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2070" windowWidth="15480" windowHeight="9585" tabRatio="939" firstSheet="2" activeTab="15"/>
  </bookViews>
  <sheets>
    <sheet name="Rekorlar" sheetId="322" state="hidden" r:id="rId1"/>
    <sheet name="YARIŞMA BİLGİLERİ" sheetId="68" r:id="rId2"/>
    <sheet name="YARIŞMA PROGRAMI" sheetId="150" r:id="rId3"/>
    <sheet name="1.Gün Start Listesi" sheetId="304" r:id="rId4"/>
    <sheet name="Çekiç" sheetId="321" r:id="rId5"/>
    <sheet name="100m.Eng" sheetId="309" r:id="rId6"/>
    <sheet name="100m." sheetId="285" r:id="rId7"/>
    <sheet name="400m." sheetId="310" r:id="rId8"/>
    <sheet name="1500m." sheetId="308" r:id="rId9"/>
    <sheet name="Gülle" sheetId="298" r:id="rId10"/>
    <sheet name="Sırık" sheetId="313" r:id="rId11"/>
    <sheet name="Üçadım" sheetId="314" r:id="rId12"/>
    <sheet name="3000m.Eng" sheetId="316" r:id="rId13"/>
    <sheet name="4x100metre" sheetId="323" r:id="rId14"/>
    <sheet name="KAYIT LİSTESİ" sheetId="262" r:id="rId15"/>
    <sheet name="Genel Puan Tablosu" sheetId="307" r:id="rId16"/>
    <sheet name="Disk" sheetId="311" r:id="rId17"/>
    <sheet name="400m.Eng" sheetId="320" r:id="rId18"/>
    <sheet name="200m." sheetId="315" r:id="rId19"/>
    <sheet name="Uzun" sheetId="288" r:id="rId20"/>
    <sheet name="800m." sheetId="284" r:id="rId21"/>
    <sheet name="Yüksek" sheetId="287" r:id="rId22"/>
    <sheet name="Cirit" sheetId="312" r:id="rId23"/>
    <sheet name="3000m." sheetId="317" r:id="rId24"/>
    <sheet name="5000m." sheetId="319" r:id="rId25"/>
    <sheet name="4X400M.BAYR" sheetId="325" r:id="rId26"/>
    <sheet name="ALMANAK TOPLU SONUÇ" sheetId="268" r:id="rId27"/>
    <sheet name="2.Gün Start Listesi " sheetId="306" r:id="rId28"/>
  </sheets>
  <externalReferences>
    <externalReference r:id="rId29"/>
  </externalReferences>
  <definedNames>
    <definedName name="_10Excel_BuiltIn_Print_Area_9_1">#N/A</definedName>
    <definedName name="_1Excel_BuiltIn_Print_Area_11_1">#N/A</definedName>
    <definedName name="_2Excel_BuiltIn_Print_Area_12_1">#N/A</definedName>
    <definedName name="_3Excel_BuiltIn_Print_Area_13_1">#N/A</definedName>
    <definedName name="_4Excel_BuiltIn_Print_Area_16_1">#N/A</definedName>
    <definedName name="_5Excel_BuiltIn_Print_Area_19_1">#N/A</definedName>
    <definedName name="_6Excel_BuiltIn_Print_Area_20_1">#N/A</definedName>
    <definedName name="_7Excel_BuiltIn_Print_Area_21_1">#N/A</definedName>
    <definedName name="_8Excel_BuiltIn_Print_Area_4_1">#N/A</definedName>
    <definedName name="_9Excel_BuiltIn_Print_Area_5_1">#N/A</definedName>
    <definedName name="_xlnm._FilterDatabase" localSheetId="26" hidden="1">'ALMANAK TOPLU SONUÇ'!$A$2:$M$407</definedName>
    <definedName name="_xlnm._FilterDatabase" localSheetId="14" hidden="1">'KAYIT LİSTESİ'!$A$3:$L$475</definedName>
    <definedName name="Excel_BuiltIn__FilterDatabase_3" localSheetId="25">#REF!</definedName>
    <definedName name="Excel_BuiltIn__FilterDatabase_3" localSheetId="14">#REF!</definedName>
    <definedName name="Excel_BuiltIn__FilterDatabase_3">#REF!</definedName>
    <definedName name="Excel_BuiltIn__FilterDatabase_3_1">#N/A</definedName>
    <definedName name="Excel_BuiltIn_Print_Area_11" localSheetId="6">#REF!</definedName>
    <definedName name="Excel_BuiltIn_Print_Area_11" localSheetId="5">#REF!</definedName>
    <definedName name="Excel_BuiltIn_Print_Area_11" localSheetId="8">#REF!</definedName>
    <definedName name="Excel_BuiltIn_Print_Area_11" localSheetId="27">#REF!</definedName>
    <definedName name="Excel_BuiltIn_Print_Area_11" localSheetId="18">#REF!</definedName>
    <definedName name="Excel_BuiltIn_Print_Area_11" localSheetId="23">#REF!</definedName>
    <definedName name="Excel_BuiltIn_Print_Area_11" localSheetId="12">#REF!</definedName>
    <definedName name="Excel_BuiltIn_Print_Area_11" localSheetId="7">#REF!</definedName>
    <definedName name="Excel_BuiltIn_Print_Area_11" localSheetId="17">#REF!</definedName>
    <definedName name="Excel_BuiltIn_Print_Area_11" localSheetId="13">#REF!</definedName>
    <definedName name="Excel_BuiltIn_Print_Area_11" localSheetId="25">#REF!</definedName>
    <definedName name="Excel_BuiltIn_Print_Area_11" localSheetId="24">#REF!</definedName>
    <definedName name="Excel_BuiltIn_Print_Area_11" localSheetId="20">#REF!</definedName>
    <definedName name="Excel_BuiltIn_Print_Area_11" localSheetId="22">#REF!</definedName>
    <definedName name="Excel_BuiltIn_Print_Area_11" localSheetId="4">#REF!</definedName>
    <definedName name="Excel_BuiltIn_Print_Area_11" localSheetId="16">#REF!</definedName>
    <definedName name="Excel_BuiltIn_Print_Area_11" localSheetId="15">#REF!</definedName>
    <definedName name="Excel_BuiltIn_Print_Area_11" localSheetId="9">#REF!</definedName>
    <definedName name="Excel_BuiltIn_Print_Area_11" localSheetId="14">#REF!</definedName>
    <definedName name="Excel_BuiltIn_Print_Area_11" localSheetId="10">#REF!</definedName>
    <definedName name="Excel_BuiltIn_Print_Area_11" localSheetId="19">#REF!</definedName>
    <definedName name="Excel_BuiltIn_Print_Area_11" localSheetId="11">#REF!</definedName>
    <definedName name="Excel_BuiltIn_Print_Area_11" localSheetId="21">#REF!</definedName>
    <definedName name="Excel_BuiltIn_Print_Area_11">#REF!</definedName>
    <definedName name="Excel_BuiltIn_Print_Area_11_16">#N/A</definedName>
    <definedName name="Excel_BuiltIn_Print_Area_11_29">#N/A</definedName>
    <definedName name="Excel_BuiltIn_Print_Area_11_31">#N/A</definedName>
    <definedName name="Excel_BuiltIn_Print_Area_12" localSheetId="6">#REF!</definedName>
    <definedName name="Excel_BuiltIn_Print_Area_12" localSheetId="5">#REF!</definedName>
    <definedName name="Excel_BuiltIn_Print_Area_12" localSheetId="8">#REF!</definedName>
    <definedName name="Excel_BuiltIn_Print_Area_12" localSheetId="27">#REF!</definedName>
    <definedName name="Excel_BuiltIn_Print_Area_12" localSheetId="18">#REF!</definedName>
    <definedName name="Excel_BuiltIn_Print_Area_12" localSheetId="23">#REF!</definedName>
    <definedName name="Excel_BuiltIn_Print_Area_12" localSheetId="12">#REF!</definedName>
    <definedName name="Excel_BuiltIn_Print_Area_12" localSheetId="7">#REF!</definedName>
    <definedName name="Excel_BuiltIn_Print_Area_12" localSheetId="17">#REF!</definedName>
    <definedName name="Excel_BuiltIn_Print_Area_12" localSheetId="13">#REF!</definedName>
    <definedName name="Excel_BuiltIn_Print_Area_12" localSheetId="25">#REF!</definedName>
    <definedName name="Excel_BuiltIn_Print_Area_12" localSheetId="24">#REF!</definedName>
    <definedName name="Excel_BuiltIn_Print_Area_12" localSheetId="20">#REF!</definedName>
    <definedName name="Excel_BuiltIn_Print_Area_12" localSheetId="22">#REF!</definedName>
    <definedName name="Excel_BuiltIn_Print_Area_12" localSheetId="4">#REF!</definedName>
    <definedName name="Excel_BuiltIn_Print_Area_12" localSheetId="16">#REF!</definedName>
    <definedName name="Excel_BuiltIn_Print_Area_12" localSheetId="15">#REF!</definedName>
    <definedName name="Excel_BuiltIn_Print_Area_12" localSheetId="9">#REF!</definedName>
    <definedName name="Excel_BuiltIn_Print_Area_12" localSheetId="14">#REF!</definedName>
    <definedName name="Excel_BuiltIn_Print_Area_12" localSheetId="10">#REF!</definedName>
    <definedName name="Excel_BuiltIn_Print_Area_12" localSheetId="19">#REF!</definedName>
    <definedName name="Excel_BuiltIn_Print_Area_12" localSheetId="11">#REF!</definedName>
    <definedName name="Excel_BuiltIn_Print_Area_12" localSheetId="21">#REF!</definedName>
    <definedName name="Excel_BuiltIn_Print_Area_12">#REF!</definedName>
    <definedName name="Excel_BuiltIn_Print_Area_12_16">#N/A</definedName>
    <definedName name="Excel_BuiltIn_Print_Area_12_29">#N/A</definedName>
    <definedName name="Excel_BuiltIn_Print_Area_12_31">#N/A</definedName>
    <definedName name="Excel_BuiltIn_Print_Area_13" localSheetId="6">#REF!</definedName>
    <definedName name="Excel_BuiltIn_Print_Area_13" localSheetId="5">#REF!</definedName>
    <definedName name="Excel_BuiltIn_Print_Area_13" localSheetId="8">#REF!</definedName>
    <definedName name="Excel_BuiltIn_Print_Area_13" localSheetId="27">#REF!</definedName>
    <definedName name="Excel_BuiltIn_Print_Area_13" localSheetId="18">#REF!</definedName>
    <definedName name="Excel_BuiltIn_Print_Area_13" localSheetId="23">#REF!</definedName>
    <definedName name="Excel_BuiltIn_Print_Area_13" localSheetId="12">#REF!</definedName>
    <definedName name="Excel_BuiltIn_Print_Area_13" localSheetId="7">#REF!</definedName>
    <definedName name="Excel_BuiltIn_Print_Area_13" localSheetId="17">#REF!</definedName>
    <definedName name="Excel_BuiltIn_Print_Area_13" localSheetId="13">#REF!</definedName>
    <definedName name="Excel_BuiltIn_Print_Area_13" localSheetId="25">#REF!</definedName>
    <definedName name="Excel_BuiltIn_Print_Area_13" localSheetId="24">#REF!</definedName>
    <definedName name="Excel_BuiltIn_Print_Area_13" localSheetId="20">#REF!</definedName>
    <definedName name="Excel_BuiltIn_Print_Area_13" localSheetId="22">#REF!</definedName>
    <definedName name="Excel_BuiltIn_Print_Area_13" localSheetId="4">#REF!</definedName>
    <definedName name="Excel_BuiltIn_Print_Area_13" localSheetId="16">#REF!</definedName>
    <definedName name="Excel_BuiltIn_Print_Area_13" localSheetId="15">#REF!</definedName>
    <definedName name="Excel_BuiltIn_Print_Area_13" localSheetId="9">#REF!</definedName>
    <definedName name="Excel_BuiltIn_Print_Area_13" localSheetId="14">#REF!</definedName>
    <definedName name="Excel_BuiltIn_Print_Area_13" localSheetId="10">#REF!</definedName>
    <definedName name="Excel_BuiltIn_Print_Area_13" localSheetId="19">#REF!</definedName>
    <definedName name="Excel_BuiltIn_Print_Area_13" localSheetId="11">#REF!</definedName>
    <definedName name="Excel_BuiltIn_Print_Area_13" localSheetId="21">#REF!</definedName>
    <definedName name="Excel_BuiltIn_Print_Area_13">#REF!</definedName>
    <definedName name="Excel_BuiltIn_Print_Area_13_16">#N/A</definedName>
    <definedName name="Excel_BuiltIn_Print_Area_13_29">#N/A</definedName>
    <definedName name="Excel_BuiltIn_Print_Area_13_31">#N/A</definedName>
    <definedName name="Excel_BuiltIn_Print_Area_16" localSheetId="6">#REF!</definedName>
    <definedName name="Excel_BuiltIn_Print_Area_16" localSheetId="5">#REF!</definedName>
    <definedName name="Excel_BuiltIn_Print_Area_16" localSheetId="8">#REF!</definedName>
    <definedName name="Excel_BuiltIn_Print_Area_16" localSheetId="27">#REF!</definedName>
    <definedName name="Excel_BuiltIn_Print_Area_16" localSheetId="18">#REF!</definedName>
    <definedName name="Excel_BuiltIn_Print_Area_16" localSheetId="23">#REF!</definedName>
    <definedName name="Excel_BuiltIn_Print_Area_16" localSheetId="12">#REF!</definedName>
    <definedName name="Excel_BuiltIn_Print_Area_16" localSheetId="7">#REF!</definedName>
    <definedName name="Excel_BuiltIn_Print_Area_16" localSheetId="17">#REF!</definedName>
    <definedName name="Excel_BuiltIn_Print_Area_16" localSheetId="13">#REF!</definedName>
    <definedName name="Excel_BuiltIn_Print_Area_16" localSheetId="25">#REF!</definedName>
    <definedName name="Excel_BuiltIn_Print_Area_16" localSheetId="24">#REF!</definedName>
    <definedName name="Excel_BuiltIn_Print_Area_16" localSheetId="20">#REF!</definedName>
    <definedName name="Excel_BuiltIn_Print_Area_16" localSheetId="22">#REF!</definedName>
    <definedName name="Excel_BuiltIn_Print_Area_16" localSheetId="4">#REF!</definedName>
    <definedName name="Excel_BuiltIn_Print_Area_16" localSheetId="16">#REF!</definedName>
    <definedName name="Excel_BuiltIn_Print_Area_16" localSheetId="15">#REF!</definedName>
    <definedName name="Excel_BuiltIn_Print_Area_16" localSheetId="9">#REF!</definedName>
    <definedName name="Excel_BuiltIn_Print_Area_16" localSheetId="14">#REF!</definedName>
    <definedName name="Excel_BuiltIn_Print_Area_16" localSheetId="10">#REF!</definedName>
    <definedName name="Excel_BuiltIn_Print_Area_16" localSheetId="19">#REF!</definedName>
    <definedName name="Excel_BuiltIn_Print_Area_16" localSheetId="11">#REF!</definedName>
    <definedName name="Excel_BuiltIn_Print_Area_16" localSheetId="21">#REF!</definedName>
    <definedName name="Excel_BuiltIn_Print_Area_16">#REF!</definedName>
    <definedName name="Excel_BuiltIn_Print_Area_16_16">#N/A</definedName>
    <definedName name="Excel_BuiltIn_Print_Area_16_29">#N/A</definedName>
    <definedName name="Excel_BuiltIn_Print_Area_16_31">#N/A</definedName>
    <definedName name="Excel_BuiltIn_Print_Area_19" localSheetId="6">#REF!</definedName>
    <definedName name="Excel_BuiltIn_Print_Area_19" localSheetId="5">#REF!</definedName>
    <definedName name="Excel_BuiltIn_Print_Area_19" localSheetId="8">#REF!</definedName>
    <definedName name="Excel_BuiltIn_Print_Area_19" localSheetId="27">#REF!</definedName>
    <definedName name="Excel_BuiltIn_Print_Area_19" localSheetId="18">#REF!</definedName>
    <definedName name="Excel_BuiltIn_Print_Area_19" localSheetId="23">#REF!</definedName>
    <definedName name="Excel_BuiltIn_Print_Area_19" localSheetId="12">#REF!</definedName>
    <definedName name="Excel_BuiltIn_Print_Area_19" localSheetId="7">#REF!</definedName>
    <definedName name="Excel_BuiltIn_Print_Area_19" localSheetId="17">#REF!</definedName>
    <definedName name="Excel_BuiltIn_Print_Area_19" localSheetId="13">#REF!</definedName>
    <definedName name="Excel_BuiltIn_Print_Area_19" localSheetId="25">#REF!</definedName>
    <definedName name="Excel_BuiltIn_Print_Area_19" localSheetId="24">#REF!</definedName>
    <definedName name="Excel_BuiltIn_Print_Area_19" localSheetId="20">#REF!</definedName>
    <definedName name="Excel_BuiltIn_Print_Area_19" localSheetId="22">#REF!</definedName>
    <definedName name="Excel_BuiltIn_Print_Area_19" localSheetId="4">#REF!</definedName>
    <definedName name="Excel_BuiltIn_Print_Area_19" localSheetId="16">#REF!</definedName>
    <definedName name="Excel_BuiltIn_Print_Area_19" localSheetId="15">#REF!</definedName>
    <definedName name="Excel_BuiltIn_Print_Area_19" localSheetId="9">#REF!</definedName>
    <definedName name="Excel_BuiltIn_Print_Area_19" localSheetId="14">#REF!</definedName>
    <definedName name="Excel_BuiltIn_Print_Area_19" localSheetId="10">#REF!</definedName>
    <definedName name="Excel_BuiltIn_Print_Area_19" localSheetId="19">#REF!</definedName>
    <definedName name="Excel_BuiltIn_Print_Area_19" localSheetId="11">#REF!</definedName>
    <definedName name="Excel_BuiltIn_Print_Area_19" localSheetId="21">#REF!</definedName>
    <definedName name="Excel_BuiltIn_Print_Area_19">#REF!</definedName>
    <definedName name="Excel_BuiltIn_Print_Area_19_16">#N/A</definedName>
    <definedName name="Excel_BuiltIn_Print_Area_19_29">#N/A</definedName>
    <definedName name="Excel_BuiltIn_Print_Area_19_31">#N/A</definedName>
    <definedName name="Excel_BuiltIn_Print_Area_20" localSheetId="6">#REF!</definedName>
    <definedName name="Excel_BuiltIn_Print_Area_20" localSheetId="5">#REF!</definedName>
    <definedName name="Excel_BuiltIn_Print_Area_20" localSheetId="8">#REF!</definedName>
    <definedName name="Excel_BuiltIn_Print_Area_20" localSheetId="27">#REF!</definedName>
    <definedName name="Excel_BuiltIn_Print_Area_20" localSheetId="18">#REF!</definedName>
    <definedName name="Excel_BuiltIn_Print_Area_20" localSheetId="23">#REF!</definedName>
    <definedName name="Excel_BuiltIn_Print_Area_20" localSheetId="12">#REF!</definedName>
    <definedName name="Excel_BuiltIn_Print_Area_20" localSheetId="7">#REF!</definedName>
    <definedName name="Excel_BuiltIn_Print_Area_20" localSheetId="17">#REF!</definedName>
    <definedName name="Excel_BuiltIn_Print_Area_20" localSheetId="13">#REF!</definedName>
    <definedName name="Excel_BuiltIn_Print_Area_20" localSheetId="25">#REF!</definedName>
    <definedName name="Excel_BuiltIn_Print_Area_20" localSheetId="24">#REF!</definedName>
    <definedName name="Excel_BuiltIn_Print_Area_20" localSheetId="20">#REF!</definedName>
    <definedName name="Excel_BuiltIn_Print_Area_20" localSheetId="22">#REF!</definedName>
    <definedName name="Excel_BuiltIn_Print_Area_20" localSheetId="4">#REF!</definedName>
    <definedName name="Excel_BuiltIn_Print_Area_20" localSheetId="16">#REF!</definedName>
    <definedName name="Excel_BuiltIn_Print_Area_20" localSheetId="15">#REF!</definedName>
    <definedName name="Excel_BuiltIn_Print_Area_20" localSheetId="9">#REF!</definedName>
    <definedName name="Excel_BuiltIn_Print_Area_20" localSheetId="14">#REF!</definedName>
    <definedName name="Excel_BuiltIn_Print_Area_20" localSheetId="10">#REF!</definedName>
    <definedName name="Excel_BuiltIn_Print_Area_20" localSheetId="19">#REF!</definedName>
    <definedName name="Excel_BuiltIn_Print_Area_20" localSheetId="11">#REF!</definedName>
    <definedName name="Excel_BuiltIn_Print_Area_20" localSheetId="21">#REF!</definedName>
    <definedName name="Excel_BuiltIn_Print_Area_20">#REF!</definedName>
    <definedName name="Excel_BuiltIn_Print_Area_20_16">#N/A</definedName>
    <definedName name="Excel_BuiltIn_Print_Area_20_29">#N/A</definedName>
    <definedName name="Excel_BuiltIn_Print_Area_20_31">#N/A</definedName>
    <definedName name="Excel_BuiltIn_Print_Area_21" localSheetId="6">#REF!</definedName>
    <definedName name="Excel_BuiltIn_Print_Area_21" localSheetId="5">#REF!</definedName>
    <definedName name="Excel_BuiltIn_Print_Area_21" localSheetId="8">#REF!</definedName>
    <definedName name="Excel_BuiltIn_Print_Area_21" localSheetId="27">#REF!</definedName>
    <definedName name="Excel_BuiltIn_Print_Area_21" localSheetId="18">#REF!</definedName>
    <definedName name="Excel_BuiltIn_Print_Area_21" localSheetId="23">#REF!</definedName>
    <definedName name="Excel_BuiltIn_Print_Area_21" localSheetId="12">#REF!</definedName>
    <definedName name="Excel_BuiltIn_Print_Area_21" localSheetId="7">#REF!</definedName>
    <definedName name="Excel_BuiltIn_Print_Area_21" localSheetId="17">#REF!</definedName>
    <definedName name="Excel_BuiltIn_Print_Area_21" localSheetId="13">#REF!</definedName>
    <definedName name="Excel_BuiltIn_Print_Area_21" localSheetId="25">#REF!</definedName>
    <definedName name="Excel_BuiltIn_Print_Area_21" localSheetId="24">#REF!</definedName>
    <definedName name="Excel_BuiltIn_Print_Area_21" localSheetId="20">#REF!</definedName>
    <definedName name="Excel_BuiltIn_Print_Area_21" localSheetId="22">#REF!</definedName>
    <definedName name="Excel_BuiltIn_Print_Area_21" localSheetId="4">#REF!</definedName>
    <definedName name="Excel_BuiltIn_Print_Area_21" localSheetId="16">#REF!</definedName>
    <definedName name="Excel_BuiltIn_Print_Area_21" localSheetId="15">#REF!</definedName>
    <definedName name="Excel_BuiltIn_Print_Area_21" localSheetId="9">#REF!</definedName>
    <definedName name="Excel_BuiltIn_Print_Area_21" localSheetId="14">#REF!</definedName>
    <definedName name="Excel_BuiltIn_Print_Area_21" localSheetId="10">#REF!</definedName>
    <definedName name="Excel_BuiltIn_Print_Area_21" localSheetId="19">#REF!</definedName>
    <definedName name="Excel_BuiltIn_Print_Area_21" localSheetId="11">#REF!</definedName>
    <definedName name="Excel_BuiltIn_Print_Area_21" localSheetId="21">#REF!</definedName>
    <definedName name="Excel_BuiltIn_Print_Area_21">#REF!</definedName>
    <definedName name="Excel_BuiltIn_Print_Area_21_16">#N/A</definedName>
    <definedName name="Excel_BuiltIn_Print_Area_21_29">#N/A</definedName>
    <definedName name="Excel_BuiltIn_Print_Area_21_31">#N/A</definedName>
    <definedName name="Excel_BuiltIn_Print_Area_4" localSheetId="6">#REF!</definedName>
    <definedName name="Excel_BuiltIn_Print_Area_4" localSheetId="5">#REF!</definedName>
    <definedName name="Excel_BuiltIn_Print_Area_4" localSheetId="8">#REF!</definedName>
    <definedName name="Excel_BuiltIn_Print_Area_4" localSheetId="27">#REF!</definedName>
    <definedName name="Excel_BuiltIn_Print_Area_4" localSheetId="18">#REF!</definedName>
    <definedName name="Excel_BuiltIn_Print_Area_4" localSheetId="23">#REF!</definedName>
    <definedName name="Excel_BuiltIn_Print_Area_4" localSheetId="12">#REF!</definedName>
    <definedName name="Excel_BuiltIn_Print_Area_4" localSheetId="7">#REF!</definedName>
    <definedName name="Excel_BuiltIn_Print_Area_4" localSheetId="17">#REF!</definedName>
    <definedName name="Excel_BuiltIn_Print_Area_4" localSheetId="13">#REF!</definedName>
    <definedName name="Excel_BuiltIn_Print_Area_4" localSheetId="25">#REF!</definedName>
    <definedName name="Excel_BuiltIn_Print_Area_4" localSheetId="24">#REF!</definedName>
    <definedName name="Excel_BuiltIn_Print_Area_4" localSheetId="20">#REF!</definedName>
    <definedName name="Excel_BuiltIn_Print_Area_4" localSheetId="22">#REF!</definedName>
    <definedName name="Excel_BuiltIn_Print_Area_4" localSheetId="4">#REF!</definedName>
    <definedName name="Excel_BuiltIn_Print_Area_4" localSheetId="16">#REF!</definedName>
    <definedName name="Excel_BuiltIn_Print_Area_4" localSheetId="15">#REF!</definedName>
    <definedName name="Excel_BuiltIn_Print_Area_4" localSheetId="9">#REF!</definedName>
    <definedName name="Excel_BuiltIn_Print_Area_4" localSheetId="14">#REF!</definedName>
    <definedName name="Excel_BuiltIn_Print_Area_4" localSheetId="10">#REF!</definedName>
    <definedName name="Excel_BuiltIn_Print_Area_4" localSheetId="19">#REF!</definedName>
    <definedName name="Excel_BuiltIn_Print_Area_4" localSheetId="11">#REF!</definedName>
    <definedName name="Excel_BuiltIn_Print_Area_4" localSheetId="21">#REF!</definedName>
    <definedName name="Excel_BuiltIn_Print_Area_4">#REF!</definedName>
    <definedName name="Excel_BuiltIn_Print_Area_4_16">#N/A</definedName>
    <definedName name="Excel_BuiltIn_Print_Area_4_29">#N/A</definedName>
    <definedName name="Excel_BuiltIn_Print_Area_4_31">#N/A</definedName>
    <definedName name="Excel_BuiltIn_Print_Area_5" localSheetId="6">#REF!</definedName>
    <definedName name="Excel_BuiltIn_Print_Area_5" localSheetId="5">#REF!</definedName>
    <definedName name="Excel_BuiltIn_Print_Area_5" localSheetId="8">#REF!</definedName>
    <definedName name="Excel_BuiltIn_Print_Area_5" localSheetId="27">#REF!</definedName>
    <definedName name="Excel_BuiltIn_Print_Area_5" localSheetId="18">#REF!</definedName>
    <definedName name="Excel_BuiltIn_Print_Area_5" localSheetId="23">#REF!</definedName>
    <definedName name="Excel_BuiltIn_Print_Area_5" localSheetId="12">#REF!</definedName>
    <definedName name="Excel_BuiltIn_Print_Area_5" localSheetId="7">#REF!</definedName>
    <definedName name="Excel_BuiltIn_Print_Area_5" localSheetId="17">#REF!</definedName>
    <definedName name="Excel_BuiltIn_Print_Area_5" localSheetId="13">#REF!</definedName>
    <definedName name="Excel_BuiltIn_Print_Area_5" localSheetId="25">#REF!</definedName>
    <definedName name="Excel_BuiltIn_Print_Area_5" localSheetId="24">#REF!</definedName>
    <definedName name="Excel_BuiltIn_Print_Area_5" localSheetId="20">#REF!</definedName>
    <definedName name="Excel_BuiltIn_Print_Area_5" localSheetId="22">#REF!</definedName>
    <definedName name="Excel_BuiltIn_Print_Area_5" localSheetId="4">#REF!</definedName>
    <definedName name="Excel_BuiltIn_Print_Area_5" localSheetId="16">#REF!</definedName>
    <definedName name="Excel_BuiltIn_Print_Area_5" localSheetId="15">#REF!</definedName>
    <definedName name="Excel_BuiltIn_Print_Area_5" localSheetId="9">#REF!</definedName>
    <definedName name="Excel_BuiltIn_Print_Area_5" localSheetId="14">#REF!</definedName>
    <definedName name="Excel_BuiltIn_Print_Area_5" localSheetId="10">#REF!</definedName>
    <definedName name="Excel_BuiltIn_Print_Area_5" localSheetId="19">#REF!</definedName>
    <definedName name="Excel_BuiltIn_Print_Area_5" localSheetId="11">#REF!</definedName>
    <definedName name="Excel_BuiltIn_Print_Area_5" localSheetId="21">#REF!</definedName>
    <definedName name="Excel_BuiltIn_Print_Area_5">#REF!</definedName>
    <definedName name="Excel_BuiltIn_Print_Area_5_16">#N/A</definedName>
    <definedName name="Excel_BuiltIn_Print_Area_5_29">#N/A</definedName>
    <definedName name="Excel_BuiltIn_Print_Area_5_31">#N/A</definedName>
    <definedName name="Excel_BuiltIn_Print_Area_9" localSheetId="6">#REF!</definedName>
    <definedName name="Excel_BuiltIn_Print_Area_9" localSheetId="5">#REF!</definedName>
    <definedName name="Excel_BuiltIn_Print_Area_9" localSheetId="8">#REF!</definedName>
    <definedName name="Excel_BuiltIn_Print_Area_9" localSheetId="27">#REF!</definedName>
    <definedName name="Excel_BuiltIn_Print_Area_9" localSheetId="18">#REF!</definedName>
    <definedName name="Excel_BuiltIn_Print_Area_9" localSheetId="23">#REF!</definedName>
    <definedName name="Excel_BuiltIn_Print_Area_9" localSheetId="12">#REF!</definedName>
    <definedName name="Excel_BuiltIn_Print_Area_9" localSheetId="7">#REF!</definedName>
    <definedName name="Excel_BuiltIn_Print_Area_9" localSheetId="17">#REF!</definedName>
    <definedName name="Excel_BuiltIn_Print_Area_9" localSheetId="13">#REF!</definedName>
    <definedName name="Excel_BuiltIn_Print_Area_9" localSheetId="25">#REF!</definedName>
    <definedName name="Excel_BuiltIn_Print_Area_9" localSheetId="24">#REF!</definedName>
    <definedName name="Excel_BuiltIn_Print_Area_9" localSheetId="20">#REF!</definedName>
    <definedName name="Excel_BuiltIn_Print_Area_9" localSheetId="22">#REF!</definedName>
    <definedName name="Excel_BuiltIn_Print_Area_9" localSheetId="4">#REF!</definedName>
    <definedName name="Excel_BuiltIn_Print_Area_9" localSheetId="16">#REF!</definedName>
    <definedName name="Excel_BuiltIn_Print_Area_9" localSheetId="15">#REF!</definedName>
    <definedName name="Excel_BuiltIn_Print_Area_9" localSheetId="9">#REF!</definedName>
    <definedName name="Excel_BuiltIn_Print_Area_9" localSheetId="14">#REF!</definedName>
    <definedName name="Excel_BuiltIn_Print_Area_9" localSheetId="10">#REF!</definedName>
    <definedName name="Excel_BuiltIn_Print_Area_9" localSheetId="19">#REF!</definedName>
    <definedName name="Excel_BuiltIn_Print_Area_9" localSheetId="11">#REF!</definedName>
    <definedName name="Excel_BuiltIn_Print_Area_9" localSheetId="21">#REF!</definedName>
    <definedName name="Excel_BuiltIn_Print_Area_9">#REF!</definedName>
    <definedName name="Excel_BuiltIn_Print_Area_9_16">#N/A</definedName>
    <definedName name="Excel_BuiltIn_Print_Area_9_29">#N/A</definedName>
    <definedName name="Excel_BuiltIn_Print_Area_9_31">#N/A</definedName>
    <definedName name="_xlnm.Print_Area" localSheetId="3">'1.Gün Start Listesi'!$A$1:$P$59</definedName>
    <definedName name="_xlnm.Print_Area" localSheetId="6">'100m.'!$A$1:$P$47</definedName>
    <definedName name="_xlnm.Print_Area" localSheetId="5">'100m.Eng'!$A$1:$P$47</definedName>
    <definedName name="_xlnm.Print_Area" localSheetId="8">'1500m.'!$A$1:$P$63</definedName>
    <definedName name="_xlnm.Print_Area" localSheetId="27">'2.Gün Start Listesi '!$A$1:$O$56</definedName>
    <definedName name="_xlnm.Print_Area" localSheetId="18">'200m.'!$A$1:$P$47</definedName>
    <definedName name="_xlnm.Print_Area" localSheetId="23">'3000m.'!$A$1:$P$63</definedName>
    <definedName name="_xlnm.Print_Area" localSheetId="12">'3000m.Eng'!$A$1:$P$63</definedName>
    <definedName name="_xlnm.Print_Area" localSheetId="7">'400m.'!$A$1:$P$47</definedName>
    <definedName name="_xlnm.Print_Area" localSheetId="17">'400m.Eng'!$A$1:$P$47</definedName>
    <definedName name="_xlnm.Print_Area" localSheetId="13">'4x100metre'!$A$1:$P$91</definedName>
    <definedName name="_xlnm.Print_Area" localSheetId="25">'4X400M.BAYR'!$A$1:$P$47</definedName>
    <definedName name="_xlnm.Print_Area" localSheetId="24">'5000m.'!$A$1:$P$63</definedName>
    <definedName name="_xlnm.Print_Area" localSheetId="20">'800m.'!$A$1:$P$63</definedName>
    <definedName name="_xlnm.Print_Area" localSheetId="22">Cirit!$A$1:$P$49</definedName>
    <definedName name="_xlnm.Print_Area" localSheetId="4">Çekiç!$A$1:$P$49</definedName>
    <definedName name="_xlnm.Print_Area" localSheetId="16">Disk!$A$1:$P$49</definedName>
    <definedName name="_xlnm.Print_Area" localSheetId="15">'Genel Puan Tablosu'!$A$1:$Y$46</definedName>
    <definedName name="_xlnm.Print_Area" localSheetId="9">Gülle!$A$1:$P$49</definedName>
    <definedName name="_xlnm.Print_Area" localSheetId="14">'KAYIT LİSTESİ'!$A$1:$L$475</definedName>
    <definedName name="_xlnm.Print_Area" localSheetId="10">Sırık!$A$1:$AN$35</definedName>
    <definedName name="_xlnm.Print_Area" localSheetId="19">Uzun!$A$1:$P$49</definedName>
    <definedName name="_xlnm.Print_Area" localSheetId="11">Üçadım!$A$1:$P$49</definedName>
    <definedName name="_xlnm.Print_Area" localSheetId="21">Yüksek!$A$1:$AD$35</definedName>
    <definedName name="_xlnm.Print_Titles" localSheetId="15">'Genel Puan Tablosu'!$1:$2</definedName>
    <definedName name="_xlnm.Print_Titles" localSheetId="14">'KAYIT LİSTESİ'!$1:$3</definedName>
  </definedNames>
  <calcPr calcId="124519"/>
</workbook>
</file>

<file path=xl/calcChain.xml><?xml version="1.0" encoding="utf-8"?>
<calcChain xmlns="http://schemas.openxmlformats.org/spreadsheetml/2006/main">
  <c r="F96" i="262"/>
  <c r="F34"/>
  <c r="F251"/>
  <c r="F220"/>
  <c r="F189"/>
  <c r="F158"/>
  <c r="F127"/>
  <c r="F65"/>
  <c r="D36" i="307"/>
  <c r="E251" i="262"/>
  <c r="D251"/>
  <c r="E220"/>
  <c r="D220"/>
  <c r="E189"/>
  <c r="D189"/>
  <c r="E158"/>
  <c r="D158"/>
  <c r="E127"/>
  <c r="D127"/>
  <c r="E96"/>
  <c r="D96"/>
  <c r="E65"/>
  <c r="D65"/>
  <c r="D34"/>
  <c r="E34"/>
  <c r="I33" i="307"/>
  <c r="U37"/>
  <c r="V37"/>
  <c r="U39"/>
  <c r="V39"/>
  <c r="U40"/>
  <c r="V40"/>
  <c r="U38"/>
  <c r="V38"/>
  <c r="U41"/>
  <c r="V41"/>
  <c r="U42"/>
  <c r="V42"/>
  <c r="U43"/>
  <c r="V43"/>
  <c r="V36"/>
  <c r="U36"/>
  <c r="B65" i="262"/>
  <c r="B127"/>
  <c r="B220"/>
  <c r="B251"/>
  <c r="B189"/>
  <c r="B158"/>
  <c r="B96"/>
  <c r="B34"/>
  <c r="U8" i="307"/>
  <c r="V8"/>
  <c r="U11"/>
  <c r="V11"/>
  <c r="U10"/>
  <c r="V10"/>
  <c r="U12"/>
  <c r="V12"/>
  <c r="U13"/>
  <c r="V13"/>
  <c r="U14"/>
  <c r="V14"/>
  <c r="U15"/>
  <c r="V15"/>
  <c r="W33"/>
  <c r="X44"/>
  <c r="X45"/>
  <c r="X46"/>
  <c r="X47"/>
  <c r="X48"/>
  <c r="X49"/>
  <c r="X50"/>
  <c r="X51"/>
  <c r="X52"/>
  <c r="X53"/>
  <c r="X54"/>
  <c r="X55"/>
  <c r="X56"/>
  <c r="X57"/>
  <c r="X58"/>
  <c r="X59"/>
  <c r="X60"/>
  <c r="W44"/>
  <c r="W45"/>
  <c r="W46"/>
  <c r="W47"/>
  <c r="W48"/>
  <c r="W49"/>
  <c r="W50"/>
  <c r="W51"/>
  <c r="W52"/>
  <c r="W53"/>
  <c r="W54"/>
  <c r="W55"/>
  <c r="W56"/>
  <c r="W57"/>
  <c r="W58"/>
  <c r="W59"/>
  <c r="W60"/>
  <c r="W16"/>
  <c r="W17"/>
  <c r="W18"/>
  <c r="W19"/>
  <c r="W20"/>
  <c r="W21"/>
  <c r="W22"/>
  <c r="W23"/>
  <c r="W24"/>
  <c r="W25"/>
  <c r="W26"/>
  <c r="W27"/>
  <c r="W28"/>
  <c r="W29"/>
  <c r="W30"/>
  <c r="W31"/>
  <c r="F1" i="313" l="1"/>
  <c r="C1" i="307"/>
  <c r="S37"/>
  <c r="T37"/>
  <c r="S39"/>
  <c r="T39"/>
  <c r="S40"/>
  <c r="T40"/>
  <c r="S38"/>
  <c r="T38"/>
  <c r="S41"/>
  <c r="T41"/>
  <c r="S42"/>
  <c r="T42"/>
  <c r="S43"/>
  <c r="T43"/>
  <c r="S44"/>
  <c r="T44"/>
  <c r="S45"/>
  <c r="T45"/>
  <c r="S46"/>
  <c r="T46"/>
  <c r="S47"/>
  <c r="T47"/>
  <c r="S48"/>
  <c r="T48"/>
  <c r="S49"/>
  <c r="T49"/>
  <c r="S50"/>
  <c r="T50"/>
  <c r="S51"/>
  <c r="T51"/>
  <c r="S52"/>
  <c r="T52"/>
  <c r="S53"/>
  <c r="T53"/>
  <c r="S54"/>
  <c r="T54"/>
  <c r="S55"/>
  <c r="T55"/>
  <c r="S56"/>
  <c r="T56"/>
  <c r="S57"/>
  <c r="T57"/>
  <c r="S58"/>
  <c r="T58"/>
  <c r="S59"/>
  <c r="T59"/>
  <c r="S60"/>
  <c r="T60"/>
  <c r="S36"/>
  <c r="T36"/>
  <c r="E37"/>
  <c r="F37"/>
  <c r="E39"/>
  <c r="F39"/>
  <c r="E40"/>
  <c r="F40"/>
  <c r="E38"/>
  <c r="F38"/>
  <c r="E41"/>
  <c r="F41"/>
  <c r="E42"/>
  <c r="F42"/>
  <c r="E43"/>
  <c r="F43"/>
  <c r="E44"/>
  <c r="F44"/>
  <c r="E45"/>
  <c r="F45"/>
  <c r="E46"/>
  <c r="F46"/>
  <c r="E47"/>
  <c r="F47"/>
  <c r="E48"/>
  <c r="F48"/>
  <c r="E49"/>
  <c r="F49"/>
  <c r="E50"/>
  <c r="F50"/>
  <c r="E51"/>
  <c r="F51"/>
  <c r="E52"/>
  <c r="F52"/>
  <c r="E53"/>
  <c r="F53"/>
  <c r="E54"/>
  <c r="F54"/>
  <c r="E55"/>
  <c r="F55"/>
  <c r="E56"/>
  <c r="F56"/>
  <c r="E57"/>
  <c r="F57"/>
  <c r="E58"/>
  <c r="F58"/>
  <c r="E59"/>
  <c r="F59"/>
  <c r="E60"/>
  <c r="F60"/>
  <c r="F36"/>
  <c r="E36"/>
  <c r="Q8"/>
  <c r="R8"/>
  <c r="Q14"/>
  <c r="R14"/>
  <c r="Q12"/>
  <c r="R12"/>
  <c r="Q11"/>
  <c r="R11"/>
  <c r="Q15"/>
  <c r="R15"/>
  <c r="Q10"/>
  <c r="R10"/>
  <c r="Q13"/>
  <c r="R13"/>
  <c r="Q16"/>
  <c r="R16"/>
  <c r="Q17"/>
  <c r="R17"/>
  <c r="Q18"/>
  <c r="R18"/>
  <c r="Q19"/>
  <c r="R19"/>
  <c r="Q20"/>
  <c r="R20"/>
  <c r="Q21"/>
  <c r="R21"/>
  <c r="Q22"/>
  <c r="R22"/>
  <c r="Q23"/>
  <c r="R23"/>
  <c r="Q24"/>
  <c r="R24"/>
  <c r="Q25"/>
  <c r="R25"/>
  <c r="Q26"/>
  <c r="R26"/>
  <c r="Q27"/>
  <c r="R27"/>
  <c r="Q28"/>
  <c r="R28"/>
  <c r="Q29"/>
  <c r="R29"/>
  <c r="Q30"/>
  <c r="R30"/>
  <c r="Q31"/>
  <c r="R31"/>
  <c r="R9"/>
  <c r="Q9"/>
  <c r="A2" i="68" l="1"/>
  <c r="G43" i="322" l="1"/>
  <c r="G42"/>
  <c r="G41"/>
  <c r="G40"/>
  <c r="G39"/>
  <c r="G38"/>
  <c r="G37"/>
  <c r="G36"/>
  <c r="G35"/>
  <c r="G34"/>
  <c r="G33"/>
  <c r="G32"/>
  <c r="G31"/>
  <c r="G30"/>
  <c r="G29"/>
  <c r="G28"/>
  <c r="G27"/>
  <c r="G26"/>
  <c r="G25"/>
  <c r="G24"/>
  <c r="G23"/>
  <c r="G22"/>
  <c r="G21"/>
  <c r="G20"/>
  <c r="G19"/>
  <c r="G18"/>
  <c r="G17"/>
  <c r="G16"/>
  <c r="G15"/>
  <c r="G14"/>
  <c r="G13"/>
  <c r="G12"/>
  <c r="G11"/>
  <c r="G10"/>
  <c r="G9"/>
  <c r="G8"/>
  <c r="G7"/>
  <c r="G6"/>
  <c r="G5"/>
  <c r="G4"/>
  <c r="G3"/>
  <c r="G2"/>
  <c r="B95" i="262"/>
  <c r="B94"/>
  <c r="B93"/>
  <c r="B92"/>
  <c r="B91"/>
  <c r="B90"/>
  <c r="B89"/>
  <c r="B88"/>
  <c r="B87"/>
  <c r="B86"/>
  <c r="B85"/>
  <c r="B84"/>
  <c r="B83"/>
  <c r="B82"/>
  <c r="B81"/>
  <c r="B80"/>
  <c r="B79"/>
  <c r="B78"/>
  <c r="B77"/>
  <c r="B76"/>
  <c r="B75"/>
  <c r="B74"/>
  <c r="B73"/>
  <c r="B72"/>
  <c r="B71"/>
  <c r="B70"/>
  <c r="B69"/>
  <c r="B68"/>
  <c r="B67"/>
  <c r="B66"/>
  <c r="B250"/>
  <c r="B249"/>
  <c r="B248"/>
  <c r="B247"/>
  <c r="B246"/>
  <c r="B245"/>
  <c r="B244"/>
  <c r="B243"/>
  <c r="B242"/>
  <c r="B241"/>
  <c r="B240"/>
  <c r="B239"/>
  <c r="B238"/>
  <c r="B237"/>
  <c r="B236"/>
  <c r="B235"/>
  <c r="B234"/>
  <c r="B233"/>
  <c r="B232"/>
  <c r="B231"/>
  <c r="B230"/>
  <c r="B229"/>
  <c r="B228"/>
  <c r="B227"/>
  <c r="B226"/>
  <c r="B225"/>
  <c r="B224"/>
  <c r="B223"/>
  <c r="B222"/>
  <c r="B221"/>
  <c r="B33"/>
  <c r="B32"/>
  <c r="B31"/>
  <c r="B30"/>
  <c r="B29"/>
  <c r="B28"/>
  <c r="B27"/>
  <c r="B26"/>
  <c r="B25"/>
  <c r="B24"/>
  <c r="B23"/>
  <c r="B22"/>
  <c r="B21"/>
  <c r="B20"/>
  <c r="B19"/>
  <c r="B18"/>
  <c r="B17"/>
  <c r="B16"/>
  <c r="B15"/>
  <c r="B14"/>
  <c r="B13"/>
  <c r="B12"/>
  <c r="B11"/>
  <c r="B10"/>
  <c r="B9"/>
  <c r="B8"/>
  <c r="B7"/>
  <c r="B6"/>
  <c r="B5"/>
  <c r="B4"/>
  <c r="B219"/>
  <c r="B218"/>
  <c r="B217"/>
  <c r="B216"/>
  <c r="B215"/>
  <c r="B214"/>
  <c r="B213"/>
  <c r="B212"/>
  <c r="B211"/>
  <c r="B210"/>
  <c r="B209"/>
  <c r="B208"/>
  <c r="B207"/>
  <c r="B206"/>
  <c r="B205"/>
  <c r="B204"/>
  <c r="B203"/>
  <c r="B202"/>
  <c r="B201"/>
  <c r="B200"/>
  <c r="B199"/>
  <c r="B198"/>
  <c r="B197"/>
  <c r="B196"/>
  <c r="B195"/>
  <c r="B194"/>
  <c r="B193"/>
  <c r="B192"/>
  <c r="B191"/>
  <c r="B190"/>
  <c r="B157"/>
  <c r="B156"/>
  <c r="B155"/>
  <c r="B154"/>
  <c r="B153"/>
  <c r="B152"/>
  <c r="B151"/>
  <c r="B150"/>
  <c r="B149"/>
  <c r="B148"/>
  <c r="B147"/>
  <c r="B146"/>
  <c r="B145"/>
  <c r="B144"/>
  <c r="B143"/>
  <c r="B142"/>
  <c r="B141"/>
  <c r="B140"/>
  <c r="B139"/>
  <c r="B138"/>
  <c r="B137"/>
  <c r="B136"/>
  <c r="B135"/>
  <c r="B134"/>
  <c r="B133"/>
  <c r="B132"/>
  <c r="B131"/>
  <c r="B130"/>
  <c r="B129"/>
  <c r="B128"/>
  <c r="B126"/>
  <c r="B125"/>
  <c r="B124"/>
  <c r="B123"/>
  <c r="B122"/>
  <c r="B121"/>
  <c r="B120"/>
  <c r="B119"/>
  <c r="B118"/>
  <c r="B117"/>
  <c r="B116"/>
  <c r="B115"/>
  <c r="B114"/>
  <c r="B113"/>
  <c r="B112"/>
  <c r="B111"/>
  <c r="B110"/>
  <c r="B109"/>
  <c r="B108"/>
  <c r="B107"/>
  <c r="B106"/>
  <c r="B105"/>
  <c r="B104"/>
  <c r="B103"/>
  <c r="B102"/>
  <c r="B101"/>
  <c r="B100"/>
  <c r="B99"/>
  <c r="B98"/>
  <c r="B97"/>
  <c r="B188"/>
  <c r="B187"/>
  <c r="B186"/>
  <c r="B185"/>
  <c r="B184"/>
  <c r="B183"/>
  <c r="B182"/>
  <c r="B181"/>
  <c r="B180"/>
  <c r="B179"/>
  <c r="B178"/>
  <c r="B177"/>
  <c r="B176"/>
  <c r="B175"/>
  <c r="B174"/>
  <c r="B173"/>
  <c r="B172"/>
  <c r="B171"/>
  <c r="B170"/>
  <c r="B169"/>
  <c r="B168"/>
  <c r="B167"/>
  <c r="B166"/>
  <c r="B165"/>
  <c r="B164"/>
  <c r="B163"/>
  <c r="B162"/>
  <c r="B161"/>
  <c r="B160"/>
  <c r="B159"/>
  <c r="B2" i="150"/>
  <c r="B52" i="262"/>
  <c r="B51"/>
  <c r="B50"/>
  <c r="B49"/>
  <c r="B48"/>
  <c r="B47"/>
  <c r="B46"/>
  <c r="B45"/>
  <c r="B64"/>
  <c r="B63"/>
  <c r="B62"/>
  <c r="B61"/>
  <c r="B60"/>
  <c r="B59"/>
  <c r="B44"/>
  <c r="B43"/>
  <c r="E3" i="313"/>
  <c r="AJ4" s="1"/>
  <c r="L484" i="268" s="1"/>
  <c r="D3" i="316"/>
  <c r="L518" i="26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2"/>
  <c r="F368"/>
  <c r="F367"/>
  <c r="F366"/>
  <c r="F365"/>
  <c r="F364"/>
  <c r="F363"/>
  <c r="F362"/>
  <c r="F361"/>
  <c r="F360"/>
  <c r="F359"/>
  <c r="F358"/>
  <c r="F357"/>
  <c r="F356"/>
  <c r="F355"/>
  <c r="F354"/>
  <c r="F353"/>
  <c r="F352"/>
  <c r="F351"/>
  <c r="F350"/>
  <c r="F349"/>
  <c r="F348"/>
  <c r="F347"/>
  <c r="F345"/>
  <c r="F344"/>
  <c r="F343"/>
  <c r="F342"/>
  <c r="F341"/>
  <c r="F340"/>
  <c r="F339"/>
  <c r="F338"/>
  <c r="F337"/>
  <c r="F336"/>
  <c r="F335"/>
  <c r="F334"/>
  <c r="F332"/>
  <c r="F331"/>
  <c r="F330"/>
  <c r="F328"/>
  <c r="F200"/>
  <c r="F199"/>
  <c r="F198"/>
  <c r="F197"/>
  <c r="F196"/>
  <c r="F195"/>
  <c r="F194"/>
  <c r="F192"/>
  <c r="F191"/>
  <c r="F190"/>
  <c r="F189"/>
  <c r="F188"/>
  <c r="F187"/>
  <c r="F186"/>
  <c r="F185"/>
  <c r="F184"/>
  <c r="F183"/>
  <c r="F182"/>
  <c r="F181"/>
  <c r="F180"/>
  <c r="F179"/>
  <c r="F178"/>
  <c r="F177"/>
  <c r="F176"/>
  <c r="F175"/>
  <c r="F174"/>
  <c r="F173"/>
  <c r="F172"/>
  <c r="F171"/>
  <c r="F170"/>
  <c r="F168"/>
  <c r="F167"/>
  <c r="F164"/>
  <c r="F163"/>
  <c r="F162"/>
  <c r="F45"/>
  <c r="F50"/>
  <c r="F51"/>
  <c r="F52"/>
  <c r="F54"/>
  <c r="F55"/>
  <c r="F56"/>
  <c r="F57"/>
  <c r="F58"/>
  <c r="F59"/>
  <c r="F60"/>
  <c r="F62"/>
  <c r="F63"/>
  <c r="F64"/>
  <c r="F65"/>
  <c r="F66"/>
  <c r="F67"/>
  <c r="F68"/>
  <c r="F69"/>
  <c r="F70"/>
  <c r="F71"/>
  <c r="F72"/>
  <c r="F73"/>
  <c r="F74"/>
  <c r="F75"/>
  <c r="F76"/>
  <c r="F77"/>
  <c r="F78"/>
  <c r="F79"/>
  <c r="F80"/>
  <c r="F81"/>
  <c r="T5" i="307"/>
  <c r="P9"/>
  <c r="N9"/>
  <c r="C506" i="268"/>
  <c r="D506"/>
  <c r="E506"/>
  <c r="F506"/>
  <c r="G506"/>
  <c r="J506"/>
  <c r="C507"/>
  <c r="D507"/>
  <c r="E507"/>
  <c r="F507"/>
  <c r="G507"/>
  <c r="J507"/>
  <c r="C508"/>
  <c r="D508"/>
  <c r="E508"/>
  <c r="F508"/>
  <c r="G508"/>
  <c r="J508"/>
  <c r="C509"/>
  <c r="D509"/>
  <c r="E509"/>
  <c r="F509"/>
  <c r="G509"/>
  <c r="J509"/>
  <c r="C510"/>
  <c r="D510"/>
  <c r="E510"/>
  <c r="F510"/>
  <c r="G510"/>
  <c r="J510"/>
  <c r="C511"/>
  <c r="D511"/>
  <c r="E511"/>
  <c r="F511"/>
  <c r="G511"/>
  <c r="J511"/>
  <c r="C512"/>
  <c r="D512"/>
  <c r="E512"/>
  <c r="F512"/>
  <c r="G512"/>
  <c r="J512"/>
  <c r="C513"/>
  <c r="D513"/>
  <c r="E513"/>
  <c r="F513"/>
  <c r="G513"/>
  <c r="J513"/>
  <c r="C514"/>
  <c r="D514"/>
  <c r="E514"/>
  <c r="F514"/>
  <c r="G514"/>
  <c r="J514"/>
  <c r="C515"/>
  <c r="D515"/>
  <c r="E515"/>
  <c r="F515"/>
  <c r="G515"/>
  <c r="J515"/>
  <c r="C516"/>
  <c r="D516"/>
  <c r="E516"/>
  <c r="F516"/>
  <c r="G516"/>
  <c r="J516"/>
  <c r="C517"/>
  <c r="D517"/>
  <c r="E517"/>
  <c r="F517"/>
  <c r="G517"/>
  <c r="J517"/>
  <c r="C518"/>
  <c r="D518"/>
  <c r="E518"/>
  <c r="F518"/>
  <c r="G518"/>
  <c r="J518"/>
  <c r="C519"/>
  <c r="D519"/>
  <c r="E519"/>
  <c r="F519"/>
  <c r="G519"/>
  <c r="J519"/>
  <c r="C520"/>
  <c r="D520"/>
  <c r="E520"/>
  <c r="F520"/>
  <c r="G520"/>
  <c r="J520"/>
  <c r="C521"/>
  <c r="D521"/>
  <c r="E521"/>
  <c r="F521"/>
  <c r="G521"/>
  <c r="J521"/>
  <c r="C522"/>
  <c r="D522"/>
  <c r="E522"/>
  <c r="F522"/>
  <c r="G522"/>
  <c r="J522"/>
  <c r="C523"/>
  <c r="D523"/>
  <c r="E523"/>
  <c r="F523"/>
  <c r="G523"/>
  <c r="J523"/>
  <c r="C524"/>
  <c r="D524"/>
  <c r="E524"/>
  <c r="F524"/>
  <c r="G524"/>
  <c r="J524"/>
  <c r="C525"/>
  <c r="D525"/>
  <c r="E525"/>
  <c r="F525"/>
  <c r="G525"/>
  <c r="J525"/>
  <c r="C526"/>
  <c r="D526"/>
  <c r="E526"/>
  <c r="F526"/>
  <c r="G526"/>
  <c r="J526"/>
  <c r="G505"/>
  <c r="F505"/>
  <c r="E505"/>
  <c r="D505"/>
  <c r="C505"/>
  <c r="J505"/>
  <c r="G37" i="307"/>
  <c r="H37"/>
  <c r="G39"/>
  <c r="H39"/>
  <c r="G40"/>
  <c r="H40"/>
  <c r="G38"/>
  <c r="H38"/>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H36"/>
  <c r="G36"/>
  <c r="B403" i="262"/>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7"/>
  <c r="B448"/>
  <c r="B449"/>
  <c r="B450"/>
  <c r="B451"/>
  <c r="B452"/>
  <c r="B453"/>
  <c r="B454"/>
  <c r="B455"/>
  <c r="B456"/>
  <c r="B457"/>
  <c r="B458"/>
  <c r="B459"/>
  <c r="B460"/>
  <c r="B461"/>
  <c r="B462"/>
  <c r="B463"/>
  <c r="B464"/>
  <c r="B465"/>
  <c r="B466"/>
  <c r="B467"/>
  <c r="B468"/>
  <c r="B469"/>
  <c r="B470"/>
  <c r="B471"/>
  <c r="B472"/>
  <c r="B473"/>
  <c r="B474"/>
  <c r="B475"/>
  <c r="B446"/>
  <c r="B58"/>
  <c r="B57"/>
  <c r="B56"/>
  <c r="B55"/>
  <c r="B54"/>
  <c r="B53"/>
  <c r="B40"/>
  <c r="C447" i="268"/>
  <c r="D447"/>
  <c r="E447"/>
  <c r="F447"/>
  <c r="G447"/>
  <c r="C448"/>
  <c r="D448"/>
  <c r="E448"/>
  <c r="F448"/>
  <c r="G448"/>
  <c r="C449"/>
  <c r="D449"/>
  <c r="E449"/>
  <c r="F449"/>
  <c r="G449"/>
  <c r="C450"/>
  <c r="D450"/>
  <c r="E450"/>
  <c r="F450"/>
  <c r="G450"/>
  <c r="C451"/>
  <c r="D451"/>
  <c r="E451"/>
  <c r="F451"/>
  <c r="G451"/>
  <c r="C452"/>
  <c r="D452"/>
  <c r="E452"/>
  <c r="F452"/>
  <c r="G452"/>
  <c r="C453"/>
  <c r="D453"/>
  <c r="E453"/>
  <c r="F453"/>
  <c r="G453"/>
  <c r="C454"/>
  <c r="D454"/>
  <c r="E454"/>
  <c r="F454"/>
  <c r="G454"/>
  <c r="C455"/>
  <c r="D455"/>
  <c r="E455"/>
  <c r="F455"/>
  <c r="G455"/>
  <c r="C456"/>
  <c r="D456"/>
  <c r="E456"/>
  <c r="F456"/>
  <c r="G456"/>
  <c r="C457"/>
  <c r="D457"/>
  <c r="E457"/>
  <c r="F457"/>
  <c r="G457"/>
  <c r="C458"/>
  <c r="D458"/>
  <c r="E458"/>
  <c r="F458"/>
  <c r="G458"/>
  <c r="C459"/>
  <c r="D459"/>
  <c r="E459"/>
  <c r="F459"/>
  <c r="G459"/>
  <c r="C460"/>
  <c r="D460"/>
  <c r="E460"/>
  <c r="F460"/>
  <c r="G460"/>
  <c r="C461"/>
  <c r="D461"/>
  <c r="E461"/>
  <c r="F461"/>
  <c r="G461"/>
  <c r="C462"/>
  <c r="D462"/>
  <c r="E462"/>
  <c r="F462"/>
  <c r="G462"/>
  <c r="C463"/>
  <c r="D463"/>
  <c r="E463"/>
  <c r="F463"/>
  <c r="G463"/>
  <c r="C464"/>
  <c r="D464"/>
  <c r="E464"/>
  <c r="F464"/>
  <c r="G464"/>
  <c r="C465"/>
  <c r="D465"/>
  <c r="E465"/>
  <c r="F465"/>
  <c r="G465"/>
  <c r="C466"/>
  <c r="D466"/>
  <c r="E466"/>
  <c r="F466"/>
  <c r="G466"/>
  <c r="C467"/>
  <c r="D467"/>
  <c r="E467"/>
  <c r="F467"/>
  <c r="G467"/>
  <c r="C468"/>
  <c r="D468"/>
  <c r="E468"/>
  <c r="F468"/>
  <c r="G468"/>
  <c r="C469"/>
  <c r="D469"/>
  <c r="E469"/>
  <c r="F469"/>
  <c r="G469"/>
  <c r="C470"/>
  <c r="D470"/>
  <c r="E470"/>
  <c r="F470"/>
  <c r="G470"/>
  <c r="C471"/>
  <c r="D471"/>
  <c r="E471"/>
  <c r="F471"/>
  <c r="G471"/>
  <c r="C472"/>
  <c r="D472"/>
  <c r="E472"/>
  <c r="F472"/>
  <c r="G472"/>
  <c r="C473"/>
  <c r="D473"/>
  <c r="E473"/>
  <c r="F473"/>
  <c r="G473"/>
  <c r="C474"/>
  <c r="D474"/>
  <c r="E474"/>
  <c r="F474"/>
  <c r="G474"/>
  <c r="C475"/>
  <c r="D475"/>
  <c r="E475"/>
  <c r="F475"/>
  <c r="G475"/>
  <c r="C476"/>
  <c r="D476"/>
  <c r="E476"/>
  <c r="F476"/>
  <c r="G476"/>
  <c r="C477"/>
  <c r="D477"/>
  <c r="E477"/>
  <c r="F477"/>
  <c r="G477"/>
  <c r="C478"/>
  <c r="D478"/>
  <c r="E478"/>
  <c r="F478"/>
  <c r="G478"/>
  <c r="C479"/>
  <c r="D479"/>
  <c r="E479"/>
  <c r="F479"/>
  <c r="G479"/>
  <c r="G446"/>
  <c r="F446"/>
  <c r="E446"/>
  <c r="D446"/>
  <c r="C446"/>
  <c r="C409"/>
  <c r="D409"/>
  <c r="E409"/>
  <c r="F409"/>
  <c r="G409"/>
  <c r="C410"/>
  <c r="D410"/>
  <c r="E410"/>
  <c r="F410"/>
  <c r="G410"/>
  <c r="C411"/>
  <c r="D411"/>
  <c r="E411"/>
  <c r="F411"/>
  <c r="G411"/>
  <c r="C412"/>
  <c r="D412"/>
  <c r="E412"/>
  <c r="F412"/>
  <c r="G412"/>
  <c r="C413"/>
  <c r="D413"/>
  <c r="E413"/>
  <c r="F413"/>
  <c r="G413"/>
  <c r="C414"/>
  <c r="D414"/>
  <c r="E414"/>
  <c r="F414"/>
  <c r="G414"/>
  <c r="C415"/>
  <c r="D415"/>
  <c r="E415"/>
  <c r="F415"/>
  <c r="G415"/>
  <c r="C416"/>
  <c r="D416"/>
  <c r="E416"/>
  <c r="F416"/>
  <c r="G416"/>
  <c r="C417"/>
  <c r="D417"/>
  <c r="E417"/>
  <c r="F417"/>
  <c r="G417"/>
  <c r="C418"/>
  <c r="D418"/>
  <c r="E418"/>
  <c r="F418"/>
  <c r="G418"/>
  <c r="C419"/>
  <c r="D419"/>
  <c r="E419"/>
  <c r="F419"/>
  <c r="G419"/>
  <c r="C420"/>
  <c r="D420"/>
  <c r="E420"/>
  <c r="F420"/>
  <c r="G420"/>
  <c r="C421"/>
  <c r="D421"/>
  <c r="E421"/>
  <c r="F421"/>
  <c r="G421"/>
  <c r="C422"/>
  <c r="D422"/>
  <c r="E422"/>
  <c r="F422"/>
  <c r="G422"/>
  <c r="C423"/>
  <c r="D423"/>
  <c r="E423"/>
  <c r="F423"/>
  <c r="G423"/>
  <c r="C424"/>
  <c r="D424"/>
  <c r="E424"/>
  <c r="F424"/>
  <c r="G424"/>
  <c r="C425"/>
  <c r="D425"/>
  <c r="E425"/>
  <c r="F425"/>
  <c r="G425"/>
  <c r="C426"/>
  <c r="D426"/>
  <c r="E426"/>
  <c r="F426"/>
  <c r="G426"/>
  <c r="C427"/>
  <c r="D427"/>
  <c r="E427"/>
  <c r="F427"/>
  <c r="G427"/>
  <c r="C428"/>
  <c r="D428"/>
  <c r="E428"/>
  <c r="F428"/>
  <c r="G428"/>
  <c r="C429"/>
  <c r="D429"/>
  <c r="E429"/>
  <c r="F429"/>
  <c r="G429"/>
  <c r="C430"/>
  <c r="D430"/>
  <c r="E430"/>
  <c r="F430"/>
  <c r="G430"/>
  <c r="C431"/>
  <c r="D431"/>
  <c r="E431"/>
  <c r="F431"/>
  <c r="G431"/>
  <c r="C432"/>
  <c r="D432"/>
  <c r="E432"/>
  <c r="F432"/>
  <c r="G432"/>
  <c r="C433"/>
  <c r="D433"/>
  <c r="E433"/>
  <c r="F433"/>
  <c r="G433"/>
  <c r="C434"/>
  <c r="D434"/>
  <c r="E434"/>
  <c r="F434"/>
  <c r="G434"/>
  <c r="C435"/>
  <c r="D435"/>
  <c r="E435"/>
  <c r="F435"/>
  <c r="G435"/>
  <c r="C436"/>
  <c r="D436"/>
  <c r="E436"/>
  <c r="F436"/>
  <c r="G436"/>
  <c r="C437"/>
  <c r="D437"/>
  <c r="E437"/>
  <c r="F437"/>
  <c r="G437"/>
  <c r="C438"/>
  <c r="D438"/>
  <c r="E438"/>
  <c r="F438"/>
  <c r="G438"/>
  <c r="C439"/>
  <c r="D439"/>
  <c r="E439"/>
  <c r="F439"/>
  <c r="G439"/>
  <c r="C440"/>
  <c r="D440"/>
  <c r="E440"/>
  <c r="F440"/>
  <c r="G440"/>
  <c r="C441"/>
  <c r="D441"/>
  <c r="E441"/>
  <c r="F441"/>
  <c r="G441"/>
  <c r="C442"/>
  <c r="D442"/>
  <c r="E442"/>
  <c r="F442"/>
  <c r="G442"/>
  <c r="C443"/>
  <c r="D443"/>
  <c r="E443"/>
  <c r="F443"/>
  <c r="G443"/>
  <c r="C444"/>
  <c r="D444"/>
  <c r="E444"/>
  <c r="F444"/>
  <c r="G444"/>
  <c r="C445"/>
  <c r="D445"/>
  <c r="E445"/>
  <c r="F445"/>
  <c r="G445"/>
  <c r="G408"/>
  <c r="F408"/>
  <c r="E408"/>
  <c r="D408"/>
  <c r="C408"/>
  <c r="F346"/>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36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28"/>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161"/>
  <c r="B42" i="262"/>
  <c r="B41"/>
  <c r="B39"/>
  <c r="B38"/>
  <c r="B37"/>
  <c r="B36"/>
  <c r="B35"/>
  <c r="J504" i="268"/>
  <c r="J503"/>
  <c r="J502"/>
  <c r="J501"/>
  <c r="J500"/>
  <c r="J499"/>
  <c r="J498"/>
  <c r="J497"/>
  <c r="J496"/>
  <c r="J495"/>
  <c r="J494"/>
  <c r="J493"/>
  <c r="J492"/>
  <c r="J491"/>
  <c r="J490"/>
  <c r="J489"/>
  <c r="J488"/>
  <c r="J487"/>
  <c r="J486"/>
  <c r="J485"/>
  <c r="J484"/>
  <c r="J483"/>
  <c r="J482"/>
  <c r="J481"/>
  <c r="F481"/>
  <c r="G481"/>
  <c r="F482"/>
  <c r="G482"/>
  <c r="F483"/>
  <c r="G483"/>
  <c r="F484"/>
  <c r="G484"/>
  <c r="F485"/>
  <c r="G485"/>
  <c r="F486"/>
  <c r="G486"/>
  <c r="F487"/>
  <c r="G487"/>
  <c r="F488"/>
  <c r="G488"/>
  <c r="F489"/>
  <c r="G489"/>
  <c r="F490"/>
  <c r="G490"/>
  <c r="F491"/>
  <c r="G491"/>
  <c r="F492"/>
  <c r="G492"/>
  <c r="F493"/>
  <c r="G493"/>
  <c r="F494"/>
  <c r="G494"/>
  <c r="F495"/>
  <c r="G495"/>
  <c r="F496"/>
  <c r="G496"/>
  <c r="F497"/>
  <c r="G497"/>
  <c r="F498"/>
  <c r="G498"/>
  <c r="F499"/>
  <c r="G499"/>
  <c r="F500"/>
  <c r="G500"/>
  <c r="F501"/>
  <c r="G501"/>
  <c r="F502"/>
  <c r="G502"/>
  <c r="F503"/>
  <c r="G503"/>
  <c r="F504"/>
  <c r="G504"/>
  <c r="G480"/>
  <c r="F480"/>
  <c r="J480"/>
  <c r="J479"/>
  <c r="J478"/>
  <c r="J477"/>
  <c r="J476"/>
  <c r="J475"/>
  <c r="J474"/>
  <c r="J473"/>
  <c r="J472"/>
  <c r="J471"/>
  <c r="J470"/>
  <c r="J469"/>
  <c r="J468"/>
  <c r="J467"/>
  <c r="J466"/>
  <c r="J465"/>
  <c r="J464"/>
  <c r="J463"/>
  <c r="J462"/>
  <c r="J461"/>
  <c r="J460"/>
  <c r="J459"/>
  <c r="J458"/>
  <c r="J457"/>
  <c r="J456"/>
  <c r="J455"/>
  <c r="J454"/>
  <c r="J453"/>
  <c r="J452"/>
  <c r="J451"/>
  <c r="J450"/>
  <c r="J449"/>
  <c r="J448"/>
  <c r="J447"/>
  <c r="J446"/>
  <c r="J445"/>
  <c r="J444"/>
  <c r="J443"/>
  <c r="J442"/>
  <c r="J441"/>
  <c r="J440"/>
  <c r="J439"/>
  <c r="J438"/>
  <c r="J437"/>
  <c r="J436"/>
  <c r="J435"/>
  <c r="J434"/>
  <c r="J433"/>
  <c r="J432"/>
  <c r="J431"/>
  <c r="J430"/>
  <c r="J429"/>
  <c r="J428"/>
  <c r="J427"/>
  <c r="J426"/>
  <c r="J425"/>
  <c r="J424"/>
  <c r="J423"/>
  <c r="J422"/>
  <c r="J421"/>
  <c r="J420"/>
  <c r="J419"/>
  <c r="J418"/>
  <c r="J417"/>
  <c r="J416"/>
  <c r="J415"/>
  <c r="J414"/>
  <c r="J413"/>
  <c r="J412"/>
  <c r="J411"/>
  <c r="J410"/>
  <c r="J409"/>
  <c r="J408"/>
  <c r="L305"/>
  <c r="C37" i="307"/>
  <c r="D37"/>
  <c r="C39"/>
  <c r="D39"/>
  <c r="C40"/>
  <c r="D40"/>
  <c r="C38"/>
  <c r="D38"/>
  <c r="C41"/>
  <c r="D41"/>
  <c r="C42"/>
  <c r="D42"/>
  <c r="C43"/>
  <c r="D43"/>
  <c r="C44"/>
  <c r="D44"/>
  <c r="C45"/>
  <c r="D45"/>
  <c r="C46"/>
  <c r="D46"/>
  <c r="C47"/>
  <c r="D47"/>
  <c r="C48"/>
  <c r="D48"/>
  <c r="C49"/>
  <c r="D49"/>
  <c r="C50"/>
  <c r="D50"/>
  <c r="C51"/>
  <c r="D51"/>
  <c r="C52"/>
  <c r="D52"/>
  <c r="C53"/>
  <c r="D53"/>
  <c r="C54"/>
  <c r="D54"/>
  <c r="C55"/>
  <c r="D55"/>
  <c r="C56"/>
  <c r="D56"/>
  <c r="C57"/>
  <c r="D57"/>
  <c r="C58"/>
  <c r="D58"/>
  <c r="C59"/>
  <c r="D59"/>
  <c r="C60"/>
  <c r="D60"/>
  <c r="C36"/>
  <c r="C8"/>
  <c r="D8"/>
  <c r="E8"/>
  <c r="F8"/>
  <c r="M8"/>
  <c r="N8"/>
  <c r="O8"/>
  <c r="P8"/>
  <c r="C14"/>
  <c r="D14"/>
  <c r="E14"/>
  <c r="F14"/>
  <c r="M14"/>
  <c r="N14"/>
  <c r="O14"/>
  <c r="P14"/>
  <c r="C12"/>
  <c r="D12"/>
  <c r="E12"/>
  <c r="F12"/>
  <c r="M12"/>
  <c r="N12"/>
  <c r="O12"/>
  <c r="P12"/>
  <c r="C11"/>
  <c r="D11"/>
  <c r="E11"/>
  <c r="F11"/>
  <c r="M11"/>
  <c r="N11"/>
  <c r="O11"/>
  <c r="P11"/>
  <c r="C15"/>
  <c r="D15"/>
  <c r="E15"/>
  <c r="F15"/>
  <c r="M15"/>
  <c r="N15"/>
  <c r="O15"/>
  <c r="P15"/>
  <c r="C10"/>
  <c r="D10"/>
  <c r="E10"/>
  <c r="F10"/>
  <c r="M10"/>
  <c r="N10"/>
  <c r="O10"/>
  <c r="P10"/>
  <c r="C13"/>
  <c r="D13"/>
  <c r="E13"/>
  <c r="F13"/>
  <c r="M13"/>
  <c r="N13"/>
  <c r="O13"/>
  <c r="P13"/>
  <c r="C16"/>
  <c r="D16"/>
  <c r="E16"/>
  <c r="F16"/>
  <c r="M16"/>
  <c r="N16"/>
  <c r="O16"/>
  <c r="P16"/>
  <c r="C17"/>
  <c r="D17"/>
  <c r="E17"/>
  <c r="F17"/>
  <c r="M17"/>
  <c r="N17"/>
  <c r="O17"/>
  <c r="P17"/>
  <c r="C18"/>
  <c r="D18"/>
  <c r="E18"/>
  <c r="F18"/>
  <c r="M18"/>
  <c r="N18"/>
  <c r="O18"/>
  <c r="P18"/>
  <c r="C19"/>
  <c r="D19"/>
  <c r="E19"/>
  <c r="F19"/>
  <c r="M19"/>
  <c r="N19"/>
  <c r="O19"/>
  <c r="P19"/>
  <c r="C20"/>
  <c r="D20"/>
  <c r="E20"/>
  <c r="F20"/>
  <c r="M20"/>
  <c r="N20"/>
  <c r="O20"/>
  <c r="P20"/>
  <c r="C21"/>
  <c r="D21"/>
  <c r="E21"/>
  <c r="F21"/>
  <c r="M21"/>
  <c r="N21"/>
  <c r="O21"/>
  <c r="P21"/>
  <c r="C22"/>
  <c r="D22"/>
  <c r="E22"/>
  <c r="F22"/>
  <c r="M22"/>
  <c r="N22"/>
  <c r="O22"/>
  <c r="P22"/>
  <c r="C23"/>
  <c r="D23"/>
  <c r="E23"/>
  <c r="F23"/>
  <c r="M23"/>
  <c r="N23"/>
  <c r="O23"/>
  <c r="P23"/>
  <c r="C24"/>
  <c r="D24"/>
  <c r="E24"/>
  <c r="F24"/>
  <c r="M24"/>
  <c r="N24"/>
  <c r="O24"/>
  <c r="P24"/>
  <c r="C25"/>
  <c r="D25"/>
  <c r="E25"/>
  <c r="F25"/>
  <c r="M25"/>
  <c r="N25"/>
  <c r="O25"/>
  <c r="P25"/>
  <c r="C26"/>
  <c r="D26"/>
  <c r="E26"/>
  <c r="F26"/>
  <c r="M26"/>
  <c r="N26"/>
  <c r="O26"/>
  <c r="P26"/>
  <c r="C27"/>
  <c r="D27"/>
  <c r="E27"/>
  <c r="F27"/>
  <c r="M27"/>
  <c r="N27"/>
  <c r="O27"/>
  <c r="P27"/>
  <c r="C28"/>
  <c r="D28"/>
  <c r="E28"/>
  <c r="F28"/>
  <c r="M28"/>
  <c r="N28"/>
  <c r="O28"/>
  <c r="P28"/>
  <c r="C29"/>
  <c r="D29"/>
  <c r="E29"/>
  <c r="F29"/>
  <c r="M29"/>
  <c r="N29"/>
  <c r="O29"/>
  <c r="P29"/>
  <c r="C30"/>
  <c r="D30"/>
  <c r="E30"/>
  <c r="F30"/>
  <c r="M30"/>
  <c r="N30"/>
  <c r="O30"/>
  <c r="P30"/>
  <c r="C31"/>
  <c r="D31"/>
  <c r="E31"/>
  <c r="F31"/>
  <c r="M31"/>
  <c r="N31"/>
  <c r="O31"/>
  <c r="P31"/>
  <c r="F9"/>
  <c r="E9"/>
  <c r="B360" i="262"/>
  <c r="B359"/>
  <c r="B358"/>
  <c r="B357"/>
  <c r="B356"/>
  <c r="B355"/>
  <c r="B354"/>
  <c r="B353"/>
  <c r="B352"/>
  <c r="B351"/>
  <c r="B350"/>
  <c r="B349"/>
  <c r="B348"/>
  <c r="B387"/>
  <c r="B386"/>
  <c r="B385"/>
  <c r="B384"/>
  <c r="B383"/>
  <c r="B382"/>
  <c r="B381"/>
  <c r="B380"/>
  <c r="B379"/>
  <c r="B378"/>
  <c r="B377"/>
  <c r="B376"/>
  <c r="B375"/>
  <c r="B374"/>
  <c r="B402"/>
  <c r="N5" i="316"/>
  <c r="D4"/>
  <c r="A2"/>
  <c r="AL5" i="313"/>
  <c r="E4"/>
  <c r="A2"/>
  <c r="M9" i="307"/>
  <c r="G406" i="268"/>
  <c r="G407"/>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36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28"/>
  <c r="C291"/>
  <c r="D291"/>
  <c r="E291"/>
  <c r="F291"/>
  <c r="G291"/>
  <c r="C292"/>
  <c r="D292"/>
  <c r="E292"/>
  <c r="F292"/>
  <c r="G292"/>
  <c r="C293"/>
  <c r="D293"/>
  <c r="E293"/>
  <c r="F293"/>
  <c r="G293"/>
  <c r="C294"/>
  <c r="D294"/>
  <c r="E294"/>
  <c r="F294"/>
  <c r="G294"/>
  <c r="C295"/>
  <c r="D295"/>
  <c r="E295"/>
  <c r="F295"/>
  <c r="G295"/>
  <c r="C296"/>
  <c r="D296"/>
  <c r="E296"/>
  <c r="F296"/>
  <c r="G296"/>
  <c r="C297"/>
  <c r="D297"/>
  <c r="E297"/>
  <c r="F297"/>
  <c r="G297"/>
  <c r="C298"/>
  <c r="D298"/>
  <c r="E298"/>
  <c r="F298"/>
  <c r="G298"/>
  <c r="C299"/>
  <c r="D299"/>
  <c r="E299"/>
  <c r="F299"/>
  <c r="G299"/>
  <c r="C300"/>
  <c r="D300"/>
  <c r="E300"/>
  <c r="F300"/>
  <c r="G300"/>
  <c r="C301"/>
  <c r="D301"/>
  <c r="E301"/>
  <c r="F301"/>
  <c r="G301"/>
  <c r="C302"/>
  <c r="D302"/>
  <c r="E302"/>
  <c r="F302"/>
  <c r="G302"/>
  <c r="C303"/>
  <c r="D303"/>
  <c r="E303"/>
  <c r="F303"/>
  <c r="G303"/>
  <c r="C304"/>
  <c r="D304"/>
  <c r="E304"/>
  <c r="F304"/>
  <c r="G304"/>
  <c r="C305"/>
  <c r="D305"/>
  <c r="E305"/>
  <c r="F305"/>
  <c r="G305"/>
  <c r="C306"/>
  <c r="D306"/>
  <c r="E306"/>
  <c r="F306"/>
  <c r="G306"/>
  <c r="C307"/>
  <c r="D307"/>
  <c r="E307"/>
  <c r="F307"/>
  <c r="G307"/>
  <c r="C308"/>
  <c r="D308"/>
  <c r="E308"/>
  <c r="F308"/>
  <c r="G308"/>
  <c r="C309"/>
  <c r="D309"/>
  <c r="E309"/>
  <c r="F309"/>
  <c r="G309"/>
  <c r="C310"/>
  <c r="D310"/>
  <c r="E310"/>
  <c r="F310"/>
  <c r="G310"/>
  <c r="C311"/>
  <c r="D311"/>
  <c r="E311"/>
  <c r="F311"/>
  <c r="G311"/>
  <c r="C312"/>
  <c r="D312"/>
  <c r="E312"/>
  <c r="F312"/>
  <c r="G312"/>
  <c r="C313"/>
  <c r="D313"/>
  <c r="E313"/>
  <c r="F313"/>
  <c r="G313"/>
  <c r="C314"/>
  <c r="D314"/>
  <c r="E314"/>
  <c r="F314"/>
  <c r="G314"/>
  <c r="C315"/>
  <c r="D315"/>
  <c r="E315"/>
  <c r="F315"/>
  <c r="G315"/>
  <c r="C316"/>
  <c r="D316"/>
  <c r="E316"/>
  <c r="F316"/>
  <c r="G316"/>
  <c r="C317"/>
  <c r="D317"/>
  <c r="E317"/>
  <c r="F317"/>
  <c r="G317"/>
  <c r="C318"/>
  <c r="D318"/>
  <c r="E318"/>
  <c r="F318"/>
  <c r="G318"/>
  <c r="C319"/>
  <c r="D319"/>
  <c r="E319"/>
  <c r="F319"/>
  <c r="G319"/>
  <c r="C320"/>
  <c r="D320"/>
  <c r="E320"/>
  <c r="F320"/>
  <c r="G320"/>
  <c r="C321"/>
  <c r="D321"/>
  <c r="E321"/>
  <c r="F321"/>
  <c r="G321"/>
  <c r="C322"/>
  <c r="D322"/>
  <c r="E322"/>
  <c r="F322"/>
  <c r="G322"/>
  <c r="C323"/>
  <c r="D323"/>
  <c r="E323"/>
  <c r="F323"/>
  <c r="G323"/>
  <c r="C324"/>
  <c r="D324"/>
  <c r="E324"/>
  <c r="F324"/>
  <c r="G324"/>
  <c r="C325"/>
  <c r="D325"/>
  <c r="E325"/>
  <c r="F325"/>
  <c r="G325"/>
  <c r="C326"/>
  <c r="D326"/>
  <c r="E326"/>
  <c r="F326"/>
  <c r="G326"/>
  <c r="C327"/>
  <c r="D327"/>
  <c r="E327"/>
  <c r="F327"/>
  <c r="G327"/>
  <c r="G290"/>
  <c r="F290"/>
  <c r="E290"/>
  <c r="D290"/>
  <c r="C290"/>
  <c r="C257"/>
  <c r="D257"/>
  <c r="E257"/>
  <c r="F257"/>
  <c r="G257"/>
  <c r="C258"/>
  <c r="D258"/>
  <c r="E258"/>
  <c r="F258"/>
  <c r="G258"/>
  <c r="C259"/>
  <c r="D259"/>
  <c r="E259"/>
  <c r="F259"/>
  <c r="G259"/>
  <c r="C260"/>
  <c r="D260"/>
  <c r="E260"/>
  <c r="F260"/>
  <c r="G260"/>
  <c r="C261"/>
  <c r="D261"/>
  <c r="E261"/>
  <c r="F261"/>
  <c r="G261"/>
  <c r="C262"/>
  <c r="D262"/>
  <c r="E262"/>
  <c r="F262"/>
  <c r="G262"/>
  <c r="C263"/>
  <c r="D263"/>
  <c r="E263"/>
  <c r="F263"/>
  <c r="G263"/>
  <c r="C264"/>
  <c r="D264"/>
  <c r="E264"/>
  <c r="F264"/>
  <c r="G264"/>
  <c r="C265"/>
  <c r="D265"/>
  <c r="E265"/>
  <c r="F265"/>
  <c r="G265"/>
  <c r="C266"/>
  <c r="D266"/>
  <c r="E266"/>
  <c r="F266"/>
  <c r="G266"/>
  <c r="C267"/>
  <c r="D267"/>
  <c r="E267"/>
  <c r="F267"/>
  <c r="G267"/>
  <c r="C268"/>
  <c r="D268"/>
  <c r="E268"/>
  <c r="F268"/>
  <c r="G268"/>
  <c r="C269"/>
  <c r="D269"/>
  <c r="E269"/>
  <c r="F269"/>
  <c r="G269"/>
  <c r="C270"/>
  <c r="D270"/>
  <c r="E270"/>
  <c r="F270"/>
  <c r="G270"/>
  <c r="C271"/>
  <c r="D271"/>
  <c r="E271"/>
  <c r="F271"/>
  <c r="G271"/>
  <c r="C272"/>
  <c r="D272"/>
  <c r="E272"/>
  <c r="F272"/>
  <c r="G272"/>
  <c r="C273"/>
  <c r="D273"/>
  <c r="E273"/>
  <c r="F273"/>
  <c r="G273"/>
  <c r="C274"/>
  <c r="D274"/>
  <c r="E274"/>
  <c r="F274"/>
  <c r="G274"/>
  <c r="C275"/>
  <c r="D275"/>
  <c r="E275"/>
  <c r="F275"/>
  <c r="G275"/>
  <c r="C276"/>
  <c r="D276"/>
  <c r="E276"/>
  <c r="F276"/>
  <c r="G276"/>
  <c r="C277"/>
  <c r="D277"/>
  <c r="E277"/>
  <c r="F277"/>
  <c r="G277"/>
  <c r="C278"/>
  <c r="D278"/>
  <c r="E278"/>
  <c r="F278"/>
  <c r="G278"/>
  <c r="C279"/>
  <c r="D279"/>
  <c r="E279"/>
  <c r="F279"/>
  <c r="G279"/>
  <c r="C280"/>
  <c r="D280"/>
  <c r="E280"/>
  <c r="F280"/>
  <c r="G280"/>
  <c r="C281"/>
  <c r="D281"/>
  <c r="E281"/>
  <c r="F281"/>
  <c r="G281"/>
  <c r="C282"/>
  <c r="D282"/>
  <c r="E282"/>
  <c r="F282"/>
  <c r="G282"/>
  <c r="C283"/>
  <c r="D283"/>
  <c r="E283"/>
  <c r="F283"/>
  <c r="G283"/>
  <c r="C284"/>
  <c r="D284"/>
  <c r="E284"/>
  <c r="F284"/>
  <c r="G284"/>
  <c r="C285"/>
  <c r="D285"/>
  <c r="E285"/>
  <c r="F285"/>
  <c r="G285"/>
  <c r="C286"/>
  <c r="D286"/>
  <c r="E286"/>
  <c r="F286"/>
  <c r="G286"/>
  <c r="C287"/>
  <c r="D287"/>
  <c r="E287"/>
  <c r="F287"/>
  <c r="G287"/>
  <c r="C288"/>
  <c r="D288"/>
  <c r="E288"/>
  <c r="F288"/>
  <c r="G288"/>
  <c r="C289"/>
  <c r="D289"/>
  <c r="E289"/>
  <c r="F289"/>
  <c r="G289"/>
  <c r="G256"/>
  <c r="F256"/>
  <c r="E256"/>
  <c r="D256"/>
  <c r="C256"/>
  <c r="C220"/>
  <c r="D220"/>
  <c r="E220"/>
  <c r="F220"/>
  <c r="G220"/>
  <c r="C221"/>
  <c r="D221"/>
  <c r="E221"/>
  <c r="F221"/>
  <c r="G221"/>
  <c r="C222"/>
  <c r="D222"/>
  <c r="E222"/>
  <c r="F222"/>
  <c r="G222"/>
  <c r="C223"/>
  <c r="D223"/>
  <c r="E223"/>
  <c r="F223"/>
  <c r="G223"/>
  <c r="C224"/>
  <c r="D224"/>
  <c r="E224"/>
  <c r="F224"/>
  <c r="G224"/>
  <c r="C225"/>
  <c r="D225"/>
  <c r="E225"/>
  <c r="F225"/>
  <c r="G225"/>
  <c r="C226"/>
  <c r="D226"/>
  <c r="E226"/>
  <c r="F226"/>
  <c r="G226"/>
  <c r="C227"/>
  <c r="D227"/>
  <c r="E227"/>
  <c r="F227"/>
  <c r="G227"/>
  <c r="C228"/>
  <c r="D228"/>
  <c r="E228"/>
  <c r="F228"/>
  <c r="G228"/>
  <c r="C229"/>
  <c r="D229"/>
  <c r="E229"/>
  <c r="F229"/>
  <c r="G229"/>
  <c r="C230"/>
  <c r="D230"/>
  <c r="E230"/>
  <c r="F230"/>
  <c r="G230"/>
  <c r="C231"/>
  <c r="D231"/>
  <c r="E231"/>
  <c r="F231"/>
  <c r="G231"/>
  <c r="C232"/>
  <c r="D232"/>
  <c r="E232"/>
  <c r="F232"/>
  <c r="G232"/>
  <c r="C233"/>
  <c r="D233"/>
  <c r="E233"/>
  <c r="F233"/>
  <c r="G233"/>
  <c r="C234"/>
  <c r="D234"/>
  <c r="E234"/>
  <c r="F234"/>
  <c r="G234"/>
  <c r="C235"/>
  <c r="D235"/>
  <c r="E235"/>
  <c r="F235"/>
  <c r="G235"/>
  <c r="C236"/>
  <c r="D236"/>
  <c r="E236"/>
  <c r="F236"/>
  <c r="G236"/>
  <c r="C237"/>
  <c r="D237"/>
  <c r="E237"/>
  <c r="F237"/>
  <c r="G237"/>
  <c r="C238"/>
  <c r="D238"/>
  <c r="E238"/>
  <c r="F238"/>
  <c r="G238"/>
  <c r="C239"/>
  <c r="D239"/>
  <c r="E239"/>
  <c r="F239"/>
  <c r="G239"/>
  <c r="C240"/>
  <c r="D240"/>
  <c r="E240"/>
  <c r="F240"/>
  <c r="G240"/>
  <c r="C241"/>
  <c r="D241"/>
  <c r="E241"/>
  <c r="F241"/>
  <c r="G241"/>
  <c r="C242"/>
  <c r="D242"/>
  <c r="E242"/>
  <c r="F242"/>
  <c r="G242"/>
  <c r="C243"/>
  <c r="D243"/>
  <c r="E243"/>
  <c r="F243"/>
  <c r="G243"/>
  <c r="C244"/>
  <c r="D244"/>
  <c r="E244"/>
  <c r="F244"/>
  <c r="G244"/>
  <c r="C245"/>
  <c r="D245"/>
  <c r="E245"/>
  <c r="F245"/>
  <c r="G245"/>
  <c r="C246"/>
  <c r="D246"/>
  <c r="E246"/>
  <c r="F246"/>
  <c r="G246"/>
  <c r="C247"/>
  <c r="D247"/>
  <c r="E247"/>
  <c r="F247"/>
  <c r="G247"/>
  <c r="C248"/>
  <c r="D248"/>
  <c r="E248"/>
  <c r="F248"/>
  <c r="G248"/>
  <c r="C249"/>
  <c r="D249"/>
  <c r="E249"/>
  <c r="F249"/>
  <c r="G249"/>
  <c r="C250"/>
  <c r="D250"/>
  <c r="E250"/>
  <c r="F250"/>
  <c r="G250"/>
  <c r="C251"/>
  <c r="D251"/>
  <c r="E251"/>
  <c r="F251"/>
  <c r="G251"/>
  <c r="C252"/>
  <c r="D252"/>
  <c r="E252"/>
  <c r="F252"/>
  <c r="G252"/>
  <c r="C253"/>
  <c r="D253"/>
  <c r="E253"/>
  <c r="F253"/>
  <c r="G253"/>
  <c r="C254"/>
  <c r="D254"/>
  <c r="E254"/>
  <c r="F254"/>
  <c r="G254"/>
  <c r="C255"/>
  <c r="D255"/>
  <c r="E255"/>
  <c r="F255"/>
  <c r="G255"/>
  <c r="G219"/>
  <c r="F219"/>
  <c r="E219"/>
  <c r="D219"/>
  <c r="C219"/>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O37" i="307"/>
  <c r="P37"/>
  <c r="O39"/>
  <c r="P39"/>
  <c r="O40"/>
  <c r="P40"/>
  <c r="O38"/>
  <c r="P38"/>
  <c r="O41"/>
  <c r="P41"/>
  <c r="O42"/>
  <c r="P42"/>
  <c r="O43"/>
  <c r="P43"/>
  <c r="O44"/>
  <c r="P44"/>
  <c r="O45"/>
  <c r="P45"/>
  <c r="O46"/>
  <c r="P46"/>
  <c r="O47"/>
  <c r="P47"/>
  <c r="O48"/>
  <c r="P48"/>
  <c r="O49"/>
  <c r="P49"/>
  <c r="O50"/>
  <c r="P50"/>
  <c r="O51"/>
  <c r="P51"/>
  <c r="O52"/>
  <c r="P52"/>
  <c r="O53"/>
  <c r="P53"/>
  <c r="O54"/>
  <c r="P54"/>
  <c r="O55"/>
  <c r="P55"/>
  <c r="O56"/>
  <c r="P56"/>
  <c r="O57"/>
  <c r="P57"/>
  <c r="O58"/>
  <c r="P58"/>
  <c r="O59"/>
  <c r="P59"/>
  <c r="O60"/>
  <c r="P60"/>
  <c r="P36"/>
  <c r="O36"/>
  <c r="O9"/>
  <c r="B401" i="262"/>
  <c r="B400"/>
  <c r="B399"/>
  <c r="B398"/>
  <c r="B397"/>
  <c r="B396"/>
  <c r="B395"/>
  <c r="B394"/>
  <c r="B393"/>
  <c r="B392"/>
  <c r="B391"/>
  <c r="B390"/>
  <c r="B389"/>
  <c r="B388"/>
  <c r="B373"/>
  <c r="B372"/>
  <c r="B371"/>
  <c r="B370"/>
  <c r="B369"/>
  <c r="B368"/>
  <c r="B367"/>
  <c r="B366"/>
  <c r="B365"/>
  <c r="B364"/>
  <c r="B363"/>
  <c r="B362"/>
  <c r="B361"/>
  <c r="B347"/>
  <c r="B346"/>
  <c r="B345"/>
  <c r="B344"/>
  <c r="B343"/>
  <c r="B342"/>
  <c r="B341"/>
  <c r="B340"/>
  <c r="B339"/>
  <c r="B338"/>
  <c r="B337"/>
  <c r="B336"/>
  <c r="B335"/>
  <c r="B334"/>
  <c r="B333"/>
  <c r="B308"/>
  <c r="B307"/>
  <c r="B306"/>
  <c r="B305"/>
  <c r="B304"/>
  <c r="B303"/>
  <c r="B302"/>
  <c r="B301"/>
  <c r="B300"/>
  <c r="B299"/>
  <c r="B298"/>
  <c r="B297"/>
  <c r="B296"/>
  <c r="B295"/>
  <c r="B294"/>
  <c r="B293"/>
  <c r="B292"/>
  <c r="B291"/>
  <c r="B290"/>
  <c r="B289"/>
  <c r="B288"/>
  <c r="B287"/>
  <c r="B286"/>
  <c r="B285"/>
  <c r="B284"/>
  <c r="B283"/>
  <c r="B282"/>
  <c r="B281"/>
  <c r="B280"/>
  <c r="B279"/>
  <c r="B278"/>
  <c r="B277"/>
  <c r="D3" i="308"/>
  <c r="N4" s="1"/>
  <c r="L268" i="268" s="1"/>
  <c r="N5" i="308"/>
  <c r="D4"/>
  <c r="A2"/>
  <c r="C202" i="268"/>
  <c r="D202"/>
  <c r="E202"/>
  <c r="F202"/>
  <c r="G202"/>
  <c r="C203"/>
  <c r="D203"/>
  <c r="E203"/>
  <c r="F203"/>
  <c r="G203"/>
  <c r="C204"/>
  <c r="D204"/>
  <c r="E204"/>
  <c r="F204"/>
  <c r="G204"/>
  <c r="C205"/>
  <c r="D205"/>
  <c r="E205"/>
  <c r="F205"/>
  <c r="G205"/>
  <c r="C206"/>
  <c r="D206"/>
  <c r="E206"/>
  <c r="F206"/>
  <c r="G206"/>
  <c r="C207"/>
  <c r="D207"/>
  <c r="E207"/>
  <c r="F207"/>
  <c r="G207"/>
  <c r="C208"/>
  <c r="D208"/>
  <c r="E208"/>
  <c r="F208"/>
  <c r="G208"/>
  <c r="C209"/>
  <c r="D209"/>
  <c r="E209"/>
  <c r="F209"/>
  <c r="G209"/>
  <c r="C210"/>
  <c r="D210"/>
  <c r="E210"/>
  <c r="F210"/>
  <c r="G210"/>
  <c r="C211"/>
  <c r="D211"/>
  <c r="E211"/>
  <c r="F211"/>
  <c r="G211"/>
  <c r="C212"/>
  <c r="D212"/>
  <c r="E212"/>
  <c r="F212"/>
  <c r="G212"/>
  <c r="C213"/>
  <c r="D213"/>
  <c r="E213"/>
  <c r="F213"/>
  <c r="G213"/>
  <c r="C214"/>
  <c r="D214"/>
  <c r="E214"/>
  <c r="F214"/>
  <c r="G214"/>
  <c r="C215"/>
  <c r="D215"/>
  <c r="E215"/>
  <c r="F215"/>
  <c r="G215"/>
  <c r="C216"/>
  <c r="D216"/>
  <c r="E216"/>
  <c r="F216"/>
  <c r="G216"/>
  <c r="C217"/>
  <c r="D217"/>
  <c r="E217"/>
  <c r="F217"/>
  <c r="G217"/>
  <c r="C218"/>
  <c r="D218"/>
  <c r="E218"/>
  <c r="F218"/>
  <c r="G218"/>
  <c r="G201"/>
  <c r="F201"/>
  <c r="E201"/>
  <c r="D201"/>
  <c r="C20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161"/>
  <c r="C4"/>
  <c r="D4"/>
  <c r="E4"/>
  <c r="F4"/>
  <c r="G4"/>
  <c r="C5"/>
  <c r="D5"/>
  <c r="E5"/>
  <c r="F5"/>
  <c r="G5"/>
  <c r="C6"/>
  <c r="D6"/>
  <c r="E6"/>
  <c r="F6"/>
  <c r="G6"/>
  <c r="C7"/>
  <c r="D7"/>
  <c r="E7"/>
  <c r="F7"/>
  <c r="G7"/>
  <c r="C8"/>
  <c r="D8"/>
  <c r="E8"/>
  <c r="F8"/>
  <c r="G8"/>
  <c r="C9"/>
  <c r="D9"/>
  <c r="E9"/>
  <c r="F9"/>
  <c r="G9"/>
  <c r="C10"/>
  <c r="D10"/>
  <c r="E10"/>
  <c r="F10"/>
  <c r="G10"/>
  <c r="C11"/>
  <c r="D11"/>
  <c r="E11"/>
  <c r="F11"/>
  <c r="G11"/>
  <c r="C12"/>
  <c r="D12"/>
  <c r="E12"/>
  <c r="F12"/>
  <c r="G12"/>
  <c r="C13"/>
  <c r="D13"/>
  <c r="E13"/>
  <c r="F13"/>
  <c r="G13"/>
  <c r="C14"/>
  <c r="D14"/>
  <c r="E14"/>
  <c r="F14"/>
  <c r="G14"/>
  <c r="C15"/>
  <c r="D15"/>
  <c r="E15"/>
  <c r="F15"/>
  <c r="G15"/>
  <c r="C16"/>
  <c r="D16"/>
  <c r="E16"/>
  <c r="F16"/>
  <c r="G16"/>
  <c r="C17"/>
  <c r="D17"/>
  <c r="E17"/>
  <c r="F17"/>
  <c r="G17"/>
  <c r="C18"/>
  <c r="D18"/>
  <c r="E18"/>
  <c r="F18"/>
  <c r="G18"/>
  <c r="C19"/>
  <c r="D19"/>
  <c r="E19"/>
  <c r="F19"/>
  <c r="G19"/>
  <c r="C20"/>
  <c r="D20"/>
  <c r="E20"/>
  <c r="F20"/>
  <c r="G20"/>
  <c r="C21"/>
  <c r="D21"/>
  <c r="E21"/>
  <c r="F21"/>
  <c r="G21"/>
  <c r="C22"/>
  <c r="D22"/>
  <c r="E22"/>
  <c r="F22"/>
  <c r="G22"/>
  <c r="C23"/>
  <c r="D23"/>
  <c r="E23"/>
  <c r="F23"/>
  <c r="G23"/>
  <c r="C24"/>
  <c r="D24"/>
  <c r="E24"/>
  <c r="F24"/>
  <c r="G24"/>
  <c r="C25"/>
  <c r="D25"/>
  <c r="E25"/>
  <c r="F25"/>
  <c r="G25"/>
  <c r="C26"/>
  <c r="D26"/>
  <c r="E26"/>
  <c r="F26"/>
  <c r="G26"/>
  <c r="C27"/>
  <c r="D27"/>
  <c r="E27"/>
  <c r="F27"/>
  <c r="G27"/>
  <c r="C28"/>
  <c r="D28"/>
  <c r="E28"/>
  <c r="F28"/>
  <c r="G28"/>
  <c r="C29"/>
  <c r="D29"/>
  <c r="E29"/>
  <c r="F29"/>
  <c r="G29"/>
  <c r="C30"/>
  <c r="D30"/>
  <c r="E30"/>
  <c r="F30"/>
  <c r="G30"/>
  <c r="C31"/>
  <c r="D31"/>
  <c r="E31"/>
  <c r="F31"/>
  <c r="G31"/>
  <c r="C32"/>
  <c r="D32"/>
  <c r="E32"/>
  <c r="F32"/>
  <c r="G32"/>
  <c r="C33"/>
  <c r="D33"/>
  <c r="E33"/>
  <c r="F33"/>
  <c r="G33"/>
  <c r="C34"/>
  <c r="D34"/>
  <c r="E34"/>
  <c r="F34"/>
  <c r="G34"/>
  <c r="C35"/>
  <c r="D35"/>
  <c r="E35"/>
  <c r="F35"/>
  <c r="G35"/>
  <c r="C36"/>
  <c r="D36"/>
  <c r="E36"/>
  <c r="F36"/>
  <c r="G36"/>
  <c r="C37"/>
  <c r="D37"/>
  <c r="E37"/>
  <c r="F37"/>
  <c r="G37"/>
  <c r="C38"/>
  <c r="D38"/>
  <c r="E38"/>
  <c r="F38"/>
  <c r="G38"/>
  <c r="C39"/>
  <c r="D39"/>
  <c r="E39"/>
  <c r="F39"/>
  <c r="G39"/>
  <c r="C40"/>
  <c r="D40"/>
  <c r="E40"/>
  <c r="F40"/>
  <c r="G40"/>
  <c r="C41"/>
  <c r="D41"/>
  <c r="E41"/>
  <c r="F41"/>
  <c r="G41"/>
  <c r="G3"/>
  <c r="F3"/>
  <c r="E3"/>
  <c r="D3"/>
  <c r="C3"/>
  <c r="D9" i="307"/>
  <c r="C9"/>
  <c r="A4"/>
  <c r="A2" i="306"/>
  <c r="A2" i="304"/>
  <c r="B332" i="262"/>
  <c r="B331"/>
  <c r="B330"/>
  <c r="B329"/>
  <c r="B328"/>
  <c r="B327"/>
  <c r="B326"/>
  <c r="B325"/>
  <c r="B324"/>
  <c r="B323"/>
  <c r="B322"/>
  <c r="B321"/>
  <c r="B320"/>
  <c r="B319"/>
  <c r="B318"/>
  <c r="B317"/>
  <c r="B316"/>
  <c r="B315"/>
  <c r="B314"/>
  <c r="B313"/>
  <c r="B312"/>
  <c r="B311"/>
  <c r="B310"/>
  <c r="B309"/>
  <c r="B276"/>
  <c r="B275"/>
  <c r="B274"/>
  <c r="B273"/>
  <c r="B272"/>
  <c r="B271"/>
  <c r="B270"/>
  <c r="B269"/>
  <c r="B268"/>
  <c r="B267"/>
  <c r="B266"/>
  <c r="B265"/>
  <c r="B264"/>
  <c r="B263"/>
  <c r="B262"/>
  <c r="B261"/>
  <c r="B260"/>
  <c r="B259"/>
  <c r="B258"/>
  <c r="B257"/>
  <c r="B256"/>
  <c r="B255"/>
  <c r="B254"/>
  <c r="B253"/>
  <c r="B252"/>
  <c r="L204" i="268"/>
  <c r="F193"/>
  <c r="F169"/>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161"/>
  <c r="C148"/>
  <c r="D148"/>
  <c r="E148"/>
  <c r="F148"/>
  <c r="G148"/>
  <c r="J148"/>
  <c r="C149"/>
  <c r="D149"/>
  <c r="E149"/>
  <c r="F149"/>
  <c r="G149"/>
  <c r="J149"/>
  <c r="C150"/>
  <c r="D150"/>
  <c r="E150"/>
  <c r="F150"/>
  <c r="G150"/>
  <c r="J150"/>
  <c r="C151"/>
  <c r="D151"/>
  <c r="E151"/>
  <c r="F151"/>
  <c r="G151"/>
  <c r="J151"/>
  <c r="C152"/>
  <c r="D152"/>
  <c r="E152"/>
  <c r="F152"/>
  <c r="G152"/>
  <c r="J152"/>
  <c r="C153"/>
  <c r="D153"/>
  <c r="E153"/>
  <c r="F153"/>
  <c r="G153"/>
  <c r="J153"/>
  <c r="C154"/>
  <c r="D154"/>
  <c r="E154"/>
  <c r="F154"/>
  <c r="G154"/>
  <c r="J154"/>
  <c r="C155"/>
  <c r="D155"/>
  <c r="E155"/>
  <c r="F155"/>
  <c r="G155"/>
  <c r="J155"/>
  <c r="C156"/>
  <c r="D156"/>
  <c r="E156"/>
  <c r="F156"/>
  <c r="G156"/>
  <c r="J156"/>
  <c r="C157"/>
  <c r="D157"/>
  <c r="E157"/>
  <c r="F157"/>
  <c r="G157"/>
  <c r="J157"/>
  <c r="C158"/>
  <c r="D158"/>
  <c r="E158"/>
  <c r="F158"/>
  <c r="G158"/>
  <c r="J158"/>
  <c r="C159"/>
  <c r="D159"/>
  <c r="E159"/>
  <c r="F159"/>
  <c r="G159"/>
  <c r="J159"/>
  <c r="C160"/>
  <c r="D160"/>
  <c r="E160"/>
  <c r="F160"/>
  <c r="G160"/>
  <c r="J160"/>
  <c r="C132"/>
  <c r="D132"/>
  <c r="E132"/>
  <c r="F132"/>
  <c r="G132"/>
  <c r="J132"/>
  <c r="C133"/>
  <c r="D133"/>
  <c r="E133"/>
  <c r="F133"/>
  <c r="G133"/>
  <c r="J133"/>
  <c r="C134"/>
  <c r="D134"/>
  <c r="E134"/>
  <c r="F134"/>
  <c r="G134"/>
  <c r="J134"/>
  <c r="C135"/>
  <c r="D135"/>
  <c r="E135"/>
  <c r="F135"/>
  <c r="G135"/>
  <c r="J135"/>
  <c r="C136"/>
  <c r="D136"/>
  <c r="E136"/>
  <c r="F136"/>
  <c r="G136"/>
  <c r="J136"/>
  <c r="C137"/>
  <c r="D137"/>
  <c r="E137"/>
  <c r="F137"/>
  <c r="G137"/>
  <c r="J137"/>
  <c r="C138"/>
  <c r="D138"/>
  <c r="E138"/>
  <c r="F138"/>
  <c r="G138"/>
  <c r="J138"/>
  <c r="C139"/>
  <c r="D139"/>
  <c r="E139"/>
  <c r="F139"/>
  <c r="G139"/>
  <c r="J139"/>
  <c r="C140"/>
  <c r="D140"/>
  <c r="E140"/>
  <c r="F140"/>
  <c r="G140"/>
  <c r="J140"/>
  <c r="C141"/>
  <c r="D141"/>
  <c r="E141"/>
  <c r="F141"/>
  <c r="G141"/>
  <c r="J141"/>
  <c r="C142"/>
  <c r="D142"/>
  <c r="E142"/>
  <c r="F142"/>
  <c r="G142"/>
  <c r="J142"/>
  <c r="C143"/>
  <c r="D143"/>
  <c r="E143"/>
  <c r="F143"/>
  <c r="G143"/>
  <c r="J143"/>
  <c r="C144"/>
  <c r="D144"/>
  <c r="E144"/>
  <c r="F144"/>
  <c r="G144"/>
  <c r="J144"/>
  <c r="C145"/>
  <c r="D145"/>
  <c r="E145"/>
  <c r="F145"/>
  <c r="G145"/>
  <c r="J145"/>
  <c r="C146"/>
  <c r="D146"/>
  <c r="E146"/>
  <c r="F146"/>
  <c r="G146"/>
  <c r="J146"/>
  <c r="C147"/>
  <c r="D147"/>
  <c r="E147"/>
  <c r="F147"/>
  <c r="G147"/>
  <c r="J147"/>
  <c r="C108"/>
  <c r="D108"/>
  <c r="E108"/>
  <c r="F108"/>
  <c r="G108"/>
  <c r="J108"/>
  <c r="C109"/>
  <c r="D109"/>
  <c r="E109"/>
  <c r="F109"/>
  <c r="G109"/>
  <c r="J109"/>
  <c r="C110"/>
  <c r="D110"/>
  <c r="E110"/>
  <c r="F110"/>
  <c r="G110"/>
  <c r="J110"/>
  <c r="C111"/>
  <c r="D111"/>
  <c r="E111"/>
  <c r="F111"/>
  <c r="G111"/>
  <c r="J111"/>
  <c r="C112"/>
  <c r="D112"/>
  <c r="E112"/>
  <c r="F112"/>
  <c r="G112"/>
  <c r="J112"/>
  <c r="C113"/>
  <c r="D113"/>
  <c r="E113"/>
  <c r="F113"/>
  <c r="G113"/>
  <c r="J113"/>
  <c r="C114"/>
  <c r="D114"/>
  <c r="E114"/>
  <c r="F114"/>
  <c r="G114"/>
  <c r="J114"/>
  <c r="C115"/>
  <c r="D115"/>
  <c r="E115"/>
  <c r="F115"/>
  <c r="G115"/>
  <c r="J115"/>
  <c r="C116"/>
  <c r="D116"/>
  <c r="E116"/>
  <c r="F116"/>
  <c r="G116"/>
  <c r="J116"/>
  <c r="C117"/>
  <c r="D117"/>
  <c r="E117"/>
  <c r="F117"/>
  <c r="G117"/>
  <c r="J117"/>
  <c r="C118"/>
  <c r="D118"/>
  <c r="E118"/>
  <c r="F118"/>
  <c r="G118"/>
  <c r="J118"/>
  <c r="C119"/>
  <c r="D119"/>
  <c r="E119"/>
  <c r="F119"/>
  <c r="G119"/>
  <c r="J119"/>
  <c r="C120"/>
  <c r="D120"/>
  <c r="E120"/>
  <c r="F120"/>
  <c r="G120"/>
  <c r="J120"/>
  <c r="C121"/>
  <c r="D121"/>
  <c r="E121"/>
  <c r="F121"/>
  <c r="G121"/>
  <c r="J121"/>
  <c r="C122"/>
  <c r="D122"/>
  <c r="E122"/>
  <c r="F122"/>
  <c r="G122"/>
  <c r="J122"/>
  <c r="C123"/>
  <c r="D123"/>
  <c r="E123"/>
  <c r="F123"/>
  <c r="G123"/>
  <c r="J123"/>
  <c r="C124"/>
  <c r="D124"/>
  <c r="E124"/>
  <c r="F124"/>
  <c r="G124"/>
  <c r="J124"/>
  <c r="C125"/>
  <c r="D125"/>
  <c r="E125"/>
  <c r="F125"/>
  <c r="G125"/>
  <c r="J125"/>
  <c r="C126"/>
  <c r="D126"/>
  <c r="E126"/>
  <c r="F126"/>
  <c r="G126"/>
  <c r="J126"/>
  <c r="C127"/>
  <c r="D127"/>
  <c r="E127"/>
  <c r="F127"/>
  <c r="G127"/>
  <c r="J127"/>
  <c r="C128"/>
  <c r="D128"/>
  <c r="E128"/>
  <c r="F128"/>
  <c r="G128"/>
  <c r="J128"/>
  <c r="C129"/>
  <c r="D129"/>
  <c r="E129"/>
  <c r="F129"/>
  <c r="G129"/>
  <c r="J129"/>
  <c r="C130"/>
  <c r="D130"/>
  <c r="E130"/>
  <c r="F130"/>
  <c r="G130"/>
  <c r="J130"/>
  <c r="C131"/>
  <c r="D131"/>
  <c r="E131"/>
  <c r="F131"/>
  <c r="G131"/>
  <c r="J131"/>
  <c r="G107"/>
  <c r="F107"/>
  <c r="E107"/>
  <c r="D107"/>
  <c r="C107"/>
  <c r="J107"/>
  <c r="F83"/>
  <c r="G83"/>
  <c r="J83"/>
  <c r="F84"/>
  <c r="G84"/>
  <c r="J84"/>
  <c r="F85"/>
  <c r="G85"/>
  <c r="J85"/>
  <c r="F86"/>
  <c r="G86"/>
  <c r="J86"/>
  <c r="F87"/>
  <c r="G87"/>
  <c r="J87"/>
  <c r="F88"/>
  <c r="G88"/>
  <c r="J88"/>
  <c r="F89"/>
  <c r="G89"/>
  <c r="J89"/>
  <c r="F90"/>
  <c r="G90"/>
  <c r="J90"/>
  <c r="F91"/>
  <c r="G91"/>
  <c r="J91"/>
  <c r="F92"/>
  <c r="G92"/>
  <c r="J92"/>
  <c r="F93"/>
  <c r="G93"/>
  <c r="J93"/>
  <c r="F94"/>
  <c r="G94"/>
  <c r="J94"/>
  <c r="F95"/>
  <c r="G95"/>
  <c r="J95"/>
  <c r="F96"/>
  <c r="G96"/>
  <c r="J96"/>
  <c r="F97"/>
  <c r="G97"/>
  <c r="J97"/>
  <c r="F98"/>
  <c r="G98"/>
  <c r="J98"/>
  <c r="F99"/>
  <c r="G99"/>
  <c r="J99"/>
  <c r="F100"/>
  <c r="G100"/>
  <c r="J100"/>
  <c r="F101"/>
  <c r="G101"/>
  <c r="J101"/>
  <c r="F102"/>
  <c r="G102"/>
  <c r="J102"/>
  <c r="F103"/>
  <c r="G103"/>
  <c r="J103"/>
  <c r="F104"/>
  <c r="G104"/>
  <c r="J104"/>
  <c r="F105"/>
  <c r="G105"/>
  <c r="J105"/>
  <c r="F106"/>
  <c r="G106"/>
  <c r="J106"/>
  <c r="G82"/>
  <c r="F82"/>
  <c r="J82"/>
  <c r="G77"/>
  <c r="J77"/>
  <c r="G78"/>
  <c r="J78"/>
  <c r="G79"/>
  <c r="J79"/>
  <c r="G80"/>
  <c r="J80"/>
  <c r="G81"/>
  <c r="J81"/>
  <c r="G68"/>
  <c r="J68"/>
  <c r="G69"/>
  <c r="J69"/>
  <c r="G70"/>
  <c r="J70"/>
  <c r="G71"/>
  <c r="J71"/>
  <c r="G72"/>
  <c r="J72"/>
  <c r="G73"/>
  <c r="J73"/>
  <c r="G74"/>
  <c r="J74"/>
  <c r="G75"/>
  <c r="J75"/>
  <c r="G76"/>
  <c r="J76"/>
  <c r="G59"/>
  <c r="J59"/>
  <c r="G60"/>
  <c r="J60"/>
  <c r="G61"/>
  <c r="J61"/>
  <c r="G62"/>
  <c r="J62"/>
  <c r="G63"/>
  <c r="J63"/>
  <c r="G64"/>
  <c r="J64"/>
  <c r="G65"/>
  <c r="J65"/>
  <c r="G66"/>
  <c r="J66"/>
  <c r="G67"/>
  <c r="J67"/>
  <c r="G43"/>
  <c r="J43"/>
  <c r="G44"/>
  <c r="J44"/>
  <c r="G45"/>
  <c r="J45"/>
  <c r="G46"/>
  <c r="J46"/>
  <c r="G47"/>
  <c r="J47"/>
  <c r="G48"/>
  <c r="J48"/>
  <c r="G49"/>
  <c r="J49"/>
  <c r="G50"/>
  <c r="J50"/>
  <c r="G51"/>
  <c r="J51"/>
  <c r="G52"/>
  <c r="J52"/>
  <c r="G53"/>
  <c r="J53"/>
  <c r="G54"/>
  <c r="J54"/>
  <c r="G55"/>
  <c r="J55"/>
  <c r="G56"/>
  <c r="J56"/>
  <c r="G57"/>
  <c r="J57"/>
  <c r="G58"/>
  <c r="J58"/>
  <c r="G42"/>
  <c r="J42"/>
  <c r="I2" i="262"/>
  <c r="K1" i="268"/>
  <c r="J5"/>
  <c r="J6"/>
  <c r="J7"/>
  <c r="J8"/>
  <c r="J9"/>
  <c r="J10"/>
  <c r="J11"/>
  <c r="J12"/>
  <c r="J13"/>
  <c r="J14"/>
  <c r="J15"/>
  <c r="J16"/>
  <c r="J17"/>
  <c r="J18"/>
  <c r="J19"/>
  <c r="J20"/>
  <c r="J21"/>
  <c r="J22"/>
  <c r="J23"/>
  <c r="J24"/>
  <c r="J25"/>
  <c r="J26"/>
  <c r="J27"/>
  <c r="J28"/>
  <c r="J29"/>
  <c r="J30"/>
  <c r="J31"/>
  <c r="J32"/>
  <c r="J33"/>
  <c r="J34"/>
  <c r="J35"/>
  <c r="J36"/>
  <c r="J37"/>
  <c r="J38"/>
  <c r="J39"/>
  <c r="J40"/>
  <c r="J41"/>
  <c r="J201"/>
  <c r="J202"/>
  <c r="J203"/>
  <c r="J204"/>
  <c r="J205"/>
  <c r="J206"/>
  <c r="J207"/>
  <c r="J208"/>
  <c r="J209"/>
  <c r="J210"/>
  <c r="J211"/>
  <c r="J212"/>
  <c r="J213"/>
  <c r="J214"/>
  <c r="J215"/>
  <c r="J216"/>
  <c r="J217"/>
  <c r="J218"/>
  <c r="J4"/>
  <c r="J3"/>
  <c r="F61"/>
  <c r="F53"/>
  <c r="A1"/>
  <c r="K178" s="1"/>
  <c r="A2" i="262"/>
  <c r="A1"/>
  <c r="A14" i="68"/>
  <c r="K503" i="268"/>
  <c r="L201"/>
  <c r="L211"/>
  <c r="L217"/>
  <c r="L203"/>
  <c r="K229"/>
  <c r="K121"/>
  <c r="K162"/>
  <c r="K257"/>
  <c r="K500"/>
  <c r="K274"/>
  <c r="K113"/>
  <c r="K518"/>
  <c r="K141"/>
  <c r="K177"/>
  <c r="K320"/>
  <c r="K482"/>
  <c r="K71"/>
  <c r="K119"/>
  <c r="K195"/>
  <c r="K130"/>
  <c r="K138"/>
  <c r="K32"/>
  <c r="K418"/>
  <c r="K427"/>
  <c r="K88"/>
  <c r="K58"/>
  <c r="K355"/>
  <c r="K348"/>
  <c r="K458"/>
  <c r="K505"/>
  <c r="K423"/>
  <c r="K462"/>
  <c r="K93"/>
  <c r="K239"/>
  <c r="K185"/>
  <c r="K230"/>
  <c r="K484"/>
  <c r="K278"/>
  <c r="K429"/>
  <c r="K321"/>
  <c r="K523"/>
  <c r="K254"/>
  <c r="K251"/>
  <c r="K77"/>
  <c r="K75"/>
  <c r="K408"/>
  <c r="K297"/>
  <c r="K222"/>
  <c r="K45"/>
  <c r="K19"/>
  <c r="K424"/>
  <c r="K378"/>
  <c r="K262"/>
  <c r="K414"/>
  <c r="K99"/>
  <c r="K449"/>
  <c r="K44"/>
  <c r="K49"/>
  <c r="K143"/>
  <c r="K504"/>
  <c r="K106"/>
  <c r="K199"/>
  <c r="K225"/>
  <c r="K46"/>
  <c r="K8"/>
  <c r="K67"/>
  <c r="K182"/>
  <c r="K324"/>
  <c r="K256"/>
  <c r="K364"/>
  <c r="K91"/>
  <c r="K30"/>
  <c r="L210"/>
  <c r="L216"/>
  <c r="L209"/>
  <c r="L205"/>
  <c r="L207"/>
  <c r="L214"/>
  <c r="L218"/>
  <c r="L213"/>
  <c r="L202"/>
  <c r="L208"/>
  <c r="L206"/>
  <c r="L215"/>
  <c r="L212"/>
  <c r="K9" i="306" l="1"/>
  <c r="K13"/>
  <c r="C49"/>
  <c r="C20"/>
  <c r="K34"/>
  <c r="K39"/>
  <c r="C30"/>
  <c r="F32"/>
  <c r="D29"/>
  <c r="E19"/>
  <c r="N12"/>
  <c r="N8"/>
  <c r="K8"/>
  <c r="K12"/>
  <c r="C51"/>
  <c r="C44"/>
  <c r="K29"/>
  <c r="L45"/>
  <c r="C29"/>
  <c r="D34"/>
  <c r="E29"/>
  <c r="K18"/>
  <c r="E23"/>
  <c r="N9"/>
  <c r="L7"/>
  <c r="K11"/>
  <c r="K7"/>
  <c r="C40"/>
  <c r="C18"/>
  <c r="F45"/>
  <c r="K44"/>
  <c r="E35"/>
  <c r="F29"/>
  <c r="K24"/>
  <c r="D22"/>
  <c r="N10"/>
  <c r="M7"/>
  <c r="K10"/>
  <c r="K14"/>
  <c r="C39"/>
  <c r="C24"/>
  <c r="E44"/>
  <c r="K40"/>
  <c r="C34"/>
  <c r="E31"/>
  <c r="K20"/>
  <c r="F20"/>
  <c r="N11"/>
  <c r="N7"/>
  <c r="F24"/>
  <c r="M8"/>
  <c r="F23"/>
  <c r="D31"/>
  <c r="M45"/>
  <c r="C41"/>
  <c r="L10"/>
  <c r="L14"/>
  <c r="E21"/>
  <c r="F30"/>
  <c r="C28"/>
  <c r="N45"/>
  <c r="K32"/>
  <c r="C53"/>
  <c r="D25"/>
  <c r="E32"/>
  <c r="L44"/>
  <c r="C56"/>
  <c r="F21"/>
  <c r="K19"/>
  <c r="E34"/>
  <c r="N44"/>
  <c r="C23"/>
  <c r="C50"/>
  <c r="D45"/>
  <c r="C31"/>
  <c r="E24"/>
  <c r="F31"/>
  <c r="D44"/>
  <c r="F28"/>
  <c r="M10"/>
  <c r="D21"/>
  <c r="F44"/>
  <c r="L11"/>
  <c r="D20"/>
  <c r="C32"/>
  <c r="C22"/>
  <c r="E22"/>
  <c r="K35"/>
  <c r="E20"/>
  <c r="F35"/>
  <c r="C19"/>
  <c r="C55"/>
  <c r="N14"/>
  <c r="M14"/>
  <c r="E28"/>
  <c r="K45"/>
  <c r="C21"/>
  <c r="L9"/>
  <c r="L13"/>
  <c r="F22"/>
  <c r="D28"/>
  <c r="F34"/>
  <c r="K42"/>
  <c r="K28"/>
  <c r="C42"/>
  <c r="M13"/>
  <c r="K21"/>
  <c r="K41"/>
  <c r="C45"/>
  <c r="D23"/>
  <c r="K23"/>
  <c r="D33"/>
  <c r="K43"/>
  <c r="K33"/>
  <c r="C54"/>
  <c r="D30"/>
  <c r="K30"/>
  <c r="M12"/>
  <c r="K25"/>
  <c r="C35"/>
  <c r="K31"/>
  <c r="L8"/>
  <c r="L12"/>
  <c r="D24"/>
  <c r="K22"/>
  <c r="E33"/>
  <c r="K38"/>
  <c r="C38"/>
  <c r="M11"/>
  <c r="F19"/>
  <c r="C25"/>
  <c r="D19"/>
  <c r="C33"/>
  <c r="C43"/>
  <c r="N13"/>
  <c r="F33"/>
  <c r="C52"/>
  <c r="E25"/>
  <c r="D32"/>
  <c r="M44"/>
  <c r="M9"/>
  <c r="D35"/>
  <c r="F25"/>
  <c r="E30"/>
  <c r="E45"/>
  <c r="F369" i="268"/>
  <c r="F373"/>
  <c r="F371"/>
  <c r="F370"/>
  <c r="F46"/>
  <c r="F49"/>
  <c r="F42"/>
  <c r="F48"/>
  <c r="F44"/>
  <c r="F47"/>
  <c r="F43"/>
  <c r="F333"/>
  <c r="F329"/>
  <c r="D2" i="307"/>
  <c r="K227" i="268"/>
  <c r="K89"/>
  <c r="K446"/>
  <c r="K343"/>
  <c r="K375"/>
  <c r="K287"/>
  <c r="K15"/>
  <c r="K206"/>
  <c r="K136"/>
  <c r="K341"/>
  <c r="K196"/>
  <c r="K368"/>
  <c r="K510"/>
  <c r="K447"/>
  <c r="K524"/>
  <c r="K323"/>
  <c r="K338"/>
  <c r="K207"/>
  <c r="K86"/>
  <c r="K23"/>
  <c r="K304"/>
  <c r="K3"/>
  <c r="K313"/>
  <c r="K260"/>
  <c r="L173"/>
  <c r="K47"/>
  <c r="K403"/>
  <c r="K188"/>
  <c r="K108"/>
  <c r="K445"/>
  <c r="K329"/>
  <c r="K350"/>
  <c r="K493"/>
  <c r="K267"/>
  <c r="K495"/>
  <c r="K298"/>
  <c r="K159"/>
  <c r="K111"/>
  <c r="K309"/>
  <c r="K193"/>
  <c r="K81"/>
  <c r="K526"/>
  <c r="K133"/>
  <c r="K421"/>
  <c r="K517"/>
  <c r="K325"/>
  <c r="K244"/>
  <c r="K448"/>
  <c r="K26"/>
  <c r="K345"/>
  <c r="K200"/>
  <c r="K327"/>
  <c r="K522"/>
  <c r="K152"/>
  <c r="K21"/>
  <c r="K290"/>
  <c r="K125"/>
  <c r="N3" i="316"/>
  <c r="F4"/>
  <c r="F161" i="268"/>
  <c r="F165"/>
  <c r="F166"/>
  <c r="C9" i="306"/>
  <c r="C13"/>
  <c r="C43" i="304"/>
  <c r="C47"/>
  <c r="L43"/>
  <c r="L47"/>
  <c r="M47"/>
  <c r="O45"/>
  <c r="N44"/>
  <c r="M43"/>
  <c r="O41"/>
  <c r="N40"/>
  <c r="D58"/>
  <c r="D57"/>
  <c r="D56"/>
  <c r="D55"/>
  <c r="D54"/>
  <c r="D53"/>
  <c r="D52"/>
  <c r="D51"/>
  <c r="D36"/>
  <c r="D35"/>
  <c r="D34"/>
  <c r="D33"/>
  <c r="D32"/>
  <c r="D31"/>
  <c r="D30"/>
  <c r="D29"/>
  <c r="L32"/>
  <c r="L36"/>
  <c r="L21"/>
  <c r="L25"/>
  <c r="C21"/>
  <c r="C25"/>
  <c r="L10"/>
  <c r="L14"/>
  <c r="C10"/>
  <c r="C14"/>
  <c r="C7" i="306"/>
  <c r="C41" i="304"/>
  <c r="L41"/>
  <c r="L45"/>
  <c r="N46"/>
  <c r="M45"/>
  <c r="N42"/>
  <c r="F58"/>
  <c r="F56"/>
  <c r="F54"/>
  <c r="F52"/>
  <c r="F36"/>
  <c r="F34"/>
  <c r="F32"/>
  <c r="F30"/>
  <c r="L30"/>
  <c r="L19"/>
  <c r="C19"/>
  <c r="L8"/>
  <c r="C12"/>
  <c r="C14" i="306"/>
  <c r="C40" i="304"/>
  <c r="O42"/>
  <c r="C57"/>
  <c r="C54"/>
  <c r="C51"/>
  <c r="C34"/>
  <c r="C31"/>
  <c r="L33"/>
  <c r="L18"/>
  <c r="L11"/>
  <c r="C7"/>
  <c r="C8" i="306"/>
  <c r="C12"/>
  <c r="C42" i="304"/>
  <c r="C46"/>
  <c r="L42"/>
  <c r="L46"/>
  <c r="N47"/>
  <c r="M46"/>
  <c r="O44"/>
  <c r="N43"/>
  <c r="M42"/>
  <c r="O40"/>
  <c r="E58"/>
  <c r="E57"/>
  <c r="E56"/>
  <c r="E55"/>
  <c r="E54"/>
  <c r="E53"/>
  <c r="E52"/>
  <c r="E51"/>
  <c r="E36"/>
  <c r="E35"/>
  <c r="E34"/>
  <c r="E33"/>
  <c r="E32"/>
  <c r="E31"/>
  <c r="E30"/>
  <c r="E29"/>
  <c r="L31"/>
  <c r="L35"/>
  <c r="L20"/>
  <c r="L24"/>
  <c r="C20"/>
  <c r="C24"/>
  <c r="L9"/>
  <c r="L13"/>
  <c r="C9"/>
  <c r="C13"/>
  <c r="F12" i="313"/>
  <c r="C11" i="306"/>
  <c r="C45" i="304"/>
  <c r="O47"/>
  <c r="O43"/>
  <c r="M41"/>
  <c r="F57"/>
  <c r="F55"/>
  <c r="F53"/>
  <c r="F51"/>
  <c r="F35"/>
  <c r="F33"/>
  <c r="F31"/>
  <c r="F29"/>
  <c r="L34"/>
  <c r="L23"/>
  <c r="C23"/>
  <c r="L12"/>
  <c r="C8"/>
  <c r="C10" i="306"/>
  <c r="C44" i="304"/>
  <c r="L44"/>
  <c r="L40"/>
  <c r="O46"/>
  <c r="N45"/>
  <c r="M44"/>
  <c r="N41"/>
  <c r="M40"/>
  <c r="C58"/>
  <c r="C56"/>
  <c r="C55"/>
  <c r="C53"/>
  <c r="C52"/>
  <c r="C36"/>
  <c r="C35"/>
  <c r="C33"/>
  <c r="C32"/>
  <c r="C30"/>
  <c r="C29"/>
  <c r="L29"/>
  <c r="L22"/>
  <c r="C22"/>
  <c r="C18"/>
  <c r="L7"/>
  <c r="C11"/>
  <c r="K277" i="268"/>
  <c r="K212"/>
  <c r="K7"/>
  <c r="K349"/>
  <c r="K400"/>
  <c r="K135"/>
  <c r="K301"/>
  <c r="K263"/>
  <c r="K521"/>
  <c r="K175"/>
  <c r="K110"/>
  <c r="K155"/>
  <c r="K520"/>
  <c r="K102"/>
  <c r="K426"/>
  <c r="K55"/>
  <c r="K335"/>
  <c r="K198"/>
  <c r="K25"/>
  <c r="K476"/>
  <c r="K59"/>
  <c r="K217"/>
  <c r="K455"/>
  <c r="K268"/>
  <c r="K66"/>
  <c r="K351"/>
  <c r="K273"/>
  <c r="K39"/>
  <c r="K34"/>
  <c r="K11"/>
  <c r="K311"/>
  <c r="K340"/>
  <c r="K417"/>
  <c r="K486"/>
  <c r="K158"/>
  <c r="K22"/>
  <c r="K41"/>
  <c r="K443"/>
  <c r="K441"/>
  <c r="K398"/>
  <c r="K169"/>
  <c r="K496"/>
  <c r="K366"/>
  <c r="K525"/>
  <c r="K508"/>
  <c r="K48"/>
  <c r="K501"/>
  <c r="K276"/>
  <c r="K56"/>
  <c r="K353"/>
  <c r="K322"/>
  <c r="K360"/>
  <c r="K103"/>
  <c r="K266"/>
  <c r="K147"/>
  <c r="K60"/>
  <c r="K330"/>
  <c r="K72"/>
  <c r="K5"/>
  <c r="K172"/>
  <c r="K514"/>
  <c r="K478"/>
  <c r="K83"/>
  <c r="K384"/>
  <c r="K12"/>
  <c r="K461"/>
  <c r="K519"/>
  <c r="K497"/>
  <c r="K395"/>
  <c r="K512"/>
  <c r="K215"/>
  <c r="K382"/>
  <c r="K444"/>
  <c r="K161"/>
  <c r="K243"/>
  <c r="K459"/>
  <c r="K271"/>
  <c r="K387"/>
  <c r="K416"/>
  <c r="K259"/>
  <c r="K410"/>
  <c r="K473"/>
  <c r="K452"/>
  <c r="K101"/>
  <c r="K154"/>
  <c r="K38"/>
  <c r="K31"/>
  <c r="K354"/>
  <c r="K33"/>
  <c r="K149"/>
  <c r="K507"/>
  <c r="K20"/>
  <c r="K498"/>
  <c r="K94"/>
  <c r="K202"/>
  <c r="K356"/>
  <c r="K370"/>
  <c r="K146"/>
  <c r="K336"/>
  <c r="K485"/>
  <c r="K509"/>
  <c r="K516"/>
  <c r="K376"/>
  <c r="K326"/>
  <c r="K281"/>
  <c r="K367"/>
  <c r="K29"/>
  <c r="K365"/>
  <c r="K470"/>
  <c r="K397"/>
  <c r="K347"/>
  <c r="K140"/>
  <c r="K69"/>
  <c r="K255"/>
  <c r="K4"/>
  <c r="K318"/>
  <c r="K331"/>
  <c r="K506"/>
  <c r="K305"/>
  <c r="K61"/>
  <c r="K205"/>
  <c r="K14"/>
  <c r="K232"/>
  <c r="K209"/>
  <c r="K396"/>
  <c r="L97"/>
  <c r="A1" i="316"/>
  <c r="A1" i="306"/>
  <c r="A1" i="308"/>
  <c r="A1" i="304"/>
  <c r="L374" i="268"/>
  <c r="L405"/>
  <c r="L339"/>
  <c r="L366"/>
  <c r="L427"/>
  <c r="L436"/>
  <c r="L419"/>
  <c r="L432"/>
  <c r="K299"/>
  <c r="K238"/>
  <c r="K82"/>
  <c r="K258"/>
  <c r="K288"/>
  <c r="K189"/>
  <c r="K126"/>
  <c r="K450"/>
  <c r="K511"/>
  <c r="K479"/>
  <c r="K240"/>
  <c r="K374"/>
  <c r="K129"/>
  <c r="K438"/>
  <c r="K451"/>
  <c r="L252"/>
  <c r="K78"/>
  <c r="K180"/>
  <c r="K165"/>
  <c r="K114"/>
  <c r="K379"/>
  <c r="K265"/>
  <c r="K28"/>
  <c r="K467"/>
  <c r="K515"/>
  <c r="K502"/>
  <c r="K36"/>
  <c r="K57"/>
  <c r="K174"/>
  <c r="K128"/>
  <c r="K440"/>
  <c r="L70"/>
  <c r="L135"/>
  <c r="K306"/>
  <c r="K279"/>
  <c r="K460"/>
  <c r="K428"/>
  <c r="K216"/>
  <c r="K221"/>
  <c r="K405"/>
  <c r="K104"/>
  <c r="K457"/>
  <c r="K13"/>
  <c r="K253"/>
  <c r="K148"/>
  <c r="K220"/>
  <c r="K171"/>
  <c r="N4" i="316"/>
  <c r="L462" i="268" s="1"/>
  <c r="L348"/>
  <c r="L171"/>
  <c r="L382"/>
  <c r="L425"/>
  <c r="L444"/>
  <c r="L392"/>
  <c r="L433"/>
  <c r="L273"/>
  <c r="L501"/>
  <c r="L523"/>
  <c r="L274"/>
  <c r="L288"/>
  <c r="L258"/>
  <c r="L507"/>
  <c r="L263"/>
  <c r="L282"/>
  <c r="L442"/>
  <c r="L379"/>
  <c r="L431"/>
  <c r="L373"/>
  <c r="L417"/>
  <c r="L486"/>
  <c r="L482"/>
  <c r="L441"/>
  <c r="L430"/>
  <c r="L384"/>
  <c r="L445"/>
  <c r="L504"/>
  <c r="L492"/>
  <c r="L437"/>
  <c r="L488"/>
  <c r="L498"/>
  <c r="L416"/>
  <c r="L481"/>
  <c r="L493"/>
  <c r="L375"/>
  <c r="L410"/>
  <c r="L420"/>
  <c r="L424"/>
  <c r="L483"/>
  <c r="L487"/>
  <c r="L395"/>
  <c r="L480"/>
  <c r="L496"/>
  <c r="L491"/>
  <c r="L418"/>
  <c r="L368"/>
  <c r="L499"/>
  <c r="L490"/>
  <c r="L428"/>
  <c r="L503"/>
  <c r="L429"/>
  <c r="L413"/>
  <c r="L415"/>
  <c r="L438"/>
  <c r="L489"/>
  <c r="L494"/>
  <c r="L404"/>
  <c r="L10"/>
  <c r="L361"/>
  <c r="L365"/>
  <c r="L520"/>
  <c r="L516"/>
  <c r="L512"/>
  <c r="L521"/>
  <c r="L340"/>
  <c r="L257"/>
  <c r="L264"/>
  <c r="L283"/>
  <c r="L330"/>
  <c r="L506"/>
  <c r="L515"/>
  <c r="L329"/>
  <c r="L279"/>
  <c r="L285"/>
  <c r="L505"/>
  <c r="L292"/>
  <c r="L306"/>
  <c r="L386"/>
  <c r="L390"/>
  <c r="L402"/>
  <c r="L370"/>
  <c r="L394"/>
  <c r="L387"/>
  <c r="L377"/>
  <c r="L314"/>
  <c r="L326"/>
  <c r="L353"/>
  <c r="L526"/>
  <c r="L335"/>
  <c r="L346"/>
  <c r="L347"/>
  <c r="L351"/>
  <c r="L362"/>
  <c r="L511"/>
  <c r="L403"/>
  <c r="L396"/>
  <c r="L400"/>
  <c r="L372"/>
  <c r="L388"/>
  <c r="L397"/>
  <c r="L385"/>
  <c r="L307"/>
  <c r="L398"/>
  <c r="L378"/>
  <c r="L318"/>
  <c r="L325"/>
  <c r="L383"/>
  <c r="L376"/>
  <c r="L508"/>
  <c r="L341"/>
  <c r="L510"/>
  <c r="L352"/>
  <c r="L336"/>
  <c r="L356"/>
  <c r="L342"/>
  <c r="L406"/>
  <c r="L380"/>
  <c r="L399"/>
  <c r="L401"/>
  <c r="L371"/>
  <c r="L391"/>
  <c r="L381"/>
  <c r="L509"/>
  <c r="L369"/>
  <c r="L407"/>
  <c r="L302"/>
  <c r="L367"/>
  <c r="L338"/>
  <c r="L344"/>
  <c r="L354"/>
  <c r="L363"/>
  <c r="L328"/>
  <c r="L337"/>
  <c r="L360"/>
  <c r="L358"/>
  <c r="L333"/>
  <c r="L359"/>
  <c r="L345"/>
  <c r="L355"/>
  <c r="L287"/>
  <c r="L256"/>
  <c r="L267"/>
  <c r="L280"/>
  <c r="L281"/>
  <c r="L331"/>
  <c r="L286"/>
  <c r="L343"/>
  <c r="L519"/>
  <c r="L357"/>
  <c r="L522"/>
  <c r="L364"/>
  <c r="L517"/>
  <c r="L332"/>
  <c r="L525"/>
  <c r="L349"/>
  <c r="L350"/>
  <c r="L514"/>
  <c r="L524"/>
  <c r="L334"/>
  <c r="L513"/>
  <c r="L423"/>
  <c r="L421"/>
  <c r="L435"/>
  <c r="L412"/>
  <c r="L409"/>
  <c r="L502"/>
  <c r="L426"/>
  <c r="L440"/>
  <c r="L439"/>
  <c r="L411"/>
  <c r="L422"/>
  <c r="L272"/>
  <c r="L269"/>
  <c r="L289"/>
  <c r="L259"/>
  <c r="L266"/>
  <c r="L265"/>
  <c r="L485"/>
  <c r="L495"/>
  <c r="L261"/>
  <c r="L278"/>
  <c r="L276"/>
  <c r="L275"/>
  <c r="K10" i="316"/>
  <c r="K38"/>
  <c r="K56"/>
  <c r="C29" i="313"/>
  <c r="C21"/>
  <c r="C15"/>
  <c r="K29" i="316"/>
  <c r="K47"/>
  <c r="C32" i="313"/>
  <c r="C24"/>
  <c r="K58" i="316"/>
  <c r="K18"/>
  <c r="K28"/>
  <c r="K46"/>
  <c r="C12" i="313"/>
  <c r="C25"/>
  <c r="C17"/>
  <c r="C14"/>
  <c r="K17" i="316"/>
  <c r="C16" i="313"/>
  <c r="K9" i="316"/>
  <c r="K39"/>
  <c r="K57"/>
  <c r="C28" i="313"/>
  <c r="C20"/>
  <c r="C13"/>
  <c r="K8" i="316"/>
  <c r="K13"/>
  <c r="K25"/>
  <c r="K33"/>
  <c r="K43"/>
  <c r="K53"/>
  <c r="K61"/>
  <c r="C30" i="313"/>
  <c r="C26"/>
  <c r="C22"/>
  <c r="C18"/>
  <c r="C8"/>
  <c r="C10"/>
  <c r="K14" i="316"/>
  <c r="K24"/>
  <c r="K32"/>
  <c r="K42"/>
  <c r="K52"/>
  <c r="K60"/>
  <c r="C31" i="313"/>
  <c r="C27"/>
  <c r="C23"/>
  <c r="C19"/>
  <c r="C9"/>
  <c r="C11"/>
  <c r="K19" i="316"/>
  <c r="K15"/>
  <c r="K11"/>
  <c r="K23"/>
  <c r="K27"/>
  <c r="K31"/>
  <c r="K37"/>
  <c r="K41"/>
  <c r="K45"/>
  <c r="K51"/>
  <c r="K55"/>
  <c r="K59"/>
  <c r="K16"/>
  <c r="K12"/>
  <c r="K22"/>
  <c r="K26"/>
  <c r="K30"/>
  <c r="K36"/>
  <c r="K40"/>
  <c r="K44"/>
  <c r="K50"/>
  <c r="K54"/>
  <c r="M27" i="308"/>
  <c r="E15" i="313"/>
  <c r="D13" i="304"/>
  <c r="C55" i="268"/>
  <c r="F12" i="304"/>
  <c r="E77" i="268"/>
  <c r="D349"/>
  <c r="D404"/>
  <c r="E73"/>
  <c r="F31" i="313"/>
  <c r="E503" i="268" s="1"/>
  <c r="C343"/>
  <c r="M18" i="308"/>
  <c r="L8"/>
  <c r="E18" i="306"/>
  <c r="M43" i="308"/>
  <c r="N24" i="306"/>
  <c r="E191" i="268"/>
  <c r="E357"/>
  <c r="E343"/>
  <c r="E197"/>
  <c r="E407"/>
  <c r="E100"/>
  <c r="C176"/>
  <c r="D102"/>
  <c r="E400"/>
  <c r="L47" i="308"/>
  <c r="C359" i="268"/>
  <c r="M36" i="304"/>
  <c r="E401" i="268"/>
  <c r="E99"/>
  <c r="D38" i="306"/>
  <c r="D41" i="304"/>
  <c r="E403" i="268"/>
  <c r="D355"/>
  <c r="M33" i="306"/>
  <c r="D12" i="304"/>
  <c r="E395" i="268"/>
  <c r="M10" i="308"/>
  <c r="D407" i="268"/>
  <c r="F15" i="313"/>
  <c r="E92" i="268"/>
  <c r="O12" i="304"/>
  <c r="L40" i="306"/>
  <c r="F9"/>
  <c r="E59" i="268"/>
  <c r="E24" i="304"/>
  <c r="M29" i="308"/>
  <c r="N22" i="304"/>
  <c r="M20"/>
  <c r="L43" i="306"/>
  <c r="E63" i="268"/>
  <c r="E39" i="306"/>
  <c r="D50"/>
  <c r="C361" i="268"/>
  <c r="D7" i="304"/>
  <c r="D185" i="268"/>
  <c r="N57" i="316"/>
  <c r="N15" i="308"/>
  <c r="D46" i="304"/>
  <c r="D180" i="268"/>
  <c r="D14" i="306"/>
  <c r="C381" i="268"/>
  <c r="M30" i="308"/>
  <c r="N24" i="316"/>
  <c r="C357" i="268"/>
  <c r="M25" i="308"/>
  <c r="L43"/>
  <c r="D353" i="268"/>
  <c r="L55" i="316"/>
  <c r="C182" i="268"/>
  <c r="E399"/>
  <c r="C392"/>
  <c r="M11" i="308"/>
  <c r="C377" i="268"/>
  <c r="D96"/>
  <c r="C56"/>
  <c r="F21" i="304"/>
  <c r="C338" i="268"/>
  <c r="N35" i="304"/>
  <c r="F39" i="306"/>
  <c r="D358" i="268"/>
  <c r="L39" i="306"/>
  <c r="F16" i="313"/>
  <c r="E488" i="268" s="1"/>
  <c r="L41" i="316"/>
  <c r="M20" i="306"/>
  <c r="C379" i="268"/>
  <c r="E19" i="304"/>
  <c r="D366" i="268"/>
  <c r="N27" i="316"/>
  <c r="E174" i="268"/>
  <c r="D81"/>
  <c r="C181"/>
  <c r="N42" i="308"/>
  <c r="L14"/>
  <c r="E337" i="268"/>
  <c r="M17" i="308"/>
  <c r="F40" i="304"/>
  <c r="N61" i="308"/>
  <c r="D29" i="313"/>
  <c r="C501" i="268" s="1"/>
  <c r="C383"/>
  <c r="D41" i="306"/>
  <c r="D20" i="304"/>
  <c r="D47"/>
  <c r="N25" i="306"/>
  <c r="C100" i="268"/>
  <c r="M34" i="304"/>
  <c r="N20"/>
  <c r="D189" i="268"/>
  <c r="N56" i="316"/>
  <c r="M32" i="304"/>
  <c r="E60" i="268"/>
  <c r="E402"/>
  <c r="L37" i="308"/>
  <c r="F24" i="313"/>
  <c r="E496" i="268" s="1"/>
  <c r="C193"/>
  <c r="L53" i="308"/>
  <c r="M54" i="316"/>
  <c r="E13" i="304"/>
  <c r="C95" i="268"/>
  <c r="E8" i="304"/>
  <c r="L56" i="308"/>
  <c r="F18" i="306"/>
  <c r="D365" i="268"/>
  <c r="D54"/>
  <c r="F41" i="306"/>
  <c r="N55" i="308"/>
  <c r="M37"/>
  <c r="E98" i="268"/>
  <c r="E9" i="306"/>
  <c r="D179" i="268"/>
  <c r="C71"/>
  <c r="F22" i="304"/>
  <c r="E388" i="268"/>
  <c r="O34" i="304"/>
  <c r="D104" i="268"/>
  <c r="L57" i="308"/>
  <c r="L10"/>
  <c r="E189" i="268"/>
  <c r="L42" i="316"/>
  <c r="N39" i="306"/>
  <c r="M47" i="308"/>
  <c r="E405" i="268"/>
  <c r="N37" i="308"/>
  <c r="F17" i="313"/>
  <c r="E489" i="268" s="1"/>
  <c r="C376"/>
  <c r="E178"/>
  <c r="F8" i="306"/>
  <c r="N47" i="308"/>
  <c r="N31" i="306"/>
  <c r="M13" i="316"/>
  <c r="D67" i="268"/>
  <c r="E169"/>
  <c r="N33" i="306"/>
  <c r="C356" i="268"/>
  <c r="E20" i="304"/>
  <c r="N28" i="308"/>
  <c r="N38" i="316"/>
  <c r="E25" i="304"/>
  <c r="N25"/>
  <c r="C358" i="268"/>
  <c r="E393"/>
  <c r="M59" i="308"/>
  <c r="N30" i="304"/>
  <c r="L21" i="306"/>
  <c r="E182" i="268"/>
  <c r="C178"/>
  <c r="D172"/>
  <c r="M9" i="316"/>
  <c r="N14"/>
  <c r="L24"/>
  <c r="D183" i="268"/>
  <c r="N11" i="304"/>
  <c r="D43"/>
  <c r="N18" i="308"/>
  <c r="F7" i="304"/>
  <c r="E101" i="268"/>
  <c r="O8" i="304"/>
  <c r="D40" i="306"/>
  <c r="N51" i="316"/>
  <c r="N9" i="304"/>
  <c r="C51" i="268"/>
  <c r="F38" i="306"/>
  <c r="E13"/>
  <c r="N60" i="308"/>
  <c r="E391" i="268"/>
  <c r="E384"/>
  <c r="M10" i="316"/>
  <c r="N43" i="308"/>
  <c r="L39"/>
  <c r="E57" i="268"/>
  <c r="O21" i="304"/>
  <c r="F42" i="306"/>
  <c r="C391" i="268"/>
  <c r="N18" i="306"/>
  <c r="M61" i="308"/>
  <c r="L15"/>
  <c r="N32" i="304"/>
  <c r="L26" i="308"/>
  <c r="E40" i="304"/>
  <c r="C400" i="268"/>
  <c r="N42" i="316"/>
  <c r="M22"/>
  <c r="M8" i="304"/>
  <c r="E16" i="313"/>
  <c r="D488" i="268" s="1"/>
  <c r="C175"/>
  <c r="L23" i="308"/>
  <c r="L32"/>
  <c r="E170" i="268"/>
  <c r="D51" i="306"/>
  <c r="N14" i="308"/>
  <c r="C98" i="268"/>
  <c r="C390"/>
  <c r="C77"/>
  <c r="M8" i="316"/>
  <c r="D199" i="268"/>
  <c r="E53"/>
  <c r="O9" i="304"/>
  <c r="C336" i="268"/>
  <c r="E390"/>
  <c r="E383"/>
  <c r="F11" i="304"/>
  <c r="O11"/>
  <c r="M24"/>
  <c r="C387" i="268"/>
  <c r="M26" i="316"/>
  <c r="D346" i="268"/>
  <c r="N32" i="306"/>
  <c r="F21" i="313"/>
  <c r="E493" i="268" s="1"/>
  <c r="O25" i="304"/>
  <c r="C353" i="268"/>
  <c r="E55"/>
  <c r="N57" i="308"/>
  <c r="L9"/>
  <c r="M39" i="316"/>
  <c r="E14" i="304"/>
  <c r="N56" i="308"/>
  <c r="C394" i="268"/>
  <c r="M11" i="304"/>
  <c r="C91" i="268"/>
  <c r="N31" i="304"/>
  <c r="E192" i="268"/>
  <c r="D53"/>
  <c r="D170"/>
  <c r="D196"/>
  <c r="D336"/>
  <c r="E9" i="304"/>
  <c r="E10" i="306"/>
  <c r="M16" i="308"/>
  <c r="N52"/>
  <c r="D345" i="268"/>
  <c r="C52"/>
  <c r="E198"/>
  <c r="C382"/>
  <c r="D361"/>
  <c r="N23" i="304"/>
  <c r="D20" i="313"/>
  <c r="C492" i="268" s="1"/>
  <c r="E93"/>
  <c r="D352"/>
  <c r="C384"/>
  <c r="D392"/>
  <c r="E76"/>
  <c r="L60" i="308"/>
  <c r="C187" i="268"/>
  <c r="F27" i="313"/>
  <c r="E499" i="268" s="1"/>
  <c r="D42" i="304"/>
  <c r="N52" i="316"/>
  <c r="C103" i="268"/>
  <c r="E177"/>
  <c r="D101"/>
  <c r="O22" i="304"/>
  <c r="D19" i="313"/>
  <c r="C491" i="268" s="1"/>
  <c r="D17" i="313"/>
  <c r="C489" i="268" s="1"/>
  <c r="C407"/>
  <c r="L36" i="316"/>
  <c r="D399" i="268"/>
  <c r="L16" i="308"/>
  <c r="E13" i="313"/>
  <c r="D402" i="268"/>
  <c r="E54"/>
  <c r="D11" i="313"/>
  <c r="C341" i="268"/>
  <c r="C174"/>
  <c r="D338"/>
  <c r="N54" i="308"/>
  <c r="E26" i="313"/>
  <c r="D498" i="268" s="1"/>
  <c r="F30" i="313"/>
  <c r="E502" i="268" s="1"/>
  <c r="D177"/>
  <c r="C339"/>
  <c r="C65"/>
  <c r="D21" i="313"/>
  <c r="C493" i="268" s="1"/>
  <c r="D49" i="306"/>
  <c r="M8" i="308"/>
  <c r="L54" i="316"/>
  <c r="F40" i="306"/>
  <c r="D52" i="268"/>
  <c r="E188"/>
  <c r="N34" i="306"/>
  <c r="F44" i="304"/>
  <c r="D386" i="268"/>
  <c r="D337"/>
  <c r="E22" i="313"/>
  <c r="D494" i="268" s="1"/>
  <c r="L42" i="308"/>
  <c r="D27" i="313"/>
  <c r="C499" i="268" s="1"/>
  <c r="C397"/>
  <c r="F54" i="306"/>
  <c r="D86" i="268"/>
  <c r="E398"/>
  <c r="E341"/>
  <c r="L12" i="316"/>
  <c r="F51" i="306"/>
  <c r="D80" i="268"/>
  <c r="L28" i="308"/>
  <c r="F50" i="306"/>
  <c r="E61" i="268"/>
  <c r="D31" i="313"/>
  <c r="C503" i="268" s="1"/>
  <c r="C63"/>
  <c r="F19" i="313"/>
  <c r="E491" i="268" s="1"/>
  <c r="E75"/>
  <c r="C200"/>
  <c r="D188"/>
  <c r="C388"/>
  <c r="N17" i="308"/>
  <c r="E91" i="268"/>
  <c r="M7" i="304"/>
  <c r="D398" i="268"/>
  <c r="F55" i="306"/>
  <c r="E47" i="304"/>
  <c r="F56" i="306"/>
  <c r="E51"/>
  <c r="E194" i="268"/>
  <c r="C72"/>
  <c r="N10" i="304"/>
  <c r="O19"/>
  <c r="E342" i="268"/>
  <c r="L24" i="308"/>
  <c r="E43" i="306"/>
  <c r="N40"/>
  <c r="C168" i="268"/>
  <c r="L59" i="308"/>
  <c r="D367" i="268"/>
  <c r="F14" i="313"/>
  <c r="C198" i="268"/>
  <c r="E52" i="306"/>
  <c r="M13" i="304"/>
  <c r="D24"/>
  <c r="D18"/>
  <c r="D393" i="268"/>
  <c r="E19" i="313"/>
  <c r="D491" i="268" s="1"/>
  <c r="O35" i="304"/>
  <c r="L24" i="306"/>
  <c r="F42" i="304"/>
  <c r="M42" i="306"/>
  <c r="M22" i="308"/>
  <c r="E171" i="268"/>
  <c r="D95"/>
  <c r="N22" i="308"/>
  <c r="M56" i="316"/>
  <c r="E346" i="268"/>
  <c r="M13" i="308"/>
  <c r="N30" i="306"/>
  <c r="D359" i="268"/>
  <c r="M40" i="316"/>
  <c r="D362" i="268"/>
  <c r="E84"/>
  <c r="E389"/>
  <c r="N8" i="308"/>
  <c r="L52"/>
  <c r="D56" i="306"/>
  <c r="M19" i="304"/>
  <c r="C346" i="268"/>
  <c r="D72"/>
  <c r="N46" i="308"/>
  <c r="L40" i="316"/>
  <c r="M9" i="304"/>
  <c r="L57" i="316"/>
  <c r="D186" i="268"/>
  <c r="C184"/>
  <c r="E358"/>
  <c r="D382"/>
  <c r="F18" i="313"/>
  <c r="E490" i="268" s="1"/>
  <c r="D103"/>
  <c r="C177"/>
  <c r="F24" i="304"/>
  <c r="N28" i="316"/>
  <c r="L19" i="308"/>
  <c r="D69" i="268"/>
  <c r="C188"/>
  <c r="D16" i="313"/>
  <c r="C488" i="268" s="1"/>
  <c r="D173"/>
  <c r="D60"/>
  <c r="N36" i="308"/>
  <c r="F45" i="304"/>
  <c r="N41" i="306"/>
  <c r="E22" i="304"/>
  <c r="D55" i="268"/>
  <c r="F8" i="304"/>
  <c r="D194" i="268"/>
  <c r="D32" i="313"/>
  <c r="C504" i="268" s="1"/>
  <c r="D19" i="304"/>
  <c r="L13" i="316"/>
  <c r="O18" i="304"/>
  <c r="C399" i="268"/>
  <c r="C53"/>
  <c r="D10" i="304"/>
  <c r="F13" i="313"/>
  <c r="E406" i="268"/>
  <c r="C380"/>
  <c r="C169"/>
  <c r="C69"/>
  <c r="E183"/>
  <c r="L53" i="316"/>
  <c r="D66" i="268"/>
  <c r="M54" i="308"/>
  <c r="N33"/>
  <c r="N40" i="316"/>
  <c r="N43" i="306"/>
  <c r="N34" i="304"/>
  <c r="N25" i="316"/>
  <c r="M40" i="306"/>
  <c r="C185" i="268"/>
  <c r="L27" i="308"/>
  <c r="L30" i="306"/>
  <c r="E41"/>
  <c r="E349" i="268"/>
  <c r="M58" i="308"/>
  <c r="L11" i="316"/>
  <c r="E180" i="268"/>
  <c r="F46" i="304"/>
  <c r="C78" i="268"/>
  <c r="D44" i="304"/>
  <c r="E44"/>
  <c r="N55" i="316"/>
  <c r="M33" i="304"/>
  <c r="L22" i="316"/>
  <c r="E381" i="268"/>
  <c r="D54" i="306"/>
  <c r="E18" i="304"/>
  <c r="D13" i="313"/>
  <c r="M39" i="306"/>
  <c r="D396" i="268"/>
  <c r="M35" i="304"/>
  <c r="F9"/>
  <c r="E38" i="306"/>
  <c r="M39" i="308"/>
  <c r="D21" i="304"/>
  <c r="D197" i="268"/>
  <c r="L30" i="308"/>
  <c r="E21" i="313"/>
  <c r="D493" i="268" s="1"/>
  <c r="N41" i="308"/>
  <c r="D64" i="268"/>
  <c r="E23" i="313"/>
  <c r="D495" i="268" s="1"/>
  <c r="L61" i="308"/>
  <c r="E21" i="304"/>
  <c r="D58" i="268"/>
  <c r="C74"/>
  <c r="D59"/>
  <c r="C67"/>
  <c r="M10" i="304"/>
  <c r="C73" i="268"/>
  <c r="M35" i="306"/>
  <c r="C363" i="268"/>
  <c r="D403"/>
  <c r="D62"/>
  <c r="C60"/>
  <c r="N19" i="306"/>
  <c r="N38" i="308"/>
  <c r="F28" i="313"/>
  <c r="E500" i="268" s="1"/>
  <c r="N53" i="316"/>
  <c r="C93" i="268"/>
  <c r="N29" i="316"/>
  <c r="D344" i="268"/>
  <c r="M31" i="308"/>
  <c r="E18" i="313"/>
  <c r="D490" i="268" s="1"/>
  <c r="D22" i="313"/>
  <c r="C494" i="268" s="1"/>
  <c r="D40" i="304"/>
  <c r="N21"/>
  <c r="E42" i="306"/>
  <c r="C364" i="268"/>
  <c r="M25" i="316"/>
  <c r="E67" i="268"/>
  <c r="M55" i="316"/>
  <c r="D43" i="306"/>
  <c r="N18" i="304"/>
  <c r="M60" i="308"/>
  <c r="D22" i="304"/>
  <c r="L41" i="306"/>
  <c r="L51" i="308"/>
  <c r="N29"/>
  <c r="M12"/>
  <c r="D76" i="268"/>
  <c r="M57" i="308"/>
  <c r="N9"/>
  <c r="M28" i="316"/>
  <c r="E338" i="268"/>
  <c r="E72"/>
  <c r="D347"/>
  <c r="E350"/>
  <c r="C350"/>
  <c r="E195"/>
  <c r="M52" i="308"/>
  <c r="E54" i="306"/>
  <c r="E24" i="313"/>
  <c r="D496" i="268" s="1"/>
  <c r="D342"/>
  <c r="C96"/>
  <c r="E378"/>
  <c r="D181"/>
  <c r="D97"/>
  <c r="E49" i="306"/>
  <c r="D339" i="268"/>
  <c r="D14" i="304"/>
  <c r="E175" i="268"/>
  <c r="D26" i="313"/>
  <c r="C498" i="268" s="1"/>
  <c r="C62"/>
  <c r="L29" i="316"/>
  <c r="D333" i="268"/>
  <c r="L25" i="316"/>
  <c r="L9"/>
  <c r="M30" i="306"/>
  <c r="L33" i="316"/>
  <c r="D10" i="313"/>
  <c r="C482" i="268" s="1"/>
  <c r="D18" i="313"/>
  <c r="C490" i="268" s="1"/>
  <c r="M34" i="306"/>
  <c r="C360" i="268"/>
  <c r="L12" i="308"/>
  <c r="L20" i="306"/>
  <c r="D10"/>
  <c r="M30" i="304"/>
  <c r="E69" i="268"/>
  <c r="N27" i="308"/>
  <c r="D383" i="268"/>
  <c r="L11" i="308"/>
  <c r="E344" i="268"/>
  <c r="M41" i="316"/>
  <c r="M15" i="308"/>
  <c r="D379" i="268"/>
  <c r="E90"/>
  <c r="E94"/>
  <c r="L23" i="306"/>
  <c r="C102" i="268"/>
  <c r="E79"/>
  <c r="F25" i="313"/>
  <c r="E497" i="268" s="1"/>
  <c r="N40" i="308"/>
  <c r="D94" i="268"/>
  <c r="N15" i="316"/>
  <c r="N23"/>
  <c r="C349" i="268"/>
  <c r="E7" i="304"/>
  <c r="E353" i="268"/>
  <c r="E382"/>
  <c r="F12" i="306"/>
  <c r="D13"/>
  <c r="N35"/>
  <c r="N22"/>
  <c r="N26" i="308"/>
  <c r="E80" i="268"/>
  <c r="L31" i="308"/>
  <c r="L44"/>
  <c r="L17"/>
  <c r="M9"/>
  <c r="N23"/>
  <c r="M33"/>
  <c r="E41" i="304"/>
  <c r="D395" i="268"/>
  <c r="C172"/>
  <c r="D98"/>
  <c r="L14" i="316"/>
  <c r="L29" i="308"/>
  <c r="F47" i="304"/>
  <c r="F20" i="313"/>
  <c r="E492" i="268" s="1"/>
  <c r="E386"/>
  <c r="C105"/>
  <c r="E339"/>
  <c r="M40" i="308"/>
  <c r="E23" i="304"/>
  <c r="C348" i="268"/>
  <c r="M36" i="308"/>
  <c r="M53"/>
  <c r="F14" i="304"/>
  <c r="N9" i="316"/>
  <c r="L32" i="306"/>
  <c r="E179" i="268"/>
  <c r="L40" i="308"/>
  <c r="N29" i="306"/>
  <c r="M51" i="308"/>
  <c r="C75" i="268"/>
  <c r="F9" i="313"/>
  <c r="D178" i="268"/>
  <c r="L50" i="316"/>
  <c r="C190" i="268"/>
  <c r="C404"/>
  <c r="E52"/>
  <c r="N50" i="316"/>
  <c r="C337" i="268"/>
  <c r="E71"/>
  <c r="E387"/>
  <c r="E11" i="313"/>
  <c r="N26" i="316"/>
  <c r="M11"/>
  <c r="N11" i="308"/>
  <c r="N36" i="304"/>
  <c r="D79" i="268"/>
  <c r="D171"/>
  <c r="E385"/>
  <c r="M18" i="306"/>
  <c r="O29" i="304"/>
  <c r="M37" i="316"/>
  <c r="N13"/>
  <c r="E9" i="313"/>
  <c r="D12"/>
  <c r="N25" i="308"/>
  <c r="C180" i="268"/>
  <c r="F11" i="313"/>
  <c r="E483" i="268" s="1"/>
  <c r="D71"/>
  <c r="C81"/>
  <c r="C64"/>
  <c r="C57"/>
  <c r="D400"/>
  <c r="M42" i="308"/>
  <c r="N20" i="306"/>
  <c r="E10" i="304"/>
  <c r="E173" i="268"/>
  <c r="C405"/>
  <c r="D100"/>
  <c r="N10" i="308"/>
  <c r="C101" i="268"/>
  <c r="D193"/>
  <c r="E50"/>
  <c r="E379"/>
  <c r="F43" i="306"/>
  <c r="E7"/>
  <c r="N13" i="308"/>
  <c r="O32" i="304"/>
  <c r="M21"/>
  <c r="M29" i="316"/>
  <c r="E184" i="268"/>
  <c r="F10" i="304"/>
  <c r="L18" i="308"/>
  <c r="E50" i="306"/>
  <c r="O10" i="304"/>
  <c r="D99" i="268"/>
  <c r="E51"/>
  <c r="D18" i="306"/>
  <c r="K44" i="308"/>
  <c r="D106" i="268"/>
  <c r="C362"/>
  <c r="D363"/>
  <c r="D52" i="306"/>
  <c r="L50" i="308"/>
  <c r="L25" i="306"/>
  <c r="L23" i="316"/>
  <c r="E25" i="313"/>
  <c r="D497" i="268" s="1"/>
  <c r="D15" i="313"/>
  <c r="C393" i="268"/>
  <c r="L38" i="316"/>
  <c r="L34" i="306"/>
  <c r="D388" i="268"/>
  <c r="C58"/>
  <c r="N16" i="308"/>
  <c r="E53" i="306"/>
  <c r="M56" i="308"/>
  <c r="O13" i="304"/>
  <c r="L58" i="308"/>
  <c r="L43" i="316"/>
  <c r="C191" i="268"/>
  <c r="E365"/>
  <c r="M25" i="304"/>
  <c r="E11"/>
  <c r="O7"/>
  <c r="E361" i="268"/>
  <c r="C401"/>
  <c r="D14" i="313"/>
  <c r="D28"/>
  <c r="C500" i="268" s="1"/>
  <c r="E396"/>
  <c r="D92"/>
  <c r="D70"/>
  <c r="M24" i="308"/>
  <c r="D360" i="268"/>
  <c r="F10" i="313"/>
  <c r="E482" i="268" s="1"/>
  <c r="L56" i="316"/>
  <c r="C402" i="268"/>
  <c r="D385"/>
  <c r="C90"/>
  <c r="M22" i="306"/>
  <c r="D51" i="268"/>
  <c r="D11" i="304"/>
  <c r="C365" i="268"/>
  <c r="M23" i="306"/>
  <c r="L28"/>
  <c r="D12"/>
  <c r="F26" i="313"/>
  <c r="E498" i="268" s="1"/>
  <c r="E363"/>
  <c r="D198"/>
  <c r="M51" i="316"/>
  <c r="D176" i="268"/>
  <c r="E355"/>
  <c r="E43" i="304"/>
  <c r="D389" i="268"/>
  <c r="N54" i="316"/>
  <c r="D53" i="306"/>
  <c r="M23" i="304"/>
  <c r="E348" i="268"/>
  <c r="F41" i="304"/>
  <c r="C79" i="268"/>
  <c r="L33" i="308"/>
  <c r="N24" i="304"/>
  <c r="D384" i="268"/>
  <c r="N33" i="304"/>
  <c r="N22" i="316"/>
  <c r="E103" i="268"/>
  <c r="E367"/>
  <c r="E28" i="313"/>
  <c r="D500" i="268" s="1"/>
  <c r="C351"/>
  <c r="E193"/>
  <c r="D380"/>
  <c r="C398"/>
  <c r="C76"/>
  <c r="C170"/>
  <c r="L13" i="308"/>
  <c r="E55" i="306"/>
  <c r="M32"/>
  <c r="E102" i="268"/>
  <c r="M32" i="308"/>
  <c r="C171" i="268"/>
  <c r="C355"/>
  <c r="F53" i="306"/>
  <c r="D343" i="268"/>
  <c r="C342"/>
  <c r="N8" i="304"/>
  <c r="M28" i="306"/>
  <c r="D348" i="268"/>
  <c r="E45" i="304"/>
  <c r="F11" i="306"/>
  <c r="E97" i="268"/>
  <c r="D401"/>
  <c r="C367"/>
  <c r="E352"/>
  <c r="C97"/>
  <c r="C396"/>
  <c r="E106"/>
  <c r="E12" i="313"/>
  <c r="D93" i="268"/>
  <c r="E56" i="306"/>
  <c r="F10"/>
  <c r="N28"/>
  <c r="E64" i="268"/>
  <c r="D8" i="313"/>
  <c r="D24"/>
  <c r="C496" i="268" s="1"/>
  <c r="E20" i="313"/>
  <c r="D492" i="268" s="1"/>
  <c r="C186"/>
  <c r="M57" i="316"/>
  <c r="E31" i="313"/>
  <c r="D503" i="268" s="1"/>
  <c r="E199"/>
  <c r="D39" i="306"/>
  <c r="C59" i="268"/>
  <c r="D200"/>
  <c r="D390"/>
  <c r="N39" i="308"/>
  <c r="F43" i="304"/>
  <c r="C403" i="268"/>
  <c r="L51" i="316"/>
  <c r="M44" i="308"/>
  <c r="M43" i="306"/>
  <c r="M41"/>
  <c r="E359" i="268"/>
  <c r="E62"/>
  <c r="C378"/>
  <c r="C196"/>
  <c r="D391"/>
  <c r="D406"/>
  <c r="L42" i="306"/>
  <c r="M12" i="304"/>
  <c r="L22" i="308"/>
  <c r="F7" i="306"/>
  <c r="L28" i="316"/>
  <c r="E96" i="268"/>
  <c r="E30" i="313"/>
  <c r="D502" i="268" s="1"/>
  <c r="L46" i="308"/>
  <c r="N38" i="306"/>
  <c r="D364" i="268"/>
  <c r="M18" i="304"/>
  <c r="D405" i="268"/>
  <c r="N51" i="308"/>
  <c r="F23" i="313"/>
  <c r="E495" i="268" s="1"/>
  <c r="D9" i="304"/>
  <c r="O24"/>
  <c r="C406" i="268"/>
  <c r="E58"/>
  <c r="C104"/>
  <c r="D90"/>
  <c r="F22" i="313"/>
  <c r="E494" i="268" s="1"/>
  <c r="E29" i="313"/>
  <c r="D501" i="268" s="1"/>
  <c r="N13" i="304"/>
  <c r="D25" i="313"/>
  <c r="C497" i="268" s="1"/>
  <c r="E340"/>
  <c r="D192"/>
  <c r="C192"/>
  <c r="E46" i="304"/>
  <c r="M38" i="308"/>
  <c r="C66" i="268"/>
  <c r="M24" i="316"/>
  <c r="D63" i="268"/>
  <c r="C86"/>
  <c r="N29" i="304"/>
  <c r="L31" i="306"/>
  <c r="O20" i="304"/>
  <c r="E12"/>
  <c r="D372" i="268"/>
  <c r="M46" i="308"/>
  <c r="N50"/>
  <c r="M22" i="304"/>
  <c r="N41" i="316"/>
  <c r="O23" i="304"/>
  <c r="D23"/>
  <c r="C354" i="268"/>
  <c r="M12" i="316"/>
  <c r="E65" i="268"/>
  <c r="N43" i="316"/>
  <c r="E8" i="306"/>
  <c r="E104" i="268"/>
  <c r="C61"/>
  <c r="E364"/>
  <c r="E172"/>
  <c r="D175"/>
  <c r="E86"/>
  <c r="C395"/>
  <c r="C99"/>
  <c r="N23" i="306"/>
  <c r="D55"/>
  <c r="D191" i="268"/>
  <c r="D350"/>
  <c r="E376"/>
  <c r="L52" i="316"/>
  <c r="C106" i="268"/>
  <c r="E397"/>
  <c r="E32" i="313"/>
  <c r="D504" i="268" s="1"/>
  <c r="N44" i="308"/>
  <c r="E392" i="268"/>
  <c r="E74"/>
  <c r="D65"/>
  <c r="E366"/>
  <c r="M19" i="306"/>
  <c r="E380" i="268"/>
  <c r="D30" i="313"/>
  <c r="C502" i="268" s="1"/>
  <c r="C345"/>
  <c r="N7" i="304"/>
  <c r="E181" i="268"/>
  <c r="M31" i="306"/>
  <c r="O30" i="304"/>
  <c r="M31"/>
  <c r="C194" i="268"/>
  <c r="D68"/>
  <c r="F18" i="304"/>
  <c r="D169" i="268"/>
  <c r="L39" i="316"/>
  <c r="M52"/>
  <c r="D23" i="313"/>
  <c r="C495" i="268" s="1"/>
  <c r="N14" i="304"/>
  <c r="D381" i="268"/>
  <c r="C54"/>
  <c r="M50" i="316"/>
  <c r="L27"/>
  <c r="M14" i="308"/>
  <c r="D42" i="306"/>
  <c r="F32" i="313"/>
  <c r="E504" i="268" s="1"/>
  <c r="E14" i="306"/>
  <c r="L55" i="308"/>
  <c r="C347" i="268"/>
  <c r="E70"/>
  <c r="E27" i="313"/>
  <c r="D499" i="268" s="1"/>
  <c r="N11" i="316"/>
  <c r="N12" i="308"/>
  <c r="F19" i="304"/>
  <c r="L29" i="306"/>
  <c r="E42" i="304"/>
  <c r="C199" i="268"/>
  <c r="N30" i="308"/>
  <c r="D74" i="268"/>
  <c r="F52" i="306"/>
  <c r="N59" i="308"/>
  <c r="L35" i="306"/>
  <c r="C68" i="268"/>
  <c r="M24" i="306"/>
  <c r="K8" i="308"/>
  <c r="M14" i="316"/>
  <c r="E336" i="268"/>
  <c r="E17" i="313"/>
  <c r="D489" i="268" s="1"/>
  <c r="E200"/>
  <c r="E176"/>
  <c r="E40" i="306"/>
  <c r="L38" i="308"/>
  <c r="O33" i="304"/>
  <c r="L26" i="316"/>
  <c r="N12" i="304"/>
  <c r="M23" i="308"/>
  <c r="E345" i="268"/>
  <c r="L22" i="306"/>
  <c r="O36" i="304"/>
  <c r="F8" i="313"/>
  <c r="D57" i="268"/>
  <c r="C366"/>
  <c r="D50"/>
  <c r="C352"/>
  <c r="N37" i="316"/>
  <c r="M41" i="308"/>
  <c r="D9" i="313"/>
  <c r="D190" i="268"/>
  <c r="L45" i="308"/>
  <c r="L25"/>
  <c r="E190" i="268"/>
  <c r="C80"/>
  <c r="L37" i="316"/>
  <c r="N39"/>
  <c r="F13" i="306"/>
  <c r="M19" i="308"/>
  <c r="M21" i="306"/>
  <c r="D105" i="268"/>
  <c r="D9" i="306"/>
  <c r="F29" i="313"/>
  <c r="E501" i="268" s="1"/>
  <c r="M43" i="316"/>
  <c r="E68" i="268"/>
  <c r="F13" i="304"/>
  <c r="N19" i="308"/>
  <c r="M14" i="304"/>
  <c r="E186" i="268"/>
  <c r="C195"/>
  <c r="D61"/>
  <c r="E377"/>
  <c r="L15" i="316"/>
  <c r="N12"/>
  <c r="D25" i="304"/>
  <c r="D8"/>
  <c r="M45" i="308"/>
  <c r="M27" i="316"/>
  <c r="E347" i="268"/>
  <c r="E404"/>
  <c r="O31" i="304"/>
  <c r="F14" i="306"/>
  <c r="D7"/>
  <c r="C340" i="268"/>
  <c r="F23" i="304"/>
  <c r="E356" i="268"/>
  <c r="D341"/>
  <c r="O14" i="304"/>
  <c r="M42" i="316"/>
  <c r="F49" i="306"/>
  <c r="D340" i="268"/>
  <c r="E10" i="313"/>
  <c r="D482" i="268" s="1"/>
  <c r="E78"/>
  <c r="E394"/>
  <c r="C389"/>
  <c r="D184"/>
  <c r="L19" i="306"/>
  <c r="D387" i="268"/>
  <c r="M55" i="308"/>
  <c r="E8" i="313"/>
  <c r="C386" i="268"/>
  <c r="M23" i="316"/>
  <c r="F20" i="304"/>
  <c r="D351" i="268"/>
  <c r="D394"/>
  <c r="C189"/>
  <c r="N53" i="308"/>
  <c r="C173" i="268"/>
  <c r="N19" i="304"/>
  <c r="D377" i="268"/>
  <c r="N24" i="308"/>
  <c r="M38" i="316"/>
  <c r="L8"/>
  <c r="D195" i="268"/>
  <c r="D8" i="306"/>
  <c r="E185" i="268"/>
  <c r="E351"/>
  <c r="D45" i="304"/>
  <c r="D91" i="268"/>
  <c r="L38" i="306"/>
  <c r="C92" i="268"/>
  <c r="M26" i="308"/>
  <c r="C179" i="268"/>
  <c r="D11" i="306"/>
  <c r="E14" i="313"/>
  <c r="N45" i="308"/>
  <c r="D78" i="268"/>
  <c r="E360"/>
  <c r="M25" i="306"/>
  <c r="M29" i="304"/>
  <c r="E187" i="268"/>
  <c r="C334"/>
  <c r="C197"/>
  <c r="L33" i="306"/>
  <c r="N21"/>
  <c r="C94" i="268"/>
  <c r="D356"/>
  <c r="K39" i="308"/>
  <c r="L61" i="316"/>
  <c r="K9" i="308"/>
  <c r="K57"/>
  <c r="L19" i="316"/>
  <c r="L47"/>
  <c r="K26" i="308"/>
  <c r="K513" i="268"/>
  <c r="K383"/>
  <c r="K42"/>
  <c r="K213"/>
  <c r="K490"/>
  <c r="K245"/>
  <c r="K293"/>
  <c r="K18"/>
  <c r="K433"/>
  <c r="K51"/>
  <c r="K466"/>
  <c r="K401"/>
  <c r="K97"/>
  <c r="K160"/>
  <c r="K391"/>
  <c r="K337"/>
  <c r="K406"/>
  <c r="K190"/>
  <c r="K357"/>
  <c r="K285"/>
  <c r="K17"/>
  <c r="K204"/>
  <c r="K300"/>
  <c r="K314"/>
  <c r="K112"/>
  <c r="K499"/>
  <c r="K50"/>
  <c r="K328"/>
  <c r="K280"/>
  <c r="K363"/>
  <c r="K235"/>
  <c r="K296"/>
  <c r="K344"/>
  <c r="L271"/>
  <c r="L284"/>
  <c r="L262"/>
  <c r="L277"/>
  <c r="L260"/>
  <c r="L270"/>
  <c r="L291"/>
  <c r="L294"/>
  <c r="L320"/>
  <c r="L290"/>
  <c r="L309"/>
  <c r="L300"/>
  <c r="L301"/>
  <c r="L297"/>
  <c r="L311"/>
  <c r="E362"/>
  <c r="M36" i="316"/>
  <c r="M53"/>
  <c r="C344" i="268"/>
  <c r="D73"/>
  <c r="C70"/>
  <c r="D75"/>
  <c r="D174"/>
  <c r="C385"/>
  <c r="L18" i="306"/>
  <c r="L41" i="308"/>
  <c r="C183" i="268"/>
  <c r="D56"/>
  <c r="D354"/>
  <c r="M29" i="306"/>
  <c r="C50" i="268"/>
  <c r="E11" i="306"/>
  <c r="N10" i="316"/>
  <c r="E105" i="268"/>
  <c r="M28" i="308"/>
  <c r="E12" i="306"/>
  <c r="F25" i="304"/>
  <c r="M50" i="308"/>
  <c r="C332" i="268"/>
  <c r="L36" i="308"/>
  <c r="M38" i="306"/>
  <c r="D187" i="268"/>
  <c r="N42" i="306"/>
  <c r="L54" i="308"/>
  <c r="D89" i="268"/>
  <c r="D357"/>
  <c r="D77"/>
  <c r="M15" i="316"/>
  <c r="D397" i="268"/>
  <c r="C84"/>
  <c r="D378"/>
  <c r="D368"/>
  <c r="N58" i="308"/>
  <c r="L10" i="316"/>
  <c r="D182" i="268"/>
  <c r="N36" i="316"/>
  <c r="E81" i="268"/>
  <c r="E95"/>
  <c r="D376"/>
  <c r="N31" i="308"/>
  <c r="E66" i="268"/>
  <c r="N32" i="308"/>
  <c r="N8" i="316"/>
  <c r="K17" i="308"/>
  <c r="K29"/>
  <c r="K47"/>
  <c r="L17" i="316"/>
  <c r="L59"/>
  <c r="L45"/>
  <c r="L31"/>
  <c r="L443" i="268"/>
  <c r="L408"/>
  <c r="L434"/>
  <c r="L414"/>
  <c r="L500"/>
  <c r="L497"/>
  <c r="K402"/>
  <c r="K292"/>
  <c r="K139"/>
  <c r="K371"/>
  <c r="K6"/>
  <c r="K453"/>
  <c r="K122"/>
  <c r="L319"/>
  <c r="K12" i="308"/>
  <c r="K36"/>
  <c r="K54"/>
  <c r="M30" i="316"/>
  <c r="M31"/>
  <c r="M32"/>
  <c r="M33"/>
  <c r="M44"/>
  <c r="M45"/>
  <c r="M46"/>
  <c r="M47"/>
  <c r="M58"/>
  <c r="M59"/>
  <c r="M60"/>
  <c r="M61"/>
  <c r="M16"/>
  <c r="M17"/>
  <c r="M18"/>
  <c r="M19"/>
  <c r="K60" i="308"/>
  <c r="K56"/>
  <c r="K52"/>
  <c r="K46"/>
  <c r="K42"/>
  <c r="K38"/>
  <c r="K32"/>
  <c r="K28"/>
  <c r="K24"/>
  <c r="K10"/>
  <c r="K14"/>
  <c r="K18"/>
  <c r="N30" i="316"/>
  <c r="N31"/>
  <c r="N32"/>
  <c r="N33"/>
  <c r="N44"/>
  <c r="N45"/>
  <c r="N46"/>
  <c r="N47"/>
  <c r="N58"/>
  <c r="N59"/>
  <c r="N60"/>
  <c r="N61"/>
  <c r="N16"/>
  <c r="N17"/>
  <c r="N18"/>
  <c r="N19"/>
  <c r="K59" i="308"/>
  <c r="K55"/>
  <c r="K51"/>
  <c r="K45"/>
  <c r="K41"/>
  <c r="K37"/>
  <c r="K31"/>
  <c r="K27"/>
  <c r="K23"/>
  <c r="K11"/>
  <c r="K15"/>
  <c r="K19"/>
  <c r="K334" i="268"/>
  <c r="N3" i="308"/>
  <c r="K13"/>
  <c r="K25"/>
  <c r="K33"/>
  <c r="K43"/>
  <c r="K53"/>
  <c r="K61"/>
  <c r="L18" i="316"/>
  <c r="L16"/>
  <c r="L60"/>
  <c r="L58"/>
  <c r="L46"/>
  <c r="L44"/>
  <c r="L32"/>
  <c r="L30"/>
  <c r="AJ3" i="313"/>
  <c r="K16" i="308"/>
  <c r="K22"/>
  <c r="K30"/>
  <c r="K40"/>
  <c r="K50"/>
  <c r="K58"/>
  <c r="L389" i="268"/>
  <c r="K386"/>
  <c r="K283"/>
  <c r="K223"/>
  <c r="K472"/>
  <c r="K96"/>
  <c r="K312"/>
  <c r="K109"/>
  <c r="K156"/>
  <c r="K237"/>
  <c r="K390"/>
  <c r="K394"/>
  <c r="K65"/>
  <c r="K494"/>
  <c r="K137"/>
  <c r="K358"/>
  <c r="K359"/>
  <c r="K107"/>
  <c r="K191"/>
  <c r="K197"/>
  <c r="K272"/>
  <c r="K164"/>
  <c r="K192"/>
  <c r="K442"/>
  <c r="K463"/>
  <c r="K224"/>
  <c r="K9"/>
  <c r="K241"/>
  <c r="K487"/>
  <c r="K166"/>
  <c r="K491"/>
  <c r="K27"/>
  <c r="K132"/>
  <c r="K409"/>
  <c r="K242"/>
  <c r="K332"/>
  <c r="K474"/>
  <c r="K64"/>
  <c r="K465"/>
  <c r="K95"/>
  <c r="K489"/>
  <c r="K377"/>
  <c r="K234"/>
  <c r="K393"/>
  <c r="K468"/>
  <c r="K307"/>
  <c r="K436"/>
  <c r="K411"/>
  <c r="K380"/>
  <c r="K492"/>
  <c r="K269"/>
  <c r="K145"/>
  <c r="K422"/>
  <c r="K80"/>
  <c r="K407"/>
  <c r="K176"/>
  <c r="K35"/>
  <c r="K435"/>
  <c r="K289"/>
  <c r="K302"/>
  <c r="K208"/>
  <c r="K248"/>
  <c r="K70"/>
  <c r="K389"/>
  <c r="L393"/>
  <c r="L298"/>
  <c r="L324"/>
  <c r="L315"/>
  <c r="L312"/>
  <c r="L303"/>
  <c r="L317"/>
  <c r="L304"/>
  <c r="L310"/>
  <c r="K10"/>
  <c r="K98"/>
  <c r="K404"/>
  <c r="K157"/>
  <c r="K73"/>
  <c r="K201"/>
  <c r="K179"/>
  <c r="K62"/>
  <c r="K333"/>
  <c r="K352"/>
  <c r="K233"/>
  <c r="K127"/>
  <c r="K131"/>
  <c r="K385"/>
  <c r="K226"/>
  <c r="K295"/>
  <c r="K381"/>
  <c r="K74"/>
  <c r="K123"/>
  <c r="K79"/>
  <c r="K173"/>
  <c r="K291"/>
  <c r="K163"/>
  <c r="K425"/>
  <c r="K87"/>
  <c r="K115"/>
  <c r="K183"/>
  <c r="K480"/>
  <c r="K303"/>
  <c r="K483"/>
  <c r="K92"/>
  <c r="K456"/>
  <c r="K316"/>
  <c r="K308"/>
  <c r="K120"/>
  <c r="K432"/>
  <c r="K270"/>
  <c r="K439"/>
  <c r="K388"/>
  <c r="K481"/>
  <c r="K167"/>
  <c r="K181"/>
  <c r="K118"/>
  <c r="K186"/>
  <c r="K475"/>
  <c r="K420"/>
  <c r="K153"/>
  <c r="K187"/>
  <c r="K488"/>
  <c r="K116"/>
  <c r="K68"/>
  <c r="K362"/>
  <c r="K477"/>
  <c r="K228"/>
  <c r="K134"/>
  <c r="K315"/>
  <c r="K284"/>
  <c r="K144"/>
  <c r="K76"/>
  <c r="K105"/>
  <c r="K37"/>
  <c r="K286"/>
  <c r="K142"/>
  <c r="L323"/>
  <c r="L327"/>
  <c r="L308"/>
  <c r="L299"/>
  <c r="L296"/>
  <c r="L321"/>
  <c r="L313"/>
  <c r="L293"/>
  <c r="L316"/>
  <c r="L322"/>
  <c r="K464"/>
  <c r="K419"/>
  <c r="K412"/>
  <c r="K250"/>
  <c r="K236"/>
  <c r="K246"/>
  <c r="K54"/>
  <c r="K43"/>
  <c r="K372"/>
  <c r="K151"/>
  <c r="K339"/>
  <c r="K52"/>
  <c r="K84"/>
  <c r="K310"/>
  <c r="K275"/>
  <c r="K231"/>
  <c r="K317"/>
  <c r="K100"/>
  <c r="K264"/>
  <c r="K211"/>
  <c r="K168"/>
  <c r="K399"/>
  <c r="K413"/>
  <c r="K210"/>
  <c r="K346"/>
  <c r="K282"/>
  <c r="K431"/>
  <c r="K90"/>
  <c r="K252"/>
  <c r="K218"/>
  <c r="K392"/>
  <c r="K342"/>
  <c r="K369"/>
  <c r="K471"/>
  <c r="K373"/>
  <c r="K184"/>
  <c r="K261"/>
  <c r="K124"/>
  <c r="K219"/>
  <c r="K434"/>
  <c r="K194"/>
  <c r="K85"/>
  <c r="K430"/>
  <c r="K170"/>
  <c r="K437"/>
  <c r="K117"/>
  <c r="K294"/>
  <c r="K469"/>
  <c r="K203"/>
  <c r="K319"/>
  <c r="K53"/>
  <c r="K40"/>
  <c r="K415"/>
  <c r="K361"/>
  <c r="K214"/>
  <c r="K249"/>
  <c r="K150"/>
  <c r="K16"/>
  <c r="K24"/>
  <c r="K454"/>
  <c r="K63"/>
  <c r="K247"/>
  <c r="L295"/>
  <c r="E487" l="1"/>
  <c r="D334"/>
  <c r="C335"/>
  <c r="E372"/>
  <c r="D371"/>
  <c r="C368"/>
  <c r="C88"/>
  <c r="C375"/>
  <c r="E374"/>
  <c r="C372"/>
  <c r="C83"/>
  <c r="C370"/>
  <c r="C374"/>
  <c r="D374"/>
  <c r="E373"/>
  <c r="D370"/>
  <c r="D375"/>
  <c r="E369"/>
  <c r="E370"/>
  <c r="C371"/>
  <c r="C369"/>
  <c r="D373"/>
  <c r="E371"/>
  <c r="E375"/>
  <c r="D369"/>
  <c r="C373"/>
  <c r="D84"/>
  <c r="D87"/>
  <c r="D85"/>
  <c r="C82"/>
  <c r="C85"/>
  <c r="D83"/>
  <c r="E85"/>
  <c r="D82"/>
  <c r="C89"/>
  <c r="C87"/>
  <c r="E89"/>
  <c r="D88"/>
  <c r="E88"/>
  <c r="D45"/>
  <c r="E48"/>
  <c r="E332"/>
  <c r="D332"/>
  <c r="E334"/>
  <c r="D48"/>
  <c r="C47"/>
  <c r="D47"/>
  <c r="E45"/>
  <c r="D42"/>
  <c r="C45"/>
  <c r="C44"/>
  <c r="E47"/>
  <c r="E333"/>
  <c r="D329"/>
  <c r="C331"/>
  <c r="E43"/>
  <c r="C43"/>
  <c r="E331"/>
  <c r="C49"/>
  <c r="D328"/>
  <c r="D43"/>
  <c r="C42"/>
  <c r="C46"/>
  <c r="C48"/>
  <c r="E46"/>
  <c r="E49"/>
  <c r="E44"/>
  <c r="D46"/>
  <c r="D49"/>
  <c r="D44"/>
  <c r="C329"/>
  <c r="C330"/>
  <c r="E329"/>
  <c r="E335"/>
  <c r="D335"/>
  <c r="E328"/>
  <c r="E330"/>
  <c r="C328"/>
  <c r="C333"/>
  <c r="D330"/>
  <c r="D331"/>
  <c r="L161"/>
  <c r="L199"/>
  <c r="L163"/>
  <c r="L179"/>
  <c r="L184"/>
  <c r="L178"/>
  <c r="L181"/>
  <c r="L180"/>
  <c r="L176"/>
  <c r="L175"/>
  <c r="L194"/>
  <c r="L188"/>
  <c r="L169"/>
  <c r="L186"/>
  <c r="L235"/>
  <c r="L168"/>
  <c r="L191"/>
  <c r="L196"/>
  <c r="L166"/>
  <c r="L162"/>
  <c r="L193"/>
  <c r="L198"/>
  <c r="L183"/>
  <c r="L167"/>
  <c r="L187"/>
  <c r="L192"/>
  <c r="L200"/>
  <c r="L177"/>
  <c r="L190"/>
  <c r="L185"/>
  <c r="L197"/>
  <c r="L195"/>
  <c r="L174"/>
  <c r="L189"/>
  <c r="L172"/>
  <c r="L164"/>
  <c r="L165"/>
  <c r="L170"/>
  <c r="L182"/>
  <c r="D487"/>
  <c r="E167"/>
  <c r="C162"/>
  <c r="E486"/>
  <c r="C165"/>
  <c r="D168"/>
  <c r="D481"/>
  <c r="D165"/>
  <c r="C161"/>
  <c r="D161"/>
  <c r="E166"/>
  <c r="C485"/>
  <c r="E165"/>
  <c r="E161"/>
  <c r="E168"/>
  <c r="D167"/>
  <c r="E163"/>
  <c r="C167"/>
  <c r="D164"/>
  <c r="E164"/>
  <c r="D166"/>
  <c r="C163"/>
  <c r="D162"/>
  <c r="E162"/>
  <c r="C164"/>
  <c r="C166"/>
  <c r="D163"/>
  <c r="D480"/>
  <c r="C481"/>
  <c r="C484"/>
  <c r="C486"/>
  <c r="C483"/>
  <c r="E485"/>
  <c r="D485"/>
  <c r="D483"/>
  <c r="C487"/>
  <c r="C480"/>
  <c r="D486"/>
  <c r="E484"/>
  <c r="D484"/>
  <c r="G9" i="307"/>
  <c r="H9"/>
  <c r="L226" i="268"/>
  <c r="L224"/>
  <c r="L245"/>
  <c r="L247"/>
  <c r="L231"/>
  <c r="L229"/>
  <c r="L457"/>
  <c r="L241"/>
  <c r="L221"/>
  <c r="L253"/>
  <c r="L237"/>
  <c r="L232"/>
  <c r="L255"/>
  <c r="L246"/>
  <c r="L249"/>
  <c r="L244"/>
  <c r="L238"/>
  <c r="L250"/>
  <c r="L239"/>
  <c r="L122"/>
  <c r="L475"/>
  <c r="L471"/>
  <c r="L473"/>
  <c r="L116"/>
  <c r="L154"/>
  <c r="L126"/>
  <c r="L112"/>
  <c r="L460"/>
  <c r="L465"/>
  <c r="L474"/>
  <c r="L151"/>
  <c r="L150"/>
  <c r="L220"/>
  <c r="L243"/>
  <c r="L236"/>
  <c r="L227"/>
  <c r="L251"/>
  <c r="L230"/>
  <c r="L225"/>
  <c r="L42"/>
  <c r="L46"/>
  <c r="L242"/>
  <c r="L127"/>
  <c r="L137"/>
  <c r="L464"/>
  <c r="L222"/>
  <c r="L233"/>
  <c r="L254"/>
  <c r="L240"/>
  <c r="L131"/>
  <c r="L234"/>
  <c r="L248"/>
  <c r="L228"/>
  <c r="L57"/>
  <c r="L223"/>
  <c r="E481"/>
  <c r="H11" i="307"/>
  <c r="H19"/>
  <c r="H23"/>
  <c r="H27"/>
  <c r="H31"/>
  <c r="G12"/>
  <c r="G13"/>
  <c r="G18"/>
  <c r="G22"/>
  <c r="G26"/>
  <c r="G30"/>
  <c r="H12"/>
  <c r="H18"/>
  <c r="H22"/>
  <c r="H26"/>
  <c r="H30"/>
  <c r="G10"/>
  <c r="G21"/>
  <c r="G29"/>
  <c r="H10"/>
  <c r="G15"/>
  <c r="G20"/>
  <c r="G28"/>
  <c r="H8"/>
  <c r="H15"/>
  <c r="H16"/>
  <c r="H20"/>
  <c r="H24"/>
  <c r="H28"/>
  <c r="G11"/>
  <c r="G19"/>
  <c r="G23"/>
  <c r="G27"/>
  <c r="G31"/>
  <c r="H13"/>
  <c r="G14"/>
  <c r="G17"/>
  <c r="G25"/>
  <c r="H14"/>
  <c r="H17"/>
  <c r="H21"/>
  <c r="H25"/>
  <c r="H29"/>
  <c r="G8"/>
  <c r="G16"/>
  <c r="G24"/>
  <c r="E83" i="268"/>
  <c r="J37" i="307"/>
  <c r="J41"/>
  <c r="J45"/>
  <c r="J49"/>
  <c r="J53"/>
  <c r="J57"/>
  <c r="J36"/>
  <c r="I38"/>
  <c r="I44"/>
  <c r="I48"/>
  <c r="I52"/>
  <c r="I56"/>
  <c r="I60"/>
  <c r="J44"/>
  <c r="J52"/>
  <c r="J60"/>
  <c r="I43"/>
  <c r="I51"/>
  <c r="I59"/>
  <c r="J40"/>
  <c r="J43"/>
  <c r="J47"/>
  <c r="J51"/>
  <c r="J59"/>
  <c r="I42"/>
  <c r="I46"/>
  <c r="I54"/>
  <c r="J39"/>
  <c r="J42"/>
  <c r="J46"/>
  <c r="J50"/>
  <c r="J54"/>
  <c r="J58"/>
  <c r="I37"/>
  <c r="I41"/>
  <c r="I45"/>
  <c r="I49"/>
  <c r="I53"/>
  <c r="I57"/>
  <c r="I36"/>
  <c r="J38"/>
  <c r="J48"/>
  <c r="J56"/>
  <c r="I40"/>
  <c r="I47"/>
  <c r="I55"/>
  <c r="J55"/>
  <c r="I39"/>
  <c r="I50"/>
  <c r="I58"/>
  <c r="L93" i="268"/>
  <c r="L91"/>
  <c r="L83"/>
  <c r="L98"/>
  <c r="L88"/>
  <c r="L103"/>
  <c r="L84"/>
  <c r="L90"/>
  <c r="L99"/>
  <c r="L82"/>
  <c r="L102"/>
  <c r="L85"/>
  <c r="L96"/>
  <c r="L104"/>
  <c r="L95"/>
  <c r="L100"/>
  <c r="L94"/>
  <c r="L106"/>
  <c r="L105"/>
  <c r="L86"/>
  <c r="L101"/>
  <c r="L89"/>
  <c r="L92"/>
  <c r="L87"/>
  <c r="E42"/>
  <c r="R39" i="307"/>
  <c r="R38"/>
  <c r="R42"/>
  <c r="R44"/>
  <c r="R46"/>
  <c r="R48"/>
  <c r="R50"/>
  <c r="R52"/>
  <c r="R54"/>
  <c r="R56"/>
  <c r="R58"/>
  <c r="R60"/>
  <c r="R37"/>
  <c r="R41"/>
  <c r="R45"/>
  <c r="R49"/>
  <c r="R53"/>
  <c r="R55"/>
  <c r="R59"/>
  <c r="Q37"/>
  <c r="Q41"/>
  <c r="Q43"/>
  <c r="Q47"/>
  <c r="Q49"/>
  <c r="Q53"/>
  <c r="Q57"/>
  <c r="R36"/>
  <c r="Q39"/>
  <c r="Q38"/>
  <c r="Q42"/>
  <c r="Q44"/>
  <c r="Q46"/>
  <c r="Q48"/>
  <c r="Q50"/>
  <c r="Q52"/>
  <c r="Q54"/>
  <c r="Q56"/>
  <c r="Q58"/>
  <c r="Q60"/>
  <c r="R40"/>
  <c r="R43"/>
  <c r="R47"/>
  <c r="R51"/>
  <c r="R57"/>
  <c r="Q36"/>
  <c r="Q40"/>
  <c r="Q45"/>
  <c r="Q51"/>
  <c r="Q55"/>
  <c r="Q59"/>
  <c r="S9"/>
  <c r="T14"/>
  <c r="T12"/>
  <c r="T15"/>
  <c r="T13"/>
  <c r="T16"/>
  <c r="T17"/>
  <c r="T19"/>
  <c r="T21"/>
  <c r="T23"/>
  <c r="T24"/>
  <c r="T26"/>
  <c r="T28"/>
  <c r="T29"/>
  <c r="T31"/>
  <c r="S14"/>
  <c r="S11"/>
  <c r="S10"/>
  <c r="S16"/>
  <c r="S18"/>
  <c r="S20"/>
  <c r="S21"/>
  <c r="S23"/>
  <c r="S25"/>
  <c r="S27"/>
  <c r="S28"/>
  <c r="S30"/>
  <c r="T9"/>
  <c r="T8"/>
  <c r="T11"/>
  <c r="T10"/>
  <c r="T18"/>
  <c r="T20"/>
  <c r="T22"/>
  <c r="T25"/>
  <c r="T27"/>
  <c r="T30"/>
  <c r="S8"/>
  <c r="S12"/>
  <c r="S15"/>
  <c r="S13"/>
  <c r="S17"/>
  <c r="S19"/>
  <c r="S22"/>
  <c r="S24"/>
  <c r="S26"/>
  <c r="S29"/>
  <c r="S31"/>
  <c r="E82" i="268"/>
  <c r="J14" i="307"/>
  <c r="J11"/>
  <c r="J10"/>
  <c r="J17"/>
  <c r="J19"/>
  <c r="J21"/>
  <c r="J23"/>
  <c r="J25"/>
  <c r="J27"/>
  <c r="J29"/>
  <c r="J31"/>
  <c r="I9"/>
  <c r="J12"/>
  <c r="J15"/>
  <c r="J16"/>
  <c r="J20"/>
  <c r="J22"/>
  <c r="J26"/>
  <c r="J30"/>
  <c r="I8"/>
  <c r="I15"/>
  <c r="I13"/>
  <c r="I18"/>
  <c r="I22"/>
  <c r="I24"/>
  <c r="I28"/>
  <c r="I14"/>
  <c r="I11"/>
  <c r="I10"/>
  <c r="I17"/>
  <c r="I19"/>
  <c r="I21"/>
  <c r="I23"/>
  <c r="I25"/>
  <c r="I27"/>
  <c r="I29"/>
  <c r="I31"/>
  <c r="J9"/>
  <c r="J8"/>
  <c r="J13"/>
  <c r="J18"/>
  <c r="J24"/>
  <c r="J28"/>
  <c r="I12"/>
  <c r="I16"/>
  <c r="I20"/>
  <c r="I26"/>
  <c r="I30"/>
  <c r="E480" i="268"/>
  <c r="L139"/>
  <c r="L159"/>
  <c r="L109"/>
  <c r="L455"/>
  <c r="L111"/>
  <c r="L143"/>
  <c r="L110"/>
  <c r="L149"/>
  <c r="L128"/>
  <c r="L138"/>
  <c r="L160"/>
  <c r="L74"/>
  <c r="L44"/>
  <c r="L456"/>
  <c r="L78"/>
  <c r="L459"/>
  <c r="L54"/>
  <c r="L448"/>
  <c r="L123"/>
  <c r="L472"/>
  <c r="L133"/>
  <c r="L146"/>
  <c r="L114"/>
  <c r="L145"/>
  <c r="L153"/>
  <c r="L141"/>
  <c r="L156"/>
  <c r="L158"/>
  <c r="L77"/>
  <c r="L476"/>
  <c r="L458"/>
  <c r="L449"/>
  <c r="L461"/>
  <c r="L60"/>
  <c r="L59"/>
  <c r="L49"/>
  <c r="L72"/>
  <c r="L75"/>
  <c r="L76"/>
  <c r="L468"/>
  <c r="L469"/>
  <c r="L132"/>
  <c r="L124"/>
  <c r="L142"/>
  <c r="L452"/>
  <c r="L463"/>
  <c r="L107"/>
  <c r="L134"/>
  <c r="L120"/>
  <c r="L108"/>
  <c r="L56"/>
  <c r="L51"/>
  <c r="L67"/>
  <c r="L63"/>
  <c r="L219"/>
  <c r="L71"/>
  <c r="L50"/>
  <c r="L450"/>
  <c r="L81"/>
  <c r="L69"/>
  <c r="L454"/>
  <c r="L466"/>
  <c r="L73"/>
  <c r="L451"/>
  <c r="L130"/>
  <c r="L80"/>
  <c r="L53"/>
  <c r="L61"/>
  <c r="L58"/>
  <c r="L65"/>
  <c r="L47"/>
  <c r="L79"/>
  <c r="L45"/>
  <c r="L446"/>
  <c r="L467"/>
  <c r="L121"/>
  <c r="L125"/>
  <c r="L479"/>
  <c r="L447"/>
  <c r="L477"/>
  <c r="L147"/>
  <c r="L118"/>
  <c r="L119"/>
  <c r="L155"/>
  <c r="L152"/>
  <c r="L144"/>
  <c r="L140"/>
  <c r="L157"/>
  <c r="L117"/>
  <c r="L64"/>
  <c r="L66"/>
  <c r="L52"/>
  <c r="L478"/>
  <c r="L470"/>
  <c r="L453"/>
  <c r="L55"/>
  <c r="L68"/>
  <c r="L43"/>
  <c r="L48"/>
  <c r="L62"/>
  <c r="L113"/>
  <c r="L136"/>
  <c r="L115"/>
  <c r="L129"/>
  <c r="L148"/>
  <c r="L25"/>
  <c r="L34"/>
  <c r="L27"/>
  <c r="L41"/>
  <c r="L11"/>
  <c r="L20"/>
  <c r="L22"/>
  <c r="L24"/>
  <c r="L32"/>
  <c r="L21"/>
  <c r="L36"/>
  <c r="L26"/>
  <c r="L35"/>
  <c r="L15"/>
  <c r="L12"/>
  <c r="L16"/>
  <c r="L5"/>
  <c r="L31"/>
  <c r="L37"/>
  <c r="L8"/>
  <c r="L28"/>
  <c r="L13"/>
  <c r="L4"/>
  <c r="L23"/>
  <c r="L29"/>
  <c r="L19"/>
  <c r="L6"/>
  <c r="L38"/>
  <c r="L9"/>
  <c r="L33"/>
  <c r="L18"/>
  <c r="L3"/>
  <c r="L30"/>
  <c r="L39"/>
  <c r="L40"/>
  <c r="L17"/>
  <c r="L7"/>
  <c r="L14"/>
  <c r="M36" i="307"/>
  <c r="N50"/>
  <c r="K29"/>
  <c r="M60"/>
  <c r="M43"/>
  <c r="M40"/>
  <c r="M45"/>
  <c r="M50"/>
  <c r="N42"/>
  <c r="M38"/>
  <c r="L22"/>
  <c r="K36"/>
  <c r="N45"/>
  <c r="M55"/>
  <c r="M46"/>
  <c r="K31"/>
  <c r="M44"/>
  <c r="K48"/>
  <c r="N52"/>
  <c r="N55"/>
  <c r="K59"/>
  <c r="K51"/>
  <c r="M59"/>
  <c r="L14"/>
  <c r="N58"/>
  <c r="K10"/>
  <c r="M57"/>
  <c r="L50"/>
  <c r="L39"/>
  <c r="K46"/>
  <c r="L52"/>
  <c r="L23"/>
  <c r="K39"/>
  <c r="L40"/>
  <c r="K23"/>
  <c r="L10"/>
  <c r="K40"/>
  <c r="K26"/>
  <c r="K8"/>
  <c r="N36"/>
  <c r="M41"/>
  <c r="K12"/>
  <c r="L42"/>
  <c r="K52"/>
  <c r="L46"/>
  <c r="L30"/>
  <c r="L41"/>
  <c r="L59"/>
  <c r="K27"/>
  <c r="L48"/>
  <c r="L51"/>
  <c r="L28"/>
  <c r="K55"/>
  <c r="L57"/>
  <c r="K22"/>
  <c r="L43"/>
  <c r="L24"/>
  <c r="L58"/>
  <c r="K56"/>
  <c r="L17"/>
  <c r="L19"/>
  <c r="E368" i="268"/>
  <c r="M52" i="307"/>
  <c r="N40"/>
  <c r="M51"/>
  <c r="M54"/>
  <c r="M47"/>
  <c r="N47"/>
  <c r="N37"/>
  <c r="N57"/>
  <c r="N46"/>
  <c r="M37"/>
  <c r="M53"/>
  <c r="M42"/>
  <c r="M39"/>
  <c r="N54"/>
  <c r="N38"/>
  <c r="N53"/>
  <c r="N41"/>
  <c r="N59"/>
  <c r="L11"/>
  <c r="M58"/>
  <c r="N60"/>
  <c r="K49"/>
  <c r="L36"/>
  <c r="K50"/>
  <c r="L31"/>
  <c r="K21"/>
  <c r="N56"/>
  <c r="N48"/>
  <c r="N44"/>
  <c r="L55"/>
  <c r="K54"/>
  <c r="L49"/>
  <c r="L21"/>
  <c r="K24"/>
  <c r="N49"/>
  <c r="M48"/>
  <c r="L45"/>
  <c r="K47"/>
  <c r="K37"/>
  <c r="L27"/>
  <c r="K15"/>
  <c r="K9"/>
  <c r="L15"/>
  <c r="K41"/>
  <c r="M56"/>
  <c r="K58"/>
  <c r="K45"/>
  <c r="L25"/>
  <c r="K20"/>
  <c r="N39"/>
  <c r="M49"/>
  <c r="N43"/>
  <c r="L44"/>
  <c r="L47"/>
  <c r="L26"/>
  <c r="K28"/>
  <c r="L9"/>
  <c r="N51"/>
  <c r="K13"/>
  <c r="K42"/>
  <c r="K38"/>
  <c r="L29"/>
  <c r="L16"/>
  <c r="K30"/>
  <c r="L13"/>
  <c r="E87" i="268"/>
  <c r="E196"/>
  <c r="K17" i="307"/>
  <c r="L18"/>
  <c r="K16"/>
  <c r="K25"/>
  <c r="K19"/>
  <c r="L12"/>
  <c r="L20"/>
  <c r="K18"/>
  <c r="K14"/>
  <c r="L8"/>
  <c r="E56" i="268"/>
  <c r="K11" i="307"/>
  <c r="E354" i="268"/>
  <c r="L60" i="307"/>
  <c r="L56"/>
  <c r="K57"/>
  <c r="L53"/>
  <c r="L37"/>
  <c r="K53"/>
  <c r="K43"/>
  <c r="L38"/>
  <c r="K44"/>
  <c r="L54"/>
  <c r="K60"/>
  <c r="X38" l="1"/>
  <c r="X42"/>
  <c r="X43"/>
  <c r="X37"/>
  <c r="X40"/>
  <c r="V45"/>
  <c r="V47"/>
  <c r="V49"/>
  <c r="V51"/>
  <c r="V53"/>
  <c r="V55"/>
  <c r="V57"/>
  <c r="Y57" s="1"/>
  <c r="V59"/>
  <c r="V46"/>
  <c r="V50"/>
  <c r="V52"/>
  <c r="Y52" s="1"/>
  <c r="V56"/>
  <c r="Y56" s="1"/>
  <c r="V60"/>
  <c r="U46"/>
  <c r="U50"/>
  <c r="U52"/>
  <c r="U56"/>
  <c r="U60"/>
  <c r="U45"/>
  <c r="U47"/>
  <c r="U49"/>
  <c r="U51"/>
  <c r="U53"/>
  <c r="U55"/>
  <c r="U57"/>
  <c r="U59"/>
  <c r="X36"/>
  <c r="X39"/>
  <c r="V44"/>
  <c r="V48"/>
  <c r="V54"/>
  <c r="V58"/>
  <c r="U44"/>
  <c r="U48"/>
  <c r="U54"/>
  <c r="U58"/>
  <c r="W8"/>
  <c r="W36" s="1"/>
  <c r="W14"/>
  <c r="W42" s="1"/>
  <c r="W12"/>
  <c r="W38" s="1"/>
  <c r="W11"/>
  <c r="W40" s="1"/>
  <c r="W15"/>
  <c r="W43" s="1"/>
  <c r="W10"/>
  <c r="W39" s="1"/>
  <c r="W13"/>
  <c r="W41" s="1"/>
  <c r="V16"/>
  <c r="V17"/>
  <c r="V18"/>
  <c r="V19"/>
  <c r="V20"/>
  <c r="V21"/>
  <c r="V22"/>
  <c r="V23"/>
  <c r="V24"/>
  <c r="V25"/>
  <c r="V26"/>
  <c r="V27"/>
  <c r="V28"/>
  <c r="V29"/>
  <c r="V30"/>
  <c r="V31"/>
  <c r="V9"/>
  <c r="W9" s="1"/>
  <c r="W37" s="1"/>
  <c r="U16"/>
  <c r="U17"/>
  <c r="U18"/>
  <c r="U19"/>
  <c r="U20"/>
  <c r="U21"/>
  <c r="U22"/>
  <c r="U23"/>
  <c r="U24"/>
  <c r="U25"/>
  <c r="U26"/>
  <c r="U27"/>
  <c r="U28"/>
  <c r="U29"/>
  <c r="U30"/>
  <c r="U31"/>
  <c r="U9"/>
  <c r="Y42" l="1"/>
  <c r="X41"/>
  <c r="Y41" s="1"/>
  <c r="Y36"/>
  <c r="Y44"/>
  <c r="Y55"/>
  <c r="Y40"/>
  <c r="Y48"/>
  <c r="Y49"/>
  <c r="Y54"/>
  <c r="Y58"/>
  <c r="Y39"/>
  <c r="Y50"/>
  <c r="Y53"/>
  <c r="Y45"/>
  <c r="Y37"/>
  <c r="Y38"/>
  <c r="Y47"/>
  <c r="Y60"/>
  <c r="Y46"/>
  <c r="Y59"/>
  <c r="Y51"/>
  <c r="Y43"/>
</calcChain>
</file>

<file path=xl/sharedStrings.xml><?xml version="1.0" encoding="utf-8"?>
<sst xmlns="http://schemas.openxmlformats.org/spreadsheetml/2006/main" count="8882" uniqueCount="1357">
  <si>
    <t>Baş Hakem</t>
  </si>
  <si>
    <t>Lider</t>
  </si>
  <si>
    <t>Sekreter</t>
  </si>
  <si>
    <t>Hakem</t>
  </si>
  <si>
    <t>Müsabaka 
Direktörü</t>
  </si>
  <si>
    <t xml:space="preserve">Tarih-Saat </t>
  </si>
  <si>
    <t>SIRA NO</t>
  </si>
  <si>
    <t>ADI VE SOYADI</t>
  </si>
  <si>
    <t>SONUÇ</t>
  </si>
  <si>
    <t>KLASMAN</t>
  </si>
  <si>
    <t>BRANŞ</t>
  </si>
  <si>
    <t>Sıra No</t>
  </si>
  <si>
    <t>Doğum Tarihi</t>
  </si>
  <si>
    <t>Adı ve Soyadı</t>
  </si>
  <si>
    <t>Derece</t>
  </si>
  <si>
    <t>1. SERİ</t>
  </si>
  <si>
    <t>2. SERİ</t>
  </si>
  <si>
    <t>3. SERİ</t>
  </si>
  <si>
    <t>Müsabakalar Direktörü</t>
  </si>
  <si>
    <t>YARIŞMA PROGRAMI</t>
  </si>
  <si>
    <t>DOĞUM TARİHİ</t>
  </si>
  <si>
    <t>A  T  L  A  M  A  L  A  R</t>
  </si>
  <si>
    <t>Müsabaka Direktörü</t>
  </si>
  <si>
    <t>İLİ-KULÜBÜ</t>
  </si>
  <si>
    <t>S.N.</t>
  </si>
  <si>
    <t>ADI SOYADI</t>
  </si>
  <si>
    <t>DERECE</t>
  </si>
  <si>
    <t>Seri Geliş</t>
  </si>
  <si>
    <t>SERİ-KULVAR FORMÜLÜ</t>
  </si>
  <si>
    <t>SIRALAMA</t>
  </si>
  <si>
    <t>KATEGORİSİ</t>
  </si>
  <si>
    <t>YARIŞMANIN YAPILDIĞI İL-
YARIŞMA ADI</t>
  </si>
  <si>
    <t>YARIŞMA TARİHİ</t>
  </si>
  <si>
    <t>YARIŞMA ALANI</t>
  </si>
  <si>
    <t>FORMÜL</t>
  </si>
  <si>
    <t>A  T  L A M  A  L  A  R</t>
  </si>
  <si>
    <t>DNS   : Yarışa başlamadı</t>
  </si>
  <si>
    <t>DNF  : Yarışı tamamlamadı</t>
  </si>
  <si>
    <t>DQ    : Diskalifiye</t>
  </si>
  <si>
    <t>NM   : Geçerli derecesi yok</t>
  </si>
  <si>
    <t>Uluslararası kısaltmalar</t>
  </si>
  <si>
    <t>TR    : Türkiye Rekoru</t>
  </si>
  <si>
    <t>TGR : Türkiye Gençler Rekoru</t>
  </si>
  <si>
    <t>TYR : Türkiye Yıldızlar Rekoru</t>
  </si>
  <si>
    <t>Türkiye Rekoru Kısaltmaları</t>
  </si>
  <si>
    <t>4. SERİ</t>
  </si>
  <si>
    <t>İLİ</t>
  </si>
  <si>
    <t>BARAJ DERECESİ</t>
  </si>
  <si>
    <t>EN İYİ DERECESİ</t>
  </si>
  <si>
    <t>400M-1-1</t>
  </si>
  <si>
    <t>400M-2-2</t>
  </si>
  <si>
    <t>400M-1-2</t>
  </si>
  <si>
    <t>400M-1-3</t>
  </si>
  <si>
    <t>400M-1-4</t>
  </si>
  <si>
    <t>400M-1-5</t>
  </si>
  <si>
    <t>400M-1-6</t>
  </si>
  <si>
    <t>400M-2-1</t>
  </si>
  <si>
    <t>400M-2-3</t>
  </si>
  <si>
    <t>400M-2-4</t>
  </si>
  <si>
    <t>400M-2-5</t>
  </si>
  <si>
    <t>400M-2-6</t>
  </si>
  <si>
    <t>400M-3-1</t>
  </si>
  <si>
    <t>400M-3-2</t>
  </si>
  <si>
    <t>400M-3-3</t>
  </si>
  <si>
    <t>400M-3-4</t>
  </si>
  <si>
    <t>400M-3-5</t>
  </si>
  <si>
    <t>400M-3-6</t>
  </si>
  <si>
    <t>400M-4-1</t>
  </si>
  <si>
    <t>400M-4-2</t>
  </si>
  <si>
    <t>400M-4-3</t>
  </si>
  <si>
    <t>400M-4-4</t>
  </si>
  <si>
    <t>400M-4-5</t>
  </si>
  <si>
    <t>400M-4-6</t>
  </si>
  <si>
    <t>UZUN</t>
  </si>
  <si>
    <t>YÜKSEK</t>
  </si>
  <si>
    <t>800M-1-1</t>
  </si>
  <si>
    <t>800M-1-2</t>
  </si>
  <si>
    <t>800M-1-3</t>
  </si>
  <si>
    <t>800M-1-4</t>
  </si>
  <si>
    <t>800M-1-5</t>
  </si>
  <si>
    <t>800M-1-6</t>
  </si>
  <si>
    <t>800M-2-1</t>
  </si>
  <si>
    <t>800M-2-2</t>
  </si>
  <si>
    <t>800M-2-3</t>
  </si>
  <si>
    <t>800M-2-4</t>
  </si>
  <si>
    <t>800M-2-5</t>
  </si>
  <si>
    <t>800M-2-6</t>
  </si>
  <si>
    <t>800M-3-1</t>
  </si>
  <si>
    <t>800M-3-2</t>
  </si>
  <si>
    <t>800M-3-3</t>
  </si>
  <si>
    <t>800M-3-4</t>
  </si>
  <si>
    <t>800M-3-5</t>
  </si>
  <si>
    <t>800M-3-6</t>
  </si>
  <si>
    <t>800M-4-1</t>
  </si>
  <si>
    <t>800M-4-2</t>
  </si>
  <si>
    <t>800M-4-3</t>
  </si>
  <si>
    <t>800M-4-4</t>
  </si>
  <si>
    <t>800M-4-5</t>
  </si>
  <si>
    <t>800M-4-6</t>
  </si>
  <si>
    <t>GÖĞÜS NO</t>
  </si>
  <si>
    <t>Göğüs No</t>
  </si>
  <si>
    <t>Formül</t>
  </si>
  <si>
    <t>REKOR</t>
  </si>
  <si>
    <t>Yarışma Adı :</t>
  </si>
  <si>
    <t>Yarışmanın Yapıldığı İl :</t>
  </si>
  <si>
    <t>Kategori :</t>
  </si>
  <si>
    <t>Tarih :</t>
  </si>
  <si>
    <t>Yarışma Bilgileri</t>
  </si>
  <si>
    <t>Katılan Sporcu Sayısı :</t>
  </si>
  <si>
    <t>Kayıt Listesi</t>
  </si>
  <si>
    <t>1.GÜN</t>
  </si>
  <si>
    <t>2.GÜN</t>
  </si>
  <si>
    <r>
      <t xml:space="preserve">Doğum Tarihi
</t>
    </r>
    <r>
      <rPr>
        <sz val="10"/>
        <color indexed="56"/>
        <rFont val="Cambria"/>
        <family val="1"/>
        <charset val="162"/>
      </rPr>
      <t>Gün/Ay/Yıl</t>
    </r>
  </si>
  <si>
    <t>Tarih-Saat :</t>
  </si>
  <si>
    <t>Tarih-Saat  :</t>
  </si>
  <si>
    <t>Yarışma :</t>
  </si>
  <si>
    <t xml:space="preserve">Kategori :      </t>
  </si>
  <si>
    <t xml:space="preserve">Kategori : </t>
  </si>
  <si>
    <r>
      <t xml:space="preserve">DOĞUM TARİHİ
</t>
    </r>
    <r>
      <rPr>
        <sz val="8"/>
        <color indexed="56"/>
        <rFont val="Cambria"/>
        <family val="1"/>
        <charset val="162"/>
      </rPr>
      <t>Gün/Ay/Yıl</t>
    </r>
  </si>
  <si>
    <r>
      <t>KURAL 125.5 :</t>
    </r>
    <r>
      <rPr>
        <sz val="9"/>
        <rFont val="Cambria"/>
        <family val="1"/>
        <charset val="162"/>
      </rPr>
      <t xml:space="preserve"> Yarışmalar esnasında sportmenlik dışı davranışlarda bulunan sporcu IAAF Kural 125.5 gereği diskalifiye edilecektir. Sporcunun yarışmanın devamındaki diğer branşlara katılması da engellenecektir. “Bu kurala göre diskalifiye edilen atletin, diskalifiye edildiği yarıştaki dereceleri geçersizdir.” Yarışma sonucunda o atletin karşısında sadece “DQ 125.5” yazacak. Tüm uyarılar ve diskalifikasyonlar (yani sarı ve kırmızı kartlar) yarışma sekreterliğine ve tüm başhakemlere bildirilecektir.</t>
    </r>
  </si>
  <si>
    <r>
      <t>KURAL 144.2 :</t>
    </r>
    <r>
      <rPr>
        <sz val="9"/>
        <rFont val="Cambria"/>
        <family val="1"/>
        <charset val="162"/>
      </rPr>
      <t xml:space="preserve"> Yarışma sırasında kurallar dışında yardım alan veya yardım veren atlet, başhakem tarafından önce sarı kartla uyarılır, tekrarı halinde IAAF Kural 144.2’ye göre diskalifiye edilir. Yarışma alanında telefon, telsiz, radyo, kasetçalar vb. cihazlar kullanılması, atlete avantaj sağlayacak şekilde yay, tekerlek vb. donanıma sahip ayakkabıların giyilmesi, atma aletlerinin normal ölçülerine eklerin yapılması, “kural dışı yardım” kabul edilir. Mesafe koşularında tur yemiş ya da tur yemek üzere olan atletlerin tempo vermesi, IAAF Kural 144.2 çerçevesinde her iki atletin de diskalifiye edilmesini gerektirir.  </t>
    </r>
  </si>
  <si>
    <r>
      <t>KURAL 162.5 :</t>
    </r>
    <r>
      <rPr>
        <sz val="9"/>
        <rFont val="Cambria"/>
        <family val="1"/>
        <charset val="162"/>
      </rPr>
      <t>Yerlerinize ya da dikkat komutundan sonra makul bir sürede pozisyon almayan ve yerlerinize komutundan sonra sesle ya da başka şekilde diğer atlet(ler)i rahatsız eden atlet(ler) önce sarı kart, tekrarı halinde kırmızı kart görür.” Eğer başhakem, starterin kararıyla mutabık değilse, tüm atletlere yeşil kart gösterilir. Bu kural sadece starteri/start başhakemini ilgilendirir.</t>
    </r>
  </si>
  <si>
    <r>
      <t>KURAL 162.7 :</t>
    </r>
    <r>
      <rPr>
        <sz val="9"/>
        <rFont val="Cambria"/>
        <family val="1"/>
        <charset val="162"/>
      </rPr>
      <t xml:space="preserve"> Hatalı çıkış yapan her atlet diskalifiye edilir. Yarışmada ilk hatalı çıkışı yapan sporcu dahil, hatalı çıkış yapan tüm atletler IAAF Kural 162.7 gereği diskalifiye edilecektir.</t>
    </r>
  </si>
  <si>
    <r>
      <t>KURAL 163.2 :</t>
    </r>
    <r>
      <rPr>
        <sz val="9"/>
        <rFont val="Cambria"/>
        <family val="1"/>
        <charset val="162"/>
      </rPr>
      <t xml:space="preserve"> Yarışma içerisinde bir sporcunun iterek veya çelme takarak, kasıtlı olarak bir başka sporcunun düşmesine neden olması diskalifiye sebebidir. Bunu yapan sporcu IAAF Kural 163.2 gereği diskalifiye edilecektir. (Bu tip olaylarda yardımcı hakem sarı bayrağını kaldıracak ve başhakemi bilgilendirecektir. Diskalifiye olup olmayacağına başhakem karar verecektir.) </t>
    </r>
  </si>
  <si>
    <r>
      <t>KURAL 163.3 :</t>
    </r>
    <r>
      <rPr>
        <sz val="9"/>
        <rFont val="Cambria"/>
        <family val="1"/>
        <charset val="162"/>
      </rPr>
      <t xml:space="preserve"> Kulvarlı koşuların tamamında sporcu, yarışmayı çıkıştan varışa kadar kendi kulvarında koşmak zorundadır. Virajda kendi kulvarının solundaki kulvara geçen ya da o kulvarın çizgisine temas eden atlet, IAAF Kural 163.3 gereği diskalifiye edilecektir. Ancak sporcu yarışma içerisinde başkası tarafından itilmek veya dengesinin bozulması sonucu kulvar değiştirmek zorunda kalırsa ve  bu durum kendisine avantaj sağlamazsa diskalifiye söz konusu olmayacaktır. Düzlükte kendi kulvarının dışına çıkan ve kendisine mesafe avantajı sağlamayan atlet, bir diğer kulvardaki atleti engellememişse diskalifiye edilmez. Virajda kendi kulvarının sağındaki kulvara geçen ya da o kulvarın çizgisiyle temas eden atlet, o kulvarda koşan atleti engellememişse diskalifiye edilmez.</t>
    </r>
  </si>
  <si>
    <r>
      <t>KURAL 163.3 :</t>
    </r>
    <r>
      <rPr>
        <sz val="9"/>
        <rFont val="Cambria"/>
        <family val="1"/>
        <charset val="162"/>
      </rPr>
      <t xml:space="preserve"> 800 metre koşusunda sporcular kendi kulvarlarını terk edecekleri çizgiye kadar, kulvarlarında koşmak zorundadır. Bu işaretli bölüme gelmeden kulvarını terk eden sporcu IAAF Kural 163.3 gereği diskalifiye edilecektir.</t>
    </r>
  </si>
  <si>
    <r>
      <t>KURAL 163.3 :</t>
    </r>
    <r>
      <rPr>
        <sz val="9"/>
        <rFont val="Cambria"/>
        <family val="1"/>
        <charset val="162"/>
      </rPr>
      <t xml:space="preserve"> 4*400 metre bayrak yarışmasında ikinci sıradaki sporcu kulvar farkı sona erinceye kadar (ilk dönemeç) kendi kulvarında koşacaktır. Bu noktaya gelene kadar kulvar ihlali yapan sporcunun takımı IAAF Kural 163.3 gereği diskalifiye edilecektir</t>
    </r>
  </si>
  <si>
    <r>
      <t>KURAL 168.7 :</t>
    </r>
    <r>
      <rPr>
        <sz val="9"/>
        <rFont val="Cambria"/>
        <family val="1"/>
        <charset val="162"/>
      </rPr>
      <t xml:space="preserve"> Engel yarışmalarında engel geçişi esnasında ayağını engelin üst kısmının yatay düzeyinin aşağısından geçiren, eli veya ayağı ile engeli kasten deviren ve her ne sebeple olursa olsun engel üzerinden geçmeyen sporcu IAAF Kural 168.7 gereği diskalifiye edilecektir.</t>
    </r>
  </si>
  <si>
    <r>
      <t>KURAL 170.9 :</t>
    </r>
    <r>
      <rPr>
        <sz val="9"/>
        <rFont val="Cambria"/>
        <family val="1"/>
        <charset val="162"/>
      </rPr>
      <t xml:space="preserve"> 4*400 metre bayrak yarışmasında 3. ve 4. sporcular; kendilerinden önceki takım elemanlarının 200 metreyi geçiş durumuna göre sıralanacaklar ve bu sıralamayı bayrak değişim anına kadar değiştirdikleri takdirde takımları IAAF Kural 170.9 gereği diskalifiye edilecektir.</t>
    </r>
  </si>
  <si>
    <r>
      <t>KURAL 170.13 :</t>
    </r>
    <r>
      <rPr>
        <sz val="9"/>
        <rFont val="Cambria"/>
        <family val="1"/>
        <charset val="162"/>
      </rPr>
      <t xml:space="preserve"> Bayrak yarışmalarında bayrağın yere düşmesi halinde, bayrağı düşüren atlet alacaktır. Bayrağı düşüren atletin dışında bir atletin alması, IAAF Kural 170.13’e göre takımın diskalifiye edilmesine neden olur. Bayrağı düşüren atlet, bayrağı yerden alırken koşulan mesafeyi kısaltır ya da bir başka kulvardaki atleti engellerse, yine bu kural çerçevesinde takımı diskalifiye edilir.</t>
    </r>
  </si>
  <si>
    <r>
      <t>KURAL 170.14 :</t>
    </r>
    <r>
      <rPr>
        <sz val="9"/>
        <rFont val="Cambria"/>
        <family val="1"/>
        <charset val="162"/>
      </rPr>
      <t xml:space="preserve"> Bayrak yarışmalarında bayrağın değişim sahasının dışında değiştirilmesi durumunda hatalı değişimi yapan takım IAAF Kural 170.14 gereği diskalifiye edilecektir. Bu noktada dikkat edilmesi gereken en önemli husus sporcunun değil, bayrağın değişim alanı içerisinde olmasıdır.</t>
    </r>
  </si>
  <si>
    <t>Diskalifiye Nedenleri ve Kural Numaraları</t>
  </si>
  <si>
    <r>
      <t xml:space="preserve">Bakmak istediğiniz branş üzerine </t>
    </r>
    <r>
      <rPr>
        <b/>
        <u/>
        <sz val="11"/>
        <color indexed="10"/>
        <rFont val="Cambria"/>
        <family val="1"/>
        <charset val="162"/>
      </rPr>
      <t>"Tıkla"</t>
    </r>
    <r>
      <rPr>
        <b/>
        <sz val="11"/>
        <rFont val="Cambria"/>
        <family val="1"/>
        <charset val="162"/>
      </rPr>
      <t>yınız…</t>
    </r>
  </si>
  <si>
    <t>TC NO</t>
  </si>
  <si>
    <t>Yüksek-1</t>
  </si>
  <si>
    <t>Yüksek-2</t>
  </si>
  <si>
    <t>Yüksek-3</t>
  </si>
  <si>
    <t>Yüksek-4</t>
  </si>
  <si>
    <t>Yüksek-5</t>
  </si>
  <si>
    <t>Yüksek-6</t>
  </si>
  <si>
    <t>Yüksek-7</t>
  </si>
  <si>
    <t>Yüksek-8</t>
  </si>
  <si>
    <t>Yüksek-9</t>
  </si>
  <si>
    <t>Yüksek-10</t>
  </si>
  <si>
    <t>Yüksek-11</t>
  </si>
  <si>
    <t>Yüksek-12</t>
  </si>
  <si>
    <t>Yüksek-13</t>
  </si>
  <si>
    <t>Yüksek-14</t>
  </si>
  <si>
    <t>Yüksek-15</t>
  </si>
  <si>
    <t>Yüksek-16</t>
  </si>
  <si>
    <t>Yüksek-17</t>
  </si>
  <si>
    <t>Yüksek-18</t>
  </si>
  <si>
    <t>Yüksek-19</t>
  </si>
  <si>
    <t>Yüksek-20</t>
  </si>
  <si>
    <t>Yüksek-21</t>
  </si>
  <si>
    <t>Yüksek-22</t>
  </si>
  <si>
    <t>Yüksek-23</t>
  </si>
  <si>
    <t>Yüksek-24</t>
  </si>
  <si>
    <t>Yüksek-25</t>
  </si>
  <si>
    <r>
      <rPr>
        <b/>
        <sz val="9"/>
        <color indexed="9"/>
        <rFont val="Cambria"/>
        <family val="1"/>
        <charset val="162"/>
      </rPr>
      <t>Rüzgar</t>
    </r>
    <r>
      <rPr>
        <b/>
        <sz val="9"/>
        <color indexed="8"/>
        <rFont val="Cambria"/>
        <family val="1"/>
        <charset val="162"/>
      </rPr>
      <t xml:space="preserve">
ATMA KG.</t>
    </r>
  </si>
  <si>
    <t>800M</t>
  </si>
  <si>
    <t>SERİ</t>
  </si>
  <si>
    <t>KULVAR</t>
  </si>
  <si>
    <t>ATMA-ATLAMA SIRASI</t>
  </si>
  <si>
    <t>YARIŞACAĞI 
BRANŞ</t>
  </si>
  <si>
    <t>PUAN</t>
  </si>
  <si>
    <t>200M-1-1</t>
  </si>
  <si>
    <t>200M-1-2</t>
  </si>
  <si>
    <t>200M-1-3</t>
  </si>
  <si>
    <t>200M-1-4</t>
  </si>
  <si>
    <t>200M-1-5</t>
  </si>
  <si>
    <t>200M-1-6</t>
  </si>
  <si>
    <t>200M-2-1</t>
  </si>
  <si>
    <t>200M-2-2</t>
  </si>
  <si>
    <t>200M-2-3</t>
  </si>
  <si>
    <t>200M-2-4</t>
  </si>
  <si>
    <t>200M-2-5</t>
  </si>
  <si>
    <t>200M-2-6</t>
  </si>
  <si>
    <t>200M-3-1</t>
  </si>
  <si>
    <t>200M-3-2</t>
  </si>
  <si>
    <t>200M-3-3</t>
  </si>
  <si>
    <t>200M-3-4</t>
  </si>
  <si>
    <t>200M-3-5</t>
  </si>
  <si>
    <t>200M-3-6</t>
  </si>
  <si>
    <t>200M-4-1</t>
  </si>
  <si>
    <t>200M-4-2</t>
  </si>
  <si>
    <t>200M-4-3</t>
  </si>
  <si>
    <t>200M-4-4</t>
  </si>
  <si>
    <t>200M-4-5</t>
  </si>
  <si>
    <t>200M-4-6</t>
  </si>
  <si>
    <t>100 Metre</t>
  </si>
  <si>
    <t>800 Metre</t>
  </si>
  <si>
    <t>Uzun Atlama</t>
  </si>
  <si>
    <t>100M</t>
  </si>
  <si>
    <t>100M-1-1</t>
  </si>
  <si>
    <t>100M-1-2</t>
  </si>
  <si>
    <t>100M-1-3</t>
  </si>
  <si>
    <t>100M-1-4</t>
  </si>
  <si>
    <t>100M-1-5</t>
  </si>
  <si>
    <t>100M-1-6</t>
  </si>
  <si>
    <t>100M-1-7</t>
  </si>
  <si>
    <t>100M-1-8</t>
  </si>
  <si>
    <t>100M-2-1</t>
  </si>
  <si>
    <t>100M-2-2</t>
  </si>
  <si>
    <t>100M-2-3</t>
  </si>
  <si>
    <t>100M-2-4</t>
  </si>
  <si>
    <t>100M-2-5</t>
  </si>
  <si>
    <t>100M-2-6</t>
  </si>
  <si>
    <t>100M-2-7</t>
  </si>
  <si>
    <t>100M-2-8</t>
  </si>
  <si>
    <t>100M-3-1</t>
  </si>
  <si>
    <t>100M-3-2</t>
  </si>
  <si>
    <t>100M-3-3</t>
  </si>
  <si>
    <t>100M-3-4</t>
  </si>
  <si>
    <t>100M-3-5</t>
  </si>
  <si>
    <t>100M-3-6</t>
  </si>
  <si>
    <t>100M-3-7</t>
  </si>
  <si>
    <t>100M-3-8</t>
  </si>
  <si>
    <t>100M-4-1</t>
  </si>
  <si>
    <t>100M-4-2</t>
  </si>
  <si>
    <t>100M-4-3</t>
  </si>
  <si>
    <t>100M-4-4</t>
  </si>
  <si>
    <t>100M-4-5</t>
  </si>
  <si>
    <t>100M-4-6</t>
  </si>
  <si>
    <t>100M-4-7</t>
  </si>
  <si>
    <t>100M-4-8</t>
  </si>
  <si>
    <t>OKULU</t>
  </si>
  <si>
    <t>UZUN-1</t>
  </si>
  <si>
    <t>UZUN-2</t>
  </si>
  <si>
    <t>UZUN-3</t>
  </si>
  <si>
    <t>UZUN-4</t>
  </si>
  <si>
    <t>UZUN-5</t>
  </si>
  <si>
    <t>UZUN-6</t>
  </si>
  <si>
    <t>UZUN-7</t>
  </si>
  <si>
    <t>UZUN-8</t>
  </si>
  <si>
    <t>UZUN-9</t>
  </si>
  <si>
    <t>UZUN-10</t>
  </si>
  <si>
    <t>UZUN-11</t>
  </si>
  <si>
    <t>UZUN-12</t>
  </si>
  <si>
    <t>UZUN-13</t>
  </si>
  <si>
    <t>UZUN-14</t>
  </si>
  <si>
    <t>UZUN-15</t>
  </si>
  <si>
    <t>UZUN-16</t>
  </si>
  <si>
    <t>UZUN-17</t>
  </si>
  <si>
    <t>UZUN-18</t>
  </si>
  <si>
    <t>UZUN-19</t>
  </si>
  <si>
    <t>UZUN-20</t>
  </si>
  <si>
    <t>UZUN-21</t>
  </si>
  <si>
    <t>UZUN-22</t>
  </si>
  <si>
    <t>UZUN-23</t>
  </si>
  <si>
    <t>UZUN-24</t>
  </si>
  <si>
    <t>UZUN-25</t>
  </si>
  <si>
    <t>UZUN-26</t>
  </si>
  <si>
    <t>UZUN-27</t>
  </si>
  <si>
    <t>UZUN-28</t>
  </si>
  <si>
    <t>UZUN-29</t>
  </si>
  <si>
    <t>UZUN-30</t>
  </si>
  <si>
    <t>UZUN-31</t>
  </si>
  <si>
    <t>UZUN-32</t>
  </si>
  <si>
    <t>UZUN-33</t>
  </si>
  <si>
    <t>UZUN-34</t>
  </si>
  <si>
    <t>UZUN-35</t>
  </si>
  <si>
    <t>UZUN-36</t>
  </si>
  <si>
    <t>UZUN-37</t>
  </si>
  <si>
    <t>UZUN-38</t>
  </si>
  <si>
    <t>UZUN-39</t>
  </si>
  <si>
    <t>UZUN-40</t>
  </si>
  <si>
    <t>800M-1-7</t>
  </si>
  <si>
    <t>800M-1-8</t>
  </si>
  <si>
    <t>800M-1-9</t>
  </si>
  <si>
    <t>800M-1-10</t>
  </si>
  <si>
    <t>800M-1-11</t>
  </si>
  <si>
    <t>800M-1-12</t>
  </si>
  <si>
    <t>800M-2-7</t>
  </si>
  <si>
    <t>800M-2-8</t>
  </si>
  <si>
    <t>800M-2-9</t>
  </si>
  <si>
    <t>800M-2-10</t>
  </si>
  <si>
    <t>800M-2-11</t>
  </si>
  <si>
    <t>800M-2-12</t>
  </si>
  <si>
    <t>800M-3-7</t>
  </si>
  <si>
    <t>800M-3-8</t>
  </si>
  <si>
    <t>800M-3-9</t>
  </si>
  <si>
    <t>800M-3-10</t>
  </si>
  <si>
    <t>800M-3-11</t>
  </si>
  <si>
    <t>800M-3-12</t>
  </si>
  <si>
    <t>800M-4-7</t>
  </si>
  <si>
    <t>800M-4-8</t>
  </si>
  <si>
    <t>800M-4-9</t>
  </si>
  <si>
    <t>800M-4-10</t>
  </si>
  <si>
    <t>800M-4-11</t>
  </si>
  <si>
    <t>800M-4-12</t>
  </si>
  <si>
    <t>Genel Puan Durumu</t>
  </si>
  <si>
    <t>100 METRE</t>
  </si>
  <si>
    <t>Start Kontrol</t>
  </si>
  <si>
    <t>YÜKSEK ATLAMA</t>
  </si>
  <si>
    <t>800 METRE</t>
  </si>
  <si>
    <t>UZUN ATLAMA</t>
  </si>
  <si>
    <t>SIRA</t>
  </si>
  <si>
    <t>1.GÜN PUAN</t>
  </si>
  <si>
    <t>2.GÜN PUAN</t>
  </si>
  <si>
    <t>GENEL PUAN</t>
  </si>
  <si>
    <t>Puan</t>
  </si>
  <si>
    <t>START KONTROL</t>
  </si>
  <si>
    <t>100 metre</t>
  </si>
  <si>
    <t>1500 Metre</t>
  </si>
  <si>
    <t>1500M-1-1</t>
  </si>
  <si>
    <t>1500M-1-2</t>
  </si>
  <si>
    <t>1500M-1-3</t>
  </si>
  <si>
    <t>1500M-1-4</t>
  </si>
  <si>
    <t>1500M-1-5</t>
  </si>
  <si>
    <t>1500M-1-6</t>
  </si>
  <si>
    <t>1500M-1-7</t>
  </si>
  <si>
    <t>1500M-1-8</t>
  </si>
  <si>
    <t>1500M-1-9</t>
  </si>
  <si>
    <t>1500M-1-10</t>
  </si>
  <si>
    <t>1500M-1-11</t>
  </si>
  <si>
    <t>1500M-1-12</t>
  </si>
  <si>
    <t>1500M-2-1</t>
  </si>
  <si>
    <t>1500M-2-2</t>
  </si>
  <si>
    <t>1500M-2-3</t>
  </si>
  <si>
    <t>1500M-2-4</t>
  </si>
  <si>
    <t>1500M-2-5</t>
  </si>
  <si>
    <t>1500M-2-6</t>
  </si>
  <si>
    <t>1500M-2-7</t>
  </si>
  <si>
    <t>1500M-2-8</t>
  </si>
  <si>
    <t>1500M-2-9</t>
  </si>
  <si>
    <t>1500M-2-10</t>
  </si>
  <si>
    <t>1500M-2-11</t>
  </si>
  <si>
    <t>1500M-2-12</t>
  </si>
  <si>
    <t>1500M-3-1</t>
  </si>
  <si>
    <t>1500M-3-2</t>
  </si>
  <si>
    <t>1500M-3-3</t>
  </si>
  <si>
    <t>1500M-3-4</t>
  </si>
  <si>
    <t>1500M-3-5</t>
  </si>
  <si>
    <t>1500M-3-6</t>
  </si>
  <si>
    <t>1500M-3-7</t>
  </si>
  <si>
    <t>1500M-3-8</t>
  </si>
  <si>
    <t>1500M-3-9</t>
  </si>
  <si>
    <t>1500M-3-10</t>
  </si>
  <si>
    <t>1500M-3-11</t>
  </si>
  <si>
    <t>1500M-3-12</t>
  </si>
  <si>
    <t>1500M-4-1</t>
  </si>
  <si>
    <t>1500M-4-2</t>
  </si>
  <si>
    <t>1500M-4-3</t>
  </si>
  <si>
    <t>1500M-4-4</t>
  </si>
  <si>
    <t>1500M-4-5</t>
  </si>
  <si>
    <t>1500M-4-6</t>
  </si>
  <si>
    <t>1500M-4-7</t>
  </si>
  <si>
    <t>1500M-4-8</t>
  </si>
  <si>
    <t>1500M-4-9</t>
  </si>
  <si>
    <t>1500M-4-10</t>
  </si>
  <si>
    <t>1500M-4-11</t>
  </si>
  <si>
    <t>1500M-4-12</t>
  </si>
  <si>
    <t>1500M</t>
  </si>
  <si>
    <t>Gülle Atma</t>
  </si>
  <si>
    <t>GÜLLE</t>
  </si>
  <si>
    <t>DİSK</t>
  </si>
  <si>
    <t>CİRİT</t>
  </si>
  <si>
    <t>Disk Atma</t>
  </si>
  <si>
    <t>Cirit Atma</t>
  </si>
  <si>
    <t>DİSK-1</t>
  </si>
  <si>
    <t>DİSK-2</t>
  </si>
  <si>
    <t>DİSK-3</t>
  </si>
  <si>
    <t>DİSK-4</t>
  </si>
  <si>
    <t>DİSK-5</t>
  </si>
  <si>
    <t>DİSK-6</t>
  </si>
  <si>
    <t>DİSK-7</t>
  </si>
  <si>
    <t>DİSK-8</t>
  </si>
  <si>
    <t>DİSK-9</t>
  </si>
  <si>
    <t>DİSK-10</t>
  </si>
  <si>
    <t>DİSK-11</t>
  </si>
  <si>
    <t>DİSK-12</t>
  </si>
  <si>
    <t>DİSK-13</t>
  </si>
  <si>
    <t>DİSK-14</t>
  </si>
  <si>
    <t>DİSK-15</t>
  </si>
  <si>
    <t>DİSK-16</t>
  </si>
  <si>
    <t>DİSK-17</t>
  </si>
  <si>
    <t>DİSK-18</t>
  </si>
  <si>
    <t>DİSK-19</t>
  </si>
  <si>
    <t>DİSK-20</t>
  </si>
  <si>
    <t>DİSK-21</t>
  </si>
  <si>
    <t>DİSK-22</t>
  </si>
  <si>
    <t>DİSK-23</t>
  </si>
  <si>
    <t>DİSK-24</t>
  </si>
  <si>
    <t>DİSK-25</t>
  </si>
  <si>
    <t>DİSK-26</t>
  </si>
  <si>
    <t>DİSK-27</t>
  </si>
  <si>
    <t>DİSK-28</t>
  </si>
  <si>
    <t>DİSK-29</t>
  </si>
  <si>
    <t>DİSK-30</t>
  </si>
  <si>
    <t>DİSK-31</t>
  </si>
  <si>
    <t>DİSK-32</t>
  </si>
  <si>
    <t>DİSK-33</t>
  </si>
  <si>
    <t>DİSK-34</t>
  </si>
  <si>
    <t>DİSK-35</t>
  </si>
  <si>
    <t>DİSK-36</t>
  </si>
  <si>
    <t>DİSK-37</t>
  </si>
  <si>
    <t>DİSK-38</t>
  </si>
  <si>
    <t>DİSK-39</t>
  </si>
  <si>
    <t>DİSK-40</t>
  </si>
  <si>
    <t>CİRİT-1</t>
  </si>
  <si>
    <t>CİRİT-2</t>
  </si>
  <si>
    <t>CİRİT-3</t>
  </si>
  <si>
    <t>CİRİT-4</t>
  </si>
  <si>
    <t>CİRİT-5</t>
  </si>
  <si>
    <t>CİRİT-6</t>
  </si>
  <si>
    <t>CİRİT-7</t>
  </si>
  <si>
    <t>CİRİT-8</t>
  </si>
  <si>
    <t>CİRİT-9</t>
  </si>
  <si>
    <t>CİRİT-10</t>
  </si>
  <si>
    <t>CİRİT-11</t>
  </si>
  <si>
    <t>CİRİT-12</t>
  </si>
  <si>
    <t>CİRİT-13</t>
  </si>
  <si>
    <t>CİRİT-14</t>
  </si>
  <si>
    <t>CİRİT-15</t>
  </si>
  <si>
    <t>CİRİT-16</t>
  </si>
  <si>
    <t>CİRİT-17</t>
  </si>
  <si>
    <t>CİRİT-18</t>
  </si>
  <si>
    <t>CİRİT-19</t>
  </si>
  <si>
    <t>CİRİT-20</t>
  </si>
  <si>
    <t>CİRİT-21</t>
  </si>
  <si>
    <t>CİRİT-22</t>
  </si>
  <si>
    <t>CİRİT-23</t>
  </si>
  <si>
    <t>CİRİT-24</t>
  </si>
  <si>
    <t>CİRİT-25</t>
  </si>
  <si>
    <t>CİRİT-26</t>
  </si>
  <si>
    <t>CİRİT-27</t>
  </si>
  <si>
    <t>CİRİT-28</t>
  </si>
  <si>
    <t>CİRİT-29</t>
  </si>
  <si>
    <t>CİRİT-30</t>
  </si>
  <si>
    <t>CİRİT-31</t>
  </si>
  <si>
    <t>CİRİT-32</t>
  </si>
  <si>
    <t>CİRİT-33</t>
  </si>
  <si>
    <t>CİRİT-34</t>
  </si>
  <si>
    <t>CİRİT-35</t>
  </si>
  <si>
    <t>CİRİT-36</t>
  </si>
  <si>
    <t>CİRİT-37</t>
  </si>
  <si>
    <t>CİRİT-38</t>
  </si>
  <si>
    <t>CİRİT-39</t>
  </si>
  <si>
    <t>CİRİT-40</t>
  </si>
  <si>
    <t>Ağırlık:</t>
  </si>
  <si>
    <t>1500 METRE</t>
  </si>
  <si>
    <t>GÜLLE ATMA</t>
  </si>
  <si>
    <t>GÜLLE-1</t>
  </si>
  <si>
    <t>GÜLLE-2</t>
  </si>
  <si>
    <t>GÜLLE-3</t>
  </si>
  <si>
    <t>GÜLLE-4</t>
  </si>
  <si>
    <t>GÜLLE-5</t>
  </si>
  <si>
    <t>GÜLLE-6</t>
  </si>
  <si>
    <t>GÜLLE-7</t>
  </si>
  <si>
    <t>GÜLLE-8</t>
  </si>
  <si>
    <t>GÜLLE-9</t>
  </si>
  <si>
    <t>GÜLLE-10</t>
  </si>
  <si>
    <t>GÜLLE-11</t>
  </si>
  <si>
    <t>GÜLLE-12</t>
  </si>
  <si>
    <t>GÜLLE-13</t>
  </si>
  <si>
    <t>GÜLLE-14</t>
  </si>
  <si>
    <t>GÜLLE-15</t>
  </si>
  <si>
    <t>GÜLLE-16</t>
  </si>
  <si>
    <t>GÜLLE-17</t>
  </si>
  <si>
    <t>GÜLLE-18</t>
  </si>
  <si>
    <t>GÜLLE-19</t>
  </si>
  <si>
    <t>GÜLLE-20</t>
  </si>
  <si>
    <t>GÜLLE-21</t>
  </si>
  <si>
    <t>GÜLLE-22</t>
  </si>
  <si>
    <t>GÜLLE-23</t>
  </si>
  <si>
    <t>GÜLLE-24</t>
  </si>
  <si>
    <t>GÜLLE-25</t>
  </si>
  <si>
    <t>GÜLLE-26</t>
  </si>
  <si>
    <t>GÜLLE-27</t>
  </si>
  <si>
    <t>GÜLLE-28</t>
  </si>
  <si>
    <t>GÜLLE-29</t>
  </si>
  <si>
    <t>GÜLLE-30</t>
  </si>
  <si>
    <t>GÜLLE-31</t>
  </si>
  <si>
    <t>GÜLLE-32</t>
  </si>
  <si>
    <t>GÜLLE-33</t>
  </si>
  <si>
    <t>GÜLLE-34</t>
  </si>
  <si>
    <t>GÜLLE-35</t>
  </si>
  <si>
    <t>GÜLLE-36</t>
  </si>
  <si>
    <t>GÜLLE-37</t>
  </si>
  <si>
    <t>GÜLLE-38</t>
  </si>
  <si>
    <t>GÜLLE-39</t>
  </si>
  <si>
    <t>GÜLLE-40</t>
  </si>
  <si>
    <t>DİSK ATMA</t>
  </si>
  <si>
    <t>CİRİT ATMA</t>
  </si>
  <si>
    <t>GENEL PUAN TABLOSU 1.GÜN</t>
  </si>
  <si>
    <t>GENEL PUAN TABLOSU 2.GÜN</t>
  </si>
  <si>
    <t>200M</t>
  </si>
  <si>
    <t>400M</t>
  </si>
  <si>
    <t>300M.ENG</t>
  </si>
  <si>
    <t>ÜÇADIM</t>
  </si>
  <si>
    <t>SIRIK</t>
  </si>
  <si>
    <t>400 METRE</t>
  </si>
  <si>
    <t>400M-1-7</t>
  </si>
  <si>
    <t>400M-1-8</t>
  </si>
  <si>
    <t>400M-2-7</t>
  </si>
  <si>
    <t>400M-2-8</t>
  </si>
  <si>
    <t>400M-3-7</t>
  </si>
  <si>
    <t>400M-3-8</t>
  </si>
  <si>
    <t>400M-4-7</t>
  </si>
  <si>
    <t>400M-4-8</t>
  </si>
  <si>
    <t>SIRIKLA ATLAMA</t>
  </si>
  <si>
    <t>400 Metre</t>
  </si>
  <si>
    <t>Sırıkla Atlama</t>
  </si>
  <si>
    <t>200 Metre</t>
  </si>
  <si>
    <t>ÜÇADIM ATLAMA</t>
  </si>
  <si>
    <t>300 METRE ENGELLİ</t>
  </si>
  <si>
    <t>200 METRE</t>
  </si>
  <si>
    <t>İSVEÇ BAYRAK</t>
  </si>
  <si>
    <t>SIRIK-1</t>
  </si>
  <si>
    <t>SIRIK-2</t>
  </si>
  <si>
    <t>SIRIK-3</t>
  </si>
  <si>
    <t>SIRIK-4</t>
  </si>
  <si>
    <t>SIRIK-5</t>
  </si>
  <si>
    <t>SIRIK-6</t>
  </si>
  <si>
    <t>SIRIK-7</t>
  </si>
  <si>
    <t>SIRIK-8</t>
  </si>
  <si>
    <t>SIRIK-9</t>
  </si>
  <si>
    <t>SIRIK-10</t>
  </si>
  <si>
    <t>SIRIK-11</t>
  </si>
  <si>
    <t>SIRIK-12</t>
  </si>
  <si>
    <t>SIRIK-13</t>
  </si>
  <si>
    <t>SIRIK-14</t>
  </si>
  <si>
    <t>SIRIK-15</t>
  </si>
  <si>
    <t>SIRIK-16</t>
  </si>
  <si>
    <t>SIRIK-17</t>
  </si>
  <si>
    <t>SIRIK-18</t>
  </si>
  <si>
    <t>SIRIK-19</t>
  </si>
  <si>
    <t>SIRIK-20</t>
  </si>
  <si>
    <t>SIRIK-21</t>
  </si>
  <si>
    <t>SIRIK-22</t>
  </si>
  <si>
    <t>SIRIK-23</t>
  </si>
  <si>
    <t>SIRIK-24</t>
  </si>
  <si>
    <t>SIRIK-25</t>
  </si>
  <si>
    <t>ÜÇADIM-1</t>
  </si>
  <si>
    <t>ÜÇADIM-2</t>
  </si>
  <si>
    <t>ÜÇADIM-3</t>
  </si>
  <si>
    <t>ÜÇADIM-4</t>
  </si>
  <si>
    <t>ÜÇADIM-5</t>
  </si>
  <si>
    <t>ÜÇADIM-6</t>
  </si>
  <si>
    <t>ÜÇADIM-7</t>
  </si>
  <si>
    <t>ÜÇADIM-8</t>
  </si>
  <si>
    <t>ÜÇADIM-9</t>
  </si>
  <si>
    <t>ÜÇADIM-10</t>
  </si>
  <si>
    <t>ÜÇADIM-11</t>
  </si>
  <si>
    <t>ÜÇADIM-12</t>
  </si>
  <si>
    <t>ÜÇADIM-13</t>
  </si>
  <si>
    <t>ÜÇADIM-14</t>
  </si>
  <si>
    <t>ÜÇADIM-15</t>
  </si>
  <si>
    <t>ÜÇADIM-16</t>
  </si>
  <si>
    <t>ÜÇADIM-17</t>
  </si>
  <si>
    <t>ÜÇADIM-18</t>
  </si>
  <si>
    <t>ÜÇADIM-19</t>
  </si>
  <si>
    <t>ÜÇADIM-20</t>
  </si>
  <si>
    <t>ÜÇADIM-21</t>
  </si>
  <si>
    <t>ÜÇADIM-22</t>
  </si>
  <si>
    <t>ÜÇADIM-23</t>
  </si>
  <si>
    <t>ÜÇADIM-24</t>
  </si>
  <si>
    <t>ÜÇADIM-25</t>
  </si>
  <si>
    <t>ÜÇADIM-26</t>
  </si>
  <si>
    <t>ÜÇADIM-27</t>
  </si>
  <si>
    <t>ÜÇADIM-28</t>
  </si>
  <si>
    <t>ÜÇADIM-29</t>
  </si>
  <si>
    <t>ÜÇADIM-30</t>
  </si>
  <si>
    <t>ÜÇADIM-31</t>
  </si>
  <si>
    <t>ÜÇADIM-32</t>
  </si>
  <si>
    <t>ÜÇADIM-33</t>
  </si>
  <si>
    <t>ÜÇADIM-34</t>
  </si>
  <si>
    <t>ÜÇADIM-35</t>
  </si>
  <si>
    <t>ÜÇADIM-36</t>
  </si>
  <si>
    <t>ÜÇADIM-37</t>
  </si>
  <si>
    <t>ÜÇADIM-38</t>
  </si>
  <si>
    <t>ÜÇADIM-39</t>
  </si>
  <si>
    <t>ÜÇADIM-40</t>
  </si>
  <si>
    <t>200M-1-7</t>
  </si>
  <si>
    <t>200M-1-8</t>
  </si>
  <si>
    <t>200M-2-7</t>
  </si>
  <si>
    <t>200M-2-8</t>
  </si>
  <si>
    <t>200M-3-7</t>
  </si>
  <si>
    <t>200M-3-8</t>
  </si>
  <si>
    <t>200M-4-7</t>
  </si>
  <si>
    <t>200M-4-8</t>
  </si>
  <si>
    <t>PİST</t>
  </si>
  <si>
    <t>ARA DERECE</t>
  </si>
  <si>
    <t>3000 Metre</t>
  </si>
  <si>
    <t>3000M</t>
  </si>
  <si>
    <t>3000M-1-1</t>
  </si>
  <si>
    <t>3000M-1-2</t>
  </si>
  <si>
    <t>3000M-1-3</t>
  </si>
  <si>
    <t>3000M-1-4</t>
  </si>
  <si>
    <t>3000M-1-5</t>
  </si>
  <si>
    <t>3000M-1-6</t>
  </si>
  <si>
    <t>3000M-1-7</t>
  </si>
  <si>
    <t>3000M-1-8</t>
  </si>
  <si>
    <t>3000M-1-9</t>
  </si>
  <si>
    <t>3000M-1-10</t>
  </si>
  <si>
    <t>3000M-1-11</t>
  </si>
  <si>
    <t>3000M-1-12</t>
  </si>
  <si>
    <t>3000M-2-1</t>
  </si>
  <si>
    <t>3000M-2-2</t>
  </si>
  <si>
    <t>3000M-2-3</t>
  </si>
  <si>
    <t>3000M-2-4</t>
  </si>
  <si>
    <t>3000M-2-5</t>
  </si>
  <si>
    <t>3000M-2-6</t>
  </si>
  <si>
    <t>3000M-2-7</t>
  </si>
  <si>
    <t>3000M-2-8</t>
  </si>
  <si>
    <t>3000M-2-9</t>
  </si>
  <si>
    <t>3000M-2-10</t>
  </si>
  <si>
    <t>3000M-2-11</t>
  </si>
  <si>
    <t>3000M-2-12</t>
  </si>
  <si>
    <t>3000M-3-1</t>
  </si>
  <si>
    <t>3000M-3-2</t>
  </si>
  <si>
    <t>3000M-3-3</t>
  </si>
  <si>
    <t>3000M-3-4</t>
  </si>
  <si>
    <t>3000M-3-5</t>
  </si>
  <si>
    <t>3000M-3-6</t>
  </si>
  <si>
    <t>3000M-3-7</t>
  </si>
  <si>
    <t>3000M-3-8</t>
  </si>
  <si>
    <t>3000M-3-9</t>
  </si>
  <si>
    <t>3000M-3-10</t>
  </si>
  <si>
    <t>3000M-3-11</t>
  </si>
  <si>
    <t>3000M-3-12</t>
  </si>
  <si>
    <t>3000M-4-1</t>
  </si>
  <si>
    <t>3000M-4-2</t>
  </si>
  <si>
    <t>3000M-4-3</t>
  </si>
  <si>
    <t>3000M-4-4</t>
  </si>
  <si>
    <t>3000M-4-5</t>
  </si>
  <si>
    <t>3000M-4-6</t>
  </si>
  <si>
    <t>3000M-4-7</t>
  </si>
  <si>
    <t>3000M-4-8</t>
  </si>
  <si>
    <t>3000M-4-9</t>
  </si>
  <si>
    <t>3000M-4-10</t>
  </si>
  <si>
    <t>3000M-4-11</t>
  </si>
  <si>
    <t>3000M-4-12</t>
  </si>
  <si>
    <t>3000 METRE</t>
  </si>
  <si>
    <t>110M.ENG</t>
  </si>
  <si>
    <t>110 METRE ENGELLİ</t>
  </si>
  <si>
    <t>1.5 kg.</t>
  </si>
  <si>
    <t>700 gr.</t>
  </si>
  <si>
    <t>Rüzgar:</t>
  </si>
  <si>
    <t>RÜZGAR</t>
  </si>
  <si>
    <t>İLİ-OKULU</t>
  </si>
  <si>
    <t>Üçadım Atlama</t>
  </si>
  <si>
    <t>A  T  M  A  L  A  R</t>
  </si>
  <si>
    <t>Türkiye Rekoru:</t>
  </si>
  <si>
    <t>3000M.ENG-1-1</t>
  </si>
  <si>
    <t>3000M.ENG-1-2</t>
  </si>
  <si>
    <t>3000M.ENG-1-3</t>
  </si>
  <si>
    <t>3000M.ENG-1-4</t>
  </si>
  <si>
    <t>3000M.ENG-1-5</t>
  </si>
  <si>
    <t>3000M.ENG-1-6</t>
  </si>
  <si>
    <t>3000M.ENG-1-7</t>
  </si>
  <si>
    <t>3000M.ENG-1-8</t>
  </si>
  <si>
    <t>3000M.ENG-2-1</t>
  </si>
  <si>
    <t>3000M.ENG-2-2</t>
  </si>
  <si>
    <t>3000M.ENG-2-3</t>
  </si>
  <si>
    <t>3000M.ENG-2-4</t>
  </si>
  <si>
    <t>3000M.ENG-2-5</t>
  </si>
  <si>
    <t>3000M.ENG-2-6</t>
  </si>
  <si>
    <t>3000M.ENG-2-7</t>
  </si>
  <si>
    <t>3000M.ENG-2-8</t>
  </si>
  <si>
    <t>3000M.ENG-3-1</t>
  </si>
  <si>
    <t>3000M.ENG-3-2</t>
  </si>
  <si>
    <t>3000M.ENG-3-3</t>
  </si>
  <si>
    <t>3000M.ENG-3-4</t>
  </si>
  <si>
    <t>3000M.ENG-3-5</t>
  </si>
  <si>
    <t>3000M.ENG-3-6</t>
  </si>
  <si>
    <t>3000M.ENG-3-7</t>
  </si>
  <si>
    <t>3000M.ENG-3-8</t>
  </si>
  <si>
    <t>3000M.ENG-4-1</t>
  </si>
  <si>
    <t>3000M.ENG-4-2</t>
  </si>
  <si>
    <t>3000M.ENG-4-3</t>
  </si>
  <si>
    <t>3000M.ENG-4-4</t>
  </si>
  <si>
    <t>3000M.ENG-4-5</t>
  </si>
  <si>
    <t>3000M.ENG-4-6</t>
  </si>
  <si>
    <t>3000M.ENG-4-7</t>
  </si>
  <si>
    <t>3000M.ENG-4-8</t>
  </si>
  <si>
    <t>3-4 Haziran 2014</t>
  </si>
  <si>
    <t>İzmir</t>
  </si>
  <si>
    <t>3000M.ENG-1-9</t>
  </si>
  <si>
    <t>3000M.ENG-1-10</t>
  </si>
  <si>
    <t>3000M.ENG-1-11</t>
  </si>
  <si>
    <t>3000M.ENG-1-12</t>
  </si>
  <si>
    <t>3000M.ENG-4-9</t>
  </si>
  <si>
    <t>3000M.ENG-4-10</t>
  </si>
  <si>
    <t>3000M.ENG-4-11</t>
  </si>
  <si>
    <t>3000M.ENG-4-12</t>
  </si>
  <si>
    <t>3000M.ENG-3-9</t>
  </si>
  <si>
    <t>3000M.ENG-3-10</t>
  </si>
  <si>
    <t>3000M.ENG-3-11</t>
  </si>
  <si>
    <t>3000M.ENG-3-12</t>
  </si>
  <si>
    <t>3000M.ENG-2-9</t>
  </si>
  <si>
    <t>3000M.ENG-2-10</t>
  </si>
  <si>
    <t>3000M.ENG-2-11</t>
  </si>
  <si>
    <t>3000M.ENG-2-12</t>
  </si>
  <si>
    <t>5000M-1-1</t>
  </si>
  <si>
    <t>5000M-1-2</t>
  </si>
  <si>
    <t>5000M-1-3</t>
  </si>
  <si>
    <t>5000M-1-4</t>
  </si>
  <si>
    <t>5000M-1-5</t>
  </si>
  <si>
    <t>5000M-1-6</t>
  </si>
  <si>
    <t>5000M-1-7</t>
  </si>
  <si>
    <t>5000M-1-8</t>
  </si>
  <si>
    <t>5000M-1-9</t>
  </si>
  <si>
    <t>5000M-1-10</t>
  </si>
  <si>
    <t>5000M-1-11</t>
  </si>
  <si>
    <t>5000M-1-12</t>
  </si>
  <si>
    <t>5000M-2-1</t>
  </si>
  <si>
    <t>5000M-2-2</t>
  </si>
  <si>
    <t>5000M-2-3</t>
  </si>
  <si>
    <t>5000M-2-4</t>
  </si>
  <si>
    <t>5000M-2-5</t>
  </si>
  <si>
    <t>5000M-2-6</t>
  </si>
  <si>
    <t>5000M-2-7</t>
  </si>
  <si>
    <t>5000M-2-8</t>
  </si>
  <si>
    <t>5000M-2-9</t>
  </si>
  <si>
    <t>5000M-2-10</t>
  </si>
  <si>
    <t>5000M-2-11</t>
  </si>
  <si>
    <t>5000M-2-12</t>
  </si>
  <si>
    <t>5000M-3-1</t>
  </si>
  <si>
    <t>5000M-3-2</t>
  </si>
  <si>
    <t>5000M-3-3</t>
  </si>
  <si>
    <t>5000M-3-4</t>
  </si>
  <si>
    <t>5000M-3-5</t>
  </si>
  <si>
    <t>5000M-3-6</t>
  </si>
  <si>
    <t>5000M-3-7</t>
  </si>
  <si>
    <t>5000M-3-8</t>
  </si>
  <si>
    <t>5000M-3-9</t>
  </si>
  <si>
    <t>5000M-3-10</t>
  </si>
  <si>
    <t>5000M-3-11</t>
  </si>
  <si>
    <t>5000M-3-12</t>
  </si>
  <si>
    <t>5000M-4-1</t>
  </si>
  <si>
    <t>5000M-4-2</t>
  </si>
  <si>
    <t>5000M-4-3</t>
  </si>
  <si>
    <t>5000M-4-4</t>
  </si>
  <si>
    <t>5000M-4-5</t>
  </si>
  <si>
    <t>5000M-4-6</t>
  </si>
  <si>
    <t>5000M-4-7</t>
  </si>
  <si>
    <t>5000M-4-8</t>
  </si>
  <si>
    <t>5000M-4-9</t>
  </si>
  <si>
    <t>5000M-4-10</t>
  </si>
  <si>
    <t>5000M-4-11</t>
  </si>
  <si>
    <t>5000M-4-12</t>
  </si>
  <si>
    <t>400M.ENG-1-1</t>
  </si>
  <si>
    <t>400M.ENG-1-2</t>
  </si>
  <si>
    <t>400M.ENG-1-3</t>
  </si>
  <si>
    <t>400M.ENG-1-4</t>
  </si>
  <si>
    <t>400M.ENG-1-5</t>
  </si>
  <si>
    <t>400M.ENG-1-6</t>
  </si>
  <si>
    <t>400M.ENG-1-7</t>
  </si>
  <si>
    <t>400M.ENG-1-8</t>
  </si>
  <si>
    <t>400M.ENG-2-1</t>
  </si>
  <si>
    <t>400M.ENG-2-2</t>
  </si>
  <si>
    <t>400M.ENG-2-3</t>
  </si>
  <si>
    <t>400M.ENG-2-4</t>
  </si>
  <si>
    <t>400M.ENG-2-5</t>
  </si>
  <si>
    <t>400M.ENG-2-6</t>
  </si>
  <si>
    <t>400M.ENG-2-7</t>
  </si>
  <si>
    <t>400M.ENG-2-8</t>
  </si>
  <si>
    <t>400M.ENG-3-1</t>
  </si>
  <si>
    <t>400M.ENG-3-2</t>
  </si>
  <si>
    <t>400M.ENG-3-3</t>
  </si>
  <si>
    <t>400M.ENG-3-4</t>
  </si>
  <si>
    <t>400M.ENG-3-5</t>
  </si>
  <si>
    <t>400M.ENG-3-6</t>
  </si>
  <si>
    <t>400M.ENG-3-7</t>
  </si>
  <si>
    <t>400M.ENG-3-8</t>
  </si>
  <si>
    <t>400M.ENG-4-1</t>
  </si>
  <si>
    <t>400M.ENG-4-2</t>
  </si>
  <si>
    <t>400M.ENG-4-3</t>
  </si>
  <si>
    <t>400M.ENG-4-4</t>
  </si>
  <si>
    <t>400M.ENG-4-5</t>
  </si>
  <si>
    <t>400M.ENG-4-6</t>
  </si>
  <si>
    <t>400M.ENG-4-7</t>
  </si>
  <si>
    <t>400M.ENG-4-8</t>
  </si>
  <si>
    <t>ÇEKİÇ-1</t>
  </si>
  <si>
    <t>ÇEKİÇ-2</t>
  </si>
  <si>
    <t>ÇEKİÇ-3</t>
  </si>
  <si>
    <t>ÇEKİÇ-4</t>
  </si>
  <si>
    <t>ÇEKİÇ-5</t>
  </si>
  <si>
    <t>ÇEKİÇ-6</t>
  </si>
  <si>
    <t>ÇEKİÇ-7</t>
  </si>
  <si>
    <t>ÇEKİÇ-8</t>
  </si>
  <si>
    <t>ÇEKİÇ-9</t>
  </si>
  <si>
    <t>ÇEKİÇ-10</t>
  </si>
  <si>
    <t>ÇEKİÇ-11</t>
  </si>
  <si>
    <t>ÇEKİÇ-12</t>
  </si>
  <si>
    <t>ÇEKİÇ-13</t>
  </si>
  <si>
    <t>ÇEKİÇ-14</t>
  </si>
  <si>
    <t>ÇEKİÇ-15</t>
  </si>
  <si>
    <t>ÇEKİÇ-16</t>
  </si>
  <si>
    <t>ÇEKİÇ-17</t>
  </si>
  <si>
    <t>ÇEKİÇ-18</t>
  </si>
  <si>
    <t>ÇEKİÇ-19</t>
  </si>
  <si>
    <t>ÇEKİÇ-20</t>
  </si>
  <si>
    <t>ÇEKİÇ-21</t>
  </si>
  <si>
    <t>ÇEKİÇ-22</t>
  </si>
  <si>
    <t>ÇEKİÇ-23</t>
  </si>
  <si>
    <t>ÇEKİÇ-24</t>
  </si>
  <si>
    <t>ÇEKİÇ-25</t>
  </si>
  <si>
    <t>ÇEKİÇ-26</t>
  </si>
  <si>
    <t>ÇEKİÇ-27</t>
  </si>
  <si>
    <t>ÇEKİÇ-28</t>
  </si>
  <si>
    <t>ÇEKİÇ-29</t>
  </si>
  <si>
    <t>ÇEKİÇ-30</t>
  </si>
  <si>
    <t>ÇEKİÇ-31</t>
  </si>
  <si>
    <t>ÇEKİÇ-32</t>
  </si>
  <si>
    <t>ÇEKİÇ-33</t>
  </si>
  <si>
    <t>ÇEKİÇ-34</t>
  </si>
  <si>
    <t>ÇEKİÇ-35</t>
  </si>
  <si>
    <t>ÇEKİÇ-36</t>
  </si>
  <si>
    <t>ÇEKİÇ-37</t>
  </si>
  <si>
    <t>ÇEKİÇ-38</t>
  </si>
  <si>
    <t>ÇEKİÇ-39</t>
  </si>
  <si>
    <t>ÇEKİÇ-40</t>
  </si>
  <si>
    <t>300 Metre</t>
  </si>
  <si>
    <t>İstanbul</t>
  </si>
  <si>
    <t>Ankara</t>
  </si>
  <si>
    <t>1000 Metre</t>
  </si>
  <si>
    <t>1 Mil</t>
  </si>
  <si>
    <t>2000 Metre</t>
  </si>
  <si>
    <t>5000 Metre</t>
  </si>
  <si>
    <t>10000 Metre</t>
  </si>
  <si>
    <t>Pekin</t>
  </si>
  <si>
    <t>Yarı Maraton</t>
  </si>
  <si>
    <t>Maraton</t>
  </si>
  <si>
    <t>Londra</t>
  </si>
  <si>
    <t>400 Metre Engelli</t>
  </si>
  <si>
    <t>4x100 Metre Bayrak</t>
  </si>
  <si>
    <t>4x400 Metre Bayrak</t>
  </si>
  <si>
    <t>3000 Metre Engelli</t>
  </si>
  <si>
    <t>Yüksek Atlama</t>
  </si>
  <si>
    <t>Çekiç Atma</t>
  </si>
  <si>
    <t>Branş</t>
  </si>
  <si>
    <t>Atlet</t>
  </si>
  <si>
    <t>D.Yılı</t>
  </si>
  <si>
    <t>Yer</t>
  </si>
  <si>
    <t>Tarih</t>
  </si>
  <si>
    <t>4X100 Metre Bayrak</t>
  </si>
  <si>
    <t>Elektronik Kronometre</t>
  </si>
  <si>
    <t>4X100M-2-1</t>
  </si>
  <si>
    <t>4X100M-2-2</t>
  </si>
  <si>
    <t>4X100M-2-3</t>
  </si>
  <si>
    <t>4X100M-2-4</t>
  </si>
  <si>
    <t>4X100M-2-5</t>
  </si>
  <si>
    <t>4X100M-2-6</t>
  </si>
  <si>
    <t>4X100M-2-7</t>
  </si>
  <si>
    <t>4X100M-2-8</t>
  </si>
  <si>
    <t>CELAL KAYAÖZ</t>
  </si>
  <si>
    <t>5000M</t>
  </si>
  <si>
    <t>400M.ENG</t>
  </si>
  <si>
    <t>3000M.ENG</t>
  </si>
  <si>
    <t>ÇEKİÇ</t>
  </si>
  <si>
    <t>4X100M</t>
  </si>
  <si>
    <t>4X400M</t>
  </si>
  <si>
    <t>4X400 Metre Bayrak</t>
  </si>
  <si>
    <t>TARİH SAAT</t>
  </si>
  <si>
    <t>11.25</t>
  </si>
  <si>
    <t>Nora GÜNER</t>
  </si>
  <si>
    <t>Radés</t>
  </si>
  <si>
    <t>22.71</t>
  </si>
  <si>
    <t>36.87</t>
  </si>
  <si>
    <t>51.53</t>
  </si>
  <si>
    <t>Pınar SAKA</t>
  </si>
  <si>
    <t>2:00.23</t>
  </si>
  <si>
    <t>Merve AYDIN</t>
  </si>
  <si>
    <t>Belarus</t>
  </si>
  <si>
    <t>2:39.92</t>
  </si>
  <si>
    <t>Yeliz KURT</t>
  </si>
  <si>
    <t>3:55.33</t>
  </si>
  <si>
    <t>Süreyya AYHAN</t>
  </si>
  <si>
    <t>Brüksel</t>
  </si>
  <si>
    <t>4:31.28</t>
  </si>
  <si>
    <t>Esma AYDEMİR</t>
  </si>
  <si>
    <t>5:33.83</t>
  </si>
  <si>
    <t>Elvan ABEYLEGESSE</t>
  </si>
  <si>
    <t>8:31.94</t>
  </si>
  <si>
    <t>14:24.68</t>
  </si>
  <si>
    <t>Bergen</t>
  </si>
  <si>
    <t>29:56.34</t>
  </si>
  <si>
    <t>1:07.07</t>
  </si>
  <si>
    <t>B.A.Emirlikleri</t>
  </si>
  <si>
    <t>2:25.09</t>
  </si>
  <si>
    <t>Sultan HAYDAR</t>
  </si>
  <si>
    <t>Paris</t>
  </si>
  <si>
    <t>100 Metre Engelli</t>
  </si>
  <si>
    <t>12.58</t>
  </si>
  <si>
    <t>Nevin YANIT</t>
  </si>
  <si>
    <t>55.09</t>
  </si>
  <si>
    <t>Nagihan KARADERE</t>
  </si>
  <si>
    <t>44.71</t>
  </si>
  <si>
    <t>Ulusal Takım</t>
  </si>
  <si>
    <t>Sema APAK</t>
  </si>
  <si>
    <t>Birsen ENGIN</t>
  </si>
  <si>
    <t>Meliz REDIF</t>
  </si>
  <si>
    <t>Nimet KARAKUŞ</t>
  </si>
  <si>
    <t>3:29.12</t>
  </si>
  <si>
    <t>Birsen ENGİN</t>
  </si>
  <si>
    <t>Meliz REDİF</t>
  </si>
  <si>
    <t>9:13.53</t>
  </si>
  <si>
    <t>Gülcan MINGIR</t>
  </si>
  <si>
    <t>Sofya</t>
  </si>
  <si>
    <t>1.94</t>
  </si>
  <si>
    <t>Burcu AYHAN</t>
  </si>
  <si>
    <t>Çek Cumh.</t>
  </si>
  <si>
    <t>4.20</t>
  </si>
  <si>
    <t>Tatiana KÖSTEM</t>
  </si>
  <si>
    <t>Krasnodar</t>
  </si>
  <si>
    <t>6.87</t>
  </si>
  <si>
    <t>Karin Melis MEY</t>
  </si>
  <si>
    <t>Leverkusen</t>
  </si>
  <si>
    <t>13.95</t>
  </si>
  <si>
    <t>Sevim Sinmez SERBEST</t>
  </si>
  <si>
    <t>18.04</t>
  </si>
  <si>
    <t>Emel DERELİ</t>
  </si>
  <si>
    <t>Rieti</t>
  </si>
  <si>
    <t>64.25</t>
  </si>
  <si>
    <t>Oksana MERT</t>
  </si>
  <si>
    <t>74.17</t>
  </si>
  <si>
    <t>Tuğçe ŞAHUTOĞLU</t>
  </si>
  <si>
    <t>56.90</t>
  </si>
  <si>
    <t>Aysel TAŞ</t>
  </si>
  <si>
    <t>Heptatlon</t>
  </si>
  <si>
    <t>60.76</t>
  </si>
  <si>
    <t>Anzhela KİNET</t>
  </si>
  <si>
    <t>Götzis</t>
  </si>
  <si>
    <t>03/04.06.2000</t>
  </si>
  <si>
    <t>(13.56-1.76 13.25-24.07 / 6.14-39.11 - 2:18.35)</t>
  </si>
  <si>
    <t>10KM Yürüyüş</t>
  </si>
  <si>
    <t>46:12.00</t>
  </si>
  <si>
    <t>Yeliz AY</t>
  </si>
  <si>
    <t>Dublin</t>
  </si>
  <si>
    <t>20KM Yürüyüş</t>
  </si>
  <si>
    <t>01:34.57</t>
  </si>
  <si>
    <t>Minsk</t>
  </si>
  <si>
    <t>5000M Yürüyüş</t>
  </si>
  <si>
    <t>22:53.06</t>
  </si>
  <si>
    <t>Birmingham</t>
  </si>
  <si>
    <t>10000M Yürüyüş</t>
  </si>
  <si>
    <t>46:52.2</t>
  </si>
  <si>
    <t>20000M Yürüyüş(Pist)</t>
  </si>
  <si>
    <t>1:44.16</t>
  </si>
  <si>
    <t>Semiha MUTLU</t>
  </si>
  <si>
    <t>İli /Kulübü</t>
  </si>
  <si>
    <t>İli/Kulübü</t>
  </si>
  <si>
    <t>İLİ/KULÜBÜ</t>
  </si>
  <si>
    <t>İli Kulübü</t>
  </si>
  <si>
    <t>Kadınlar</t>
  </si>
  <si>
    <t>3000 METRE ENGELLİ</t>
  </si>
  <si>
    <t>100 METRE ENGEL</t>
  </si>
  <si>
    <t>ÇEKİÇ ATMA</t>
  </si>
  <si>
    <t>4X100 BAYRAK</t>
  </si>
  <si>
    <t>4X400 METRE BAYRAK</t>
  </si>
  <si>
    <t>400 METRE ENGELLİ</t>
  </si>
  <si>
    <t>5000 METRE</t>
  </si>
  <si>
    <t>1</t>
  </si>
  <si>
    <t>Tarih Ve Saat:</t>
  </si>
  <si>
    <t>Tarih ve Saat:</t>
  </si>
  <si>
    <t>Kulüpler Arası Atletizm Süper lig Yarışmaları</t>
  </si>
  <si>
    <t>05 07 1988</t>
  </si>
  <si>
    <t>Sibel AĞAN</t>
  </si>
  <si>
    <t>İSTANBUL-BEŞİKTAŞ J.K</t>
  </si>
  <si>
    <t>25 09 1993</t>
  </si>
  <si>
    <t>Kader CEYHAN</t>
  </si>
  <si>
    <t>09 09 1987</t>
  </si>
  <si>
    <t>Şeyma YILDIZ</t>
  </si>
  <si>
    <t>01 03 1993</t>
  </si>
  <si>
    <t>Çiğdem GEZİCİ</t>
  </si>
  <si>
    <t>28 01 1997</t>
  </si>
  <si>
    <t>Gamze ŞİMŞEK</t>
  </si>
  <si>
    <t>100M.ENG.</t>
  </si>
  <si>
    <t>15 03 1992</t>
  </si>
  <si>
    <t>Nuran ÇAMUR</t>
  </si>
  <si>
    <t>23 03 1982</t>
  </si>
  <si>
    <t>Mukadder YILMAZ</t>
  </si>
  <si>
    <t>01 01 1997</t>
  </si>
  <si>
    <t>Nermin AYTEKİN</t>
  </si>
  <si>
    <t>Bahar AYTEKİN</t>
  </si>
  <si>
    <t>20 03 1998</t>
  </si>
  <si>
    <t>Raziye ÇOBAN</t>
  </si>
  <si>
    <t>07 09 1980</t>
  </si>
  <si>
    <t>Zübeyde YILDIZ</t>
  </si>
  <si>
    <t>15 11 1995</t>
  </si>
  <si>
    <t>Rabia ÇİÇEK</t>
  </si>
  <si>
    <t>23 05 1997</t>
  </si>
  <si>
    <t>Ezgi DOĞAN</t>
  </si>
  <si>
    <t>2</t>
  </si>
  <si>
    <t>100M.ENG.-1-1</t>
  </si>
  <si>
    <t>100M.ENG.-1-2</t>
  </si>
  <si>
    <t>100M.ENG.-1-3</t>
  </si>
  <si>
    <t>100M.ENG.-1-4</t>
  </si>
  <si>
    <t>100M.ENG.-1-5</t>
  </si>
  <si>
    <t>100M.ENG.-1-6</t>
  </si>
  <si>
    <t>100M.ENG.-1-7</t>
  </si>
  <si>
    <t>100M.ENG.-1-8</t>
  </si>
  <si>
    <t xml:space="preserve">Feride TERZİ </t>
  </si>
  <si>
    <t>BURSA-BURSA BÜYÜKŞEHİR BELEDİYESPOR K.</t>
  </si>
  <si>
    <t>Şükriye Nihan KORUK</t>
  </si>
  <si>
    <t>Betül ARSLAN</t>
  </si>
  <si>
    <t>Sevilay EYTEMİŞ</t>
  </si>
  <si>
    <t>Nilay ESEN</t>
  </si>
  <si>
    <t>Özge SOYLU</t>
  </si>
  <si>
    <t>Sahsene SARI</t>
  </si>
  <si>
    <t xml:space="preserve">Nesibe ATACAN </t>
  </si>
  <si>
    <t>Esra EMİROĞLU</t>
  </si>
  <si>
    <t>Hatice Nur AYDOĞDU</t>
  </si>
  <si>
    <t>Gülçin AYSAL</t>
  </si>
  <si>
    <t>Merve KARADENİZ</t>
  </si>
  <si>
    <t>Filiz GÜL</t>
  </si>
  <si>
    <t>Şengül POLAT</t>
  </si>
  <si>
    <t>Sinem BAYRAM</t>
  </si>
  <si>
    <t>6</t>
  </si>
  <si>
    <t>-</t>
  </si>
  <si>
    <t>IVET MIROSLAVOVA LALOVA</t>
  </si>
  <si>
    <t>İSTANBUL-ENKA SPOR KULÜBÜ</t>
  </si>
  <si>
    <t>ANGELA MOROŞANU</t>
  </si>
  <si>
    <t>TUĞBA KOYUNCU</t>
  </si>
  <si>
    <t>DUDU POLAT</t>
  </si>
  <si>
    <t xml:space="preserve">EMİNE HATUN TUNA </t>
  </si>
  <si>
    <t>SEMA APAK</t>
  </si>
  <si>
    <t>SEVİM SİNMEZ SERBEST</t>
  </si>
  <si>
    <t>BURCU YÜKSEL</t>
  </si>
  <si>
    <t>ELÇİN KAYA</t>
  </si>
  <si>
    <t>SELENE DURNA</t>
  </si>
  <si>
    <t>SARE BOSTANCI</t>
  </si>
  <si>
    <t>ZELİHA UZUNBİLEK</t>
  </si>
  <si>
    <t>4x100M</t>
  </si>
  <si>
    <t>NİMET KARAKUŞ</t>
  </si>
  <si>
    <t>ZEYNEP LİMON</t>
  </si>
  <si>
    <t xml:space="preserve">SERPİL KOÇAK </t>
  </si>
  <si>
    <t>4x400M</t>
  </si>
  <si>
    <t>SERPİL KOÇAK</t>
  </si>
  <si>
    <t>BİRSEN ENGİN</t>
  </si>
  <si>
    <t>4</t>
  </si>
  <si>
    <t>100M.ENG-2-1</t>
  </si>
  <si>
    <t>100M.ENG-2-2</t>
  </si>
  <si>
    <t>100M.ENG-2-3</t>
  </si>
  <si>
    <t>100M.ENG-2-4</t>
  </si>
  <si>
    <t>100M.ENG-2-5</t>
  </si>
  <si>
    <t>100M.ENG-2-6</t>
  </si>
  <si>
    <t>100M.ENG-2-7</t>
  </si>
  <si>
    <t>100M.ENG-2-8</t>
  </si>
  <si>
    <t>100M.ENG-3-1</t>
  </si>
  <si>
    <t>100M.ENG-3-2</t>
  </si>
  <si>
    <t>100M.ENG-3-3</t>
  </si>
  <si>
    <t>100M.ENG-3-4</t>
  </si>
  <si>
    <t>100M.ENG-3-5</t>
  </si>
  <si>
    <t>100M.ENG-3-6</t>
  </si>
  <si>
    <t>100M.ENG-3-7</t>
  </si>
  <si>
    <t>100M.ENG-3-8</t>
  </si>
  <si>
    <t>100M.ENG-4-1</t>
  </si>
  <si>
    <t>100M.ENG-4-2</t>
  </si>
  <si>
    <t>100M.ENG-4-3</t>
  </si>
  <si>
    <t>100M.ENG-4-4</t>
  </si>
  <si>
    <t>100M.ENG-4-5</t>
  </si>
  <si>
    <t>100M.ENG-4-6</t>
  </si>
  <si>
    <t>100M.ENG-4-7</t>
  </si>
  <si>
    <t>100M.ENG-4-8</t>
  </si>
  <si>
    <t>KHRYSTYNA STUY</t>
  </si>
  <si>
    <t>İSTANBUL-FENERBAHÇE</t>
  </si>
  <si>
    <t>ELENA MİRELA LAVRİCH</t>
  </si>
  <si>
    <t>ELİF KARABULUT</t>
  </si>
  <si>
    <t>GAMZE BULUT</t>
  </si>
  <si>
    <t>EMEL ŞANLI</t>
  </si>
  <si>
    <t>TÜRKAN ÖZATA</t>
  </si>
  <si>
    <t>BÜŞRA MUTAY</t>
  </si>
  <si>
    <t>VENELİNA VENEVA</t>
  </si>
  <si>
    <t>DEMET PARLAK</t>
  </si>
  <si>
    <t>ZEHRA UZUNBİLEK</t>
  </si>
  <si>
    <t>27.03.0997</t>
  </si>
  <si>
    <t>EDA TUĞSUZ</t>
  </si>
  <si>
    <t>EMEL DERELİ</t>
  </si>
  <si>
    <t>DENİZ YAYLACI</t>
  </si>
  <si>
    <t>SALİHA ÖZYURT</t>
  </si>
  <si>
    <t>YUDUM İLİKSİZ</t>
  </si>
  <si>
    <t>H.GİZEM DEMİREL</t>
  </si>
  <si>
    <t>HATİCE ÜNZİR</t>
  </si>
  <si>
    <t>GÖZDENUR BAYRAK</t>
  </si>
  <si>
    <t>DERYA YILDIRIM</t>
  </si>
  <si>
    <t>5</t>
  </si>
  <si>
    <t>AKSEL GÜRCAN DEMİRTAŞ</t>
  </si>
  <si>
    <t>İZMİR-İZMİR BÜYÜKŞEHİR BELEDİYE SPOR KLUBÜ</t>
  </si>
  <si>
    <t>AYNURSEL PINAR</t>
  </si>
  <si>
    <t>YAĞMUR AKSU</t>
  </si>
  <si>
    <t>MEHTAP KILIÇHAN</t>
  </si>
  <si>
    <t>ALENAY BİRCEM SAĞLAM</t>
  </si>
  <si>
    <t>ELİF POLAT</t>
  </si>
  <si>
    <t>DAMLA GÜNDÜZ</t>
  </si>
  <si>
    <t>ALEYNA KARADÜZ</t>
  </si>
  <si>
    <t>SEVİL TÜRKKAN</t>
  </si>
  <si>
    <t>MERVE KARACA</t>
  </si>
  <si>
    <t>MELİS KESTEKOĞLU</t>
  </si>
  <si>
    <t>ÇİLEM SAĞLIK</t>
  </si>
  <si>
    <t>BÜŞRA ALAGÖZ</t>
  </si>
  <si>
    <t>7</t>
  </si>
  <si>
    <t>SİBEL SAKABAŞI</t>
  </si>
  <si>
    <t>MERSİN-MESKİSPOR</t>
  </si>
  <si>
    <t>MERYEM KASAP</t>
  </si>
  <si>
    <t>E.BAHAR DÖLEK</t>
  </si>
  <si>
    <t>ELİF TOZLU</t>
  </si>
  <si>
    <t>MEHTAP SIZMAZ</t>
  </si>
  <si>
    <t>SEHRİYE NUR ÖZSOY</t>
  </si>
  <si>
    <t>SABAHAT AKPINAR</t>
  </si>
  <si>
    <t>BURÇİN ALYAGUT</t>
  </si>
  <si>
    <t>FERİDE SÜTÇÜ GÜNER</t>
  </si>
  <si>
    <t>NİDANUR EKİCİ</t>
  </si>
  <si>
    <t>ESRA AKBAŞ</t>
  </si>
  <si>
    <t>ELİF BERK</t>
  </si>
  <si>
    <t>SUNİYE DOĞANBAŞ</t>
  </si>
  <si>
    <t>H.BALA ASLAN</t>
  </si>
  <si>
    <t>MERVE İNAN</t>
  </si>
  <si>
    <t>HAVVA AKTAŞ</t>
  </si>
  <si>
    <t>YAPRAK YÜKSEL</t>
  </si>
  <si>
    <t>NURDAN BOZ</t>
  </si>
  <si>
    <t>BURSA-OSMANGAZİ BELEDİYESPOR</t>
  </si>
  <si>
    <t>SERAY ŞENTÜRK</t>
  </si>
  <si>
    <t>SONGÜL KONAK</t>
  </si>
  <si>
    <t>ARZU İPER</t>
  </si>
  <si>
    <t>CANAN KILIÇ</t>
  </si>
  <si>
    <t>RUMEYSA EFE</t>
  </si>
  <si>
    <t>TUĞBA YENİ</t>
  </si>
  <si>
    <t>DİLAN ERDEMİR</t>
  </si>
  <si>
    <t>MELİKE TAN</t>
  </si>
  <si>
    <t>SEDA ERBAY</t>
  </si>
  <si>
    <t>DAMLA GÖNEN</t>
  </si>
  <si>
    <t>ESRA ÖZGÜL</t>
  </si>
  <si>
    <t>BAHAR ILDIRKAYA</t>
  </si>
  <si>
    <t>8</t>
  </si>
  <si>
    <t>GÜLŞAM KIZILTAŞ</t>
  </si>
  <si>
    <t>İSTANBUL-ÜSKÜDAR BELEDİYESİ SPOR KULÜBÜ</t>
  </si>
  <si>
    <t>MELİKE ARSLAN CAN</t>
  </si>
  <si>
    <t>TUĞBA GÜVENÇ</t>
  </si>
  <si>
    <t>BURCU BÜYÜKBEZGİN</t>
  </si>
  <si>
    <t>ÖZLEM KAYA</t>
  </si>
  <si>
    <t>ESMA AYDEMİR</t>
  </si>
  <si>
    <t>YESİM BALOĞLU</t>
  </si>
  <si>
    <t>MİRAY AKBULUT</t>
  </si>
  <si>
    <t>HALİME KILIÇ</t>
  </si>
  <si>
    <t>DiSK</t>
  </si>
  <si>
    <t>ASLI PALTA</t>
  </si>
  <si>
    <t>RABİA OYA TAMTEKİN</t>
  </si>
  <si>
    <t>DAMLA ÇELİK</t>
  </si>
  <si>
    <t>3</t>
  </si>
  <si>
    <r>
      <t xml:space="preserve">Doğum Tarihi
</t>
    </r>
    <r>
      <rPr>
        <sz val="11"/>
        <color indexed="56"/>
        <rFont val="Cambria"/>
        <family val="1"/>
        <charset val="162"/>
      </rPr>
      <t>Gün/Ay/Yıl</t>
    </r>
  </si>
  <si>
    <r>
      <t xml:space="preserve">DOĞUM TARİHİ
</t>
    </r>
    <r>
      <rPr>
        <sz val="11"/>
        <color indexed="56"/>
        <rFont val="Cambria"/>
        <family val="1"/>
        <charset val="162"/>
      </rPr>
      <t>Gün/Ay/Yıl</t>
    </r>
  </si>
  <si>
    <r>
      <t xml:space="preserve">DOĞUM TARİHİ
</t>
    </r>
    <r>
      <rPr>
        <sz val="12"/>
        <color indexed="56"/>
        <rFont val="Cambria"/>
        <family val="1"/>
        <charset val="162"/>
      </rPr>
      <t>Gün/Ay/Yıl</t>
    </r>
  </si>
  <si>
    <t>3 Haziran 2014 16.30</t>
  </si>
  <si>
    <t>3 Haziran 2014 17.55</t>
  </si>
  <si>
    <t>3 Haziran 2014 18.00</t>
  </si>
  <si>
    <t>3 Haziran 2014 18.50</t>
  </si>
  <si>
    <t>3 Haziran 2014 19.30</t>
  </si>
  <si>
    <t>3 Haziran 2014 19.35</t>
  </si>
  <si>
    <t>3 Haziran 2014 19.40</t>
  </si>
  <si>
    <t>3 Haziran 2014 20.10</t>
  </si>
  <si>
    <t>3 Haziran 2014 20.40</t>
  </si>
  <si>
    <t>3 Haziran 2014 21.20</t>
  </si>
  <si>
    <t>4 Haziran 2014 16.10</t>
  </si>
  <si>
    <t xml:space="preserve"> Basma alanı 9-11</t>
  </si>
  <si>
    <t>Gülle Agırlıgı 4 kg.</t>
  </si>
  <si>
    <t>Engel Yüksekliği 84 cm.</t>
  </si>
  <si>
    <t>Çekiç Agırlığı 4 kg.</t>
  </si>
  <si>
    <t>Disk Agılığı 1 kg.</t>
  </si>
  <si>
    <t>Cirit 600 gr.</t>
  </si>
  <si>
    <t>DERYANUR KEMALOĞLU</t>
  </si>
  <si>
    <t>ŞUHEDA YILDIZ</t>
  </si>
  <si>
    <t>GÜLŞAH KIZILTAŞ</t>
  </si>
  <si>
    <t>HÜSNİYE BAŞ</t>
  </si>
  <si>
    <t>ELMAS SEDA FIRTINA</t>
  </si>
  <si>
    <t>100 METRE ENGELLİ</t>
  </si>
  <si>
    <t xml:space="preserve">Kadın-Süper Lig </t>
  </si>
  <si>
    <t>100m Engelli</t>
  </si>
  <si>
    <t>Kadın – Süper Lig</t>
  </si>
  <si>
    <t>Kadın Süper Lig /Kadın Fed.Deneme</t>
  </si>
  <si>
    <t>100m</t>
  </si>
  <si>
    <t>400m</t>
  </si>
  <si>
    <t>Kadın Süper Lig/Kadın Fed.Deneme</t>
  </si>
  <si>
    <t>Kadın Süper Lig /Kadın fed.deneme</t>
  </si>
  <si>
    <t>1500m</t>
  </si>
  <si>
    <t>3000m. Engelli</t>
  </si>
  <si>
    <t xml:space="preserve">4 x 100m </t>
  </si>
  <si>
    <t>KONTROL ALANI GİRİŞ</t>
  </si>
  <si>
    <t>KONTROL ALANI ÇIKIŞ</t>
  </si>
  <si>
    <t>YARIŞMA ZAMANI</t>
  </si>
  <si>
    <t>KATEGORİ</t>
  </si>
  <si>
    <t>1.GÜN  SÜPER LİG KADINLAR START LİSTELERİ</t>
  </si>
  <si>
    <t>2.GÜN SÜPER LİG KADINLAR START LİSTELERİ</t>
  </si>
  <si>
    <t>AYSEL BOZTAŞ</t>
  </si>
  <si>
    <t>Engel Yüksekliği 76.2</t>
  </si>
  <si>
    <t>O</t>
  </si>
  <si>
    <t>XXO</t>
  </si>
  <si>
    <t>XXX</t>
  </si>
  <si>
    <t>XO</t>
  </si>
  <si>
    <t>--</t>
  </si>
  <si>
    <t>+0.3</t>
  </si>
  <si>
    <t>+1.4</t>
  </si>
  <si>
    <t>X</t>
  </si>
  <si>
    <t>+0.6</t>
  </si>
  <si>
    <t>-0.3</t>
  </si>
  <si>
    <t>+1.0</t>
  </si>
  <si>
    <t>+0.1</t>
  </si>
  <si>
    <t>-0.1</t>
  </si>
  <si>
    <t>-0.7</t>
  </si>
  <si>
    <t>+2.5</t>
  </si>
  <si>
    <t>DQ</t>
  </si>
  <si>
    <t>Atletizm Federasyonu                                                                                                                                                                                                                                                               İzmir Atletizm İl Temsilciliği</t>
  </si>
  <si>
    <t>Ulusal Takım 44.71</t>
  </si>
  <si>
    <t/>
  </si>
  <si>
    <t xml:space="preserve"> </t>
  </si>
  <si>
    <t>DQ-170/14</t>
  </si>
  <si>
    <t>DQ-170/15</t>
  </si>
  <si>
    <t>DQ-170/16</t>
  </si>
  <si>
    <t>DQ-170/17</t>
  </si>
  <si>
    <t>DQ-170/18</t>
  </si>
  <si>
    <t>DQ-170/19</t>
  </si>
  <si>
    <t>Kadın Süper Lig/Kadın Fed.Den.</t>
  </si>
  <si>
    <t>Kadın Süper Lig</t>
  </si>
  <si>
    <t>400m. Engelli</t>
  </si>
  <si>
    <t>200m</t>
  </si>
  <si>
    <t>800m</t>
  </si>
  <si>
    <t xml:space="preserve">3000m </t>
  </si>
  <si>
    <t>5000m</t>
  </si>
  <si>
    <t>4 x 400m</t>
  </si>
  <si>
    <t>4X400M.</t>
  </si>
  <si>
    <t>17.08.1985</t>
  </si>
  <si>
    <t>28.03.1984</t>
  </si>
  <si>
    <t>18.10.1980</t>
  </si>
  <si>
    <t>26.07.1986</t>
  </si>
  <si>
    <t>23.01.1993</t>
  </si>
  <si>
    <t>16.02.1991</t>
  </si>
  <si>
    <t>07.05.1995</t>
  </si>
  <si>
    <t>17.02.1991</t>
  </si>
  <si>
    <t>07.07.1993</t>
  </si>
  <si>
    <t>03.02.1988</t>
  </si>
  <si>
    <t>01.12.1997</t>
  </si>
  <si>
    <t>09.11.1994</t>
  </si>
  <si>
    <t>22.08.1994</t>
  </si>
  <si>
    <t>24.09.1989</t>
  </si>
  <si>
    <t>15.08.1997</t>
  </si>
  <si>
    <t>26.06.1997</t>
  </si>
  <si>
    <t>15.06.1997</t>
  </si>
  <si>
    <t>11.08.1998</t>
  </si>
  <si>
    <t>01.01.1996</t>
  </si>
  <si>
    <t>27.12.1997</t>
  </si>
  <si>
    <t>01.01.1998</t>
  </si>
  <si>
    <t>07.11.1996</t>
  </si>
  <si>
    <t>26.08.1997</t>
  </si>
  <si>
    <t>06.01.1997</t>
  </si>
  <si>
    <t>16.04.1996</t>
  </si>
  <si>
    <t>01.01.1997</t>
  </si>
  <si>
    <t>15.10.1998</t>
  </si>
  <si>
    <t>4X400M.-1-1</t>
  </si>
  <si>
    <t>4X400M.-1-2</t>
  </si>
  <si>
    <t>4X400M.-1-3</t>
  </si>
  <si>
    <t>4X400M.-1-4</t>
  </si>
  <si>
    <t>4X400M.-1-5</t>
  </si>
  <si>
    <t>4X400M.-1-6</t>
  </si>
  <si>
    <t>4X400M.-1-7</t>
  </si>
  <si>
    <t>4X400M.-1-8</t>
  </si>
  <si>
    <t>10.12.1995</t>
  </si>
  <si>
    <t>06.10.1996</t>
  </si>
  <si>
    <t>05.06.1990</t>
  </si>
  <si>
    <t>01.01.1994</t>
  </si>
  <si>
    <t>24.01.1990</t>
  </si>
  <si>
    <t>20.05.1991</t>
  </si>
  <si>
    <t>4x400M.</t>
  </si>
  <si>
    <t>25.09.1993</t>
  </si>
  <si>
    <t>15.03.1992</t>
  </si>
  <si>
    <t>05.07.1988</t>
  </si>
  <si>
    <t>05.02.1997</t>
  </si>
  <si>
    <t>yüksek-1</t>
  </si>
  <si>
    <t>yüksek-2</t>
  </si>
  <si>
    <t>yüksek-3</t>
  </si>
  <si>
    <t>yüksek-4</t>
  </si>
  <si>
    <t>yüksek-5</t>
  </si>
  <si>
    <t>yüksek-6</t>
  </si>
  <si>
    <t>yüksek-7</t>
  </si>
  <si>
    <t>yüksek-8</t>
  </si>
  <si>
    <t>4 Haziran 2014 15.00</t>
  </si>
  <si>
    <t>4 Haziran 2014 15.10</t>
  </si>
  <si>
    <t>4 Haziran 2014 15.30</t>
  </si>
  <si>
    <t>4 Haziran 2014 15.45</t>
  </si>
  <si>
    <t>4 Haziran 2014 16.50</t>
  </si>
  <si>
    <t>4 Haziran 2014 16.55</t>
  </si>
  <si>
    <t>4 Haziran 2014 17.35</t>
  </si>
  <si>
    <t>4 Haziran 2014 18.30</t>
  </si>
  <si>
    <t>4 Haziran 2014 18.55</t>
  </si>
  <si>
    <t>Kulüpler Arası Atletizm Süper lig Yarışmaları 1. Kademe</t>
  </si>
  <si>
    <t>Tuğçe ŞAHUTOĞLU 74.17</t>
  </si>
  <si>
    <t>14.03.1995</t>
  </si>
  <si>
    <t>BETÜL ARSLAN</t>
  </si>
  <si>
    <t>YAREN ACAR</t>
  </si>
  <si>
    <t>SINEM BAYRAM</t>
  </si>
  <si>
    <t>SÜMEYYE EROL</t>
  </si>
  <si>
    <t>ŞÜKRIYE NİHAN KORUK</t>
  </si>
  <si>
    <t>KADER CEYHAN</t>
  </si>
  <si>
    <t>ZEYNEP BAŞ</t>
  </si>
  <si>
    <t>NURAN ÇAMUR</t>
  </si>
  <si>
    <t>SİBEL AĞAN</t>
  </si>
  <si>
    <t>+1.1</t>
  </si>
  <si>
    <t>+0.8</t>
  </si>
  <si>
    <t>+1.2</t>
  </si>
  <si>
    <t>-1.8</t>
  </si>
  <si>
    <t>+2.1</t>
  </si>
  <si>
    <t>-2.4</t>
  </si>
  <si>
    <t>-2.3</t>
  </si>
  <si>
    <t>-0.2</t>
  </si>
  <si>
    <t>-0.4</t>
  </si>
  <si>
    <t>XX</t>
  </si>
  <si>
    <t>01.10.1995</t>
  </si>
  <si>
    <t xml:space="preserve">353    351   338    347   </t>
  </si>
  <si>
    <t xml:space="preserve">263    268   255    259   </t>
  </si>
  <si>
    <t xml:space="preserve">15.03.1992    01.01.1996   23 05 1997    25.09.1993   </t>
  </si>
  <si>
    <t xml:space="preserve">370    377   373    369   </t>
  </si>
  <si>
    <t xml:space="preserve">01.01.1994    01.01.1997   24.01.1990    05.06.1990   </t>
  </si>
  <si>
    <t xml:space="preserve">288    301   299    287   </t>
  </si>
  <si>
    <t xml:space="preserve">18.10.1980    16.02.1991   28.03.1984    26.07.1986   </t>
  </si>
  <si>
    <t xml:space="preserve">BİRSEN ENGİN    TUĞBA KOYUNCU   SERPİL KOÇAK    ANGELA MOROŞANU   </t>
  </si>
  <si>
    <t xml:space="preserve">312    309   316    317   </t>
  </si>
  <si>
    <t xml:space="preserve">07.07.1993    17.02.1991   07.05.1995    03.02.1988   </t>
  </si>
  <si>
    <t xml:space="preserve">286    271   282    285   </t>
  </si>
  <si>
    <t xml:space="preserve">15.08.1997    22.08.1994   26.06.1997    24.09.1989   </t>
  </si>
  <si>
    <t xml:space="preserve">326    330   329    336   </t>
  </si>
  <si>
    <t xml:space="preserve">11.08.1998    01.01.1996   01.10.1995    27.12.1997   </t>
  </si>
  <si>
    <t xml:space="preserve">365    362   356    355   </t>
  </si>
  <si>
    <t xml:space="preserve">01.01.1997    06.01.1997   26.08.1997    07.11.1996   </t>
  </si>
  <si>
    <t xml:space="preserve">AYNURSEL PINAR
ELİF POLAT
DAMLA GÜNDÜZ
YAĞMUR AKSU   </t>
  </si>
  <si>
    <t xml:space="preserve">BAHAR ILDIRKAYA
ESRA ÖZGÜL
SONGÜL KONAK
SERAY ŞENTÜRK   </t>
  </si>
  <si>
    <t xml:space="preserve">YAPRAK YÜKSEL
SİBEL SAKABAŞI
E.BAHAR DÖLEK
MERYEM KASAP   </t>
  </si>
  <si>
    <t>NURAN ÇAMUR
ZEYNEP BAŞ
Ezgi DOĞAN
KADER CEYHAN</t>
  </si>
  <si>
    <t xml:space="preserve">TUĞBA GÜVENÇ
DAMLA ÇELİK
ÖZLEM KAYA
MELİKE ARSLAN CAN   </t>
  </si>
  <si>
    <t xml:space="preserve">EMEL ŞANLI
ELENA MİRELA LAVRİCH
HATİCE ÜNZİR
KHRYSTYNA STUY   </t>
  </si>
  <si>
    <t xml:space="preserve">YAREN ACAR
BETÜL ARSLAN
SİNEM BAYRAM
ŞÜKRiYE NİHAN KORUK   </t>
  </si>
  <si>
    <t>Nevin YANIT 12.58</t>
  </si>
  <si>
    <t>Pınar SAKA 51.53</t>
  </si>
  <si>
    <t>Nora GÜNER 11.25</t>
  </si>
  <si>
    <t>Ulusal Takım 3:29.12</t>
  </si>
  <si>
    <t xml:space="preserve">YAPRAK YÜKSEL    SİBEL SAKABAŞI                 E.BAHAR DÖLEK    MERYEM KASAP   </t>
  </si>
  <si>
    <t xml:space="preserve">NURAN ÇAMUR    ZEYNEP BAŞ   Ezgi DOĞAN    KADER CEYHAN   </t>
  </si>
  <si>
    <t xml:space="preserve">TUĞBA GÜVENÇ                  DAMLA ÇELİK                ÖZLEM KAYA    MELİKE ARSLAN CAN   </t>
  </si>
  <si>
    <t xml:space="preserve">EMEL ŞANLI        ELENA MİRELA LAVRİCH          HATİCE ÜNZİR         KHRYSTYNA STUY   </t>
  </si>
  <si>
    <t xml:space="preserve">YAREN ACAR    BETÜL ARSLAN          SINEM BAYRAM          ŞÜKRIYE NİHAN KORUK   </t>
  </si>
  <si>
    <t xml:space="preserve">AYNURSEL PINAR    ELİF POLAT          DAMLA GÜNDÜZ             YAĞMUR AKSU   </t>
  </si>
  <si>
    <t xml:space="preserve">BAHAR ILDIRKAYA             ESRA ÖZGÜL   SONGÜL KONAK    SERAY ŞENTÜRK   </t>
  </si>
  <si>
    <t>Elvan ABEYLEGESSE 14:24.68</t>
  </si>
  <si>
    <t>Elvan ABEYLEGESSE 8:31.94</t>
  </si>
  <si>
    <t>Merve AYDIN 2:00.23</t>
  </si>
  <si>
    <t>Nagihan KARADERE 55.09</t>
  </si>
  <si>
    <t>Aysel TAŞ 56.90</t>
  </si>
  <si>
    <t>Karin Melis MEY 6.87</t>
  </si>
  <si>
    <t>Oksana MERT 64.25</t>
  </si>
  <si>
    <t>Nora GÜNER 22.71</t>
  </si>
  <si>
    <t>Burcu AYHAN 1.94</t>
  </si>
  <si>
    <t>Sevim Sinmez SERBEST 13.95</t>
  </si>
  <si>
    <t>Emel DERELİ 18.04</t>
  </si>
  <si>
    <t>30.09.1993</t>
  </si>
  <si>
    <t xml:space="preserve">10.12.1995    03.08.1987   30.09.1993   01.05.1992   </t>
  </si>
  <si>
    <t>ili/Kulübü</t>
  </si>
</sst>
</file>

<file path=xl/styles.xml><?xml version="1.0" encoding="utf-8"?>
<styleSheet xmlns="http://schemas.openxmlformats.org/spreadsheetml/2006/main">
  <numFmts count="11">
    <numFmt numFmtId="164" formatCode="[$-41F]d\ mmmm\ yyyy;@"/>
    <numFmt numFmtId="165" formatCode="[$-41F]d\ mmmm\ yyyy\ h:mm;@"/>
    <numFmt numFmtId="166" formatCode="hh:mm;@"/>
    <numFmt numFmtId="167" formatCode="00\.00"/>
    <numFmt numFmtId="168" formatCode="0\:00\.00"/>
    <numFmt numFmtId="169" formatCode="0\.00"/>
    <numFmt numFmtId="170" formatCode="0\.00\.00"/>
    <numFmt numFmtId="171" formatCode="0;\-0;;@"/>
    <numFmt numFmtId="172" formatCode="dd/mm/yyyy;@"/>
    <numFmt numFmtId="173" formatCode="0\.0"/>
    <numFmt numFmtId="174" formatCode="0\.00\.0"/>
  </numFmts>
  <fonts count="181">
    <font>
      <sz val="10"/>
      <name val="Arial"/>
      <charset val="162"/>
    </font>
    <font>
      <sz val="8"/>
      <name val="Arial"/>
      <family val="2"/>
      <charset val="162"/>
    </font>
    <font>
      <sz val="10"/>
      <name val="Arial Tur"/>
      <charset val="162"/>
    </font>
    <font>
      <u/>
      <sz val="10"/>
      <color indexed="12"/>
      <name val="Arial"/>
      <family val="2"/>
      <charset val="162"/>
    </font>
    <font>
      <sz val="11"/>
      <color indexed="8"/>
      <name val="Calibri"/>
      <family val="2"/>
      <charset val="162"/>
    </font>
    <font>
      <sz val="11"/>
      <color indexed="9"/>
      <name val="Calibri"/>
      <family val="2"/>
      <charset val="162"/>
    </font>
    <font>
      <i/>
      <sz val="11"/>
      <color indexed="23"/>
      <name val="Calibri"/>
      <family val="2"/>
      <charset val="162"/>
    </font>
    <font>
      <b/>
      <sz val="18"/>
      <color indexed="56"/>
      <name val="Cambria"/>
      <family val="2"/>
      <charset val="162"/>
    </font>
    <font>
      <sz val="11"/>
      <color indexed="52"/>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11"/>
      <color indexed="63"/>
      <name val="Calibri"/>
      <family val="2"/>
      <charset val="162"/>
    </font>
    <font>
      <sz val="11"/>
      <color indexed="62"/>
      <name val="Calibri"/>
      <family val="2"/>
      <charset val="162"/>
    </font>
    <font>
      <b/>
      <sz val="11"/>
      <color indexed="52"/>
      <name val="Calibri"/>
      <family val="2"/>
      <charset val="162"/>
    </font>
    <font>
      <b/>
      <sz val="11"/>
      <color indexed="9"/>
      <name val="Calibri"/>
      <family val="2"/>
      <charset val="162"/>
    </font>
    <font>
      <sz val="11"/>
      <color indexed="17"/>
      <name val="Calibri"/>
      <family val="2"/>
      <charset val="162"/>
    </font>
    <font>
      <sz val="11"/>
      <color indexed="20"/>
      <name val="Calibri"/>
      <family val="2"/>
      <charset val="162"/>
    </font>
    <font>
      <sz val="11"/>
      <color indexed="60"/>
      <name val="Calibri"/>
      <family val="2"/>
      <charset val="162"/>
    </font>
    <font>
      <b/>
      <sz val="11"/>
      <color indexed="8"/>
      <name val="Calibri"/>
      <family val="2"/>
      <charset val="162"/>
    </font>
    <font>
      <sz val="11"/>
      <color indexed="10"/>
      <name val="Calibri"/>
      <family val="2"/>
      <charset val="162"/>
    </font>
    <font>
      <sz val="10"/>
      <name val="Arial"/>
      <family val="2"/>
      <charset val="162"/>
    </font>
    <font>
      <u/>
      <sz val="10"/>
      <color indexed="12"/>
      <name val="Arial"/>
      <family val="2"/>
      <charset val="162"/>
    </font>
    <font>
      <sz val="10"/>
      <name val="Cambria"/>
      <family val="1"/>
      <charset val="162"/>
    </font>
    <font>
      <b/>
      <sz val="20"/>
      <name val="Cambria"/>
      <family val="1"/>
      <charset val="162"/>
    </font>
    <font>
      <b/>
      <sz val="16"/>
      <name val="Cambria"/>
      <family val="1"/>
      <charset val="162"/>
    </font>
    <font>
      <b/>
      <sz val="12"/>
      <name val="Cambria"/>
      <family val="1"/>
      <charset val="162"/>
    </font>
    <font>
      <sz val="11"/>
      <name val="Cambria"/>
      <family val="1"/>
      <charset val="162"/>
    </font>
    <font>
      <b/>
      <sz val="22"/>
      <name val="Cambria"/>
      <family val="1"/>
      <charset val="162"/>
    </font>
    <font>
      <b/>
      <sz val="10"/>
      <name val="Cambria"/>
      <family val="1"/>
      <charset val="162"/>
    </font>
    <font>
      <b/>
      <sz val="11"/>
      <name val="Cambria"/>
      <family val="1"/>
      <charset val="162"/>
    </font>
    <font>
      <sz val="10"/>
      <color indexed="56"/>
      <name val="Cambria"/>
      <family val="1"/>
      <charset val="162"/>
    </font>
    <font>
      <b/>
      <sz val="16"/>
      <color indexed="56"/>
      <name val="Cambria"/>
      <family val="1"/>
      <charset val="162"/>
    </font>
    <font>
      <b/>
      <sz val="14"/>
      <color indexed="56"/>
      <name val="Cambria"/>
      <family val="1"/>
      <charset val="162"/>
    </font>
    <font>
      <sz val="8"/>
      <color indexed="56"/>
      <name val="Cambria"/>
      <family val="1"/>
      <charset val="162"/>
    </font>
    <font>
      <sz val="12"/>
      <name val="Cambria"/>
      <family val="1"/>
      <charset val="162"/>
    </font>
    <font>
      <sz val="9"/>
      <name val="Cambria"/>
      <family val="1"/>
      <charset val="162"/>
    </font>
    <font>
      <b/>
      <u/>
      <sz val="11"/>
      <color indexed="10"/>
      <name val="Cambria"/>
      <family val="1"/>
      <charset val="162"/>
    </font>
    <font>
      <b/>
      <sz val="9"/>
      <color indexed="8"/>
      <name val="Cambria"/>
      <family val="1"/>
      <charset val="162"/>
    </font>
    <font>
      <b/>
      <sz val="9"/>
      <color indexed="9"/>
      <name val="Cambria"/>
      <family val="1"/>
      <charset val="162"/>
    </font>
    <font>
      <sz val="12"/>
      <name val="Arial"/>
      <family val="2"/>
      <charset val="162"/>
    </font>
    <font>
      <u/>
      <sz val="8.5"/>
      <color theme="10"/>
      <name val="Arial"/>
      <family val="2"/>
      <charset val="162"/>
    </font>
    <font>
      <b/>
      <sz val="10"/>
      <name val="Cambria"/>
      <family val="1"/>
      <charset val="162"/>
      <scheme val="major"/>
    </font>
    <font>
      <b/>
      <sz val="11"/>
      <color indexed="10"/>
      <name val="Cambria"/>
      <family val="1"/>
      <charset val="162"/>
      <scheme val="major"/>
    </font>
    <font>
      <b/>
      <sz val="11"/>
      <name val="Cambria"/>
      <family val="1"/>
      <charset val="162"/>
      <scheme val="major"/>
    </font>
    <font>
      <sz val="10"/>
      <name val="Cambria"/>
      <family val="1"/>
      <charset val="162"/>
      <scheme val="major"/>
    </font>
    <font>
      <sz val="8"/>
      <name val="Cambria"/>
      <family val="1"/>
      <charset val="162"/>
      <scheme val="major"/>
    </font>
    <font>
      <sz val="11"/>
      <name val="Cambria"/>
      <family val="1"/>
      <charset val="162"/>
      <scheme val="major"/>
    </font>
    <font>
      <sz val="11"/>
      <color rgb="FFFF0000"/>
      <name val="Cambria"/>
      <family val="1"/>
      <charset val="162"/>
      <scheme val="major"/>
    </font>
    <font>
      <sz val="10"/>
      <color theme="1"/>
      <name val="Cambria"/>
      <family val="1"/>
      <charset val="162"/>
      <scheme val="major"/>
    </font>
    <font>
      <b/>
      <sz val="10"/>
      <color rgb="FF002060"/>
      <name val="Cambria"/>
      <family val="1"/>
      <charset val="162"/>
      <scheme val="major"/>
    </font>
    <font>
      <b/>
      <sz val="9"/>
      <color rgb="FF002060"/>
      <name val="Cambria"/>
      <family val="1"/>
      <charset val="162"/>
      <scheme val="major"/>
    </font>
    <font>
      <sz val="15"/>
      <color theme="1"/>
      <name val="Cambria"/>
      <family val="1"/>
      <charset val="162"/>
      <scheme val="major"/>
    </font>
    <font>
      <b/>
      <sz val="15"/>
      <name val="Cambria"/>
      <family val="1"/>
      <charset val="162"/>
      <scheme val="major"/>
    </font>
    <font>
      <sz val="12"/>
      <name val="Cambria"/>
      <family val="1"/>
      <charset val="162"/>
      <scheme val="major"/>
    </font>
    <font>
      <sz val="14"/>
      <name val="Cambria"/>
      <family val="1"/>
      <charset val="162"/>
      <scheme val="major"/>
    </font>
    <font>
      <sz val="15"/>
      <name val="Cambria"/>
      <family val="1"/>
      <charset val="162"/>
      <scheme val="major"/>
    </font>
    <font>
      <b/>
      <sz val="14"/>
      <name val="Cambria"/>
      <family val="1"/>
      <charset val="162"/>
      <scheme val="major"/>
    </font>
    <font>
      <b/>
      <sz val="12"/>
      <name val="Cambria"/>
      <family val="1"/>
      <charset val="162"/>
      <scheme val="major"/>
    </font>
    <font>
      <b/>
      <sz val="12"/>
      <color rgb="FF002060"/>
      <name val="Cambria"/>
      <family val="1"/>
      <charset val="162"/>
    </font>
    <font>
      <sz val="12"/>
      <color rgb="FFFF0000"/>
      <name val="Cambria"/>
      <family val="1"/>
      <charset val="162"/>
    </font>
    <font>
      <sz val="11"/>
      <color indexed="8"/>
      <name val="Cambria"/>
      <family val="1"/>
      <charset val="162"/>
      <scheme val="major"/>
    </font>
    <font>
      <sz val="9"/>
      <name val="Cambria"/>
      <family val="1"/>
      <charset val="162"/>
      <scheme val="major"/>
    </font>
    <font>
      <b/>
      <sz val="9"/>
      <name val="Cambria"/>
      <family val="1"/>
      <charset val="162"/>
      <scheme val="major"/>
    </font>
    <font>
      <b/>
      <sz val="12"/>
      <color indexed="21"/>
      <name val="Cambria"/>
      <family val="1"/>
      <charset val="162"/>
      <scheme val="major"/>
    </font>
    <font>
      <b/>
      <sz val="12"/>
      <color theme="1"/>
      <name val="Cambria"/>
      <family val="1"/>
      <charset val="162"/>
      <scheme val="major"/>
    </font>
    <font>
      <b/>
      <sz val="12"/>
      <color rgb="FFFF0000"/>
      <name val="Cambria"/>
      <family val="1"/>
      <charset val="162"/>
      <scheme val="major"/>
    </font>
    <font>
      <b/>
      <sz val="11"/>
      <color indexed="21"/>
      <name val="Cambria"/>
      <family val="1"/>
      <charset val="162"/>
      <scheme val="major"/>
    </font>
    <font>
      <b/>
      <sz val="14"/>
      <color rgb="FFFF0000"/>
      <name val="Cambria"/>
      <family val="1"/>
      <charset val="162"/>
      <scheme val="major"/>
    </font>
    <font>
      <b/>
      <sz val="16"/>
      <color rgb="FFFF0000"/>
      <name val="Cambria"/>
      <family val="1"/>
      <charset val="162"/>
      <scheme val="major"/>
    </font>
    <font>
      <b/>
      <sz val="10"/>
      <color rgb="FFFF0000"/>
      <name val="Cambria"/>
      <family val="1"/>
      <charset val="162"/>
    </font>
    <font>
      <b/>
      <sz val="14"/>
      <color rgb="FF002060"/>
      <name val="Cambria"/>
      <family val="1"/>
      <charset val="162"/>
      <scheme val="major"/>
    </font>
    <font>
      <sz val="10"/>
      <color indexed="8"/>
      <name val="Cambria"/>
      <family val="1"/>
      <charset val="162"/>
      <scheme val="major"/>
    </font>
    <font>
      <b/>
      <sz val="10"/>
      <color theme="1"/>
      <name val="Cambria"/>
      <family val="1"/>
      <charset val="162"/>
      <scheme val="major"/>
    </font>
    <font>
      <b/>
      <sz val="9"/>
      <color theme="1"/>
      <name val="Cambria"/>
      <family val="1"/>
      <charset val="162"/>
      <scheme val="major"/>
    </font>
    <font>
      <sz val="9"/>
      <color indexed="8"/>
      <name val="Cambria"/>
      <family val="1"/>
      <charset val="162"/>
      <scheme val="major"/>
    </font>
    <font>
      <sz val="10"/>
      <color theme="1"/>
      <name val="Arial"/>
      <family val="2"/>
      <charset val="162"/>
    </font>
    <font>
      <sz val="9"/>
      <color theme="1"/>
      <name val="Calibri"/>
      <family val="2"/>
      <charset val="162"/>
    </font>
    <font>
      <sz val="9"/>
      <color theme="1"/>
      <name val="Cambria"/>
      <family val="1"/>
      <charset val="162"/>
      <scheme val="major"/>
    </font>
    <font>
      <sz val="8"/>
      <color rgb="FFFF0000"/>
      <name val="Cambria"/>
      <family val="1"/>
      <charset val="162"/>
      <scheme val="major"/>
    </font>
    <font>
      <b/>
      <sz val="10"/>
      <color rgb="FFFF0000"/>
      <name val="Cambria"/>
      <family val="1"/>
      <charset val="162"/>
      <scheme val="major"/>
    </font>
    <font>
      <b/>
      <sz val="11"/>
      <color theme="1"/>
      <name val="Cambria"/>
      <family val="1"/>
      <charset val="162"/>
    </font>
    <font>
      <b/>
      <sz val="10"/>
      <color theme="1"/>
      <name val="Cambria"/>
      <family val="1"/>
      <charset val="162"/>
    </font>
    <font>
      <b/>
      <sz val="12"/>
      <color theme="1"/>
      <name val="Cambria"/>
      <family val="1"/>
      <charset val="162"/>
    </font>
    <font>
      <b/>
      <sz val="12"/>
      <color rgb="FFFF0000"/>
      <name val="Cambria"/>
      <family val="1"/>
      <charset val="162"/>
    </font>
    <font>
      <sz val="16"/>
      <color rgb="FFFF0000"/>
      <name val="Cambria"/>
      <family val="1"/>
      <charset val="162"/>
      <scheme val="major"/>
    </font>
    <font>
      <sz val="12"/>
      <color theme="1"/>
      <name val="Cambria"/>
      <family val="1"/>
      <charset val="162"/>
      <scheme val="major"/>
    </font>
    <font>
      <b/>
      <sz val="12"/>
      <color theme="0"/>
      <name val="Cambria"/>
      <family val="1"/>
      <charset val="162"/>
    </font>
    <font>
      <sz val="10"/>
      <color theme="1"/>
      <name val="Cambria"/>
      <family val="1"/>
      <charset val="162"/>
    </font>
    <font>
      <b/>
      <sz val="11"/>
      <color rgb="FF002060"/>
      <name val="Cambria"/>
      <family val="1"/>
      <charset val="162"/>
      <scheme val="major"/>
    </font>
    <font>
      <b/>
      <sz val="18"/>
      <name val="Cambria"/>
      <family val="1"/>
      <charset val="162"/>
      <scheme val="major"/>
    </font>
    <font>
      <sz val="16"/>
      <name val="Cambria"/>
      <family val="1"/>
      <charset val="162"/>
      <scheme val="major"/>
    </font>
    <font>
      <b/>
      <sz val="16"/>
      <name val="Cambria"/>
      <family val="1"/>
      <charset val="162"/>
      <scheme val="major"/>
    </font>
    <font>
      <sz val="12"/>
      <color theme="1"/>
      <name val="Cambria"/>
      <family val="1"/>
      <charset val="162"/>
    </font>
    <font>
      <sz val="12"/>
      <color rgb="FFFF0000"/>
      <name val="Cambria"/>
      <family val="1"/>
      <charset val="162"/>
      <scheme val="major"/>
    </font>
    <font>
      <sz val="18"/>
      <name val="Cambria"/>
      <family val="1"/>
      <charset val="162"/>
      <scheme val="major"/>
    </font>
    <font>
      <sz val="20"/>
      <name val="Cambria"/>
      <family val="1"/>
      <charset val="162"/>
      <scheme val="major"/>
    </font>
    <font>
      <b/>
      <sz val="12"/>
      <color rgb="FF002060"/>
      <name val="Cambria"/>
      <family val="1"/>
      <charset val="162"/>
      <scheme val="major"/>
    </font>
    <font>
      <sz val="8"/>
      <color rgb="FFFF0000"/>
      <name val="Arial"/>
      <family val="2"/>
      <charset val="162"/>
    </font>
    <font>
      <b/>
      <sz val="10"/>
      <color rgb="FF002060"/>
      <name val="Cambria"/>
      <family val="1"/>
      <charset val="162"/>
    </font>
    <font>
      <b/>
      <sz val="11"/>
      <color theme="1" tint="0.499984740745262"/>
      <name val="Cambria"/>
      <family val="1"/>
      <charset val="162"/>
      <scheme val="major"/>
    </font>
    <font>
      <b/>
      <sz val="11"/>
      <color rgb="FFFF0000"/>
      <name val="Cambria"/>
      <family val="1"/>
      <charset val="162"/>
      <scheme val="major"/>
    </font>
    <font>
      <sz val="11"/>
      <color theme="1"/>
      <name val="Cambria"/>
      <family val="1"/>
      <charset val="162"/>
      <scheme val="major"/>
    </font>
    <font>
      <b/>
      <sz val="18"/>
      <color rgb="FFFF0000"/>
      <name val="Cambria"/>
      <family val="1"/>
      <charset val="162"/>
      <scheme val="major"/>
    </font>
    <font>
      <sz val="12"/>
      <color theme="1"/>
      <name val="Times New Roman"/>
      <family val="1"/>
      <charset val="162"/>
    </font>
    <font>
      <b/>
      <sz val="16"/>
      <color indexed="8"/>
      <name val="Cambria"/>
      <family val="1"/>
      <charset val="162"/>
      <scheme val="major"/>
    </font>
    <font>
      <b/>
      <sz val="12"/>
      <color rgb="FF0070C0"/>
      <name val="Cambria"/>
      <family val="1"/>
      <charset val="162"/>
    </font>
    <font>
      <b/>
      <sz val="22"/>
      <color rgb="FF0070C0"/>
      <name val="Cambria"/>
      <family val="1"/>
      <charset val="162"/>
    </font>
    <font>
      <b/>
      <sz val="14"/>
      <color rgb="FF002060"/>
      <name val="Cambria"/>
      <family val="1"/>
      <charset val="162"/>
    </font>
    <font>
      <b/>
      <sz val="20"/>
      <color rgb="FFFF0000"/>
      <name val="Cambria"/>
      <family val="1"/>
      <charset val="162"/>
      <scheme val="major"/>
    </font>
    <font>
      <sz val="20"/>
      <color rgb="FFFF0000"/>
      <name val="Cambria"/>
      <family val="1"/>
      <charset val="162"/>
      <scheme val="major"/>
    </font>
    <font>
      <b/>
      <sz val="20"/>
      <name val="Cambria"/>
      <family val="1"/>
      <charset val="162"/>
      <scheme val="major"/>
    </font>
    <font>
      <b/>
      <sz val="14"/>
      <color indexed="56"/>
      <name val="Cambria"/>
      <family val="1"/>
      <charset val="162"/>
      <scheme val="major"/>
    </font>
    <font>
      <b/>
      <sz val="12"/>
      <color indexed="10"/>
      <name val="Cambria"/>
      <family val="1"/>
      <charset val="162"/>
      <scheme val="major"/>
    </font>
    <font>
      <b/>
      <u/>
      <sz val="12"/>
      <color rgb="FFFF0000"/>
      <name val="Cambria"/>
      <family val="1"/>
      <charset val="162"/>
      <scheme val="major"/>
    </font>
    <font>
      <b/>
      <sz val="12"/>
      <color indexed="8"/>
      <name val="Cambria"/>
      <family val="1"/>
      <charset val="162"/>
      <scheme val="major"/>
    </font>
    <font>
      <b/>
      <sz val="16"/>
      <color indexed="56"/>
      <name val="Cambria"/>
      <family val="1"/>
      <charset val="162"/>
      <scheme val="major"/>
    </font>
    <font>
      <b/>
      <sz val="18"/>
      <color rgb="FF002060"/>
      <name val="Cambria"/>
      <family val="1"/>
      <charset val="162"/>
      <scheme val="major"/>
    </font>
    <font>
      <b/>
      <sz val="14"/>
      <color theme="1"/>
      <name val="Cambria"/>
      <family val="1"/>
      <charset val="162"/>
      <scheme val="major"/>
    </font>
    <font>
      <b/>
      <sz val="10"/>
      <color theme="0"/>
      <name val="Cambria"/>
      <family val="1"/>
      <charset val="162"/>
      <scheme val="major"/>
    </font>
    <font>
      <sz val="10"/>
      <color theme="0"/>
      <name val="Cambria"/>
      <family val="1"/>
      <charset val="162"/>
      <scheme val="major"/>
    </font>
    <font>
      <sz val="10"/>
      <color rgb="FFFF0000"/>
      <name val="Cambria"/>
      <family val="1"/>
      <charset val="162"/>
      <scheme val="major"/>
    </font>
    <font>
      <b/>
      <sz val="8"/>
      <color rgb="FF002060"/>
      <name val="Cambria"/>
      <family val="1"/>
      <charset val="162"/>
      <scheme val="major"/>
    </font>
    <font>
      <b/>
      <sz val="10"/>
      <color theme="0"/>
      <name val="Verdana"/>
      <family val="2"/>
      <charset val="162"/>
    </font>
    <font>
      <sz val="8"/>
      <color theme="0" tint="-0.34998626667073579"/>
      <name val="Cambria"/>
      <family val="1"/>
      <charset val="162"/>
      <scheme val="major"/>
    </font>
    <font>
      <b/>
      <sz val="12"/>
      <color rgb="FFFF0000"/>
      <name val="Arial Narrow"/>
      <family val="2"/>
      <charset val="162"/>
    </font>
    <font>
      <b/>
      <sz val="12"/>
      <color theme="0" tint="-0.34998626667073579"/>
      <name val="Arial Narrow"/>
      <family val="2"/>
      <charset val="162"/>
    </font>
    <font>
      <b/>
      <sz val="10"/>
      <name val="Arial"/>
      <family val="2"/>
      <charset val="162"/>
    </font>
    <font>
      <b/>
      <u/>
      <sz val="14"/>
      <color rgb="FFFF0000"/>
      <name val="Cambria"/>
      <family val="1"/>
      <charset val="162"/>
      <scheme val="major"/>
    </font>
    <font>
      <b/>
      <sz val="14"/>
      <color indexed="10"/>
      <name val="Cambria"/>
      <family val="1"/>
      <charset val="162"/>
      <scheme val="major"/>
    </font>
    <font>
      <b/>
      <sz val="14"/>
      <color rgb="FFFF0000"/>
      <name val="Cambria"/>
      <family val="1"/>
      <charset val="162"/>
    </font>
    <font>
      <b/>
      <sz val="14"/>
      <color indexed="8"/>
      <name val="Cambria"/>
      <family val="1"/>
      <charset val="162"/>
      <scheme val="major"/>
    </font>
    <font>
      <b/>
      <sz val="10"/>
      <color theme="0" tint="-0.34998626667073579"/>
      <name val="Cambria"/>
      <family val="1"/>
      <charset val="162"/>
      <scheme val="major"/>
    </font>
    <font>
      <sz val="10"/>
      <color theme="0" tint="-0.34998626667073579"/>
      <name val="Cambria"/>
      <family val="1"/>
      <charset val="162"/>
      <scheme val="major"/>
    </font>
    <font>
      <b/>
      <sz val="18"/>
      <name val="Cambria"/>
      <family val="1"/>
      <charset val="162"/>
    </font>
    <font>
      <b/>
      <sz val="16"/>
      <color theme="1"/>
      <name val="Cambria"/>
      <family val="1"/>
      <charset val="162"/>
      <scheme val="major"/>
    </font>
    <font>
      <b/>
      <sz val="36"/>
      <name val="Cambria"/>
      <family val="1"/>
      <charset val="162"/>
      <scheme val="major"/>
    </font>
    <font>
      <b/>
      <sz val="18"/>
      <color theme="1"/>
      <name val="Cambria"/>
      <family val="1"/>
      <charset val="162"/>
      <scheme val="major"/>
    </font>
    <font>
      <b/>
      <sz val="24"/>
      <color theme="1"/>
      <name val="Cambria"/>
      <family val="1"/>
      <charset val="162"/>
      <scheme val="major"/>
    </font>
    <font>
      <b/>
      <sz val="28"/>
      <color theme="1"/>
      <name val="Cambria"/>
      <family val="1"/>
      <charset val="162"/>
      <scheme val="major"/>
    </font>
    <font>
      <b/>
      <sz val="14"/>
      <color theme="0"/>
      <name val="Cambria"/>
      <family val="1"/>
      <charset val="162"/>
      <scheme val="major"/>
    </font>
    <font>
      <b/>
      <sz val="20"/>
      <color indexed="56"/>
      <name val="Cambria"/>
      <family val="1"/>
      <charset val="162"/>
      <scheme val="major"/>
    </font>
    <font>
      <b/>
      <sz val="26"/>
      <name val="Cambria"/>
      <family val="1"/>
      <charset val="162"/>
      <scheme val="major"/>
    </font>
    <font>
      <sz val="14"/>
      <name val="Arial"/>
      <family val="2"/>
      <charset val="162"/>
    </font>
    <font>
      <b/>
      <sz val="16"/>
      <color theme="0"/>
      <name val="Verdana"/>
      <family val="2"/>
      <charset val="162"/>
    </font>
    <font>
      <b/>
      <sz val="16"/>
      <color rgb="FFFF0000"/>
      <name val="Cambria"/>
      <family val="1"/>
      <charset val="162"/>
    </font>
    <font>
      <sz val="16"/>
      <color theme="1"/>
      <name val="Cambria"/>
      <family val="1"/>
      <charset val="162"/>
      <scheme val="major"/>
    </font>
    <font>
      <sz val="14"/>
      <color theme="1"/>
      <name val="Cambria"/>
      <family val="1"/>
      <charset val="162"/>
      <scheme val="major"/>
    </font>
    <font>
      <sz val="14"/>
      <color rgb="FFFF0000"/>
      <name val="Cambria"/>
      <family val="1"/>
      <charset val="162"/>
      <scheme val="major"/>
    </font>
    <font>
      <sz val="11"/>
      <color indexed="56"/>
      <name val="Cambria"/>
      <family val="1"/>
      <charset val="162"/>
    </font>
    <font>
      <b/>
      <sz val="14"/>
      <name val="Cambria"/>
      <family val="1"/>
      <charset val="162"/>
    </font>
    <font>
      <b/>
      <u/>
      <sz val="14"/>
      <color rgb="FFFF0000"/>
      <name val="Arial"/>
      <family val="2"/>
      <charset val="162"/>
    </font>
    <font>
      <b/>
      <sz val="14"/>
      <color indexed="8"/>
      <name val="Cambria"/>
      <family val="1"/>
      <charset val="162"/>
    </font>
    <font>
      <b/>
      <sz val="14"/>
      <color indexed="10"/>
      <name val="Cambria"/>
      <family val="1"/>
      <charset val="162"/>
    </font>
    <font>
      <b/>
      <sz val="14"/>
      <color theme="1"/>
      <name val="Cambria"/>
      <family val="1"/>
      <charset val="162"/>
    </font>
    <font>
      <b/>
      <sz val="11"/>
      <color rgb="FF002060"/>
      <name val="Cambria"/>
      <family val="1"/>
      <charset val="162"/>
    </font>
    <font>
      <sz val="12"/>
      <color indexed="56"/>
      <name val="Cambria"/>
      <family val="1"/>
      <charset val="162"/>
    </font>
    <font>
      <sz val="16"/>
      <name val="Cambria"/>
      <family val="1"/>
      <charset val="162"/>
    </font>
    <font>
      <sz val="16"/>
      <color rgb="FFFF0000"/>
      <name val="Cambria"/>
      <family val="1"/>
      <charset val="162"/>
    </font>
    <font>
      <sz val="16"/>
      <color theme="1"/>
      <name val="Cambria"/>
      <family val="1"/>
      <charset val="162"/>
    </font>
    <font>
      <b/>
      <sz val="16"/>
      <color theme="0"/>
      <name val="Cambria"/>
      <family val="1"/>
      <charset val="162"/>
    </font>
    <font>
      <b/>
      <sz val="12"/>
      <color theme="1" tint="0.499984740745262"/>
      <name val="Cambria"/>
      <family val="1"/>
      <charset val="162"/>
      <scheme val="major"/>
    </font>
    <font>
      <b/>
      <sz val="18"/>
      <color indexed="56"/>
      <name val="Cambria"/>
      <family val="1"/>
      <charset val="162"/>
      <scheme val="major"/>
    </font>
    <font>
      <sz val="14"/>
      <name val="Cambria"/>
      <family val="1"/>
      <charset val="162"/>
    </font>
    <font>
      <sz val="14"/>
      <color rgb="FFFF0000"/>
      <name val="Cambria"/>
      <family val="1"/>
      <charset val="162"/>
    </font>
    <font>
      <sz val="14"/>
      <color theme="1"/>
      <name val="Cambria"/>
      <family val="1"/>
      <charset val="162"/>
    </font>
    <font>
      <b/>
      <u/>
      <sz val="18"/>
      <color rgb="FFFF0000"/>
      <name val="Cambria"/>
      <family val="1"/>
      <charset val="162"/>
      <scheme val="major"/>
    </font>
    <font>
      <b/>
      <sz val="18"/>
      <color indexed="10"/>
      <name val="Cambria"/>
      <family val="1"/>
      <charset val="162"/>
      <scheme val="major"/>
    </font>
    <font>
      <b/>
      <sz val="18"/>
      <color indexed="8"/>
      <name val="Cambria"/>
      <family val="1"/>
      <charset val="162"/>
      <scheme val="major"/>
    </font>
    <font>
      <b/>
      <sz val="16"/>
      <color rgb="FF002060"/>
      <name val="Cambria"/>
      <family val="1"/>
      <charset val="162"/>
      <scheme val="major"/>
    </font>
    <font>
      <b/>
      <sz val="22"/>
      <color theme="1"/>
      <name val="Cambria"/>
      <family val="1"/>
      <charset val="162"/>
      <scheme val="major"/>
    </font>
    <font>
      <sz val="10"/>
      <name val="Arial Unicode MS"/>
      <family val="2"/>
      <charset val="162"/>
    </font>
    <font>
      <sz val="22"/>
      <name val="Cambria"/>
      <family val="1"/>
      <charset val="162"/>
      <scheme val="major"/>
    </font>
    <font>
      <b/>
      <sz val="22"/>
      <color rgb="FFFF0000"/>
      <name val="Cambria"/>
      <family val="1"/>
      <charset val="162"/>
      <scheme val="major"/>
    </font>
    <font>
      <b/>
      <sz val="24"/>
      <color rgb="FFFF0000"/>
      <name val="Cambria"/>
      <family val="1"/>
      <charset val="162"/>
      <scheme val="major"/>
    </font>
    <font>
      <b/>
      <sz val="22"/>
      <color indexed="56"/>
      <name val="Cambria"/>
      <family val="1"/>
      <charset val="162"/>
      <scheme val="major"/>
    </font>
    <font>
      <sz val="13"/>
      <name val="Cambria"/>
      <family val="1"/>
      <charset val="162"/>
      <scheme val="major"/>
    </font>
    <font>
      <b/>
      <sz val="40"/>
      <color theme="1"/>
      <name val="Cambria"/>
      <family val="1"/>
      <charset val="162"/>
      <scheme val="major"/>
    </font>
    <font>
      <sz val="24"/>
      <name val="Cambria"/>
      <family val="1"/>
      <charset val="162"/>
      <scheme val="major"/>
    </font>
    <font>
      <sz val="22"/>
      <color rgb="FFFF0000"/>
      <name val="Cambria"/>
      <family val="1"/>
      <charset val="162"/>
      <scheme val="major"/>
    </font>
    <font>
      <sz val="22"/>
      <color theme="1"/>
      <name val="Cambria"/>
      <family val="1"/>
      <charset val="162"/>
      <scheme val="maj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6"/>
        <bgColor indexed="64"/>
      </patternFill>
    </fill>
    <fill>
      <patternFill patternType="solid">
        <fgColor indexed="27"/>
        <bgColor indexed="64"/>
      </patternFill>
    </fill>
    <fill>
      <patternFill patternType="solid">
        <fgColor indexed="46"/>
        <bgColor indexed="64"/>
      </patternFill>
    </fill>
    <fill>
      <patternFill patternType="solid">
        <fgColor indexed="31"/>
        <bgColor indexed="64"/>
      </patternFill>
    </fill>
    <fill>
      <patternFill patternType="solid">
        <fgColor rgb="FFFFFFCC"/>
        <bgColor indexed="64"/>
      </patternFill>
    </fill>
    <fill>
      <patternFill patternType="solid">
        <fgColor theme="0"/>
        <bgColor indexed="64"/>
      </patternFill>
    </fill>
    <fill>
      <patternFill patternType="solid">
        <fgColor rgb="FFD9F1FF"/>
        <bgColor indexed="64"/>
      </patternFill>
    </fill>
    <fill>
      <patternFill patternType="solid">
        <fgColor theme="9" tint="0.79998168889431442"/>
        <bgColor indexed="64"/>
      </patternFill>
    </fill>
    <fill>
      <patternFill patternType="solid">
        <fgColor rgb="FFFEF6F0"/>
        <bgColor indexed="64"/>
      </patternFill>
    </fill>
    <fill>
      <patternFill patternType="solid">
        <fgColor rgb="FFE7F6FF"/>
        <bgColor indexed="64"/>
      </patternFill>
    </fill>
    <fill>
      <patternFill patternType="solid">
        <fgColor theme="8" tint="0.79998168889431442"/>
        <bgColor indexed="64"/>
      </patternFill>
    </fill>
    <fill>
      <patternFill patternType="solid">
        <fgColor rgb="FFE2F2F6"/>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FECADA"/>
        <bgColor indexed="64"/>
      </patternFill>
    </fill>
    <fill>
      <patternFill patternType="solid">
        <fgColor theme="1"/>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2" tint="-0.249977111117893"/>
        <bgColor indexed="64"/>
      </patternFill>
    </fill>
  </fills>
  <borders count="51">
    <border>
      <left/>
      <right/>
      <top/>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dashDot">
        <color indexed="64"/>
      </top>
      <bottom/>
      <diagonal/>
    </border>
    <border>
      <left style="thin">
        <color indexed="64"/>
      </left>
      <right style="thin">
        <color indexed="64"/>
      </right>
      <top style="thin">
        <color indexed="64"/>
      </top>
      <bottom style="thin">
        <color indexed="64"/>
      </bottom>
      <diagonal/>
    </border>
    <border>
      <left/>
      <right/>
      <top/>
      <bottom style="dashDot">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dashDotDot">
        <color indexed="64"/>
      </left>
      <right/>
      <top style="dashDotDot">
        <color indexed="64"/>
      </top>
      <bottom style="dashDotDot">
        <color indexed="64"/>
      </bottom>
      <diagonal/>
    </border>
    <border>
      <left/>
      <right/>
      <top style="dashDotDot">
        <color indexed="64"/>
      </top>
      <bottom style="dashDotDot">
        <color indexed="64"/>
      </bottom>
      <diagonal/>
    </border>
    <border>
      <left/>
      <right style="thin">
        <color indexed="64"/>
      </right>
      <top style="dashDotDot">
        <color indexed="64"/>
      </top>
      <bottom style="dashDotDot">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right style="dashDotDot">
        <color indexed="64"/>
      </right>
      <top/>
      <bottom/>
      <diagonal/>
    </border>
    <border>
      <left style="thin">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style="thin">
        <color indexed="64"/>
      </left>
      <right/>
      <top style="dashDot">
        <color indexed="64"/>
      </top>
      <bottom style="dashDotDot">
        <color indexed="64"/>
      </bottom>
      <diagonal/>
    </border>
    <border>
      <left/>
      <right/>
      <top style="dashDot">
        <color indexed="64"/>
      </top>
      <bottom style="dashDotDot">
        <color indexed="64"/>
      </bottom>
      <diagonal/>
    </border>
    <border>
      <left/>
      <right style="thin">
        <color indexed="64"/>
      </right>
      <top style="dashDot">
        <color indexed="64"/>
      </top>
      <bottom style="dashDotDot">
        <color indexed="64"/>
      </bottom>
      <diagonal/>
    </border>
    <border>
      <left/>
      <right/>
      <top style="dashDot">
        <color indexed="64"/>
      </top>
      <bottom style="thin">
        <color indexed="64"/>
      </bottom>
      <diagonal/>
    </border>
    <border>
      <left/>
      <right/>
      <top style="dashDot">
        <color indexed="64"/>
      </top>
      <bottom style="dashDot">
        <color indexed="64"/>
      </bottom>
      <diagonal/>
    </border>
    <border>
      <left style="thin">
        <color indexed="64"/>
      </left>
      <right style="thin">
        <color indexed="64"/>
      </right>
      <top/>
      <bottom/>
      <diagonal/>
    </border>
    <border>
      <left style="thin">
        <color indexed="64"/>
      </left>
      <right style="thin">
        <color indexed="64"/>
      </right>
      <top style="double">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diagonal/>
    </border>
  </borders>
  <cellStyleXfs count="48">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12" fillId="16" borderId="5" applyNumberFormat="0" applyAlignment="0" applyProtection="0"/>
    <xf numFmtId="0" fontId="13" fillId="7" borderId="6" applyNumberFormat="0" applyAlignment="0" applyProtection="0"/>
    <xf numFmtId="0" fontId="14" fillId="16" borderId="6" applyNumberFormat="0" applyAlignment="0" applyProtection="0"/>
    <xf numFmtId="0" fontId="15" fillId="17" borderId="7" applyNumberFormat="0" applyAlignment="0" applyProtection="0"/>
    <xf numFmtId="0" fontId="16" fillId="4" borderId="0" applyNumberFormat="0" applyBorder="0" applyAlignment="0" applyProtection="0"/>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3" fillId="0" borderId="0" applyNumberFormat="0" applyFill="0" applyBorder="0" applyAlignment="0" applyProtection="0"/>
    <xf numFmtId="0" fontId="17" fillId="3" borderId="0" applyNumberFormat="0" applyBorder="0" applyAlignment="0" applyProtection="0"/>
    <xf numFmtId="0" fontId="21" fillId="0" borderId="0"/>
    <xf numFmtId="0" fontId="2" fillId="18" borderId="8" applyNumberFormat="0" applyFont="0" applyAlignment="0" applyProtection="0"/>
    <xf numFmtId="0" fontId="18" fillId="19" borderId="0" applyNumberFormat="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3" borderId="0" applyNumberFormat="0" applyBorder="0" applyAlignment="0" applyProtection="0"/>
    <xf numFmtId="0" fontId="21" fillId="0" borderId="0"/>
  </cellStyleXfs>
  <cellXfs count="1040">
    <xf numFmtId="0" fontId="0" fillId="0" borderId="0" xfId="0"/>
    <xf numFmtId="0" fontId="23" fillId="0" borderId="0" xfId="0" applyFont="1"/>
    <xf numFmtId="0" fontId="21" fillId="0" borderId="0" xfId="0" applyFont="1"/>
    <xf numFmtId="0" fontId="29" fillId="0" borderId="0" xfId="36" applyFont="1" applyAlignment="1" applyProtection="1">
      <alignment wrapText="1"/>
      <protection locked="0"/>
    </xf>
    <xf numFmtId="0" fontId="29" fillId="0" borderId="0" xfId="36" applyFont="1" applyAlignment="1" applyProtection="1">
      <alignment vertical="center" wrapText="1"/>
      <protection locked="0"/>
    </xf>
    <xf numFmtId="0" fontId="29" fillId="24" borderId="0" xfId="36" applyFont="1" applyFill="1" applyBorder="1" applyAlignment="1" applyProtection="1">
      <alignment horizontal="left" vertical="center" wrapText="1"/>
      <protection locked="0"/>
    </xf>
    <xf numFmtId="0" fontId="30" fillId="24" borderId="0" xfId="36" applyFont="1" applyFill="1" applyBorder="1" applyAlignment="1" applyProtection="1">
      <alignment vertical="center" wrapText="1"/>
      <protection locked="0"/>
    </xf>
    <xf numFmtId="0" fontId="29" fillId="24" borderId="0" xfId="36" applyFont="1" applyFill="1" applyBorder="1" applyAlignment="1" applyProtection="1">
      <alignment wrapText="1"/>
      <protection locked="0"/>
    </xf>
    <xf numFmtId="0" fontId="29" fillId="24" borderId="0" xfId="36" applyFont="1" applyFill="1" applyBorder="1" applyAlignment="1" applyProtection="1">
      <alignment horizontal="left" wrapText="1"/>
      <protection locked="0"/>
    </xf>
    <xf numFmtId="14" fontId="29" fillId="24" borderId="0" xfId="36" applyNumberFormat="1" applyFont="1" applyFill="1" applyBorder="1" applyAlignment="1" applyProtection="1">
      <alignment horizontal="left" vertical="center" wrapText="1"/>
      <protection locked="0"/>
    </xf>
    <xf numFmtId="0" fontId="42" fillId="0" borderId="0" xfId="36" applyFont="1" applyAlignment="1" applyProtection="1">
      <alignment wrapText="1"/>
      <protection locked="0"/>
    </xf>
    <xf numFmtId="0" fontId="43" fillId="25" borderId="10" xfId="36" applyFont="1" applyFill="1" applyBorder="1" applyAlignment="1" applyProtection="1">
      <alignment vertical="center" wrapText="1"/>
      <protection locked="0"/>
    </xf>
    <xf numFmtId="0" fontId="42" fillId="0" borderId="0" xfId="36" applyFont="1" applyAlignment="1" applyProtection="1">
      <alignment vertical="center" wrapText="1"/>
      <protection locked="0"/>
    </xf>
    <xf numFmtId="0" fontId="42" fillId="24" borderId="0" xfId="36" applyFont="1" applyFill="1" applyBorder="1" applyAlignment="1" applyProtection="1">
      <alignment horizontal="left" vertical="center" wrapText="1"/>
      <protection locked="0"/>
    </xf>
    <xf numFmtId="0" fontId="44" fillId="24" borderId="0" xfId="36" applyFont="1" applyFill="1" applyBorder="1" applyAlignment="1" applyProtection="1">
      <alignment vertical="center" wrapText="1"/>
      <protection locked="0"/>
    </xf>
    <xf numFmtId="0" fontId="42" fillId="24" borderId="0" xfId="36" applyFont="1" applyFill="1" applyBorder="1" applyAlignment="1" applyProtection="1">
      <alignment wrapText="1"/>
      <protection locked="0"/>
    </xf>
    <xf numFmtId="0" fontId="42" fillId="24" borderId="0" xfId="36" applyFont="1" applyFill="1" applyBorder="1" applyAlignment="1" applyProtection="1">
      <alignment horizontal="left" wrapText="1"/>
      <protection locked="0"/>
    </xf>
    <xf numFmtId="14" fontId="42" fillId="24" borderId="0" xfId="36" applyNumberFormat="1" applyFont="1" applyFill="1" applyBorder="1" applyAlignment="1" applyProtection="1">
      <alignment horizontal="left" vertical="center" wrapText="1"/>
      <protection locked="0"/>
    </xf>
    <xf numFmtId="0" fontId="44" fillId="24" borderId="0" xfId="36" applyNumberFormat="1" applyFont="1" applyFill="1" applyBorder="1" applyAlignment="1" applyProtection="1">
      <alignment horizontal="right" vertical="center" wrapText="1"/>
      <protection locked="0"/>
    </xf>
    <xf numFmtId="0" fontId="45" fillId="0" borderId="0" xfId="36" applyFont="1" applyFill="1" applyAlignment="1">
      <alignment vertical="center"/>
    </xf>
    <xf numFmtId="0" fontId="45" fillId="0" borderId="0" xfId="36" applyFont="1" applyFill="1" applyAlignment="1">
      <alignment horizontal="center" vertical="center"/>
    </xf>
    <xf numFmtId="0" fontId="45" fillId="0" borderId="0" xfId="36" applyFont="1" applyFill="1"/>
    <xf numFmtId="0" fontId="46" fillId="0" borderId="0" xfId="36" applyFont="1" applyFill="1" applyAlignment="1">
      <alignment vertical="center"/>
    </xf>
    <xf numFmtId="0" fontId="47" fillId="0" borderId="11" xfId="36" applyFont="1" applyFill="1" applyBorder="1" applyAlignment="1">
      <alignment horizontal="center" vertical="center"/>
    </xf>
    <xf numFmtId="0" fontId="48" fillId="0" borderId="11" xfId="36" applyFont="1" applyFill="1" applyBorder="1" applyAlignment="1">
      <alignment horizontal="center" vertical="center"/>
    </xf>
    <xf numFmtId="1" fontId="47" fillId="0" borderId="11" xfId="36" applyNumberFormat="1" applyFont="1" applyFill="1" applyBorder="1" applyAlignment="1">
      <alignment horizontal="center" vertical="center"/>
    </xf>
    <xf numFmtId="14" fontId="47" fillId="0" borderId="11" xfId="36" applyNumberFormat="1" applyFont="1" applyFill="1" applyBorder="1" applyAlignment="1">
      <alignment horizontal="center" vertical="center"/>
    </xf>
    <xf numFmtId="167" fontId="47" fillId="0" borderId="11" xfId="36" applyNumberFormat="1" applyFont="1" applyFill="1" applyBorder="1" applyAlignment="1">
      <alignment horizontal="center" vertical="center"/>
    </xf>
    <xf numFmtId="0" fontId="45" fillId="0" borderId="0" xfId="36" applyFont="1" applyFill="1" applyAlignment="1">
      <alignment horizontal="center"/>
    </xf>
    <xf numFmtId="0" fontId="42" fillId="0" borderId="0" xfId="36" applyFont="1" applyFill="1" applyAlignment="1">
      <alignment horizontal="center"/>
    </xf>
    <xf numFmtId="14" fontId="45" fillId="0" borderId="0" xfId="36" applyNumberFormat="1" applyFont="1" applyFill="1"/>
    <xf numFmtId="0" fontId="45" fillId="0" borderId="0" xfId="36" applyFont="1" applyFill="1" applyBorder="1" applyAlignment="1"/>
    <xf numFmtId="0" fontId="45" fillId="0" borderId="0" xfId="36" applyFont="1" applyFill="1" applyAlignment="1"/>
    <xf numFmtId="2" fontId="45" fillId="0" borderId="0" xfId="36" applyNumberFormat="1" applyFont="1" applyFill="1" applyBorder="1" applyAlignment="1">
      <alignment horizontal="center"/>
    </xf>
    <xf numFmtId="0" fontId="23" fillId="0" borderId="0" xfId="0" applyFont="1" applyAlignment="1">
      <alignment vertical="center"/>
    </xf>
    <xf numFmtId="0" fontId="45" fillId="0" borderId="0" xfId="36" applyFont="1" applyFill="1" applyBorder="1" applyAlignment="1">
      <alignment horizontal="center" vertical="center"/>
    </xf>
    <xf numFmtId="14" fontId="45" fillId="0" borderId="0" xfId="36" applyNumberFormat="1" applyFont="1" applyFill="1" applyBorder="1" applyAlignment="1">
      <alignment horizontal="center" vertical="center"/>
    </xf>
    <xf numFmtId="0" fontId="49" fillId="0" borderId="0" xfId="36" applyFont="1" applyFill="1" applyBorder="1" applyAlignment="1">
      <alignment horizontal="center" vertical="center" wrapText="1"/>
    </xf>
    <xf numFmtId="167" fontId="45" fillId="0" borderId="0" xfId="36" applyNumberFormat="1" applyFont="1" applyFill="1" applyBorder="1" applyAlignment="1">
      <alignment horizontal="center" vertical="center"/>
    </xf>
    <xf numFmtId="1" fontId="45" fillId="0" borderId="0" xfId="36" applyNumberFormat="1" applyFont="1" applyFill="1" applyBorder="1" applyAlignment="1">
      <alignment horizontal="center" vertical="center"/>
    </xf>
    <xf numFmtId="0" fontId="47" fillId="0" borderId="0" xfId="36" applyFont="1" applyFill="1" applyBorder="1" applyAlignment="1">
      <alignment horizontal="center" vertical="center"/>
    </xf>
    <xf numFmtId="0" fontId="48" fillId="0" borderId="0" xfId="36" applyFont="1" applyFill="1" applyBorder="1" applyAlignment="1">
      <alignment horizontal="center" vertical="center"/>
    </xf>
    <xf numFmtId="1" fontId="47" fillId="0" borderId="0" xfId="36" applyNumberFormat="1" applyFont="1" applyFill="1" applyBorder="1" applyAlignment="1">
      <alignment horizontal="center" vertical="center"/>
    </xf>
    <xf numFmtId="14" fontId="47" fillId="0" borderId="0" xfId="36" applyNumberFormat="1" applyFont="1" applyFill="1" applyBorder="1" applyAlignment="1">
      <alignment horizontal="center" vertical="center"/>
    </xf>
    <xf numFmtId="167" fontId="47" fillId="0" borderId="0" xfId="36" applyNumberFormat="1" applyFont="1" applyFill="1" applyBorder="1" applyAlignment="1">
      <alignment horizontal="center" vertical="center"/>
    </xf>
    <xf numFmtId="0" fontId="45" fillId="0" borderId="0" xfId="36" applyFont="1" applyFill="1" applyAlignment="1">
      <alignment horizontal="left"/>
    </xf>
    <xf numFmtId="0" fontId="50" fillId="29" borderId="11" xfId="36" applyFont="1" applyFill="1" applyBorder="1" applyAlignment="1">
      <alignment horizontal="center" vertical="center" wrapText="1"/>
    </xf>
    <xf numFmtId="14" fontId="50" fillId="29" borderId="11" xfId="36" applyNumberFormat="1" applyFont="1" applyFill="1" applyBorder="1" applyAlignment="1">
      <alignment horizontal="center" vertical="center" wrapText="1"/>
    </xf>
    <xf numFmtId="0" fontId="50" fillId="29" borderId="11" xfId="36" applyNumberFormat="1" applyFont="1" applyFill="1" applyBorder="1" applyAlignment="1">
      <alignment horizontal="center" vertical="center" wrapText="1"/>
    </xf>
    <xf numFmtId="0" fontId="51" fillId="29" borderId="11" xfId="36" applyFont="1" applyFill="1" applyBorder="1" applyAlignment="1">
      <alignment horizontal="center" vertical="center" wrapText="1"/>
    </xf>
    <xf numFmtId="0" fontId="47" fillId="0" borderId="11" xfId="36" applyNumberFormat="1" applyFont="1" applyFill="1" applyBorder="1" applyAlignment="1">
      <alignment horizontal="left" vertical="center" wrapText="1"/>
    </xf>
    <xf numFmtId="0" fontId="45" fillId="0" borderId="0" xfId="36" applyFont="1" applyFill="1" applyAlignment="1">
      <alignment horizontal="left" wrapText="1"/>
    </xf>
    <xf numFmtId="0" fontId="45" fillId="0" borderId="0" xfId="36" applyFont="1" applyFill="1" applyAlignment="1">
      <alignment wrapText="1"/>
    </xf>
    <xf numFmtId="0" fontId="47" fillId="0" borderId="0" xfId="36" applyNumberFormat="1" applyFont="1" applyFill="1" applyBorder="1" applyAlignment="1">
      <alignment horizontal="left" vertical="center" wrapText="1"/>
    </xf>
    <xf numFmtId="0" fontId="45" fillId="0" borderId="0" xfId="36" applyNumberFormat="1" applyFont="1" applyFill="1" applyBorder="1" applyAlignment="1">
      <alignment horizontal="center" wrapText="1"/>
    </xf>
    <xf numFmtId="0" fontId="45" fillId="0" borderId="0" xfId="36" applyNumberFormat="1" applyFont="1" applyFill="1" applyBorder="1" applyAlignment="1">
      <alignment horizontal="left" wrapText="1"/>
    </xf>
    <xf numFmtId="0" fontId="45" fillId="0" borderId="0" xfId="36" applyNumberFormat="1" applyFont="1" applyFill="1" applyAlignment="1">
      <alignment horizontal="center" wrapText="1"/>
    </xf>
    <xf numFmtId="0" fontId="45" fillId="0" borderId="0" xfId="36" applyFont="1" applyFill="1" applyBorder="1" applyAlignment="1">
      <alignment horizontal="center" vertical="center" wrapText="1"/>
    </xf>
    <xf numFmtId="0" fontId="45" fillId="0" borderId="0" xfId="36" applyFont="1" applyFill="1" applyBorder="1" applyAlignment="1">
      <alignment wrapText="1"/>
    </xf>
    <xf numFmtId="0" fontId="42" fillId="0" borderId="0" xfId="36" applyFont="1" applyFill="1"/>
    <xf numFmtId="14" fontId="52" fillId="0" borderId="11" xfId="36" applyNumberFormat="1" applyFont="1" applyFill="1" applyBorder="1" applyAlignment="1">
      <alignment horizontal="center" vertical="center" wrapText="1"/>
    </xf>
    <xf numFmtId="14" fontId="42" fillId="0" borderId="0" xfId="36" applyNumberFormat="1" applyFont="1" applyFill="1" applyAlignment="1">
      <alignment horizontal="center"/>
    </xf>
    <xf numFmtId="49" fontId="42" fillId="0" borderId="0" xfId="36" applyNumberFormat="1" applyFont="1" applyFill="1" applyAlignment="1">
      <alignment horizontal="center"/>
    </xf>
    <xf numFmtId="0" fontId="44" fillId="0" borderId="0" xfId="36" applyFont="1" applyFill="1" applyAlignment="1">
      <alignment horizontal="center"/>
    </xf>
    <xf numFmtId="0" fontId="42" fillId="30" borderId="0" xfId="36" applyFont="1" applyFill="1" applyBorder="1" applyAlignment="1" applyProtection="1">
      <alignment horizontal="left" vertical="center" wrapText="1"/>
      <protection locked="0"/>
    </xf>
    <xf numFmtId="14" fontId="42" fillId="30" borderId="0" xfId="36" applyNumberFormat="1" applyFont="1" applyFill="1" applyBorder="1" applyAlignment="1" applyProtection="1">
      <alignment horizontal="left" vertical="center" wrapText="1"/>
      <protection locked="0"/>
    </xf>
    <xf numFmtId="0" fontId="44" fillId="30" borderId="0" xfId="36" applyFont="1" applyFill="1" applyBorder="1" applyAlignment="1" applyProtection="1">
      <alignment horizontal="center" vertical="center" wrapText="1"/>
      <protection locked="0"/>
    </xf>
    <xf numFmtId="0" fontId="42" fillId="30" borderId="0" xfId="36" applyFont="1" applyFill="1" applyBorder="1" applyAlignment="1" applyProtection="1">
      <alignment horizontal="center" wrapText="1"/>
      <protection locked="0"/>
    </xf>
    <xf numFmtId="0" fontId="42" fillId="30" borderId="0" xfId="36" applyFont="1" applyFill="1" applyBorder="1" applyAlignment="1" applyProtection="1">
      <alignment horizontal="left" wrapText="1"/>
      <protection locked="0"/>
    </xf>
    <xf numFmtId="0" fontId="42" fillId="30" borderId="0" xfId="36" applyFont="1" applyFill="1" applyAlignment="1" applyProtection="1">
      <alignment wrapText="1"/>
      <protection locked="0"/>
    </xf>
    <xf numFmtId="1" fontId="52" fillId="0" borderId="11" xfId="36" applyNumberFormat="1" applyFont="1" applyFill="1" applyBorder="1" applyAlignment="1">
      <alignment horizontal="center" vertical="center" wrapText="1"/>
    </xf>
    <xf numFmtId="0" fontId="53" fillId="0" borderId="0" xfId="36" applyFont="1" applyAlignment="1" applyProtection="1">
      <alignment vertical="center" wrapText="1"/>
      <protection locked="0"/>
    </xf>
    <xf numFmtId="0" fontId="54" fillId="0" borderId="11" xfId="36" applyFont="1" applyFill="1" applyBorder="1" applyAlignment="1">
      <alignment horizontal="center" vertical="center"/>
    </xf>
    <xf numFmtId="1" fontId="54" fillId="0" borderId="11" xfId="36" applyNumberFormat="1" applyFont="1" applyFill="1" applyBorder="1" applyAlignment="1">
      <alignment horizontal="center" vertical="center"/>
    </xf>
    <xf numFmtId="169" fontId="55" fillId="0" borderId="11" xfId="36" applyNumberFormat="1" applyFont="1" applyFill="1" applyBorder="1" applyAlignment="1">
      <alignment horizontal="center" vertical="center"/>
    </xf>
    <xf numFmtId="0" fontId="52" fillId="0" borderId="11" xfId="36" applyFont="1" applyFill="1" applyBorder="1" applyAlignment="1">
      <alignment horizontal="left" vertical="center" wrapText="1"/>
    </xf>
    <xf numFmtId="0" fontId="56" fillId="0" borderId="11" xfId="36" applyFont="1" applyFill="1" applyBorder="1" applyAlignment="1">
      <alignment horizontal="center" vertical="center"/>
    </xf>
    <xf numFmtId="0" fontId="57" fillId="0" borderId="0" xfId="36" applyFont="1" applyFill="1" applyAlignment="1">
      <alignment horizontal="left"/>
    </xf>
    <xf numFmtId="14" fontId="57" fillId="0" borderId="0" xfId="36" applyNumberFormat="1" applyFont="1" applyFill="1" applyAlignment="1">
      <alignment horizontal="center"/>
    </xf>
    <xf numFmtId="0" fontId="55" fillId="0" borderId="0" xfId="36" applyFont="1" applyFill="1" applyBorder="1" applyAlignment="1">
      <alignment horizontal="center" vertical="center" wrapText="1"/>
    </xf>
    <xf numFmtId="0" fontId="57" fillId="0" borderId="0" xfId="36" applyFont="1" applyFill="1" applyAlignment="1">
      <alignment horizontal="center"/>
    </xf>
    <xf numFmtId="0" fontId="57" fillId="0" borderId="0" xfId="36" applyFont="1" applyFill="1"/>
    <xf numFmtId="49" fontId="57" fillId="0" borderId="0" xfId="36" applyNumberFormat="1" applyFont="1" applyFill="1" applyAlignment="1">
      <alignment horizontal="center"/>
    </xf>
    <xf numFmtId="0" fontId="58" fillId="29" borderId="12" xfId="36" applyNumberFormat="1" applyFont="1" applyFill="1" applyBorder="1" applyAlignment="1" applyProtection="1">
      <alignment horizontal="right" vertical="center" wrapText="1"/>
      <protection locked="0"/>
    </xf>
    <xf numFmtId="0" fontId="23" fillId="0" borderId="11" xfId="36" applyFont="1" applyFill="1" applyBorder="1" applyAlignment="1" applyProtection="1">
      <alignment horizontal="center" vertical="center" wrapText="1"/>
      <protection locked="0"/>
    </xf>
    <xf numFmtId="0" fontId="29" fillId="0" borderId="0" xfId="36" applyFont="1" applyFill="1" applyAlignment="1" applyProtection="1">
      <alignment vertical="center" wrapText="1"/>
      <protection locked="0"/>
    </xf>
    <xf numFmtId="0" fontId="29" fillId="0" borderId="0" xfId="36" applyFont="1" applyFill="1" applyAlignment="1" applyProtection="1">
      <alignment horizontal="center" wrapText="1"/>
      <protection locked="0"/>
    </xf>
    <xf numFmtId="14" fontId="29" fillId="0" borderId="0" xfId="36" applyNumberFormat="1" applyFont="1" applyFill="1" applyAlignment="1" applyProtection="1">
      <alignment horizontal="center" wrapText="1"/>
      <protection locked="0"/>
    </xf>
    <xf numFmtId="0" fontId="29" fillId="0" borderId="0" xfId="36" applyFont="1" applyFill="1" applyAlignment="1" applyProtection="1">
      <alignment wrapText="1"/>
      <protection locked="0"/>
    </xf>
    <xf numFmtId="2" fontId="29" fillId="0" borderId="0" xfId="36" applyNumberFormat="1" applyFont="1" applyFill="1" applyAlignment="1" applyProtection="1">
      <alignment horizontal="center" wrapText="1"/>
      <protection locked="0"/>
    </xf>
    <xf numFmtId="0" fontId="29" fillId="0" borderId="0" xfId="36" applyFont="1" applyFill="1" applyAlignment="1" applyProtection="1">
      <alignment horizontal="center" vertical="center" wrapText="1"/>
      <protection locked="0"/>
    </xf>
    <xf numFmtId="0" fontId="29" fillId="0" borderId="0" xfId="36" applyFont="1" applyAlignment="1" applyProtection="1">
      <alignment horizontal="center" wrapText="1"/>
      <protection locked="0"/>
    </xf>
    <xf numFmtId="14" fontId="29" fillId="0" borderId="0" xfId="36" applyNumberFormat="1" applyFont="1" applyAlignment="1" applyProtection="1">
      <alignment horizontal="center" wrapText="1"/>
      <protection locked="0"/>
    </xf>
    <xf numFmtId="2" fontId="29" fillId="0" borderId="0" xfId="36" applyNumberFormat="1" applyFont="1" applyAlignment="1" applyProtection="1">
      <alignment horizontal="center" wrapText="1"/>
      <protection locked="0"/>
    </xf>
    <xf numFmtId="0" fontId="35" fillId="0" borderId="11" xfId="36" applyFont="1" applyFill="1" applyBorder="1" applyAlignment="1" applyProtection="1">
      <alignment horizontal="center" vertical="center" wrapText="1"/>
      <protection locked="0"/>
    </xf>
    <xf numFmtId="0" fontId="60" fillId="0" borderId="11" xfId="36" applyFont="1" applyFill="1" applyBorder="1" applyAlignment="1" applyProtection="1">
      <alignment horizontal="center" vertical="center" wrapText="1"/>
      <protection locked="0"/>
    </xf>
    <xf numFmtId="1" fontId="35" fillId="0" borderId="11" xfId="36" applyNumberFormat="1" applyFont="1" applyFill="1" applyBorder="1" applyAlignment="1" applyProtection="1">
      <alignment horizontal="center" vertical="center" wrapText="1"/>
      <protection locked="0"/>
    </xf>
    <xf numFmtId="14" fontId="35" fillId="0" borderId="11" xfId="36" applyNumberFormat="1" applyFont="1" applyFill="1" applyBorder="1" applyAlignment="1" applyProtection="1">
      <alignment horizontal="center" vertical="center" wrapText="1"/>
      <protection locked="0"/>
    </xf>
    <xf numFmtId="0" fontId="61" fillId="0" borderId="0" xfId="0" applyFont="1"/>
    <xf numFmtId="0" fontId="62" fillId="0" borderId="0" xfId="0" applyFont="1" applyFill="1" applyBorder="1" applyAlignment="1">
      <alignment vertical="center" wrapText="1"/>
    </xf>
    <xf numFmtId="0" fontId="54" fillId="27" borderId="0" xfId="0" applyFont="1" applyFill="1" applyAlignment="1">
      <alignment horizontal="center" vertical="center"/>
    </xf>
    <xf numFmtId="0" fontId="54" fillId="0" borderId="0" xfId="0" applyFont="1" applyAlignment="1">
      <alignment horizontal="center" vertical="center"/>
    </xf>
    <xf numFmtId="0" fontId="54" fillId="0" borderId="0" xfId="0" applyFont="1" applyFill="1" applyAlignment="1">
      <alignment horizontal="center" vertical="center"/>
    </xf>
    <xf numFmtId="0" fontId="62" fillId="0" borderId="0" xfId="0" applyFont="1" applyAlignment="1">
      <alignment wrapText="1"/>
    </xf>
    <xf numFmtId="0" fontId="63" fillId="0" borderId="11" xfId="0" applyFont="1" applyBorder="1" applyAlignment="1">
      <alignment vertical="center" wrapText="1"/>
    </xf>
    <xf numFmtId="0" fontId="63" fillId="0" borderId="0" xfId="0" applyFont="1" applyAlignment="1">
      <alignment vertical="center" wrapText="1"/>
    </xf>
    <xf numFmtId="0" fontId="64" fillId="27" borderId="0" xfId="0" applyFont="1" applyFill="1" applyAlignment="1">
      <alignment horizontal="center" vertical="center"/>
    </xf>
    <xf numFmtId="0" fontId="66" fillId="33" borderId="11" xfId="31" applyFont="1" applyFill="1" applyBorder="1" applyAlignment="1" applyProtection="1">
      <alignment horizontal="center" vertical="center" wrapText="1"/>
    </xf>
    <xf numFmtId="0" fontId="64" fillId="0" borderId="0" xfId="0" applyFont="1" applyAlignment="1">
      <alignment horizontal="center" vertical="center"/>
    </xf>
    <xf numFmtId="0" fontId="44" fillId="0" borderId="0" xfId="0" applyFont="1" applyFill="1" applyBorder="1" applyAlignment="1">
      <alignment vertical="center" wrapText="1"/>
    </xf>
    <xf numFmtId="0" fontId="47" fillId="0" borderId="0" xfId="0" applyFont="1" applyAlignment="1">
      <alignment horizontal="center" vertical="center"/>
    </xf>
    <xf numFmtId="0" fontId="47" fillId="0" borderId="0" xfId="0" applyFont="1" applyFill="1" applyBorder="1" applyAlignment="1">
      <alignment horizontal="center" vertical="center" wrapText="1"/>
    </xf>
    <xf numFmtId="0" fontId="67" fillId="0" borderId="0" xfId="0" applyFont="1" applyFill="1" applyBorder="1" applyAlignment="1">
      <alignment horizontal="left" vertical="center" wrapText="1"/>
    </xf>
    <xf numFmtId="0" fontId="62" fillId="0" borderId="0" xfId="0" applyFont="1" applyAlignment="1">
      <alignment horizontal="center" vertical="center" wrapText="1"/>
    </xf>
    <xf numFmtId="0" fontId="64" fillId="0" borderId="0" xfId="0" applyFont="1" applyFill="1" applyAlignment="1">
      <alignment horizontal="center" vertical="center"/>
    </xf>
    <xf numFmtId="0" fontId="64" fillId="0" borderId="0" xfId="0" applyFont="1" applyAlignment="1">
      <alignment horizontal="center" vertical="center" wrapText="1"/>
    </xf>
    <xf numFmtId="0" fontId="64" fillId="0" borderId="0" xfId="0" applyFont="1" applyFill="1" applyAlignment="1">
      <alignment horizontal="center" vertical="center" wrapText="1"/>
    </xf>
    <xf numFmtId="0" fontId="54" fillId="0" borderId="0" xfId="0" applyFont="1" applyAlignment="1">
      <alignment horizontal="center" vertical="center" wrapText="1"/>
    </xf>
    <xf numFmtId="0" fontId="54" fillId="0" borderId="0" xfId="0" applyFont="1" applyFill="1" applyAlignment="1">
      <alignment horizontal="center" vertical="center" wrapText="1"/>
    </xf>
    <xf numFmtId="0" fontId="68" fillId="29" borderId="11" xfId="0" applyFont="1" applyFill="1" applyBorder="1" applyAlignment="1">
      <alignment horizontal="left" vertical="center" wrapText="1"/>
    </xf>
    <xf numFmtId="0" fontId="68" fillId="29" borderId="11" xfId="0" applyFont="1" applyFill="1" applyBorder="1" applyAlignment="1">
      <alignment vertical="center" wrapText="1"/>
    </xf>
    <xf numFmtId="0" fontId="69" fillId="34" borderId="11" xfId="0" applyFont="1" applyFill="1" applyBorder="1" applyAlignment="1">
      <alignment horizontal="center" vertical="center" wrapText="1"/>
    </xf>
    <xf numFmtId="14" fontId="54" fillId="0" borderId="11" xfId="36" applyNumberFormat="1" applyFont="1" applyFill="1" applyBorder="1" applyAlignment="1">
      <alignment horizontal="center" vertical="center"/>
    </xf>
    <xf numFmtId="167" fontId="54" fillId="0" borderId="11" xfId="36" applyNumberFormat="1" applyFont="1" applyFill="1" applyBorder="1" applyAlignment="1">
      <alignment horizontal="center" vertical="center"/>
    </xf>
    <xf numFmtId="14" fontId="51" fillId="29" borderId="11" xfId="36" applyNumberFormat="1" applyFont="1" applyFill="1" applyBorder="1" applyAlignment="1">
      <alignment horizontal="center" vertical="center" wrapText="1"/>
    </xf>
    <xf numFmtId="0" fontId="51" fillId="29" borderId="11" xfId="36" applyNumberFormat="1" applyFont="1" applyFill="1" applyBorder="1" applyAlignment="1">
      <alignment horizontal="center" vertical="center" wrapText="1"/>
    </xf>
    <xf numFmtId="0" fontId="26" fillId="0" borderId="0" xfId="36" applyFont="1" applyFill="1" applyAlignment="1" applyProtection="1">
      <alignment wrapText="1"/>
      <protection locked="0"/>
    </xf>
    <xf numFmtId="0" fontId="29" fillId="32" borderId="11" xfId="36" applyFont="1" applyFill="1" applyBorder="1" applyAlignment="1" applyProtection="1">
      <alignment horizontal="center" vertical="center" wrapText="1"/>
      <protection locked="0"/>
    </xf>
    <xf numFmtId="0" fontId="70" fillId="32" borderId="11" xfId="36" applyFont="1" applyFill="1" applyBorder="1" applyAlignment="1" applyProtection="1">
      <alignment horizontal="center" vertical="center" wrapText="1"/>
      <protection hidden="1"/>
    </xf>
    <xf numFmtId="0" fontId="26" fillId="0" borderId="0" xfId="36" applyFont="1" applyFill="1" applyAlignment="1" applyProtection="1">
      <alignment horizontal="center" wrapText="1"/>
      <protection locked="0"/>
    </xf>
    <xf numFmtId="0" fontId="26" fillId="0" borderId="0" xfId="36" applyFont="1" applyFill="1" applyAlignment="1" applyProtection="1">
      <alignment vertical="center" wrapText="1"/>
      <protection locked="0"/>
    </xf>
    <xf numFmtId="1" fontId="26" fillId="0" borderId="0" xfId="36" applyNumberFormat="1" applyFont="1" applyFill="1" applyAlignment="1" applyProtection="1">
      <alignment horizontal="center" wrapText="1"/>
      <protection locked="0"/>
    </xf>
    <xf numFmtId="167" fontId="26" fillId="0" borderId="0" xfId="36" applyNumberFormat="1" applyFont="1" applyFill="1" applyAlignment="1" applyProtection="1">
      <alignment horizontal="center" wrapText="1"/>
      <protection locked="0"/>
    </xf>
    <xf numFmtId="49" fontId="26" fillId="0" borderId="0" xfId="36" applyNumberFormat="1" applyFont="1" applyFill="1" applyAlignment="1" applyProtection="1">
      <alignment horizontal="center" wrapText="1"/>
      <protection locked="0"/>
    </xf>
    <xf numFmtId="0" fontId="68" fillId="33" borderId="11" xfId="31" applyFont="1" applyFill="1" applyBorder="1" applyAlignment="1" applyProtection="1">
      <alignment horizontal="left" vertical="center" wrapText="1"/>
    </xf>
    <xf numFmtId="0" fontId="68" fillId="33" borderId="11" xfId="31" applyFont="1" applyFill="1" applyBorder="1" applyAlignment="1" applyProtection="1">
      <alignment horizontal="center" vertical="center" wrapText="1"/>
    </xf>
    <xf numFmtId="0" fontId="68" fillId="33" borderId="11" xfId="31" applyFont="1" applyFill="1" applyBorder="1" applyAlignment="1" applyProtection="1">
      <alignment horizontal="left" vertical="center"/>
    </xf>
    <xf numFmtId="0" fontId="71" fillId="28" borderId="11" xfId="0" applyFont="1" applyFill="1" applyBorder="1" applyAlignment="1">
      <alignment horizontal="center" vertical="center" wrapText="1"/>
    </xf>
    <xf numFmtId="0" fontId="72" fillId="0" borderId="0" xfId="0" applyFont="1" applyBorder="1" applyAlignment="1">
      <alignment vertical="center" wrapText="1"/>
    </xf>
    <xf numFmtId="0" fontId="73" fillId="29" borderId="11" xfId="0" applyNumberFormat="1" applyFont="1" applyFill="1" applyBorder="1" applyAlignment="1">
      <alignment horizontal="center" vertical="center" wrapText="1"/>
    </xf>
    <xf numFmtId="0" fontId="74" fillId="29" borderId="11" xfId="0" applyNumberFormat="1" applyFont="1" applyFill="1" applyBorder="1" applyAlignment="1">
      <alignment horizontal="center" vertical="center" wrapText="1"/>
    </xf>
    <xf numFmtId="14" fontId="74" fillId="29" borderId="11" xfId="0" applyNumberFormat="1" applyFont="1" applyFill="1" applyBorder="1" applyAlignment="1">
      <alignment horizontal="center" vertical="center" wrapText="1"/>
    </xf>
    <xf numFmtId="0" fontId="74" fillId="29" borderId="11" xfId="0" applyNumberFormat="1" applyFont="1" applyFill="1" applyBorder="1" applyAlignment="1">
      <alignment horizontal="left" vertical="center" wrapText="1"/>
    </xf>
    <xf numFmtId="167" fontId="74" fillId="29" borderId="11" xfId="0" applyNumberFormat="1" applyFont="1" applyFill="1" applyBorder="1" applyAlignment="1">
      <alignment horizontal="center" vertical="center" wrapText="1"/>
    </xf>
    <xf numFmtId="164" fontId="74" fillId="29" borderId="11" xfId="0" applyNumberFormat="1" applyFont="1" applyFill="1" applyBorder="1" applyAlignment="1">
      <alignment horizontal="center" vertical="center" wrapText="1"/>
    </xf>
    <xf numFmtId="0" fontId="75" fillId="0" borderId="0" xfId="0" applyFont="1" applyAlignment="1">
      <alignment vertical="center" wrapText="1"/>
    </xf>
    <xf numFmtId="0" fontId="76" fillId="0" borderId="0" xfId="0" applyFont="1" applyFill="1"/>
    <xf numFmtId="0" fontId="77" fillId="0" borderId="11" xfId="31" applyNumberFormat="1" applyFont="1" applyFill="1" applyBorder="1" applyAlignment="1" applyProtection="1">
      <alignment horizontal="center" vertical="center" wrapText="1"/>
    </xf>
    <xf numFmtId="14" fontId="78" fillId="30" borderId="11" xfId="31" applyNumberFormat="1" applyFont="1" applyFill="1" applyBorder="1" applyAlignment="1" applyProtection="1">
      <alignment horizontal="center" vertical="center" wrapText="1"/>
    </xf>
    <xf numFmtId="167" fontId="78" fillId="30" borderId="11" xfId="31" applyNumberFormat="1" applyFont="1" applyFill="1" applyBorder="1" applyAlignment="1" applyProtection="1">
      <alignment horizontal="center" vertical="center" wrapText="1"/>
    </xf>
    <xf numFmtId="1" fontId="78" fillId="30" borderId="11" xfId="31" applyNumberFormat="1" applyFont="1" applyFill="1" applyBorder="1" applyAlignment="1" applyProtection="1">
      <alignment horizontal="center" vertical="center" wrapText="1"/>
    </xf>
    <xf numFmtId="49" fontId="78" fillId="30" borderId="11" xfId="31" applyNumberFormat="1" applyFont="1" applyFill="1" applyBorder="1" applyAlignment="1" applyProtection="1">
      <alignment horizontal="center" vertical="center" wrapText="1"/>
    </xf>
    <xf numFmtId="0" fontId="75" fillId="30" borderId="11" xfId="0" applyNumberFormat="1" applyFont="1" applyFill="1" applyBorder="1" applyAlignment="1">
      <alignment horizontal="left" vertical="center" wrapText="1"/>
    </xf>
    <xf numFmtId="164" fontId="75" fillId="30" borderId="11" xfId="0" applyNumberFormat="1" applyFont="1" applyFill="1" applyBorder="1" applyAlignment="1">
      <alignment horizontal="center" vertical="center" wrapText="1"/>
    </xf>
    <xf numFmtId="167" fontId="75" fillId="30" borderId="11" xfId="0" applyNumberFormat="1" applyFont="1" applyFill="1" applyBorder="1" applyAlignment="1">
      <alignment horizontal="center" vertical="center" wrapText="1"/>
    </xf>
    <xf numFmtId="0" fontId="75" fillId="30" borderId="11" xfId="0" applyNumberFormat="1" applyFont="1" applyFill="1" applyBorder="1" applyAlignment="1">
      <alignment horizontal="center" vertical="center" wrapText="1"/>
    </xf>
    <xf numFmtId="0" fontId="78" fillId="30" borderId="11" xfId="31" applyNumberFormat="1" applyFont="1" applyFill="1" applyBorder="1" applyAlignment="1" applyProtection="1">
      <alignment horizontal="left" vertical="center" wrapText="1"/>
    </xf>
    <xf numFmtId="0" fontId="79" fillId="30" borderId="11" xfId="31" applyNumberFormat="1" applyFont="1" applyFill="1" applyBorder="1" applyAlignment="1" applyProtection="1">
      <alignment horizontal="center" vertical="center" wrapText="1"/>
    </xf>
    <xf numFmtId="0" fontId="71" fillId="35" borderId="13" xfId="0" applyFont="1" applyFill="1" applyBorder="1" applyAlignment="1">
      <alignment vertical="center" wrapText="1"/>
    </xf>
    <xf numFmtId="0" fontId="21" fillId="0" borderId="0" xfId="0" applyNumberFormat="1" applyFont="1" applyAlignment="1">
      <alignment horizontal="left"/>
    </xf>
    <xf numFmtId="0" fontId="80" fillId="29" borderId="11" xfId="0" applyNumberFormat="1" applyFont="1" applyFill="1" applyBorder="1" applyAlignment="1">
      <alignment horizontal="center" vertical="center" wrapText="1"/>
    </xf>
    <xf numFmtId="0" fontId="23" fillId="36" borderId="14" xfId="0" applyFont="1" applyFill="1" applyBorder="1"/>
    <xf numFmtId="0" fontId="23" fillId="36" borderId="15" xfId="0" applyFont="1" applyFill="1" applyBorder="1"/>
    <xf numFmtId="0" fontId="23" fillId="36" borderId="16" xfId="0" applyFont="1" applyFill="1" applyBorder="1"/>
    <xf numFmtId="0" fontId="27" fillId="36" borderId="17" xfId="0" applyFont="1" applyFill="1" applyBorder="1"/>
    <xf numFmtId="0" fontId="27" fillId="36" borderId="0" xfId="0" applyFont="1" applyFill="1" applyBorder="1"/>
    <xf numFmtId="0" fontId="27" fillId="36" borderId="18" xfId="0" applyFont="1" applyFill="1" applyBorder="1"/>
    <xf numFmtId="0" fontId="23" fillId="36" borderId="17" xfId="0" applyFont="1" applyFill="1" applyBorder="1"/>
    <xf numFmtId="0" fontId="23" fillId="36" borderId="0" xfId="0" applyFont="1" applyFill="1" applyBorder="1"/>
    <xf numFmtId="0" fontId="23" fillId="36" borderId="18" xfId="0" applyFont="1" applyFill="1" applyBorder="1"/>
    <xf numFmtId="0" fontId="23" fillId="36" borderId="22" xfId="0" applyFont="1" applyFill="1" applyBorder="1"/>
    <xf numFmtId="0" fontId="23" fillId="36" borderId="13" xfId="0" applyFont="1" applyFill="1" applyBorder="1"/>
    <xf numFmtId="0" fontId="23" fillId="36" borderId="23" xfId="0" applyFont="1" applyFill="1" applyBorder="1"/>
    <xf numFmtId="167" fontId="23" fillId="32" borderId="11" xfId="36" applyNumberFormat="1" applyFont="1" applyFill="1" applyBorder="1" applyAlignment="1" applyProtection="1">
      <alignment horizontal="center" vertical="center" wrapText="1"/>
      <protection locked="0"/>
    </xf>
    <xf numFmtId="49" fontId="29" fillId="32" borderId="11" xfId="36" applyNumberFormat="1" applyFont="1" applyFill="1" applyBorder="1" applyAlignment="1" applyProtection="1">
      <alignment horizontal="center" vertical="center" wrapText="1"/>
      <protection locked="0"/>
    </xf>
    <xf numFmtId="1" fontId="29" fillId="32" borderId="11" xfId="36" applyNumberFormat="1" applyFont="1" applyFill="1" applyBorder="1" applyAlignment="1" applyProtection="1">
      <alignment horizontal="center" vertical="center" wrapText="1"/>
      <protection locked="0"/>
    </xf>
    <xf numFmtId="0" fontId="82" fillId="32" borderId="11" xfId="36" applyFont="1" applyFill="1" applyBorder="1" applyAlignment="1" applyProtection="1">
      <alignment horizontal="center" vertical="center" wrapText="1"/>
      <protection locked="0"/>
    </xf>
    <xf numFmtId="0" fontId="83" fillId="0" borderId="0" xfId="36" applyFont="1" applyFill="1" applyAlignment="1" applyProtection="1">
      <alignment horizontal="center" wrapText="1"/>
      <protection locked="0"/>
    </xf>
    <xf numFmtId="1" fontId="84" fillId="0" borderId="0" xfId="36" applyNumberFormat="1" applyFont="1" applyFill="1" applyAlignment="1" applyProtection="1">
      <alignment horizontal="center" wrapText="1"/>
      <protection locked="0"/>
    </xf>
    <xf numFmtId="0" fontId="85" fillId="0" borderId="11" xfId="36" applyFont="1" applyFill="1" applyBorder="1" applyAlignment="1">
      <alignment horizontal="center" vertical="center"/>
    </xf>
    <xf numFmtId="169" fontId="35" fillId="0" borderId="11" xfId="36" applyNumberFormat="1" applyFont="1" applyFill="1" applyBorder="1" applyAlignment="1" applyProtection="1">
      <alignment horizontal="center" vertical="center" wrapText="1"/>
      <protection locked="0"/>
    </xf>
    <xf numFmtId="0" fontId="86" fillId="0" borderId="11" xfId="36" applyFont="1" applyFill="1" applyBorder="1" applyAlignment="1">
      <alignment horizontal="left" vertical="center" wrapText="1"/>
    </xf>
    <xf numFmtId="0" fontId="33" fillId="30" borderId="24" xfId="36" applyFont="1" applyFill="1" applyBorder="1" applyAlignment="1" applyProtection="1">
      <alignment vertical="center" wrapText="1"/>
      <protection locked="0"/>
    </xf>
    <xf numFmtId="168" fontId="51" fillId="29" borderId="11" xfId="36" applyNumberFormat="1" applyFont="1" applyFill="1" applyBorder="1" applyAlignment="1">
      <alignment horizontal="center" vertical="center" wrapText="1"/>
    </xf>
    <xf numFmtId="168" fontId="47" fillId="0" borderId="11" xfId="36" applyNumberFormat="1" applyFont="1" applyFill="1" applyBorder="1" applyAlignment="1">
      <alignment horizontal="center" vertical="center"/>
    </xf>
    <xf numFmtId="168" fontId="47" fillId="0" borderId="0" xfId="36" applyNumberFormat="1" applyFont="1" applyFill="1" applyBorder="1" applyAlignment="1">
      <alignment horizontal="center" vertical="center"/>
    </xf>
    <xf numFmtId="168" fontId="45" fillId="0" borderId="0" xfId="36" applyNumberFormat="1" applyFont="1" applyFill="1" applyAlignment="1">
      <alignment horizontal="center"/>
    </xf>
    <xf numFmtId="168" fontId="45" fillId="0" borderId="0" xfId="36" applyNumberFormat="1" applyFont="1" applyFill="1"/>
    <xf numFmtId="168" fontId="42" fillId="24" borderId="0" xfId="36" applyNumberFormat="1" applyFont="1" applyFill="1" applyBorder="1" applyAlignment="1" applyProtection="1">
      <alignment horizontal="left" wrapText="1"/>
      <protection locked="0"/>
    </xf>
    <xf numFmtId="168" fontId="54" fillId="0" borderId="11" xfId="36" applyNumberFormat="1" applyFont="1" applyFill="1" applyBorder="1" applyAlignment="1">
      <alignment horizontal="center" vertical="center"/>
    </xf>
    <xf numFmtId="168" fontId="45" fillId="0" borderId="0" xfId="36" applyNumberFormat="1" applyFont="1" applyFill="1" applyBorder="1" applyAlignment="1">
      <alignment horizontal="center" vertical="center"/>
    </xf>
    <xf numFmtId="168" fontId="45" fillId="0" borderId="0" xfId="36" applyNumberFormat="1" applyFont="1" applyFill="1" applyAlignment="1">
      <alignment horizontal="left"/>
    </xf>
    <xf numFmtId="169" fontId="75" fillId="30" borderId="11" xfId="0" applyNumberFormat="1" applyFont="1" applyFill="1" applyBorder="1" applyAlignment="1">
      <alignment horizontal="center" vertical="center" wrapText="1"/>
    </xf>
    <xf numFmtId="168" fontId="75" fillId="30" borderId="11" xfId="0" applyNumberFormat="1" applyFont="1" applyFill="1" applyBorder="1" applyAlignment="1">
      <alignment horizontal="center" vertical="center" wrapText="1"/>
    </xf>
    <xf numFmtId="0" fontId="35" fillId="0" borderId="11" xfId="36" applyFont="1" applyFill="1" applyBorder="1" applyAlignment="1" applyProtection="1">
      <alignment horizontal="left" vertical="center" wrapText="1"/>
      <protection locked="0"/>
    </xf>
    <xf numFmtId="0" fontId="33" fillId="30" borderId="24" xfId="36" applyFont="1" applyFill="1" applyBorder="1" applyAlignment="1" applyProtection="1">
      <alignment horizontal="center" vertical="center" wrapText="1"/>
      <protection locked="0"/>
    </xf>
    <xf numFmtId="0" fontId="70" fillId="0" borderId="11" xfId="36" applyFont="1" applyFill="1" applyBorder="1" applyAlignment="1" applyProtection="1">
      <alignment horizontal="left" vertical="center" wrapText="1"/>
      <protection hidden="1"/>
    </xf>
    <xf numFmtId="1" fontId="26" fillId="0" borderId="0" xfId="36" applyNumberFormat="1" applyFont="1" applyFill="1" applyAlignment="1" applyProtection="1">
      <alignment horizontal="left" wrapText="1"/>
      <protection locked="0"/>
    </xf>
    <xf numFmtId="0" fontId="26" fillId="0" borderId="0" xfId="36" applyFont="1" applyFill="1" applyAlignment="1" applyProtection="1">
      <alignment horizontal="left" wrapText="1"/>
      <protection locked="0"/>
    </xf>
    <xf numFmtId="169" fontId="68" fillId="33" borderId="11" xfId="31" applyNumberFormat="1" applyFont="1" applyFill="1" applyBorder="1" applyAlignment="1" applyProtection="1">
      <alignment horizontal="center" vertical="center" wrapText="1"/>
    </xf>
    <xf numFmtId="165" fontId="65" fillId="32" borderId="24" xfId="0" applyNumberFormat="1" applyFont="1" applyFill="1" applyBorder="1" applyAlignment="1">
      <alignment vertical="center" wrapText="1"/>
    </xf>
    <xf numFmtId="165" fontId="65" fillId="32" borderId="25" xfId="0" applyNumberFormat="1" applyFont="1" applyFill="1" applyBorder="1" applyAlignment="1">
      <alignment vertical="center" wrapText="1"/>
    </xf>
    <xf numFmtId="0" fontId="89" fillId="29" borderId="11" xfId="36" applyFont="1" applyFill="1" applyBorder="1" applyAlignment="1">
      <alignment horizontal="center" vertical="center" wrapText="1"/>
    </xf>
    <xf numFmtId="14" fontId="89" fillId="29" borderId="11" xfId="36" applyNumberFormat="1" applyFont="1" applyFill="1" applyBorder="1" applyAlignment="1">
      <alignment horizontal="center" vertical="center" wrapText="1"/>
    </xf>
    <xf numFmtId="0" fontId="89" fillId="29" borderId="11" xfId="36" applyNumberFormat="1" applyFont="1" applyFill="1" applyBorder="1" applyAlignment="1">
      <alignment horizontal="center" vertical="center" wrapText="1"/>
    </xf>
    <xf numFmtId="168" fontId="89" fillId="29" borderId="11" xfId="36" applyNumberFormat="1" applyFont="1" applyFill="1" applyBorder="1" applyAlignment="1">
      <alignment horizontal="center" vertical="center" wrapText="1"/>
    </xf>
    <xf numFmtId="0" fontId="90" fillId="0" borderId="11" xfId="0" applyFont="1" applyBorder="1" applyAlignment="1">
      <alignment horizontal="center" vertical="center"/>
    </xf>
    <xf numFmtId="167" fontId="91" fillId="0" borderId="11" xfId="0" applyNumberFormat="1" applyFont="1" applyBorder="1" applyAlignment="1">
      <alignment horizontal="center" vertical="center"/>
    </xf>
    <xf numFmtId="169" fontId="91" fillId="35" borderId="11" xfId="0" applyNumberFormat="1" applyFont="1" applyFill="1" applyBorder="1" applyAlignment="1">
      <alignment horizontal="center" vertical="center"/>
    </xf>
    <xf numFmtId="165" fontId="68" fillId="32" borderId="11" xfId="31" applyNumberFormat="1" applyFont="1" applyFill="1" applyBorder="1" applyAlignment="1" applyProtection="1">
      <alignment vertical="center" wrapText="1"/>
    </xf>
    <xf numFmtId="0" fontId="92" fillId="0" borderId="11" xfId="0" applyFont="1" applyBorder="1" applyAlignment="1">
      <alignment horizontal="left" vertical="center"/>
    </xf>
    <xf numFmtId="169" fontId="93" fillId="0" borderId="11" xfId="36" applyNumberFormat="1" applyFont="1" applyFill="1" applyBorder="1" applyAlignment="1" applyProtection="1">
      <alignment horizontal="center" vertical="center" wrapText="1"/>
      <protection locked="0"/>
    </xf>
    <xf numFmtId="0" fontId="94" fillId="0" borderId="11" xfId="36" applyFont="1" applyFill="1" applyBorder="1" applyAlignment="1">
      <alignment horizontal="center" vertical="center"/>
    </xf>
    <xf numFmtId="0" fontId="54" fillId="0" borderId="11" xfId="36" applyNumberFormat="1" applyFont="1" applyFill="1" applyBorder="1" applyAlignment="1">
      <alignment horizontal="left" vertical="center" wrapText="1"/>
    </xf>
    <xf numFmtId="14" fontId="86" fillId="0" borderId="11" xfId="36" applyNumberFormat="1" applyFont="1" applyFill="1" applyBorder="1" applyAlignment="1">
      <alignment horizontal="center" vertical="center" wrapText="1"/>
    </xf>
    <xf numFmtId="0" fontId="86" fillId="0" borderId="11" xfId="36" applyFont="1" applyFill="1" applyBorder="1" applyAlignment="1">
      <alignment horizontal="center" vertical="center" wrapText="1"/>
    </xf>
    <xf numFmtId="169" fontId="95" fillId="0" borderId="11" xfId="36" applyNumberFormat="1" applyFont="1" applyFill="1" applyBorder="1" applyAlignment="1">
      <alignment horizontal="center" vertical="center"/>
    </xf>
    <xf numFmtId="49" fontId="96" fillId="0" borderId="11" xfId="36" applyNumberFormat="1" applyFont="1" applyFill="1" applyBorder="1" applyAlignment="1">
      <alignment horizontal="center" vertical="center"/>
    </xf>
    <xf numFmtId="49" fontId="96" fillId="37" borderId="11" xfId="36" applyNumberFormat="1" applyFont="1" applyFill="1" applyBorder="1" applyAlignment="1" applyProtection="1">
      <alignment horizontal="center" vertical="center"/>
      <protection locked="0" hidden="1"/>
    </xf>
    <xf numFmtId="49" fontId="96" fillId="37" borderId="11" xfId="36" applyNumberFormat="1" applyFont="1" applyFill="1" applyBorder="1" applyAlignment="1">
      <alignment horizontal="center" vertical="center"/>
    </xf>
    <xf numFmtId="0" fontId="59" fillId="31" borderId="11" xfId="36" applyFont="1" applyFill="1" applyBorder="1" applyAlignment="1" applyProtection="1">
      <alignment horizontal="center" vertical="center" wrapText="1"/>
      <protection locked="0"/>
    </xf>
    <xf numFmtId="0" fontId="26" fillId="30" borderId="0" xfId="36" applyFont="1" applyFill="1" applyAlignment="1" applyProtection="1">
      <alignment vertical="center" wrapText="1"/>
      <protection locked="0"/>
    </xf>
    <xf numFmtId="0" fontId="70" fillId="0" borderId="26" xfId="36" applyFont="1" applyFill="1" applyBorder="1" applyAlignment="1" applyProtection="1">
      <alignment horizontal="left" vertical="center" wrapText="1"/>
      <protection hidden="1"/>
    </xf>
    <xf numFmtId="0" fontId="70" fillId="0" borderId="27" xfId="36" applyFont="1" applyFill="1" applyBorder="1" applyAlignment="1" applyProtection="1">
      <alignment horizontal="left" vertical="center" wrapText="1"/>
      <protection hidden="1"/>
    </xf>
    <xf numFmtId="0" fontId="70" fillId="0" borderId="29" xfId="36" applyFont="1" applyFill="1" applyBorder="1" applyAlignment="1" applyProtection="1">
      <alignment horizontal="left" vertical="center" wrapText="1"/>
      <protection hidden="1"/>
    </xf>
    <xf numFmtId="0" fontId="70" fillId="0" borderId="28" xfId="36" applyFont="1" applyFill="1" applyBorder="1" applyAlignment="1" applyProtection="1">
      <alignment horizontal="left" vertical="center" wrapText="1"/>
      <protection hidden="1"/>
    </xf>
    <xf numFmtId="0" fontId="0" fillId="35" borderId="0" xfId="0" applyFill="1"/>
    <xf numFmtId="0" fontId="40" fillId="35" borderId="0" xfId="0" applyFont="1" applyFill="1"/>
    <xf numFmtId="0" fontId="92" fillId="35" borderId="0" xfId="0" applyFont="1" applyFill="1" applyBorder="1" applyAlignment="1">
      <alignment horizontal="center" vertical="center"/>
    </xf>
    <xf numFmtId="0" fontId="68" fillId="35" borderId="0" xfId="36" applyFont="1" applyFill="1" applyBorder="1" applyAlignment="1">
      <alignment horizontal="center" vertical="center"/>
    </xf>
    <xf numFmtId="167" fontId="47" fillId="35" borderId="0" xfId="36" applyNumberFormat="1" applyFont="1" applyFill="1" applyBorder="1" applyAlignment="1">
      <alignment horizontal="center" vertical="center"/>
    </xf>
    <xf numFmtId="0" fontId="97" fillId="34" borderId="15" xfId="36" applyFont="1" applyFill="1" applyBorder="1" applyAlignment="1">
      <alignment vertical="center" wrapText="1"/>
    </xf>
    <xf numFmtId="0" fontId="97" fillId="34" borderId="0" xfId="36" applyFont="1" applyFill="1" applyBorder="1" applyAlignment="1">
      <alignment vertical="center" wrapText="1"/>
    </xf>
    <xf numFmtId="0" fontId="97" fillId="29" borderId="29" xfId="36" applyFont="1" applyFill="1" applyBorder="1" applyAlignment="1">
      <alignment vertical="center" wrapText="1"/>
    </xf>
    <xf numFmtId="0" fontId="0" fillId="39" borderId="0" xfId="0" applyFill="1"/>
    <xf numFmtId="0" fontId="97" fillId="29" borderId="29" xfId="36" applyFont="1" applyFill="1" applyBorder="1" applyAlignment="1">
      <alignment textRotation="90"/>
    </xf>
    <xf numFmtId="168" fontId="91" fillId="35" borderId="11" xfId="0" applyNumberFormat="1" applyFont="1" applyFill="1" applyBorder="1" applyAlignment="1">
      <alignment horizontal="center" vertical="center"/>
    </xf>
    <xf numFmtId="169" fontId="91" fillId="30" borderId="11" xfId="0" applyNumberFormat="1" applyFont="1" applyFill="1" applyBorder="1" applyAlignment="1">
      <alignment horizontal="center" vertical="center"/>
    </xf>
    <xf numFmtId="0" fontId="45" fillId="0" borderId="11" xfId="0" applyFont="1" applyBorder="1"/>
    <xf numFmtId="0" fontId="62" fillId="0" borderId="11" xfId="0" applyFont="1" applyBorder="1" applyAlignment="1">
      <alignment wrapText="1"/>
    </xf>
    <xf numFmtId="0" fontId="45" fillId="0" borderId="0" xfId="0" applyFont="1"/>
    <xf numFmtId="0" fontId="79" fillId="0" borderId="11" xfId="0" applyFont="1" applyBorder="1" applyAlignment="1">
      <alignment horizontal="center" vertical="center"/>
    </xf>
    <xf numFmtId="0" fontId="98" fillId="0" borderId="0" xfId="0" applyFont="1" applyAlignment="1">
      <alignment horizontal="center" vertical="center"/>
    </xf>
    <xf numFmtId="14" fontId="62" fillId="0" borderId="11" xfId="0" applyNumberFormat="1" applyFont="1" applyBorder="1" applyAlignment="1">
      <alignment horizontal="center" vertical="center"/>
    </xf>
    <xf numFmtId="0" fontId="62" fillId="0" borderId="11" xfId="0" applyFont="1" applyBorder="1" applyAlignment="1">
      <alignment horizontal="center" vertical="center"/>
    </xf>
    <xf numFmtId="0" fontId="62" fillId="0" borderId="11" xfId="0" applyNumberFormat="1" applyFont="1" applyBorder="1" applyAlignment="1">
      <alignment horizontal="left" vertical="center"/>
    </xf>
    <xf numFmtId="167" fontId="62" fillId="0" borderId="11" xfId="0" applyNumberFormat="1" applyFont="1" applyBorder="1" applyAlignment="1">
      <alignment horizontal="center" vertical="center"/>
    </xf>
    <xf numFmtId="168" fontId="62" fillId="0" borderId="11" xfId="0" applyNumberFormat="1" applyFont="1" applyBorder="1" applyAlignment="1">
      <alignment horizontal="center" vertical="center"/>
    </xf>
    <xf numFmtId="169" fontId="91" fillId="0" borderId="11" xfId="0" applyNumberFormat="1" applyFont="1" applyBorder="1" applyAlignment="1">
      <alignment horizontal="center" vertical="center"/>
    </xf>
    <xf numFmtId="0" fontId="59" fillId="31" borderId="11" xfId="36" applyFont="1" applyFill="1" applyBorder="1" applyAlignment="1" applyProtection="1">
      <alignment horizontal="center" vertical="center" wrapText="1"/>
      <protection locked="0"/>
    </xf>
    <xf numFmtId="0" fontId="70" fillId="41" borderId="26" xfId="36" applyFont="1" applyFill="1" applyBorder="1" applyAlignment="1" applyProtection="1">
      <alignment horizontal="center" vertical="center" wrapText="1"/>
      <protection hidden="1"/>
    </xf>
    <xf numFmtId="14" fontId="23" fillId="41" borderId="26" xfId="36" applyNumberFormat="1" applyFont="1" applyFill="1" applyBorder="1" applyAlignment="1" applyProtection="1">
      <alignment horizontal="center" vertical="center" wrapText="1"/>
      <protection locked="0"/>
    </xf>
    <xf numFmtId="0" fontId="23" fillId="41" borderId="26" xfId="36" applyFont="1" applyFill="1" applyBorder="1" applyAlignment="1" applyProtection="1">
      <alignment vertical="center" wrapText="1"/>
      <protection locked="0"/>
    </xf>
    <xf numFmtId="0" fontId="23" fillId="41" borderId="26" xfId="36" applyFont="1" applyFill="1" applyBorder="1" applyAlignment="1" applyProtection="1">
      <alignment horizontal="left" vertical="center" wrapText="1"/>
      <protection locked="0"/>
    </xf>
    <xf numFmtId="0" fontId="88" fillId="41" borderId="26" xfId="36" applyFont="1" applyFill="1" applyBorder="1" applyAlignment="1" applyProtection="1">
      <alignment horizontal="center" vertical="center" wrapText="1"/>
      <protection locked="0"/>
    </xf>
    <xf numFmtId="167" fontId="23" fillId="41" borderId="26" xfId="36" applyNumberFormat="1" applyFont="1" applyFill="1" applyBorder="1" applyAlignment="1" applyProtection="1">
      <alignment horizontal="center" vertical="center" wrapText="1"/>
      <protection locked="0"/>
    </xf>
    <xf numFmtId="49" fontId="23" fillId="41" borderId="26" xfId="36" applyNumberFormat="1" applyFont="1" applyFill="1" applyBorder="1" applyAlignment="1" applyProtection="1">
      <alignment horizontal="center" vertical="center" wrapText="1"/>
      <protection locked="0"/>
    </xf>
    <xf numFmtId="1" fontId="23" fillId="41" borderId="26" xfId="36" applyNumberFormat="1" applyFont="1" applyFill="1" applyBorder="1" applyAlignment="1" applyProtection="1">
      <alignment horizontal="center" vertical="center" wrapText="1"/>
      <protection locked="0"/>
    </xf>
    <xf numFmtId="0" fontId="70" fillId="41" borderId="11" xfId="36" applyFont="1" applyFill="1" applyBorder="1" applyAlignment="1" applyProtection="1">
      <alignment horizontal="center" vertical="center" wrapText="1"/>
      <protection hidden="1"/>
    </xf>
    <xf numFmtId="14" fontId="23" fillId="41" borderId="11" xfId="36" applyNumberFormat="1" applyFont="1" applyFill="1" applyBorder="1" applyAlignment="1" applyProtection="1">
      <alignment horizontal="center" vertical="center" wrapText="1"/>
      <protection locked="0"/>
    </xf>
    <xf numFmtId="0" fontId="23" fillId="41" borderId="11" xfId="36" applyFont="1" applyFill="1" applyBorder="1" applyAlignment="1" applyProtection="1">
      <alignment vertical="center" wrapText="1"/>
      <protection locked="0"/>
    </xf>
    <xf numFmtId="0" fontId="23" fillId="41" borderId="11" xfId="36" applyFont="1" applyFill="1" applyBorder="1" applyAlignment="1" applyProtection="1">
      <alignment horizontal="left" vertical="center" wrapText="1"/>
      <protection locked="0"/>
    </xf>
    <xf numFmtId="0" fontId="88" fillId="41" borderId="11" xfId="36" applyFont="1" applyFill="1" applyBorder="1" applyAlignment="1" applyProtection="1">
      <alignment horizontal="center" vertical="center" wrapText="1"/>
      <protection locked="0"/>
    </xf>
    <xf numFmtId="167" fontId="23" fillId="41" borderId="11" xfId="36" applyNumberFormat="1" applyFont="1" applyFill="1" applyBorder="1" applyAlignment="1" applyProtection="1">
      <alignment horizontal="center" vertical="center" wrapText="1"/>
      <protection locked="0"/>
    </xf>
    <xf numFmtId="49" fontId="23" fillId="41" borderId="11" xfId="36" applyNumberFormat="1" applyFont="1" applyFill="1" applyBorder="1" applyAlignment="1" applyProtection="1">
      <alignment horizontal="center" vertical="center" wrapText="1"/>
      <protection locked="0"/>
    </xf>
    <xf numFmtId="1" fontId="23" fillId="41" borderId="11" xfId="36" applyNumberFormat="1" applyFont="1" applyFill="1" applyBorder="1" applyAlignment="1" applyProtection="1">
      <alignment horizontal="center" vertical="center" wrapText="1"/>
      <protection locked="0"/>
    </xf>
    <xf numFmtId="0" fontId="70" fillId="41" borderId="27" xfId="36" applyFont="1" applyFill="1" applyBorder="1" applyAlignment="1" applyProtection="1">
      <alignment horizontal="center" vertical="center" wrapText="1"/>
      <protection hidden="1"/>
    </xf>
    <xf numFmtId="14" fontId="23" fillId="41" borderId="27" xfId="36" applyNumberFormat="1" applyFont="1" applyFill="1" applyBorder="1" applyAlignment="1" applyProtection="1">
      <alignment horizontal="center" vertical="center" wrapText="1"/>
      <protection locked="0"/>
    </xf>
    <xf numFmtId="0" fontId="23" fillId="41" borderId="27" xfId="36" applyFont="1" applyFill="1" applyBorder="1" applyAlignment="1" applyProtection="1">
      <alignment vertical="center" wrapText="1"/>
      <protection locked="0"/>
    </xf>
    <xf numFmtId="0" fontId="23" fillId="41" borderId="27" xfId="36" applyFont="1" applyFill="1" applyBorder="1" applyAlignment="1" applyProtection="1">
      <alignment horizontal="left" vertical="center" wrapText="1"/>
      <protection locked="0"/>
    </xf>
    <xf numFmtId="0" fontId="88" fillId="41" borderId="27" xfId="36" applyFont="1" applyFill="1" applyBorder="1" applyAlignment="1" applyProtection="1">
      <alignment horizontal="center" vertical="center" wrapText="1"/>
      <protection locked="0"/>
    </xf>
    <xf numFmtId="167" fontId="23" fillId="41" borderId="27" xfId="36" applyNumberFormat="1" applyFont="1" applyFill="1" applyBorder="1" applyAlignment="1" applyProtection="1">
      <alignment horizontal="center" vertical="center" wrapText="1"/>
      <protection locked="0"/>
    </xf>
    <xf numFmtId="49" fontId="23" fillId="41" borderId="27" xfId="36" applyNumberFormat="1" applyFont="1" applyFill="1" applyBorder="1" applyAlignment="1" applyProtection="1">
      <alignment horizontal="center" vertical="center" wrapText="1"/>
      <protection locked="0"/>
    </xf>
    <xf numFmtId="1" fontId="23" fillId="41" borderId="27" xfId="36" applyNumberFormat="1" applyFont="1" applyFill="1" applyBorder="1" applyAlignment="1" applyProtection="1">
      <alignment horizontal="center" vertical="center" wrapText="1"/>
      <protection locked="0"/>
    </xf>
    <xf numFmtId="0" fontId="70" fillId="41" borderId="29" xfId="36" applyFont="1" applyFill="1" applyBorder="1" applyAlignment="1" applyProtection="1">
      <alignment horizontal="center" vertical="center" wrapText="1"/>
      <protection hidden="1"/>
    </xf>
    <xf numFmtId="14" fontId="23" fillId="41" borderId="29" xfId="36" applyNumberFormat="1" applyFont="1" applyFill="1" applyBorder="1" applyAlignment="1" applyProtection="1">
      <alignment horizontal="center" vertical="center" wrapText="1"/>
      <protection locked="0"/>
    </xf>
    <xf numFmtId="0" fontId="23" fillId="41" borderId="29" xfId="36" applyFont="1" applyFill="1" applyBorder="1" applyAlignment="1" applyProtection="1">
      <alignment vertical="center" wrapText="1"/>
      <protection locked="0"/>
    </xf>
    <xf numFmtId="0" fontId="23" fillId="41" borderId="29" xfId="36" applyFont="1" applyFill="1" applyBorder="1" applyAlignment="1" applyProtection="1">
      <alignment horizontal="left" vertical="center" wrapText="1"/>
      <protection locked="0"/>
    </xf>
    <xf numFmtId="0" fontId="88" fillId="41" borderId="29" xfId="36" applyFont="1" applyFill="1" applyBorder="1" applyAlignment="1" applyProtection="1">
      <alignment horizontal="center" vertical="center" wrapText="1"/>
      <protection locked="0"/>
    </xf>
    <xf numFmtId="167" fontId="23" fillId="41" borderId="29" xfId="36" applyNumberFormat="1" applyFont="1" applyFill="1" applyBorder="1" applyAlignment="1" applyProtection="1">
      <alignment horizontal="center" vertical="center" wrapText="1"/>
      <protection locked="0"/>
    </xf>
    <xf numFmtId="49" fontId="23" fillId="41" borderId="29" xfId="36" applyNumberFormat="1" applyFont="1" applyFill="1" applyBorder="1" applyAlignment="1" applyProtection="1">
      <alignment horizontal="center" vertical="center" wrapText="1"/>
      <protection locked="0"/>
    </xf>
    <xf numFmtId="1" fontId="23" fillId="41" borderId="29" xfId="36" applyNumberFormat="1" applyFont="1" applyFill="1" applyBorder="1" applyAlignment="1" applyProtection="1">
      <alignment horizontal="center" vertical="center" wrapText="1"/>
      <protection locked="0"/>
    </xf>
    <xf numFmtId="0" fontId="70" fillId="41" borderId="28" xfId="36" applyFont="1" applyFill="1" applyBorder="1" applyAlignment="1" applyProtection="1">
      <alignment horizontal="center" vertical="center" wrapText="1"/>
      <protection hidden="1"/>
    </xf>
    <xf numFmtId="14" fontId="23" fillId="41" borderId="28" xfId="36" applyNumberFormat="1" applyFont="1" applyFill="1" applyBorder="1" applyAlignment="1" applyProtection="1">
      <alignment horizontal="center" vertical="center" wrapText="1"/>
      <protection locked="0"/>
    </xf>
    <xf numFmtId="0" fontId="23" fillId="41" borderId="28" xfId="36" applyFont="1" applyFill="1" applyBorder="1" applyAlignment="1" applyProtection="1">
      <alignment vertical="center" wrapText="1"/>
      <protection locked="0"/>
    </xf>
    <xf numFmtId="0" fontId="23" fillId="41" borderId="28" xfId="36" applyFont="1" applyFill="1" applyBorder="1" applyAlignment="1" applyProtection="1">
      <alignment horizontal="left" vertical="center" wrapText="1"/>
      <protection locked="0"/>
    </xf>
    <xf numFmtId="0" fontId="88" fillId="41" borderId="28" xfId="36" applyFont="1" applyFill="1" applyBorder="1" applyAlignment="1" applyProtection="1">
      <alignment horizontal="center" vertical="center" wrapText="1"/>
      <protection locked="0"/>
    </xf>
    <xf numFmtId="167" fontId="23" fillId="41" borderId="28" xfId="36" applyNumberFormat="1" applyFont="1" applyFill="1" applyBorder="1" applyAlignment="1" applyProtection="1">
      <alignment horizontal="center" vertical="center" wrapText="1"/>
      <protection locked="0"/>
    </xf>
    <xf numFmtId="49" fontId="23" fillId="41" borderId="28" xfId="36" applyNumberFormat="1" applyFont="1" applyFill="1" applyBorder="1" applyAlignment="1" applyProtection="1">
      <alignment horizontal="center" vertical="center" wrapText="1"/>
      <protection locked="0"/>
    </xf>
    <xf numFmtId="1" fontId="23" fillId="41" borderId="28" xfId="36" applyNumberFormat="1" applyFont="1" applyFill="1" applyBorder="1" applyAlignment="1" applyProtection="1">
      <alignment horizontal="center" vertical="center" wrapText="1"/>
      <protection locked="0"/>
    </xf>
    <xf numFmtId="0" fontId="70" fillId="42" borderId="26" xfId="36" applyFont="1" applyFill="1" applyBorder="1" applyAlignment="1" applyProtection="1">
      <alignment horizontal="center" vertical="center" wrapText="1"/>
      <protection hidden="1"/>
    </xf>
    <xf numFmtId="14" fontId="23" fillId="42" borderId="26" xfId="36" applyNumberFormat="1" applyFont="1" applyFill="1" applyBorder="1" applyAlignment="1" applyProtection="1">
      <alignment horizontal="center" vertical="center" wrapText="1"/>
      <protection locked="0"/>
    </xf>
    <xf numFmtId="0" fontId="23" fillId="42" borderId="26" xfId="36" applyFont="1" applyFill="1" applyBorder="1" applyAlignment="1" applyProtection="1">
      <alignment vertical="center" wrapText="1"/>
      <protection locked="0"/>
    </xf>
    <xf numFmtId="0" fontId="23" fillId="42" borderId="26" xfId="36" applyFont="1" applyFill="1" applyBorder="1" applyAlignment="1" applyProtection="1">
      <alignment horizontal="left" vertical="center" wrapText="1"/>
      <protection locked="0"/>
    </xf>
    <xf numFmtId="0" fontId="88" fillId="42" borderId="26" xfId="36" applyFont="1" applyFill="1" applyBorder="1" applyAlignment="1" applyProtection="1">
      <alignment horizontal="center" vertical="center" wrapText="1"/>
      <protection locked="0"/>
    </xf>
    <xf numFmtId="167" fontId="23" fillId="42" borderId="26" xfId="36" applyNumberFormat="1" applyFont="1" applyFill="1" applyBorder="1" applyAlignment="1" applyProtection="1">
      <alignment horizontal="center" vertical="center" wrapText="1"/>
      <protection locked="0"/>
    </xf>
    <xf numFmtId="49" fontId="23" fillId="42" borderId="26" xfId="36" applyNumberFormat="1" applyFont="1" applyFill="1" applyBorder="1" applyAlignment="1" applyProtection="1">
      <alignment horizontal="center" vertical="center" wrapText="1"/>
      <protection locked="0"/>
    </xf>
    <xf numFmtId="1" fontId="23" fillId="42" borderId="26" xfId="36" applyNumberFormat="1" applyFont="1" applyFill="1" applyBorder="1" applyAlignment="1" applyProtection="1">
      <alignment horizontal="center" vertical="center" wrapText="1"/>
      <protection locked="0"/>
    </xf>
    <xf numFmtId="0" fontId="70" fillId="42" borderId="11" xfId="36" applyFont="1" applyFill="1" applyBorder="1" applyAlignment="1" applyProtection="1">
      <alignment horizontal="center" vertical="center" wrapText="1"/>
      <protection hidden="1"/>
    </xf>
    <xf numFmtId="14" fontId="23" fillId="42" borderId="11" xfId="36" applyNumberFormat="1" applyFont="1" applyFill="1" applyBorder="1" applyAlignment="1" applyProtection="1">
      <alignment horizontal="center" vertical="center" wrapText="1"/>
      <protection locked="0"/>
    </xf>
    <xf numFmtId="0" fontId="23" fillId="42" borderId="11" xfId="36" applyFont="1" applyFill="1" applyBorder="1" applyAlignment="1" applyProtection="1">
      <alignment vertical="center" wrapText="1"/>
      <protection locked="0"/>
    </xf>
    <xf numFmtId="0" fontId="23" fillId="42" borderId="11" xfId="36" applyFont="1" applyFill="1" applyBorder="1" applyAlignment="1" applyProtection="1">
      <alignment horizontal="left" vertical="center" wrapText="1"/>
      <protection locked="0"/>
    </xf>
    <xf numFmtId="0" fontId="88" fillId="42" borderId="11" xfId="36" applyFont="1" applyFill="1" applyBorder="1" applyAlignment="1" applyProtection="1">
      <alignment horizontal="center" vertical="center" wrapText="1"/>
      <protection locked="0"/>
    </xf>
    <xf numFmtId="167" fontId="23" fillId="42" borderId="11" xfId="36" applyNumberFormat="1" applyFont="1" applyFill="1" applyBorder="1" applyAlignment="1" applyProtection="1">
      <alignment horizontal="center" vertical="center" wrapText="1"/>
      <protection locked="0"/>
    </xf>
    <xf numFmtId="49" fontId="23" fillId="42" borderId="11" xfId="36" applyNumberFormat="1" applyFont="1" applyFill="1" applyBorder="1" applyAlignment="1" applyProtection="1">
      <alignment horizontal="center" vertical="center" wrapText="1"/>
      <protection locked="0"/>
    </xf>
    <xf numFmtId="1" fontId="23" fillId="42" borderId="11" xfId="36" applyNumberFormat="1" applyFont="1" applyFill="1" applyBorder="1" applyAlignment="1" applyProtection="1">
      <alignment horizontal="center" vertical="center" wrapText="1"/>
      <protection locked="0"/>
    </xf>
    <xf numFmtId="0" fontId="70" fillId="42" borderId="27" xfId="36" applyFont="1" applyFill="1" applyBorder="1" applyAlignment="1" applyProtection="1">
      <alignment horizontal="center" vertical="center" wrapText="1"/>
      <protection hidden="1"/>
    </xf>
    <xf numFmtId="14" fontId="23" fillId="42" borderId="27" xfId="36" applyNumberFormat="1" applyFont="1" applyFill="1" applyBorder="1" applyAlignment="1" applyProtection="1">
      <alignment horizontal="center" vertical="center" wrapText="1"/>
      <protection locked="0"/>
    </xf>
    <xf numFmtId="0" fontId="23" fillId="42" borderId="27" xfId="36" applyFont="1" applyFill="1" applyBorder="1" applyAlignment="1" applyProtection="1">
      <alignment vertical="center" wrapText="1"/>
      <protection locked="0"/>
    </xf>
    <xf numFmtId="0" fontId="23" fillId="42" borderId="27" xfId="36" applyFont="1" applyFill="1" applyBorder="1" applyAlignment="1" applyProtection="1">
      <alignment horizontal="left" vertical="center" wrapText="1"/>
      <protection locked="0"/>
    </xf>
    <xf numFmtId="0" fontId="88" fillId="42" borderId="27" xfId="36" applyFont="1" applyFill="1" applyBorder="1" applyAlignment="1" applyProtection="1">
      <alignment horizontal="center" vertical="center" wrapText="1"/>
      <protection locked="0"/>
    </xf>
    <xf numFmtId="167" fontId="23" fillId="42" borderId="27" xfId="36" applyNumberFormat="1" applyFont="1" applyFill="1" applyBorder="1" applyAlignment="1" applyProtection="1">
      <alignment horizontal="center" vertical="center" wrapText="1"/>
      <protection locked="0"/>
    </xf>
    <xf numFmtId="49" fontId="23" fillId="42" borderId="27" xfId="36" applyNumberFormat="1" applyFont="1" applyFill="1" applyBorder="1" applyAlignment="1" applyProtection="1">
      <alignment horizontal="center" vertical="center" wrapText="1"/>
      <protection locked="0"/>
    </xf>
    <xf numFmtId="1" fontId="23" fillId="42" borderId="27" xfId="36" applyNumberFormat="1" applyFont="1" applyFill="1" applyBorder="1" applyAlignment="1" applyProtection="1">
      <alignment horizontal="center" vertical="center" wrapText="1"/>
      <protection locked="0"/>
    </xf>
    <xf numFmtId="0" fontId="70" fillId="42" borderId="28" xfId="36" applyFont="1" applyFill="1" applyBorder="1" applyAlignment="1" applyProtection="1">
      <alignment horizontal="center" vertical="center" wrapText="1"/>
      <protection hidden="1"/>
    </xf>
    <xf numFmtId="14" fontId="23" fillId="42" borderId="28" xfId="36" applyNumberFormat="1" applyFont="1" applyFill="1" applyBorder="1" applyAlignment="1" applyProtection="1">
      <alignment horizontal="center" vertical="center" wrapText="1"/>
      <protection locked="0"/>
    </xf>
    <xf numFmtId="0" fontId="23" fillId="42" borderId="28" xfId="36" applyFont="1" applyFill="1" applyBorder="1" applyAlignment="1" applyProtection="1">
      <alignment vertical="center" wrapText="1"/>
      <protection locked="0"/>
    </xf>
    <xf numFmtId="0" fontId="23" fillId="42" borderId="28" xfId="36" applyFont="1" applyFill="1" applyBorder="1" applyAlignment="1" applyProtection="1">
      <alignment horizontal="left" vertical="center" wrapText="1"/>
      <protection locked="0"/>
    </xf>
    <xf numFmtId="0" fontId="88" fillId="42" borderId="28" xfId="36" applyFont="1" applyFill="1" applyBorder="1" applyAlignment="1" applyProtection="1">
      <alignment horizontal="center" vertical="center" wrapText="1"/>
      <protection locked="0"/>
    </xf>
    <xf numFmtId="167" fontId="23" fillId="42" borderId="28" xfId="36" applyNumberFormat="1" applyFont="1" applyFill="1" applyBorder="1" applyAlignment="1" applyProtection="1">
      <alignment horizontal="center" vertical="center" wrapText="1"/>
      <protection locked="0"/>
    </xf>
    <xf numFmtId="49" fontId="23" fillId="42" borderId="28" xfId="36" applyNumberFormat="1" applyFont="1" applyFill="1" applyBorder="1" applyAlignment="1" applyProtection="1">
      <alignment horizontal="center" vertical="center" wrapText="1"/>
      <protection locked="0"/>
    </xf>
    <xf numFmtId="1" fontId="23" fillId="42" borderId="28" xfId="36" applyNumberFormat="1" applyFont="1" applyFill="1" applyBorder="1" applyAlignment="1" applyProtection="1">
      <alignment horizontal="center" vertical="center" wrapText="1"/>
      <protection locked="0"/>
    </xf>
    <xf numFmtId="0" fontId="59" fillId="31" borderId="11" xfId="36" applyFont="1" applyFill="1" applyBorder="1" applyAlignment="1" applyProtection="1">
      <alignment horizontal="center" vertical="center" wrapText="1"/>
      <protection locked="0"/>
    </xf>
    <xf numFmtId="0" fontId="99" fillId="31" borderId="11" xfId="36" applyFont="1" applyFill="1" applyBorder="1" applyAlignment="1" applyProtection="1">
      <alignment horizontal="center" vertical="center" wrapText="1"/>
      <protection locked="0"/>
    </xf>
    <xf numFmtId="0" fontId="70" fillId="43" borderId="26" xfId="36" applyFont="1" applyFill="1" applyBorder="1" applyAlignment="1" applyProtection="1">
      <alignment horizontal="center" vertical="center" wrapText="1"/>
      <protection hidden="1"/>
    </xf>
    <xf numFmtId="14" fontId="23" fillId="43" borderId="26" xfId="36" applyNumberFormat="1" applyFont="1" applyFill="1" applyBorder="1" applyAlignment="1" applyProtection="1">
      <alignment horizontal="center" vertical="center" wrapText="1"/>
      <protection locked="0"/>
    </xf>
    <xf numFmtId="0" fontId="23" fillId="43" borderId="26" xfId="36" applyFont="1" applyFill="1" applyBorder="1" applyAlignment="1" applyProtection="1">
      <alignment vertical="center" wrapText="1"/>
      <protection locked="0"/>
    </xf>
    <xf numFmtId="0" fontId="23" fillId="43" borderId="26" xfId="36" applyFont="1" applyFill="1" applyBorder="1" applyAlignment="1" applyProtection="1">
      <alignment horizontal="left" vertical="center" wrapText="1"/>
      <protection locked="0"/>
    </xf>
    <xf numFmtId="0" fontId="88" fillId="43" borderId="26" xfId="36" applyFont="1" applyFill="1" applyBorder="1" applyAlignment="1" applyProtection="1">
      <alignment horizontal="center" vertical="center" wrapText="1"/>
      <protection locked="0"/>
    </xf>
    <xf numFmtId="167" fontId="23" fillId="43" borderId="26" xfId="36" applyNumberFormat="1" applyFont="1" applyFill="1" applyBorder="1" applyAlignment="1" applyProtection="1">
      <alignment horizontal="center" vertical="center" wrapText="1"/>
      <protection locked="0"/>
    </xf>
    <xf numFmtId="49" fontId="23" fillId="43" borderId="26" xfId="36" applyNumberFormat="1" applyFont="1" applyFill="1" applyBorder="1" applyAlignment="1" applyProtection="1">
      <alignment horizontal="center" vertical="center" wrapText="1"/>
      <protection locked="0"/>
    </xf>
    <xf numFmtId="1" fontId="23" fillId="43" borderId="26" xfId="36" applyNumberFormat="1" applyFont="1" applyFill="1" applyBorder="1" applyAlignment="1" applyProtection="1">
      <alignment horizontal="center" vertical="center" wrapText="1"/>
      <protection locked="0"/>
    </xf>
    <xf numFmtId="0" fontId="69" fillId="32" borderId="0" xfId="31" applyFont="1" applyFill="1" applyBorder="1" applyAlignment="1" applyProtection="1">
      <alignment horizontal="center" vertical="center"/>
    </xf>
    <xf numFmtId="0" fontId="29" fillId="0" borderId="0" xfId="36" applyFont="1" applyAlignment="1" applyProtection="1">
      <alignment horizontal="center" vertical="center" wrapText="1"/>
      <protection locked="0"/>
    </xf>
    <xf numFmtId="0" fontId="42" fillId="0" borderId="0" xfId="36" applyFont="1" applyAlignment="1" applyProtection="1">
      <alignment horizontal="center" vertical="center" wrapText="1"/>
      <protection locked="0"/>
    </xf>
    <xf numFmtId="0" fontId="42" fillId="0" borderId="0" xfId="36" applyFont="1" applyFill="1" applyAlignment="1">
      <alignment horizontal="center" vertical="center"/>
    </xf>
    <xf numFmtId="167" fontId="42" fillId="0" borderId="0" xfId="36" applyNumberFormat="1" applyFont="1" applyAlignment="1" applyProtection="1">
      <alignment horizontal="center" vertical="center" wrapText="1"/>
      <protection locked="0"/>
    </xf>
    <xf numFmtId="167" fontId="42" fillId="0" borderId="0" xfId="36" applyNumberFormat="1" applyFont="1" applyFill="1" applyAlignment="1">
      <alignment horizontal="center" vertical="center"/>
    </xf>
    <xf numFmtId="168" fontId="42" fillId="0" borderId="0" xfId="36" applyNumberFormat="1" applyFont="1" applyAlignment="1" applyProtection="1">
      <alignment horizontal="center" vertical="center" wrapText="1"/>
      <protection locked="0"/>
    </xf>
    <xf numFmtId="168" fontId="42" fillId="0" borderId="0" xfId="36" applyNumberFormat="1" applyFont="1" applyFill="1" applyAlignment="1">
      <alignment horizontal="center" vertical="center"/>
    </xf>
    <xf numFmtId="0" fontId="92" fillId="0" borderId="0" xfId="36" applyFont="1" applyAlignment="1" applyProtection="1">
      <alignment horizontal="center" vertical="center" wrapText="1"/>
      <protection locked="0"/>
    </xf>
    <xf numFmtId="0" fontId="92" fillId="0" borderId="0" xfId="36" applyFont="1" applyFill="1" applyAlignment="1">
      <alignment horizontal="center" vertical="center"/>
    </xf>
    <xf numFmtId="169" fontId="92" fillId="0" borderId="0" xfId="36" applyNumberFormat="1" applyFont="1" applyAlignment="1" applyProtection="1">
      <alignment horizontal="center" vertical="center" wrapText="1"/>
      <protection locked="0"/>
    </xf>
    <xf numFmtId="169" fontId="92" fillId="0" borderId="0" xfId="36" applyNumberFormat="1" applyFont="1" applyFill="1" applyAlignment="1">
      <alignment horizontal="center" vertical="center"/>
    </xf>
    <xf numFmtId="167" fontId="29" fillId="0" borderId="0" xfId="36" applyNumberFormat="1" applyFont="1" applyAlignment="1" applyProtection="1">
      <alignment horizontal="center" vertical="center" wrapText="1"/>
      <protection locked="0"/>
    </xf>
    <xf numFmtId="167" fontId="29" fillId="0" borderId="0" xfId="36" applyNumberFormat="1" applyFont="1" applyFill="1" applyAlignment="1" applyProtection="1">
      <alignment horizontal="center" vertical="center" wrapText="1"/>
      <protection locked="0"/>
    </xf>
    <xf numFmtId="169" fontId="29" fillId="0" borderId="0" xfId="36" applyNumberFormat="1" applyFont="1" applyAlignment="1" applyProtection="1">
      <alignment horizontal="center" vertical="center" wrapText="1"/>
      <protection locked="0"/>
    </xf>
    <xf numFmtId="169" fontId="29" fillId="0" borderId="0" xfId="36" applyNumberFormat="1" applyFont="1" applyFill="1" applyAlignment="1" applyProtection="1">
      <alignment horizontal="center" vertical="center" wrapText="1"/>
      <protection locked="0"/>
    </xf>
    <xf numFmtId="0" fontId="90" fillId="0" borderId="0" xfId="36" applyFont="1" applyAlignment="1" applyProtection="1">
      <alignment horizontal="center" vertical="center" wrapText="1"/>
      <protection locked="0"/>
    </xf>
    <xf numFmtId="0" fontId="90" fillId="0" borderId="0" xfId="36" applyFont="1" applyFill="1" applyAlignment="1">
      <alignment horizontal="center" vertical="center"/>
    </xf>
    <xf numFmtId="169" fontId="90" fillId="0" borderId="0" xfId="36" applyNumberFormat="1" applyFont="1" applyAlignment="1" applyProtection="1">
      <alignment horizontal="center" vertical="center" wrapText="1"/>
      <protection locked="0"/>
    </xf>
    <xf numFmtId="169" fontId="90" fillId="0" borderId="0" xfId="36" applyNumberFormat="1" applyFont="1" applyFill="1" applyAlignment="1">
      <alignment horizontal="center" vertical="center"/>
    </xf>
    <xf numFmtId="0" fontId="69" fillId="0" borderId="11" xfId="0" applyFont="1" applyBorder="1" applyAlignment="1">
      <alignment horizontal="center" vertical="center"/>
    </xf>
    <xf numFmtId="0" fontId="69" fillId="35" borderId="11" xfId="0" applyFont="1" applyFill="1" applyBorder="1" applyAlignment="1">
      <alignment horizontal="center" vertical="center"/>
    </xf>
    <xf numFmtId="0" fontId="69" fillId="30" borderId="11" xfId="0" applyFont="1" applyFill="1" applyBorder="1" applyAlignment="1">
      <alignment horizontal="center" vertical="center"/>
    </xf>
    <xf numFmtId="1" fontId="69" fillId="35" borderId="11" xfId="0" applyNumberFormat="1" applyFont="1" applyFill="1" applyBorder="1" applyAlignment="1">
      <alignment horizontal="center" vertical="center"/>
    </xf>
    <xf numFmtId="0" fontId="69" fillId="44" borderId="11" xfId="0" applyFont="1" applyFill="1" applyBorder="1" applyAlignment="1">
      <alignment horizontal="center" vertical="center"/>
    </xf>
    <xf numFmtId="0" fontId="69" fillId="40" borderId="11" xfId="0" applyFont="1" applyFill="1" applyBorder="1" applyAlignment="1">
      <alignment horizontal="center" vertical="center"/>
    </xf>
    <xf numFmtId="0" fontId="68" fillId="34" borderId="30" xfId="36" applyFont="1" applyFill="1" applyBorder="1" applyAlignment="1">
      <alignment vertical="center"/>
    </xf>
    <xf numFmtId="0" fontId="68" fillId="34" borderId="24" xfId="36" applyFont="1" applyFill="1" applyBorder="1" applyAlignment="1">
      <alignment vertical="center"/>
    </xf>
    <xf numFmtId="0" fontId="68" fillId="34" borderId="25" xfId="36" applyFont="1" applyFill="1" applyBorder="1" applyAlignment="1">
      <alignment vertical="center"/>
    </xf>
    <xf numFmtId="166" fontId="58" fillId="24" borderId="0" xfId="36" applyNumberFormat="1" applyFont="1" applyFill="1" applyBorder="1" applyAlignment="1" applyProtection="1">
      <alignment horizontal="center" vertical="center" wrapText="1"/>
      <protection locked="0"/>
    </xf>
    <xf numFmtId="0" fontId="100" fillId="34" borderId="24" xfId="36" applyFont="1" applyFill="1" applyBorder="1" applyAlignment="1">
      <alignment horizontal="right" vertical="center"/>
    </xf>
    <xf numFmtId="49" fontId="101" fillId="34" borderId="24" xfId="36" applyNumberFormat="1" applyFont="1" applyFill="1" applyBorder="1" applyAlignment="1">
      <alignment horizontal="left" vertical="center"/>
    </xf>
    <xf numFmtId="49" fontId="29" fillId="0" borderId="11" xfId="36" applyNumberFormat="1" applyFont="1" applyFill="1" applyBorder="1" applyAlignment="1" applyProtection="1">
      <alignment vertical="center" wrapText="1"/>
      <protection locked="0"/>
    </xf>
    <xf numFmtId="0" fontId="47" fillId="0" borderId="11" xfId="36" applyFont="1" applyFill="1" applyBorder="1" applyAlignment="1">
      <alignment horizontal="left" vertical="center" wrapText="1"/>
    </xf>
    <xf numFmtId="0" fontId="102" fillId="0" borderId="11" xfId="36" applyFont="1" applyFill="1" applyBorder="1" applyAlignment="1">
      <alignment horizontal="left" vertical="center" wrapText="1"/>
    </xf>
    <xf numFmtId="1" fontId="66" fillId="0" borderId="11" xfId="36" applyNumberFormat="1" applyFont="1" applyFill="1" applyBorder="1" applyAlignment="1">
      <alignment horizontal="center" vertical="center"/>
    </xf>
    <xf numFmtId="1" fontId="101" fillId="0" borderId="11" xfId="36" applyNumberFormat="1" applyFont="1" applyFill="1" applyBorder="1" applyAlignment="1">
      <alignment horizontal="center" vertical="center"/>
    </xf>
    <xf numFmtId="1" fontId="66" fillId="0" borderId="11" xfId="36" applyNumberFormat="1" applyFont="1" applyFill="1" applyBorder="1" applyAlignment="1">
      <alignment horizontal="center" vertical="center" wrapText="1"/>
    </xf>
    <xf numFmtId="1" fontId="84" fillId="0" borderId="11" xfId="36" applyNumberFormat="1" applyFont="1" applyFill="1" applyBorder="1" applyAlignment="1" applyProtection="1">
      <alignment horizontal="center" vertical="center" wrapText="1"/>
      <protection locked="0"/>
    </xf>
    <xf numFmtId="0" fontId="103" fillId="0" borderId="11" xfId="36" applyNumberFormat="1" applyFont="1" applyFill="1" applyBorder="1" applyAlignment="1">
      <alignment horizontal="center" vertical="center"/>
    </xf>
    <xf numFmtId="1" fontId="87" fillId="0" borderId="11" xfId="36" applyNumberFormat="1" applyFont="1" applyFill="1" applyBorder="1" applyAlignment="1" applyProtection="1">
      <alignment horizontal="center" vertical="center" wrapText="1"/>
      <protection locked="0"/>
    </xf>
    <xf numFmtId="0" fontId="59" fillId="31" borderId="11" xfId="36" applyFont="1" applyFill="1" applyBorder="1" applyAlignment="1" applyProtection="1">
      <alignment horizontal="center" vertical="center" wrapText="1"/>
      <protection locked="0"/>
    </xf>
    <xf numFmtId="0" fontId="99" fillId="31" borderId="11" xfId="36" applyFont="1" applyFill="1" applyBorder="1" applyAlignment="1" applyProtection="1">
      <alignment horizontal="center" vertical="center" wrapText="1"/>
      <protection locked="0"/>
    </xf>
    <xf numFmtId="0" fontId="104" fillId="0" borderId="11" xfId="0" applyFont="1" applyBorder="1" applyAlignment="1">
      <alignment wrapText="1"/>
    </xf>
    <xf numFmtId="167" fontId="0" fillId="0" borderId="11" xfId="0" applyNumberFormat="1" applyBorder="1"/>
    <xf numFmtId="0" fontId="0" fillId="0" borderId="11" xfId="0" applyBorder="1"/>
    <xf numFmtId="169" fontId="26" fillId="45" borderId="11" xfId="36" applyNumberFormat="1" applyFont="1" applyFill="1" applyBorder="1" applyAlignment="1" applyProtection="1">
      <alignment horizontal="center" vertical="center" wrapText="1"/>
      <protection hidden="1"/>
    </xf>
    <xf numFmtId="0" fontId="105" fillId="29" borderId="24" xfId="0" applyFont="1" applyFill="1" applyBorder="1" applyAlignment="1">
      <alignment vertical="center" wrapText="1"/>
    </xf>
    <xf numFmtId="0" fontId="105" fillId="29" borderId="25" xfId="0" applyFont="1" applyFill="1" applyBorder="1" applyAlignment="1">
      <alignment vertical="center" wrapText="1"/>
    </xf>
    <xf numFmtId="0" fontId="105" fillId="29" borderId="24" xfId="0" applyFont="1" applyFill="1" applyBorder="1" applyAlignment="1">
      <alignment horizontal="center" vertical="center" wrapText="1"/>
    </xf>
    <xf numFmtId="0" fontId="105" fillId="29" borderId="13" xfId="0" applyFont="1" applyFill="1" applyBorder="1" applyAlignment="1">
      <alignment horizontal="right" vertical="center" wrapText="1"/>
    </xf>
    <xf numFmtId="0" fontId="80" fillId="0" borderId="0" xfId="36" applyFont="1" applyAlignment="1" applyProtection="1">
      <alignment wrapText="1"/>
      <protection locked="0"/>
    </xf>
    <xf numFmtId="0" fontId="80" fillId="0" borderId="0" xfId="36" applyFont="1" applyAlignment="1" applyProtection="1">
      <alignment vertical="center" wrapText="1"/>
      <protection locked="0"/>
    </xf>
    <xf numFmtId="0" fontId="119" fillId="24" borderId="0" xfId="36" applyFont="1" applyFill="1" applyBorder="1" applyAlignment="1" applyProtection="1">
      <alignment horizontal="left" wrapText="1"/>
      <protection locked="0"/>
    </xf>
    <xf numFmtId="0" fontId="120" fillId="0" borderId="0" xfId="36" applyFont="1" applyFill="1" applyAlignment="1">
      <alignment vertical="center"/>
    </xf>
    <xf numFmtId="0" fontId="121" fillId="0" borderId="0" xfId="36" applyFont="1" applyFill="1" applyAlignment="1">
      <alignment vertical="center"/>
    </xf>
    <xf numFmtId="0" fontId="120" fillId="0" borderId="0" xfId="36" applyFont="1" applyFill="1" applyAlignment="1">
      <alignment horizontal="center" vertical="center"/>
    </xf>
    <xf numFmtId="0" fontId="51" fillId="29" borderId="29" xfId="36" applyFont="1" applyFill="1" applyBorder="1" applyAlignment="1">
      <alignment horizontal="center" vertical="center" wrapText="1"/>
    </xf>
    <xf numFmtId="0" fontId="50" fillId="29" borderId="29" xfId="36" applyFont="1" applyFill="1" applyBorder="1" applyAlignment="1">
      <alignment horizontal="center" vertical="center" wrapText="1"/>
    </xf>
    <xf numFmtId="14" fontId="50" fillId="29" borderId="29" xfId="36" applyNumberFormat="1" applyFont="1" applyFill="1" applyBorder="1" applyAlignment="1">
      <alignment horizontal="center" vertical="center" wrapText="1"/>
    </xf>
    <xf numFmtId="0" fontId="50" fillId="29" borderId="29" xfId="36" applyNumberFormat="1" applyFont="1" applyFill="1" applyBorder="1" applyAlignment="1">
      <alignment horizontal="center" vertical="center" wrapText="1"/>
    </xf>
    <xf numFmtId="0" fontId="122" fillId="29" borderId="29" xfId="36" applyNumberFormat="1" applyFont="1" applyFill="1" applyBorder="1" applyAlignment="1">
      <alignment horizontal="center" vertical="center" wrapText="1"/>
    </xf>
    <xf numFmtId="0" fontId="121" fillId="0" borderId="0" xfId="36" applyFont="1" applyFill="1"/>
    <xf numFmtId="0" fontId="124" fillId="39" borderId="0" xfId="36" applyFont="1" applyFill="1" applyAlignment="1">
      <alignment vertical="center"/>
    </xf>
    <xf numFmtId="0" fontId="125" fillId="46" borderId="0" xfId="47" quotePrefix="1" applyFont="1" applyFill="1" applyBorder="1" applyAlignment="1" applyProtection="1">
      <alignment horizontal="center"/>
      <protection locked="0"/>
    </xf>
    <xf numFmtId="0" fontId="126" fillId="46" borderId="0" xfId="47" quotePrefix="1" applyFont="1" applyFill="1" applyBorder="1" applyAlignment="1" applyProtection="1">
      <alignment horizontal="center"/>
      <protection locked="0"/>
    </xf>
    <xf numFmtId="0" fontId="101" fillId="0" borderId="11" xfId="36" applyFont="1" applyFill="1" applyBorder="1" applyAlignment="1">
      <alignment horizontal="center" vertical="center"/>
    </xf>
    <xf numFmtId="1" fontId="47" fillId="0" borderId="11" xfId="36" applyNumberFormat="1" applyFont="1" applyFill="1" applyBorder="1" applyAlignment="1">
      <alignment horizontal="center" vertical="center" wrapText="1"/>
    </xf>
    <xf numFmtId="172" fontId="47" fillId="0" borderId="11" xfId="36" applyNumberFormat="1" applyFont="1" applyFill="1" applyBorder="1" applyAlignment="1">
      <alignment horizontal="center" vertical="center" wrapText="1"/>
    </xf>
    <xf numFmtId="0" fontId="123" fillId="0" borderId="43" xfId="36" applyFont="1" applyFill="1" applyBorder="1" applyAlignment="1"/>
    <xf numFmtId="0" fontId="120" fillId="0" borderId="0" xfId="36" applyFont="1" applyFill="1"/>
    <xf numFmtId="0" fontId="120" fillId="0" borderId="0" xfId="36" applyFont="1" applyFill="1" applyAlignment="1"/>
    <xf numFmtId="0" fontId="121" fillId="0" borderId="0" xfId="36" applyFont="1" applyFill="1" applyAlignment="1">
      <alignment horizontal="center"/>
    </xf>
    <xf numFmtId="0" fontId="123" fillId="0" borderId="43" xfId="0" quotePrefix="1" applyFont="1" applyFill="1" applyBorder="1" applyAlignment="1"/>
    <xf numFmtId="0" fontId="101" fillId="0" borderId="48" xfId="36" applyFont="1" applyFill="1" applyBorder="1" applyAlignment="1">
      <alignment horizontal="center" vertical="center"/>
    </xf>
    <xf numFmtId="14" fontId="47" fillId="0" borderId="48" xfId="36" applyNumberFormat="1" applyFont="1" applyFill="1" applyBorder="1" applyAlignment="1">
      <alignment horizontal="center" vertical="center"/>
    </xf>
    <xf numFmtId="0" fontId="47" fillId="0" borderId="48" xfId="36" applyFont="1" applyFill="1" applyBorder="1" applyAlignment="1">
      <alignment horizontal="left" vertical="center" wrapText="1"/>
    </xf>
    <xf numFmtId="0" fontId="101" fillId="0" borderId="45" xfId="36" applyFont="1" applyFill="1" applyBorder="1" applyAlignment="1">
      <alignment horizontal="center" vertical="center"/>
    </xf>
    <xf numFmtId="14" fontId="47" fillId="0" borderId="45" xfId="36" applyNumberFormat="1" applyFont="1" applyFill="1" applyBorder="1" applyAlignment="1">
      <alignment horizontal="center" vertical="center"/>
    </xf>
    <xf numFmtId="0" fontId="47" fillId="0" borderId="45" xfId="36" applyFont="1" applyFill="1" applyBorder="1" applyAlignment="1">
      <alignment horizontal="left" vertical="center" wrapText="1"/>
    </xf>
    <xf numFmtId="0" fontId="101" fillId="0" borderId="47" xfId="36" applyFont="1" applyFill="1" applyBorder="1" applyAlignment="1">
      <alignment horizontal="center" vertical="center"/>
    </xf>
    <xf numFmtId="14" fontId="47" fillId="0" borderId="47" xfId="36" applyNumberFormat="1" applyFont="1" applyFill="1" applyBorder="1" applyAlignment="1">
      <alignment horizontal="center" vertical="center"/>
    </xf>
    <xf numFmtId="0" fontId="47" fillId="0" borderId="47" xfId="36" applyFont="1" applyFill="1" applyBorder="1" applyAlignment="1">
      <alignment horizontal="left" vertical="center" wrapText="1"/>
    </xf>
    <xf numFmtId="0" fontId="66" fillId="33" borderId="25" xfId="31" applyFont="1" applyFill="1" applyBorder="1" applyAlignment="1" applyProtection="1">
      <alignment horizontal="center" vertical="center" wrapText="1"/>
    </xf>
    <xf numFmtId="0" fontId="131" fillId="25" borderId="10" xfId="36" applyNumberFormat="1" applyFont="1" applyFill="1" applyBorder="1" applyAlignment="1" applyProtection="1">
      <alignment horizontal="right" vertical="center" wrapText="1"/>
      <protection locked="0"/>
    </xf>
    <xf numFmtId="0" fontId="57" fillId="29" borderId="12" xfId="36" applyNumberFormat="1" applyFont="1" applyFill="1" applyBorder="1" applyAlignment="1" applyProtection="1">
      <alignment horizontal="right" vertical="center" wrapText="1"/>
      <protection locked="0"/>
    </xf>
    <xf numFmtId="165" fontId="68" fillId="32" borderId="24" xfId="31" applyNumberFormat="1" applyFont="1" applyFill="1" applyBorder="1" applyAlignment="1" applyProtection="1">
      <alignment vertical="center" wrapText="1"/>
    </xf>
    <xf numFmtId="0" fontId="44" fillId="35" borderId="0" xfId="0" applyFont="1" applyFill="1" applyBorder="1" applyAlignment="1">
      <alignment vertical="center" wrapText="1"/>
    </xf>
    <xf numFmtId="0" fontId="44" fillId="35" borderId="18" xfId="0" applyFont="1" applyFill="1" applyBorder="1" applyAlignment="1">
      <alignment vertical="center" wrapText="1"/>
    </xf>
    <xf numFmtId="0" fontId="132" fillId="0" borderId="0" xfId="36" applyFont="1" applyAlignment="1" applyProtection="1">
      <alignment wrapText="1"/>
      <protection locked="0"/>
    </xf>
    <xf numFmtId="0" fontId="132" fillId="0" borderId="0" xfId="36" applyFont="1" applyAlignment="1" applyProtection="1">
      <alignment vertical="center" wrapText="1"/>
      <protection locked="0"/>
    </xf>
    <xf numFmtId="0" fontId="133" fillId="0" borderId="0" xfId="36" applyFont="1" applyFill="1" applyAlignment="1">
      <alignment vertical="center"/>
    </xf>
    <xf numFmtId="0" fontId="133" fillId="0" borderId="0" xfId="36" applyFont="1" applyFill="1"/>
    <xf numFmtId="0" fontId="104" fillId="0" borderId="11" xfId="0" applyFont="1" applyBorder="1" applyAlignment="1">
      <alignment wrapText="1"/>
    </xf>
    <xf numFmtId="14" fontId="104" fillId="0" borderId="11" xfId="0" applyNumberFormat="1" applyFont="1" applyBorder="1" applyAlignment="1">
      <alignment wrapText="1"/>
    </xf>
    <xf numFmtId="0" fontId="23" fillId="47" borderId="11" xfId="36" applyFont="1" applyFill="1" applyBorder="1" applyAlignment="1" applyProtection="1">
      <alignment horizontal="center" vertical="center" wrapText="1"/>
      <protection locked="0"/>
    </xf>
    <xf numFmtId="0" fontId="70" fillId="47" borderId="11" xfId="36" applyFont="1" applyFill="1" applyBorder="1" applyAlignment="1" applyProtection="1">
      <alignment horizontal="left" vertical="center" wrapText="1"/>
      <protection hidden="1"/>
    </xf>
    <xf numFmtId="0" fontId="70" fillId="47" borderId="11" xfId="36" applyFont="1" applyFill="1" applyBorder="1" applyAlignment="1" applyProtection="1">
      <alignment horizontal="center" vertical="center" wrapText="1"/>
      <protection hidden="1"/>
    </xf>
    <xf numFmtId="14" fontId="127" fillId="47" borderId="11" xfId="0" applyNumberFormat="1" applyFont="1" applyFill="1" applyBorder="1" applyAlignment="1">
      <alignment horizontal="center"/>
    </xf>
    <xf numFmtId="0" fontId="127" fillId="47" borderId="11" xfId="0" applyFont="1" applyFill="1" applyBorder="1" applyAlignment="1">
      <alignment horizontal="left"/>
    </xf>
    <xf numFmtId="0" fontId="35" fillId="47" borderId="11" xfId="36" applyFont="1" applyFill="1" applyBorder="1" applyAlignment="1">
      <alignment vertical="center" wrapText="1"/>
    </xf>
    <xf numFmtId="0" fontId="35" fillId="47" borderId="11" xfId="36" applyFont="1" applyFill="1" applyBorder="1" applyAlignment="1">
      <alignment vertical="center"/>
    </xf>
    <xf numFmtId="167" fontId="23" fillId="47" borderId="11" xfId="36" applyNumberFormat="1" applyFont="1" applyFill="1" applyBorder="1" applyAlignment="1" applyProtection="1">
      <alignment horizontal="center" vertical="center" wrapText="1"/>
      <protection locked="0"/>
    </xf>
    <xf numFmtId="49" fontId="23" fillId="47" borderId="11" xfId="36" applyNumberFormat="1" applyFont="1" applyFill="1" applyBorder="1" applyAlignment="1" applyProtection="1">
      <alignment horizontal="center" vertical="center" wrapText="1"/>
      <protection locked="0"/>
    </xf>
    <xf numFmtId="1" fontId="23" fillId="47" borderId="11" xfId="36" applyNumberFormat="1" applyFont="1" applyFill="1" applyBorder="1" applyAlignment="1" applyProtection="1">
      <alignment horizontal="center" vertical="center" wrapText="1"/>
      <protection locked="0"/>
    </xf>
    <xf numFmtId="0" fontId="70" fillId="47" borderId="27" xfId="36" applyFont="1" applyFill="1" applyBorder="1" applyAlignment="1" applyProtection="1">
      <alignment horizontal="center" vertical="center" wrapText="1"/>
      <protection hidden="1"/>
    </xf>
    <xf numFmtId="167" fontId="23" fillId="47" borderId="27" xfId="36" applyNumberFormat="1" applyFont="1" applyFill="1" applyBorder="1" applyAlignment="1" applyProtection="1">
      <alignment horizontal="center" vertical="center" wrapText="1"/>
      <protection locked="0"/>
    </xf>
    <xf numFmtId="49" fontId="23" fillId="47" borderId="27" xfId="36" applyNumberFormat="1" applyFont="1" applyFill="1" applyBorder="1" applyAlignment="1" applyProtection="1">
      <alignment horizontal="center" vertical="center" wrapText="1"/>
      <protection locked="0"/>
    </xf>
    <xf numFmtId="0" fontId="35" fillId="47" borderId="27" xfId="36" applyFont="1" applyFill="1" applyBorder="1" applyAlignment="1">
      <alignment vertical="center" wrapText="1"/>
    </xf>
    <xf numFmtId="0" fontId="23" fillId="44" borderId="11" xfId="36" applyFont="1" applyFill="1" applyBorder="1" applyAlignment="1" applyProtection="1">
      <alignment horizontal="center" vertical="center" wrapText="1"/>
      <protection locked="0"/>
    </xf>
    <xf numFmtId="0" fontId="70" fillId="44" borderId="11" xfId="36" applyFont="1" applyFill="1" applyBorder="1" applyAlignment="1" applyProtection="1">
      <alignment horizontal="left" vertical="center" wrapText="1"/>
      <protection hidden="1"/>
    </xf>
    <xf numFmtId="0" fontId="70" fillId="44" borderId="11" xfId="36" applyFont="1" applyFill="1" applyBorder="1" applyAlignment="1" applyProtection="1">
      <alignment horizontal="center" vertical="center" wrapText="1"/>
      <protection hidden="1"/>
    </xf>
    <xf numFmtId="14" fontId="127" fillId="44" borderId="11" xfId="0" applyNumberFormat="1" applyFont="1" applyFill="1" applyBorder="1" applyAlignment="1">
      <alignment horizontal="center"/>
    </xf>
    <xf numFmtId="0" fontId="127" fillId="44" borderId="11" xfId="0" applyFont="1" applyFill="1" applyBorder="1" applyAlignment="1">
      <alignment horizontal="left"/>
    </xf>
    <xf numFmtId="0" fontId="35" fillId="44" borderId="11" xfId="36" applyFont="1" applyFill="1" applyBorder="1" applyAlignment="1">
      <alignment vertical="center" wrapText="1"/>
    </xf>
    <xf numFmtId="0" fontId="35" fillId="44" borderId="11" xfId="36" applyFont="1" applyFill="1" applyBorder="1" applyAlignment="1">
      <alignment vertical="center"/>
    </xf>
    <xf numFmtId="167" fontId="23" fillId="44" borderId="11" xfId="36" applyNumberFormat="1" applyFont="1" applyFill="1" applyBorder="1" applyAlignment="1" applyProtection="1">
      <alignment horizontal="center" vertical="center" wrapText="1"/>
      <protection locked="0"/>
    </xf>
    <xf numFmtId="49" fontId="23" fillId="44" borderId="11" xfId="36" applyNumberFormat="1" applyFont="1" applyFill="1" applyBorder="1" applyAlignment="1" applyProtection="1">
      <alignment horizontal="center" vertical="center" wrapText="1"/>
      <protection locked="0"/>
    </xf>
    <xf numFmtId="1" fontId="23" fillId="44" borderId="11" xfId="36" applyNumberFormat="1" applyFont="1" applyFill="1" applyBorder="1" applyAlignment="1" applyProtection="1">
      <alignment horizontal="center" vertical="center" wrapText="1"/>
      <protection locked="0"/>
    </xf>
    <xf numFmtId="167" fontId="23" fillId="44" borderId="27" xfId="36" applyNumberFormat="1" applyFont="1" applyFill="1" applyBorder="1" applyAlignment="1" applyProtection="1">
      <alignment horizontal="center" vertical="center" wrapText="1"/>
      <protection locked="0"/>
    </xf>
    <xf numFmtId="49" fontId="23" fillId="44" borderId="27" xfId="36" applyNumberFormat="1" applyFont="1" applyFill="1" applyBorder="1" applyAlignment="1" applyProtection="1">
      <alignment horizontal="center" vertical="center" wrapText="1"/>
      <protection locked="0"/>
    </xf>
    <xf numFmtId="1" fontId="23" fillId="44" borderId="27" xfId="36" applyNumberFormat="1" applyFont="1" applyFill="1" applyBorder="1" applyAlignment="1" applyProtection="1">
      <alignment horizontal="center" vertical="center" wrapText="1"/>
      <protection locked="0"/>
    </xf>
    <xf numFmtId="167" fontId="23" fillId="44" borderId="26" xfId="36" applyNumberFormat="1" applyFont="1" applyFill="1" applyBorder="1" applyAlignment="1" applyProtection="1">
      <alignment horizontal="center" vertical="center" wrapText="1"/>
      <protection locked="0"/>
    </xf>
    <xf numFmtId="49" fontId="23" fillId="44" borderId="26" xfId="36" applyNumberFormat="1" applyFont="1" applyFill="1" applyBorder="1" applyAlignment="1" applyProtection="1">
      <alignment horizontal="center" vertical="center" wrapText="1"/>
      <protection locked="0"/>
    </xf>
    <xf numFmtId="1" fontId="23" fillId="44" borderId="26" xfId="36" applyNumberFormat="1" applyFont="1" applyFill="1" applyBorder="1" applyAlignment="1" applyProtection="1">
      <alignment horizontal="center" vertical="center" wrapText="1"/>
      <protection locked="0"/>
    </xf>
    <xf numFmtId="0" fontId="70" fillId="44" borderId="27" xfId="36" applyFont="1" applyFill="1" applyBorder="1" applyAlignment="1" applyProtection="1">
      <alignment horizontal="center" vertical="center" wrapText="1"/>
      <protection hidden="1"/>
    </xf>
    <xf numFmtId="0" fontId="70" fillId="44" borderId="26" xfId="36" applyFont="1" applyFill="1" applyBorder="1" applyAlignment="1" applyProtection="1">
      <alignment horizontal="center" vertical="center" wrapText="1"/>
      <protection hidden="1"/>
    </xf>
    <xf numFmtId="0" fontId="35" fillId="44" borderId="27" xfId="36" applyFont="1" applyFill="1" applyBorder="1" applyAlignment="1">
      <alignment vertical="center" wrapText="1"/>
    </xf>
    <xf numFmtId="0" fontId="35" fillId="44" borderId="26" xfId="36" applyFont="1" applyFill="1" applyBorder="1" applyAlignment="1">
      <alignment vertical="center" wrapText="1"/>
    </xf>
    <xf numFmtId="0" fontId="23" fillId="47" borderId="29" xfId="36" applyFont="1" applyFill="1" applyBorder="1" applyAlignment="1" applyProtection="1">
      <alignment horizontal="center" vertical="center" wrapText="1"/>
      <protection locked="0"/>
    </xf>
    <xf numFmtId="0" fontId="70" fillId="47" borderId="29" xfId="36" applyFont="1" applyFill="1" applyBorder="1" applyAlignment="1" applyProtection="1">
      <alignment horizontal="left" vertical="center" wrapText="1"/>
      <protection hidden="1"/>
    </xf>
    <xf numFmtId="0" fontId="70" fillId="47" borderId="29" xfId="36" applyFont="1" applyFill="1" applyBorder="1" applyAlignment="1" applyProtection="1">
      <alignment horizontal="center" vertical="center" wrapText="1"/>
      <protection hidden="1"/>
    </xf>
    <xf numFmtId="14" fontId="127" fillId="47" borderId="29" xfId="0" applyNumberFormat="1" applyFont="1" applyFill="1" applyBorder="1" applyAlignment="1">
      <alignment horizontal="center"/>
    </xf>
    <xf numFmtId="0" fontId="127" fillId="47" borderId="29" xfId="0" applyFont="1" applyFill="1" applyBorder="1" applyAlignment="1">
      <alignment horizontal="left"/>
    </xf>
    <xf numFmtId="0" fontId="35" fillId="47" borderId="29" xfId="36" applyFont="1" applyFill="1" applyBorder="1" applyAlignment="1">
      <alignment vertical="center" wrapText="1"/>
    </xf>
    <xf numFmtId="0" fontId="35" fillId="47" borderId="29" xfId="36" applyFont="1" applyFill="1" applyBorder="1" applyAlignment="1">
      <alignment vertical="center"/>
    </xf>
    <xf numFmtId="167" fontId="23" fillId="47" borderId="29" xfId="36" applyNumberFormat="1" applyFont="1" applyFill="1" applyBorder="1" applyAlignment="1" applyProtection="1">
      <alignment horizontal="center" vertical="center" wrapText="1"/>
      <protection locked="0"/>
    </xf>
    <xf numFmtId="49" fontId="23" fillId="47" borderId="29" xfId="36" applyNumberFormat="1" applyFont="1" applyFill="1" applyBorder="1" applyAlignment="1" applyProtection="1">
      <alignment horizontal="center" vertical="center" wrapText="1"/>
      <protection locked="0"/>
    </xf>
    <xf numFmtId="1" fontId="23" fillId="47" borderId="29" xfId="36" applyNumberFormat="1" applyFont="1" applyFill="1" applyBorder="1" applyAlignment="1" applyProtection="1">
      <alignment horizontal="center" vertical="center" wrapText="1"/>
      <protection locked="0"/>
    </xf>
    <xf numFmtId="0" fontId="23" fillId="47" borderId="28" xfId="36" applyFont="1" applyFill="1" applyBorder="1" applyAlignment="1" applyProtection="1">
      <alignment horizontal="center" vertical="center" wrapText="1"/>
      <protection locked="0"/>
    </xf>
    <xf numFmtId="0" fontId="70" fillId="47" borderId="28" xfId="36" applyFont="1" applyFill="1" applyBorder="1" applyAlignment="1" applyProtection="1">
      <alignment horizontal="left" vertical="center" wrapText="1"/>
      <protection hidden="1"/>
    </xf>
    <xf numFmtId="0" fontId="70" fillId="47" borderId="28" xfId="36" applyFont="1" applyFill="1" applyBorder="1" applyAlignment="1" applyProtection="1">
      <alignment horizontal="center" vertical="center" wrapText="1"/>
      <protection hidden="1"/>
    </xf>
    <xf numFmtId="14" fontId="127" fillId="47" borderId="28" xfId="0" applyNumberFormat="1" applyFont="1" applyFill="1" applyBorder="1" applyAlignment="1">
      <alignment horizontal="center"/>
    </xf>
    <xf numFmtId="0" fontId="127" fillId="47" borderId="28" xfId="0" applyFont="1" applyFill="1" applyBorder="1" applyAlignment="1">
      <alignment horizontal="left"/>
    </xf>
    <xf numFmtId="0" fontId="35" fillId="47" borderId="28" xfId="36" applyFont="1" applyFill="1" applyBorder="1" applyAlignment="1">
      <alignment vertical="center" wrapText="1"/>
    </xf>
    <xf numFmtId="167" fontId="23" fillId="47" borderId="28" xfId="36" applyNumberFormat="1" applyFont="1" applyFill="1" applyBorder="1" applyAlignment="1" applyProtection="1">
      <alignment horizontal="center" vertical="center" wrapText="1"/>
      <protection locked="0"/>
    </xf>
    <xf numFmtId="49" fontId="23" fillId="47" borderId="28" xfId="36" applyNumberFormat="1" applyFont="1" applyFill="1" applyBorder="1" applyAlignment="1" applyProtection="1">
      <alignment horizontal="center" vertical="center" wrapText="1"/>
      <protection locked="0"/>
    </xf>
    <xf numFmtId="1" fontId="23" fillId="47" borderId="28" xfId="36" applyNumberFormat="1" applyFont="1" applyFill="1" applyBorder="1" applyAlignment="1" applyProtection="1">
      <alignment horizontal="center" vertical="center" wrapText="1"/>
      <protection locked="0"/>
    </xf>
    <xf numFmtId="0" fontId="23" fillId="47" borderId="27" xfId="36" applyFont="1" applyFill="1" applyBorder="1" applyAlignment="1" applyProtection="1">
      <alignment horizontal="center" vertical="center" wrapText="1"/>
      <protection locked="0"/>
    </xf>
    <xf numFmtId="0" fontId="70" fillId="47" borderId="27" xfId="36" applyFont="1" applyFill="1" applyBorder="1" applyAlignment="1" applyProtection="1">
      <alignment horizontal="left" vertical="center" wrapText="1"/>
      <protection hidden="1"/>
    </xf>
    <xf numFmtId="14" fontId="127" fillId="47" borderId="27" xfId="0" applyNumberFormat="1" applyFont="1" applyFill="1" applyBorder="1" applyAlignment="1">
      <alignment horizontal="center"/>
    </xf>
    <xf numFmtId="0" fontId="127" fillId="47" borderId="27" xfId="0" applyFont="1" applyFill="1" applyBorder="1" applyAlignment="1">
      <alignment horizontal="left"/>
    </xf>
    <xf numFmtId="1" fontId="23" fillId="47" borderId="27" xfId="36" applyNumberFormat="1" applyFont="1" applyFill="1" applyBorder="1" applyAlignment="1" applyProtection="1">
      <alignment horizontal="center" vertical="center" wrapText="1"/>
      <protection locked="0"/>
    </xf>
    <xf numFmtId="0" fontId="23" fillId="44" borderId="26" xfId="36" applyFont="1" applyFill="1" applyBorder="1" applyAlignment="1" applyProtection="1">
      <alignment horizontal="center" vertical="center" wrapText="1"/>
      <protection locked="0"/>
    </xf>
    <xf numFmtId="0" fontId="70" fillId="44" borderId="26" xfId="36" applyFont="1" applyFill="1" applyBorder="1" applyAlignment="1" applyProtection="1">
      <alignment horizontal="left" vertical="center" wrapText="1"/>
      <protection hidden="1"/>
    </xf>
    <xf numFmtId="14" fontId="127" fillId="44" borderId="26" xfId="0" applyNumberFormat="1" applyFont="1" applyFill="1" applyBorder="1" applyAlignment="1">
      <alignment horizontal="center"/>
    </xf>
    <xf numFmtId="0" fontId="127" fillId="44" borderId="26" xfId="0" applyFont="1" applyFill="1" applyBorder="1" applyAlignment="1">
      <alignment horizontal="left"/>
    </xf>
    <xf numFmtId="0" fontId="35" fillId="44" borderId="26" xfId="36" applyFont="1" applyFill="1" applyBorder="1" applyAlignment="1">
      <alignment vertical="center"/>
    </xf>
    <xf numFmtId="0" fontId="23" fillId="44" borderId="29" xfId="36" applyFont="1" applyFill="1" applyBorder="1" applyAlignment="1" applyProtection="1">
      <alignment horizontal="center" vertical="center" wrapText="1"/>
      <protection locked="0"/>
    </xf>
    <xf numFmtId="0" fontId="70" fillId="44" borderId="29" xfId="36" applyFont="1" applyFill="1" applyBorder="1" applyAlignment="1" applyProtection="1">
      <alignment horizontal="left" vertical="center" wrapText="1"/>
      <protection hidden="1"/>
    </xf>
    <xf numFmtId="0" fontId="70" fillId="44" borderId="29" xfId="36" applyFont="1" applyFill="1" applyBorder="1" applyAlignment="1" applyProtection="1">
      <alignment horizontal="center" vertical="center" wrapText="1"/>
      <protection hidden="1"/>
    </xf>
    <xf numFmtId="14" fontId="127" fillId="44" borderId="29" xfId="0" applyNumberFormat="1" applyFont="1" applyFill="1" applyBorder="1" applyAlignment="1">
      <alignment horizontal="center"/>
    </xf>
    <xf numFmtId="0" fontId="127" fillId="44" borderId="29" xfId="0" applyFont="1" applyFill="1" applyBorder="1" applyAlignment="1">
      <alignment horizontal="left"/>
    </xf>
    <xf numFmtId="0" fontId="35" fillId="44" borderId="29" xfId="36" applyFont="1" applyFill="1" applyBorder="1" applyAlignment="1">
      <alignment vertical="center" wrapText="1"/>
    </xf>
    <xf numFmtId="0" fontId="35" fillId="44" borderId="29" xfId="36" applyFont="1" applyFill="1" applyBorder="1" applyAlignment="1">
      <alignment vertical="center"/>
    </xf>
    <xf numFmtId="167" fontId="23" fillId="44" borderId="29" xfId="36" applyNumberFormat="1" applyFont="1" applyFill="1" applyBorder="1" applyAlignment="1" applyProtection="1">
      <alignment horizontal="center" vertical="center" wrapText="1"/>
      <protection locked="0"/>
    </xf>
    <xf numFmtId="49" fontId="23" fillId="44" borderId="29" xfId="36" applyNumberFormat="1" applyFont="1" applyFill="1" applyBorder="1" applyAlignment="1" applyProtection="1">
      <alignment horizontal="center" vertical="center" wrapText="1"/>
      <protection locked="0"/>
    </xf>
    <xf numFmtId="1" fontId="23" fillId="44" borderId="29" xfId="36" applyNumberFormat="1" applyFont="1" applyFill="1" applyBorder="1" applyAlignment="1" applyProtection="1">
      <alignment horizontal="center" vertical="center" wrapText="1"/>
      <protection locked="0"/>
    </xf>
    <xf numFmtId="0" fontId="23" fillId="44" borderId="28" xfId="36" applyFont="1" applyFill="1" applyBorder="1" applyAlignment="1" applyProtection="1">
      <alignment horizontal="center" vertical="center" wrapText="1"/>
      <protection locked="0"/>
    </xf>
    <xf numFmtId="0" fontId="70" fillId="44" borderId="28" xfId="36" applyFont="1" applyFill="1" applyBorder="1" applyAlignment="1" applyProtection="1">
      <alignment horizontal="left" vertical="center" wrapText="1"/>
      <protection hidden="1"/>
    </xf>
    <xf numFmtId="0" fontId="70" fillId="44" borderId="28" xfId="36" applyFont="1" applyFill="1" applyBorder="1" applyAlignment="1" applyProtection="1">
      <alignment horizontal="center" vertical="center" wrapText="1"/>
      <protection hidden="1"/>
    </xf>
    <xf numFmtId="14" fontId="127" fillId="44" borderId="28" xfId="0" applyNumberFormat="1" applyFont="1" applyFill="1" applyBorder="1" applyAlignment="1">
      <alignment horizontal="center"/>
    </xf>
    <xf numFmtId="0" fontId="127" fillId="44" borderId="28" xfId="0" applyFont="1" applyFill="1" applyBorder="1" applyAlignment="1">
      <alignment horizontal="left"/>
    </xf>
    <xf numFmtId="0" fontId="35" fillId="44" borderId="28" xfId="36" applyFont="1" applyFill="1" applyBorder="1" applyAlignment="1">
      <alignment vertical="center" wrapText="1"/>
    </xf>
    <xf numFmtId="167" fontId="23" fillId="44" borderId="28" xfId="36" applyNumberFormat="1" applyFont="1" applyFill="1" applyBorder="1" applyAlignment="1" applyProtection="1">
      <alignment horizontal="center" vertical="center" wrapText="1"/>
      <protection locked="0"/>
    </xf>
    <xf numFmtId="49" fontId="23" fillId="44" borderId="28" xfId="36" applyNumberFormat="1" applyFont="1" applyFill="1" applyBorder="1" applyAlignment="1" applyProtection="1">
      <alignment horizontal="center" vertical="center" wrapText="1"/>
      <protection locked="0"/>
    </xf>
    <xf numFmtId="1" fontId="23" fillId="44" borderId="28" xfId="36" applyNumberFormat="1" applyFont="1" applyFill="1" applyBorder="1" applyAlignment="1" applyProtection="1">
      <alignment horizontal="center" vertical="center" wrapText="1"/>
      <protection locked="0"/>
    </xf>
    <xf numFmtId="0" fontId="23" fillId="44" borderId="27" xfId="36" applyFont="1" applyFill="1" applyBorder="1" applyAlignment="1" applyProtection="1">
      <alignment horizontal="center" vertical="center" wrapText="1"/>
      <protection locked="0"/>
    </xf>
    <xf numFmtId="0" fontId="70" fillId="44" borderId="27" xfId="36" applyFont="1" applyFill="1" applyBorder="1" applyAlignment="1" applyProtection="1">
      <alignment horizontal="left" vertical="center" wrapText="1"/>
      <protection hidden="1"/>
    </xf>
    <xf numFmtId="14" fontId="127" fillId="44" borderId="27" xfId="0" applyNumberFormat="1" applyFont="1" applyFill="1" applyBorder="1" applyAlignment="1">
      <alignment horizontal="center"/>
    </xf>
    <xf numFmtId="0" fontId="127" fillId="44" borderId="27" xfId="0" applyFont="1" applyFill="1" applyBorder="1" applyAlignment="1">
      <alignment horizontal="left"/>
    </xf>
    <xf numFmtId="169" fontId="117" fillId="34" borderId="11" xfId="36" applyNumberFormat="1" applyFont="1" applyFill="1" applyBorder="1" applyAlignment="1">
      <alignment horizontal="center" vertical="center"/>
    </xf>
    <xf numFmtId="169" fontId="91" fillId="35" borderId="11" xfId="0" quotePrefix="1" applyNumberFormat="1" applyFont="1" applyFill="1" applyBorder="1" applyAlignment="1">
      <alignment horizontal="center" vertical="center"/>
    </xf>
    <xf numFmtId="0" fontId="69" fillId="35" borderId="11" xfId="0" quotePrefix="1" applyNumberFormat="1" applyFont="1" applyFill="1" applyBorder="1" applyAlignment="1">
      <alignment horizontal="center" vertical="center"/>
    </xf>
    <xf numFmtId="167" fontId="91" fillId="0" borderId="11" xfId="0" quotePrefix="1" applyNumberFormat="1" applyFont="1" applyBorder="1" applyAlignment="1">
      <alignment horizontal="center" vertical="center"/>
    </xf>
    <xf numFmtId="1" fontId="69" fillId="35" borderId="11" xfId="0" quotePrefix="1" applyNumberFormat="1" applyFont="1" applyFill="1" applyBorder="1" applyAlignment="1">
      <alignment horizontal="center" vertical="center"/>
    </xf>
    <xf numFmtId="168" fontId="91" fillId="0" borderId="11" xfId="0" quotePrefix="1" applyNumberFormat="1" applyFont="1" applyBorder="1" applyAlignment="1">
      <alignment horizontal="center" vertical="center"/>
    </xf>
    <xf numFmtId="0" fontId="138" fillId="29" borderId="0" xfId="36" applyFont="1" applyFill="1" applyBorder="1" applyAlignment="1" applyProtection="1">
      <alignment vertical="center" wrapText="1"/>
      <protection locked="0"/>
    </xf>
    <xf numFmtId="0" fontId="140" fillId="25" borderId="10" xfId="36" applyFont="1" applyFill="1" applyBorder="1" applyAlignment="1" applyProtection="1">
      <alignment vertical="center" wrapText="1"/>
      <protection locked="0"/>
    </xf>
    <xf numFmtId="0" fontId="57" fillId="29" borderId="12" xfId="36" applyFont="1" applyFill="1" applyBorder="1" applyAlignment="1" applyProtection="1">
      <alignment vertical="center" wrapText="1"/>
      <protection locked="0"/>
    </xf>
    <xf numFmtId="0" fontId="140" fillId="29" borderId="12" xfId="36" applyFont="1" applyFill="1" applyBorder="1" applyAlignment="1" applyProtection="1">
      <alignment vertical="center" wrapText="1"/>
      <protection locked="0"/>
    </xf>
    <xf numFmtId="14" fontId="57" fillId="29" borderId="12" xfId="36" applyNumberFormat="1" applyFont="1" applyFill="1" applyBorder="1" applyAlignment="1" applyProtection="1">
      <alignment vertical="center" wrapText="1"/>
      <protection locked="0"/>
    </xf>
    <xf numFmtId="0" fontId="141" fillId="34" borderId="0" xfId="36" applyFont="1" applyFill="1" applyBorder="1" applyAlignment="1" applyProtection="1">
      <alignment vertical="center" wrapText="1"/>
      <protection locked="0"/>
    </xf>
    <xf numFmtId="0" fontId="69" fillId="32" borderId="0" xfId="31" applyFont="1" applyFill="1" applyBorder="1" applyAlignment="1" applyProtection="1">
      <alignment vertical="center"/>
    </xf>
    <xf numFmtId="0" fontId="139" fillId="29" borderId="0" xfId="36" applyFont="1" applyFill="1" applyBorder="1" applyAlignment="1" applyProtection="1">
      <alignment vertical="center" wrapText="1"/>
      <protection locked="0"/>
    </xf>
    <xf numFmtId="0" fontId="136" fillId="29" borderId="12" xfId="36" applyFont="1" applyFill="1" applyBorder="1" applyAlignment="1" applyProtection="1">
      <alignment vertical="center" wrapText="1"/>
      <protection locked="0"/>
    </xf>
    <xf numFmtId="0" fontId="142" fillId="29" borderId="12" xfId="36" applyFont="1" applyFill="1" applyBorder="1" applyAlignment="1" applyProtection="1">
      <alignment vertical="center" wrapText="1"/>
      <protection locked="0"/>
    </xf>
    <xf numFmtId="0" fontId="69" fillId="40" borderId="11" xfId="0" quotePrefix="1" applyFont="1" applyFill="1" applyBorder="1" applyAlignment="1">
      <alignment horizontal="center" vertical="center"/>
    </xf>
    <xf numFmtId="0" fontId="69" fillId="48" borderId="11" xfId="0" quotePrefix="1" applyFont="1" applyFill="1" applyBorder="1" applyAlignment="1">
      <alignment horizontal="center" vertical="center"/>
    </xf>
    <xf numFmtId="0" fontId="143" fillId="0" borderId="0" xfId="0" applyFont="1"/>
    <xf numFmtId="0" fontId="69" fillId="44" borderId="13" xfId="0" applyFont="1" applyFill="1" applyBorder="1" applyAlignment="1">
      <alignment vertical="center"/>
    </xf>
    <xf numFmtId="0" fontId="69" fillId="40" borderId="26" xfId="0" quotePrefix="1" applyFont="1" applyFill="1" applyBorder="1" applyAlignment="1">
      <alignment horizontal="center" vertical="center"/>
    </xf>
    <xf numFmtId="0" fontId="109" fillId="32" borderId="0" xfId="31" applyFont="1" applyFill="1" applyBorder="1" applyAlignment="1" applyProtection="1">
      <alignment vertical="center"/>
    </xf>
    <xf numFmtId="0" fontId="59" fillId="31" borderId="11" xfId="36" applyFont="1" applyFill="1" applyBorder="1" applyAlignment="1" applyProtection="1">
      <alignment horizontal="center" vertical="center" wrapText="1"/>
      <protection locked="0"/>
    </xf>
    <xf numFmtId="0" fontId="144" fillId="0" borderId="43" xfId="0" quotePrefix="1" applyFont="1" applyFill="1" applyBorder="1" applyAlignment="1"/>
    <xf numFmtId="0" fontId="91" fillId="0" borderId="48" xfId="36" applyNumberFormat="1" applyFont="1" applyFill="1" applyBorder="1" applyAlignment="1">
      <alignment horizontal="center" vertical="center" wrapText="1"/>
    </xf>
    <xf numFmtId="172" fontId="91" fillId="0" borderId="48" xfId="36" applyNumberFormat="1" applyFont="1" applyFill="1" applyBorder="1" applyAlignment="1">
      <alignment horizontal="center" vertical="center" wrapText="1"/>
    </xf>
    <xf numFmtId="1" fontId="91" fillId="0" borderId="48" xfId="36" applyNumberFormat="1" applyFont="1" applyFill="1" applyBorder="1" applyAlignment="1">
      <alignment horizontal="left" vertical="center" shrinkToFit="1"/>
    </xf>
    <xf numFmtId="0" fontId="91" fillId="0" borderId="45" xfId="36" applyNumberFormat="1" applyFont="1" applyFill="1" applyBorder="1" applyAlignment="1">
      <alignment horizontal="center" vertical="center" wrapText="1"/>
    </xf>
    <xf numFmtId="172" fontId="91" fillId="0" borderId="45" xfId="36" applyNumberFormat="1" applyFont="1" applyFill="1" applyBorder="1" applyAlignment="1">
      <alignment horizontal="center" vertical="center" wrapText="1"/>
    </xf>
    <xf numFmtId="1" fontId="91" fillId="0" borderId="45" xfId="36" applyNumberFormat="1" applyFont="1" applyFill="1" applyBorder="1" applyAlignment="1">
      <alignment horizontal="left" vertical="center" shrinkToFit="1"/>
    </xf>
    <xf numFmtId="0" fontId="91" fillId="0" borderId="47" xfId="36" applyNumberFormat="1" applyFont="1" applyFill="1" applyBorder="1" applyAlignment="1">
      <alignment horizontal="center" vertical="center" wrapText="1"/>
    </xf>
    <xf numFmtId="172" fontId="91" fillId="0" borderId="47" xfId="36" applyNumberFormat="1" applyFont="1" applyFill="1" applyBorder="1" applyAlignment="1">
      <alignment horizontal="center" vertical="center" wrapText="1"/>
    </xf>
    <xf numFmtId="1" fontId="91" fillId="0" borderId="47" xfId="36" applyNumberFormat="1" applyFont="1" applyFill="1" applyBorder="1" applyAlignment="1">
      <alignment horizontal="left" vertical="center" shrinkToFit="1"/>
    </xf>
    <xf numFmtId="0" fontId="91" fillId="0" borderId="48" xfId="36" applyNumberFormat="1" applyFont="1" applyFill="1" applyBorder="1" applyAlignment="1">
      <alignment horizontal="left" vertical="center" wrapText="1"/>
    </xf>
    <xf numFmtId="0" fontId="91" fillId="0" borderId="48" xfId="36" quotePrefix="1" applyNumberFormat="1" applyFont="1" applyFill="1" applyBorder="1" applyAlignment="1">
      <alignment horizontal="center" vertical="center" wrapText="1"/>
    </xf>
    <xf numFmtId="0" fontId="91" fillId="0" borderId="11" xfId="36" applyFont="1" applyFill="1" applyBorder="1" applyAlignment="1">
      <alignment horizontal="center" vertical="center"/>
    </xf>
    <xf numFmtId="14" fontId="91" fillId="0" borderId="11" xfId="36" applyNumberFormat="1" applyFont="1" applyFill="1" applyBorder="1" applyAlignment="1">
      <alignment horizontal="center" vertical="center"/>
    </xf>
    <xf numFmtId="0" fontId="91" fillId="0" borderId="11" xfId="36" applyFont="1" applyFill="1" applyBorder="1" applyAlignment="1">
      <alignment horizontal="left" vertical="center" wrapText="1"/>
    </xf>
    <xf numFmtId="0" fontId="146" fillId="0" borderId="11" xfId="36" applyFont="1" applyFill="1" applyBorder="1" applyAlignment="1">
      <alignment horizontal="left" vertical="center" wrapText="1"/>
    </xf>
    <xf numFmtId="168" fontId="91" fillId="0" borderId="11" xfId="36" applyNumberFormat="1" applyFont="1" applyFill="1" applyBorder="1" applyAlignment="1">
      <alignment horizontal="center" vertical="center"/>
    </xf>
    <xf numFmtId="1" fontId="69" fillId="0" borderId="11" xfId="36" applyNumberFormat="1" applyFont="1" applyFill="1" applyBorder="1" applyAlignment="1">
      <alignment horizontal="center" vertical="center"/>
    </xf>
    <xf numFmtId="0" fontId="91" fillId="0" borderId="0" xfId="36" applyFont="1" applyFill="1" applyAlignment="1">
      <alignment vertical="center"/>
    </xf>
    <xf numFmtId="1" fontId="91" fillId="0" borderId="11" xfId="36" applyNumberFormat="1" applyFont="1" applyFill="1" applyBorder="1" applyAlignment="1">
      <alignment horizontal="center" vertical="center"/>
    </xf>
    <xf numFmtId="0" fontId="91" fillId="0" borderId="11" xfId="36" applyNumberFormat="1" applyFont="1" applyFill="1" applyBorder="1" applyAlignment="1">
      <alignment horizontal="left" vertical="center" wrapText="1"/>
    </xf>
    <xf numFmtId="0" fontId="70" fillId="47" borderId="26" xfId="36" applyFont="1" applyFill="1" applyBorder="1" applyAlignment="1" applyProtection="1">
      <alignment horizontal="left" vertical="center" wrapText="1"/>
      <protection hidden="1"/>
    </xf>
    <xf numFmtId="0" fontId="70" fillId="47" borderId="26" xfId="36" applyFont="1" applyFill="1" applyBorder="1" applyAlignment="1" applyProtection="1">
      <alignment horizontal="center" vertical="center" wrapText="1"/>
      <protection hidden="1"/>
    </xf>
    <xf numFmtId="14" fontId="127" fillId="47" borderId="26" xfId="0" applyNumberFormat="1" applyFont="1" applyFill="1" applyBorder="1" applyAlignment="1">
      <alignment horizontal="center"/>
    </xf>
    <xf numFmtId="0" fontId="35" fillId="47" borderId="26" xfId="36" applyFont="1" applyFill="1" applyBorder="1" applyAlignment="1">
      <alignment vertical="center" wrapText="1"/>
    </xf>
    <xf numFmtId="0" fontId="127" fillId="47" borderId="26" xfId="0" applyFont="1" applyFill="1" applyBorder="1" applyAlignment="1">
      <alignment horizontal="left"/>
    </xf>
    <xf numFmtId="0" fontId="35" fillId="47" borderId="26" xfId="36" applyFont="1" applyFill="1" applyBorder="1" applyAlignment="1">
      <alignment vertical="center"/>
    </xf>
    <xf numFmtId="167" fontId="23" fillId="47" borderId="26" xfId="36" applyNumberFormat="1" applyFont="1" applyFill="1" applyBorder="1" applyAlignment="1" applyProtection="1">
      <alignment horizontal="center" vertical="center" wrapText="1"/>
      <protection locked="0"/>
    </xf>
    <xf numFmtId="49" fontId="23" fillId="47" borderId="26" xfId="36" applyNumberFormat="1" applyFont="1" applyFill="1" applyBorder="1" applyAlignment="1" applyProtection="1">
      <alignment horizontal="center" vertical="center" wrapText="1"/>
      <protection locked="0"/>
    </xf>
    <xf numFmtId="1" fontId="23" fillId="47" borderId="26" xfId="36" applyNumberFormat="1" applyFont="1" applyFill="1" applyBorder="1" applyAlignment="1" applyProtection="1">
      <alignment horizontal="center" vertical="center" wrapText="1"/>
      <protection locked="0"/>
    </xf>
    <xf numFmtId="0" fontId="129" fillId="25" borderId="10" xfId="36" applyFont="1" applyFill="1" applyBorder="1" applyAlignment="1" applyProtection="1">
      <alignment vertical="center" wrapText="1"/>
      <protection locked="0"/>
    </xf>
    <xf numFmtId="0" fontId="54" fillId="0" borderId="0" xfId="36" applyFont="1" applyFill="1" applyBorder="1" applyAlignment="1"/>
    <xf numFmtId="0" fontId="54" fillId="0" borderId="0" xfId="36" applyFont="1" applyFill="1" applyBorder="1" applyAlignment="1">
      <alignment wrapText="1"/>
    </xf>
    <xf numFmtId="0" fontId="54" fillId="0" borderId="0" xfId="36" applyFont="1" applyFill="1" applyAlignment="1">
      <alignment horizontal="left" wrapText="1"/>
    </xf>
    <xf numFmtId="0" fontId="54" fillId="0" borderId="0" xfId="36" applyFont="1" applyFill="1" applyAlignment="1">
      <alignment horizontal="left"/>
    </xf>
    <xf numFmtId="0" fontId="54" fillId="0" borderId="0" xfId="36" applyFont="1" applyFill="1" applyAlignment="1">
      <alignment horizontal="center"/>
    </xf>
    <xf numFmtId="0" fontId="54" fillId="0" borderId="0" xfId="36" applyFont="1" applyFill="1" applyAlignment="1"/>
    <xf numFmtId="14" fontId="54" fillId="0" borderId="0" xfId="36" applyNumberFormat="1" applyFont="1" applyFill="1"/>
    <xf numFmtId="0" fontId="54" fillId="0" borderId="0" xfId="36" applyNumberFormat="1" applyFont="1" applyFill="1" applyBorder="1" applyAlignment="1">
      <alignment horizontal="center" wrapText="1"/>
    </xf>
    <xf numFmtId="0" fontId="54" fillId="0" borderId="0" xfId="36" applyNumberFormat="1" applyFont="1" applyFill="1" applyBorder="1" applyAlignment="1">
      <alignment horizontal="left" wrapText="1"/>
    </xf>
    <xf numFmtId="0" fontId="55" fillId="0" borderId="11" xfId="36" applyFont="1" applyFill="1" applyBorder="1" applyAlignment="1">
      <alignment horizontal="center" vertical="center"/>
    </xf>
    <xf numFmtId="14" fontId="55" fillId="0" borderId="11" xfId="36" applyNumberFormat="1" applyFont="1" applyFill="1" applyBorder="1" applyAlignment="1">
      <alignment horizontal="center" vertical="center"/>
    </xf>
    <xf numFmtId="0" fontId="55" fillId="0" borderId="11" xfId="36" applyFont="1" applyFill="1" applyBorder="1" applyAlignment="1">
      <alignment horizontal="left" vertical="center" wrapText="1"/>
    </xf>
    <xf numFmtId="0" fontId="147" fillId="0" borderId="11" xfId="36" applyFont="1" applyFill="1" applyBorder="1" applyAlignment="1">
      <alignment horizontal="left" vertical="center" wrapText="1"/>
    </xf>
    <xf numFmtId="167" fontId="55" fillId="0" borderId="11" xfId="36" applyNumberFormat="1" applyFont="1" applyFill="1" applyBorder="1" applyAlignment="1">
      <alignment horizontal="center" vertical="center"/>
    </xf>
    <xf numFmtId="1" fontId="68" fillId="0" borderId="11" xfId="36" applyNumberFormat="1" applyFont="1" applyFill="1" applyBorder="1" applyAlignment="1">
      <alignment horizontal="center" vertical="center"/>
    </xf>
    <xf numFmtId="0" fontId="55" fillId="0" borderId="0" xfId="36" applyFont="1" applyFill="1" applyAlignment="1">
      <alignment vertical="center"/>
    </xf>
    <xf numFmtId="0" fontId="148" fillId="0" borderId="11" xfId="36" applyFont="1" applyFill="1" applyBorder="1" applyAlignment="1">
      <alignment horizontal="center" vertical="center"/>
    </xf>
    <xf numFmtId="1" fontId="55" fillId="0" borderId="11" xfId="36" applyNumberFormat="1" applyFont="1" applyFill="1" applyBorder="1" applyAlignment="1">
      <alignment horizontal="center" vertical="center"/>
    </xf>
    <xf numFmtId="0" fontId="55" fillId="0" borderId="11" xfId="36" applyNumberFormat="1" applyFont="1" applyFill="1" applyBorder="1" applyAlignment="1">
      <alignment horizontal="left" vertical="center" wrapText="1"/>
    </xf>
    <xf numFmtId="0" fontId="57" fillId="24" borderId="0" xfId="36" applyFont="1" applyFill="1" applyBorder="1" applyAlignment="1" applyProtection="1">
      <alignment horizontal="left" vertical="center" wrapText="1"/>
      <protection locked="0"/>
    </xf>
    <xf numFmtId="0" fontId="57" fillId="24" borderId="0" xfId="36" applyFont="1" applyFill="1" applyBorder="1" applyAlignment="1" applyProtection="1">
      <alignment vertical="center" wrapText="1"/>
      <protection locked="0"/>
    </xf>
    <xf numFmtId="0" fontId="57" fillId="24" borderId="0" xfId="36" applyFont="1" applyFill="1" applyBorder="1" applyAlignment="1" applyProtection="1">
      <alignment wrapText="1"/>
      <protection locked="0"/>
    </xf>
    <xf numFmtId="0" fontId="57" fillId="24" borderId="0" xfId="36" applyFont="1" applyFill="1" applyBorder="1" applyAlignment="1" applyProtection="1">
      <alignment horizontal="left" wrapText="1"/>
      <protection locked="0"/>
    </xf>
    <xf numFmtId="14" fontId="57" fillId="24" borderId="0" xfId="36" applyNumberFormat="1" applyFont="1" applyFill="1" applyBorder="1" applyAlignment="1" applyProtection="1">
      <alignment horizontal="left" vertical="center" wrapText="1"/>
      <protection locked="0"/>
    </xf>
    <xf numFmtId="0" fontId="57" fillId="24" borderId="0" xfId="36" applyNumberFormat="1" applyFont="1" applyFill="1" applyBorder="1" applyAlignment="1" applyProtection="1">
      <alignment horizontal="right" vertical="center" wrapText="1"/>
      <protection locked="0"/>
    </xf>
    <xf numFmtId="0" fontId="80" fillId="34" borderId="30" xfId="36" applyFont="1" applyFill="1" applyBorder="1" applyAlignment="1">
      <alignment vertical="center"/>
    </xf>
    <xf numFmtId="0" fontId="80" fillId="34" borderId="24" xfId="36" applyFont="1" applyFill="1" applyBorder="1" applyAlignment="1">
      <alignment vertical="center"/>
    </xf>
    <xf numFmtId="0" fontId="80" fillId="34" borderId="25" xfId="36" applyFont="1" applyFill="1" applyBorder="1" applyAlignment="1">
      <alignment vertical="center"/>
    </xf>
    <xf numFmtId="168" fontId="57" fillId="29" borderId="12" xfId="36" applyNumberFormat="1" applyFont="1" applyFill="1" applyBorder="1" applyAlignment="1" applyProtection="1">
      <alignment vertical="center" wrapText="1"/>
      <protection locked="0"/>
    </xf>
    <xf numFmtId="168" fontId="50" fillId="29" borderId="11" xfId="36" applyNumberFormat="1" applyFont="1" applyFill="1" applyBorder="1" applyAlignment="1">
      <alignment horizontal="center" vertical="center" wrapText="1"/>
    </xf>
    <xf numFmtId="168" fontId="54" fillId="0" borderId="0" xfId="36" applyNumberFormat="1" applyFont="1" applyFill="1" applyAlignment="1">
      <alignment horizontal="left"/>
    </xf>
    <xf numFmtId="168" fontId="54" fillId="0" borderId="0" xfId="36" applyNumberFormat="1" applyFont="1" applyFill="1" applyAlignment="1">
      <alignment horizontal="center"/>
    </xf>
    <xf numFmtId="168" fontId="55" fillId="0" borderId="11" xfId="36" applyNumberFormat="1" applyFont="1" applyFill="1" applyBorder="1" applyAlignment="1">
      <alignment horizontal="center" vertical="center"/>
    </xf>
    <xf numFmtId="0" fontId="152" fillId="29" borderId="10" xfId="36" applyFont="1" applyFill="1" applyBorder="1" applyAlignment="1" applyProtection="1">
      <alignment horizontal="right" vertical="center" wrapText="1"/>
      <protection locked="0"/>
    </xf>
    <xf numFmtId="0" fontId="154" fillId="29" borderId="12" xfId="36" applyFont="1" applyFill="1" applyBorder="1" applyAlignment="1" applyProtection="1">
      <alignment horizontal="right" vertical="center" wrapText="1"/>
      <protection locked="0"/>
    </xf>
    <xf numFmtId="0" fontId="130" fillId="29" borderId="12" xfId="36" applyFont="1" applyFill="1" applyBorder="1" applyAlignment="1" applyProtection="1">
      <alignment vertical="top" wrapText="1"/>
      <protection locked="0"/>
    </xf>
    <xf numFmtId="0" fontId="150" fillId="29" borderId="12" xfId="36" applyFont="1" applyFill="1" applyBorder="1" applyAlignment="1" applyProtection="1">
      <alignment horizontal="right" vertical="center" wrapText="1"/>
      <protection locked="0"/>
    </xf>
    <xf numFmtId="0" fontId="155" fillId="31" borderId="11" xfId="36" applyFont="1" applyFill="1" applyBorder="1" applyAlignment="1" applyProtection="1">
      <alignment horizontal="center" vertical="center" wrapText="1"/>
      <protection locked="0"/>
    </xf>
    <xf numFmtId="0" fontId="26" fillId="0" borderId="0" xfId="36" applyFont="1" applyFill="1" applyAlignment="1" applyProtection="1">
      <alignment horizontal="center" vertical="center" wrapText="1"/>
      <protection locked="0"/>
    </xf>
    <xf numFmtId="169" fontId="130" fillId="29" borderId="10" xfId="36" applyNumberFormat="1" applyFont="1" applyFill="1" applyBorder="1" applyAlignment="1" applyProtection="1">
      <alignment horizontal="left" vertical="center" wrapText="1"/>
      <protection locked="0"/>
    </xf>
    <xf numFmtId="169" fontId="130" fillId="29" borderId="10" xfId="36" applyNumberFormat="1" applyFont="1" applyFill="1" applyBorder="1" applyAlignment="1" applyProtection="1">
      <alignment vertical="center" wrapText="1"/>
      <protection locked="0"/>
    </xf>
    <xf numFmtId="0" fontId="130" fillId="29" borderId="10" xfId="36" applyFont="1" applyFill="1" applyBorder="1" applyAlignment="1" applyProtection="1">
      <alignment vertical="center" wrapText="1"/>
      <protection locked="0"/>
    </xf>
    <xf numFmtId="0" fontId="153" fillId="29" borderId="12" xfId="36" applyFont="1" applyFill="1" applyBorder="1" applyAlignment="1" applyProtection="1">
      <alignment vertical="center" wrapText="1"/>
      <protection locked="0"/>
    </xf>
    <xf numFmtId="169" fontId="130" fillId="29" borderId="12" xfId="36" applyNumberFormat="1" applyFont="1" applyFill="1" applyBorder="1" applyAlignment="1" applyProtection="1">
      <alignment vertical="center" wrapText="1"/>
      <protection locked="0"/>
    </xf>
    <xf numFmtId="0" fontId="157" fillId="0" borderId="11" xfId="36" applyFont="1" applyFill="1" applyBorder="1" applyAlignment="1" applyProtection="1">
      <alignment horizontal="center" vertical="center" wrapText="1"/>
      <protection locked="0"/>
    </xf>
    <xf numFmtId="0" fontId="158" fillId="0" borderId="11" xfId="36" applyFont="1" applyFill="1" applyBorder="1" applyAlignment="1" applyProtection="1">
      <alignment horizontal="center" vertical="center" wrapText="1"/>
      <protection locked="0"/>
    </xf>
    <xf numFmtId="1" fontId="157" fillId="0" borderId="11" xfId="36" applyNumberFormat="1" applyFont="1" applyFill="1" applyBorder="1" applyAlignment="1" applyProtection="1">
      <alignment horizontal="center" vertical="center" wrapText="1"/>
      <protection locked="0"/>
    </xf>
    <xf numFmtId="14" fontId="157" fillId="0" borderId="11" xfId="36" applyNumberFormat="1" applyFont="1" applyFill="1" applyBorder="1" applyAlignment="1" applyProtection="1">
      <alignment horizontal="center" vertical="center" wrapText="1"/>
      <protection locked="0"/>
    </xf>
    <xf numFmtId="0" fontId="157" fillId="0" borderId="11" xfId="36" applyFont="1" applyFill="1" applyBorder="1" applyAlignment="1" applyProtection="1">
      <alignment horizontal="left" vertical="center" wrapText="1"/>
      <protection locked="0"/>
    </xf>
    <xf numFmtId="169" fontId="157" fillId="0" borderId="11" xfId="36" applyNumberFormat="1" applyFont="1" applyFill="1" applyBorder="1" applyAlignment="1" applyProtection="1">
      <alignment horizontal="center" vertical="center" wrapText="1"/>
      <protection locked="0"/>
    </xf>
    <xf numFmtId="169" fontId="25" fillId="45" borderId="11" xfId="36" applyNumberFormat="1" applyFont="1" applyFill="1" applyBorder="1" applyAlignment="1" applyProtection="1">
      <alignment horizontal="center" vertical="center" wrapText="1"/>
      <protection hidden="1"/>
    </xf>
    <xf numFmtId="169" fontId="159" fillId="0" borderId="11" xfId="36" applyNumberFormat="1" applyFont="1" applyFill="1" applyBorder="1" applyAlignment="1" applyProtection="1">
      <alignment horizontal="center" vertical="center" wrapText="1"/>
      <protection locked="0"/>
    </xf>
    <xf numFmtId="1" fontId="160" fillId="0" borderId="11" xfId="36" applyNumberFormat="1" applyFont="1" applyFill="1" applyBorder="1" applyAlignment="1" applyProtection="1">
      <alignment horizontal="center" vertical="center" wrapText="1"/>
      <protection locked="0"/>
    </xf>
    <xf numFmtId="49" fontId="25" fillId="0" borderId="11" xfId="36" applyNumberFormat="1" applyFont="1" applyFill="1" applyBorder="1" applyAlignment="1" applyProtection="1">
      <alignment vertical="center" wrapText="1"/>
      <protection locked="0"/>
    </xf>
    <xf numFmtId="0" fontId="47" fillId="0" borderId="0" xfId="36" applyFont="1" applyFill="1" applyAlignment="1">
      <alignment vertical="center"/>
    </xf>
    <xf numFmtId="0" fontId="47" fillId="0" borderId="0" xfId="36" applyFont="1" applyFill="1" applyAlignment="1">
      <alignment horizontal="center" vertical="center"/>
    </xf>
    <xf numFmtId="0" fontId="66" fillId="34" borderId="30" xfId="36" applyFont="1" applyFill="1" applyBorder="1" applyAlignment="1">
      <alignment vertical="center"/>
    </xf>
    <xf numFmtId="0" fontId="66" fillId="34" borderId="24" xfId="36" applyFont="1" applyFill="1" applyBorder="1" applyAlignment="1">
      <alignment vertical="center"/>
    </xf>
    <xf numFmtId="0" fontId="161" fillId="34" borderId="24" xfId="36" applyFont="1" applyFill="1" applyBorder="1" applyAlignment="1">
      <alignment horizontal="right" vertical="center"/>
    </xf>
    <xf numFmtId="49" fontId="66" fillId="34" borderId="24" xfId="36" applyNumberFormat="1" applyFont="1" applyFill="1" applyBorder="1" applyAlignment="1">
      <alignment horizontal="left" vertical="center"/>
    </xf>
    <xf numFmtId="0" fontId="66" fillId="34" borderId="25" xfId="36" applyFont="1" applyFill="1" applyBorder="1" applyAlignment="1">
      <alignment vertical="center"/>
    </xf>
    <xf numFmtId="0" fontId="90" fillId="29" borderId="12" xfId="36" applyFont="1" applyFill="1" applyBorder="1" applyAlignment="1" applyProtection="1">
      <alignment vertical="center" wrapText="1"/>
      <protection locked="0"/>
    </xf>
    <xf numFmtId="0" fontId="58" fillId="0" borderId="0" xfId="36" applyFont="1" applyFill="1" applyAlignment="1">
      <alignment horizontal="center"/>
    </xf>
    <xf numFmtId="14" fontId="58" fillId="0" borderId="0" xfId="36" applyNumberFormat="1" applyFont="1" applyFill="1" applyAlignment="1">
      <alignment horizontal="center"/>
    </xf>
    <xf numFmtId="0" fontId="58" fillId="0" borderId="0" xfId="36" applyFont="1" applyFill="1"/>
    <xf numFmtId="0" fontId="152" fillId="29" borderId="10" xfId="36" applyFont="1" applyFill="1" applyBorder="1" applyAlignment="1" applyProtection="1">
      <alignment horizontal="right" vertical="center" wrapText="1"/>
      <protection locked="0"/>
    </xf>
    <xf numFmtId="0" fontId="68" fillId="39" borderId="11" xfId="31" applyFont="1" applyFill="1" applyBorder="1" applyAlignment="1" applyProtection="1">
      <alignment horizontal="left" vertical="center" wrapText="1"/>
    </xf>
    <xf numFmtId="0" fontId="90" fillId="0" borderId="11" xfId="0" applyFont="1" applyBorder="1" applyAlignment="1">
      <alignment horizontal="center" vertical="center" wrapText="1"/>
    </xf>
    <xf numFmtId="0" fontId="90" fillId="0" borderId="11" xfId="0" applyFont="1" applyBorder="1" applyAlignment="1">
      <alignment horizontal="left" vertical="center" wrapText="1"/>
    </xf>
    <xf numFmtId="0" fontId="163" fillId="0" borderId="11" xfId="36" applyFont="1" applyFill="1" applyBorder="1" applyAlignment="1" applyProtection="1">
      <alignment horizontal="center" vertical="center" wrapText="1"/>
      <protection locked="0"/>
    </xf>
    <xf numFmtId="0" fontId="164" fillId="0" borderId="11" xfId="36" applyFont="1" applyFill="1" applyBorder="1" applyAlignment="1" applyProtection="1">
      <alignment horizontal="center" vertical="center" wrapText="1"/>
      <protection locked="0"/>
    </xf>
    <xf numFmtId="1" fontId="163" fillId="0" borderId="11" xfId="36" applyNumberFormat="1" applyFont="1" applyFill="1" applyBorder="1" applyAlignment="1" applyProtection="1">
      <alignment horizontal="center" vertical="center" wrapText="1"/>
      <protection locked="0"/>
    </xf>
    <xf numFmtId="14" fontId="163" fillId="0" borderId="11" xfId="36" applyNumberFormat="1" applyFont="1" applyFill="1" applyBorder="1" applyAlignment="1" applyProtection="1">
      <alignment horizontal="center" vertical="center" wrapText="1"/>
      <protection locked="0"/>
    </xf>
    <xf numFmtId="0" fontId="163" fillId="0" borderId="11" xfId="36" applyFont="1" applyFill="1" applyBorder="1" applyAlignment="1" applyProtection="1">
      <alignment horizontal="left" vertical="center" wrapText="1"/>
      <protection locked="0"/>
    </xf>
    <xf numFmtId="169" fontId="163" fillId="0" borderId="11" xfId="36" applyNumberFormat="1" applyFont="1" applyFill="1" applyBorder="1" applyAlignment="1" applyProtection="1">
      <alignment horizontal="center" vertical="center" wrapText="1"/>
      <protection locked="0"/>
    </xf>
    <xf numFmtId="169" fontId="150" fillId="45" borderId="11" xfId="36" applyNumberFormat="1" applyFont="1" applyFill="1" applyBorder="1" applyAlignment="1" applyProtection="1">
      <alignment horizontal="center" vertical="center" wrapText="1"/>
      <protection hidden="1"/>
    </xf>
    <xf numFmtId="169" fontId="165" fillId="0" borderId="11" xfId="36" applyNumberFormat="1" applyFont="1" applyFill="1" applyBorder="1" applyAlignment="1" applyProtection="1">
      <alignment horizontal="center" vertical="center" wrapText="1"/>
      <protection locked="0"/>
    </xf>
    <xf numFmtId="1" fontId="130" fillId="0" borderId="11" xfId="36" applyNumberFormat="1" applyFont="1" applyFill="1" applyBorder="1" applyAlignment="1" applyProtection="1">
      <alignment horizontal="center" vertical="center" wrapText="1"/>
      <protection locked="0"/>
    </xf>
    <xf numFmtId="49" fontId="150" fillId="0" borderId="11" xfId="36" applyNumberFormat="1" applyFont="1" applyFill="1" applyBorder="1" applyAlignment="1" applyProtection="1">
      <alignment vertical="center" wrapText="1"/>
      <protection locked="0"/>
    </xf>
    <xf numFmtId="1" fontId="146" fillId="0" borderId="11" xfId="36" applyNumberFormat="1" applyFont="1" applyFill="1" applyBorder="1" applyAlignment="1">
      <alignment horizontal="center" vertical="center" wrapText="1"/>
    </xf>
    <xf numFmtId="14" fontId="146" fillId="0" borderId="11" xfId="36" applyNumberFormat="1" applyFont="1" applyFill="1" applyBorder="1" applyAlignment="1">
      <alignment horizontal="center" vertical="center" wrapText="1"/>
    </xf>
    <xf numFmtId="49" fontId="91" fillId="37" borderId="11" xfId="36" applyNumberFormat="1" applyFont="1" applyFill="1" applyBorder="1" applyAlignment="1">
      <alignment horizontal="center" vertical="center"/>
    </xf>
    <xf numFmtId="49" fontId="91" fillId="0" borderId="11" xfId="36" applyNumberFormat="1" applyFont="1" applyFill="1" applyBorder="1" applyAlignment="1">
      <alignment horizontal="center" vertical="center"/>
    </xf>
    <xf numFmtId="169" fontId="91" fillId="0" borderId="11" xfId="36" applyNumberFormat="1" applyFont="1" applyFill="1" applyBorder="1" applyAlignment="1">
      <alignment horizontal="center" vertical="center"/>
    </xf>
    <xf numFmtId="0" fontId="69" fillId="0" borderId="11" xfId="36" applyNumberFormat="1" applyFont="1" applyFill="1" applyBorder="1" applyAlignment="1">
      <alignment horizontal="center" vertical="center"/>
    </xf>
    <xf numFmtId="0" fontId="167" fillId="29" borderId="10" xfId="36" applyFont="1" applyFill="1" applyBorder="1" applyAlignment="1" applyProtection="1">
      <alignment vertical="center" wrapText="1"/>
      <protection locked="0"/>
    </xf>
    <xf numFmtId="169" fontId="169" fillId="34" borderId="11" xfId="36" applyNumberFormat="1" applyFont="1" applyFill="1" applyBorder="1" applyAlignment="1">
      <alignment horizontal="center" vertical="center"/>
    </xf>
    <xf numFmtId="0" fontId="168" fillId="29" borderId="10" xfId="36" applyFont="1" applyFill="1" applyBorder="1" applyAlignment="1" applyProtection="1">
      <alignment horizontal="center" vertical="center" wrapText="1"/>
      <protection locked="0"/>
    </xf>
    <xf numFmtId="49" fontId="91" fillId="37" borderId="11" xfId="36" applyNumberFormat="1" applyFont="1" applyFill="1" applyBorder="1" applyAlignment="1" applyProtection="1">
      <alignment horizontal="center" vertical="center"/>
      <protection locked="0" hidden="1"/>
    </xf>
    <xf numFmtId="0" fontId="92" fillId="0" borderId="0" xfId="36" applyFont="1" applyFill="1" applyAlignment="1">
      <alignment horizontal="left"/>
    </xf>
    <xf numFmtId="14" fontId="92" fillId="0" borderId="0" xfId="36" applyNumberFormat="1" applyFont="1" applyFill="1" applyAlignment="1">
      <alignment horizontal="center"/>
    </xf>
    <xf numFmtId="0" fontId="91" fillId="0" borderId="0" xfId="36" applyFont="1" applyFill="1" applyBorder="1" applyAlignment="1">
      <alignment horizontal="center" vertical="center" wrapText="1"/>
    </xf>
    <xf numFmtId="0" fontId="92" fillId="0" borderId="0" xfId="36" applyFont="1" applyFill="1" applyAlignment="1">
      <alignment horizontal="center"/>
    </xf>
    <xf numFmtId="0" fontId="92" fillId="0" borderId="0" xfId="36" applyFont="1" applyFill="1"/>
    <xf numFmtId="49" fontId="92" fillId="0" borderId="0" xfId="36" applyNumberFormat="1" applyFont="1" applyFill="1" applyAlignment="1">
      <alignment horizontal="center"/>
    </xf>
    <xf numFmtId="0" fontId="42" fillId="0" borderId="11" xfId="0" applyFont="1" applyBorder="1" applyAlignment="1">
      <alignment horizontal="center" vertical="center" wrapText="1"/>
    </xf>
    <xf numFmtId="0" fontId="42" fillId="32" borderId="11" xfId="0" applyFont="1" applyFill="1" applyBorder="1" applyAlignment="1">
      <alignment horizontal="center" vertical="center" wrapText="1"/>
    </xf>
    <xf numFmtId="0" fontId="44" fillId="32" borderId="11" xfId="0" applyFont="1" applyFill="1" applyBorder="1" applyAlignment="1">
      <alignment horizontal="center" vertical="center" wrapText="1"/>
    </xf>
    <xf numFmtId="0" fontId="91" fillId="0" borderId="48" xfId="36" applyNumberFormat="1" applyFont="1" applyFill="1" applyBorder="1" applyAlignment="1">
      <alignment horizontal="center" vertical="center" wrapText="1"/>
    </xf>
    <xf numFmtId="0" fontId="91" fillId="0" borderId="47" xfId="36" applyNumberFormat="1" applyFont="1" applyFill="1" applyBorder="1" applyAlignment="1">
      <alignment horizontal="center" vertical="center" wrapText="1"/>
    </xf>
    <xf numFmtId="0" fontId="91" fillId="0" borderId="43" xfId="36" applyFont="1" applyFill="1" applyBorder="1" applyAlignment="1">
      <alignment horizontal="center" vertical="center"/>
    </xf>
    <xf numFmtId="0" fontId="145" fillId="0" borderId="43" xfId="36" applyFont="1" applyFill="1" applyBorder="1" applyAlignment="1" applyProtection="1">
      <alignment horizontal="center" vertical="center" wrapText="1"/>
      <protection locked="0"/>
    </xf>
    <xf numFmtId="0" fontId="81" fillId="36" borderId="19" xfId="0" applyNumberFormat="1" applyFont="1" applyFill="1" applyBorder="1" applyAlignment="1">
      <alignment horizontal="left" vertical="center" wrapText="1"/>
    </xf>
    <xf numFmtId="0" fontId="81" fillId="36" borderId="20" xfId="0" applyNumberFormat="1" applyFont="1" applyFill="1" applyBorder="1" applyAlignment="1">
      <alignment horizontal="left" vertical="center" wrapText="1"/>
    </xf>
    <xf numFmtId="0" fontId="81" fillId="36" borderId="21" xfId="0" applyNumberFormat="1" applyFont="1" applyFill="1" applyBorder="1" applyAlignment="1">
      <alignment horizontal="left" vertical="center" wrapText="1"/>
    </xf>
    <xf numFmtId="0" fontId="171" fillId="0" borderId="0" xfId="0" quotePrefix="1" applyFont="1" applyBorder="1" applyAlignment="1">
      <alignment horizontal="left"/>
    </xf>
    <xf numFmtId="14" fontId="127" fillId="47" borderId="11" xfId="0" applyNumberFormat="1" applyFont="1" applyFill="1" applyBorder="1" applyAlignment="1">
      <alignment horizontal="center" vertical="center"/>
    </xf>
    <xf numFmtId="20" fontId="92" fillId="0" borderId="11" xfId="0" applyNumberFormat="1" applyFont="1" applyFill="1" applyBorder="1" applyAlignment="1">
      <alignment horizontal="center" vertical="center" wrapText="1"/>
    </xf>
    <xf numFmtId="0" fontId="92" fillId="0" borderId="11" xfId="0" applyFont="1" applyFill="1" applyBorder="1" applyAlignment="1">
      <alignment vertical="center" wrapText="1"/>
    </xf>
    <xf numFmtId="0" fontId="92" fillId="0" borderId="11" xfId="0" applyFont="1" applyBorder="1" applyAlignment="1">
      <alignment horizontal="center" vertical="center" wrapText="1"/>
    </xf>
    <xf numFmtId="0" fontId="92" fillId="30" borderId="11" xfId="0" applyFont="1" applyFill="1" applyBorder="1" applyAlignment="1">
      <alignment vertical="center" wrapText="1"/>
    </xf>
    <xf numFmtId="0" fontId="143" fillId="35" borderId="0" xfId="0" applyFont="1" applyFill="1"/>
    <xf numFmtId="0" fontId="40" fillId="0" borderId="0" xfId="0" applyFont="1"/>
    <xf numFmtId="0" fontId="71" fillId="29" borderId="11" xfId="36" applyFont="1" applyFill="1" applyBorder="1" applyAlignment="1">
      <alignment horizontal="center" vertical="center" wrapText="1"/>
    </xf>
    <xf numFmtId="14" fontId="71" fillId="29" borderId="11" xfId="36" applyNumberFormat="1" applyFont="1" applyFill="1" applyBorder="1" applyAlignment="1">
      <alignment horizontal="center" vertical="center" wrapText="1"/>
    </xf>
    <xf numFmtId="0" fontId="71" fillId="29" borderId="11" xfId="36" applyNumberFormat="1" applyFont="1" applyFill="1" applyBorder="1" applyAlignment="1">
      <alignment horizontal="center" vertical="center" wrapText="1"/>
    </xf>
    <xf numFmtId="0" fontId="71" fillId="35" borderId="0" xfId="36" applyFont="1" applyFill="1" applyBorder="1" applyAlignment="1">
      <alignment horizontal="center" vertical="center" wrapText="1"/>
    </xf>
    <xf numFmtId="167" fontId="55" fillId="35" borderId="0" xfId="36" applyNumberFormat="1" applyFont="1" applyFill="1" applyBorder="1" applyAlignment="1">
      <alignment horizontal="center" vertical="center"/>
    </xf>
    <xf numFmtId="1" fontId="68" fillId="0" borderId="11" xfId="36" applyNumberFormat="1" applyFont="1" applyFill="1" applyBorder="1" applyAlignment="1">
      <alignment horizontal="center" vertical="center" wrapText="1"/>
    </xf>
    <xf numFmtId="14" fontId="147" fillId="0" borderId="11" xfId="36" applyNumberFormat="1" applyFont="1" applyFill="1" applyBorder="1" applyAlignment="1">
      <alignment horizontal="center" vertical="center" wrapText="1"/>
    </xf>
    <xf numFmtId="0" fontId="147" fillId="0" borderId="11" xfId="36" applyFont="1" applyFill="1" applyBorder="1" applyAlignment="1">
      <alignment vertical="center" wrapText="1"/>
    </xf>
    <xf numFmtId="0" fontId="147" fillId="0" borderId="11" xfId="36" applyFont="1" applyFill="1" applyBorder="1" applyAlignment="1">
      <alignment horizontal="center" vertical="center" wrapText="1"/>
    </xf>
    <xf numFmtId="49" fontId="172" fillId="37" borderId="11" xfId="36" applyNumberFormat="1" applyFont="1" applyFill="1" applyBorder="1" applyAlignment="1" applyProtection="1">
      <alignment horizontal="center" vertical="center"/>
      <protection locked="0" hidden="1"/>
    </xf>
    <xf numFmtId="49" fontId="172" fillId="0" borderId="11" xfId="36" applyNumberFormat="1" applyFont="1" applyFill="1" applyBorder="1" applyAlignment="1">
      <alignment horizontal="center" vertical="center"/>
    </xf>
    <xf numFmtId="169" fontId="172" fillId="0" borderId="11" xfId="36" applyNumberFormat="1" applyFont="1" applyFill="1" applyBorder="1" applyAlignment="1">
      <alignment horizontal="center" vertical="center"/>
    </xf>
    <xf numFmtId="0" fontId="173" fillId="0" borderId="11" xfId="36" applyNumberFormat="1" applyFont="1" applyFill="1" applyBorder="1" applyAlignment="1">
      <alignment horizontal="center" vertical="center"/>
    </xf>
    <xf numFmtId="0" fontId="172" fillId="0" borderId="11" xfId="36" applyNumberFormat="1" applyFont="1" applyFill="1" applyBorder="1" applyAlignment="1">
      <alignment horizontal="center" vertical="center"/>
    </xf>
    <xf numFmtId="0" fontId="91" fillId="0" borderId="11" xfId="36" applyNumberFormat="1" applyFont="1" applyFill="1" applyBorder="1" applyAlignment="1">
      <alignment horizontal="center" vertical="center"/>
    </xf>
    <xf numFmtId="0" fontId="55" fillId="0" borderId="11" xfId="36" applyNumberFormat="1" applyFont="1" applyFill="1" applyBorder="1" applyAlignment="1">
      <alignment horizontal="center" vertical="center"/>
    </xf>
    <xf numFmtId="0" fontId="42" fillId="0" borderId="0" xfId="36" applyNumberFormat="1" applyFont="1" applyFill="1" applyAlignment="1">
      <alignment horizontal="center"/>
    </xf>
    <xf numFmtId="0" fontId="92" fillId="38" borderId="11" xfId="0" applyFont="1" applyFill="1" applyBorder="1" applyAlignment="1">
      <alignment horizontal="center" vertical="center"/>
    </xf>
    <xf numFmtId="0" fontId="92" fillId="32" borderId="11" xfId="0" applyFont="1" applyFill="1" applyBorder="1" applyAlignment="1">
      <alignment horizontal="center" vertical="center"/>
    </xf>
    <xf numFmtId="1" fontId="145" fillId="0" borderId="11" xfId="36" applyNumberFormat="1" applyFont="1" applyFill="1" applyBorder="1" applyAlignment="1" applyProtection="1">
      <alignment horizontal="center" vertical="center" wrapText="1"/>
      <protection locked="0"/>
    </xf>
    <xf numFmtId="49" fontId="25" fillId="0" borderId="11" xfId="36" applyNumberFormat="1" applyFont="1" applyFill="1" applyBorder="1" applyAlignment="1" applyProtection="1">
      <alignment horizontal="center" vertical="center" wrapText="1"/>
      <protection locked="0"/>
    </xf>
    <xf numFmtId="167" fontId="172" fillId="0" borderId="11" xfId="0" applyNumberFormat="1" applyFont="1" applyBorder="1" applyAlignment="1">
      <alignment horizontal="center" vertical="center"/>
    </xf>
    <xf numFmtId="0" fontId="173" fillId="0" borderId="11" xfId="0" applyFont="1" applyBorder="1" applyAlignment="1">
      <alignment horizontal="center" vertical="center"/>
    </xf>
    <xf numFmtId="169" fontId="172" fillId="35" borderId="11" xfId="0" applyNumberFormat="1" applyFont="1" applyFill="1" applyBorder="1" applyAlignment="1">
      <alignment horizontal="center" vertical="center"/>
    </xf>
    <xf numFmtId="0" fontId="173" fillId="35" borderId="11" xfId="0" applyFont="1" applyFill="1" applyBorder="1" applyAlignment="1">
      <alignment horizontal="center" vertical="center"/>
    </xf>
    <xf numFmtId="169" fontId="172" fillId="30" borderId="11" xfId="0" applyNumberFormat="1" applyFont="1" applyFill="1" applyBorder="1" applyAlignment="1">
      <alignment horizontal="center" vertical="center"/>
    </xf>
    <xf numFmtId="0" fontId="173" fillId="30" borderId="11" xfId="0" applyFont="1" applyFill="1" applyBorder="1" applyAlignment="1">
      <alignment horizontal="center" vertical="center"/>
    </xf>
    <xf numFmtId="169" fontId="172" fillId="37" borderId="11" xfId="0" applyNumberFormat="1" applyFont="1" applyFill="1" applyBorder="1" applyAlignment="1">
      <alignment horizontal="center" vertical="center"/>
    </xf>
    <xf numFmtId="0" fontId="173" fillId="37" borderId="11" xfId="0" applyFont="1" applyFill="1" applyBorder="1" applyAlignment="1">
      <alignment horizontal="center" vertical="center"/>
    </xf>
    <xf numFmtId="169" fontId="172" fillId="0" borderId="11" xfId="0" applyNumberFormat="1" applyFont="1" applyBorder="1" applyAlignment="1">
      <alignment horizontal="center" vertical="center"/>
    </xf>
    <xf numFmtId="168" fontId="172" fillId="35" borderId="11" xfId="0" applyNumberFormat="1" applyFont="1" applyFill="1" applyBorder="1" applyAlignment="1">
      <alignment horizontal="center" vertical="center"/>
    </xf>
    <xf numFmtId="1" fontId="173" fillId="35" borderId="11" xfId="0" applyNumberFormat="1" applyFont="1" applyFill="1" applyBorder="1" applyAlignment="1">
      <alignment horizontal="center" vertical="center"/>
    </xf>
    <xf numFmtId="169" fontId="172" fillId="30" borderId="11" xfId="0" quotePrefix="1" applyNumberFormat="1" applyFont="1" applyFill="1" applyBorder="1" applyAlignment="1">
      <alignment horizontal="center" vertical="center"/>
    </xf>
    <xf numFmtId="0" fontId="173" fillId="30" borderId="11" xfId="0" quotePrefix="1" applyNumberFormat="1" applyFont="1" applyFill="1" applyBorder="1" applyAlignment="1">
      <alignment horizontal="center" vertical="center"/>
    </xf>
    <xf numFmtId="167" fontId="172" fillId="37" borderId="11" xfId="0" quotePrefix="1" applyNumberFormat="1" applyFont="1" applyFill="1" applyBorder="1" applyAlignment="1">
      <alignment horizontal="center" vertical="center"/>
    </xf>
    <xf numFmtId="1" fontId="173" fillId="37" borderId="11" xfId="0" quotePrefix="1" applyNumberFormat="1" applyFont="1" applyFill="1" applyBorder="1" applyAlignment="1">
      <alignment horizontal="center" vertical="center"/>
    </xf>
    <xf numFmtId="49" fontId="150" fillId="0" borderId="11" xfId="36" applyNumberFormat="1" applyFont="1" applyFill="1" applyBorder="1" applyAlignment="1" applyProtection="1">
      <alignment horizontal="center" vertical="center" wrapText="1"/>
      <protection locked="0"/>
    </xf>
    <xf numFmtId="167" fontId="172" fillId="37" borderId="11" xfId="0" quotePrefix="1" applyNumberFormat="1" applyFont="1" applyFill="1" applyBorder="1" applyAlignment="1">
      <alignment horizontal="center" vertical="center" wrapText="1"/>
    </xf>
    <xf numFmtId="0" fontId="91" fillId="0" borderId="47" xfId="36" applyNumberFormat="1" applyFont="1" applyFill="1" applyBorder="1" applyAlignment="1">
      <alignment horizontal="left" vertical="center" wrapText="1"/>
    </xf>
    <xf numFmtId="0" fontId="145" fillId="0" borderId="43" xfId="36" applyFont="1" applyFill="1" applyBorder="1" applyAlignment="1" applyProtection="1">
      <alignment horizontal="center" vertical="center" wrapText="1"/>
      <protection locked="0"/>
    </xf>
    <xf numFmtId="0" fontId="145" fillId="0" borderId="50" xfId="36" applyFont="1" applyFill="1" applyBorder="1" applyAlignment="1" applyProtection="1">
      <alignment vertical="center" wrapText="1"/>
      <protection locked="0"/>
    </xf>
    <xf numFmtId="0" fontId="145" fillId="0" borderId="43" xfId="36" applyFont="1" applyFill="1" applyBorder="1" applyAlignment="1" applyProtection="1">
      <alignment vertical="center" wrapText="1"/>
      <protection locked="0"/>
    </xf>
    <xf numFmtId="0" fontId="145" fillId="0" borderId="26" xfId="36" applyFont="1" applyFill="1" applyBorder="1" applyAlignment="1" applyProtection="1">
      <alignment vertical="center" wrapText="1"/>
      <protection locked="0"/>
    </xf>
    <xf numFmtId="0" fontId="145" fillId="0" borderId="50" xfId="36" applyFont="1" applyFill="1" applyBorder="1" applyAlignment="1" applyProtection="1">
      <alignment horizontal="center" vertical="center" wrapText="1"/>
      <protection locked="0"/>
    </xf>
    <xf numFmtId="20" fontId="92" fillId="0" borderId="11" xfId="0" applyNumberFormat="1" applyFont="1" applyFill="1" applyBorder="1" applyAlignment="1">
      <alignment horizontal="center" vertical="center"/>
    </xf>
    <xf numFmtId="0" fontId="92" fillId="0" borderId="11" xfId="0" applyFont="1" applyFill="1" applyBorder="1" applyAlignment="1">
      <alignment horizontal="center" vertical="center" wrapText="1"/>
    </xf>
    <xf numFmtId="14" fontId="127" fillId="44" borderId="28" xfId="0" quotePrefix="1" applyNumberFormat="1" applyFont="1" applyFill="1" applyBorder="1" applyAlignment="1">
      <alignment horizontal="center"/>
    </xf>
    <xf numFmtId="49" fontId="23" fillId="47" borderId="43" xfId="36" applyNumberFormat="1" applyFont="1" applyFill="1" applyBorder="1" applyAlignment="1" applyProtection="1">
      <alignment horizontal="center" vertical="center" wrapText="1"/>
      <protection locked="0"/>
    </xf>
    <xf numFmtId="1" fontId="23" fillId="47" borderId="43" xfId="36" applyNumberFormat="1" applyFont="1" applyFill="1" applyBorder="1" applyAlignment="1" applyProtection="1">
      <alignment horizontal="center" vertical="center" wrapText="1"/>
      <protection locked="0"/>
    </xf>
    <xf numFmtId="0" fontId="23" fillId="0" borderId="26" xfId="36" applyFont="1" applyFill="1" applyBorder="1" applyAlignment="1" applyProtection="1">
      <alignment horizontal="center" vertical="center" wrapText="1"/>
      <protection locked="0"/>
    </xf>
    <xf numFmtId="14" fontId="127" fillId="47" borderId="28" xfId="0" quotePrefix="1" applyNumberFormat="1" applyFont="1" applyFill="1" applyBorder="1" applyAlignment="1">
      <alignment horizontal="center"/>
    </xf>
    <xf numFmtId="14" fontId="127" fillId="47" borderId="11" xfId="0" quotePrefix="1" applyNumberFormat="1" applyFont="1" applyFill="1" applyBorder="1" applyAlignment="1">
      <alignment horizontal="center"/>
    </xf>
    <xf numFmtId="14" fontId="127" fillId="47" borderId="27" xfId="0" quotePrefix="1" applyNumberFormat="1" applyFont="1" applyFill="1" applyBorder="1" applyAlignment="1">
      <alignment horizontal="center"/>
    </xf>
    <xf numFmtId="14" fontId="127" fillId="44" borderId="11" xfId="0" quotePrefix="1" applyNumberFormat="1" applyFont="1" applyFill="1" applyBorder="1" applyAlignment="1">
      <alignment horizontal="center"/>
    </xf>
    <xf numFmtId="14" fontId="127" fillId="44" borderId="27" xfId="0" quotePrefix="1" applyNumberFormat="1" applyFont="1" applyFill="1" applyBorder="1" applyAlignment="1">
      <alignment horizontal="center"/>
    </xf>
    <xf numFmtId="14" fontId="127" fillId="47" borderId="29" xfId="0" quotePrefix="1" applyNumberFormat="1" applyFont="1" applyFill="1" applyBorder="1" applyAlignment="1">
      <alignment horizontal="center"/>
    </xf>
    <xf numFmtId="1" fontId="55" fillId="0" borderId="11" xfId="36" applyNumberFormat="1" applyFont="1" applyFill="1" applyBorder="1" applyAlignment="1">
      <alignment horizontal="center" vertical="center" wrapText="1"/>
    </xf>
    <xf numFmtId="14" fontId="54" fillId="0" borderId="11" xfId="36" applyNumberFormat="1" applyFont="1" applyFill="1" applyBorder="1" applyAlignment="1">
      <alignment horizontal="center" vertical="center" wrapText="1"/>
    </xf>
    <xf numFmtId="0" fontId="176" fillId="0" borderId="11" xfId="36" applyNumberFormat="1" applyFont="1" applyFill="1" applyBorder="1" applyAlignment="1">
      <alignment horizontal="left" vertical="center" wrapText="1"/>
    </xf>
    <xf numFmtId="0" fontId="55" fillId="0" borderId="11" xfId="36" applyFont="1" applyFill="1" applyBorder="1" applyAlignment="1">
      <alignment horizontal="center" vertical="center" wrapText="1"/>
    </xf>
    <xf numFmtId="14" fontId="55" fillId="0" borderId="11" xfId="36" applyNumberFormat="1" applyFont="1" applyFill="1" applyBorder="1" applyAlignment="1">
      <alignment horizontal="center" vertical="center" wrapText="1"/>
    </xf>
    <xf numFmtId="172" fontId="56" fillId="0" borderId="48" xfId="36" applyNumberFormat="1" applyFont="1" applyFill="1" applyBorder="1" applyAlignment="1">
      <alignment horizontal="center" vertical="center" wrapText="1"/>
    </xf>
    <xf numFmtId="172" fontId="56" fillId="0" borderId="47" xfId="36" applyNumberFormat="1" applyFont="1" applyFill="1" applyBorder="1" applyAlignment="1">
      <alignment horizontal="center" vertical="center" wrapText="1"/>
    </xf>
    <xf numFmtId="172" fontId="56" fillId="0" borderId="45" xfId="36" applyNumberFormat="1" applyFont="1" applyFill="1" applyBorder="1" applyAlignment="1">
      <alignment horizontal="center" vertical="center" wrapText="1"/>
    </xf>
    <xf numFmtId="0" fontId="174" fillId="40" borderId="11" xfId="0" quotePrefix="1" applyFont="1" applyFill="1" applyBorder="1" applyAlignment="1">
      <alignment horizontal="center" vertical="center"/>
    </xf>
    <xf numFmtId="0" fontId="92" fillId="0" borderId="17" xfId="0" applyFont="1" applyFill="1" applyBorder="1" applyAlignment="1">
      <alignment vertical="center" wrapText="1"/>
    </xf>
    <xf numFmtId="0" fontId="92" fillId="0" borderId="0" xfId="0" applyFont="1" applyFill="1" applyBorder="1" applyAlignment="1">
      <alignment vertical="center" wrapText="1"/>
    </xf>
    <xf numFmtId="0" fontId="109" fillId="0" borderId="17" xfId="0" quotePrefix="1" applyFont="1" applyFill="1" applyBorder="1" applyAlignment="1">
      <alignment vertical="center"/>
    </xf>
    <xf numFmtId="0" fontId="109" fillId="0" borderId="0" xfId="0" quotePrefix="1" applyFont="1" applyFill="1" applyBorder="1" applyAlignment="1">
      <alignment vertical="center"/>
    </xf>
    <xf numFmtId="0" fontId="175" fillId="34" borderId="0" xfId="36" applyFont="1" applyFill="1" applyBorder="1" applyAlignment="1" applyProtection="1">
      <alignment vertical="center" wrapText="1"/>
      <protection locked="0"/>
    </xf>
    <xf numFmtId="0" fontId="57" fillId="29" borderId="12" xfId="36" applyNumberFormat="1" applyFont="1" applyFill="1" applyBorder="1" applyAlignment="1" applyProtection="1">
      <alignment horizontal="left" vertical="center" wrapText="1"/>
      <protection locked="0"/>
    </xf>
    <xf numFmtId="0" fontId="57" fillId="24" borderId="0" xfId="36" applyNumberFormat="1" applyFont="1" applyFill="1" applyBorder="1" applyAlignment="1" applyProtection="1">
      <alignment horizontal="left" vertical="center" wrapText="1"/>
      <protection locked="0"/>
    </xf>
    <xf numFmtId="0" fontId="80" fillId="34" borderId="24" xfId="36" applyFont="1" applyFill="1" applyBorder="1" applyAlignment="1">
      <alignment horizontal="left" vertical="center"/>
    </xf>
    <xf numFmtId="0" fontId="50" fillId="29" borderId="11" xfId="36" applyNumberFormat="1" applyFont="1" applyFill="1" applyBorder="1" applyAlignment="1">
      <alignment horizontal="left" vertical="center" wrapText="1"/>
    </xf>
    <xf numFmtId="0" fontId="68" fillId="34" borderId="24" xfId="36" applyFont="1" applyFill="1" applyBorder="1" applyAlignment="1">
      <alignment horizontal="left" vertical="center"/>
    </xf>
    <xf numFmtId="0" fontId="45" fillId="0" borderId="0" xfId="36" applyNumberFormat="1" applyFont="1" applyFill="1" applyAlignment="1">
      <alignment horizontal="left" wrapText="1"/>
    </xf>
    <xf numFmtId="173" fontId="55" fillId="0" borderId="11" xfId="36" applyNumberFormat="1" applyFont="1" applyFill="1" applyBorder="1" applyAlignment="1">
      <alignment horizontal="center" vertical="center"/>
    </xf>
    <xf numFmtId="174" fontId="55" fillId="0" borderId="11" xfId="36" applyNumberFormat="1" applyFont="1" applyFill="1" applyBorder="1" applyAlignment="1">
      <alignment horizontal="center" vertical="center"/>
    </xf>
    <xf numFmtId="0" fontId="70" fillId="0" borderId="0" xfId="36" applyFont="1" applyFill="1" applyAlignment="1" applyProtection="1">
      <alignment horizontal="center" wrapText="1"/>
      <protection locked="0"/>
    </xf>
    <xf numFmtId="0" fontId="70" fillId="0" borderId="0" xfId="36" applyFont="1" applyAlignment="1" applyProtection="1">
      <alignment horizontal="center" wrapText="1"/>
      <protection locked="0"/>
    </xf>
    <xf numFmtId="0" fontId="90" fillId="40" borderId="29" xfId="0" applyFont="1" applyFill="1" applyBorder="1" applyAlignment="1">
      <alignment horizontal="center" vertical="center"/>
    </xf>
    <xf numFmtId="0" fontId="90" fillId="40" borderId="26" xfId="0" applyFont="1" applyFill="1" applyBorder="1" applyAlignment="1">
      <alignment horizontal="center" vertical="center"/>
    </xf>
    <xf numFmtId="0" fontId="90" fillId="38" borderId="11" xfId="0" applyFont="1" applyFill="1" applyBorder="1" applyAlignment="1">
      <alignment horizontal="center" vertical="center"/>
    </xf>
    <xf numFmtId="0" fontId="90" fillId="32" borderId="11" xfId="0" applyFont="1" applyFill="1" applyBorder="1" applyAlignment="1">
      <alignment horizontal="center" vertical="center"/>
    </xf>
    <xf numFmtId="169" fontId="157" fillId="49" borderId="11" xfId="36" applyNumberFormat="1" applyFont="1" applyFill="1" applyBorder="1" applyAlignment="1" applyProtection="1">
      <alignment horizontal="center" vertical="center" wrapText="1"/>
      <protection locked="0"/>
    </xf>
    <xf numFmtId="169" fontId="159" fillId="49" borderId="11" xfId="36" applyNumberFormat="1" applyFont="1" applyFill="1" applyBorder="1" applyAlignment="1" applyProtection="1">
      <alignment horizontal="center" vertical="center" wrapText="1"/>
      <protection locked="0"/>
    </xf>
    <xf numFmtId="167" fontId="178" fillId="0" borderId="11" xfId="0" applyNumberFormat="1" applyFont="1" applyBorder="1" applyAlignment="1">
      <alignment horizontal="center" vertical="center"/>
    </xf>
    <xf numFmtId="0" fontId="174" fillId="0" borderId="11" xfId="0" applyFont="1" applyBorder="1" applyAlignment="1">
      <alignment horizontal="center" vertical="center"/>
    </xf>
    <xf numFmtId="169" fontId="178" fillId="35" borderId="11" xfId="0" applyNumberFormat="1" applyFont="1" applyFill="1" applyBorder="1" applyAlignment="1">
      <alignment horizontal="center" vertical="center"/>
    </xf>
    <xf numFmtId="0" fontId="174" fillId="35" borderId="11" xfId="0" applyFont="1" applyFill="1" applyBorder="1" applyAlignment="1">
      <alignment horizontal="center" vertical="center"/>
    </xf>
    <xf numFmtId="168" fontId="178" fillId="0" borderId="11" xfId="0" applyNumberFormat="1" applyFont="1" applyFill="1" applyBorder="1" applyAlignment="1">
      <alignment horizontal="center" vertical="center"/>
    </xf>
    <xf numFmtId="0" fontId="174" fillId="0" borderId="11" xfId="0" applyFont="1" applyFill="1" applyBorder="1" applyAlignment="1">
      <alignment horizontal="center" vertical="center"/>
    </xf>
    <xf numFmtId="169" fontId="178" fillId="37" borderId="11" xfId="0" applyNumberFormat="1" applyFont="1" applyFill="1" applyBorder="1" applyAlignment="1">
      <alignment horizontal="center" vertical="center"/>
    </xf>
    <xf numFmtId="0" fontId="174" fillId="37" borderId="11" xfId="0" applyFont="1" applyFill="1" applyBorder="1" applyAlignment="1">
      <alignment horizontal="center" vertical="center"/>
    </xf>
    <xf numFmtId="169" fontId="178" fillId="0" borderId="11" xfId="0" applyNumberFormat="1" applyFont="1" applyFill="1" applyBorder="1" applyAlignment="1">
      <alignment horizontal="center" vertical="center"/>
    </xf>
    <xf numFmtId="168" fontId="178" fillId="0" borderId="11" xfId="0" quotePrefix="1" applyNumberFormat="1" applyFont="1" applyFill="1" applyBorder="1" applyAlignment="1">
      <alignment horizontal="center" vertical="center"/>
    </xf>
    <xf numFmtId="1" fontId="174" fillId="0" borderId="11" xfId="0" quotePrefix="1" applyNumberFormat="1" applyFont="1" applyFill="1" applyBorder="1" applyAlignment="1">
      <alignment horizontal="center" vertical="center"/>
    </xf>
    <xf numFmtId="168" fontId="178" fillId="37" borderId="11" xfId="0" quotePrefix="1" applyNumberFormat="1" applyFont="1" applyFill="1" applyBorder="1" applyAlignment="1">
      <alignment horizontal="center" vertical="center"/>
    </xf>
    <xf numFmtId="1" fontId="174" fillId="37" borderId="11" xfId="0" quotePrefix="1" applyNumberFormat="1" applyFont="1" applyFill="1" applyBorder="1" applyAlignment="1">
      <alignment horizontal="center" vertical="center"/>
    </xf>
    <xf numFmtId="0" fontId="96" fillId="0" borderId="11" xfId="36" applyNumberFormat="1" applyFont="1" applyFill="1" applyBorder="1" applyAlignment="1">
      <alignment horizontal="center" vertical="center"/>
    </xf>
    <xf numFmtId="0" fontId="172" fillId="0" borderId="11" xfId="36" applyFont="1" applyFill="1" applyBorder="1" applyAlignment="1">
      <alignment horizontal="center" vertical="center"/>
    </xf>
    <xf numFmtId="0" fontId="179" fillId="0" borderId="11" xfId="36" applyFont="1" applyFill="1" applyBorder="1" applyAlignment="1">
      <alignment horizontal="center" vertical="center"/>
    </xf>
    <xf numFmtId="1" fontId="180" fillId="0" borderId="11" xfId="36" applyNumberFormat="1" applyFont="1" applyFill="1" applyBorder="1" applyAlignment="1">
      <alignment horizontal="center" vertical="center" wrapText="1"/>
    </xf>
    <xf numFmtId="14" fontId="180" fillId="0" borderId="11" xfId="36" applyNumberFormat="1" applyFont="1" applyFill="1" applyBorder="1" applyAlignment="1">
      <alignment horizontal="center" vertical="center" wrapText="1"/>
    </xf>
    <xf numFmtId="0" fontId="180" fillId="0" borderId="11" xfId="36" applyFont="1" applyFill="1" applyBorder="1" applyAlignment="1">
      <alignment horizontal="left" vertical="center" wrapText="1"/>
    </xf>
    <xf numFmtId="49" fontId="172" fillId="37" borderId="11" xfId="36" applyNumberFormat="1" applyFont="1" applyFill="1" applyBorder="1" applyAlignment="1">
      <alignment horizontal="center" vertical="center"/>
    </xf>
    <xf numFmtId="0" fontId="106" fillId="36" borderId="17" xfId="0" quotePrefix="1" applyFont="1" applyFill="1" applyBorder="1" applyAlignment="1">
      <alignment horizontal="center" vertical="center" wrapText="1"/>
    </xf>
    <xf numFmtId="0" fontId="106" fillId="36" borderId="0" xfId="0" applyFont="1" applyFill="1" applyBorder="1" applyAlignment="1">
      <alignment horizontal="center" vertical="center" wrapText="1"/>
    </xf>
    <xf numFmtId="0" fontId="106" fillId="36" borderId="18" xfId="0" applyFont="1" applyFill="1" applyBorder="1" applyAlignment="1">
      <alignment horizontal="center" vertical="center" wrapText="1"/>
    </xf>
    <xf numFmtId="0" fontId="28" fillId="36" borderId="17" xfId="0" applyFont="1" applyFill="1" applyBorder="1" applyAlignment="1">
      <alignment horizontal="center" vertical="center" wrapText="1"/>
    </xf>
    <xf numFmtId="0" fontId="28" fillId="36" borderId="0" xfId="0" applyFont="1" applyFill="1" applyBorder="1" applyAlignment="1">
      <alignment horizontal="center" vertical="center" wrapText="1"/>
    </xf>
    <xf numFmtId="0" fontId="28" fillId="36" borderId="18" xfId="0" applyFont="1" applyFill="1" applyBorder="1" applyAlignment="1">
      <alignment horizontal="center" vertical="center" wrapText="1"/>
    </xf>
    <xf numFmtId="164" fontId="26" fillId="36" borderId="17" xfId="0" applyNumberFormat="1" applyFont="1" applyFill="1" applyBorder="1" applyAlignment="1">
      <alignment horizontal="center" vertical="center" wrapText="1"/>
    </xf>
    <xf numFmtId="164" fontId="26" fillId="36" borderId="0" xfId="0" applyNumberFormat="1" applyFont="1" applyFill="1" applyBorder="1" applyAlignment="1">
      <alignment horizontal="center" vertical="center"/>
    </xf>
    <xf numFmtId="164" fontId="26" fillId="36" borderId="18" xfId="0" applyNumberFormat="1" applyFont="1" applyFill="1" applyBorder="1" applyAlignment="1">
      <alignment horizontal="center" vertical="center"/>
    </xf>
    <xf numFmtId="164" fontId="107" fillId="36" borderId="17" xfId="0" applyNumberFormat="1" applyFont="1" applyFill="1" applyBorder="1" applyAlignment="1">
      <alignment horizontal="center" vertical="center" wrapText="1"/>
    </xf>
    <xf numFmtId="0" fontId="107" fillId="36" borderId="0" xfId="0" applyFont="1" applyFill="1" applyBorder="1" applyAlignment="1">
      <alignment horizontal="center" vertical="center" wrapText="1"/>
    </xf>
    <xf numFmtId="0" fontId="107" fillId="36" borderId="18" xfId="0" applyFont="1" applyFill="1" applyBorder="1" applyAlignment="1">
      <alignment horizontal="center" vertical="center" wrapText="1"/>
    </xf>
    <xf numFmtId="164" fontId="106" fillId="36" borderId="35" xfId="0" applyNumberFormat="1" applyFont="1" applyFill="1" applyBorder="1" applyAlignment="1">
      <alignment horizontal="right" vertical="center"/>
    </xf>
    <xf numFmtId="164" fontId="106" fillId="36" borderId="36" xfId="0" applyNumberFormat="1" applyFont="1" applyFill="1" applyBorder="1" applyAlignment="1">
      <alignment horizontal="right" vertical="center"/>
    </xf>
    <xf numFmtId="164" fontId="106" fillId="36" borderId="37" xfId="0" applyNumberFormat="1" applyFont="1" applyFill="1" applyBorder="1" applyAlignment="1">
      <alignment horizontal="right" vertical="center"/>
    </xf>
    <xf numFmtId="164" fontId="81" fillId="36" borderId="19" xfId="0" applyNumberFormat="1" applyFont="1" applyFill="1" applyBorder="1" applyAlignment="1">
      <alignment horizontal="left" vertical="center" wrapText="1"/>
    </xf>
    <xf numFmtId="164" fontId="81" fillId="36" borderId="20" xfId="0" applyNumberFormat="1" applyFont="1" applyFill="1" applyBorder="1" applyAlignment="1">
      <alignment horizontal="left" vertical="center" wrapText="1"/>
    </xf>
    <xf numFmtId="164" fontId="81" fillId="36" borderId="21" xfId="0" applyNumberFormat="1" applyFont="1" applyFill="1" applyBorder="1" applyAlignment="1">
      <alignment horizontal="left" vertical="center" wrapText="1"/>
    </xf>
    <xf numFmtId="164" fontId="108" fillId="29" borderId="38" xfId="0" applyNumberFormat="1" applyFont="1" applyFill="1" applyBorder="1" applyAlignment="1">
      <alignment horizontal="center" vertical="center"/>
    </xf>
    <xf numFmtId="164" fontId="108" fillId="29" borderId="39" xfId="0" applyNumberFormat="1" applyFont="1" applyFill="1" applyBorder="1" applyAlignment="1">
      <alignment horizontal="center" vertical="center"/>
    </xf>
    <xf numFmtId="164" fontId="108" fillId="29" borderId="40" xfId="0" applyNumberFormat="1" applyFont="1" applyFill="1" applyBorder="1" applyAlignment="1">
      <alignment horizontal="center" vertical="center"/>
    </xf>
    <xf numFmtId="0" fontId="24" fillId="36" borderId="17" xfId="0" applyFont="1" applyFill="1" applyBorder="1" applyAlignment="1">
      <alignment horizontal="center"/>
    </xf>
    <xf numFmtId="0" fontId="24" fillId="36" borderId="0" xfId="0" applyFont="1" applyFill="1" applyBorder="1" applyAlignment="1">
      <alignment horizontal="center"/>
    </xf>
    <xf numFmtId="0" fontId="24" fillId="36" borderId="18" xfId="0" applyFont="1" applyFill="1" applyBorder="1" applyAlignment="1">
      <alignment horizontal="center"/>
    </xf>
    <xf numFmtId="164" fontId="24" fillId="36" borderId="17" xfId="0" applyNumberFormat="1" applyFont="1" applyFill="1" applyBorder="1" applyAlignment="1">
      <alignment horizontal="center"/>
    </xf>
    <xf numFmtId="164" fontId="24" fillId="36" borderId="0" xfId="0" applyNumberFormat="1" applyFont="1" applyFill="1" applyBorder="1" applyAlignment="1">
      <alignment horizontal="center"/>
    </xf>
    <xf numFmtId="164" fontId="24" fillId="36" borderId="18" xfId="0" applyNumberFormat="1" applyFont="1" applyFill="1" applyBorder="1" applyAlignment="1">
      <alignment horizontal="center"/>
    </xf>
    <xf numFmtId="164" fontId="106" fillId="36" borderId="31" xfId="0" applyNumberFormat="1" applyFont="1" applyFill="1" applyBorder="1" applyAlignment="1">
      <alignment horizontal="right" vertical="center"/>
    </xf>
    <xf numFmtId="164" fontId="106" fillId="36" borderId="32" xfId="0" applyNumberFormat="1" applyFont="1" applyFill="1" applyBorder="1" applyAlignment="1">
      <alignment horizontal="right" vertical="center"/>
    </xf>
    <xf numFmtId="164" fontId="106" fillId="36" borderId="33" xfId="0" applyNumberFormat="1" applyFont="1" applyFill="1" applyBorder="1" applyAlignment="1">
      <alignment horizontal="right" vertical="center"/>
    </xf>
    <xf numFmtId="164" fontId="106" fillId="36" borderId="17" xfId="0" applyNumberFormat="1" applyFont="1" applyFill="1" applyBorder="1" applyAlignment="1">
      <alignment horizontal="right" vertical="center"/>
    </xf>
    <xf numFmtId="164" fontId="106" fillId="36" borderId="0" xfId="0" applyNumberFormat="1" applyFont="1" applyFill="1" applyBorder="1" applyAlignment="1">
      <alignment horizontal="right" vertical="center"/>
    </xf>
    <xf numFmtId="164" fontId="106" fillId="36" borderId="34" xfId="0" applyNumberFormat="1" applyFont="1" applyFill="1" applyBorder="1" applyAlignment="1">
      <alignment horizontal="right" vertical="center"/>
    </xf>
    <xf numFmtId="164" fontId="25" fillId="36" borderId="17" xfId="0" applyNumberFormat="1" applyFont="1" applyFill="1" applyBorder="1" applyAlignment="1">
      <alignment horizontal="center"/>
    </xf>
    <xf numFmtId="164" fontId="25" fillId="36" borderId="0" xfId="0" applyNumberFormat="1" applyFont="1" applyFill="1" applyBorder="1" applyAlignment="1">
      <alignment horizontal="center"/>
    </xf>
    <xf numFmtId="164" fontId="25" fillId="36" borderId="18" xfId="0" applyNumberFormat="1" applyFont="1" applyFill="1" applyBorder="1" applyAlignment="1">
      <alignment horizontal="center"/>
    </xf>
    <xf numFmtId="0" fontId="25" fillId="36" borderId="17" xfId="0" applyFont="1" applyFill="1" applyBorder="1" applyAlignment="1">
      <alignment horizontal="center"/>
    </xf>
    <xf numFmtId="0" fontId="25" fillId="36" borderId="0" xfId="0" applyFont="1" applyFill="1" applyBorder="1" applyAlignment="1">
      <alignment horizontal="center"/>
    </xf>
    <xf numFmtId="0" fontId="25" fillId="36" borderId="18" xfId="0" applyFont="1" applyFill="1" applyBorder="1" applyAlignment="1">
      <alignment horizontal="center"/>
    </xf>
    <xf numFmtId="0" fontId="109" fillId="34" borderId="11" xfId="0" applyFont="1" applyFill="1" applyBorder="1" applyAlignment="1">
      <alignment horizontal="center" vertical="center" wrapText="1"/>
    </xf>
    <xf numFmtId="0" fontId="110" fillId="34" borderId="11" xfId="0" applyFont="1" applyFill="1" applyBorder="1" applyAlignment="1">
      <alignment horizontal="center" vertical="center" wrapText="1"/>
    </xf>
    <xf numFmtId="0" fontId="105" fillId="29" borderId="13" xfId="0" applyFont="1" applyFill="1" applyBorder="1" applyAlignment="1">
      <alignment horizontal="left" vertical="center" wrapText="1"/>
    </xf>
    <xf numFmtId="0" fontId="105" fillId="29" borderId="23" xfId="0" applyFont="1" applyFill="1" applyBorder="1" applyAlignment="1">
      <alignment horizontal="left" vertical="center" wrapText="1"/>
    </xf>
    <xf numFmtId="0" fontId="111" fillId="26" borderId="15" xfId="0" applyFont="1" applyFill="1" applyBorder="1" applyAlignment="1">
      <alignment horizontal="center" vertical="center" wrapText="1"/>
    </xf>
    <xf numFmtId="0" fontId="111" fillId="26" borderId="16" xfId="0" applyFont="1" applyFill="1" applyBorder="1" applyAlignment="1">
      <alignment horizontal="center" vertical="center" wrapText="1"/>
    </xf>
    <xf numFmtId="0" fontId="57" fillId="28" borderId="0" xfId="0" applyFont="1" applyFill="1" applyBorder="1" applyAlignment="1">
      <alignment horizontal="center" vertical="center" wrapText="1"/>
    </xf>
    <xf numFmtId="0" fontId="57" fillId="28" borderId="18" xfId="0" applyFont="1" applyFill="1" applyBorder="1" applyAlignment="1">
      <alignment horizontal="center" vertical="center" wrapText="1"/>
    </xf>
    <xf numFmtId="0" fontId="44" fillId="35" borderId="0" xfId="0" applyFont="1" applyFill="1" applyBorder="1" applyAlignment="1">
      <alignment horizontal="center" vertical="center" wrapText="1"/>
    </xf>
    <xf numFmtId="0" fontId="69" fillId="39" borderId="24" xfId="0" applyFont="1" applyFill="1" applyBorder="1" applyAlignment="1">
      <alignment horizontal="center" vertical="center"/>
    </xf>
    <xf numFmtId="0" fontId="68" fillId="34" borderId="30" xfId="36" applyFont="1" applyFill="1" applyBorder="1" applyAlignment="1">
      <alignment horizontal="center" vertical="center"/>
    </xf>
    <xf numFmtId="0" fontId="68" fillId="34" borderId="24" xfId="36" applyFont="1" applyFill="1" applyBorder="1" applyAlignment="1">
      <alignment horizontal="center" vertical="center"/>
    </xf>
    <xf numFmtId="0" fontId="69" fillId="39" borderId="13" xfId="0" applyFont="1" applyFill="1" applyBorder="1" applyAlignment="1">
      <alignment horizontal="center"/>
    </xf>
    <xf numFmtId="0" fontId="97" fillId="34" borderId="29" xfId="36" applyFont="1" applyFill="1" applyBorder="1" applyAlignment="1">
      <alignment horizontal="center" vertical="center" wrapText="1"/>
    </xf>
    <xf numFmtId="0" fontId="97" fillId="34" borderId="26" xfId="36" applyFont="1" applyFill="1" applyBorder="1" applyAlignment="1">
      <alignment horizontal="center" vertical="center" wrapText="1"/>
    </xf>
    <xf numFmtId="0" fontId="97" fillId="34" borderId="11" xfId="36" applyFont="1" applyFill="1" applyBorder="1" applyAlignment="1">
      <alignment horizontal="center" textRotation="90"/>
    </xf>
    <xf numFmtId="0" fontId="170" fillId="29" borderId="0" xfId="36" applyFont="1" applyFill="1" applyBorder="1" applyAlignment="1" applyProtection="1">
      <alignment horizontal="center" vertical="center" wrapText="1"/>
      <protection locked="0"/>
    </xf>
    <xf numFmtId="0" fontId="162" fillId="34" borderId="0" xfId="36" applyFont="1" applyFill="1" applyBorder="1" applyAlignment="1" applyProtection="1">
      <alignment horizontal="center" vertical="center" wrapText="1"/>
      <protection locked="0"/>
    </xf>
    <xf numFmtId="0" fontId="92" fillId="32" borderId="0" xfId="0" applyFont="1" applyFill="1" applyBorder="1" applyAlignment="1">
      <alignment horizontal="center" vertical="center"/>
    </xf>
    <xf numFmtId="0" fontId="71" fillId="34" borderId="29" xfId="36" applyFont="1" applyFill="1" applyBorder="1" applyAlignment="1">
      <alignment horizontal="center" vertical="center" wrapText="1"/>
    </xf>
    <xf numFmtId="0" fontId="71" fillId="34" borderId="26" xfId="36" applyFont="1" applyFill="1" applyBorder="1" applyAlignment="1">
      <alignment horizontal="center" vertical="center" wrapText="1"/>
    </xf>
    <xf numFmtId="0" fontId="71" fillId="34" borderId="11" xfId="36" applyFont="1" applyFill="1" applyBorder="1" applyAlignment="1">
      <alignment horizontal="center" textRotation="90"/>
    </xf>
    <xf numFmtId="0" fontId="69" fillId="39" borderId="13" xfId="0" applyFont="1" applyFill="1" applyBorder="1" applyAlignment="1">
      <alignment horizontal="center" vertical="center"/>
    </xf>
    <xf numFmtId="0" fontId="134" fillId="29" borderId="0" xfId="36" applyFont="1" applyFill="1" applyBorder="1" applyAlignment="1" applyProtection="1">
      <alignment horizontal="center" vertical="center" wrapText="1"/>
      <protection locked="0"/>
    </xf>
    <xf numFmtId="0" fontId="32" fillId="31" borderId="0" xfId="36" applyFont="1" applyFill="1" applyBorder="1" applyAlignment="1" applyProtection="1">
      <alignment horizontal="center" vertical="center" wrapText="1"/>
      <protection locked="0"/>
    </xf>
    <xf numFmtId="0" fontId="150" fillId="29" borderId="10" xfId="36" applyFont="1" applyFill="1" applyBorder="1" applyAlignment="1" applyProtection="1">
      <alignment horizontal="right" vertical="center" wrapText="1"/>
      <protection locked="0"/>
    </xf>
    <xf numFmtId="0" fontId="151" fillId="29" borderId="10" xfId="31" applyFont="1" applyFill="1" applyBorder="1" applyAlignment="1" applyProtection="1">
      <alignment horizontal="left" vertical="center" wrapText="1"/>
      <protection locked="0"/>
    </xf>
    <xf numFmtId="167" fontId="130" fillId="29" borderId="10" xfId="36" applyNumberFormat="1" applyFont="1" applyFill="1" applyBorder="1" applyAlignment="1" applyProtection="1">
      <alignment horizontal="left" vertical="center" wrapText="1"/>
      <protection locked="0"/>
    </xf>
    <xf numFmtId="0" fontId="152" fillId="29" borderId="10" xfId="36" applyFont="1" applyFill="1" applyBorder="1" applyAlignment="1" applyProtection="1">
      <alignment horizontal="right" vertical="center" wrapText="1"/>
      <protection locked="0"/>
    </xf>
    <xf numFmtId="0" fontId="130" fillId="29" borderId="10" xfId="36" applyFont="1" applyFill="1" applyBorder="1" applyAlignment="1" applyProtection="1">
      <alignment horizontal="left" vertical="center" wrapText="1"/>
      <protection locked="0"/>
    </xf>
    <xf numFmtId="0" fontId="150" fillId="29" borderId="12" xfId="36" applyFont="1" applyFill="1" applyBorder="1" applyAlignment="1" applyProtection="1">
      <alignment horizontal="right" vertical="center" wrapText="1"/>
      <protection locked="0"/>
    </xf>
    <xf numFmtId="0" fontId="153" fillId="29" borderId="12" xfId="36" applyFont="1" applyFill="1" applyBorder="1" applyAlignment="1" applyProtection="1">
      <alignment horizontal="left" vertical="center" wrapText="1"/>
      <protection locked="0"/>
    </xf>
    <xf numFmtId="0" fontId="150" fillId="29" borderId="12" xfId="36" applyFont="1" applyFill="1" applyBorder="1" applyAlignment="1" applyProtection="1">
      <alignment horizontal="center" vertical="center" wrapText="1"/>
      <protection locked="0"/>
    </xf>
    <xf numFmtId="166" fontId="58" fillId="24" borderId="41" xfId="36" applyNumberFormat="1" applyFont="1" applyFill="1" applyBorder="1" applyAlignment="1" applyProtection="1">
      <alignment horizontal="center" vertical="center" wrapText="1"/>
      <protection locked="0"/>
    </xf>
    <xf numFmtId="0" fontId="154" fillId="29" borderId="12" xfId="36" quotePrefix="1" applyFont="1" applyFill="1" applyBorder="1" applyAlignment="1" applyProtection="1">
      <alignment horizontal="center" vertical="center" wrapText="1"/>
      <protection locked="0"/>
    </xf>
    <xf numFmtId="0" fontId="154" fillId="29" borderId="12" xfId="36" applyFont="1" applyFill="1" applyBorder="1" applyAlignment="1" applyProtection="1">
      <alignment horizontal="center" vertical="center" wrapText="1"/>
      <protection locked="0"/>
    </xf>
    <xf numFmtId="0" fontId="129" fillId="29" borderId="12" xfId="36" applyNumberFormat="1" applyFont="1" applyFill="1" applyBorder="1" applyAlignment="1" applyProtection="1">
      <alignment horizontal="left" vertical="center" wrapText="1"/>
      <protection locked="0"/>
    </xf>
    <xf numFmtId="2" fontId="99" fillId="31" borderId="11" xfId="36" applyNumberFormat="1" applyFont="1" applyFill="1" applyBorder="1" applyAlignment="1" applyProtection="1">
      <alignment horizontal="center" vertical="center" wrapText="1"/>
      <protection locked="0"/>
    </xf>
    <xf numFmtId="0" fontId="99" fillId="31" borderId="11" xfId="36" applyFont="1" applyFill="1" applyBorder="1" applyAlignment="1" applyProtection="1">
      <alignment horizontal="center" vertical="center" wrapText="1"/>
      <protection locked="0"/>
    </xf>
    <xf numFmtId="14" fontId="99" fillId="31" borderId="11" xfId="36" applyNumberFormat="1" applyFont="1" applyFill="1" applyBorder="1" applyAlignment="1" applyProtection="1">
      <alignment horizontal="center" vertical="center" wrapText="1"/>
      <protection locked="0"/>
    </xf>
    <xf numFmtId="0" fontId="29" fillId="0" borderId="0" xfId="36" applyFont="1" applyFill="1" applyAlignment="1" applyProtection="1">
      <alignment horizontal="center" wrapText="1"/>
      <protection locked="0"/>
    </xf>
    <xf numFmtId="0" fontId="29" fillId="0" borderId="0" xfId="36" applyFont="1" applyFill="1" applyAlignment="1" applyProtection="1">
      <alignment horizontal="center" vertical="center" wrapText="1"/>
      <protection locked="0"/>
    </xf>
    <xf numFmtId="0" fontId="59" fillId="31" borderId="11" xfId="36" applyFont="1" applyFill="1" applyBorder="1" applyAlignment="1" applyProtection="1">
      <alignment horizontal="center" vertical="center" wrapText="1"/>
      <protection locked="0"/>
    </xf>
    <xf numFmtId="0" fontId="51" fillId="34" borderId="11" xfId="36" applyFont="1" applyFill="1" applyBorder="1" applyAlignment="1">
      <alignment horizontal="center" textRotation="90" wrapText="1"/>
    </xf>
    <xf numFmtId="0" fontId="51" fillId="34" borderId="29" xfId="36" applyFont="1" applyFill="1" applyBorder="1" applyAlignment="1">
      <alignment horizontal="center" textRotation="90" wrapText="1"/>
    </xf>
    <xf numFmtId="0" fontId="51" fillId="34" borderId="26" xfId="36" applyFont="1" applyFill="1" applyBorder="1" applyAlignment="1">
      <alignment horizontal="center" textRotation="90" wrapText="1"/>
    </xf>
    <xf numFmtId="0" fontId="57" fillId="29" borderId="12" xfId="36" applyFont="1" applyFill="1" applyBorder="1" applyAlignment="1" applyProtection="1">
      <alignment horizontal="right" vertical="center" wrapText="1"/>
      <protection locked="0"/>
    </xf>
    <xf numFmtId="0" fontId="129" fillId="29" borderId="12" xfId="36" applyFont="1" applyFill="1" applyBorder="1" applyAlignment="1" applyProtection="1">
      <alignment horizontal="left" vertical="center" wrapText="1"/>
      <protection locked="0"/>
    </xf>
    <xf numFmtId="0" fontId="129" fillId="25" borderId="10" xfId="36" applyNumberFormat="1" applyFont="1" applyFill="1" applyBorder="1" applyAlignment="1" applyProtection="1">
      <alignment horizontal="left" vertical="center" wrapText="1"/>
      <protection locked="0"/>
    </xf>
    <xf numFmtId="166" fontId="42" fillId="24" borderId="41" xfId="36" applyNumberFormat="1" applyFont="1" applyFill="1" applyBorder="1" applyAlignment="1" applyProtection="1">
      <alignment horizontal="center" vertical="center" wrapText="1"/>
      <protection locked="0"/>
    </xf>
    <xf numFmtId="0" fontId="50" fillId="34" borderId="29" xfId="36" applyFont="1" applyFill="1" applyBorder="1" applyAlignment="1">
      <alignment horizontal="center" vertical="center" wrapText="1"/>
    </xf>
    <xf numFmtId="0" fontId="50" fillId="34" borderId="26" xfId="36" applyFont="1" applyFill="1" applyBorder="1" applyAlignment="1">
      <alignment horizontal="center" vertical="center" wrapText="1"/>
    </xf>
    <xf numFmtId="0" fontId="50" fillId="34" borderId="11" xfId="36" applyFont="1" applyFill="1" applyBorder="1" applyAlignment="1">
      <alignment horizontal="center" vertical="center" wrapText="1"/>
    </xf>
    <xf numFmtId="0" fontId="50" fillId="34" borderId="11" xfId="36" applyFont="1" applyFill="1" applyBorder="1" applyAlignment="1" applyProtection="1">
      <alignment horizontal="center" vertical="center" wrapText="1"/>
      <protection locked="0"/>
    </xf>
    <xf numFmtId="0" fontId="57" fillId="29" borderId="12" xfId="36" applyFont="1" applyFill="1" applyBorder="1" applyAlignment="1" applyProtection="1">
      <alignment horizontal="center" vertical="center" wrapText="1"/>
      <protection locked="0"/>
    </xf>
    <xf numFmtId="0" fontId="137" fillId="29" borderId="0" xfId="36" applyFont="1" applyFill="1" applyBorder="1" applyAlignment="1" applyProtection="1">
      <alignment horizontal="center" vertical="center" wrapText="1"/>
      <protection locked="0"/>
    </xf>
    <xf numFmtId="0" fontId="116" fillId="34" borderId="42" xfId="36" applyFont="1" applyFill="1" applyBorder="1" applyAlignment="1" applyProtection="1">
      <alignment horizontal="center" vertical="center" wrapText="1"/>
      <protection locked="0"/>
    </xf>
    <xf numFmtId="0" fontId="57" fillId="25" borderId="10" xfId="36" applyFont="1" applyFill="1" applyBorder="1" applyAlignment="1" applyProtection="1">
      <alignment horizontal="right" vertical="center" wrapText="1"/>
      <protection locked="0"/>
    </xf>
    <xf numFmtId="0" fontId="128" fillId="25" borderId="10" xfId="31" applyFont="1" applyFill="1" applyBorder="1" applyAlignment="1" applyProtection="1">
      <alignment horizontal="left" vertical="center" wrapText="1"/>
      <protection locked="0"/>
    </xf>
    <xf numFmtId="0" fontId="131" fillId="25" borderId="10" xfId="36" applyNumberFormat="1" applyFont="1" applyFill="1" applyBorder="1" applyAlignment="1" applyProtection="1">
      <alignment horizontal="center" vertical="center" wrapText="1"/>
      <protection locked="0"/>
    </xf>
    <xf numFmtId="166" fontId="57" fillId="24" borderId="41" xfId="36" applyNumberFormat="1" applyFont="1" applyFill="1" applyBorder="1" applyAlignment="1" applyProtection="1">
      <alignment horizontal="center" vertical="center" wrapText="1"/>
      <protection locked="0"/>
    </xf>
    <xf numFmtId="0" fontId="50" fillId="34" borderId="11" xfId="36" applyFont="1" applyFill="1" applyBorder="1" applyAlignment="1">
      <alignment horizontal="center" textRotation="90" wrapText="1"/>
    </xf>
    <xf numFmtId="0" fontId="50" fillId="34" borderId="29" xfId="36" applyFont="1" applyFill="1" applyBorder="1" applyAlignment="1">
      <alignment horizontal="center" textRotation="90" wrapText="1"/>
    </xf>
    <xf numFmtId="0" fontId="50" fillId="34" borderId="26" xfId="36" applyFont="1" applyFill="1" applyBorder="1" applyAlignment="1">
      <alignment horizontal="center" textRotation="90" wrapText="1"/>
    </xf>
    <xf numFmtId="0" fontId="135" fillId="29" borderId="0" xfId="36" applyFont="1" applyFill="1" applyBorder="1" applyAlignment="1" applyProtection="1">
      <alignment horizontal="center" vertical="center" wrapText="1"/>
      <protection locked="0"/>
    </xf>
    <xf numFmtId="0" fontId="112" fillId="34" borderId="42" xfId="36" applyFont="1" applyFill="1" applyBorder="1" applyAlignment="1" applyProtection="1">
      <alignment horizontal="center" vertical="center" wrapText="1"/>
      <protection locked="0"/>
    </xf>
    <xf numFmtId="168" fontId="50" fillId="34" borderId="11" xfId="36" applyNumberFormat="1" applyFont="1" applyFill="1" applyBorder="1" applyAlignment="1">
      <alignment horizontal="center" vertical="center" wrapText="1"/>
    </xf>
    <xf numFmtId="2" fontId="155" fillId="31" borderId="11" xfId="36" applyNumberFormat="1" applyFont="1" applyFill="1" applyBorder="1" applyAlignment="1" applyProtection="1">
      <alignment horizontal="center" vertical="center" wrapText="1"/>
      <protection locked="0"/>
    </xf>
    <xf numFmtId="0" fontId="26" fillId="0" borderId="0" xfId="36" applyFont="1" applyFill="1" applyAlignment="1" applyProtection="1">
      <alignment horizontal="center" wrapText="1"/>
      <protection locked="0"/>
    </xf>
    <xf numFmtId="0" fontId="26" fillId="0" borderId="0" xfId="36" applyFont="1" applyFill="1" applyAlignment="1" applyProtection="1">
      <alignment horizontal="center" vertical="center" wrapText="1"/>
      <protection locked="0"/>
    </xf>
    <xf numFmtId="0" fontId="155" fillId="31" borderId="11" xfId="36" applyFont="1" applyFill="1" applyBorder="1" applyAlignment="1" applyProtection="1">
      <alignment horizontal="center" vertical="center" wrapText="1"/>
      <protection locked="0"/>
    </xf>
    <xf numFmtId="14" fontId="155" fillId="31" borderId="11" xfId="36" applyNumberFormat="1" applyFont="1" applyFill="1" applyBorder="1" applyAlignment="1" applyProtection="1">
      <alignment horizontal="center" vertical="center" wrapText="1"/>
      <protection locked="0"/>
    </xf>
    <xf numFmtId="0" fontId="103" fillId="29" borderId="10" xfId="36" applyFont="1" applyFill="1" applyBorder="1" applyAlignment="1" applyProtection="1">
      <alignment horizontal="left" vertical="center" wrapText="1"/>
      <protection locked="0"/>
    </xf>
    <xf numFmtId="0" fontId="167" fillId="29" borderId="12" xfId="36" applyNumberFormat="1" applyFont="1" applyFill="1" applyBorder="1" applyAlignment="1" applyProtection="1">
      <alignment horizontal="left" vertical="center" wrapText="1"/>
      <protection locked="0"/>
    </xf>
    <xf numFmtId="0" fontId="169" fillId="34" borderId="11" xfId="36" applyFont="1" applyFill="1" applyBorder="1" applyAlignment="1">
      <alignment horizontal="center" vertical="center" textRotation="90" wrapText="1"/>
    </xf>
    <xf numFmtId="0" fontId="71" fillId="34" borderId="11" xfId="36" applyFont="1" applyFill="1" applyBorder="1" applyAlignment="1">
      <alignment horizontal="center" vertical="center"/>
    </xf>
    <xf numFmtId="49" fontId="169" fillId="34" borderId="11" xfId="36" applyNumberFormat="1" applyFont="1" applyFill="1" applyBorder="1" applyAlignment="1">
      <alignment horizontal="center" vertical="center" textRotation="90" wrapText="1"/>
    </xf>
    <xf numFmtId="2" fontId="169" fillId="34" borderId="11" xfId="36" applyNumberFormat="1" applyFont="1" applyFill="1" applyBorder="1" applyAlignment="1">
      <alignment horizontal="center" vertical="center" textRotation="90" wrapText="1"/>
    </xf>
    <xf numFmtId="0" fontId="142" fillId="29" borderId="12" xfId="36" applyFont="1" applyFill="1" applyBorder="1" applyAlignment="1" applyProtection="1">
      <alignment horizontal="center" vertical="center" wrapText="1"/>
      <protection locked="0"/>
    </xf>
    <xf numFmtId="0" fontId="90" fillId="29" borderId="12" xfId="36" applyFont="1" applyFill="1" applyBorder="1" applyAlignment="1" applyProtection="1">
      <alignment horizontal="right" vertical="center" wrapText="1"/>
      <protection locked="0"/>
    </xf>
    <xf numFmtId="0" fontId="167" fillId="29" borderId="12" xfId="36" applyFont="1" applyFill="1" applyBorder="1" applyAlignment="1" applyProtection="1">
      <alignment horizontal="left" vertical="center" wrapText="1"/>
      <protection locked="0"/>
    </xf>
    <xf numFmtId="0" fontId="141" fillId="31" borderId="42" xfId="36" applyFont="1" applyFill="1" applyBorder="1" applyAlignment="1" applyProtection="1">
      <alignment horizontal="center" vertical="center" wrapText="1"/>
      <protection locked="0"/>
    </xf>
    <xf numFmtId="0" fontId="90" fillId="29" borderId="10" xfId="36" applyFont="1" applyFill="1" applyBorder="1" applyAlignment="1" applyProtection="1">
      <alignment horizontal="right" vertical="center" wrapText="1"/>
      <protection locked="0"/>
    </xf>
    <xf numFmtId="0" fontId="166" fillId="29" borderId="10" xfId="31" applyFont="1" applyFill="1" applyBorder="1" applyAlignment="1" applyProtection="1">
      <alignment horizontal="left" vertical="center" wrapText="1"/>
      <protection locked="0"/>
    </xf>
    <xf numFmtId="169" fontId="103" fillId="29" borderId="10" xfId="36" applyNumberFormat="1" applyFont="1" applyFill="1" applyBorder="1" applyAlignment="1" applyProtection="1">
      <alignment horizontal="left" vertical="center" wrapText="1"/>
      <protection locked="0"/>
    </xf>
    <xf numFmtId="166" fontId="92" fillId="24" borderId="41" xfId="36" applyNumberFormat="1" applyFont="1" applyFill="1" applyBorder="1" applyAlignment="1" applyProtection="1">
      <alignment horizontal="center" vertical="center" wrapText="1"/>
      <protection locked="0"/>
    </xf>
    <xf numFmtId="169" fontId="130" fillId="29" borderId="12" xfId="36" applyNumberFormat="1" applyFont="1" applyFill="1" applyBorder="1" applyAlignment="1" applyProtection="1">
      <alignment horizontal="center" vertical="center" wrapText="1"/>
      <protection locked="0"/>
    </xf>
    <xf numFmtId="0" fontId="89" fillId="34" borderId="29" xfId="36" applyFont="1" applyFill="1" applyBorder="1" applyAlignment="1">
      <alignment horizontal="center" vertical="center" wrapText="1"/>
    </xf>
    <xf numFmtId="0" fontId="89" fillId="34" borderId="26" xfId="36" applyFont="1" applyFill="1" applyBorder="1" applyAlignment="1">
      <alignment horizontal="center" vertical="center" wrapText="1"/>
    </xf>
    <xf numFmtId="0" fontId="89" fillId="34" borderId="29" xfId="36" applyFont="1" applyFill="1" applyBorder="1" applyAlignment="1">
      <alignment horizontal="center" textRotation="90" wrapText="1"/>
    </xf>
    <xf numFmtId="0" fontId="89" fillId="34" borderId="26" xfId="36" applyFont="1" applyFill="1" applyBorder="1" applyAlignment="1">
      <alignment horizontal="center" textRotation="90" wrapText="1"/>
    </xf>
    <xf numFmtId="166" fontId="44" fillId="24" borderId="41" xfId="36" applyNumberFormat="1" applyFont="1" applyFill="1" applyBorder="1" applyAlignment="1" applyProtection="1">
      <alignment horizontal="center" vertical="center" wrapText="1"/>
      <protection locked="0"/>
    </xf>
    <xf numFmtId="0" fontId="89" fillId="34" borderId="11" xfId="36" applyFont="1" applyFill="1" applyBorder="1" applyAlignment="1">
      <alignment horizontal="center" textRotation="90" wrapText="1"/>
    </xf>
    <xf numFmtId="0" fontId="89" fillId="34" borderId="11" xfId="36" applyFont="1" applyFill="1" applyBorder="1" applyAlignment="1">
      <alignment horizontal="center" vertical="center" wrapText="1"/>
    </xf>
    <xf numFmtId="0" fontId="89" fillId="34" borderId="11" xfId="36" applyFont="1" applyFill="1" applyBorder="1" applyAlignment="1" applyProtection="1">
      <alignment horizontal="center" vertical="center" wrapText="1"/>
      <protection locked="0"/>
    </xf>
    <xf numFmtId="0" fontId="140" fillId="25" borderId="10" xfId="36" applyFont="1" applyFill="1" applyBorder="1" applyAlignment="1" applyProtection="1">
      <alignment horizontal="center" vertical="center" wrapText="1"/>
      <protection locked="0"/>
    </xf>
    <xf numFmtId="0" fontId="91" fillId="0" borderId="29" xfId="36" applyNumberFormat="1" applyFont="1" applyFill="1" applyBorder="1" applyAlignment="1">
      <alignment horizontal="center" vertical="center" wrapText="1"/>
    </xf>
    <xf numFmtId="0" fontId="91" fillId="0" borderId="43" xfId="36" applyNumberFormat="1" applyFont="1" applyFill="1" applyBorder="1" applyAlignment="1">
      <alignment horizontal="center" vertical="center" wrapText="1"/>
    </xf>
    <xf numFmtId="0" fontId="91" fillId="0" borderId="26" xfId="36" applyNumberFormat="1" applyFont="1" applyFill="1" applyBorder="1" applyAlignment="1">
      <alignment horizontal="center" vertical="center" wrapText="1"/>
    </xf>
    <xf numFmtId="0" fontId="91" fillId="0" borderId="50" xfId="36" applyFont="1" applyFill="1" applyBorder="1" applyAlignment="1">
      <alignment horizontal="center" vertical="center"/>
    </xf>
    <xf numFmtId="0" fontId="91" fillId="0" borderId="43" xfId="36" applyFont="1" applyFill="1" applyBorder="1" applyAlignment="1">
      <alignment horizontal="center" vertical="center"/>
    </xf>
    <xf numFmtId="0" fontId="91" fillId="0" borderId="26" xfId="36" applyFont="1" applyFill="1" applyBorder="1" applyAlignment="1">
      <alignment horizontal="center" vertical="center"/>
    </xf>
    <xf numFmtId="0" fontId="51" fillId="34" borderId="43" xfId="36" applyFont="1" applyFill="1" applyBorder="1" applyAlignment="1">
      <alignment horizontal="center" textRotation="90" wrapText="1"/>
    </xf>
    <xf numFmtId="0" fontId="50" fillId="34" borderId="29" xfId="36" applyFont="1" applyFill="1" applyBorder="1" applyAlignment="1" applyProtection="1">
      <alignment horizontal="center" vertical="center" wrapText="1"/>
      <protection locked="0"/>
    </xf>
    <xf numFmtId="0" fontId="50" fillId="34" borderId="43" xfId="36" applyFont="1" applyFill="1" applyBorder="1" applyAlignment="1">
      <alignment horizontal="center" vertical="center" wrapText="1"/>
    </xf>
    <xf numFmtId="0" fontId="91" fillId="0" borderId="48" xfId="36" applyFont="1" applyFill="1" applyBorder="1" applyAlignment="1">
      <alignment horizontal="center" vertical="center"/>
    </xf>
    <xf numFmtId="0" fontId="91" fillId="0" borderId="45" xfId="36" applyFont="1" applyFill="1" applyBorder="1" applyAlignment="1">
      <alignment horizontal="center" vertical="center"/>
    </xf>
    <xf numFmtId="0" fontId="91" fillId="0" borderId="47" xfId="36" applyFont="1" applyFill="1" applyBorder="1" applyAlignment="1">
      <alignment horizontal="center" vertical="center"/>
    </xf>
    <xf numFmtId="167" fontId="92" fillId="0" borderId="29" xfId="36" applyNumberFormat="1" applyFont="1" applyFill="1" applyBorder="1" applyAlignment="1">
      <alignment horizontal="center" vertical="center"/>
    </xf>
    <xf numFmtId="167" fontId="92" fillId="0" borderId="43" xfId="36" applyNumberFormat="1" applyFont="1" applyFill="1" applyBorder="1" applyAlignment="1">
      <alignment horizontal="center" vertical="center"/>
    </xf>
    <xf numFmtId="167" fontId="92" fillId="0" borderId="26" xfId="36" applyNumberFormat="1" applyFont="1" applyFill="1" applyBorder="1" applyAlignment="1">
      <alignment horizontal="center" vertical="center"/>
    </xf>
    <xf numFmtId="1" fontId="91" fillId="0" borderId="29" xfId="36" applyNumberFormat="1" applyFont="1" applyFill="1" applyBorder="1" applyAlignment="1">
      <alignment horizontal="center" vertical="center"/>
    </xf>
    <xf numFmtId="1" fontId="91" fillId="0" borderId="43" xfId="36" applyNumberFormat="1" applyFont="1" applyFill="1" applyBorder="1" applyAlignment="1">
      <alignment horizontal="center" vertical="center"/>
    </xf>
    <xf numFmtId="1" fontId="91" fillId="0" borderId="26" xfId="36" applyNumberFormat="1" applyFont="1" applyFill="1" applyBorder="1" applyAlignment="1">
      <alignment horizontal="center" vertical="center"/>
    </xf>
    <xf numFmtId="171" fontId="69" fillId="0" borderId="29" xfId="36" applyNumberFormat="1" applyFont="1" applyFill="1" applyBorder="1" applyAlignment="1">
      <alignment horizontal="center" vertical="center"/>
    </xf>
    <xf numFmtId="171" fontId="69" fillId="0" borderId="43" xfId="36" applyNumberFormat="1" applyFont="1" applyFill="1" applyBorder="1" applyAlignment="1">
      <alignment horizontal="center" vertical="center"/>
    </xf>
    <xf numFmtId="171" fontId="69" fillId="0" borderId="26" xfId="36" applyNumberFormat="1" applyFont="1" applyFill="1" applyBorder="1" applyAlignment="1">
      <alignment horizontal="center" vertical="center"/>
    </xf>
    <xf numFmtId="0" fontId="68" fillId="34" borderId="17" xfId="36" applyFont="1" applyFill="1" applyBorder="1" applyAlignment="1">
      <alignment horizontal="center" vertical="center"/>
    </xf>
    <xf numFmtId="0" fontId="68" fillId="34" borderId="0" xfId="36" applyFont="1" applyFill="1" applyBorder="1" applyAlignment="1">
      <alignment horizontal="center" vertical="center"/>
    </xf>
    <xf numFmtId="0" fontId="68" fillId="34" borderId="18" xfId="36" applyFont="1" applyFill="1" applyBorder="1" applyAlignment="1">
      <alignment horizontal="center" vertical="center"/>
    </xf>
    <xf numFmtId="0" fontId="91" fillId="0" borderId="49" xfId="36" applyFont="1" applyFill="1" applyBorder="1" applyAlignment="1">
      <alignment horizontal="center" vertical="center"/>
    </xf>
    <xf numFmtId="167" fontId="92" fillId="0" borderId="29" xfId="36" applyNumberFormat="1" applyFont="1" applyFill="1" applyBorder="1" applyAlignment="1">
      <alignment horizontal="center" vertical="center" wrapText="1"/>
    </xf>
    <xf numFmtId="167" fontId="92" fillId="0" borderId="43" xfId="36" applyNumberFormat="1" applyFont="1" applyFill="1" applyBorder="1" applyAlignment="1">
      <alignment horizontal="center" vertical="center" wrapText="1"/>
    </xf>
    <xf numFmtId="167" fontId="92" fillId="0" borderId="26" xfId="36" applyNumberFormat="1" applyFont="1" applyFill="1" applyBorder="1" applyAlignment="1">
      <alignment horizontal="center" vertical="center" wrapText="1"/>
    </xf>
    <xf numFmtId="170" fontId="44" fillId="0" borderId="48" xfId="36" applyNumberFormat="1" applyFont="1" applyFill="1" applyBorder="1" applyAlignment="1">
      <alignment horizontal="center" vertical="center"/>
    </xf>
    <xf numFmtId="170" fontId="44" fillId="0" borderId="45" xfId="36" applyNumberFormat="1" applyFont="1" applyFill="1" applyBorder="1" applyAlignment="1">
      <alignment horizontal="center" vertical="center"/>
    </xf>
    <xf numFmtId="170" fontId="44" fillId="0" borderId="47" xfId="36" applyNumberFormat="1" applyFont="1" applyFill="1" applyBorder="1" applyAlignment="1">
      <alignment horizontal="center" vertical="center"/>
    </xf>
    <xf numFmtId="171" fontId="101" fillId="0" borderId="48" xfId="36" applyNumberFormat="1" applyFont="1" applyFill="1" applyBorder="1" applyAlignment="1">
      <alignment horizontal="center" vertical="center"/>
    </xf>
    <xf numFmtId="171" fontId="101" fillId="0" borderId="45" xfId="36" applyNumberFormat="1" applyFont="1" applyFill="1" applyBorder="1" applyAlignment="1">
      <alignment horizontal="center" vertical="center"/>
    </xf>
    <xf numFmtId="171" fontId="101" fillId="0" borderId="47" xfId="36" applyNumberFormat="1" applyFont="1" applyFill="1" applyBorder="1" applyAlignment="1">
      <alignment horizontal="center" vertical="center"/>
    </xf>
    <xf numFmtId="1" fontId="47" fillId="0" borderId="29" xfId="36" applyNumberFormat="1" applyFont="1" applyFill="1" applyBorder="1" applyAlignment="1">
      <alignment horizontal="center" vertical="center"/>
    </xf>
    <xf numFmtId="1" fontId="47" fillId="0" borderId="43" xfId="36" applyNumberFormat="1" applyFont="1" applyFill="1" applyBorder="1" applyAlignment="1">
      <alignment horizontal="center" vertical="center"/>
    </xf>
    <xf numFmtId="1" fontId="47" fillId="0" borderId="46" xfId="36" applyNumberFormat="1" applyFont="1" applyFill="1" applyBorder="1" applyAlignment="1">
      <alignment horizontal="center" vertical="center"/>
    </xf>
    <xf numFmtId="0" fontId="70" fillId="0" borderId="29" xfId="36" applyFont="1" applyFill="1" applyBorder="1" applyAlignment="1" applyProtection="1">
      <alignment horizontal="center" vertical="center" wrapText="1"/>
      <protection locked="0"/>
    </xf>
    <xf numFmtId="0" fontId="70" fillId="0" borderId="43" xfId="36" applyFont="1" applyFill="1" applyBorder="1" applyAlignment="1" applyProtection="1">
      <alignment horizontal="center" vertical="center" wrapText="1"/>
      <protection locked="0"/>
    </xf>
    <xf numFmtId="0" fontId="70" fillId="0" borderId="26" xfId="36" applyFont="1" applyFill="1" applyBorder="1" applyAlignment="1" applyProtection="1">
      <alignment horizontal="center" vertical="center" wrapText="1"/>
      <protection locked="0"/>
    </xf>
    <xf numFmtId="0" fontId="47" fillId="0" borderId="29" xfId="36" applyNumberFormat="1" applyFont="1" applyFill="1" applyBorder="1" applyAlignment="1">
      <alignment horizontal="center" vertical="center" wrapText="1"/>
    </xf>
    <xf numFmtId="0" fontId="47" fillId="0" borderId="43" xfId="36" applyNumberFormat="1" applyFont="1" applyFill="1" applyBorder="1" applyAlignment="1">
      <alignment horizontal="center" vertical="center" wrapText="1"/>
    </xf>
    <xf numFmtId="0" fontId="47" fillId="0" borderId="46" xfId="36" applyNumberFormat="1" applyFont="1" applyFill="1" applyBorder="1" applyAlignment="1">
      <alignment horizontal="center" vertical="center" wrapText="1"/>
    </xf>
    <xf numFmtId="168" fontId="44" fillId="0" borderId="44" xfId="36" applyNumberFormat="1" applyFont="1" applyFill="1" applyBorder="1" applyAlignment="1">
      <alignment horizontal="center" vertical="center"/>
    </xf>
    <xf numFmtId="168" fontId="44" fillId="0" borderId="43" xfId="36" applyNumberFormat="1" applyFont="1" applyFill="1" applyBorder="1" applyAlignment="1">
      <alignment horizontal="center" vertical="center"/>
    </xf>
    <xf numFmtId="168" fontId="44" fillId="0" borderId="46" xfId="36" applyNumberFormat="1" applyFont="1" applyFill="1" applyBorder="1" applyAlignment="1">
      <alignment horizontal="center" vertical="center"/>
    </xf>
    <xf numFmtId="0" fontId="47" fillId="0" borderId="48" xfId="36" applyFont="1" applyFill="1" applyBorder="1" applyAlignment="1">
      <alignment horizontal="center" vertical="center"/>
    </xf>
    <xf numFmtId="0" fontId="47" fillId="0" borderId="45" xfId="36" applyFont="1" applyFill="1" applyBorder="1" applyAlignment="1">
      <alignment horizontal="center" vertical="center"/>
    </xf>
    <xf numFmtId="0" fontId="47" fillId="0" borderId="47" xfId="36" applyFont="1" applyFill="1" applyBorder="1" applyAlignment="1">
      <alignment horizontal="center" vertical="center"/>
    </xf>
    <xf numFmtId="0" fontId="47" fillId="0" borderId="48" xfId="36" applyFont="1" applyFill="1" applyBorder="1" applyAlignment="1">
      <alignment horizontal="center" vertical="center" wrapText="1"/>
    </xf>
    <xf numFmtId="0" fontId="47" fillId="0" borderId="45" xfId="36" applyFont="1" applyFill="1" applyBorder="1" applyAlignment="1">
      <alignment horizontal="center" vertical="center" wrapText="1"/>
    </xf>
    <xf numFmtId="0" fontId="47" fillId="0" borderId="47" xfId="36" applyFont="1" applyFill="1" applyBorder="1" applyAlignment="1">
      <alignment horizontal="center" vertical="center" wrapText="1"/>
    </xf>
    <xf numFmtId="0" fontId="47" fillId="0" borderId="29" xfId="36" applyFont="1" applyFill="1" applyBorder="1" applyAlignment="1">
      <alignment horizontal="center" vertical="center"/>
    </xf>
    <xf numFmtId="0" fontId="47" fillId="0" borderId="43" xfId="36" applyFont="1" applyFill="1" applyBorder="1" applyAlignment="1">
      <alignment horizontal="center" vertical="center"/>
    </xf>
    <xf numFmtId="0" fontId="47" fillId="0" borderId="46" xfId="36" applyFont="1" applyFill="1" applyBorder="1" applyAlignment="1">
      <alignment horizontal="center" vertical="center"/>
    </xf>
    <xf numFmtId="0" fontId="45" fillId="0" borderId="29" xfId="36" applyFont="1" applyFill="1" applyBorder="1" applyAlignment="1">
      <alignment horizontal="center"/>
    </xf>
    <xf numFmtId="0" fontId="45" fillId="0" borderId="26" xfId="36" applyFont="1" applyFill="1" applyBorder="1" applyAlignment="1">
      <alignment horizontal="center"/>
    </xf>
    <xf numFmtId="170" fontId="101" fillId="0" borderId="44" xfId="36" applyNumberFormat="1" applyFont="1" applyFill="1" applyBorder="1" applyAlignment="1">
      <alignment horizontal="center" vertical="center"/>
    </xf>
    <xf numFmtId="170" fontId="101" fillId="0" borderId="43" xfId="36" applyNumberFormat="1" applyFont="1" applyFill="1" applyBorder="1" applyAlignment="1">
      <alignment horizontal="center" vertical="center"/>
    </xf>
    <xf numFmtId="0" fontId="32" fillId="0" borderId="10" xfId="36" applyFont="1" applyFill="1" applyBorder="1" applyAlignment="1" applyProtection="1">
      <alignment horizontal="center" vertical="center" wrapText="1"/>
      <protection locked="0"/>
    </xf>
    <xf numFmtId="0" fontId="32" fillId="0" borderId="10" xfId="36" applyFont="1" applyFill="1" applyBorder="1" applyAlignment="1" applyProtection="1">
      <alignment vertical="center" wrapText="1"/>
      <protection locked="0"/>
    </xf>
    <xf numFmtId="0" fontId="33" fillId="30" borderId="24" xfId="36" applyFont="1" applyFill="1" applyBorder="1" applyAlignment="1" applyProtection="1">
      <alignment horizontal="right" vertical="center" wrapText="1"/>
      <protection locked="0"/>
    </xf>
    <xf numFmtId="166" fontId="33" fillId="30" borderId="24" xfId="36" applyNumberFormat="1" applyFont="1" applyFill="1" applyBorder="1" applyAlignment="1" applyProtection="1">
      <alignment horizontal="center" vertical="center" wrapText="1"/>
      <protection locked="0"/>
    </xf>
    <xf numFmtId="0" fontId="90" fillId="40" borderId="29" xfId="0" applyFont="1" applyFill="1" applyBorder="1" applyAlignment="1">
      <alignment horizontal="center" vertical="center" wrapText="1"/>
    </xf>
    <xf numFmtId="0" fontId="90" fillId="40" borderId="26" xfId="0" applyFont="1" applyFill="1" applyBorder="1" applyAlignment="1">
      <alignment horizontal="center" vertical="center" wrapText="1"/>
    </xf>
    <xf numFmtId="0" fontId="103" fillId="44" borderId="0" xfId="31" applyFont="1" applyFill="1" applyBorder="1" applyAlignment="1" applyProtection="1">
      <alignment horizontal="center" vertical="center"/>
    </xf>
    <xf numFmtId="0" fontId="92" fillId="40" borderId="11" xfId="0" applyFont="1" applyFill="1" applyBorder="1" applyAlignment="1">
      <alignment horizontal="center" vertical="center"/>
    </xf>
    <xf numFmtId="0" fontId="92" fillId="37" borderId="30" xfId="0" applyFont="1" applyFill="1" applyBorder="1" applyAlignment="1">
      <alignment horizontal="center" vertical="center"/>
    </xf>
    <xf numFmtId="0" fontId="92" fillId="37" borderId="25" xfId="0" applyFont="1" applyFill="1" applyBorder="1" applyAlignment="1">
      <alignment horizontal="center" vertical="center"/>
    </xf>
    <xf numFmtId="0" fontId="92" fillId="37" borderId="11" xfId="0" applyFont="1" applyFill="1" applyBorder="1" applyAlignment="1">
      <alignment horizontal="center" vertical="center"/>
    </xf>
    <xf numFmtId="0" fontId="90" fillId="37" borderId="30" xfId="0" applyFont="1" applyFill="1" applyBorder="1" applyAlignment="1">
      <alignment horizontal="center" vertical="center" wrapText="1"/>
    </xf>
    <xf numFmtId="0" fontId="90" fillId="37" borderId="25" xfId="0" applyFont="1" applyFill="1" applyBorder="1" applyAlignment="1">
      <alignment horizontal="center" vertical="center" wrapText="1"/>
    </xf>
    <xf numFmtId="0" fontId="90" fillId="37" borderId="30" xfId="0" applyFont="1" applyFill="1" applyBorder="1" applyAlignment="1">
      <alignment horizontal="center" vertical="center"/>
    </xf>
    <xf numFmtId="0" fontId="90" fillId="37" borderId="25" xfId="0" applyFont="1" applyFill="1" applyBorder="1" applyAlignment="1">
      <alignment horizontal="center" vertical="center"/>
    </xf>
    <xf numFmtId="0" fontId="92" fillId="40" borderId="29" xfId="0" applyFont="1" applyFill="1" applyBorder="1" applyAlignment="1">
      <alignment horizontal="center" vertical="center" wrapText="1"/>
    </xf>
    <xf numFmtId="0" fontId="92" fillId="40" borderId="26" xfId="0" applyFont="1" applyFill="1" applyBorder="1" applyAlignment="1">
      <alignment horizontal="center" vertical="center" wrapText="1"/>
    </xf>
    <xf numFmtId="0" fontId="109" fillId="44" borderId="13" xfId="0" applyFont="1" applyFill="1" applyBorder="1" applyAlignment="1">
      <alignment horizontal="center" vertical="center"/>
    </xf>
    <xf numFmtId="0" fontId="177" fillId="29" borderId="0" xfId="36" applyFont="1" applyFill="1" applyBorder="1" applyAlignment="1" applyProtection="1">
      <alignment horizontal="center" vertical="center" wrapText="1"/>
      <protection locked="0"/>
    </xf>
    <xf numFmtId="0" fontId="92" fillId="37" borderId="30" xfId="0" applyFont="1" applyFill="1" applyBorder="1" applyAlignment="1">
      <alignment horizontal="center" vertical="center" wrapText="1"/>
    </xf>
    <xf numFmtId="0" fontId="92" fillId="37" borderId="25" xfId="0" applyFont="1" applyFill="1" applyBorder="1" applyAlignment="1">
      <alignment horizontal="center" vertical="center" wrapText="1"/>
    </xf>
    <xf numFmtId="0" fontId="175" fillId="34" borderId="0" xfId="36" applyFont="1" applyFill="1" applyBorder="1" applyAlignment="1" applyProtection="1">
      <alignment horizontal="center" vertical="center" wrapText="1"/>
      <protection locked="0"/>
    </xf>
    <xf numFmtId="0" fontId="69" fillId="32" borderId="0" xfId="31" applyFont="1" applyFill="1" applyBorder="1" applyAlignment="1" applyProtection="1">
      <alignment horizontal="center" vertical="center"/>
    </xf>
    <xf numFmtId="0" fontId="174" fillId="32" borderId="0" xfId="31" applyFont="1" applyFill="1" applyBorder="1" applyAlignment="1" applyProtection="1">
      <alignment horizontal="center" vertical="center"/>
    </xf>
    <xf numFmtId="22" fontId="69" fillId="44" borderId="13" xfId="0" applyNumberFormat="1" applyFont="1" applyFill="1" applyBorder="1" applyAlignment="1">
      <alignment horizontal="center" vertical="center"/>
    </xf>
    <xf numFmtId="22" fontId="109" fillId="32" borderId="0" xfId="31" applyNumberFormat="1" applyFont="1" applyFill="1" applyBorder="1" applyAlignment="1" applyProtection="1">
      <alignment horizontal="center" vertical="center"/>
    </xf>
    <xf numFmtId="0" fontId="109" fillId="32" borderId="0" xfId="31" applyFont="1" applyFill="1" applyBorder="1" applyAlignment="1" applyProtection="1">
      <alignment horizontal="center" vertical="center"/>
    </xf>
    <xf numFmtId="0" fontId="103" fillId="32" borderId="0" xfId="31" applyFont="1" applyFill="1" applyBorder="1" applyAlignment="1" applyProtection="1">
      <alignment horizontal="center" vertical="center"/>
    </xf>
    <xf numFmtId="2" fontId="70" fillId="31" borderId="11" xfId="36" applyNumberFormat="1" applyFont="1" applyFill="1" applyBorder="1" applyAlignment="1" applyProtection="1">
      <alignment horizontal="center" vertical="center" wrapText="1"/>
      <protection locked="0"/>
    </xf>
    <xf numFmtId="0" fontId="58" fillId="29" borderId="12" xfId="36" applyFont="1" applyFill="1" applyBorder="1" applyAlignment="1" applyProtection="1">
      <alignment horizontal="right" vertical="center" wrapText="1"/>
      <protection locked="0"/>
    </xf>
    <xf numFmtId="0" fontId="58" fillId="25" borderId="10" xfId="36" applyFont="1" applyFill="1" applyBorder="1" applyAlignment="1" applyProtection="1">
      <alignment horizontal="right" vertical="center" wrapText="1"/>
      <protection locked="0"/>
    </xf>
    <xf numFmtId="0" fontId="114" fillId="25" borderId="10" xfId="31" applyFont="1" applyFill="1" applyBorder="1" applyAlignment="1" applyProtection="1">
      <alignment horizontal="left" vertical="center" wrapText="1"/>
      <protection locked="0"/>
    </xf>
    <xf numFmtId="0" fontId="115" fillId="25" borderId="10" xfId="36" applyNumberFormat="1" applyFont="1" applyFill="1" applyBorder="1" applyAlignment="1" applyProtection="1">
      <alignment horizontal="center" vertical="center" wrapText="1"/>
      <protection locked="0"/>
    </xf>
    <xf numFmtId="0" fontId="113" fillId="25" borderId="10" xfId="36" applyNumberFormat="1" applyFont="1" applyFill="1" applyBorder="1" applyAlignment="1" applyProtection="1">
      <alignment horizontal="left" vertical="center" wrapText="1"/>
      <protection locked="0"/>
    </xf>
    <xf numFmtId="0" fontId="113" fillId="29" borderId="12" xfId="36" applyFont="1" applyFill="1" applyBorder="1" applyAlignment="1" applyProtection="1">
      <alignment horizontal="left" vertical="center" wrapText="1"/>
      <protection locked="0"/>
    </xf>
    <xf numFmtId="0" fontId="113" fillId="29" borderId="12" xfId="36" applyNumberFormat="1" applyFont="1" applyFill="1" applyBorder="1" applyAlignment="1" applyProtection="1">
      <alignment horizontal="left" vertical="center" wrapText="1"/>
      <protection locked="0"/>
    </xf>
    <xf numFmtId="0" fontId="44" fillId="29" borderId="12" xfId="36" applyFont="1" applyFill="1" applyBorder="1" applyAlignment="1" applyProtection="1">
      <alignment horizontal="center" vertical="center" wrapText="1"/>
      <protection locked="0"/>
    </xf>
    <xf numFmtId="14" fontId="59" fillId="31" borderId="11" xfId="36" applyNumberFormat="1" applyFont="1" applyFill="1" applyBorder="1" applyAlignment="1" applyProtection="1">
      <alignment horizontal="center" vertical="center" wrapText="1"/>
      <protection locked="0"/>
    </xf>
    <xf numFmtId="2" fontId="59" fillId="31" borderId="11" xfId="36" applyNumberFormat="1" applyFont="1" applyFill="1" applyBorder="1" applyAlignment="1" applyProtection="1">
      <alignment horizontal="center" vertical="center" wrapText="1"/>
      <protection locked="0"/>
    </xf>
    <xf numFmtId="168" fontId="89" fillId="34" borderId="11" xfId="36" applyNumberFormat="1" applyFont="1" applyFill="1" applyBorder="1" applyAlignment="1">
      <alignment horizontal="center" vertical="center" wrapText="1"/>
    </xf>
    <xf numFmtId="0" fontId="162" fillId="31" borderId="42" xfId="36" applyFont="1" applyFill="1" applyBorder="1" applyAlignment="1" applyProtection="1">
      <alignment horizontal="center" vertical="center" wrapText="1"/>
      <protection locked="0"/>
    </xf>
    <xf numFmtId="0" fontId="168" fillId="29" borderId="10" xfId="36" applyFont="1" applyFill="1" applyBorder="1" applyAlignment="1" applyProtection="1">
      <alignment horizontal="right" vertical="center" wrapText="1"/>
      <protection locked="0"/>
    </xf>
    <xf numFmtId="0" fontId="136" fillId="29" borderId="12" xfId="36" applyFont="1" applyFill="1" applyBorder="1" applyAlignment="1" applyProtection="1">
      <alignment horizontal="center" vertical="center" wrapText="1"/>
      <protection locked="0"/>
    </xf>
    <xf numFmtId="0" fontId="169" fillId="34" borderId="29" xfId="36" applyFont="1" applyFill="1" applyBorder="1" applyAlignment="1">
      <alignment horizontal="center" vertical="center" wrapText="1"/>
    </xf>
    <xf numFmtId="0" fontId="169" fillId="34" borderId="26" xfId="36" applyFont="1" applyFill="1" applyBorder="1" applyAlignment="1">
      <alignment horizontal="center" vertical="center" wrapText="1"/>
    </xf>
    <xf numFmtId="0" fontId="169" fillId="34" borderId="11" xfId="36" applyFont="1" applyFill="1" applyBorder="1" applyAlignment="1">
      <alignment horizontal="center" textRotation="90"/>
    </xf>
    <xf numFmtId="0" fontId="169" fillId="34" borderId="11" xfId="36" applyFont="1" applyFill="1" applyBorder="1" applyAlignment="1">
      <alignment horizontal="center" vertical="center"/>
    </xf>
    <xf numFmtId="0" fontId="168" fillId="29" borderId="12" xfId="36" applyFont="1" applyFill="1" applyBorder="1" applyAlignment="1" applyProtection="1">
      <alignment horizontal="right" vertical="center" wrapText="1"/>
      <protection locked="0"/>
    </xf>
    <xf numFmtId="0" fontId="167" fillId="29" borderId="10" xfId="36" applyFont="1" applyFill="1" applyBorder="1" applyAlignment="1" applyProtection="1">
      <alignment horizontal="left" vertical="center" wrapText="1"/>
      <protection locked="0"/>
    </xf>
    <xf numFmtId="0" fontId="103" fillId="29" borderId="12" xfId="36" applyFont="1" applyFill="1" applyBorder="1" applyAlignment="1" applyProtection="1">
      <alignment horizontal="left" vertical="center" wrapText="1"/>
      <protection locked="0"/>
    </xf>
    <xf numFmtId="0" fontId="118" fillId="35" borderId="13" xfId="0" applyFont="1" applyFill="1" applyBorder="1" applyAlignment="1">
      <alignment horizontal="center" vertical="center" wrapText="1"/>
    </xf>
    <xf numFmtId="0" fontId="71" fillId="35" borderId="13" xfId="0" applyFont="1" applyFill="1" applyBorder="1" applyAlignment="1">
      <alignment horizontal="right" vertical="center" wrapText="1"/>
    </xf>
    <xf numFmtId="0" fontId="92" fillId="39" borderId="24" xfId="0" applyFont="1" applyFill="1" applyBorder="1" applyAlignment="1">
      <alignment horizontal="center" vertical="center"/>
    </xf>
    <xf numFmtId="0" fontId="92" fillId="39" borderId="24" xfId="36" applyFont="1" applyFill="1" applyBorder="1" applyAlignment="1">
      <alignment horizontal="center" vertical="center"/>
    </xf>
    <xf numFmtId="0" fontId="92" fillId="39" borderId="13" xfId="0" applyFont="1" applyFill="1" applyBorder="1" applyAlignment="1">
      <alignment horizontal="center" vertical="center"/>
    </xf>
    <xf numFmtId="0" fontId="174" fillId="44" borderId="11" xfId="0" applyFont="1" applyFill="1" applyBorder="1" applyAlignment="1">
      <alignment horizontal="center" vertical="center" wrapText="1"/>
    </xf>
    <xf numFmtId="0" fontId="174" fillId="48" borderId="11" xfId="0" quotePrefix="1" applyFont="1" applyFill="1" applyBorder="1" applyAlignment="1">
      <alignment horizontal="center" vertical="center" wrapText="1"/>
    </xf>
    <xf numFmtId="1" fontId="174" fillId="40" borderId="11" xfId="0" applyNumberFormat="1" applyFont="1" applyFill="1" applyBorder="1" applyAlignment="1">
      <alignment horizontal="center" vertical="center" wrapText="1"/>
    </xf>
    <xf numFmtId="0" fontId="174" fillId="40" borderId="11" xfId="0" applyFont="1" applyFill="1" applyBorder="1" applyAlignment="1">
      <alignment horizontal="center" vertical="center" wrapText="1"/>
    </xf>
    <xf numFmtId="169" fontId="117" fillId="34" borderId="11" xfId="36" applyNumberFormat="1" applyFont="1" applyFill="1" applyBorder="1" applyAlignment="1">
      <alignment horizontal="center" vertical="center" wrapText="1"/>
    </xf>
  </cellXfs>
  <cellStyles count="48">
    <cellStyle name="%20 - Vurgu1" xfId="1" builtinId="30" customBuiltin="1"/>
    <cellStyle name="%20 - Vurgu2" xfId="2" builtinId="34" customBuiltin="1"/>
    <cellStyle name="%20 - Vurgu3" xfId="3" builtinId="38" customBuiltin="1"/>
    <cellStyle name="%20 - Vurgu4" xfId="4" builtinId="42" customBuiltin="1"/>
    <cellStyle name="%20 - Vurgu5" xfId="5" builtinId="46" customBuiltin="1"/>
    <cellStyle name="%20 - Vurgu6" xfId="6" builtinId="50" customBuiltin="1"/>
    <cellStyle name="%40 - Vurgu1" xfId="7" builtinId="31" customBuiltin="1"/>
    <cellStyle name="%40 - Vurgu2" xfId="8" builtinId="35" customBuiltin="1"/>
    <cellStyle name="%40 - Vurgu3" xfId="9" builtinId="39" customBuiltin="1"/>
    <cellStyle name="%40 - Vurgu4" xfId="10" builtinId="43" customBuiltin="1"/>
    <cellStyle name="%40 - Vurgu5" xfId="11" builtinId="47" customBuiltin="1"/>
    <cellStyle name="%40 - Vurgu6" xfId="12" builtinId="51" customBuiltin="1"/>
    <cellStyle name="%60 - Vurgu1" xfId="13" builtinId="32" customBuiltin="1"/>
    <cellStyle name="%60 - Vurgu2" xfId="14" builtinId="36" customBuiltin="1"/>
    <cellStyle name="%60 - Vurgu3" xfId="15" builtinId="40" customBuiltin="1"/>
    <cellStyle name="%60 - Vurgu4" xfId="16" builtinId="44" customBuiltin="1"/>
    <cellStyle name="%60 - Vurgu5" xfId="17" builtinId="48" customBuiltin="1"/>
    <cellStyle name="%60 - Vurgu6" xfId="18" builtinId="52" customBuiltin="1"/>
    <cellStyle name="Açıklama Metni" xfId="19" builtinId="53" customBuiltin="1"/>
    <cellStyle name="Ana Başlık" xfId="20" builtinId="15" customBuiltin="1"/>
    <cellStyle name="Bağlı Hücre" xfId="21" builtinId="24" customBuiltin="1"/>
    <cellStyle name="Başlık 1" xfId="22" builtinId="16" customBuiltin="1"/>
    <cellStyle name="Başlık 2" xfId="23" builtinId="17" customBuiltin="1"/>
    <cellStyle name="Başlık 3" xfId="24" builtinId="18" customBuiltin="1"/>
    <cellStyle name="Başlık 4" xfId="25" builtinId="19" customBuiltin="1"/>
    <cellStyle name="Çıkış" xfId="26" builtinId="21" customBuiltin="1"/>
    <cellStyle name="Giriş" xfId="27" builtinId="20" customBuiltin="1"/>
    <cellStyle name="Hesaplama" xfId="28" builtinId="22" customBuiltin="1"/>
    <cellStyle name="İşaretli Hücre" xfId="29" builtinId="23" customBuiltin="1"/>
    <cellStyle name="İyi" xfId="30" builtinId="26" customBuiltin="1"/>
    <cellStyle name="Köprü" xfId="31" builtinId="8"/>
    <cellStyle name="Köprü 2" xfId="32"/>
    <cellStyle name="Köprü 3" xfId="33"/>
    <cellStyle name="Köprü 4" xfId="34"/>
    <cellStyle name="Kötü" xfId="35" builtinId="27" customBuiltin="1"/>
    <cellStyle name="Normal" xfId="0" builtinId="0"/>
    <cellStyle name="Normal 2" xfId="36"/>
    <cellStyle name="Normal_AZ IF ÇOK İŞ" xfId="47"/>
    <cellStyle name="Not" xfId="37" builtinId="10" customBuiltin="1"/>
    <cellStyle name="Nötr" xfId="38" builtinId="28" customBuiltin="1"/>
    <cellStyle name="Toplam" xfId="39" builtinId="25" customBuiltin="1"/>
    <cellStyle name="Uyarı Metni" xfId="40" builtinId="11" customBuiltin="1"/>
    <cellStyle name="Vurgu1" xfId="41" builtinId="29" customBuiltin="1"/>
    <cellStyle name="Vurgu2" xfId="42" builtinId="33" customBuiltin="1"/>
    <cellStyle name="Vurgu3" xfId="43" builtinId="37" customBuiltin="1"/>
    <cellStyle name="Vurgu4" xfId="44" builtinId="41" customBuiltin="1"/>
    <cellStyle name="Vurgu5" xfId="45" builtinId="45" customBuiltin="1"/>
    <cellStyle name="Vurgu6" xfId="46" builtinId="49" customBuiltin="1"/>
  </cellStyles>
  <dxfs count="76">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xdr:col>
      <xdr:colOff>328273</xdr:colOff>
      <xdr:row>2</xdr:row>
      <xdr:rowOff>79261</xdr:rowOff>
    </xdr:from>
    <xdr:to>
      <xdr:col>6</xdr:col>
      <xdr:colOff>23132</xdr:colOff>
      <xdr:row>7</xdr:row>
      <xdr:rowOff>69736</xdr:rowOff>
    </xdr:to>
    <xdr:pic>
      <xdr:nvPicPr>
        <xdr:cNvPr id="187005" name="Resim 1"/>
        <xdr:cNvPicPr>
          <a:picLocks noChangeArrowheads="1"/>
        </xdr:cNvPicPr>
      </xdr:nvPicPr>
      <xdr:blipFill>
        <a:blip xmlns:r="http://schemas.openxmlformats.org/officeDocument/2006/relationships" r:embed="rId1" cstate="print"/>
        <a:srcRect/>
        <a:stretch>
          <a:fillRect/>
        </a:stretch>
      </xdr:blipFill>
      <xdr:spPr bwMode="auto">
        <a:xfrm>
          <a:off x="2735036" y="1720623"/>
          <a:ext cx="800440" cy="815408"/>
        </a:xfrm>
        <a:prstGeom prst="rect">
          <a:avLst/>
        </a:prstGeom>
        <a:noFill/>
        <a:ln w="9525">
          <a:noFill/>
          <a:miter lim="800000"/>
          <a:headEnd/>
          <a:tailEnd/>
        </a:ln>
        <a:effectLst>
          <a:outerShdw dist="35921" dir="2700000" algn="ctr" rotWithShape="0">
            <a:srgbClr val="808080"/>
          </a:outerShdw>
        </a:effectLst>
      </xdr:spPr>
    </xdr:pic>
    <xdr:clientData/>
  </xdr:twoCellAnchor>
  <xdr:twoCellAnchor>
    <xdr:from>
      <xdr:col>0</xdr:col>
      <xdr:colOff>295275</xdr:colOff>
      <xdr:row>19</xdr:row>
      <xdr:rowOff>371475</xdr:rowOff>
    </xdr:from>
    <xdr:to>
      <xdr:col>1</xdr:col>
      <xdr:colOff>266700</xdr:colOff>
      <xdr:row>21</xdr:row>
      <xdr:rowOff>180975</xdr:rowOff>
    </xdr:to>
    <xdr:grpSp>
      <xdr:nvGrpSpPr>
        <xdr:cNvPr id="187031" name="5 Grup"/>
        <xdr:cNvGrpSpPr>
          <a:grpSpLocks/>
        </xdr:cNvGrpSpPr>
      </xdr:nvGrpSpPr>
      <xdr:grpSpPr bwMode="auto">
        <a:xfrm>
          <a:off x="295275" y="7863908"/>
          <a:ext cx="719818" cy="710973"/>
          <a:chOff x="254794" y="7798490"/>
          <a:chExt cx="523770" cy="541683"/>
        </a:xfrm>
      </xdr:grpSpPr>
      <xdr:sp macro="" textlink="">
        <xdr:nvSpPr>
          <xdr:cNvPr id="5" name="4 Güneş"/>
          <xdr:cNvSpPr/>
        </xdr:nvSpPr>
        <xdr:spPr>
          <a:xfrm>
            <a:off x="254794" y="7798490"/>
            <a:ext cx="523770" cy="541683"/>
          </a:xfrm>
          <a:prstGeom prst="sun">
            <a:avLst/>
          </a:prstGeom>
          <a:solidFill>
            <a:srgbClr val="FFFFCC"/>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tr-TR"/>
          </a:p>
        </xdr:txBody>
      </xdr:sp>
      <xdr:pic>
        <xdr:nvPicPr>
          <xdr:cNvPr id="187034" name="Resim 1"/>
          <xdr:cNvPicPr>
            <a:picLocks noChangeArrowheads="1"/>
          </xdr:cNvPicPr>
        </xdr:nvPicPr>
        <xdr:blipFill>
          <a:blip xmlns:r="http://schemas.openxmlformats.org/officeDocument/2006/relationships" r:embed="rId2" cstate="print"/>
          <a:srcRect/>
          <a:stretch>
            <a:fillRect/>
          </a:stretch>
        </xdr:blipFill>
        <xdr:spPr bwMode="auto">
          <a:xfrm>
            <a:off x="376238" y="7934326"/>
            <a:ext cx="273843" cy="278606"/>
          </a:xfrm>
          <a:prstGeom prst="rect">
            <a:avLst/>
          </a:prstGeom>
          <a:noFill/>
          <a:ln w="9525">
            <a:noFill/>
            <a:miter lim="800000"/>
            <a:headEnd/>
            <a:tailEnd/>
          </a:ln>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261408</xdr:colOff>
      <xdr:row>0</xdr:row>
      <xdr:rowOff>26458</xdr:rowOff>
    </xdr:from>
    <xdr:to>
      <xdr:col>3</xdr:col>
      <xdr:colOff>605367</xdr:colOff>
      <xdr:row>1</xdr:row>
      <xdr:rowOff>230716</xdr:rowOff>
    </xdr:to>
    <xdr:pic>
      <xdr:nvPicPr>
        <xdr:cNvPr id="196789" name="Resim 1"/>
        <xdr:cNvPicPr>
          <a:picLocks noChangeArrowheads="1"/>
        </xdr:cNvPicPr>
      </xdr:nvPicPr>
      <xdr:blipFill>
        <a:blip xmlns:r="http://schemas.openxmlformats.org/officeDocument/2006/relationships" r:embed="rId1" cstate="print"/>
        <a:srcRect/>
        <a:stretch>
          <a:fillRect/>
        </a:stretch>
      </xdr:blipFill>
      <xdr:spPr bwMode="auto">
        <a:xfrm>
          <a:off x="663575" y="26458"/>
          <a:ext cx="809625" cy="82867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103717</xdr:colOff>
      <xdr:row>0</xdr:row>
      <xdr:rowOff>77259</xdr:rowOff>
    </xdr:from>
    <xdr:to>
      <xdr:col>2</xdr:col>
      <xdr:colOff>554566</xdr:colOff>
      <xdr:row>2</xdr:row>
      <xdr:rowOff>58209</xdr:rowOff>
    </xdr:to>
    <xdr:pic>
      <xdr:nvPicPr>
        <xdr:cNvPr id="198837" name="Resim 1"/>
        <xdr:cNvPicPr>
          <a:picLocks noChangeArrowheads="1"/>
        </xdr:cNvPicPr>
      </xdr:nvPicPr>
      <xdr:blipFill>
        <a:blip xmlns:r="http://schemas.openxmlformats.org/officeDocument/2006/relationships" r:embed="rId1" cstate="print"/>
        <a:srcRect/>
        <a:stretch>
          <a:fillRect/>
        </a:stretch>
      </xdr:blipFill>
      <xdr:spPr bwMode="auto">
        <a:xfrm>
          <a:off x="431800" y="77259"/>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55789</xdr:colOff>
      <xdr:row>0</xdr:row>
      <xdr:rowOff>0</xdr:rowOff>
    </xdr:from>
    <xdr:to>
      <xdr:col>2</xdr:col>
      <xdr:colOff>879022</xdr:colOff>
      <xdr:row>1</xdr:row>
      <xdr:rowOff>198664</xdr:rowOff>
    </xdr:to>
    <xdr:pic macro="[1]!Module1.gizliceooo">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899432" y="0"/>
          <a:ext cx="823233" cy="82459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228600</xdr:colOff>
      <xdr:row>0</xdr:row>
      <xdr:rowOff>95250</xdr:rowOff>
    </xdr:from>
    <xdr:to>
      <xdr:col>20</xdr:col>
      <xdr:colOff>666750</xdr:colOff>
      <xdr:row>1</xdr:row>
      <xdr:rowOff>314325</xdr:rowOff>
    </xdr:to>
    <xdr:pic>
      <xdr:nvPicPr>
        <xdr:cNvPr id="189669" name="Resim 1"/>
        <xdr:cNvPicPr>
          <a:picLocks noChangeArrowheads="1"/>
        </xdr:cNvPicPr>
      </xdr:nvPicPr>
      <xdr:blipFill>
        <a:blip xmlns:r="http://schemas.openxmlformats.org/officeDocument/2006/relationships" r:embed="rId1" cstate="print"/>
        <a:srcRect/>
        <a:stretch>
          <a:fillRect/>
        </a:stretch>
      </xdr:blipFill>
      <xdr:spPr bwMode="auto">
        <a:xfrm>
          <a:off x="20326350" y="95250"/>
          <a:ext cx="1162050" cy="952500"/>
        </a:xfrm>
        <a:prstGeom prst="rect">
          <a:avLst/>
        </a:prstGeom>
        <a:noFill/>
        <a:ln w="9525">
          <a:noFill/>
          <a:miter lim="800000"/>
          <a:headEnd/>
          <a:tailEnd/>
        </a:ln>
        <a:effectLst>
          <a:outerShdw dist="35921" dir="2700000" algn="ctr" rotWithShape="0">
            <a:srgbClr val="808080"/>
          </a:outerShdw>
        </a:effectLst>
      </xdr:spPr>
    </xdr:pic>
    <xdr:clientData/>
  </xdr:twoCellAnchor>
  <xdr:twoCellAnchor>
    <xdr:from>
      <xdr:col>1</xdr:col>
      <xdr:colOff>895349</xdr:colOff>
      <xdr:row>0</xdr:row>
      <xdr:rowOff>209550</xdr:rowOff>
    </xdr:from>
    <xdr:to>
      <xdr:col>1</xdr:col>
      <xdr:colOff>2238374</xdr:colOff>
      <xdr:row>2</xdr:row>
      <xdr:rowOff>66675</xdr:rowOff>
    </xdr:to>
    <xdr:pic>
      <xdr:nvPicPr>
        <xdr:cNvPr id="4" name="Resim 1"/>
        <xdr:cNvPicPr>
          <a:picLocks noChangeArrowheads="1"/>
        </xdr:cNvPicPr>
      </xdr:nvPicPr>
      <xdr:blipFill>
        <a:blip xmlns:r="http://schemas.openxmlformats.org/officeDocument/2006/relationships" r:embed="rId1" cstate="print"/>
        <a:srcRect/>
        <a:stretch>
          <a:fillRect/>
        </a:stretch>
      </xdr:blipFill>
      <xdr:spPr bwMode="auto">
        <a:xfrm>
          <a:off x="1514474" y="209550"/>
          <a:ext cx="1343025" cy="154781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388144</xdr:colOff>
      <xdr:row>0</xdr:row>
      <xdr:rowOff>59532</xdr:rowOff>
    </xdr:from>
    <xdr:to>
      <xdr:col>3</xdr:col>
      <xdr:colOff>314325</xdr:colOff>
      <xdr:row>1</xdr:row>
      <xdr:rowOff>259557</xdr:rowOff>
    </xdr:to>
    <xdr:pic>
      <xdr:nvPicPr>
        <xdr:cNvPr id="193745" name="Resim 1"/>
        <xdr:cNvPicPr>
          <a:picLocks noChangeArrowheads="1"/>
        </xdr:cNvPicPr>
      </xdr:nvPicPr>
      <xdr:blipFill>
        <a:blip xmlns:r="http://schemas.openxmlformats.org/officeDocument/2006/relationships" r:embed="rId1" cstate="print"/>
        <a:srcRect/>
        <a:stretch>
          <a:fillRect/>
        </a:stretch>
      </xdr:blipFill>
      <xdr:spPr bwMode="auto">
        <a:xfrm>
          <a:off x="388144" y="59532"/>
          <a:ext cx="795337" cy="8191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579966</xdr:colOff>
      <xdr:row>0</xdr:row>
      <xdr:rowOff>0</xdr:rowOff>
    </xdr:from>
    <xdr:to>
      <xdr:col>3</xdr:col>
      <xdr:colOff>586316</xdr:colOff>
      <xdr:row>1</xdr:row>
      <xdr:rowOff>298450</xdr:rowOff>
    </xdr:to>
    <xdr:pic>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1418166" y="0"/>
          <a:ext cx="968375" cy="97472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516467</xdr:colOff>
      <xdr:row>0</xdr:row>
      <xdr:rowOff>0</xdr:rowOff>
    </xdr:from>
    <xdr:to>
      <xdr:col>3</xdr:col>
      <xdr:colOff>522817</xdr:colOff>
      <xdr:row>1</xdr:row>
      <xdr:rowOff>298450</xdr:rowOff>
    </xdr:to>
    <xdr:pic>
      <xdr:nvPicPr>
        <xdr:cNvPr id="197813" name="Resim 1"/>
        <xdr:cNvPicPr>
          <a:picLocks noChangeArrowheads="1"/>
        </xdr:cNvPicPr>
      </xdr:nvPicPr>
      <xdr:blipFill>
        <a:blip xmlns:r="http://schemas.openxmlformats.org/officeDocument/2006/relationships" r:embed="rId1" cstate="print"/>
        <a:srcRect/>
        <a:stretch>
          <a:fillRect/>
        </a:stretch>
      </xdr:blipFill>
      <xdr:spPr bwMode="auto">
        <a:xfrm>
          <a:off x="1363134" y="0"/>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74083</xdr:colOff>
      <xdr:row>0</xdr:row>
      <xdr:rowOff>47625</xdr:rowOff>
    </xdr:from>
    <xdr:to>
      <xdr:col>3</xdr:col>
      <xdr:colOff>416984</xdr:colOff>
      <xdr:row>1</xdr:row>
      <xdr:rowOff>251883</xdr:rowOff>
    </xdr:to>
    <xdr:pic>
      <xdr:nvPicPr>
        <xdr:cNvPr id="166373" name="Resim 1"/>
        <xdr:cNvPicPr>
          <a:picLocks noChangeArrowheads="1"/>
        </xdr:cNvPicPr>
      </xdr:nvPicPr>
      <xdr:blipFill>
        <a:blip xmlns:r="http://schemas.openxmlformats.org/officeDocument/2006/relationships" r:embed="rId1" cstate="print"/>
        <a:srcRect/>
        <a:stretch>
          <a:fillRect/>
        </a:stretch>
      </xdr:blipFill>
      <xdr:spPr bwMode="auto">
        <a:xfrm>
          <a:off x="476250" y="47625"/>
          <a:ext cx="808567" cy="82867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821531</xdr:colOff>
      <xdr:row>0</xdr:row>
      <xdr:rowOff>0</xdr:rowOff>
    </xdr:from>
    <xdr:to>
      <xdr:col>3</xdr:col>
      <xdr:colOff>890587</xdr:colOff>
      <xdr:row>1</xdr:row>
      <xdr:rowOff>238125</xdr:rowOff>
    </xdr:to>
    <xdr:pic>
      <xdr:nvPicPr>
        <xdr:cNvPr id="162285" name="Resim 1"/>
        <xdr:cNvPicPr>
          <a:picLocks noChangeArrowheads="1"/>
        </xdr:cNvPicPr>
      </xdr:nvPicPr>
      <xdr:blipFill>
        <a:blip xmlns:r="http://schemas.openxmlformats.org/officeDocument/2006/relationships" r:embed="rId1" cstate="print"/>
        <a:srcRect/>
        <a:stretch>
          <a:fillRect/>
        </a:stretch>
      </xdr:blipFill>
      <xdr:spPr bwMode="auto">
        <a:xfrm>
          <a:off x="1809750" y="0"/>
          <a:ext cx="1033462" cy="88106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190500</xdr:colOff>
      <xdr:row>0</xdr:row>
      <xdr:rowOff>0</xdr:rowOff>
    </xdr:from>
    <xdr:to>
      <xdr:col>4</xdr:col>
      <xdr:colOff>571500</xdr:colOff>
      <xdr:row>1</xdr:row>
      <xdr:rowOff>285750</xdr:rowOff>
    </xdr:to>
    <xdr:pic>
      <xdr:nvPicPr>
        <xdr:cNvPr id="165349" name="Resim 1"/>
        <xdr:cNvPicPr>
          <a:picLocks noChangeArrowheads="1"/>
        </xdr:cNvPicPr>
      </xdr:nvPicPr>
      <xdr:blipFill>
        <a:blip xmlns:r="http://schemas.openxmlformats.org/officeDocument/2006/relationships" r:embed="rId1"/>
        <a:srcRect/>
        <a:stretch>
          <a:fillRect/>
        </a:stretch>
      </xdr:blipFill>
      <xdr:spPr bwMode="auto">
        <a:xfrm>
          <a:off x="1404938" y="0"/>
          <a:ext cx="1524000" cy="116681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2647950</xdr:colOff>
      <xdr:row>0</xdr:row>
      <xdr:rowOff>95250</xdr:rowOff>
    </xdr:from>
    <xdr:to>
      <xdr:col>15</xdr:col>
      <xdr:colOff>257175</xdr:colOff>
      <xdr:row>1</xdr:row>
      <xdr:rowOff>219075</xdr:rowOff>
    </xdr:to>
    <xdr:pic>
      <xdr:nvPicPr>
        <xdr:cNvPr id="187625" name="Resim 1"/>
        <xdr:cNvPicPr>
          <a:picLocks noChangeArrowheads="1"/>
        </xdr:cNvPicPr>
      </xdr:nvPicPr>
      <xdr:blipFill>
        <a:blip xmlns:r="http://schemas.openxmlformats.org/officeDocument/2006/relationships" r:embed="rId1" cstate="print"/>
        <a:srcRect/>
        <a:stretch>
          <a:fillRect/>
        </a:stretch>
      </xdr:blipFill>
      <xdr:spPr bwMode="auto">
        <a:xfrm>
          <a:off x="16030575" y="95250"/>
          <a:ext cx="1095375" cy="733425"/>
        </a:xfrm>
        <a:prstGeom prst="rect">
          <a:avLst/>
        </a:prstGeom>
        <a:noFill/>
        <a:ln w="9525">
          <a:noFill/>
          <a:miter lim="800000"/>
          <a:headEnd/>
          <a:tailEnd/>
        </a:ln>
        <a:effectLst>
          <a:outerShdw dist="35921" dir="2700000" algn="ctr" rotWithShape="0">
            <a:srgbClr val="808080"/>
          </a:outerShdw>
        </a:effectLst>
      </xdr:spPr>
    </xdr:pic>
    <xdr:clientData/>
  </xdr:twoCellAnchor>
  <xdr:twoCellAnchor>
    <xdr:from>
      <xdr:col>2</xdr:col>
      <xdr:colOff>333375</xdr:colOff>
      <xdr:row>0</xdr:row>
      <xdr:rowOff>285750</xdr:rowOff>
    </xdr:from>
    <xdr:to>
      <xdr:col>3</xdr:col>
      <xdr:colOff>736600</xdr:colOff>
      <xdr:row>2</xdr:row>
      <xdr:rowOff>107950</xdr:rowOff>
    </xdr:to>
    <xdr:pic>
      <xdr:nvPicPr>
        <xdr:cNvPr id="4" name="Resim 1"/>
        <xdr:cNvPicPr>
          <a:picLocks noChangeArrowheads="1"/>
        </xdr:cNvPicPr>
      </xdr:nvPicPr>
      <xdr:blipFill>
        <a:blip xmlns:r="http://schemas.openxmlformats.org/officeDocument/2006/relationships" r:embed="rId1" cstate="print"/>
        <a:srcRect/>
        <a:stretch>
          <a:fillRect/>
        </a:stretch>
      </xdr:blipFill>
      <xdr:spPr bwMode="auto">
        <a:xfrm>
          <a:off x="920750" y="285750"/>
          <a:ext cx="1101725" cy="85407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54768</xdr:colOff>
      <xdr:row>0</xdr:row>
      <xdr:rowOff>0</xdr:rowOff>
    </xdr:from>
    <xdr:to>
      <xdr:col>3</xdr:col>
      <xdr:colOff>588169</xdr:colOff>
      <xdr:row>1</xdr:row>
      <xdr:rowOff>200025</xdr:rowOff>
    </xdr:to>
    <xdr:pic>
      <xdr:nvPicPr>
        <xdr:cNvPr id="194769" name="Resim 1"/>
        <xdr:cNvPicPr>
          <a:picLocks noChangeArrowheads="1"/>
        </xdr:cNvPicPr>
      </xdr:nvPicPr>
      <xdr:blipFill>
        <a:blip xmlns:r="http://schemas.openxmlformats.org/officeDocument/2006/relationships" r:embed="rId1" cstate="print"/>
        <a:srcRect/>
        <a:stretch>
          <a:fillRect/>
        </a:stretch>
      </xdr:blipFill>
      <xdr:spPr bwMode="auto">
        <a:xfrm>
          <a:off x="459581" y="0"/>
          <a:ext cx="997744" cy="8191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738188</xdr:colOff>
      <xdr:row>0</xdr:row>
      <xdr:rowOff>30956</xdr:rowOff>
    </xdr:from>
    <xdr:to>
      <xdr:col>3</xdr:col>
      <xdr:colOff>821532</xdr:colOff>
      <xdr:row>1</xdr:row>
      <xdr:rowOff>269081</xdr:rowOff>
    </xdr:to>
    <xdr:pic>
      <xdr:nvPicPr>
        <xdr:cNvPr id="199841" name="Resim 1"/>
        <xdr:cNvPicPr>
          <a:picLocks noChangeArrowheads="1"/>
        </xdr:cNvPicPr>
      </xdr:nvPicPr>
      <xdr:blipFill>
        <a:blip xmlns:r="http://schemas.openxmlformats.org/officeDocument/2006/relationships" r:embed="rId1" cstate="print"/>
        <a:srcRect/>
        <a:stretch>
          <a:fillRect/>
        </a:stretch>
      </xdr:blipFill>
      <xdr:spPr bwMode="auto">
        <a:xfrm>
          <a:off x="1726407" y="30956"/>
          <a:ext cx="1047750" cy="88106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738188</xdr:colOff>
      <xdr:row>0</xdr:row>
      <xdr:rowOff>30956</xdr:rowOff>
    </xdr:from>
    <xdr:to>
      <xdr:col>3</xdr:col>
      <xdr:colOff>821532</xdr:colOff>
      <xdr:row>1</xdr:row>
      <xdr:rowOff>269081</xdr:rowOff>
    </xdr:to>
    <xdr:pic>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1728788" y="30956"/>
          <a:ext cx="1045369" cy="87630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230718</xdr:colOff>
      <xdr:row>0</xdr:row>
      <xdr:rowOff>24342</xdr:rowOff>
    </xdr:from>
    <xdr:to>
      <xdr:col>2</xdr:col>
      <xdr:colOff>681567</xdr:colOff>
      <xdr:row>2</xdr:row>
      <xdr:rowOff>5292</xdr:rowOff>
    </xdr:to>
    <xdr:pic>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554568" y="24342"/>
          <a:ext cx="965199" cy="9715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1076325</xdr:colOff>
      <xdr:row>0</xdr:row>
      <xdr:rowOff>66675</xdr:rowOff>
    </xdr:from>
    <xdr:to>
      <xdr:col>13</xdr:col>
      <xdr:colOff>2038350</xdr:colOff>
      <xdr:row>1</xdr:row>
      <xdr:rowOff>190500</xdr:rowOff>
    </xdr:to>
    <xdr:pic>
      <xdr:nvPicPr>
        <xdr:cNvPr id="188649" name="Resim 1"/>
        <xdr:cNvPicPr>
          <a:picLocks noChangeArrowheads="1"/>
        </xdr:cNvPicPr>
      </xdr:nvPicPr>
      <xdr:blipFill>
        <a:blip xmlns:r="http://schemas.openxmlformats.org/officeDocument/2006/relationships" r:embed="rId1" cstate="print"/>
        <a:srcRect/>
        <a:stretch>
          <a:fillRect/>
        </a:stretch>
      </xdr:blipFill>
      <xdr:spPr bwMode="auto">
        <a:xfrm>
          <a:off x="14516100" y="66675"/>
          <a:ext cx="962025" cy="733425"/>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2</xdr:col>
      <xdr:colOff>447675</xdr:colOff>
      <xdr:row>0</xdr:row>
      <xdr:rowOff>161925</xdr:rowOff>
    </xdr:from>
    <xdr:to>
      <xdr:col>3</xdr:col>
      <xdr:colOff>342900</xdr:colOff>
      <xdr:row>1</xdr:row>
      <xdr:rowOff>76200</xdr:rowOff>
    </xdr:to>
    <xdr:pic>
      <xdr:nvPicPr>
        <xdr:cNvPr id="188660" name="Resim 2"/>
        <xdr:cNvPicPr>
          <a:picLocks noChangeAspect="1"/>
        </xdr:cNvPicPr>
      </xdr:nvPicPr>
      <xdr:blipFill>
        <a:blip xmlns:r="http://schemas.openxmlformats.org/officeDocument/2006/relationships" r:embed="rId2" cstate="print"/>
        <a:srcRect/>
        <a:stretch>
          <a:fillRect/>
        </a:stretch>
      </xdr:blipFill>
      <xdr:spPr bwMode="auto">
        <a:xfrm>
          <a:off x="1057275" y="161925"/>
          <a:ext cx="933450" cy="6191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11907</xdr:colOff>
      <xdr:row>0</xdr:row>
      <xdr:rowOff>0</xdr:rowOff>
    </xdr:from>
    <xdr:to>
      <xdr:col>3</xdr:col>
      <xdr:colOff>345282</xdr:colOff>
      <xdr:row>1</xdr:row>
      <xdr:rowOff>200025</xdr:rowOff>
    </xdr:to>
    <xdr:pic>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411957" y="0"/>
          <a:ext cx="800100" cy="8191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579966</xdr:colOff>
      <xdr:row>0</xdr:row>
      <xdr:rowOff>0</xdr:rowOff>
    </xdr:from>
    <xdr:to>
      <xdr:col>3</xdr:col>
      <xdr:colOff>586316</xdr:colOff>
      <xdr:row>1</xdr:row>
      <xdr:rowOff>298450</xdr:rowOff>
    </xdr:to>
    <xdr:pic>
      <xdr:nvPicPr>
        <xdr:cNvPr id="191699" name="Resim 1"/>
        <xdr:cNvPicPr>
          <a:picLocks noChangeArrowheads="1"/>
        </xdr:cNvPicPr>
      </xdr:nvPicPr>
      <xdr:blipFill>
        <a:blip xmlns:r="http://schemas.openxmlformats.org/officeDocument/2006/relationships" r:embed="rId1" cstate="print"/>
        <a:srcRect/>
        <a:stretch>
          <a:fillRect/>
        </a:stretch>
      </xdr:blipFill>
      <xdr:spPr bwMode="auto">
        <a:xfrm>
          <a:off x="1426633" y="0"/>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103718</xdr:colOff>
      <xdr:row>0</xdr:row>
      <xdr:rowOff>0</xdr:rowOff>
    </xdr:from>
    <xdr:to>
      <xdr:col>2</xdr:col>
      <xdr:colOff>554567</xdr:colOff>
      <xdr:row>1</xdr:row>
      <xdr:rowOff>298450</xdr:rowOff>
    </xdr:to>
    <xdr:pic>
      <xdr:nvPicPr>
        <xdr:cNvPr id="163308" name="Resim 1"/>
        <xdr:cNvPicPr>
          <a:picLocks noChangeArrowheads="1"/>
        </xdr:cNvPicPr>
      </xdr:nvPicPr>
      <xdr:blipFill>
        <a:blip xmlns:r="http://schemas.openxmlformats.org/officeDocument/2006/relationships" r:embed="rId1" cstate="print"/>
        <a:srcRect/>
        <a:stretch>
          <a:fillRect/>
        </a:stretch>
      </xdr:blipFill>
      <xdr:spPr bwMode="auto">
        <a:xfrm>
          <a:off x="431801" y="0"/>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230718</xdr:colOff>
      <xdr:row>0</xdr:row>
      <xdr:rowOff>24342</xdr:rowOff>
    </xdr:from>
    <xdr:to>
      <xdr:col>2</xdr:col>
      <xdr:colOff>681567</xdr:colOff>
      <xdr:row>2</xdr:row>
      <xdr:rowOff>5292</xdr:rowOff>
    </xdr:to>
    <xdr:pic>
      <xdr:nvPicPr>
        <xdr:cNvPr id="192721" name="Resim 1"/>
        <xdr:cNvPicPr>
          <a:picLocks noChangeArrowheads="1"/>
        </xdr:cNvPicPr>
      </xdr:nvPicPr>
      <xdr:blipFill>
        <a:blip xmlns:r="http://schemas.openxmlformats.org/officeDocument/2006/relationships" r:embed="rId1" cstate="print"/>
        <a:srcRect/>
        <a:stretch>
          <a:fillRect/>
        </a:stretch>
      </xdr:blipFill>
      <xdr:spPr bwMode="auto">
        <a:xfrm>
          <a:off x="558801" y="24342"/>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550068</xdr:colOff>
      <xdr:row>0</xdr:row>
      <xdr:rowOff>0</xdr:rowOff>
    </xdr:from>
    <xdr:to>
      <xdr:col>3</xdr:col>
      <xdr:colOff>678656</xdr:colOff>
      <xdr:row>1</xdr:row>
      <xdr:rowOff>238125</xdr:rowOff>
    </xdr:to>
    <xdr:pic>
      <xdr:nvPicPr>
        <xdr:cNvPr id="190675" name="Resim 1"/>
        <xdr:cNvPicPr>
          <a:picLocks noChangeArrowheads="1"/>
        </xdr:cNvPicPr>
      </xdr:nvPicPr>
      <xdr:blipFill>
        <a:blip xmlns:r="http://schemas.openxmlformats.org/officeDocument/2006/relationships" r:embed="rId1" cstate="print"/>
        <a:srcRect/>
        <a:stretch>
          <a:fillRect/>
        </a:stretch>
      </xdr:blipFill>
      <xdr:spPr bwMode="auto">
        <a:xfrm>
          <a:off x="1538287" y="0"/>
          <a:ext cx="1223963" cy="88106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11907</xdr:colOff>
      <xdr:row>0</xdr:row>
      <xdr:rowOff>0</xdr:rowOff>
    </xdr:from>
    <xdr:to>
      <xdr:col>3</xdr:col>
      <xdr:colOff>345282</xdr:colOff>
      <xdr:row>1</xdr:row>
      <xdr:rowOff>200025</xdr:rowOff>
    </xdr:to>
    <xdr:pic>
      <xdr:nvPicPr>
        <xdr:cNvPr id="175518" name="Resim 1"/>
        <xdr:cNvPicPr>
          <a:picLocks noChangeArrowheads="1"/>
        </xdr:cNvPicPr>
      </xdr:nvPicPr>
      <xdr:blipFill>
        <a:blip xmlns:r="http://schemas.openxmlformats.org/officeDocument/2006/relationships" r:embed="rId1" cstate="print"/>
        <a:srcRect/>
        <a:stretch>
          <a:fillRect/>
        </a:stretch>
      </xdr:blipFill>
      <xdr:spPr bwMode="auto">
        <a:xfrm>
          <a:off x="416720" y="0"/>
          <a:ext cx="797718" cy="8191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47625</xdr:colOff>
      <xdr:row>0</xdr:row>
      <xdr:rowOff>142875</xdr:rowOff>
    </xdr:from>
    <xdr:to>
      <xdr:col>4</xdr:col>
      <xdr:colOff>381000</xdr:colOff>
      <xdr:row>1</xdr:row>
      <xdr:rowOff>428625</xdr:rowOff>
    </xdr:to>
    <xdr:pic>
      <xdr:nvPicPr>
        <xdr:cNvPr id="195765" name="Resim 1"/>
        <xdr:cNvPicPr>
          <a:picLocks noChangeArrowheads="1"/>
        </xdr:cNvPicPr>
      </xdr:nvPicPr>
      <xdr:blipFill>
        <a:blip xmlns:r="http://schemas.openxmlformats.org/officeDocument/2006/relationships" r:embed="rId1"/>
        <a:srcRect/>
        <a:stretch>
          <a:fillRect/>
        </a:stretch>
      </xdr:blipFill>
      <xdr:spPr bwMode="auto">
        <a:xfrm>
          <a:off x="1262063" y="142875"/>
          <a:ext cx="1476375" cy="116681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UANLI/PUANLI%20BO&#350;%20PROGRAM/2013-2014/Benim%20dosya/bayrak%20&#246;rnek/6gen&#231;%20erkeklerX.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4x400metre"/>
      <sheetName val="4x100metre"/>
      <sheetName val="BİLGİLERİ"/>
      <sheetName val="YARIŞMA PROGRAMI"/>
      <sheetName val="KAYIT LİSTESİ"/>
      <sheetName val="1.Gün Start Listesi"/>
      <sheetName val="KULVAR"/>
      <sheetName val="100 METRE"/>
      <sheetName val="110 METRE ENGEL"/>
      <sheetName val="400m."/>
      <sheetName val="1500m."/>
      <sheetName val="puan"/>
      <sheetName val="YÜKSEK ATLAMA"/>
      <sheetName val="UZUN ATLAMA"/>
      <sheetName val="GÜLLE ATMA"/>
      <sheetName val="Genel Puan Tablosu"/>
      <sheetName val="2.Gün Start Listesi "/>
      <sheetName val="200 METRE"/>
      <sheetName val="800m."/>
      <sheetName val="3000m."/>
      <sheetName val="3000m.Eng"/>
      <sheetName val="ÜÇ ADIM ATLAMA"/>
      <sheetName val="Sırık"/>
      <sheetName val="DİSK ATMA"/>
      <sheetName val="CİRİT ATMA"/>
      <sheetName val="İsveç"/>
      <sheetName val="ALMANAK TOPLU SONUÇ"/>
      <sheetName val="6genç erkeklerX"/>
    </sheetNames>
    <definedNames>
      <definedName name="Module1.gizliceooo"/>
    </definedNames>
    <sheetDataSet>
      <sheetData sheetId="0"/>
      <sheetData sheetId="1"/>
      <sheetData sheetId="2">
        <row r="2">
          <cell r="A2" t="str">
            <v>Gençlik ve Spor Bakanlığı
Spor Genel Müdürlüğü
Spor Faaliyetleri Daire Başkanlığı</v>
          </cell>
        </row>
      </sheetData>
      <sheetData sheetId="3">
        <row r="24">
          <cell r="B24" t="str">
            <v>5 Mayıs 2013 - 10.00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ayfa3"/>
  <dimension ref="A1:G51"/>
  <sheetViews>
    <sheetView topLeftCell="A39" workbookViewId="0">
      <selection activeCell="A33" sqref="A33"/>
    </sheetView>
  </sheetViews>
  <sheetFormatPr defaultRowHeight="12.75"/>
  <cols>
    <col min="1" max="1" width="20.42578125" customWidth="1"/>
    <col min="3" max="3" width="18.85546875" customWidth="1"/>
    <col min="4" max="4" width="11.28515625" bestFit="1" customWidth="1"/>
    <col min="6" max="6" width="11.28515625" bestFit="1" customWidth="1"/>
    <col min="7" max="7" width="41" bestFit="1" customWidth="1"/>
  </cols>
  <sheetData>
    <row r="1" spans="1:7" ht="15.75">
      <c r="A1" s="375" t="s">
        <v>833</v>
      </c>
      <c r="B1" s="375" t="s">
        <v>14</v>
      </c>
      <c r="C1" s="375" t="s">
        <v>834</v>
      </c>
      <c r="D1" s="375" t="s">
        <v>835</v>
      </c>
      <c r="E1" s="375" t="s">
        <v>836</v>
      </c>
      <c r="F1" s="375" t="s">
        <v>837</v>
      </c>
      <c r="G1" s="377"/>
    </row>
    <row r="2" spans="1:7" ht="15.75">
      <c r="A2" s="425" t="s">
        <v>190</v>
      </c>
      <c r="B2" s="425" t="s">
        <v>857</v>
      </c>
      <c r="C2" s="425" t="s">
        <v>858</v>
      </c>
      <c r="D2" s="426">
        <v>1977</v>
      </c>
      <c r="E2" s="425" t="s">
        <v>859</v>
      </c>
      <c r="F2" s="426">
        <v>37145</v>
      </c>
      <c r="G2" s="376" t="str">
        <f>CONCATENATE(C2," ",B2)</f>
        <v>Nora GÜNER 11.25</v>
      </c>
    </row>
    <row r="3" spans="1:7" ht="15.75">
      <c r="A3" s="425" t="s">
        <v>504</v>
      </c>
      <c r="B3" s="425" t="s">
        <v>860</v>
      </c>
      <c r="C3" s="425" t="s">
        <v>858</v>
      </c>
      <c r="D3" s="426">
        <v>1977</v>
      </c>
      <c r="E3" s="425" t="s">
        <v>678</v>
      </c>
      <c r="F3" s="426">
        <v>37388</v>
      </c>
      <c r="G3" s="376" t="str">
        <f>CONCATENATE(C3," ",B3)</f>
        <v>Nora GÜNER 22.71</v>
      </c>
    </row>
    <row r="4" spans="1:7" ht="15.75">
      <c r="A4" s="425" t="s">
        <v>815</v>
      </c>
      <c r="B4" s="425" t="s">
        <v>861</v>
      </c>
      <c r="C4" s="425" t="s">
        <v>858</v>
      </c>
      <c r="D4" s="426">
        <v>1977</v>
      </c>
      <c r="E4" s="425" t="s">
        <v>816</v>
      </c>
      <c r="F4" s="426">
        <v>37381</v>
      </c>
      <c r="G4" s="376" t="str">
        <f t="shared" ref="G4:G43" si="0">CONCATENATE(C4," ",B4)</f>
        <v>Nora GÜNER 36.87</v>
      </c>
    </row>
    <row r="5" spans="1:7" ht="15.75">
      <c r="A5" s="425" t="s">
        <v>502</v>
      </c>
      <c r="B5" s="425" t="s">
        <v>862</v>
      </c>
      <c r="C5" s="425" t="s">
        <v>863</v>
      </c>
      <c r="D5" s="426">
        <v>31356</v>
      </c>
      <c r="E5" s="425" t="s">
        <v>817</v>
      </c>
      <c r="F5" s="426">
        <v>40754</v>
      </c>
      <c r="G5" s="376" t="str">
        <f t="shared" si="0"/>
        <v>Pınar SAKA 51.53</v>
      </c>
    </row>
    <row r="6" spans="1:7" ht="15.75">
      <c r="A6" s="425" t="s">
        <v>191</v>
      </c>
      <c r="B6" s="425" t="s">
        <v>864</v>
      </c>
      <c r="C6" s="425" t="s">
        <v>865</v>
      </c>
      <c r="D6" s="426">
        <v>1990</v>
      </c>
      <c r="E6" s="425" t="s">
        <v>866</v>
      </c>
      <c r="F6" s="426">
        <v>41072</v>
      </c>
      <c r="G6" s="376" t="str">
        <f t="shared" si="0"/>
        <v>Merve AYDIN 2:00.23</v>
      </c>
    </row>
    <row r="7" spans="1:7" ht="15.75">
      <c r="A7" s="425" t="s">
        <v>818</v>
      </c>
      <c r="B7" s="425" t="s">
        <v>867</v>
      </c>
      <c r="C7" s="425" t="s">
        <v>868</v>
      </c>
      <c r="D7" s="426">
        <v>1984</v>
      </c>
      <c r="E7" s="425" t="s">
        <v>816</v>
      </c>
      <c r="F7" s="426">
        <v>39970</v>
      </c>
      <c r="G7" s="376" t="str">
        <f t="shared" si="0"/>
        <v>Yeliz KURT 2:39.92</v>
      </c>
    </row>
    <row r="8" spans="1:7" ht="15.75">
      <c r="A8" s="425" t="s">
        <v>304</v>
      </c>
      <c r="B8" s="425" t="s">
        <v>869</v>
      </c>
      <c r="C8" s="425" t="s">
        <v>870</v>
      </c>
      <c r="D8" s="426">
        <v>1978</v>
      </c>
      <c r="E8" s="425" t="s">
        <v>871</v>
      </c>
      <c r="F8" s="426">
        <v>37869</v>
      </c>
      <c r="G8" s="376" t="str">
        <f t="shared" si="0"/>
        <v>Süreyya AYHAN 3:55.33</v>
      </c>
    </row>
    <row r="9" spans="1:7" ht="15.75">
      <c r="A9" s="425" t="s">
        <v>819</v>
      </c>
      <c r="B9" s="425" t="s">
        <v>872</v>
      </c>
      <c r="C9" s="425" t="s">
        <v>873</v>
      </c>
      <c r="D9" s="426">
        <v>1992</v>
      </c>
      <c r="E9" s="425" t="s">
        <v>816</v>
      </c>
      <c r="F9" s="426">
        <v>41062</v>
      </c>
      <c r="G9" s="376" t="str">
        <f t="shared" si="0"/>
        <v>Esma AYDEMİR 4:31.28</v>
      </c>
    </row>
    <row r="10" spans="1:7" ht="31.5">
      <c r="A10" s="425" t="s">
        <v>820</v>
      </c>
      <c r="B10" s="425" t="s">
        <v>874</v>
      </c>
      <c r="C10" s="425" t="s">
        <v>875</v>
      </c>
      <c r="D10" s="426">
        <v>1982</v>
      </c>
      <c r="E10" s="425" t="s">
        <v>816</v>
      </c>
      <c r="F10" s="426">
        <v>37779</v>
      </c>
      <c r="G10" s="376" t="str">
        <f t="shared" si="0"/>
        <v>Elvan ABEYLEGESSE 5:33.83</v>
      </c>
    </row>
    <row r="11" spans="1:7" ht="31.5">
      <c r="A11" s="425" t="s">
        <v>584</v>
      </c>
      <c r="B11" s="425" t="s">
        <v>876</v>
      </c>
      <c r="C11" s="425" t="s">
        <v>875</v>
      </c>
      <c r="D11" s="426">
        <v>1982</v>
      </c>
      <c r="E11" s="425" t="s">
        <v>871</v>
      </c>
      <c r="F11" s="426">
        <v>37498</v>
      </c>
      <c r="G11" s="376" t="str">
        <f t="shared" si="0"/>
        <v>Elvan ABEYLEGESSE 8:31.94</v>
      </c>
    </row>
    <row r="12" spans="1:7" ht="31.5">
      <c r="A12" s="425" t="s">
        <v>821</v>
      </c>
      <c r="B12" s="425" t="s">
        <v>877</v>
      </c>
      <c r="C12" s="425" t="s">
        <v>875</v>
      </c>
      <c r="D12" s="426">
        <v>1982</v>
      </c>
      <c r="E12" s="425" t="s">
        <v>878</v>
      </c>
      <c r="F12" s="426">
        <v>38149</v>
      </c>
      <c r="G12" s="376" t="str">
        <f t="shared" si="0"/>
        <v>Elvan ABEYLEGESSE 14:24.68</v>
      </c>
    </row>
    <row r="13" spans="1:7" ht="31.5">
      <c r="A13" s="425" t="s">
        <v>822</v>
      </c>
      <c r="B13" s="425" t="s">
        <v>879</v>
      </c>
      <c r="C13" s="425" t="s">
        <v>875</v>
      </c>
      <c r="D13" s="426">
        <v>1982</v>
      </c>
      <c r="E13" s="425" t="s">
        <v>823</v>
      </c>
      <c r="F13" s="426">
        <v>39675</v>
      </c>
      <c r="G13" s="376" t="str">
        <f t="shared" si="0"/>
        <v>Elvan ABEYLEGESSE 29:56.34</v>
      </c>
    </row>
    <row r="14" spans="1:7" ht="31.5">
      <c r="A14" s="425" t="s">
        <v>824</v>
      </c>
      <c r="B14" s="425" t="s">
        <v>880</v>
      </c>
      <c r="C14" s="425" t="s">
        <v>875</v>
      </c>
      <c r="D14" s="426">
        <v>1982</v>
      </c>
      <c r="E14" s="425" t="s">
        <v>881</v>
      </c>
      <c r="F14" s="426">
        <v>40228</v>
      </c>
      <c r="G14" s="376" t="str">
        <f t="shared" si="0"/>
        <v>Elvan ABEYLEGESSE 1:07.07</v>
      </c>
    </row>
    <row r="15" spans="1:7" ht="15.75">
      <c r="A15" s="425" t="s">
        <v>825</v>
      </c>
      <c r="B15" s="425" t="s">
        <v>882</v>
      </c>
      <c r="C15" s="425" t="s">
        <v>883</v>
      </c>
      <c r="D15" s="426">
        <v>31951</v>
      </c>
      <c r="E15" s="425" t="s">
        <v>884</v>
      </c>
      <c r="F15" s="426">
        <v>41014</v>
      </c>
      <c r="G15" s="376" t="str">
        <f t="shared" si="0"/>
        <v>Sultan HAYDAR 2:25.09</v>
      </c>
    </row>
    <row r="16" spans="1:7" ht="15.75">
      <c r="A16" s="425" t="s">
        <v>885</v>
      </c>
      <c r="B16" s="425" t="s">
        <v>886</v>
      </c>
      <c r="C16" s="425" t="s">
        <v>887</v>
      </c>
      <c r="D16" s="426">
        <v>31459</v>
      </c>
      <c r="E16" s="425" t="s">
        <v>826</v>
      </c>
      <c r="F16" s="426">
        <v>41128</v>
      </c>
      <c r="G16" s="376" t="str">
        <f t="shared" si="0"/>
        <v>Nevin YANIT 12.58</v>
      </c>
    </row>
    <row r="17" spans="1:7" ht="31.5">
      <c r="A17" s="425" t="s">
        <v>827</v>
      </c>
      <c r="B17" s="425" t="s">
        <v>888</v>
      </c>
      <c r="C17" s="425" t="s">
        <v>889</v>
      </c>
      <c r="D17" s="426">
        <v>30682</v>
      </c>
      <c r="E17" s="425" t="s">
        <v>817</v>
      </c>
      <c r="F17" s="426">
        <v>40755</v>
      </c>
      <c r="G17" s="376" t="str">
        <f t="shared" si="0"/>
        <v>Nagihan KARADERE 55.09</v>
      </c>
    </row>
    <row r="18" spans="1:7" ht="15.75">
      <c r="A18" s="425" t="s">
        <v>828</v>
      </c>
      <c r="B18" s="425" t="s">
        <v>890</v>
      </c>
      <c r="C18" s="425" t="s">
        <v>891</v>
      </c>
      <c r="D18" s="426"/>
      <c r="E18" s="425" t="s">
        <v>678</v>
      </c>
      <c r="F18" s="426">
        <v>40712</v>
      </c>
      <c r="G18" s="376" t="str">
        <f t="shared" si="0"/>
        <v>Ulusal Takım 44.71</v>
      </c>
    </row>
    <row r="19" spans="1:7" ht="15.75">
      <c r="A19" s="425"/>
      <c r="B19" s="425"/>
      <c r="C19" s="425" t="s">
        <v>892</v>
      </c>
      <c r="D19" s="426">
        <v>31276</v>
      </c>
      <c r="E19" s="425"/>
      <c r="F19" s="426"/>
      <c r="G19" s="376" t="str">
        <f t="shared" si="0"/>
        <v xml:space="preserve">Sema APAK </v>
      </c>
    </row>
    <row r="20" spans="1:7" ht="15.75">
      <c r="A20" s="425"/>
      <c r="B20" s="425"/>
      <c r="C20" s="425" t="s">
        <v>893</v>
      </c>
      <c r="D20" s="426">
        <v>32068</v>
      </c>
      <c r="E20" s="425"/>
      <c r="F20" s="426"/>
      <c r="G20" s="376" t="str">
        <f t="shared" si="0"/>
        <v xml:space="preserve">Birsen ENGIN </v>
      </c>
    </row>
    <row r="21" spans="1:7" ht="15.75">
      <c r="A21" s="425"/>
      <c r="B21" s="425"/>
      <c r="C21" s="425" t="s">
        <v>894</v>
      </c>
      <c r="D21" s="426">
        <v>32593</v>
      </c>
      <c r="E21" s="425"/>
      <c r="F21" s="426"/>
      <c r="G21" s="376" t="str">
        <f t="shared" si="0"/>
        <v xml:space="preserve">Meliz REDIF </v>
      </c>
    </row>
    <row r="22" spans="1:7" ht="15.75">
      <c r="A22" s="425"/>
      <c r="B22" s="425"/>
      <c r="C22" s="425" t="s">
        <v>895</v>
      </c>
      <c r="D22" s="426">
        <v>33992</v>
      </c>
      <c r="E22" s="425"/>
      <c r="F22" s="426"/>
      <c r="G22" s="376" t="str">
        <f t="shared" si="0"/>
        <v xml:space="preserve">Nimet KARAKUŞ </v>
      </c>
    </row>
    <row r="23" spans="1:7" ht="15.75">
      <c r="A23" s="425" t="s">
        <v>829</v>
      </c>
      <c r="B23" s="425" t="s">
        <v>896</v>
      </c>
      <c r="C23" s="425" t="s">
        <v>891</v>
      </c>
      <c r="D23" s="426"/>
      <c r="E23" s="425" t="s">
        <v>678</v>
      </c>
      <c r="F23" s="426">
        <v>40713</v>
      </c>
      <c r="G23" s="376" t="str">
        <f t="shared" si="0"/>
        <v>Ulusal Takım 3:29.12</v>
      </c>
    </row>
    <row r="24" spans="1:7" ht="15.75">
      <c r="A24" s="425"/>
      <c r="B24" s="425"/>
      <c r="C24" s="425" t="s">
        <v>897</v>
      </c>
      <c r="D24" s="426">
        <v>32068</v>
      </c>
      <c r="E24" s="425"/>
      <c r="F24" s="426"/>
      <c r="G24" s="376" t="str">
        <f t="shared" si="0"/>
        <v xml:space="preserve">Birsen ENGİN </v>
      </c>
    </row>
    <row r="25" spans="1:7" ht="15.75">
      <c r="A25" s="425"/>
      <c r="B25" s="425"/>
      <c r="C25" s="425" t="s">
        <v>865</v>
      </c>
      <c r="D25" s="426">
        <v>32949</v>
      </c>
      <c r="E25" s="425"/>
      <c r="F25" s="426"/>
      <c r="G25" s="376" t="str">
        <f t="shared" si="0"/>
        <v xml:space="preserve">Merve AYDIN </v>
      </c>
    </row>
    <row r="26" spans="1:7" ht="15.75">
      <c r="A26" s="425"/>
      <c r="B26" s="425"/>
      <c r="C26" s="425" t="s">
        <v>898</v>
      </c>
      <c r="D26" s="426">
        <v>32593</v>
      </c>
      <c r="E26" s="425"/>
      <c r="F26" s="426"/>
      <c r="G26" s="376" t="str">
        <f t="shared" si="0"/>
        <v xml:space="preserve">Meliz REDİF </v>
      </c>
    </row>
    <row r="27" spans="1:7" ht="15.75">
      <c r="A27" s="425"/>
      <c r="B27" s="425"/>
      <c r="C27" s="425" t="s">
        <v>863</v>
      </c>
      <c r="D27" s="426">
        <v>31356</v>
      </c>
      <c r="E27" s="425"/>
      <c r="F27" s="426"/>
      <c r="G27" s="376" t="str">
        <f t="shared" si="0"/>
        <v xml:space="preserve">Pınar SAKA </v>
      </c>
    </row>
    <row r="28" spans="1:7" ht="15.75">
      <c r="A28" s="425" t="s">
        <v>830</v>
      </c>
      <c r="B28" s="425" t="s">
        <v>899</v>
      </c>
      <c r="C28" s="425" t="s">
        <v>900</v>
      </c>
      <c r="D28" s="426">
        <v>32649</v>
      </c>
      <c r="E28" s="425" t="s">
        <v>901</v>
      </c>
      <c r="F28" s="426">
        <v>41069</v>
      </c>
      <c r="G28" s="376" t="str">
        <f t="shared" si="0"/>
        <v>Gülcan MINGIR 9:13.53</v>
      </c>
    </row>
    <row r="29" spans="1:7" ht="31.5">
      <c r="A29" s="425" t="s">
        <v>831</v>
      </c>
      <c r="B29" s="425" t="s">
        <v>902</v>
      </c>
      <c r="C29" s="425" t="s">
        <v>903</v>
      </c>
      <c r="D29" s="426">
        <v>32996</v>
      </c>
      <c r="E29" s="425" t="s">
        <v>904</v>
      </c>
      <c r="F29" s="426">
        <v>40741</v>
      </c>
      <c r="G29" s="376" t="str">
        <f t="shared" si="0"/>
        <v>Burcu AYHAN 1.94</v>
      </c>
    </row>
    <row r="30" spans="1:7" ht="31.5">
      <c r="A30" s="425" t="s">
        <v>503</v>
      </c>
      <c r="B30" s="425" t="s">
        <v>905</v>
      </c>
      <c r="C30" s="425" t="s">
        <v>906</v>
      </c>
      <c r="D30" s="426">
        <v>1979</v>
      </c>
      <c r="E30" s="425" t="s">
        <v>907</v>
      </c>
      <c r="F30" s="426">
        <v>36659</v>
      </c>
      <c r="G30" s="376" t="str">
        <f t="shared" si="0"/>
        <v>Tatiana KÖSTEM 4.20</v>
      </c>
    </row>
    <row r="31" spans="1:7" ht="31.5">
      <c r="A31" s="425" t="s">
        <v>192</v>
      </c>
      <c r="B31" s="425" t="s">
        <v>908</v>
      </c>
      <c r="C31" s="425" t="s">
        <v>909</v>
      </c>
      <c r="D31" s="426">
        <v>1983</v>
      </c>
      <c r="E31" s="425" t="s">
        <v>910</v>
      </c>
      <c r="F31" s="426">
        <v>40025</v>
      </c>
      <c r="G31" s="376" t="str">
        <f t="shared" si="0"/>
        <v>Karin Melis MEY 6.87</v>
      </c>
    </row>
    <row r="32" spans="1:7" ht="31.5">
      <c r="A32" s="425" t="s">
        <v>642</v>
      </c>
      <c r="B32" s="425" t="s">
        <v>911</v>
      </c>
      <c r="C32" s="425" t="s">
        <v>912</v>
      </c>
      <c r="D32" s="426">
        <v>1987</v>
      </c>
      <c r="E32" s="425" t="s">
        <v>816</v>
      </c>
      <c r="F32" s="426">
        <v>41440</v>
      </c>
      <c r="G32" s="376" t="str">
        <f t="shared" si="0"/>
        <v>Sevim Sinmez SERBEST 13.95</v>
      </c>
    </row>
    <row r="33" spans="1:7" ht="15.75">
      <c r="A33" s="425" t="s">
        <v>354</v>
      </c>
      <c r="B33" s="425" t="s">
        <v>913</v>
      </c>
      <c r="C33" s="425" t="s">
        <v>914</v>
      </c>
      <c r="D33" s="426">
        <v>1996</v>
      </c>
      <c r="E33" s="425" t="s">
        <v>915</v>
      </c>
      <c r="F33" s="426">
        <v>41475</v>
      </c>
      <c r="G33" s="376" t="str">
        <f t="shared" si="0"/>
        <v>Emel DERELİ 18.04</v>
      </c>
    </row>
    <row r="34" spans="1:7" ht="31.5">
      <c r="A34" s="425" t="s">
        <v>358</v>
      </c>
      <c r="B34" s="425" t="s">
        <v>916</v>
      </c>
      <c r="C34" s="425" t="s">
        <v>917</v>
      </c>
      <c r="D34" s="426">
        <v>1973</v>
      </c>
      <c r="E34" s="425" t="s">
        <v>907</v>
      </c>
      <c r="F34" s="426">
        <v>36310</v>
      </c>
      <c r="G34" s="376" t="str">
        <f t="shared" si="0"/>
        <v>Oksana MERT 64.25</v>
      </c>
    </row>
    <row r="35" spans="1:7" ht="31.5">
      <c r="A35" s="425" t="s">
        <v>832</v>
      </c>
      <c r="B35" s="425" t="s">
        <v>918</v>
      </c>
      <c r="C35" s="425" t="s">
        <v>919</v>
      </c>
      <c r="D35" s="426">
        <v>32264</v>
      </c>
      <c r="E35" s="425" t="s">
        <v>678</v>
      </c>
      <c r="F35" s="426">
        <v>41048</v>
      </c>
      <c r="G35" s="376" t="str">
        <f t="shared" si="0"/>
        <v>Tuğçe ŞAHUTOĞLU 74.17</v>
      </c>
    </row>
    <row r="36" spans="1:7" ht="15.75">
      <c r="A36" s="425" t="s">
        <v>359</v>
      </c>
      <c r="B36" s="425" t="s">
        <v>920</v>
      </c>
      <c r="C36" s="425" t="s">
        <v>921</v>
      </c>
      <c r="D36" s="426">
        <v>1964</v>
      </c>
      <c r="E36" s="425" t="s">
        <v>678</v>
      </c>
      <c r="F36" s="426">
        <v>36666</v>
      </c>
      <c r="G36" s="376" t="str">
        <f t="shared" si="0"/>
        <v>Aysel TAŞ 56.90</v>
      </c>
    </row>
    <row r="37" spans="1:7" ht="31.5">
      <c r="A37" s="425" t="s">
        <v>922</v>
      </c>
      <c r="B37" s="425" t="s">
        <v>923</v>
      </c>
      <c r="C37" s="425" t="s">
        <v>924</v>
      </c>
      <c r="D37" s="426">
        <v>1970</v>
      </c>
      <c r="E37" s="425" t="s">
        <v>925</v>
      </c>
      <c r="F37" s="426" t="s">
        <v>926</v>
      </c>
      <c r="G37" s="376" t="str">
        <f t="shared" si="0"/>
        <v>Anzhela KİNET 60.76</v>
      </c>
    </row>
    <row r="38" spans="1:7" ht="110.25">
      <c r="A38" s="425"/>
      <c r="B38" s="425" t="s">
        <v>927</v>
      </c>
      <c r="C38" s="425"/>
      <c r="D38" s="426"/>
      <c r="E38" s="425"/>
      <c r="F38" s="426"/>
      <c r="G38" s="376" t="str">
        <f t="shared" si="0"/>
        <v xml:space="preserve"> (13.56-1.76 13.25-24.07 / 6.14-39.11 - 2:18.35)</v>
      </c>
    </row>
    <row r="39" spans="1:7" ht="15.75">
      <c r="A39" s="425" t="s">
        <v>928</v>
      </c>
      <c r="B39" s="425" t="s">
        <v>929</v>
      </c>
      <c r="C39" s="425" t="s">
        <v>930</v>
      </c>
      <c r="D39" s="426">
        <v>1977</v>
      </c>
      <c r="E39" s="425" t="s">
        <v>931</v>
      </c>
      <c r="F39" s="426">
        <v>38165</v>
      </c>
      <c r="G39" s="376" t="str">
        <f t="shared" si="0"/>
        <v>Yeliz AY 46:12.00</v>
      </c>
    </row>
    <row r="40" spans="1:7" ht="15.75">
      <c r="A40" s="425" t="s">
        <v>932</v>
      </c>
      <c r="B40" s="425" t="s">
        <v>933</v>
      </c>
      <c r="C40" s="425" t="s">
        <v>930</v>
      </c>
      <c r="D40" s="426">
        <v>1977</v>
      </c>
      <c r="E40" s="425" t="s">
        <v>934</v>
      </c>
      <c r="F40" s="426">
        <v>38176</v>
      </c>
      <c r="G40" s="376" t="str">
        <f t="shared" si="0"/>
        <v>Yeliz AY 01:34.57</v>
      </c>
    </row>
    <row r="41" spans="1:7" ht="31.5">
      <c r="A41" s="425" t="s">
        <v>935</v>
      </c>
      <c r="B41" s="425" t="s">
        <v>936</v>
      </c>
      <c r="C41" s="425" t="s">
        <v>930</v>
      </c>
      <c r="D41" s="426">
        <v>1977</v>
      </c>
      <c r="E41" s="425" t="s">
        <v>937</v>
      </c>
      <c r="F41" s="426">
        <v>38130</v>
      </c>
      <c r="G41" s="376" t="str">
        <f t="shared" si="0"/>
        <v>Yeliz AY 22:53.06</v>
      </c>
    </row>
    <row r="42" spans="1:7" ht="15.75">
      <c r="A42" s="425" t="s">
        <v>938</v>
      </c>
      <c r="B42" s="425" t="s">
        <v>939</v>
      </c>
      <c r="C42" s="425" t="s">
        <v>930</v>
      </c>
      <c r="D42" s="426">
        <v>1977</v>
      </c>
      <c r="E42" s="425" t="s">
        <v>817</v>
      </c>
      <c r="F42" s="426">
        <v>38388</v>
      </c>
      <c r="G42" s="376" t="str">
        <f t="shared" si="0"/>
        <v>Yeliz AY 46:52.2</v>
      </c>
    </row>
    <row r="43" spans="1:7" ht="31.5">
      <c r="A43" s="425" t="s">
        <v>940</v>
      </c>
      <c r="B43" s="425" t="s">
        <v>941</v>
      </c>
      <c r="C43" s="425" t="s">
        <v>942</v>
      </c>
      <c r="D43" s="426">
        <v>31851</v>
      </c>
      <c r="E43" s="425" t="s">
        <v>817</v>
      </c>
      <c r="F43" s="426">
        <v>40755</v>
      </c>
      <c r="G43" s="376" t="str">
        <f t="shared" si="0"/>
        <v>Semiha MUTLU 1:44.16</v>
      </c>
    </row>
    <row r="44" spans="1:7" ht="15.75">
      <c r="A44" s="425"/>
      <c r="B44" s="425"/>
      <c r="C44" s="425"/>
      <c r="D44" s="426"/>
      <c r="E44" s="425"/>
      <c r="F44" s="426"/>
      <c r="G44" s="376"/>
    </row>
    <row r="45" spans="1:7" ht="15.75">
      <c r="A45" s="425"/>
      <c r="B45" s="425"/>
      <c r="C45" s="425"/>
      <c r="D45" s="426"/>
      <c r="E45" s="425"/>
      <c r="F45" s="426"/>
      <c r="G45" s="376"/>
    </row>
    <row r="46" spans="1:7" ht="15.75">
      <c r="A46" s="425"/>
      <c r="B46" s="425"/>
      <c r="C46" s="425"/>
      <c r="D46" s="426"/>
      <c r="E46" s="425"/>
      <c r="F46" s="426"/>
      <c r="G46" s="376"/>
    </row>
    <row r="47" spans="1:7" ht="15.75">
      <c r="A47" s="425"/>
      <c r="B47" s="425"/>
      <c r="C47" s="425"/>
      <c r="D47" s="426"/>
      <c r="E47" s="425"/>
      <c r="F47" s="426"/>
      <c r="G47" s="376"/>
    </row>
    <row r="48" spans="1:7" ht="15.75">
      <c r="A48" s="425"/>
      <c r="B48" s="425"/>
      <c r="C48" s="425"/>
      <c r="D48" s="426"/>
      <c r="E48" s="425"/>
      <c r="F48" s="426"/>
      <c r="G48" s="376"/>
    </row>
    <row r="49" spans="1:7" ht="15.75">
      <c r="A49" s="425"/>
      <c r="B49" s="425"/>
      <c r="C49" s="425"/>
      <c r="D49" s="426"/>
      <c r="E49" s="425"/>
      <c r="F49" s="426"/>
      <c r="G49" s="376"/>
    </row>
    <row r="50" spans="1:7" ht="15.75">
      <c r="A50" s="425"/>
      <c r="B50" s="425"/>
      <c r="C50" s="425"/>
      <c r="D50" s="426"/>
      <c r="E50" s="425"/>
      <c r="F50" s="426"/>
      <c r="G50" s="376"/>
    </row>
    <row r="51" spans="1:7" ht="15.75">
      <c r="A51" s="425"/>
      <c r="B51" s="425"/>
      <c r="C51" s="425"/>
      <c r="D51" s="426"/>
      <c r="E51" s="425"/>
      <c r="F51" s="426"/>
      <c r="G51" s="37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ayfa13">
    <tabColor rgb="FFFFC000"/>
  </sheetPr>
  <dimension ref="A1:R93"/>
  <sheetViews>
    <sheetView view="pageBreakPreview" topLeftCell="A13" zoomScale="80" zoomScaleSheetLayoutView="80" workbookViewId="0">
      <selection sqref="A1:S47"/>
    </sheetView>
  </sheetViews>
  <sheetFormatPr defaultRowHeight="12.75"/>
  <cols>
    <col min="1" max="1" width="6" style="91" customWidth="1"/>
    <col min="2" max="2" width="13.28515625" style="91" hidden="1" customWidth="1"/>
    <col min="3" max="3" width="7" style="91" customWidth="1"/>
    <col min="4" max="4" width="16.28515625" style="92" customWidth="1"/>
    <col min="5" max="5" width="26.42578125" style="91" bestFit="1" customWidth="1"/>
    <col min="6" max="6" width="36.5703125" style="3" customWidth="1"/>
    <col min="7" max="9" width="11.5703125" style="3" customWidth="1"/>
    <col min="10" max="10" width="10.42578125" style="3" customWidth="1"/>
    <col min="11" max="13" width="11.5703125" style="3" customWidth="1"/>
    <col min="14" max="14" width="11.5703125" style="93" customWidth="1"/>
    <col min="15" max="15" width="9.5703125" style="91" customWidth="1"/>
    <col min="16" max="16" width="9" style="91" customWidth="1"/>
    <col min="17" max="17" width="6.7109375" style="344" bestFit="1" customWidth="1"/>
    <col min="18" max="18" width="5" style="333" bestFit="1" customWidth="1"/>
    <col min="19" max="16384" width="9.140625" style="3"/>
  </cols>
  <sheetData>
    <row r="1" spans="1:18" ht="48.75" customHeight="1">
      <c r="A1" s="848" t="s">
        <v>1204</v>
      </c>
      <c r="B1" s="848"/>
      <c r="C1" s="848"/>
      <c r="D1" s="848"/>
      <c r="E1" s="848"/>
      <c r="F1" s="848"/>
      <c r="G1" s="848"/>
      <c r="H1" s="848"/>
      <c r="I1" s="848"/>
      <c r="J1" s="848"/>
      <c r="K1" s="848"/>
      <c r="L1" s="848"/>
      <c r="M1" s="848"/>
      <c r="N1" s="848"/>
      <c r="O1" s="848"/>
      <c r="P1" s="848"/>
    </row>
    <row r="2" spans="1:18" ht="25.5" customHeight="1">
      <c r="A2" s="849" t="s">
        <v>1286</v>
      </c>
      <c r="B2" s="849"/>
      <c r="C2" s="849"/>
      <c r="D2" s="849"/>
      <c r="E2" s="849"/>
      <c r="F2" s="849"/>
      <c r="G2" s="849"/>
      <c r="H2" s="849"/>
      <c r="I2" s="849"/>
      <c r="J2" s="849"/>
      <c r="K2" s="849"/>
      <c r="L2" s="849"/>
      <c r="M2" s="849"/>
      <c r="N2" s="849"/>
      <c r="O2" s="849"/>
      <c r="P2" s="849"/>
    </row>
    <row r="3" spans="1:18" s="4" customFormat="1" ht="27" customHeight="1">
      <c r="A3" s="850" t="s">
        <v>115</v>
      </c>
      <c r="B3" s="850"/>
      <c r="C3" s="850"/>
      <c r="D3" s="851" t="s">
        <v>354</v>
      </c>
      <c r="E3" s="851"/>
      <c r="F3" s="600"/>
      <c r="G3" s="852"/>
      <c r="H3" s="852"/>
      <c r="I3" s="600"/>
      <c r="J3" s="600"/>
      <c r="K3" s="853" t="s">
        <v>644</v>
      </c>
      <c r="L3" s="853"/>
      <c r="M3" s="854" t="s">
        <v>1353</v>
      </c>
      <c r="N3" s="854"/>
      <c r="O3" s="854"/>
      <c r="P3" s="854"/>
      <c r="Q3" s="344"/>
      <c r="R3" s="333"/>
    </row>
    <row r="4" spans="1:18" s="4" customFormat="1" ht="25.5" customHeight="1">
      <c r="A4" s="855" t="s">
        <v>116</v>
      </c>
      <c r="B4" s="855"/>
      <c r="C4" s="855"/>
      <c r="D4" s="856" t="s">
        <v>947</v>
      </c>
      <c r="E4" s="856"/>
      <c r="F4" s="860" t="s">
        <v>1158</v>
      </c>
      <c r="G4" s="860"/>
      <c r="H4" s="860"/>
      <c r="I4" s="860"/>
      <c r="J4" s="860"/>
      <c r="K4" s="857" t="s">
        <v>114</v>
      </c>
      <c r="L4" s="857"/>
      <c r="M4" s="861" t="s">
        <v>1148</v>
      </c>
      <c r="N4" s="861"/>
      <c r="O4" s="861"/>
      <c r="P4" s="603"/>
      <c r="Q4" s="344"/>
      <c r="R4" s="333"/>
    </row>
    <row r="5" spans="1:18" ht="15" customHeight="1">
      <c r="A5" s="5"/>
      <c r="B5" s="5"/>
      <c r="C5" s="5"/>
      <c r="D5" s="9"/>
      <c r="E5" s="6"/>
      <c r="F5" s="7"/>
      <c r="G5" s="8"/>
      <c r="H5" s="8"/>
      <c r="I5" s="8"/>
      <c r="J5" s="8"/>
      <c r="K5" s="8"/>
      <c r="L5" s="8"/>
      <c r="M5" s="8"/>
      <c r="N5" s="858">
        <v>41794.808527314817</v>
      </c>
      <c r="O5" s="858"/>
      <c r="P5" s="361"/>
    </row>
    <row r="6" spans="1:18" ht="22.5" customHeight="1">
      <c r="A6" s="895" t="s">
        <v>6</v>
      </c>
      <c r="B6" s="895"/>
      <c r="C6" s="896" t="s">
        <v>99</v>
      </c>
      <c r="D6" s="896" t="s">
        <v>1144</v>
      </c>
      <c r="E6" s="895" t="s">
        <v>7</v>
      </c>
      <c r="F6" s="895" t="s">
        <v>23</v>
      </c>
      <c r="G6" s="895" t="s">
        <v>643</v>
      </c>
      <c r="H6" s="895"/>
      <c r="I6" s="895"/>
      <c r="J6" s="895"/>
      <c r="K6" s="895"/>
      <c r="L6" s="895"/>
      <c r="M6" s="895"/>
      <c r="N6" s="892" t="s">
        <v>8</v>
      </c>
      <c r="O6" s="892" t="s">
        <v>165</v>
      </c>
      <c r="P6" s="892" t="s">
        <v>9</v>
      </c>
    </row>
    <row r="7" spans="1:18" ht="30" customHeight="1">
      <c r="A7" s="895"/>
      <c r="B7" s="895"/>
      <c r="C7" s="896"/>
      <c r="D7" s="896"/>
      <c r="E7" s="895"/>
      <c r="F7" s="895"/>
      <c r="G7" s="604">
        <v>1</v>
      </c>
      <c r="H7" s="604">
        <v>2</v>
      </c>
      <c r="I7" s="604">
        <v>3</v>
      </c>
      <c r="J7" s="604" t="s">
        <v>583</v>
      </c>
      <c r="K7" s="604">
        <v>4</v>
      </c>
      <c r="L7" s="604">
        <v>5</v>
      </c>
      <c r="M7" s="604">
        <v>6</v>
      </c>
      <c r="N7" s="892"/>
      <c r="O7" s="892"/>
      <c r="P7" s="892"/>
    </row>
    <row r="8" spans="1:18" s="85" customFormat="1" ht="114" customHeight="1">
      <c r="A8" s="636">
        <v>1</v>
      </c>
      <c r="B8" s="637" t="s">
        <v>449</v>
      </c>
      <c r="C8" s="613">
        <v>311</v>
      </c>
      <c r="D8" s="614">
        <v>35120</v>
      </c>
      <c r="E8" s="615" t="s">
        <v>1071</v>
      </c>
      <c r="F8" s="615" t="s">
        <v>1059</v>
      </c>
      <c r="G8" s="616">
        <v>1703</v>
      </c>
      <c r="H8" s="616">
        <v>1714</v>
      </c>
      <c r="I8" s="616" t="s">
        <v>1195</v>
      </c>
      <c r="J8" s="617">
        <v>1714</v>
      </c>
      <c r="K8" s="618" t="s">
        <v>1195</v>
      </c>
      <c r="L8" s="618" t="s">
        <v>1012</v>
      </c>
      <c r="M8" s="618" t="s">
        <v>1012</v>
      </c>
      <c r="N8" s="617">
        <v>1714</v>
      </c>
      <c r="O8" s="699">
        <v>8</v>
      </c>
      <c r="P8" s="700" t="s">
        <v>955</v>
      </c>
      <c r="Q8" s="344"/>
      <c r="R8" s="333"/>
    </row>
    <row r="9" spans="1:18" s="85" customFormat="1" ht="114" customHeight="1">
      <c r="A9" s="636">
        <v>2</v>
      </c>
      <c r="B9" s="637" t="s">
        <v>450</v>
      </c>
      <c r="C9" s="613">
        <v>296</v>
      </c>
      <c r="D9" s="614">
        <v>34907</v>
      </c>
      <c r="E9" s="615" t="s">
        <v>1024</v>
      </c>
      <c r="F9" s="615" t="s">
        <v>1014</v>
      </c>
      <c r="G9" s="616">
        <v>1310</v>
      </c>
      <c r="H9" s="616" t="s">
        <v>1195</v>
      </c>
      <c r="I9" s="616">
        <v>1272</v>
      </c>
      <c r="J9" s="617">
        <v>1310</v>
      </c>
      <c r="K9" s="618">
        <v>1313</v>
      </c>
      <c r="L9" s="618">
        <v>1288</v>
      </c>
      <c r="M9" s="618">
        <v>1280</v>
      </c>
      <c r="N9" s="617">
        <v>1313</v>
      </c>
      <c r="O9" s="699">
        <v>7</v>
      </c>
      <c r="P9" s="700" t="s">
        <v>986</v>
      </c>
      <c r="Q9" s="344"/>
      <c r="R9" s="333"/>
    </row>
    <row r="10" spans="1:18" s="85" customFormat="1" ht="114" customHeight="1">
      <c r="A10" s="636">
        <v>3</v>
      </c>
      <c r="B10" s="637" t="s">
        <v>447</v>
      </c>
      <c r="C10" s="613">
        <v>273</v>
      </c>
      <c r="D10" s="614">
        <v>29994</v>
      </c>
      <c r="E10" s="615" t="s">
        <v>1008</v>
      </c>
      <c r="F10" s="615" t="s">
        <v>996</v>
      </c>
      <c r="G10" s="616">
        <v>1244</v>
      </c>
      <c r="H10" s="616">
        <v>1310</v>
      </c>
      <c r="I10" s="616" t="s">
        <v>1195</v>
      </c>
      <c r="J10" s="617">
        <v>1310</v>
      </c>
      <c r="K10" s="618">
        <v>1310</v>
      </c>
      <c r="L10" s="618">
        <v>1245</v>
      </c>
      <c r="M10" s="618">
        <v>1289</v>
      </c>
      <c r="N10" s="617">
        <v>1310</v>
      </c>
      <c r="O10" s="699">
        <v>6</v>
      </c>
      <c r="P10" s="700" t="s">
        <v>1142</v>
      </c>
      <c r="Q10" s="344"/>
      <c r="R10" s="333"/>
    </row>
    <row r="11" spans="1:18" s="85" customFormat="1" ht="114" customHeight="1">
      <c r="A11" s="636">
        <v>4</v>
      </c>
      <c r="B11" s="637" t="s">
        <v>444</v>
      </c>
      <c r="C11" s="613">
        <v>343</v>
      </c>
      <c r="D11" s="614">
        <v>34634</v>
      </c>
      <c r="E11" s="615" t="s">
        <v>1109</v>
      </c>
      <c r="F11" s="615" t="s">
        <v>1096</v>
      </c>
      <c r="G11" s="616">
        <v>1243</v>
      </c>
      <c r="H11" s="616">
        <v>1218</v>
      </c>
      <c r="I11" s="616">
        <v>1251</v>
      </c>
      <c r="J11" s="617">
        <v>1251</v>
      </c>
      <c r="K11" s="618">
        <v>1228</v>
      </c>
      <c r="L11" s="618" t="s">
        <v>1195</v>
      </c>
      <c r="M11" s="618" t="s">
        <v>1195</v>
      </c>
      <c r="N11" s="617">
        <v>1251</v>
      </c>
      <c r="O11" s="699">
        <v>5</v>
      </c>
      <c r="P11" s="700" t="s">
        <v>1033</v>
      </c>
      <c r="Q11" s="344"/>
      <c r="R11" s="333"/>
    </row>
    <row r="12" spans="1:18" s="85" customFormat="1" ht="114" customHeight="1">
      <c r="A12" s="636">
        <v>5</v>
      </c>
      <c r="B12" s="637" t="s">
        <v>445</v>
      </c>
      <c r="C12" s="613">
        <v>333</v>
      </c>
      <c r="D12" s="614">
        <v>35431</v>
      </c>
      <c r="E12" s="615" t="s">
        <v>1091</v>
      </c>
      <c r="F12" s="615" t="s">
        <v>1081</v>
      </c>
      <c r="G12" s="616">
        <v>1166</v>
      </c>
      <c r="H12" s="616">
        <v>1214</v>
      </c>
      <c r="I12" s="616">
        <v>1218</v>
      </c>
      <c r="J12" s="617">
        <v>1218</v>
      </c>
      <c r="K12" s="618" t="s">
        <v>1195</v>
      </c>
      <c r="L12" s="618">
        <v>1167</v>
      </c>
      <c r="M12" s="618">
        <v>1173</v>
      </c>
      <c r="N12" s="617">
        <v>1218</v>
      </c>
      <c r="O12" s="699">
        <v>4</v>
      </c>
      <c r="P12" s="700" t="s">
        <v>1079</v>
      </c>
      <c r="Q12" s="344"/>
      <c r="R12" s="333"/>
    </row>
    <row r="13" spans="1:18" s="85" customFormat="1" ht="114" customHeight="1">
      <c r="A13" s="636">
        <v>6</v>
      </c>
      <c r="B13" s="637" t="s">
        <v>446</v>
      </c>
      <c r="C13" s="613">
        <v>265</v>
      </c>
      <c r="D13" s="614" t="s">
        <v>978</v>
      </c>
      <c r="E13" s="615" t="s">
        <v>979</v>
      </c>
      <c r="F13" s="615" t="s">
        <v>961</v>
      </c>
      <c r="G13" s="616">
        <v>1095</v>
      </c>
      <c r="H13" s="616">
        <v>1090</v>
      </c>
      <c r="I13" s="616">
        <v>1088</v>
      </c>
      <c r="J13" s="617">
        <v>1095</v>
      </c>
      <c r="K13" s="618" t="s">
        <v>1195</v>
      </c>
      <c r="L13" s="618" t="s">
        <v>1195</v>
      </c>
      <c r="M13" s="618" t="s">
        <v>1195</v>
      </c>
      <c r="N13" s="617">
        <v>1095</v>
      </c>
      <c r="O13" s="699">
        <v>3</v>
      </c>
      <c r="P13" s="700" t="s">
        <v>1011</v>
      </c>
      <c r="Q13" s="344"/>
      <c r="R13" s="333"/>
    </row>
    <row r="14" spans="1:18" s="85" customFormat="1" ht="114" customHeight="1">
      <c r="A14" s="636">
        <v>7</v>
      </c>
      <c r="B14" s="637" t="s">
        <v>443</v>
      </c>
      <c r="C14" s="613">
        <v>366</v>
      </c>
      <c r="D14" s="614">
        <v>33973</v>
      </c>
      <c r="E14" s="615" t="s">
        <v>1123</v>
      </c>
      <c r="F14" s="615" t="s">
        <v>1114</v>
      </c>
      <c r="G14" s="616">
        <v>834</v>
      </c>
      <c r="H14" s="616">
        <v>882</v>
      </c>
      <c r="I14" s="616">
        <v>901</v>
      </c>
      <c r="J14" s="617">
        <v>901</v>
      </c>
      <c r="K14" s="618">
        <v>829</v>
      </c>
      <c r="L14" s="618" t="s">
        <v>1195</v>
      </c>
      <c r="M14" s="618">
        <v>770</v>
      </c>
      <c r="N14" s="617">
        <v>901</v>
      </c>
      <c r="O14" s="699">
        <v>2</v>
      </c>
      <c r="P14" s="700" t="s">
        <v>1094</v>
      </c>
      <c r="Q14" s="344"/>
      <c r="R14" s="333"/>
    </row>
    <row r="15" spans="1:18" s="85" customFormat="1" ht="114" customHeight="1">
      <c r="A15" s="636">
        <v>8</v>
      </c>
      <c r="B15" s="637" t="s">
        <v>448</v>
      </c>
      <c r="C15" s="613">
        <v>375</v>
      </c>
      <c r="D15" s="614">
        <v>34596</v>
      </c>
      <c r="E15" s="615" t="s">
        <v>1166</v>
      </c>
      <c r="F15" s="615" t="s">
        <v>1129</v>
      </c>
      <c r="G15" s="616" t="s">
        <v>1195</v>
      </c>
      <c r="H15" s="616">
        <v>721</v>
      </c>
      <c r="I15" s="616" t="s">
        <v>1195</v>
      </c>
      <c r="J15" s="617">
        <v>721</v>
      </c>
      <c r="K15" s="618" t="s">
        <v>1195</v>
      </c>
      <c r="L15" s="618" t="s">
        <v>1195</v>
      </c>
      <c r="M15" s="618" t="s">
        <v>1195</v>
      </c>
      <c r="N15" s="617">
        <v>721</v>
      </c>
      <c r="O15" s="699">
        <v>1</v>
      </c>
      <c r="P15" s="700" t="s">
        <v>1127</v>
      </c>
      <c r="Q15" s="344"/>
      <c r="R15" s="333"/>
    </row>
    <row r="16" spans="1:18" s="85" customFormat="1" ht="114" customHeight="1">
      <c r="A16" s="636"/>
      <c r="B16" s="637" t="s">
        <v>451</v>
      </c>
      <c r="C16" s="638" t="s">
        <v>1206</v>
      </c>
      <c r="D16" s="639" t="s">
        <v>1206</v>
      </c>
      <c r="E16" s="640" t="s">
        <v>1206</v>
      </c>
      <c r="F16" s="640" t="s">
        <v>1206</v>
      </c>
      <c r="G16" s="641"/>
      <c r="H16" s="641"/>
      <c r="I16" s="641"/>
      <c r="J16" s="642" t="s">
        <v>1206</v>
      </c>
      <c r="K16" s="643"/>
      <c r="L16" s="643"/>
      <c r="M16" s="643"/>
      <c r="N16" s="642" t="s">
        <v>1206</v>
      </c>
      <c r="O16" s="644"/>
      <c r="P16" s="645"/>
      <c r="Q16" s="344"/>
      <c r="R16" s="333"/>
    </row>
    <row r="17" spans="1:18" s="85" customFormat="1" ht="114" customHeight="1">
      <c r="A17" s="636"/>
      <c r="B17" s="637" t="s">
        <v>452</v>
      </c>
      <c r="C17" s="638" t="s">
        <v>1206</v>
      </c>
      <c r="D17" s="639" t="s">
        <v>1206</v>
      </c>
      <c r="E17" s="640" t="s">
        <v>1206</v>
      </c>
      <c r="F17" s="640" t="s">
        <v>1206</v>
      </c>
      <c r="G17" s="641"/>
      <c r="H17" s="641"/>
      <c r="I17" s="641"/>
      <c r="J17" s="642" t="s">
        <v>1206</v>
      </c>
      <c r="K17" s="643"/>
      <c r="L17" s="643"/>
      <c r="M17" s="643"/>
      <c r="N17" s="642" t="s">
        <v>1206</v>
      </c>
      <c r="O17" s="644"/>
      <c r="P17" s="645"/>
      <c r="Q17" s="344"/>
      <c r="R17" s="333"/>
    </row>
    <row r="18" spans="1:18" s="85" customFormat="1" ht="36" hidden="1" customHeight="1">
      <c r="A18" s="94">
        <v>11</v>
      </c>
      <c r="B18" s="95" t="s">
        <v>453</v>
      </c>
      <c r="C18" s="96" t="s">
        <v>1206</v>
      </c>
      <c r="D18" s="97" t="s">
        <v>1206</v>
      </c>
      <c r="E18" s="194" t="s">
        <v>1206</v>
      </c>
      <c r="F18" s="194" t="s">
        <v>1206</v>
      </c>
      <c r="G18" s="180"/>
      <c r="H18" s="180"/>
      <c r="I18" s="180"/>
      <c r="J18" s="378" t="s">
        <v>1206</v>
      </c>
      <c r="K18" s="211"/>
      <c r="L18" s="211"/>
      <c r="M18" s="211"/>
      <c r="N18" s="378" t="s">
        <v>1206</v>
      </c>
      <c r="O18" s="370"/>
      <c r="P18" s="364"/>
      <c r="Q18" s="344"/>
      <c r="R18" s="333"/>
    </row>
    <row r="19" spans="1:18" s="85" customFormat="1" ht="36" hidden="1" customHeight="1">
      <c r="A19" s="94">
        <v>12</v>
      </c>
      <c r="B19" s="95" t="s">
        <v>454</v>
      </c>
      <c r="C19" s="96" t="s">
        <v>1206</v>
      </c>
      <c r="D19" s="97" t="s">
        <v>1206</v>
      </c>
      <c r="E19" s="194" t="s">
        <v>1206</v>
      </c>
      <c r="F19" s="194" t="s">
        <v>1206</v>
      </c>
      <c r="G19" s="180"/>
      <c r="H19" s="180"/>
      <c r="I19" s="180"/>
      <c r="J19" s="378" t="s">
        <v>1206</v>
      </c>
      <c r="K19" s="211"/>
      <c r="L19" s="211"/>
      <c r="M19" s="211"/>
      <c r="N19" s="378" t="s">
        <v>1206</v>
      </c>
      <c r="O19" s="370"/>
      <c r="P19" s="364"/>
      <c r="Q19" s="344"/>
      <c r="R19" s="333"/>
    </row>
    <row r="20" spans="1:18" s="85" customFormat="1" ht="36" hidden="1" customHeight="1">
      <c r="A20" s="94">
        <v>13</v>
      </c>
      <c r="B20" s="95" t="s">
        <v>455</v>
      </c>
      <c r="C20" s="96" t="s">
        <v>1206</v>
      </c>
      <c r="D20" s="97" t="s">
        <v>1206</v>
      </c>
      <c r="E20" s="194" t="s">
        <v>1206</v>
      </c>
      <c r="F20" s="194" t="s">
        <v>1206</v>
      </c>
      <c r="G20" s="180"/>
      <c r="H20" s="180"/>
      <c r="I20" s="180"/>
      <c r="J20" s="378" t="s">
        <v>1206</v>
      </c>
      <c r="K20" s="211"/>
      <c r="L20" s="211"/>
      <c r="M20" s="211"/>
      <c r="N20" s="378" t="s">
        <v>1206</v>
      </c>
      <c r="O20" s="370"/>
      <c r="P20" s="364"/>
      <c r="Q20" s="344"/>
      <c r="R20" s="333"/>
    </row>
    <row r="21" spans="1:18" s="85" customFormat="1" ht="36" hidden="1" customHeight="1">
      <c r="A21" s="94">
        <v>14</v>
      </c>
      <c r="B21" s="95" t="s">
        <v>456</v>
      </c>
      <c r="C21" s="96" t="s">
        <v>1206</v>
      </c>
      <c r="D21" s="97" t="s">
        <v>1206</v>
      </c>
      <c r="E21" s="194" t="s">
        <v>1206</v>
      </c>
      <c r="F21" s="194" t="s">
        <v>1206</v>
      </c>
      <c r="G21" s="180"/>
      <c r="H21" s="180"/>
      <c r="I21" s="180"/>
      <c r="J21" s="378" t="s">
        <v>1206</v>
      </c>
      <c r="K21" s="211"/>
      <c r="L21" s="211"/>
      <c r="M21" s="211"/>
      <c r="N21" s="378" t="s">
        <v>1206</v>
      </c>
      <c r="O21" s="370"/>
      <c r="P21" s="364"/>
      <c r="Q21" s="344"/>
      <c r="R21" s="333"/>
    </row>
    <row r="22" spans="1:18" s="85" customFormat="1" ht="36" hidden="1" customHeight="1">
      <c r="A22" s="94"/>
      <c r="B22" s="95" t="s">
        <v>457</v>
      </c>
      <c r="C22" s="96" t="s">
        <v>1206</v>
      </c>
      <c r="D22" s="97" t="s">
        <v>1206</v>
      </c>
      <c r="E22" s="194" t="s">
        <v>1206</v>
      </c>
      <c r="F22" s="194" t="s">
        <v>1206</v>
      </c>
      <c r="G22" s="180"/>
      <c r="H22" s="180"/>
      <c r="I22" s="180"/>
      <c r="J22" s="378" t="s">
        <v>1206</v>
      </c>
      <c r="K22" s="211"/>
      <c r="L22" s="211"/>
      <c r="M22" s="211"/>
      <c r="N22" s="378" t="s">
        <v>1206</v>
      </c>
      <c r="O22" s="370"/>
      <c r="P22" s="364"/>
      <c r="Q22" s="344"/>
      <c r="R22" s="333"/>
    </row>
    <row r="23" spans="1:18" s="85" customFormat="1" ht="36" hidden="1" customHeight="1">
      <c r="A23" s="94"/>
      <c r="B23" s="95" t="s">
        <v>458</v>
      </c>
      <c r="C23" s="96" t="s">
        <v>1206</v>
      </c>
      <c r="D23" s="97" t="s">
        <v>1206</v>
      </c>
      <c r="E23" s="194" t="s">
        <v>1206</v>
      </c>
      <c r="F23" s="194" t="s">
        <v>1206</v>
      </c>
      <c r="G23" s="180"/>
      <c r="H23" s="180"/>
      <c r="I23" s="180"/>
      <c r="J23" s="378" t="s">
        <v>1206</v>
      </c>
      <c r="K23" s="211"/>
      <c r="L23" s="211"/>
      <c r="M23" s="211"/>
      <c r="N23" s="378" t="s">
        <v>1206</v>
      </c>
      <c r="O23" s="370"/>
      <c r="P23" s="364"/>
      <c r="Q23" s="344"/>
      <c r="R23" s="333"/>
    </row>
    <row r="24" spans="1:18" s="85" customFormat="1" ht="36" hidden="1" customHeight="1">
      <c r="A24" s="94"/>
      <c r="B24" s="95" t="s">
        <v>459</v>
      </c>
      <c r="C24" s="96" t="s">
        <v>1206</v>
      </c>
      <c r="D24" s="97" t="s">
        <v>1206</v>
      </c>
      <c r="E24" s="194" t="s">
        <v>1206</v>
      </c>
      <c r="F24" s="194" t="s">
        <v>1206</v>
      </c>
      <c r="G24" s="180"/>
      <c r="H24" s="180"/>
      <c r="I24" s="180"/>
      <c r="J24" s="378" t="s">
        <v>1206</v>
      </c>
      <c r="K24" s="211"/>
      <c r="L24" s="211"/>
      <c r="M24" s="211"/>
      <c r="N24" s="378" t="s">
        <v>1206</v>
      </c>
      <c r="O24" s="370"/>
      <c r="P24" s="364"/>
      <c r="Q24" s="344"/>
      <c r="R24" s="333"/>
    </row>
    <row r="25" spans="1:18" s="85" customFormat="1" ht="36" hidden="1" customHeight="1">
      <c r="A25" s="94"/>
      <c r="B25" s="95" t="s">
        <v>460</v>
      </c>
      <c r="C25" s="96" t="s">
        <v>1206</v>
      </c>
      <c r="D25" s="97" t="s">
        <v>1206</v>
      </c>
      <c r="E25" s="194" t="s">
        <v>1206</v>
      </c>
      <c r="F25" s="194" t="s">
        <v>1206</v>
      </c>
      <c r="G25" s="180"/>
      <c r="H25" s="180"/>
      <c r="I25" s="180"/>
      <c r="J25" s="378" t="s">
        <v>1206</v>
      </c>
      <c r="K25" s="211"/>
      <c r="L25" s="211"/>
      <c r="M25" s="211"/>
      <c r="N25" s="378" t="s">
        <v>1206</v>
      </c>
      <c r="O25" s="370"/>
      <c r="P25" s="364"/>
      <c r="Q25" s="344"/>
      <c r="R25" s="333"/>
    </row>
    <row r="26" spans="1:18" s="85" customFormat="1" ht="36" hidden="1" customHeight="1">
      <c r="A26" s="94"/>
      <c r="B26" s="95" t="s">
        <v>461</v>
      </c>
      <c r="C26" s="96" t="s">
        <v>1206</v>
      </c>
      <c r="D26" s="97" t="s">
        <v>1206</v>
      </c>
      <c r="E26" s="194" t="s">
        <v>1206</v>
      </c>
      <c r="F26" s="194" t="s">
        <v>1206</v>
      </c>
      <c r="G26" s="180"/>
      <c r="H26" s="180"/>
      <c r="I26" s="180"/>
      <c r="J26" s="378" t="s">
        <v>1206</v>
      </c>
      <c r="K26" s="211"/>
      <c r="L26" s="211"/>
      <c r="M26" s="211"/>
      <c r="N26" s="378" t="s">
        <v>1206</v>
      </c>
      <c r="O26" s="370"/>
      <c r="P26" s="364"/>
      <c r="Q26" s="344"/>
      <c r="R26" s="333"/>
    </row>
    <row r="27" spans="1:18" s="85" customFormat="1" ht="36" hidden="1" customHeight="1">
      <c r="A27" s="94"/>
      <c r="B27" s="95" t="s">
        <v>462</v>
      </c>
      <c r="C27" s="96" t="s">
        <v>1206</v>
      </c>
      <c r="D27" s="97" t="s">
        <v>1206</v>
      </c>
      <c r="E27" s="194" t="s">
        <v>1206</v>
      </c>
      <c r="F27" s="194" t="s">
        <v>1206</v>
      </c>
      <c r="G27" s="180"/>
      <c r="H27" s="180"/>
      <c r="I27" s="180"/>
      <c r="J27" s="378" t="s">
        <v>1206</v>
      </c>
      <c r="K27" s="211"/>
      <c r="L27" s="211"/>
      <c r="M27" s="211"/>
      <c r="N27" s="378" t="s">
        <v>1206</v>
      </c>
      <c r="O27" s="370"/>
      <c r="P27" s="364"/>
      <c r="Q27" s="344"/>
      <c r="R27" s="333"/>
    </row>
    <row r="28" spans="1:18" s="85" customFormat="1" ht="36" hidden="1" customHeight="1">
      <c r="A28" s="94"/>
      <c r="B28" s="95" t="s">
        <v>463</v>
      </c>
      <c r="C28" s="96" t="s">
        <v>1206</v>
      </c>
      <c r="D28" s="97" t="s">
        <v>1206</v>
      </c>
      <c r="E28" s="194" t="s">
        <v>1206</v>
      </c>
      <c r="F28" s="194" t="s">
        <v>1206</v>
      </c>
      <c r="G28" s="180"/>
      <c r="H28" s="180"/>
      <c r="I28" s="180"/>
      <c r="J28" s="378" t="s">
        <v>1206</v>
      </c>
      <c r="K28" s="211"/>
      <c r="L28" s="211"/>
      <c r="M28" s="211"/>
      <c r="N28" s="378" t="s">
        <v>1206</v>
      </c>
      <c r="O28" s="370"/>
      <c r="P28" s="364"/>
      <c r="Q28" s="344"/>
      <c r="R28" s="333"/>
    </row>
    <row r="29" spans="1:18" s="85" customFormat="1" ht="36" hidden="1" customHeight="1">
      <c r="A29" s="94"/>
      <c r="B29" s="95" t="s">
        <v>464</v>
      </c>
      <c r="C29" s="96" t="s">
        <v>1206</v>
      </c>
      <c r="D29" s="97" t="s">
        <v>1206</v>
      </c>
      <c r="E29" s="194" t="s">
        <v>1206</v>
      </c>
      <c r="F29" s="194" t="s">
        <v>1206</v>
      </c>
      <c r="G29" s="180"/>
      <c r="H29" s="180"/>
      <c r="I29" s="180"/>
      <c r="J29" s="378" t="s">
        <v>1206</v>
      </c>
      <c r="K29" s="211"/>
      <c r="L29" s="211"/>
      <c r="M29" s="211"/>
      <c r="N29" s="378" t="s">
        <v>1206</v>
      </c>
      <c r="O29" s="370"/>
      <c r="P29" s="364"/>
      <c r="Q29" s="344"/>
      <c r="R29" s="333"/>
    </row>
    <row r="30" spans="1:18" s="85" customFormat="1" ht="36" hidden="1" customHeight="1">
      <c r="A30" s="94"/>
      <c r="B30" s="95" t="s">
        <v>465</v>
      </c>
      <c r="C30" s="96" t="s">
        <v>1206</v>
      </c>
      <c r="D30" s="97" t="s">
        <v>1206</v>
      </c>
      <c r="E30" s="194" t="s">
        <v>1206</v>
      </c>
      <c r="F30" s="194" t="s">
        <v>1206</v>
      </c>
      <c r="G30" s="180"/>
      <c r="H30" s="180"/>
      <c r="I30" s="180"/>
      <c r="J30" s="378" t="s">
        <v>1206</v>
      </c>
      <c r="K30" s="211"/>
      <c r="L30" s="211"/>
      <c r="M30" s="211"/>
      <c r="N30" s="378" t="s">
        <v>1206</v>
      </c>
      <c r="O30" s="370"/>
      <c r="P30" s="364"/>
      <c r="Q30" s="344"/>
      <c r="R30" s="333"/>
    </row>
    <row r="31" spans="1:18" s="85" customFormat="1" ht="36" hidden="1" customHeight="1">
      <c r="A31" s="94"/>
      <c r="B31" s="95" t="s">
        <v>466</v>
      </c>
      <c r="C31" s="96" t="s">
        <v>1206</v>
      </c>
      <c r="D31" s="97" t="s">
        <v>1206</v>
      </c>
      <c r="E31" s="194" t="s">
        <v>1206</v>
      </c>
      <c r="F31" s="194" t="s">
        <v>1206</v>
      </c>
      <c r="G31" s="180"/>
      <c r="H31" s="180"/>
      <c r="I31" s="180"/>
      <c r="J31" s="378" t="s">
        <v>1206</v>
      </c>
      <c r="K31" s="211"/>
      <c r="L31" s="211"/>
      <c r="M31" s="211"/>
      <c r="N31" s="378" t="s">
        <v>1206</v>
      </c>
      <c r="O31" s="370"/>
      <c r="P31" s="364"/>
      <c r="Q31" s="344"/>
      <c r="R31" s="333"/>
    </row>
    <row r="32" spans="1:18" s="85" customFormat="1" ht="36" hidden="1" customHeight="1">
      <c r="A32" s="94"/>
      <c r="B32" s="95" t="s">
        <v>467</v>
      </c>
      <c r="C32" s="96" t="s">
        <v>1206</v>
      </c>
      <c r="D32" s="97" t="s">
        <v>1206</v>
      </c>
      <c r="E32" s="194" t="s">
        <v>1206</v>
      </c>
      <c r="F32" s="194" t="s">
        <v>1206</v>
      </c>
      <c r="G32" s="180"/>
      <c r="H32" s="180"/>
      <c r="I32" s="180"/>
      <c r="J32" s="378" t="s">
        <v>1206</v>
      </c>
      <c r="K32" s="211"/>
      <c r="L32" s="211"/>
      <c r="M32" s="211"/>
      <c r="N32" s="378" t="s">
        <v>1206</v>
      </c>
      <c r="O32" s="370"/>
      <c r="P32" s="364"/>
      <c r="Q32" s="344"/>
      <c r="R32" s="333"/>
    </row>
    <row r="33" spans="1:18" s="85" customFormat="1" ht="36" hidden="1" customHeight="1">
      <c r="A33" s="94"/>
      <c r="B33" s="95" t="s">
        <v>468</v>
      </c>
      <c r="C33" s="96" t="s">
        <v>1206</v>
      </c>
      <c r="D33" s="97" t="s">
        <v>1206</v>
      </c>
      <c r="E33" s="194" t="s">
        <v>1206</v>
      </c>
      <c r="F33" s="194" t="s">
        <v>1206</v>
      </c>
      <c r="G33" s="180"/>
      <c r="H33" s="180"/>
      <c r="I33" s="180"/>
      <c r="J33" s="378" t="s">
        <v>1206</v>
      </c>
      <c r="K33" s="211"/>
      <c r="L33" s="211"/>
      <c r="M33" s="211"/>
      <c r="N33" s="378" t="s">
        <v>1206</v>
      </c>
      <c r="O33" s="370"/>
      <c r="P33" s="364"/>
      <c r="Q33" s="344"/>
      <c r="R33" s="333"/>
    </row>
    <row r="34" spans="1:18" s="85" customFormat="1" ht="36" hidden="1" customHeight="1">
      <c r="A34" s="94"/>
      <c r="B34" s="95" t="s">
        <v>469</v>
      </c>
      <c r="C34" s="96" t="s">
        <v>1206</v>
      </c>
      <c r="D34" s="97" t="s">
        <v>1206</v>
      </c>
      <c r="E34" s="194" t="s">
        <v>1206</v>
      </c>
      <c r="F34" s="194" t="s">
        <v>1206</v>
      </c>
      <c r="G34" s="180"/>
      <c r="H34" s="180"/>
      <c r="I34" s="180"/>
      <c r="J34" s="378" t="s">
        <v>1206</v>
      </c>
      <c r="K34" s="211"/>
      <c r="L34" s="211"/>
      <c r="M34" s="211"/>
      <c r="N34" s="378" t="s">
        <v>1206</v>
      </c>
      <c r="O34" s="370"/>
      <c r="P34" s="364"/>
      <c r="Q34" s="344"/>
      <c r="R34" s="333"/>
    </row>
    <row r="35" spans="1:18" s="85" customFormat="1" ht="36" hidden="1" customHeight="1">
      <c r="A35" s="94"/>
      <c r="B35" s="95" t="s">
        <v>470</v>
      </c>
      <c r="C35" s="96" t="s">
        <v>1206</v>
      </c>
      <c r="D35" s="97" t="s">
        <v>1206</v>
      </c>
      <c r="E35" s="194" t="s">
        <v>1206</v>
      </c>
      <c r="F35" s="194" t="s">
        <v>1206</v>
      </c>
      <c r="G35" s="180"/>
      <c r="H35" s="180"/>
      <c r="I35" s="180"/>
      <c r="J35" s="378" t="s">
        <v>1206</v>
      </c>
      <c r="K35" s="211"/>
      <c r="L35" s="211"/>
      <c r="M35" s="211"/>
      <c r="N35" s="378" t="s">
        <v>1206</v>
      </c>
      <c r="O35" s="370"/>
      <c r="P35" s="364"/>
      <c r="Q35" s="344"/>
      <c r="R35" s="333"/>
    </row>
    <row r="36" spans="1:18" s="85" customFormat="1" ht="36" hidden="1" customHeight="1">
      <c r="A36" s="94"/>
      <c r="B36" s="95" t="s">
        <v>471</v>
      </c>
      <c r="C36" s="96" t="s">
        <v>1206</v>
      </c>
      <c r="D36" s="97" t="s">
        <v>1206</v>
      </c>
      <c r="E36" s="194" t="s">
        <v>1206</v>
      </c>
      <c r="F36" s="194" t="s">
        <v>1206</v>
      </c>
      <c r="G36" s="180"/>
      <c r="H36" s="180"/>
      <c r="I36" s="180"/>
      <c r="J36" s="378" t="s">
        <v>1206</v>
      </c>
      <c r="K36" s="211"/>
      <c r="L36" s="211"/>
      <c r="M36" s="211"/>
      <c r="N36" s="378" t="s">
        <v>1206</v>
      </c>
      <c r="O36" s="370"/>
      <c r="P36" s="364"/>
      <c r="Q36" s="344"/>
      <c r="R36" s="333"/>
    </row>
    <row r="37" spans="1:18" s="85" customFormat="1" ht="36" hidden="1" customHeight="1">
      <c r="A37" s="94"/>
      <c r="B37" s="95" t="s">
        <v>472</v>
      </c>
      <c r="C37" s="96" t="s">
        <v>1206</v>
      </c>
      <c r="D37" s="97" t="s">
        <v>1206</v>
      </c>
      <c r="E37" s="194" t="s">
        <v>1206</v>
      </c>
      <c r="F37" s="194" t="s">
        <v>1206</v>
      </c>
      <c r="G37" s="180"/>
      <c r="H37" s="180"/>
      <c r="I37" s="180"/>
      <c r="J37" s="378" t="s">
        <v>1206</v>
      </c>
      <c r="K37" s="211"/>
      <c r="L37" s="211"/>
      <c r="M37" s="211"/>
      <c r="N37" s="378" t="s">
        <v>1206</v>
      </c>
      <c r="O37" s="370"/>
      <c r="P37" s="364"/>
      <c r="Q37" s="344"/>
      <c r="R37" s="333"/>
    </row>
    <row r="38" spans="1:18" s="85" customFormat="1" ht="36" hidden="1" customHeight="1">
      <c r="A38" s="94"/>
      <c r="B38" s="95" t="s">
        <v>473</v>
      </c>
      <c r="C38" s="96" t="s">
        <v>1206</v>
      </c>
      <c r="D38" s="97" t="s">
        <v>1206</v>
      </c>
      <c r="E38" s="194" t="s">
        <v>1206</v>
      </c>
      <c r="F38" s="194" t="s">
        <v>1206</v>
      </c>
      <c r="G38" s="180"/>
      <c r="H38" s="180"/>
      <c r="I38" s="180"/>
      <c r="J38" s="378" t="s">
        <v>1206</v>
      </c>
      <c r="K38" s="211"/>
      <c r="L38" s="211"/>
      <c r="M38" s="211"/>
      <c r="N38" s="378" t="s">
        <v>1206</v>
      </c>
      <c r="O38" s="370"/>
      <c r="P38" s="364"/>
      <c r="Q38" s="344"/>
      <c r="R38" s="333"/>
    </row>
    <row r="39" spans="1:18" s="85" customFormat="1" ht="36" hidden="1" customHeight="1">
      <c r="A39" s="94"/>
      <c r="B39" s="95" t="s">
        <v>474</v>
      </c>
      <c r="C39" s="96" t="s">
        <v>1206</v>
      </c>
      <c r="D39" s="97" t="s">
        <v>1206</v>
      </c>
      <c r="E39" s="194" t="s">
        <v>1206</v>
      </c>
      <c r="F39" s="194" t="s">
        <v>1206</v>
      </c>
      <c r="G39" s="180"/>
      <c r="H39" s="180"/>
      <c r="I39" s="180"/>
      <c r="J39" s="378" t="s">
        <v>1206</v>
      </c>
      <c r="K39" s="211"/>
      <c r="L39" s="211"/>
      <c r="M39" s="211"/>
      <c r="N39" s="378" t="s">
        <v>1206</v>
      </c>
      <c r="O39" s="370"/>
      <c r="P39" s="364"/>
      <c r="Q39" s="344"/>
      <c r="R39" s="333"/>
    </row>
    <row r="40" spans="1:18" s="85" customFormat="1" ht="36" hidden="1" customHeight="1">
      <c r="A40" s="94"/>
      <c r="B40" s="95" t="s">
        <v>475</v>
      </c>
      <c r="C40" s="96" t="s">
        <v>1206</v>
      </c>
      <c r="D40" s="97" t="s">
        <v>1206</v>
      </c>
      <c r="E40" s="194" t="s">
        <v>1206</v>
      </c>
      <c r="F40" s="194" t="s">
        <v>1206</v>
      </c>
      <c r="G40" s="180"/>
      <c r="H40" s="180"/>
      <c r="I40" s="180"/>
      <c r="J40" s="378" t="s">
        <v>1206</v>
      </c>
      <c r="K40" s="211"/>
      <c r="L40" s="211"/>
      <c r="M40" s="211"/>
      <c r="N40" s="378" t="s">
        <v>1206</v>
      </c>
      <c r="O40" s="370"/>
      <c r="P40" s="364"/>
      <c r="Q40" s="344"/>
      <c r="R40" s="333"/>
    </row>
    <row r="41" spans="1:18" s="85" customFormat="1" ht="36" hidden="1" customHeight="1">
      <c r="A41" s="94"/>
      <c r="B41" s="95" t="s">
        <v>476</v>
      </c>
      <c r="C41" s="96" t="s">
        <v>1206</v>
      </c>
      <c r="D41" s="97" t="s">
        <v>1206</v>
      </c>
      <c r="E41" s="194" t="s">
        <v>1206</v>
      </c>
      <c r="F41" s="194" t="s">
        <v>1206</v>
      </c>
      <c r="G41" s="180"/>
      <c r="H41" s="180"/>
      <c r="I41" s="180"/>
      <c r="J41" s="378" t="s">
        <v>1206</v>
      </c>
      <c r="K41" s="211"/>
      <c r="L41" s="211"/>
      <c r="M41" s="211"/>
      <c r="N41" s="378" t="s">
        <v>1206</v>
      </c>
      <c r="O41" s="370"/>
      <c r="P41" s="364"/>
      <c r="Q41" s="344"/>
      <c r="R41" s="333"/>
    </row>
    <row r="42" spans="1:18" s="85" customFormat="1" ht="36" hidden="1" customHeight="1">
      <c r="A42" s="94"/>
      <c r="B42" s="95" t="s">
        <v>477</v>
      </c>
      <c r="C42" s="96" t="s">
        <v>1206</v>
      </c>
      <c r="D42" s="97" t="s">
        <v>1206</v>
      </c>
      <c r="E42" s="194" t="s">
        <v>1206</v>
      </c>
      <c r="F42" s="194" t="s">
        <v>1206</v>
      </c>
      <c r="G42" s="180"/>
      <c r="H42" s="180"/>
      <c r="I42" s="180"/>
      <c r="J42" s="378" t="s">
        <v>1206</v>
      </c>
      <c r="K42" s="211"/>
      <c r="L42" s="211"/>
      <c r="M42" s="211"/>
      <c r="N42" s="378" t="s">
        <v>1206</v>
      </c>
      <c r="O42" s="370"/>
      <c r="P42" s="364"/>
      <c r="Q42" s="344"/>
      <c r="R42" s="333"/>
    </row>
    <row r="43" spans="1:18" s="85" customFormat="1" ht="36" hidden="1" customHeight="1">
      <c r="A43" s="94"/>
      <c r="B43" s="95" t="s">
        <v>478</v>
      </c>
      <c r="C43" s="96" t="s">
        <v>1206</v>
      </c>
      <c r="D43" s="97" t="s">
        <v>1206</v>
      </c>
      <c r="E43" s="194" t="s">
        <v>1206</v>
      </c>
      <c r="F43" s="194" t="s">
        <v>1206</v>
      </c>
      <c r="G43" s="180"/>
      <c r="H43" s="180"/>
      <c r="I43" s="180"/>
      <c r="J43" s="378" t="s">
        <v>1206</v>
      </c>
      <c r="K43" s="211"/>
      <c r="L43" s="211"/>
      <c r="M43" s="211"/>
      <c r="N43" s="378" t="s">
        <v>1206</v>
      </c>
      <c r="O43" s="370"/>
      <c r="P43" s="364"/>
      <c r="Q43" s="344"/>
      <c r="R43" s="333"/>
    </row>
    <row r="44" spans="1:18" s="85" customFormat="1" ht="36" hidden="1" customHeight="1">
      <c r="A44" s="94"/>
      <c r="B44" s="95" t="s">
        <v>479</v>
      </c>
      <c r="C44" s="96" t="s">
        <v>1206</v>
      </c>
      <c r="D44" s="97" t="s">
        <v>1206</v>
      </c>
      <c r="E44" s="194" t="s">
        <v>1206</v>
      </c>
      <c r="F44" s="194" t="s">
        <v>1206</v>
      </c>
      <c r="G44" s="180"/>
      <c r="H44" s="180"/>
      <c r="I44" s="180"/>
      <c r="J44" s="378" t="s">
        <v>1206</v>
      </c>
      <c r="K44" s="211"/>
      <c r="L44" s="211"/>
      <c r="M44" s="211"/>
      <c r="N44" s="378" t="s">
        <v>1206</v>
      </c>
      <c r="O44" s="370"/>
      <c r="P44" s="364"/>
      <c r="Q44" s="344"/>
      <c r="R44" s="333"/>
    </row>
    <row r="45" spans="1:18" s="85" customFormat="1" ht="36" hidden="1" customHeight="1">
      <c r="A45" s="94"/>
      <c r="B45" s="95" t="s">
        <v>480</v>
      </c>
      <c r="C45" s="96" t="s">
        <v>1206</v>
      </c>
      <c r="D45" s="97" t="s">
        <v>1206</v>
      </c>
      <c r="E45" s="194" t="s">
        <v>1206</v>
      </c>
      <c r="F45" s="194" t="s">
        <v>1206</v>
      </c>
      <c r="G45" s="180"/>
      <c r="H45" s="180"/>
      <c r="I45" s="180"/>
      <c r="J45" s="378" t="s">
        <v>1206</v>
      </c>
      <c r="K45" s="211"/>
      <c r="L45" s="211"/>
      <c r="M45" s="211"/>
      <c r="N45" s="378" t="s">
        <v>1206</v>
      </c>
      <c r="O45" s="370"/>
      <c r="P45" s="364"/>
      <c r="Q45" s="344"/>
      <c r="R45" s="333"/>
    </row>
    <row r="46" spans="1:18" s="85" customFormat="1" ht="36" hidden="1" customHeight="1">
      <c r="A46" s="94"/>
      <c r="B46" s="95" t="s">
        <v>481</v>
      </c>
      <c r="C46" s="96" t="s">
        <v>1206</v>
      </c>
      <c r="D46" s="97" t="s">
        <v>1206</v>
      </c>
      <c r="E46" s="194" t="s">
        <v>1206</v>
      </c>
      <c r="F46" s="194" t="s">
        <v>1206</v>
      </c>
      <c r="G46" s="180"/>
      <c r="H46" s="180"/>
      <c r="I46" s="180"/>
      <c r="J46" s="378" t="s">
        <v>1206</v>
      </c>
      <c r="K46" s="211"/>
      <c r="L46" s="211"/>
      <c r="M46" s="211"/>
      <c r="N46" s="378" t="s">
        <v>1206</v>
      </c>
      <c r="O46" s="370"/>
      <c r="P46" s="364"/>
      <c r="Q46" s="344"/>
      <c r="R46" s="333"/>
    </row>
    <row r="47" spans="1:18" s="85" customFormat="1" ht="36" hidden="1" customHeight="1">
      <c r="A47" s="94"/>
      <c r="B47" s="95" t="s">
        <v>482</v>
      </c>
      <c r="C47" s="96" t="s">
        <v>1206</v>
      </c>
      <c r="D47" s="97" t="s">
        <v>1206</v>
      </c>
      <c r="E47" s="194" t="s">
        <v>1206</v>
      </c>
      <c r="F47" s="194" t="s">
        <v>1206</v>
      </c>
      <c r="G47" s="180"/>
      <c r="H47" s="180"/>
      <c r="I47" s="180"/>
      <c r="J47" s="378" t="s">
        <v>1206</v>
      </c>
      <c r="K47" s="211"/>
      <c r="L47" s="211"/>
      <c r="M47" s="211"/>
      <c r="N47" s="378" t="s">
        <v>1206</v>
      </c>
      <c r="O47" s="370"/>
      <c r="P47" s="364"/>
      <c r="Q47" s="344"/>
      <c r="R47" s="333"/>
    </row>
    <row r="48" spans="1:18" s="88" customFormat="1" ht="45.75" customHeight="1">
      <c r="A48" s="86"/>
      <c r="B48" s="86"/>
      <c r="C48" s="86"/>
      <c r="D48" s="87"/>
      <c r="E48" s="86"/>
      <c r="N48" s="89"/>
      <c r="O48" s="86"/>
      <c r="P48" s="86"/>
      <c r="Q48" s="344"/>
      <c r="R48" s="333"/>
    </row>
    <row r="49" spans="1:18" s="88" customFormat="1" ht="36" customHeight="1">
      <c r="A49" s="893" t="s">
        <v>4</v>
      </c>
      <c r="B49" s="893"/>
      <c r="C49" s="893"/>
      <c r="D49" s="893"/>
      <c r="E49" s="605" t="s">
        <v>0</v>
      </c>
      <c r="F49" s="605" t="s">
        <v>1</v>
      </c>
      <c r="G49" s="894" t="s">
        <v>2</v>
      </c>
      <c r="H49" s="894"/>
      <c r="I49" s="894"/>
      <c r="J49" s="894"/>
      <c r="K49" s="894"/>
      <c r="L49" s="894"/>
      <c r="M49" s="894"/>
      <c r="N49" s="894" t="s">
        <v>3</v>
      </c>
      <c r="O49" s="894"/>
      <c r="P49" s="605"/>
      <c r="Q49" s="344"/>
      <c r="R49" s="333"/>
    </row>
    <row r="52" spans="1:18">
      <c r="Q52" s="345"/>
      <c r="R52" s="90"/>
    </row>
    <row r="53" spans="1:18">
      <c r="Q53" s="345"/>
      <c r="R53" s="90"/>
    </row>
    <row r="54" spans="1:18">
      <c r="Q54" s="345"/>
      <c r="R54" s="90"/>
    </row>
    <row r="55" spans="1:18">
      <c r="Q55" s="345"/>
      <c r="R55" s="90"/>
    </row>
    <row r="56" spans="1:18">
      <c r="Q56" s="345"/>
      <c r="R56" s="90"/>
    </row>
    <row r="57" spans="1:18">
      <c r="Q57" s="345"/>
      <c r="R57" s="90"/>
    </row>
    <row r="58" spans="1:18">
      <c r="Q58" s="345"/>
      <c r="R58" s="90"/>
    </row>
    <row r="59" spans="1:18">
      <c r="Q59" s="345"/>
      <c r="R59" s="90"/>
    </row>
    <row r="60" spans="1:18">
      <c r="Q60" s="345"/>
      <c r="R60" s="90"/>
    </row>
    <row r="61" spans="1:18">
      <c r="Q61" s="345"/>
      <c r="R61" s="90"/>
    </row>
    <row r="62" spans="1:18">
      <c r="Q62" s="345"/>
      <c r="R62" s="90"/>
    </row>
    <row r="63" spans="1:18">
      <c r="Q63" s="345"/>
      <c r="R63" s="90"/>
    </row>
    <row r="64" spans="1:18">
      <c r="Q64" s="345"/>
      <c r="R64" s="90"/>
    </row>
    <row r="65" spans="17:18">
      <c r="Q65" s="345"/>
      <c r="R65" s="90"/>
    </row>
    <row r="66" spans="17:18">
      <c r="Q66" s="345"/>
      <c r="R66" s="90"/>
    </row>
    <row r="67" spans="17:18">
      <c r="Q67" s="345"/>
      <c r="R67" s="90"/>
    </row>
    <row r="68" spans="17:18">
      <c r="Q68" s="345"/>
      <c r="R68" s="90"/>
    </row>
    <row r="69" spans="17:18">
      <c r="Q69" s="345"/>
      <c r="R69" s="90"/>
    </row>
    <row r="70" spans="17:18">
      <c r="Q70" s="345"/>
      <c r="R70" s="90"/>
    </row>
    <row r="71" spans="17:18">
      <c r="Q71" s="345"/>
      <c r="R71" s="90"/>
    </row>
    <row r="72" spans="17:18">
      <c r="Q72" s="345"/>
      <c r="R72" s="90"/>
    </row>
    <row r="73" spans="17:18">
      <c r="Q73" s="345"/>
      <c r="R73" s="90"/>
    </row>
    <row r="74" spans="17:18">
      <c r="Q74" s="345"/>
      <c r="R74" s="90"/>
    </row>
    <row r="75" spans="17:18">
      <c r="Q75" s="345"/>
      <c r="R75" s="90"/>
    </row>
    <row r="76" spans="17:18">
      <c r="Q76" s="345"/>
      <c r="R76" s="90"/>
    </row>
    <row r="77" spans="17:18">
      <c r="Q77" s="345"/>
      <c r="R77" s="90"/>
    </row>
    <row r="78" spans="17:18">
      <c r="Q78" s="345"/>
      <c r="R78" s="90"/>
    </row>
    <row r="79" spans="17:18">
      <c r="Q79" s="345"/>
      <c r="R79" s="90"/>
    </row>
    <row r="80" spans="17:18">
      <c r="Q80" s="345"/>
      <c r="R80" s="90"/>
    </row>
    <row r="81" spans="17:18">
      <c r="Q81" s="345"/>
      <c r="R81" s="90"/>
    </row>
    <row r="82" spans="17:18">
      <c r="Q82" s="345"/>
      <c r="R82" s="90"/>
    </row>
    <row r="83" spans="17:18">
      <c r="Q83" s="345"/>
      <c r="R83" s="90"/>
    </row>
    <row r="84" spans="17:18">
      <c r="Q84" s="345"/>
      <c r="R84" s="90"/>
    </row>
    <row r="85" spans="17:18">
      <c r="Q85" s="345"/>
      <c r="R85" s="90"/>
    </row>
    <row r="86" spans="17:18">
      <c r="Q86" s="345"/>
      <c r="R86" s="90"/>
    </row>
    <row r="87" spans="17:18">
      <c r="Q87" s="345"/>
      <c r="R87" s="90"/>
    </row>
    <row r="88" spans="17:18">
      <c r="Q88" s="345"/>
      <c r="R88" s="90"/>
    </row>
    <row r="89" spans="17:18">
      <c r="Q89" s="345"/>
      <c r="R89" s="90"/>
    </row>
    <row r="90" spans="17:18">
      <c r="Q90" s="345"/>
      <c r="R90" s="90"/>
    </row>
    <row r="91" spans="17:18">
      <c r="Q91" s="345"/>
      <c r="R91" s="90"/>
    </row>
    <row r="92" spans="17:18">
      <c r="Q92" s="345"/>
      <c r="R92" s="90"/>
    </row>
    <row r="93" spans="17:18">
      <c r="Q93" s="345"/>
      <c r="R93" s="90"/>
    </row>
  </sheetData>
  <sortState ref="B8:P15">
    <sortCondition descending="1" ref="N8:N15"/>
  </sortState>
  <mergeCells count="26">
    <mergeCell ref="A1:P1"/>
    <mergeCell ref="A2:P2"/>
    <mergeCell ref="O6:O7"/>
    <mergeCell ref="A6:A7"/>
    <mergeCell ref="A4:C4"/>
    <mergeCell ref="D4:E4"/>
    <mergeCell ref="E6:E7"/>
    <mergeCell ref="N6:N7"/>
    <mergeCell ref="F6:F7"/>
    <mergeCell ref="A3:C3"/>
    <mergeCell ref="D3:E3"/>
    <mergeCell ref="M4:O4"/>
    <mergeCell ref="G3:H3"/>
    <mergeCell ref="C6:C7"/>
    <mergeCell ref="B6:B7"/>
    <mergeCell ref="K4:L4"/>
    <mergeCell ref="K3:L3"/>
    <mergeCell ref="M3:P3"/>
    <mergeCell ref="P6:P7"/>
    <mergeCell ref="A49:D49"/>
    <mergeCell ref="G49:M49"/>
    <mergeCell ref="N49:O49"/>
    <mergeCell ref="N5:O5"/>
    <mergeCell ref="G6:M6"/>
    <mergeCell ref="D6:D7"/>
    <mergeCell ref="F4:J4"/>
  </mergeCells>
  <conditionalFormatting sqref="F1:F1048576">
    <cfRule type="containsText" dxfId="59" priority="3" stopIfTrue="1" operator="containsText" text="FERDİ">
      <formula>NOT(ISERROR(SEARCH("FERDİ",F1)))</formula>
    </cfRule>
  </conditionalFormatting>
  <conditionalFormatting sqref="M4">
    <cfRule type="containsText" dxfId="58" priority="2" stopIfTrue="1" operator="containsText" text="FERDİ">
      <formula>NOT(ISERROR(SEARCH("FERDİ",M4)))</formula>
    </cfRule>
  </conditionalFormatting>
  <conditionalFormatting sqref="M4">
    <cfRule type="containsText" dxfId="57" priority="1" stopIfTrue="1" operator="containsText" text="FERDİ">
      <formula>NOT(ISERROR(SEARCH("FERDİ",M4)))</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8"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sheetPr codeName="Sayfa23">
    <tabColor rgb="FFFFC000"/>
  </sheetPr>
  <dimension ref="A1:AT100"/>
  <sheetViews>
    <sheetView view="pageBreakPreview" zoomScale="40" zoomScaleNormal="50" zoomScaleSheetLayoutView="40" workbookViewId="0">
      <selection activeCell="AP8" sqref="AP8"/>
    </sheetView>
  </sheetViews>
  <sheetFormatPr defaultRowHeight="20.25"/>
  <cols>
    <col min="1" max="1" width="8.42578125" style="29" customWidth="1"/>
    <col min="2" max="2" width="14.85546875" style="29" hidden="1" customWidth="1"/>
    <col min="3" max="3" width="9.5703125" style="29" customWidth="1"/>
    <col min="4" max="4" width="18" style="61" customWidth="1"/>
    <col min="5" max="5" width="18.7109375" style="29" customWidth="1"/>
    <col min="6" max="6" width="24.7109375" style="29" customWidth="1"/>
    <col min="7" max="36" width="10" style="59" customWidth="1"/>
    <col min="37" max="37" width="9.5703125" style="59" customWidth="1"/>
    <col min="38" max="38" width="12" style="62" customWidth="1"/>
    <col min="39" max="39" width="11.140625" style="63" customWidth="1"/>
    <col min="40" max="40" width="10.7109375" style="29" customWidth="1"/>
    <col min="41" max="44" width="9.140625" style="59"/>
    <col min="45" max="45" width="8.42578125" style="343" bestFit="1" customWidth="1"/>
    <col min="46" max="46" width="7.7109375" style="341" bestFit="1" customWidth="1"/>
    <col min="47" max="16384" width="9.140625" style="59"/>
  </cols>
  <sheetData>
    <row r="1" spans="1:46" s="10" customFormat="1" ht="69.75" customHeight="1">
      <c r="A1" s="628"/>
      <c r="B1" s="628"/>
      <c r="C1" s="628"/>
      <c r="D1" s="628"/>
      <c r="E1" s="628"/>
      <c r="F1" s="903" t="str">
        <f>'YARIŞMA BİLGİLERİ'!A2</f>
        <v>Atletizm Federasyonu                                                                                                                                                                                                                                                               İzmir Atletizm İl Temsilciliği</v>
      </c>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528"/>
      <c r="AL1" s="528"/>
      <c r="AM1" s="528"/>
      <c r="AN1" s="528"/>
      <c r="AS1" s="343"/>
      <c r="AT1" s="341"/>
    </row>
    <row r="2" spans="1:46" s="10" customFormat="1" ht="36.75" customHeight="1">
      <c r="A2" s="906" t="str">
        <f>'YARIŞMA BİLGİLERİ'!F19</f>
        <v>Kulüpler Arası Atletizm Süper lig Yarışmaları 1. Kademe</v>
      </c>
      <c r="B2" s="906"/>
      <c r="C2" s="906"/>
      <c r="D2" s="906"/>
      <c r="E2" s="906"/>
      <c r="F2" s="906"/>
      <c r="G2" s="906"/>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6"/>
      <c r="AJ2" s="906"/>
      <c r="AK2" s="906"/>
      <c r="AL2" s="906"/>
      <c r="AM2" s="906"/>
      <c r="AN2" s="906"/>
      <c r="AS2" s="343"/>
      <c r="AT2" s="341"/>
    </row>
    <row r="3" spans="1:46" s="71" customFormat="1" ht="29.25" customHeight="1">
      <c r="A3" s="907" t="s">
        <v>115</v>
      </c>
      <c r="B3" s="907"/>
      <c r="C3" s="907"/>
      <c r="D3" s="907"/>
      <c r="E3" s="908" t="str">
        <f>'YARIŞMA PROGRAMI'!B23</f>
        <v>Sırıkla Atlama</v>
      </c>
      <c r="F3" s="908"/>
      <c r="G3" s="652"/>
      <c r="H3" s="652"/>
      <c r="I3" s="652"/>
      <c r="J3" s="652"/>
      <c r="K3" s="652"/>
      <c r="L3" s="652"/>
      <c r="M3" s="652"/>
      <c r="N3" s="654"/>
      <c r="O3" s="652"/>
      <c r="P3" s="652"/>
      <c r="Q3" s="907"/>
      <c r="R3" s="907"/>
      <c r="S3" s="907"/>
      <c r="T3" s="909"/>
      <c r="U3" s="909"/>
      <c r="V3" s="909"/>
      <c r="W3" s="909"/>
      <c r="X3" s="909"/>
      <c r="Y3" s="652"/>
      <c r="Z3" s="652"/>
      <c r="AA3" s="652"/>
      <c r="AB3" s="652"/>
      <c r="AC3" s="652"/>
      <c r="AD3" s="652"/>
      <c r="AE3" s="907" t="s">
        <v>644</v>
      </c>
      <c r="AF3" s="907"/>
      <c r="AG3" s="907"/>
      <c r="AH3" s="907"/>
      <c r="AI3" s="907"/>
      <c r="AJ3" s="897" t="str">
        <f>VLOOKUP(E3,Rekorlar!A2:G51,7,0)</f>
        <v>Tatiana KÖSTEM 4.20</v>
      </c>
      <c r="AK3" s="897"/>
      <c r="AL3" s="897"/>
      <c r="AM3" s="897"/>
      <c r="AN3" s="897"/>
      <c r="AS3" s="343"/>
      <c r="AT3" s="341"/>
    </row>
    <row r="4" spans="1:46" s="71" customFormat="1" ht="34.5" customHeight="1">
      <c r="A4" s="904" t="s">
        <v>117</v>
      </c>
      <c r="B4" s="904"/>
      <c r="C4" s="904"/>
      <c r="D4" s="904"/>
      <c r="E4" s="905" t="str">
        <f>'YARIŞMA BİLGİLERİ'!F21</f>
        <v>Kadınlar</v>
      </c>
      <c r="F4" s="905"/>
      <c r="G4" s="628"/>
      <c r="H4" s="628"/>
      <c r="I4" s="628"/>
      <c r="J4" s="628"/>
      <c r="K4" s="628"/>
      <c r="L4" s="628"/>
      <c r="M4" s="628"/>
      <c r="N4" s="628"/>
      <c r="O4" s="628"/>
      <c r="P4" s="628"/>
      <c r="Q4" s="628"/>
      <c r="R4" s="628"/>
      <c r="S4" s="628"/>
      <c r="T4" s="628"/>
      <c r="U4" s="628"/>
      <c r="V4" s="628"/>
      <c r="W4" s="628"/>
      <c r="X4" s="628"/>
      <c r="Y4" s="628"/>
      <c r="Z4" s="628"/>
      <c r="AA4" s="628"/>
      <c r="AB4" s="628"/>
      <c r="AC4" s="628"/>
      <c r="AD4" s="628"/>
      <c r="AE4" s="904" t="s">
        <v>957</v>
      </c>
      <c r="AF4" s="904"/>
      <c r="AG4" s="904"/>
      <c r="AH4" s="904"/>
      <c r="AI4" s="904"/>
      <c r="AJ4" s="898" t="str">
        <f>VLOOKUP(E3,'YARIŞMA PROGRAMI'!B7:C29,2,0)</f>
        <v>3 Haziran 2014 16.30</v>
      </c>
      <c r="AK4" s="898"/>
      <c r="AL4" s="898"/>
      <c r="AM4" s="898"/>
      <c r="AN4" s="898"/>
      <c r="AS4" s="343"/>
      <c r="AT4" s="341"/>
    </row>
    <row r="5" spans="1:46" s="10" customFormat="1" ht="30" customHeight="1">
      <c r="A5" s="64"/>
      <c r="B5" s="64"/>
      <c r="C5" s="64"/>
      <c r="D5" s="65"/>
      <c r="E5" s="66"/>
      <c r="F5" s="67"/>
      <c r="G5" s="68"/>
      <c r="H5" s="64"/>
      <c r="I5" s="64"/>
      <c r="J5" s="64"/>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910">
        <f ca="1">NOW()</f>
        <v>41797.034494675929</v>
      </c>
      <c r="AM5" s="910"/>
      <c r="AN5" s="910"/>
      <c r="AS5" s="343"/>
      <c r="AT5" s="341"/>
    </row>
    <row r="6" spans="1:46" ht="36" customHeight="1">
      <c r="A6" s="844" t="s">
        <v>6</v>
      </c>
      <c r="B6" s="846"/>
      <c r="C6" s="844" t="s">
        <v>99</v>
      </c>
      <c r="D6" s="844" t="s">
        <v>20</v>
      </c>
      <c r="E6" s="844" t="s">
        <v>7</v>
      </c>
      <c r="F6" s="844" t="s">
        <v>945</v>
      </c>
      <c r="G6" s="900"/>
      <c r="H6" s="900"/>
      <c r="I6" s="900"/>
      <c r="J6" s="900"/>
      <c r="K6" s="900"/>
      <c r="L6" s="900"/>
      <c r="M6" s="900"/>
      <c r="N6" s="900"/>
      <c r="O6" s="900"/>
      <c r="P6" s="900"/>
      <c r="Q6" s="900"/>
      <c r="R6" s="900"/>
      <c r="S6" s="900"/>
      <c r="T6" s="900"/>
      <c r="U6" s="900"/>
      <c r="V6" s="900"/>
      <c r="W6" s="900"/>
      <c r="X6" s="900"/>
      <c r="Y6" s="900"/>
      <c r="Z6" s="900"/>
      <c r="AA6" s="900"/>
      <c r="AB6" s="900"/>
      <c r="AC6" s="900"/>
      <c r="AD6" s="900"/>
      <c r="AE6" s="900"/>
      <c r="AF6" s="900"/>
      <c r="AG6" s="900"/>
      <c r="AH6" s="900"/>
      <c r="AI6" s="900"/>
      <c r="AJ6" s="900"/>
      <c r="AK6" s="900"/>
      <c r="AL6" s="901" t="s">
        <v>8</v>
      </c>
      <c r="AM6" s="902" t="s">
        <v>165</v>
      </c>
      <c r="AN6" s="899" t="s">
        <v>9</v>
      </c>
    </row>
    <row r="7" spans="1:46" ht="54.75" customHeight="1">
      <c r="A7" s="845"/>
      <c r="B7" s="846"/>
      <c r="C7" s="845"/>
      <c r="D7" s="845"/>
      <c r="E7" s="845"/>
      <c r="F7" s="845"/>
      <c r="G7" s="513">
        <v>200</v>
      </c>
      <c r="H7" s="513">
        <v>220</v>
      </c>
      <c r="I7" s="513">
        <v>230</v>
      </c>
      <c r="J7" s="513">
        <v>240</v>
      </c>
      <c r="K7" s="513">
        <v>250</v>
      </c>
      <c r="L7" s="513">
        <v>260</v>
      </c>
      <c r="M7" s="513">
        <v>270</v>
      </c>
      <c r="N7" s="513">
        <v>280</v>
      </c>
      <c r="O7" s="513">
        <v>290</v>
      </c>
      <c r="P7" s="513">
        <v>300</v>
      </c>
      <c r="Q7" s="513">
        <v>310</v>
      </c>
      <c r="R7" s="513">
        <v>320</v>
      </c>
      <c r="S7" s="513">
        <v>330</v>
      </c>
      <c r="T7" s="513">
        <v>335</v>
      </c>
      <c r="U7" s="513">
        <v>340</v>
      </c>
      <c r="V7" s="513">
        <v>345</v>
      </c>
      <c r="W7" s="513">
        <v>350</v>
      </c>
      <c r="X7" s="513">
        <v>355</v>
      </c>
      <c r="Y7" s="513">
        <v>360</v>
      </c>
      <c r="Z7" s="513">
        <v>365</v>
      </c>
      <c r="AA7" s="513">
        <v>370</v>
      </c>
      <c r="AB7" s="513">
        <v>375</v>
      </c>
      <c r="AC7" s="513">
        <v>380</v>
      </c>
      <c r="AD7" s="513">
        <v>385</v>
      </c>
      <c r="AE7" s="513">
        <v>390</v>
      </c>
      <c r="AF7" s="513">
        <v>395</v>
      </c>
      <c r="AG7" s="513">
        <v>400</v>
      </c>
      <c r="AH7" s="1039">
        <v>405</v>
      </c>
      <c r="AI7" s="1039">
        <v>410</v>
      </c>
      <c r="AJ7" s="1039">
        <v>415</v>
      </c>
      <c r="AK7" s="1039">
        <v>420</v>
      </c>
      <c r="AL7" s="901"/>
      <c r="AM7" s="902"/>
      <c r="AN7" s="899"/>
    </row>
    <row r="8" spans="1:46" s="19" customFormat="1" ht="97.5" customHeight="1">
      <c r="A8" s="548">
        <v>1</v>
      </c>
      <c r="B8" s="179" t="s">
        <v>515</v>
      </c>
      <c r="C8" s="646">
        <f>IF(ISERROR(VLOOKUP(B8,'KAYIT LİSTESİ'!$B$4:$H$1023,3,0)),"",(VLOOKUP(B8,'KAYIT LİSTESİ'!$B$4:$H$1023,3,0)))</f>
        <v>305</v>
      </c>
      <c r="D8" s="647">
        <f>IF(ISERROR(VLOOKUP(B8,'KAYIT LİSTESİ'!$B$4:$H$1023,4,0)),"",(VLOOKUP(B8,'KAYIT LİSTESİ'!$B$4:$H$1023,4,0)))</f>
        <v>35272</v>
      </c>
      <c r="E8" s="551" t="str">
        <f>IF(ISERROR(VLOOKUP(B8,'KAYIT LİSTESİ'!$B$4:$H$1023,5,0)),"",(VLOOKUP(B8,'KAYIT LİSTESİ'!$B$4:$H$1023,5,0)))</f>
        <v>DEMET PARLAK</v>
      </c>
      <c r="F8" s="551" t="str">
        <f>IF(ISERROR(VLOOKUP(B8,'KAYIT LİSTESİ'!$B$4:$H$1023,6,0)),"",(VLOOKUP(B8,'KAYIT LİSTESİ'!$B$4:$H$1023,6,0)))</f>
        <v>İSTANBUL-FENERBAHÇE</v>
      </c>
      <c r="G8" s="689" t="s">
        <v>1012</v>
      </c>
      <c r="H8" s="690" t="s">
        <v>1012</v>
      </c>
      <c r="I8" s="689" t="s">
        <v>1012</v>
      </c>
      <c r="J8" s="690" t="s">
        <v>1012</v>
      </c>
      <c r="K8" s="689" t="s">
        <v>1012</v>
      </c>
      <c r="L8" s="690" t="s">
        <v>1012</v>
      </c>
      <c r="M8" s="689" t="s">
        <v>1012</v>
      </c>
      <c r="N8" s="690" t="s">
        <v>1012</v>
      </c>
      <c r="O8" s="689" t="s">
        <v>1012</v>
      </c>
      <c r="P8" s="690" t="s">
        <v>1012</v>
      </c>
      <c r="Q8" s="689" t="s">
        <v>1012</v>
      </c>
      <c r="R8" s="690" t="s">
        <v>1012</v>
      </c>
      <c r="S8" s="689" t="s">
        <v>1012</v>
      </c>
      <c r="T8" s="690" t="s">
        <v>1012</v>
      </c>
      <c r="U8" s="689" t="s">
        <v>1012</v>
      </c>
      <c r="V8" s="690" t="s">
        <v>1012</v>
      </c>
      <c r="W8" s="689" t="s">
        <v>1191</v>
      </c>
      <c r="X8" s="690" t="s">
        <v>1012</v>
      </c>
      <c r="Y8" s="689" t="s">
        <v>1012</v>
      </c>
      <c r="Z8" s="690" t="s">
        <v>1012</v>
      </c>
      <c r="AA8" s="689" t="s">
        <v>1191</v>
      </c>
      <c r="AB8" s="690" t="s">
        <v>1012</v>
      </c>
      <c r="AC8" s="689" t="s">
        <v>1190</v>
      </c>
      <c r="AD8" s="690"/>
      <c r="AE8" s="689"/>
      <c r="AF8" s="690"/>
      <c r="AG8" s="689"/>
      <c r="AH8" s="690"/>
      <c r="AI8" s="689"/>
      <c r="AJ8" s="690"/>
      <c r="AK8" s="689"/>
      <c r="AL8" s="691">
        <v>370</v>
      </c>
      <c r="AM8" s="692">
        <v>8</v>
      </c>
      <c r="AN8" s="693">
        <v>1</v>
      </c>
      <c r="AS8" s="343"/>
      <c r="AT8" s="341"/>
    </row>
    <row r="9" spans="1:46" s="19" customFormat="1" ht="97.5" customHeight="1">
      <c r="A9" s="548">
        <v>2</v>
      </c>
      <c r="B9" s="179" t="s">
        <v>516</v>
      </c>
      <c r="C9" s="646">
        <f>IF(ISERROR(VLOOKUP(B9,'KAYIT LİSTESİ'!$B$4:$H$1023,3,0)),"",(VLOOKUP(B9,'KAYIT LİSTESİ'!$B$4:$H$1023,3,0)))</f>
        <v>290</v>
      </c>
      <c r="D9" s="647">
        <f>IF(ISERROR(VLOOKUP(B9,'KAYIT LİSTESİ'!$B$4:$H$1023,4,0)),"",(VLOOKUP(B9,'KAYIT LİSTESİ'!$B$4:$H$1023,4,0)))</f>
        <v>34483</v>
      </c>
      <c r="E9" s="551" t="str">
        <f>IF(ISERROR(VLOOKUP(B9,'KAYIT LİSTESİ'!$B$4:$H$1023,5,0)),"",(VLOOKUP(B9,'KAYIT LİSTESİ'!$B$4:$H$1023,5,0)))</f>
        <v>ELMAS SEDA FIRTINA</v>
      </c>
      <c r="F9" s="551" t="str">
        <f>IF(ISERROR(VLOOKUP(B9,'KAYIT LİSTESİ'!$B$4:$H$1023,6,0)),"",(VLOOKUP(B9,'KAYIT LİSTESİ'!$B$4:$H$1023,6,0)))</f>
        <v>İSTANBUL-ENKA SPOR KULÜBÜ</v>
      </c>
      <c r="G9" s="689" t="s">
        <v>1012</v>
      </c>
      <c r="H9" s="690" t="s">
        <v>1012</v>
      </c>
      <c r="I9" s="689" t="s">
        <v>1012</v>
      </c>
      <c r="J9" s="690" t="s">
        <v>1012</v>
      </c>
      <c r="K9" s="689" t="s">
        <v>1012</v>
      </c>
      <c r="L9" s="690" t="s">
        <v>1012</v>
      </c>
      <c r="M9" s="689" t="s">
        <v>1012</v>
      </c>
      <c r="N9" s="690" t="s">
        <v>1012</v>
      </c>
      <c r="O9" s="689" t="s">
        <v>1012</v>
      </c>
      <c r="P9" s="690" t="s">
        <v>1012</v>
      </c>
      <c r="Q9" s="689" t="s">
        <v>1012</v>
      </c>
      <c r="R9" s="690" t="s">
        <v>1012</v>
      </c>
      <c r="S9" s="689" t="s">
        <v>1012</v>
      </c>
      <c r="T9" s="690" t="s">
        <v>1012</v>
      </c>
      <c r="U9" s="689" t="s">
        <v>1012</v>
      </c>
      <c r="V9" s="690" t="s">
        <v>1012</v>
      </c>
      <c r="W9" s="689" t="s">
        <v>1012</v>
      </c>
      <c r="X9" s="690" t="s">
        <v>1012</v>
      </c>
      <c r="Y9" s="689" t="s">
        <v>1191</v>
      </c>
      <c r="Z9" s="690" t="s">
        <v>1012</v>
      </c>
      <c r="AA9" s="689" t="s">
        <v>1012</v>
      </c>
      <c r="AB9" s="690" t="s">
        <v>1012</v>
      </c>
      <c r="AC9" s="689" t="s">
        <v>1192</v>
      </c>
      <c r="AD9" s="690" t="s">
        <v>1012</v>
      </c>
      <c r="AE9" s="689" t="s">
        <v>1190</v>
      </c>
      <c r="AF9" s="690"/>
      <c r="AG9" s="689"/>
      <c r="AH9" s="690"/>
      <c r="AI9" s="689"/>
      <c r="AJ9" s="690"/>
      <c r="AK9" s="689"/>
      <c r="AL9" s="691">
        <v>360</v>
      </c>
      <c r="AM9" s="692">
        <v>7</v>
      </c>
      <c r="AN9" s="693">
        <v>2</v>
      </c>
      <c r="AS9" s="343"/>
      <c r="AT9" s="341"/>
    </row>
    <row r="10" spans="1:46" s="19" customFormat="1" ht="97.5" customHeight="1">
      <c r="A10" s="548">
        <v>3</v>
      </c>
      <c r="B10" s="179" t="s">
        <v>511</v>
      </c>
      <c r="C10" s="646">
        <f>IF(ISERROR(VLOOKUP(B10,'KAYIT LİSTESİ'!$B$4:$H$1023,3,0)),"",(VLOOKUP(B10,'KAYIT LİSTESİ'!$B$4:$H$1023,3,0)))</f>
        <v>334</v>
      </c>
      <c r="D10" s="647">
        <f>IF(ISERROR(VLOOKUP(B10,'KAYIT LİSTESİ'!$B$4:$H$1023,4,0)),"",(VLOOKUP(B10,'KAYIT LİSTESİ'!$B$4:$H$1023,4,0)))</f>
        <v>34772</v>
      </c>
      <c r="E10" s="551" t="str">
        <f>IF(ISERROR(VLOOKUP(B10,'KAYIT LİSTESİ'!$B$4:$H$1023,5,0)),"",(VLOOKUP(B10,'KAYIT LİSTESİ'!$B$4:$H$1023,5,0)))</f>
        <v>MERVE KARACA</v>
      </c>
      <c r="F10" s="551" t="str">
        <f>IF(ISERROR(VLOOKUP(B10,'KAYIT LİSTESİ'!$B$4:$H$1023,6,0)),"",(VLOOKUP(B10,'KAYIT LİSTESİ'!$B$4:$H$1023,6,0)))</f>
        <v>İZMİR-İZMİR BÜYÜKŞEHİR BELEDİYE SPOR KLUBÜ</v>
      </c>
      <c r="G10" s="689" t="s">
        <v>1012</v>
      </c>
      <c r="H10" s="690" t="s">
        <v>1012</v>
      </c>
      <c r="I10" s="689" t="s">
        <v>1012</v>
      </c>
      <c r="J10" s="690" t="s">
        <v>1012</v>
      </c>
      <c r="K10" s="689" t="s">
        <v>1012</v>
      </c>
      <c r="L10" s="690" t="s">
        <v>1012</v>
      </c>
      <c r="M10" s="689" t="s">
        <v>1012</v>
      </c>
      <c r="N10" s="690" t="s">
        <v>1012</v>
      </c>
      <c r="O10" s="689" t="s">
        <v>1012</v>
      </c>
      <c r="P10" s="690" t="s">
        <v>1188</v>
      </c>
      <c r="Q10" s="689" t="s">
        <v>1012</v>
      </c>
      <c r="R10" s="690" t="s">
        <v>1191</v>
      </c>
      <c r="S10" s="689" t="s">
        <v>1191</v>
      </c>
      <c r="T10" s="690" t="s">
        <v>1012</v>
      </c>
      <c r="U10" s="689" t="s">
        <v>1190</v>
      </c>
      <c r="V10" s="690"/>
      <c r="W10" s="689"/>
      <c r="X10" s="690"/>
      <c r="Y10" s="689"/>
      <c r="Z10" s="690"/>
      <c r="AA10" s="689"/>
      <c r="AB10" s="690"/>
      <c r="AC10" s="689"/>
      <c r="AD10" s="690"/>
      <c r="AE10" s="689"/>
      <c r="AF10" s="690"/>
      <c r="AG10" s="689"/>
      <c r="AH10" s="690"/>
      <c r="AI10" s="689"/>
      <c r="AJ10" s="690"/>
      <c r="AK10" s="689"/>
      <c r="AL10" s="691">
        <v>330</v>
      </c>
      <c r="AM10" s="692">
        <v>6</v>
      </c>
      <c r="AN10" s="693">
        <v>3</v>
      </c>
      <c r="AS10" s="343"/>
      <c r="AT10" s="341"/>
    </row>
    <row r="11" spans="1:46" s="19" customFormat="1" ht="97.5" customHeight="1">
      <c r="A11" s="548">
        <v>4</v>
      </c>
      <c r="B11" s="179" t="s">
        <v>512</v>
      </c>
      <c r="C11" s="646">
        <f>IF(ISERROR(VLOOKUP(B11,'KAYIT LİSTESİ'!$B$4:$H$1023,3,0)),"",(VLOOKUP(B11,'KAYIT LİSTESİ'!$B$4:$H$1023,3,0)))</f>
        <v>257</v>
      </c>
      <c r="D11" s="647">
        <f>IF(ISERROR(VLOOKUP(B11,'KAYIT LİSTESİ'!$B$4:$H$1023,4,0)),"",(VLOOKUP(B11,'KAYIT LİSTESİ'!$B$4:$H$1023,4,0)))</f>
        <v>34051</v>
      </c>
      <c r="E11" s="551" t="str">
        <f>IF(ISERROR(VLOOKUP(B11,'KAYIT LİSTESİ'!$B$4:$H$1023,5,0)),"",(VLOOKUP(B11,'KAYIT LİSTESİ'!$B$4:$H$1023,5,0)))</f>
        <v>ŞUHEDA YILDIZ</v>
      </c>
      <c r="F11" s="551" t="str">
        <f>IF(ISERROR(VLOOKUP(B11,'KAYIT LİSTESİ'!$B$4:$H$1023,6,0)),"",(VLOOKUP(B11,'KAYIT LİSTESİ'!$B$4:$H$1023,6,0)))</f>
        <v>İSTANBUL-BEŞİKTAŞ J.K</v>
      </c>
      <c r="G11" s="689" t="s">
        <v>1012</v>
      </c>
      <c r="H11" s="690" t="s">
        <v>1012</v>
      </c>
      <c r="I11" s="689" t="s">
        <v>1012</v>
      </c>
      <c r="J11" s="690" t="s">
        <v>1012</v>
      </c>
      <c r="K11" s="689" t="s">
        <v>1012</v>
      </c>
      <c r="L11" s="690" t="s">
        <v>1188</v>
      </c>
      <c r="M11" s="689" t="s">
        <v>1012</v>
      </c>
      <c r="N11" s="690" t="s">
        <v>1191</v>
      </c>
      <c r="O11" s="689" t="s">
        <v>1012</v>
      </c>
      <c r="P11" s="690" t="s">
        <v>1191</v>
      </c>
      <c r="Q11" s="689" t="s">
        <v>1188</v>
      </c>
      <c r="R11" s="690" t="s">
        <v>1188</v>
      </c>
      <c r="S11" s="689" t="s">
        <v>1190</v>
      </c>
      <c r="T11" s="690"/>
      <c r="U11" s="689"/>
      <c r="V11" s="690"/>
      <c r="W11" s="689"/>
      <c r="X11" s="690"/>
      <c r="Y11" s="689"/>
      <c r="Z11" s="690"/>
      <c r="AA11" s="689"/>
      <c r="AB11" s="690"/>
      <c r="AC11" s="689"/>
      <c r="AD11" s="690"/>
      <c r="AE11" s="689"/>
      <c r="AF11" s="690"/>
      <c r="AG11" s="689"/>
      <c r="AH11" s="690"/>
      <c r="AI11" s="689"/>
      <c r="AJ11" s="690"/>
      <c r="AK11" s="689"/>
      <c r="AL11" s="691">
        <v>320</v>
      </c>
      <c r="AM11" s="692">
        <v>5</v>
      </c>
      <c r="AN11" s="693">
        <v>4</v>
      </c>
      <c r="AS11" s="343"/>
      <c r="AT11" s="341"/>
    </row>
    <row r="12" spans="1:46" s="19" customFormat="1" ht="97.5" customHeight="1">
      <c r="A12" s="548">
        <v>5</v>
      </c>
      <c r="B12" s="179" t="s">
        <v>509</v>
      </c>
      <c r="C12" s="646">
        <f>IF(ISERROR(VLOOKUP(B12,'KAYIT LİSTESİ'!$B$4:$H$1023,3,0)),"",(VLOOKUP(B12,'KAYIT LİSTESİ'!$B$4:$H$1023,3,0)))</f>
        <v>361</v>
      </c>
      <c r="D12" s="647">
        <f>IF(ISERROR(VLOOKUP(B12,'KAYIT LİSTESİ'!$B$4:$H$1023,4,0)),"",(VLOOKUP(B12,'KAYIT LİSTESİ'!$B$4:$H$1023,4,0)))</f>
        <v>35565</v>
      </c>
      <c r="E12" s="551" t="str">
        <f>IF(ISERROR(VLOOKUP(B12,'KAYIT LİSTESİ'!$B$4:$H$1023,5,0)),"",(VLOOKUP(B12,'KAYIT LİSTESİ'!$B$4:$H$1023,5,0)))</f>
        <v>DİLAN ERDEMİR</v>
      </c>
      <c r="F12" s="551" t="str">
        <f>IF(ISERROR(VLOOKUP(B12,'KAYIT LİSTESİ'!$B$4:$H$1023,6,0)),"",(VLOOKUP(B12,'KAYIT LİSTESİ'!$B$4:$H$1023,6,0)))</f>
        <v>BURSA-OSMANGAZİ BELEDİYESPOR</v>
      </c>
      <c r="G12" s="689" t="s">
        <v>1012</v>
      </c>
      <c r="H12" s="690" t="s">
        <v>1012</v>
      </c>
      <c r="I12" s="689" t="s">
        <v>1012</v>
      </c>
      <c r="J12" s="690" t="s">
        <v>1012</v>
      </c>
      <c r="K12" s="689" t="s">
        <v>1012</v>
      </c>
      <c r="L12" s="690" t="s">
        <v>1012</v>
      </c>
      <c r="M12" s="689" t="s">
        <v>1012</v>
      </c>
      <c r="N12" s="690" t="s">
        <v>1188</v>
      </c>
      <c r="O12" s="689" t="s">
        <v>1012</v>
      </c>
      <c r="P12" s="690" t="s">
        <v>1189</v>
      </c>
      <c r="Q12" s="689" t="s">
        <v>1188</v>
      </c>
      <c r="R12" s="690" t="s">
        <v>1189</v>
      </c>
      <c r="S12" s="689" t="s">
        <v>1190</v>
      </c>
      <c r="T12" s="690"/>
      <c r="U12" s="689"/>
      <c r="V12" s="690"/>
      <c r="W12" s="689"/>
      <c r="X12" s="690"/>
      <c r="Y12" s="689"/>
      <c r="Z12" s="690"/>
      <c r="AA12" s="689"/>
      <c r="AB12" s="690"/>
      <c r="AC12" s="689"/>
      <c r="AD12" s="690"/>
      <c r="AE12" s="689"/>
      <c r="AF12" s="690"/>
      <c r="AG12" s="689"/>
      <c r="AH12" s="690"/>
      <c r="AI12" s="689"/>
      <c r="AJ12" s="690"/>
      <c r="AK12" s="689"/>
      <c r="AL12" s="691">
        <v>320</v>
      </c>
      <c r="AM12" s="692">
        <v>4</v>
      </c>
      <c r="AN12" s="693">
        <v>5</v>
      </c>
      <c r="AS12" s="343"/>
      <c r="AT12" s="341"/>
    </row>
    <row r="13" spans="1:46" s="19" customFormat="1" ht="97.5" customHeight="1">
      <c r="A13" s="548">
        <v>6</v>
      </c>
      <c r="B13" s="179" t="s">
        <v>513</v>
      </c>
      <c r="C13" s="646">
        <f>IF(ISERROR(VLOOKUP(B13,'KAYIT LİSTESİ'!$B$4:$H$1023,3,0)),"",(VLOOKUP(B13,'KAYIT LİSTESİ'!$B$4:$H$1023,3,0)))</f>
        <v>275</v>
      </c>
      <c r="D13" s="647">
        <f>IF(ISERROR(VLOOKUP(B13,'KAYIT LİSTESİ'!$B$4:$H$1023,4,0)),"",(VLOOKUP(B13,'KAYIT LİSTESİ'!$B$4:$H$1023,4,0)))</f>
        <v>35934</v>
      </c>
      <c r="E13" s="551" t="str">
        <f>IF(ISERROR(VLOOKUP(B13,'KAYIT LİSTESİ'!$B$4:$H$1023,5,0)),"",(VLOOKUP(B13,'KAYIT LİSTESİ'!$B$4:$H$1023,5,0)))</f>
        <v>Hatice Nur AYDOĞDU</v>
      </c>
      <c r="F13" s="551" t="str">
        <f>IF(ISERROR(VLOOKUP(B13,'KAYIT LİSTESİ'!$B$4:$H$1023,6,0)),"",(VLOOKUP(B13,'KAYIT LİSTESİ'!$B$4:$H$1023,6,0)))</f>
        <v>BURSA-BURSA BÜYÜKŞEHİR BELEDİYESPOR K.</v>
      </c>
      <c r="G13" s="689" t="s">
        <v>1012</v>
      </c>
      <c r="H13" s="690" t="s">
        <v>1012</v>
      </c>
      <c r="I13" s="689" t="s">
        <v>1012</v>
      </c>
      <c r="J13" s="690" t="s">
        <v>1188</v>
      </c>
      <c r="K13" s="689" t="s">
        <v>1012</v>
      </c>
      <c r="L13" s="690" t="s">
        <v>1191</v>
      </c>
      <c r="M13" s="689" t="s">
        <v>1190</v>
      </c>
      <c r="N13" s="690"/>
      <c r="O13" s="689"/>
      <c r="P13" s="690"/>
      <c r="Q13" s="689"/>
      <c r="R13" s="690"/>
      <c r="S13" s="689"/>
      <c r="T13" s="690"/>
      <c r="U13" s="689"/>
      <c r="V13" s="690"/>
      <c r="W13" s="689"/>
      <c r="X13" s="690"/>
      <c r="Y13" s="689"/>
      <c r="Z13" s="690"/>
      <c r="AA13" s="689"/>
      <c r="AB13" s="690"/>
      <c r="AC13" s="689"/>
      <c r="AD13" s="690"/>
      <c r="AE13" s="689"/>
      <c r="AF13" s="690"/>
      <c r="AG13" s="689"/>
      <c r="AH13" s="690"/>
      <c r="AI13" s="689"/>
      <c r="AJ13" s="690"/>
      <c r="AK13" s="689"/>
      <c r="AL13" s="691">
        <v>260</v>
      </c>
      <c r="AM13" s="692">
        <v>3</v>
      </c>
      <c r="AN13" s="693">
        <v>6</v>
      </c>
      <c r="AS13" s="343"/>
      <c r="AT13" s="341"/>
    </row>
    <row r="14" spans="1:46" s="19" customFormat="1" ht="97.5" customHeight="1">
      <c r="A14" s="548">
        <v>7</v>
      </c>
      <c r="B14" s="179" t="s">
        <v>510</v>
      </c>
      <c r="C14" s="646">
        <f>IF(ISERROR(VLOOKUP(B14,'KAYIT LİSTESİ'!$B$4:$H$1023,3,0)),"",(VLOOKUP(B14,'KAYIT LİSTESİ'!$B$4:$H$1023,3,0)))</f>
        <v>341</v>
      </c>
      <c r="D14" s="647">
        <f>IF(ISERROR(VLOOKUP(B14,'KAYIT LİSTESİ'!$B$4:$H$1023,4,0)),"",(VLOOKUP(B14,'KAYIT LİSTESİ'!$B$4:$H$1023,4,0)))</f>
        <v>35382</v>
      </c>
      <c r="E14" s="551" t="str">
        <f>IF(ISERROR(VLOOKUP(B14,'KAYIT LİSTESİ'!$B$4:$H$1023,5,0)),"",(VLOOKUP(B14,'KAYIT LİSTESİ'!$B$4:$H$1023,5,0)))</f>
        <v>ESRA AKBAŞ</v>
      </c>
      <c r="F14" s="551" t="str">
        <f>IF(ISERROR(VLOOKUP(B14,'KAYIT LİSTESİ'!$B$4:$H$1023,6,0)),"",(VLOOKUP(B14,'KAYIT LİSTESİ'!$B$4:$H$1023,6,0)))</f>
        <v>MERSİN-MESKİSPOR</v>
      </c>
      <c r="G14" s="689" t="s">
        <v>1012</v>
      </c>
      <c r="H14" s="690" t="s">
        <v>1188</v>
      </c>
      <c r="I14" s="689" t="s">
        <v>1012</v>
      </c>
      <c r="J14" s="690" t="s">
        <v>1188</v>
      </c>
      <c r="K14" s="689" t="s">
        <v>1190</v>
      </c>
      <c r="L14" s="690"/>
      <c r="M14" s="689"/>
      <c r="N14" s="690"/>
      <c r="O14" s="689"/>
      <c r="P14" s="690"/>
      <c r="Q14" s="689"/>
      <c r="R14" s="690"/>
      <c r="S14" s="689"/>
      <c r="T14" s="690"/>
      <c r="U14" s="689"/>
      <c r="V14" s="690"/>
      <c r="W14" s="689"/>
      <c r="X14" s="690"/>
      <c r="Y14" s="689"/>
      <c r="Z14" s="690"/>
      <c r="AA14" s="689"/>
      <c r="AB14" s="690"/>
      <c r="AC14" s="689"/>
      <c r="AD14" s="690"/>
      <c r="AE14" s="689"/>
      <c r="AF14" s="690"/>
      <c r="AG14" s="689"/>
      <c r="AH14" s="690"/>
      <c r="AI14" s="689"/>
      <c r="AJ14" s="690"/>
      <c r="AK14" s="689"/>
      <c r="AL14" s="691">
        <v>240</v>
      </c>
      <c r="AM14" s="692">
        <v>1.5</v>
      </c>
      <c r="AN14" s="693">
        <v>7</v>
      </c>
      <c r="AS14" s="343"/>
      <c r="AT14" s="341"/>
    </row>
    <row r="15" spans="1:46" s="19" customFormat="1" ht="97.5" customHeight="1">
      <c r="A15" s="548">
        <v>7</v>
      </c>
      <c r="B15" s="179" t="s">
        <v>514</v>
      </c>
      <c r="C15" s="646">
        <f>IF(ISERROR(VLOOKUP(B15,'KAYIT LİSTESİ'!$B$4:$H$1023,3,0)),"",(VLOOKUP(B15,'KAYIT LİSTESİ'!$B$4:$H$1023,3,0)))</f>
        <v>376</v>
      </c>
      <c r="D15" s="647">
        <f>IF(ISERROR(VLOOKUP(B15,'KAYIT LİSTESİ'!$B$4:$H$1023,4,0)),"",(VLOOKUP(B15,'KAYIT LİSTESİ'!$B$4:$H$1023,4,0)))</f>
        <v>35885</v>
      </c>
      <c r="E15" s="551" t="str">
        <f>IF(ISERROR(VLOOKUP(B15,'KAYIT LİSTESİ'!$B$4:$H$1023,5,0)),"",(VLOOKUP(B15,'KAYIT LİSTESİ'!$B$4:$H$1023,5,0)))</f>
        <v>MİRAY AKBULUT</v>
      </c>
      <c r="F15" s="551" t="str">
        <f>IF(ISERROR(VLOOKUP(B15,'KAYIT LİSTESİ'!$B$4:$H$1023,6,0)),"",(VLOOKUP(B15,'KAYIT LİSTESİ'!$B$4:$H$1023,6,0)))</f>
        <v>İSTANBUL-ÜSKÜDAR BELEDİYESİ SPOR KULÜBÜ</v>
      </c>
      <c r="G15" s="689" t="s">
        <v>1012</v>
      </c>
      <c r="H15" s="690" t="s">
        <v>1012</v>
      </c>
      <c r="I15" s="689" t="s">
        <v>1188</v>
      </c>
      <c r="J15" s="690" t="s">
        <v>1188</v>
      </c>
      <c r="K15" s="689" t="s">
        <v>1190</v>
      </c>
      <c r="L15" s="690"/>
      <c r="M15" s="689"/>
      <c r="N15" s="690"/>
      <c r="O15" s="689"/>
      <c r="P15" s="690"/>
      <c r="Q15" s="689"/>
      <c r="R15" s="690"/>
      <c r="S15" s="689"/>
      <c r="T15" s="690"/>
      <c r="U15" s="689"/>
      <c r="V15" s="690"/>
      <c r="W15" s="689"/>
      <c r="X15" s="690"/>
      <c r="Y15" s="689"/>
      <c r="Z15" s="690"/>
      <c r="AA15" s="689"/>
      <c r="AB15" s="690"/>
      <c r="AC15" s="689"/>
      <c r="AD15" s="690"/>
      <c r="AE15" s="689"/>
      <c r="AF15" s="690"/>
      <c r="AG15" s="689"/>
      <c r="AH15" s="690"/>
      <c r="AI15" s="689"/>
      <c r="AJ15" s="690"/>
      <c r="AK15" s="689"/>
      <c r="AL15" s="691">
        <v>240</v>
      </c>
      <c r="AM15" s="692">
        <v>1.5</v>
      </c>
      <c r="AN15" s="693">
        <v>7</v>
      </c>
      <c r="AS15" s="343"/>
      <c r="AT15" s="341"/>
    </row>
    <row r="16" spans="1:46" s="19" customFormat="1" ht="97.5" customHeight="1">
      <c r="A16" s="548"/>
      <c r="B16" s="179" t="s">
        <v>517</v>
      </c>
      <c r="C16" s="646" t="str">
        <f>IF(ISERROR(VLOOKUP(B16,'KAYIT LİSTESİ'!$B$4:$H$1023,3,0)),"",(VLOOKUP(B16,'KAYIT LİSTESİ'!$B$4:$H$1023,3,0)))</f>
        <v/>
      </c>
      <c r="D16" s="647" t="str">
        <f>IF(ISERROR(VLOOKUP(B16,'KAYIT LİSTESİ'!$B$4:$H$1023,4,0)),"",(VLOOKUP(B16,'KAYIT LİSTESİ'!$B$4:$H$1023,4,0)))</f>
        <v/>
      </c>
      <c r="E16" s="551" t="str">
        <f>IF(ISERROR(VLOOKUP(B16,'KAYIT LİSTESİ'!$B$4:$H$1023,5,0)),"",(VLOOKUP(B16,'KAYIT LİSTESİ'!$B$4:$H$1023,5,0)))</f>
        <v/>
      </c>
      <c r="F16" s="551" t="str">
        <f>IF(ISERROR(VLOOKUP(B16,'KAYIT LİSTESİ'!$B$4:$H$1023,6,0)),"",(VLOOKUP(B16,'KAYIT LİSTESİ'!$B$4:$H$1023,6,0)))</f>
        <v/>
      </c>
      <c r="G16" s="655"/>
      <c r="H16" s="649"/>
      <c r="I16" s="655"/>
      <c r="J16" s="649"/>
      <c r="K16" s="655"/>
      <c r="L16" s="649"/>
      <c r="M16" s="655"/>
      <c r="N16" s="649"/>
      <c r="O16" s="655"/>
      <c r="P16" s="649"/>
      <c r="Q16" s="655"/>
      <c r="R16" s="649"/>
      <c r="S16" s="655"/>
      <c r="T16" s="649"/>
      <c r="U16" s="655"/>
      <c r="V16" s="649"/>
      <c r="W16" s="655"/>
      <c r="X16" s="649"/>
      <c r="Y16" s="655"/>
      <c r="Z16" s="649"/>
      <c r="AA16" s="655"/>
      <c r="AB16" s="649"/>
      <c r="AC16" s="655"/>
      <c r="AD16" s="649"/>
      <c r="AE16" s="655"/>
      <c r="AF16" s="649"/>
      <c r="AG16" s="655"/>
      <c r="AH16" s="649"/>
      <c r="AI16" s="655"/>
      <c r="AJ16" s="649"/>
      <c r="AK16" s="655"/>
      <c r="AL16" s="650"/>
      <c r="AM16" s="651"/>
      <c r="AN16" s="694"/>
      <c r="AS16" s="343"/>
      <c r="AT16" s="341"/>
    </row>
    <row r="17" spans="1:46" s="19" customFormat="1" ht="97.5" customHeight="1">
      <c r="A17" s="548"/>
      <c r="B17" s="179" t="s">
        <v>518</v>
      </c>
      <c r="C17" s="646" t="str">
        <f>IF(ISERROR(VLOOKUP(B17,'KAYIT LİSTESİ'!$B$4:$H$1023,3,0)),"",(VLOOKUP(B17,'KAYIT LİSTESİ'!$B$4:$H$1023,3,0)))</f>
        <v/>
      </c>
      <c r="D17" s="647" t="str">
        <f>IF(ISERROR(VLOOKUP(B17,'KAYIT LİSTESİ'!$B$4:$H$1023,4,0)),"",(VLOOKUP(B17,'KAYIT LİSTESİ'!$B$4:$H$1023,4,0)))</f>
        <v/>
      </c>
      <c r="E17" s="551" t="str">
        <f>IF(ISERROR(VLOOKUP(B17,'KAYIT LİSTESİ'!$B$4:$H$1023,5,0)),"",(VLOOKUP(B17,'KAYIT LİSTESİ'!$B$4:$H$1023,5,0)))</f>
        <v/>
      </c>
      <c r="F17" s="551" t="str">
        <f>IF(ISERROR(VLOOKUP(B17,'KAYIT LİSTESİ'!$B$4:$H$1023,6,0)),"",(VLOOKUP(B17,'KAYIT LİSTESİ'!$B$4:$H$1023,6,0)))</f>
        <v/>
      </c>
      <c r="G17" s="655"/>
      <c r="H17" s="649"/>
      <c r="I17" s="655"/>
      <c r="J17" s="649"/>
      <c r="K17" s="655"/>
      <c r="L17" s="649"/>
      <c r="M17" s="655"/>
      <c r="N17" s="649"/>
      <c r="O17" s="655"/>
      <c r="P17" s="649"/>
      <c r="Q17" s="655"/>
      <c r="R17" s="649"/>
      <c r="S17" s="655"/>
      <c r="T17" s="649"/>
      <c r="U17" s="655"/>
      <c r="V17" s="649"/>
      <c r="W17" s="655"/>
      <c r="X17" s="649"/>
      <c r="Y17" s="655"/>
      <c r="Z17" s="649"/>
      <c r="AA17" s="655"/>
      <c r="AB17" s="649"/>
      <c r="AC17" s="655"/>
      <c r="AD17" s="649"/>
      <c r="AE17" s="655"/>
      <c r="AF17" s="649"/>
      <c r="AG17" s="655"/>
      <c r="AH17" s="649"/>
      <c r="AI17" s="655"/>
      <c r="AJ17" s="649"/>
      <c r="AK17" s="655"/>
      <c r="AL17" s="650"/>
      <c r="AM17" s="651"/>
      <c r="AN17" s="694"/>
      <c r="AS17" s="343"/>
      <c r="AT17" s="341"/>
    </row>
    <row r="18" spans="1:46" s="19" customFormat="1" ht="47.25" hidden="1" customHeight="1">
      <c r="A18" s="76"/>
      <c r="B18" s="179" t="s">
        <v>519</v>
      </c>
      <c r="C18" s="70" t="str">
        <f>IF(ISERROR(VLOOKUP(B18,'KAYIT LİSTESİ'!$B$4:$H$1023,3,0)),"",(VLOOKUP(B18,'KAYIT LİSTESİ'!$B$4:$H$1023,3,0)))</f>
        <v/>
      </c>
      <c r="D18" s="60" t="str">
        <f>IF(ISERROR(VLOOKUP(B18,'KAYIT LİSTESİ'!$B$4:$H$1023,4,0)),"",(VLOOKUP(B18,'KAYIT LİSTESİ'!$B$4:$H$1023,4,0)))</f>
        <v/>
      </c>
      <c r="E18" s="75" t="str">
        <f>IF(ISERROR(VLOOKUP(B18,'KAYIT LİSTESİ'!$B$4:$H$1023,5,0)),"",(VLOOKUP(B18,'KAYIT LİSTESİ'!$B$4:$H$1023,5,0)))</f>
        <v/>
      </c>
      <c r="F18" s="75" t="str">
        <f>IF(ISERROR(VLOOKUP(B18,'KAYIT LİSTESİ'!$B$4:$H$1023,6,0)),"",(VLOOKUP(B18,'KAYIT LİSTESİ'!$B$4:$H$1023,6,0)))</f>
        <v/>
      </c>
      <c r="G18" s="218"/>
      <c r="H18" s="217"/>
      <c r="I18" s="218"/>
      <c r="J18" s="217"/>
      <c r="K18" s="218"/>
      <c r="L18" s="217"/>
      <c r="M18" s="218"/>
      <c r="N18" s="217"/>
      <c r="O18" s="218"/>
      <c r="P18" s="217"/>
      <c r="Q18" s="218"/>
      <c r="R18" s="217"/>
      <c r="S18" s="218"/>
      <c r="T18" s="217"/>
      <c r="U18" s="218"/>
      <c r="V18" s="217"/>
      <c r="W18" s="218"/>
      <c r="X18" s="217"/>
      <c r="Y18" s="218"/>
      <c r="Z18" s="217"/>
      <c r="AA18" s="218"/>
      <c r="AB18" s="217"/>
      <c r="AC18" s="218"/>
      <c r="AD18" s="217"/>
      <c r="AE18" s="218"/>
      <c r="AF18" s="217"/>
      <c r="AG18" s="218"/>
      <c r="AH18" s="217"/>
      <c r="AI18" s="218"/>
      <c r="AJ18" s="217"/>
      <c r="AK18" s="218"/>
      <c r="AL18" s="216"/>
      <c r="AM18" s="371"/>
      <c r="AN18" s="695"/>
      <c r="AS18" s="343"/>
      <c r="AT18" s="341"/>
    </row>
    <row r="19" spans="1:46" s="19" customFormat="1" ht="47.25" hidden="1" customHeight="1">
      <c r="A19" s="76"/>
      <c r="B19" s="179" t="s">
        <v>520</v>
      </c>
      <c r="C19" s="70" t="str">
        <f>IF(ISERROR(VLOOKUP(B19,'KAYIT LİSTESİ'!$B$4:$H$1023,3,0)),"",(VLOOKUP(B19,'KAYIT LİSTESİ'!$B$4:$H$1023,3,0)))</f>
        <v/>
      </c>
      <c r="D19" s="60" t="str">
        <f>IF(ISERROR(VLOOKUP(B19,'KAYIT LİSTESİ'!$B$4:$H$1023,4,0)),"",(VLOOKUP(B19,'KAYIT LİSTESİ'!$B$4:$H$1023,4,0)))</f>
        <v/>
      </c>
      <c r="E19" s="75" t="str">
        <f>IF(ISERROR(VLOOKUP(B19,'KAYIT LİSTESİ'!$B$4:$H$1023,5,0)),"",(VLOOKUP(B19,'KAYIT LİSTESİ'!$B$4:$H$1023,5,0)))</f>
        <v/>
      </c>
      <c r="F19" s="75" t="str">
        <f>IF(ISERROR(VLOOKUP(B19,'KAYIT LİSTESİ'!$B$4:$H$1023,6,0)),"",(VLOOKUP(B19,'KAYIT LİSTESİ'!$B$4:$H$1023,6,0)))</f>
        <v/>
      </c>
      <c r="G19" s="218"/>
      <c r="H19" s="217"/>
      <c r="I19" s="218"/>
      <c r="J19" s="217"/>
      <c r="K19" s="218"/>
      <c r="L19" s="217"/>
      <c r="M19" s="218"/>
      <c r="N19" s="217"/>
      <c r="O19" s="218"/>
      <c r="P19" s="217"/>
      <c r="Q19" s="218"/>
      <c r="R19" s="217"/>
      <c r="S19" s="218"/>
      <c r="T19" s="217"/>
      <c r="U19" s="218"/>
      <c r="V19" s="217"/>
      <c r="W19" s="218"/>
      <c r="X19" s="217"/>
      <c r="Y19" s="218"/>
      <c r="Z19" s="217"/>
      <c r="AA19" s="218"/>
      <c r="AB19" s="217"/>
      <c r="AC19" s="218"/>
      <c r="AD19" s="217"/>
      <c r="AE19" s="218"/>
      <c r="AF19" s="217"/>
      <c r="AG19" s="218"/>
      <c r="AH19" s="217"/>
      <c r="AI19" s="218"/>
      <c r="AJ19" s="217"/>
      <c r="AK19" s="218"/>
      <c r="AL19" s="216"/>
      <c r="AM19" s="371"/>
      <c r="AN19" s="695"/>
      <c r="AS19" s="343"/>
      <c r="AT19" s="341"/>
    </row>
    <row r="20" spans="1:46" s="19" customFormat="1" ht="47.25" hidden="1" customHeight="1">
      <c r="A20" s="76"/>
      <c r="B20" s="179" t="s">
        <v>521</v>
      </c>
      <c r="C20" s="70" t="str">
        <f>IF(ISERROR(VLOOKUP(B20,'KAYIT LİSTESİ'!$B$4:$H$1023,3,0)),"",(VLOOKUP(B20,'KAYIT LİSTESİ'!$B$4:$H$1023,3,0)))</f>
        <v/>
      </c>
      <c r="D20" s="60" t="str">
        <f>IF(ISERROR(VLOOKUP(B20,'KAYIT LİSTESİ'!$B$4:$H$1023,4,0)),"",(VLOOKUP(B20,'KAYIT LİSTESİ'!$B$4:$H$1023,4,0)))</f>
        <v/>
      </c>
      <c r="E20" s="75" t="str">
        <f>IF(ISERROR(VLOOKUP(B20,'KAYIT LİSTESİ'!$B$4:$H$1023,5,0)),"",(VLOOKUP(B20,'KAYIT LİSTESİ'!$B$4:$H$1023,5,0)))</f>
        <v/>
      </c>
      <c r="F20" s="75" t="str">
        <f>IF(ISERROR(VLOOKUP(B20,'KAYIT LİSTESİ'!$B$4:$H$1023,6,0)),"",(VLOOKUP(B20,'KAYIT LİSTESİ'!$B$4:$H$1023,6,0)))</f>
        <v/>
      </c>
      <c r="G20" s="218"/>
      <c r="H20" s="217"/>
      <c r="I20" s="218"/>
      <c r="J20" s="217"/>
      <c r="K20" s="218"/>
      <c r="L20" s="217"/>
      <c r="M20" s="218"/>
      <c r="N20" s="217"/>
      <c r="O20" s="218"/>
      <c r="P20" s="217"/>
      <c r="Q20" s="218"/>
      <c r="R20" s="217"/>
      <c r="S20" s="218"/>
      <c r="T20" s="217"/>
      <c r="U20" s="218"/>
      <c r="V20" s="217"/>
      <c r="W20" s="218"/>
      <c r="X20" s="217"/>
      <c r="Y20" s="218"/>
      <c r="Z20" s="217"/>
      <c r="AA20" s="218"/>
      <c r="AB20" s="217"/>
      <c r="AC20" s="218"/>
      <c r="AD20" s="217"/>
      <c r="AE20" s="218"/>
      <c r="AF20" s="217"/>
      <c r="AG20" s="218"/>
      <c r="AH20" s="217"/>
      <c r="AI20" s="218"/>
      <c r="AJ20" s="217"/>
      <c r="AK20" s="218"/>
      <c r="AL20" s="216"/>
      <c r="AM20" s="371"/>
      <c r="AN20" s="695"/>
      <c r="AS20" s="343"/>
      <c r="AT20" s="341"/>
    </row>
    <row r="21" spans="1:46" s="19" customFormat="1" ht="47.25" hidden="1" customHeight="1">
      <c r="A21" s="76"/>
      <c r="B21" s="179" t="s">
        <v>522</v>
      </c>
      <c r="C21" s="70" t="str">
        <f>IF(ISERROR(VLOOKUP(B21,'KAYIT LİSTESİ'!$B$4:$H$1023,3,0)),"",(VLOOKUP(B21,'KAYIT LİSTESİ'!$B$4:$H$1023,3,0)))</f>
        <v/>
      </c>
      <c r="D21" s="60" t="str">
        <f>IF(ISERROR(VLOOKUP(B21,'KAYIT LİSTESİ'!$B$4:$H$1023,4,0)),"",(VLOOKUP(B21,'KAYIT LİSTESİ'!$B$4:$H$1023,4,0)))</f>
        <v/>
      </c>
      <c r="E21" s="75" t="str">
        <f>IF(ISERROR(VLOOKUP(B21,'KAYIT LİSTESİ'!$B$4:$H$1023,5,0)),"",(VLOOKUP(B21,'KAYIT LİSTESİ'!$B$4:$H$1023,5,0)))</f>
        <v/>
      </c>
      <c r="F21" s="75" t="str">
        <f>IF(ISERROR(VLOOKUP(B21,'KAYIT LİSTESİ'!$B$4:$H$1023,6,0)),"",(VLOOKUP(B21,'KAYIT LİSTESİ'!$B$4:$H$1023,6,0)))</f>
        <v/>
      </c>
      <c r="G21" s="218"/>
      <c r="H21" s="217"/>
      <c r="I21" s="218"/>
      <c r="J21" s="217"/>
      <c r="K21" s="218"/>
      <c r="L21" s="217"/>
      <c r="M21" s="218"/>
      <c r="N21" s="217"/>
      <c r="O21" s="218"/>
      <c r="P21" s="217"/>
      <c r="Q21" s="218"/>
      <c r="R21" s="217"/>
      <c r="S21" s="218"/>
      <c r="T21" s="217"/>
      <c r="U21" s="218"/>
      <c r="V21" s="217"/>
      <c r="W21" s="218"/>
      <c r="X21" s="217"/>
      <c r="Y21" s="218"/>
      <c r="Z21" s="217"/>
      <c r="AA21" s="218"/>
      <c r="AB21" s="217"/>
      <c r="AC21" s="218"/>
      <c r="AD21" s="217"/>
      <c r="AE21" s="218"/>
      <c r="AF21" s="217"/>
      <c r="AG21" s="218"/>
      <c r="AH21" s="217"/>
      <c r="AI21" s="218"/>
      <c r="AJ21" s="217"/>
      <c r="AK21" s="218"/>
      <c r="AL21" s="216"/>
      <c r="AM21" s="371"/>
      <c r="AN21" s="695"/>
      <c r="AS21" s="343"/>
      <c r="AT21" s="341"/>
    </row>
    <row r="22" spans="1:46" s="19" customFormat="1" ht="47.25" hidden="1" customHeight="1">
      <c r="A22" s="76"/>
      <c r="B22" s="179" t="s">
        <v>523</v>
      </c>
      <c r="C22" s="70" t="str">
        <f>IF(ISERROR(VLOOKUP(B22,'KAYIT LİSTESİ'!$B$4:$H$1023,3,0)),"",(VLOOKUP(B22,'KAYIT LİSTESİ'!$B$4:$H$1023,3,0)))</f>
        <v/>
      </c>
      <c r="D22" s="60" t="str">
        <f>IF(ISERROR(VLOOKUP(B22,'KAYIT LİSTESİ'!$B$4:$H$1023,4,0)),"",(VLOOKUP(B22,'KAYIT LİSTESİ'!$B$4:$H$1023,4,0)))</f>
        <v/>
      </c>
      <c r="E22" s="75" t="str">
        <f>IF(ISERROR(VLOOKUP(B22,'KAYIT LİSTESİ'!$B$4:$H$1023,5,0)),"",(VLOOKUP(B22,'KAYIT LİSTESİ'!$B$4:$H$1023,5,0)))</f>
        <v/>
      </c>
      <c r="F22" s="75" t="str">
        <f>IF(ISERROR(VLOOKUP(B22,'KAYIT LİSTESİ'!$B$4:$H$1023,6,0)),"",(VLOOKUP(B22,'KAYIT LİSTESİ'!$B$4:$H$1023,6,0)))</f>
        <v/>
      </c>
      <c r="G22" s="218"/>
      <c r="H22" s="217"/>
      <c r="I22" s="218"/>
      <c r="J22" s="217"/>
      <c r="K22" s="218"/>
      <c r="L22" s="217"/>
      <c r="M22" s="218"/>
      <c r="N22" s="217"/>
      <c r="O22" s="218"/>
      <c r="P22" s="217"/>
      <c r="Q22" s="218"/>
      <c r="R22" s="217"/>
      <c r="S22" s="218"/>
      <c r="T22" s="217"/>
      <c r="U22" s="218"/>
      <c r="V22" s="217"/>
      <c r="W22" s="218"/>
      <c r="X22" s="217"/>
      <c r="Y22" s="218"/>
      <c r="Z22" s="217"/>
      <c r="AA22" s="218"/>
      <c r="AB22" s="217"/>
      <c r="AC22" s="218"/>
      <c r="AD22" s="217"/>
      <c r="AE22" s="218"/>
      <c r="AF22" s="217"/>
      <c r="AG22" s="218"/>
      <c r="AH22" s="217"/>
      <c r="AI22" s="218"/>
      <c r="AJ22" s="217"/>
      <c r="AK22" s="218"/>
      <c r="AL22" s="216"/>
      <c r="AM22" s="371"/>
      <c r="AN22" s="695"/>
      <c r="AS22" s="343"/>
      <c r="AT22" s="341"/>
    </row>
    <row r="23" spans="1:46" s="19" customFormat="1" ht="47.25" hidden="1" customHeight="1">
      <c r="A23" s="76"/>
      <c r="B23" s="179" t="s">
        <v>524</v>
      </c>
      <c r="C23" s="70" t="str">
        <f>IF(ISERROR(VLOOKUP(B23,'KAYIT LİSTESİ'!$B$4:$H$1023,3,0)),"",(VLOOKUP(B23,'KAYIT LİSTESİ'!$B$4:$H$1023,3,0)))</f>
        <v/>
      </c>
      <c r="D23" s="60" t="str">
        <f>IF(ISERROR(VLOOKUP(B23,'KAYIT LİSTESİ'!$B$4:$H$1023,4,0)),"",(VLOOKUP(B23,'KAYIT LİSTESİ'!$B$4:$H$1023,4,0)))</f>
        <v/>
      </c>
      <c r="E23" s="75" t="str">
        <f>IF(ISERROR(VLOOKUP(B23,'KAYIT LİSTESİ'!$B$4:$H$1023,5,0)),"",(VLOOKUP(B23,'KAYIT LİSTESİ'!$B$4:$H$1023,5,0)))</f>
        <v/>
      </c>
      <c r="F23" s="75" t="str">
        <f>IF(ISERROR(VLOOKUP(B23,'KAYIT LİSTESİ'!$B$4:$H$1023,6,0)),"",(VLOOKUP(B23,'KAYIT LİSTESİ'!$B$4:$H$1023,6,0)))</f>
        <v/>
      </c>
      <c r="G23" s="218"/>
      <c r="H23" s="217"/>
      <c r="I23" s="218"/>
      <c r="J23" s="217"/>
      <c r="K23" s="218"/>
      <c r="L23" s="217"/>
      <c r="M23" s="218"/>
      <c r="N23" s="217"/>
      <c r="O23" s="218"/>
      <c r="P23" s="217"/>
      <c r="Q23" s="218"/>
      <c r="R23" s="217"/>
      <c r="S23" s="218"/>
      <c r="T23" s="217"/>
      <c r="U23" s="218"/>
      <c r="V23" s="217"/>
      <c r="W23" s="218"/>
      <c r="X23" s="217"/>
      <c r="Y23" s="218"/>
      <c r="Z23" s="217"/>
      <c r="AA23" s="218"/>
      <c r="AB23" s="217"/>
      <c r="AC23" s="218"/>
      <c r="AD23" s="217"/>
      <c r="AE23" s="218"/>
      <c r="AF23" s="217"/>
      <c r="AG23" s="218"/>
      <c r="AH23" s="217"/>
      <c r="AI23" s="218"/>
      <c r="AJ23" s="217"/>
      <c r="AK23" s="218"/>
      <c r="AL23" s="216"/>
      <c r="AM23" s="371"/>
      <c r="AN23" s="695"/>
      <c r="AS23" s="343"/>
      <c r="AT23" s="341"/>
    </row>
    <row r="24" spans="1:46" s="19" customFormat="1" ht="47.25" hidden="1" customHeight="1">
      <c r="A24" s="76"/>
      <c r="B24" s="179" t="s">
        <v>525</v>
      </c>
      <c r="C24" s="70" t="str">
        <f>IF(ISERROR(VLOOKUP(B24,'KAYIT LİSTESİ'!$B$4:$H$1023,3,0)),"",(VLOOKUP(B24,'KAYIT LİSTESİ'!$B$4:$H$1023,3,0)))</f>
        <v/>
      </c>
      <c r="D24" s="60" t="str">
        <f>IF(ISERROR(VLOOKUP(B24,'KAYIT LİSTESİ'!$B$4:$H$1023,4,0)),"",(VLOOKUP(B24,'KAYIT LİSTESİ'!$B$4:$H$1023,4,0)))</f>
        <v/>
      </c>
      <c r="E24" s="75" t="str">
        <f>IF(ISERROR(VLOOKUP(B24,'KAYIT LİSTESİ'!$B$4:$H$1023,5,0)),"",(VLOOKUP(B24,'KAYIT LİSTESİ'!$B$4:$H$1023,5,0)))</f>
        <v/>
      </c>
      <c r="F24" s="75" t="str">
        <f>IF(ISERROR(VLOOKUP(B24,'KAYIT LİSTESİ'!$B$4:$H$1023,6,0)),"",(VLOOKUP(B24,'KAYIT LİSTESİ'!$B$4:$H$1023,6,0)))</f>
        <v/>
      </c>
      <c r="G24" s="218"/>
      <c r="H24" s="217"/>
      <c r="I24" s="218"/>
      <c r="J24" s="217"/>
      <c r="K24" s="218"/>
      <c r="L24" s="217"/>
      <c r="M24" s="218"/>
      <c r="N24" s="217"/>
      <c r="O24" s="218"/>
      <c r="P24" s="217"/>
      <c r="Q24" s="218"/>
      <c r="R24" s="217"/>
      <c r="S24" s="218"/>
      <c r="T24" s="217"/>
      <c r="U24" s="218"/>
      <c r="V24" s="217"/>
      <c r="W24" s="218"/>
      <c r="X24" s="217"/>
      <c r="Y24" s="218"/>
      <c r="Z24" s="217"/>
      <c r="AA24" s="218"/>
      <c r="AB24" s="217"/>
      <c r="AC24" s="218"/>
      <c r="AD24" s="217"/>
      <c r="AE24" s="218"/>
      <c r="AF24" s="217"/>
      <c r="AG24" s="218"/>
      <c r="AH24" s="217"/>
      <c r="AI24" s="218"/>
      <c r="AJ24" s="217"/>
      <c r="AK24" s="218"/>
      <c r="AL24" s="216"/>
      <c r="AM24" s="371"/>
      <c r="AN24" s="695"/>
      <c r="AS24" s="343"/>
      <c r="AT24" s="341"/>
    </row>
    <row r="25" spans="1:46" s="19" customFormat="1" ht="47.25" hidden="1" customHeight="1">
      <c r="A25" s="76"/>
      <c r="B25" s="179" t="s">
        <v>526</v>
      </c>
      <c r="C25" s="70" t="str">
        <f>IF(ISERROR(VLOOKUP(B25,'KAYIT LİSTESİ'!$B$4:$H$1023,3,0)),"",(VLOOKUP(B25,'KAYIT LİSTESİ'!$B$4:$H$1023,3,0)))</f>
        <v/>
      </c>
      <c r="D25" s="60" t="str">
        <f>IF(ISERROR(VLOOKUP(B25,'KAYIT LİSTESİ'!$B$4:$H$1023,4,0)),"",(VLOOKUP(B25,'KAYIT LİSTESİ'!$B$4:$H$1023,4,0)))</f>
        <v/>
      </c>
      <c r="E25" s="75" t="str">
        <f>IF(ISERROR(VLOOKUP(B25,'KAYIT LİSTESİ'!$B$4:$H$1023,5,0)),"",(VLOOKUP(B25,'KAYIT LİSTESİ'!$B$4:$H$1023,5,0)))</f>
        <v/>
      </c>
      <c r="F25" s="75" t="str">
        <f>IF(ISERROR(VLOOKUP(B25,'KAYIT LİSTESİ'!$B$4:$H$1023,6,0)),"",(VLOOKUP(B25,'KAYIT LİSTESİ'!$B$4:$H$1023,6,0)))</f>
        <v/>
      </c>
      <c r="G25" s="218"/>
      <c r="H25" s="217"/>
      <c r="I25" s="218"/>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6"/>
      <c r="AM25" s="371"/>
      <c r="AN25" s="695"/>
      <c r="AS25" s="343"/>
      <c r="AT25" s="341"/>
    </row>
    <row r="26" spans="1:46" s="19" customFormat="1" ht="47.25" hidden="1" customHeight="1">
      <c r="A26" s="76"/>
      <c r="B26" s="179" t="s">
        <v>527</v>
      </c>
      <c r="C26" s="70" t="str">
        <f>IF(ISERROR(VLOOKUP(B26,'KAYIT LİSTESİ'!$B$4:$H$1023,3,0)),"",(VLOOKUP(B26,'KAYIT LİSTESİ'!$B$4:$H$1023,3,0)))</f>
        <v/>
      </c>
      <c r="D26" s="60" t="str">
        <f>IF(ISERROR(VLOOKUP(B26,'KAYIT LİSTESİ'!$B$4:$H$1023,4,0)),"",(VLOOKUP(B26,'KAYIT LİSTESİ'!$B$4:$H$1023,4,0)))</f>
        <v/>
      </c>
      <c r="E26" s="75" t="str">
        <f>IF(ISERROR(VLOOKUP(B26,'KAYIT LİSTESİ'!$B$4:$H$1023,5,0)),"",(VLOOKUP(B26,'KAYIT LİSTESİ'!$B$4:$H$1023,5,0)))</f>
        <v/>
      </c>
      <c r="F26" s="75" t="str">
        <f>IF(ISERROR(VLOOKUP(B26,'KAYIT LİSTESİ'!$B$4:$H$1023,6,0)),"",(VLOOKUP(B26,'KAYIT LİSTESİ'!$B$4:$H$1023,6,0)))</f>
        <v/>
      </c>
      <c r="G26" s="218"/>
      <c r="H26" s="217"/>
      <c r="I26" s="218"/>
      <c r="J26" s="217"/>
      <c r="K26" s="218"/>
      <c r="L26" s="217"/>
      <c r="M26" s="218"/>
      <c r="N26" s="217"/>
      <c r="O26" s="218"/>
      <c r="P26" s="217"/>
      <c r="Q26" s="218"/>
      <c r="R26" s="217"/>
      <c r="S26" s="218"/>
      <c r="T26" s="217"/>
      <c r="U26" s="218"/>
      <c r="V26" s="217"/>
      <c r="W26" s="218"/>
      <c r="X26" s="217"/>
      <c r="Y26" s="218"/>
      <c r="Z26" s="217"/>
      <c r="AA26" s="218"/>
      <c r="AB26" s="217"/>
      <c r="AC26" s="218"/>
      <c r="AD26" s="217"/>
      <c r="AE26" s="218"/>
      <c r="AF26" s="217"/>
      <c r="AG26" s="218"/>
      <c r="AH26" s="217"/>
      <c r="AI26" s="218"/>
      <c r="AJ26" s="217"/>
      <c r="AK26" s="218"/>
      <c r="AL26" s="216"/>
      <c r="AM26" s="371"/>
      <c r="AN26" s="695"/>
      <c r="AS26" s="343"/>
      <c r="AT26" s="341"/>
    </row>
    <row r="27" spans="1:46" s="19" customFormat="1" ht="47.25" hidden="1" customHeight="1">
      <c r="A27" s="76"/>
      <c r="B27" s="179" t="s">
        <v>528</v>
      </c>
      <c r="C27" s="70" t="str">
        <f>IF(ISERROR(VLOOKUP(B27,'KAYIT LİSTESİ'!$B$4:$H$1023,3,0)),"",(VLOOKUP(B27,'KAYIT LİSTESİ'!$B$4:$H$1023,3,0)))</f>
        <v/>
      </c>
      <c r="D27" s="60" t="str">
        <f>IF(ISERROR(VLOOKUP(B27,'KAYIT LİSTESİ'!$B$4:$H$1023,4,0)),"",(VLOOKUP(B27,'KAYIT LİSTESİ'!$B$4:$H$1023,4,0)))</f>
        <v/>
      </c>
      <c r="E27" s="75" t="str">
        <f>IF(ISERROR(VLOOKUP(B27,'KAYIT LİSTESİ'!$B$4:$H$1023,5,0)),"",(VLOOKUP(B27,'KAYIT LİSTESİ'!$B$4:$H$1023,5,0)))</f>
        <v/>
      </c>
      <c r="F27" s="75" t="str">
        <f>IF(ISERROR(VLOOKUP(B27,'KAYIT LİSTESİ'!$B$4:$H$1023,6,0)),"",(VLOOKUP(B27,'KAYIT LİSTESİ'!$B$4:$H$1023,6,0)))</f>
        <v/>
      </c>
      <c r="G27" s="218"/>
      <c r="H27" s="217"/>
      <c r="I27" s="218"/>
      <c r="J27" s="217"/>
      <c r="K27" s="218"/>
      <c r="L27" s="217"/>
      <c r="M27" s="218"/>
      <c r="N27" s="217"/>
      <c r="O27" s="218"/>
      <c r="P27" s="217"/>
      <c r="Q27" s="218"/>
      <c r="R27" s="217"/>
      <c r="S27" s="218"/>
      <c r="T27" s="217"/>
      <c r="U27" s="218"/>
      <c r="V27" s="217"/>
      <c r="W27" s="218"/>
      <c r="X27" s="217"/>
      <c r="Y27" s="218"/>
      <c r="Z27" s="217"/>
      <c r="AA27" s="218"/>
      <c r="AB27" s="217"/>
      <c r="AC27" s="218"/>
      <c r="AD27" s="217"/>
      <c r="AE27" s="218"/>
      <c r="AF27" s="217"/>
      <c r="AG27" s="218"/>
      <c r="AH27" s="217"/>
      <c r="AI27" s="218"/>
      <c r="AJ27" s="217"/>
      <c r="AK27" s="218"/>
      <c r="AL27" s="216"/>
      <c r="AM27" s="371"/>
      <c r="AN27" s="695"/>
      <c r="AS27" s="343"/>
      <c r="AT27" s="341"/>
    </row>
    <row r="28" spans="1:46" s="19" customFormat="1" ht="47.25" hidden="1" customHeight="1">
      <c r="A28" s="76"/>
      <c r="B28" s="179" t="s">
        <v>529</v>
      </c>
      <c r="C28" s="70" t="str">
        <f>IF(ISERROR(VLOOKUP(B28,'KAYIT LİSTESİ'!$B$4:$H$1023,3,0)),"",(VLOOKUP(B28,'KAYIT LİSTESİ'!$B$4:$H$1023,3,0)))</f>
        <v/>
      </c>
      <c r="D28" s="60" t="str">
        <f>IF(ISERROR(VLOOKUP(B28,'KAYIT LİSTESİ'!$B$4:$H$1023,4,0)),"",(VLOOKUP(B28,'KAYIT LİSTESİ'!$B$4:$H$1023,4,0)))</f>
        <v/>
      </c>
      <c r="E28" s="75" t="str">
        <f>IF(ISERROR(VLOOKUP(B28,'KAYIT LİSTESİ'!$B$4:$H$1023,5,0)),"",(VLOOKUP(B28,'KAYIT LİSTESİ'!$B$4:$H$1023,5,0)))</f>
        <v/>
      </c>
      <c r="F28" s="75" t="str">
        <f>IF(ISERROR(VLOOKUP(B28,'KAYIT LİSTESİ'!$B$4:$H$1023,6,0)),"",(VLOOKUP(B28,'KAYIT LİSTESİ'!$B$4:$H$1023,6,0)))</f>
        <v/>
      </c>
      <c r="G28" s="218"/>
      <c r="H28" s="217"/>
      <c r="I28" s="218"/>
      <c r="J28" s="217"/>
      <c r="K28" s="218"/>
      <c r="L28" s="217"/>
      <c r="M28" s="218"/>
      <c r="N28" s="217"/>
      <c r="O28" s="218"/>
      <c r="P28" s="217"/>
      <c r="Q28" s="218"/>
      <c r="R28" s="217"/>
      <c r="S28" s="218"/>
      <c r="T28" s="217"/>
      <c r="U28" s="218"/>
      <c r="V28" s="217"/>
      <c r="W28" s="218"/>
      <c r="X28" s="217"/>
      <c r="Y28" s="218"/>
      <c r="Z28" s="217"/>
      <c r="AA28" s="218"/>
      <c r="AB28" s="217"/>
      <c r="AC28" s="218"/>
      <c r="AD28" s="217"/>
      <c r="AE28" s="218"/>
      <c r="AF28" s="217"/>
      <c r="AG28" s="218"/>
      <c r="AH28" s="217"/>
      <c r="AI28" s="218"/>
      <c r="AJ28" s="217"/>
      <c r="AK28" s="218"/>
      <c r="AL28" s="216"/>
      <c r="AM28" s="371"/>
      <c r="AN28" s="695"/>
      <c r="AS28" s="343"/>
      <c r="AT28" s="341"/>
    </row>
    <row r="29" spans="1:46" s="19" customFormat="1" ht="47.25" hidden="1" customHeight="1">
      <c r="A29" s="76"/>
      <c r="B29" s="179" t="s">
        <v>530</v>
      </c>
      <c r="C29" s="70" t="str">
        <f>IF(ISERROR(VLOOKUP(B29,'KAYIT LİSTESİ'!$B$4:$H$1023,3,0)),"",(VLOOKUP(B29,'KAYIT LİSTESİ'!$B$4:$H$1023,3,0)))</f>
        <v/>
      </c>
      <c r="D29" s="60" t="str">
        <f>IF(ISERROR(VLOOKUP(B29,'KAYIT LİSTESİ'!$B$4:$H$1023,4,0)),"",(VLOOKUP(B29,'KAYIT LİSTESİ'!$B$4:$H$1023,4,0)))</f>
        <v/>
      </c>
      <c r="E29" s="75" t="str">
        <f>IF(ISERROR(VLOOKUP(B29,'KAYIT LİSTESİ'!$B$4:$H$1023,5,0)),"",(VLOOKUP(B29,'KAYIT LİSTESİ'!$B$4:$H$1023,5,0)))</f>
        <v/>
      </c>
      <c r="F29" s="75" t="str">
        <f>IF(ISERROR(VLOOKUP(B29,'KAYIT LİSTESİ'!$B$4:$H$1023,6,0)),"",(VLOOKUP(B29,'KAYIT LİSTESİ'!$B$4:$H$1023,6,0)))</f>
        <v/>
      </c>
      <c r="G29" s="218"/>
      <c r="H29" s="217"/>
      <c r="I29" s="218"/>
      <c r="J29" s="217"/>
      <c r="K29" s="218"/>
      <c r="L29" s="217"/>
      <c r="M29" s="218"/>
      <c r="N29" s="217"/>
      <c r="O29" s="218"/>
      <c r="P29" s="217"/>
      <c r="Q29" s="218"/>
      <c r="R29" s="217"/>
      <c r="S29" s="218"/>
      <c r="T29" s="217"/>
      <c r="U29" s="218"/>
      <c r="V29" s="217"/>
      <c r="W29" s="218"/>
      <c r="X29" s="217"/>
      <c r="Y29" s="218"/>
      <c r="Z29" s="217"/>
      <c r="AA29" s="218"/>
      <c r="AB29" s="217"/>
      <c r="AC29" s="218"/>
      <c r="AD29" s="217"/>
      <c r="AE29" s="218"/>
      <c r="AF29" s="217"/>
      <c r="AG29" s="218"/>
      <c r="AH29" s="217"/>
      <c r="AI29" s="218"/>
      <c r="AJ29" s="217"/>
      <c r="AK29" s="218"/>
      <c r="AL29" s="216"/>
      <c r="AM29" s="371"/>
      <c r="AN29" s="695"/>
      <c r="AS29" s="343"/>
      <c r="AT29" s="341"/>
    </row>
    <row r="30" spans="1:46" s="19" customFormat="1" ht="47.25" hidden="1" customHeight="1">
      <c r="A30" s="76"/>
      <c r="B30" s="179" t="s">
        <v>531</v>
      </c>
      <c r="C30" s="70" t="str">
        <f>IF(ISERROR(VLOOKUP(B30,'KAYIT LİSTESİ'!$B$4:$H$1023,3,0)),"",(VLOOKUP(B30,'KAYIT LİSTESİ'!$B$4:$H$1023,3,0)))</f>
        <v/>
      </c>
      <c r="D30" s="60" t="str">
        <f>IF(ISERROR(VLOOKUP(B30,'KAYIT LİSTESİ'!$B$4:$H$1023,4,0)),"",(VLOOKUP(B30,'KAYIT LİSTESİ'!$B$4:$H$1023,4,0)))</f>
        <v/>
      </c>
      <c r="E30" s="75" t="str">
        <f>IF(ISERROR(VLOOKUP(B30,'KAYIT LİSTESİ'!$B$4:$H$1023,5,0)),"",(VLOOKUP(B30,'KAYIT LİSTESİ'!$B$4:$H$1023,5,0)))</f>
        <v/>
      </c>
      <c r="F30" s="75" t="str">
        <f>IF(ISERROR(VLOOKUP(B30,'KAYIT LİSTESİ'!$B$4:$H$1023,6,0)),"",(VLOOKUP(B30,'KAYIT LİSTESİ'!$B$4:$H$1023,6,0)))</f>
        <v/>
      </c>
      <c r="G30" s="218"/>
      <c r="H30" s="217"/>
      <c r="I30" s="218"/>
      <c r="J30" s="217"/>
      <c r="K30" s="218"/>
      <c r="L30" s="217"/>
      <c r="M30" s="218"/>
      <c r="N30" s="217"/>
      <c r="O30" s="218"/>
      <c r="P30" s="217"/>
      <c r="Q30" s="218"/>
      <c r="R30" s="217"/>
      <c r="S30" s="218"/>
      <c r="T30" s="217"/>
      <c r="U30" s="218"/>
      <c r="V30" s="217"/>
      <c r="W30" s="218"/>
      <c r="X30" s="217"/>
      <c r="Y30" s="218"/>
      <c r="Z30" s="217"/>
      <c r="AA30" s="218"/>
      <c r="AB30" s="217"/>
      <c r="AC30" s="218"/>
      <c r="AD30" s="217"/>
      <c r="AE30" s="218"/>
      <c r="AF30" s="217"/>
      <c r="AG30" s="218"/>
      <c r="AH30" s="217"/>
      <c r="AI30" s="218"/>
      <c r="AJ30" s="217"/>
      <c r="AK30" s="218"/>
      <c r="AL30" s="216"/>
      <c r="AM30" s="371"/>
      <c r="AN30" s="695"/>
      <c r="AS30" s="343"/>
      <c r="AT30" s="341"/>
    </row>
    <row r="31" spans="1:46" s="19" customFormat="1" ht="47.25" hidden="1" customHeight="1">
      <c r="A31" s="76"/>
      <c r="B31" s="179" t="s">
        <v>532</v>
      </c>
      <c r="C31" s="70" t="str">
        <f>IF(ISERROR(VLOOKUP(B31,'KAYIT LİSTESİ'!$B$4:$H$1023,3,0)),"",(VLOOKUP(B31,'KAYIT LİSTESİ'!$B$4:$H$1023,3,0)))</f>
        <v/>
      </c>
      <c r="D31" s="60" t="str">
        <f>IF(ISERROR(VLOOKUP(B31,'KAYIT LİSTESİ'!$B$4:$H$1023,4,0)),"",(VLOOKUP(B31,'KAYIT LİSTESİ'!$B$4:$H$1023,4,0)))</f>
        <v/>
      </c>
      <c r="E31" s="75" t="str">
        <f>IF(ISERROR(VLOOKUP(B31,'KAYIT LİSTESİ'!$B$4:$H$1023,5,0)),"",(VLOOKUP(B31,'KAYIT LİSTESİ'!$B$4:$H$1023,5,0)))</f>
        <v/>
      </c>
      <c r="F31" s="75" t="str">
        <f>IF(ISERROR(VLOOKUP(B31,'KAYIT LİSTESİ'!$B$4:$H$1023,6,0)),"",(VLOOKUP(B31,'KAYIT LİSTESİ'!$B$4:$H$1023,6,0)))</f>
        <v/>
      </c>
      <c r="G31" s="218"/>
      <c r="H31" s="217"/>
      <c r="I31" s="218"/>
      <c r="J31" s="217"/>
      <c r="K31" s="218"/>
      <c r="L31" s="217"/>
      <c r="M31" s="218"/>
      <c r="N31" s="217"/>
      <c r="O31" s="218"/>
      <c r="P31" s="217"/>
      <c r="Q31" s="218"/>
      <c r="R31" s="217"/>
      <c r="S31" s="218"/>
      <c r="T31" s="217"/>
      <c r="U31" s="218"/>
      <c r="V31" s="217"/>
      <c r="W31" s="218"/>
      <c r="X31" s="217"/>
      <c r="Y31" s="218"/>
      <c r="Z31" s="217"/>
      <c r="AA31" s="218"/>
      <c r="AB31" s="217"/>
      <c r="AC31" s="218"/>
      <c r="AD31" s="217"/>
      <c r="AE31" s="218"/>
      <c r="AF31" s="217"/>
      <c r="AG31" s="218"/>
      <c r="AH31" s="217"/>
      <c r="AI31" s="218"/>
      <c r="AJ31" s="217"/>
      <c r="AK31" s="218"/>
      <c r="AL31" s="216"/>
      <c r="AM31" s="371"/>
      <c r="AN31" s="695"/>
      <c r="AS31" s="343"/>
      <c r="AT31" s="341"/>
    </row>
    <row r="32" spans="1:46" s="19" customFormat="1" ht="47.25" hidden="1" customHeight="1">
      <c r="A32" s="76"/>
      <c r="B32" s="179" t="s">
        <v>533</v>
      </c>
      <c r="C32" s="70" t="str">
        <f>IF(ISERROR(VLOOKUP(B32,'KAYIT LİSTESİ'!$B$4:$H$1023,3,0)),"",(VLOOKUP(B32,'KAYIT LİSTESİ'!$B$4:$H$1023,3,0)))</f>
        <v/>
      </c>
      <c r="D32" s="60" t="str">
        <f>IF(ISERROR(VLOOKUP(B32,'KAYIT LİSTESİ'!$B$4:$H$1023,4,0)),"",(VLOOKUP(B32,'KAYIT LİSTESİ'!$B$4:$H$1023,4,0)))</f>
        <v/>
      </c>
      <c r="E32" s="75" t="str">
        <f>IF(ISERROR(VLOOKUP(B32,'KAYIT LİSTESİ'!$B$4:$H$1023,5,0)),"",(VLOOKUP(B32,'KAYIT LİSTESİ'!$B$4:$H$1023,5,0)))</f>
        <v/>
      </c>
      <c r="F32" s="75" t="str">
        <f>IF(ISERROR(VLOOKUP(B32,'KAYIT LİSTESİ'!$B$4:$H$1023,6,0)),"",(VLOOKUP(B32,'KAYIT LİSTESİ'!$B$4:$H$1023,6,0)))</f>
        <v/>
      </c>
      <c r="G32" s="218"/>
      <c r="H32" s="217"/>
      <c r="I32" s="218"/>
      <c r="J32" s="217"/>
      <c r="K32" s="218"/>
      <c r="L32" s="217"/>
      <c r="M32" s="218"/>
      <c r="N32" s="217"/>
      <c r="O32" s="218"/>
      <c r="P32" s="217"/>
      <c r="Q32" s="218"/>
      <c r="R32" s="217"/>
      <c r="S32" s="218"/>
      <c r="T32" s="217"/>
      <c r="U32" s="218"/>
      <c r="V32" s="217"/>
      <c r="W32" s="218"/>
      <c r="X32" s="217"/>
      <c r="Y32" s="218"/>
      <c r="Z32" s="217"/>
      <c r="AA32" s="218"/>
      <c r="AB32" s="217"/>
      <c r="AC32" s="218"/>
      <c r="AD32" s="217"/>
      <c r="AE32" s="218"/>
      <c r="AF32" s="217"/>
      <c r="AG32" s="218"/>
      <c r="AH32" s="217"/>
      <c r="AI32" s="218"/>
      <c r="AJ32" s="217"/>
      <c r="AK32" s="218"/>
      <c r="AL32" s="216"/>
      <c r="AM32" s="371"/>
      <c r="AN32" s="695"/>
      <c r="AS32" s="343"/>
      <c r="AT32" s="341"/>
    </row>
    <row r="33" spans="1:46" ht="41.25" customHeight="1">
      <c r="E33" s="57"/>
      <c r="AN33" s="696"/>
    </row>
    <row r="34" spans="1:46" s="81" customFormat="1">
      <c r="A34" s="656" t="s">
        <v>22</v>
      </c>
      <c r="B34" s="656"/>
      <c r="C34" s="656"/>
      <c r="D34" s="657"/>
      <c r="E34" s="658"/>
      <c r="F34" s="659" t="s">
        <v>0</v>
      </c>
      <c r="H34" s="660" t="s">
        <v>1</v>
      </c>
      <c r="I34" s="660"/>
      <c r="J34" s="660"/>
      <c r="K34" s="660"/>
      <c r="L34" s="660" t="s">
        <v>2</v>
      </c>
      <c r="M34" s="660"/>
      <c r="N34" s="660"/>
      <c r="O34" s="660"/>
      <c r="P34" s="660"/>
      <c r="Q34" s="660" t="s">
        <v>3</v>
      </c>
      <c r="R34" s="660"/>
      <c r="S34" s="660"/>
      <c r="T34" s="660"/>
      <c r="U34" s="660"/>
      <c r="V34" s="660"/>
      <c r="W34" s="660"/>
      <c r="X34" s="660"/>
      <c r="Y34" s="660"/>
      <c r="Z34" s="660" t="s">
        <v>3</v>
      </c>
      <c r="AA34" s="660"/>
      <c r="AB34" s="660"/>
      <c r="AC34" s="660"/>
      <c r="AD34" s="660"/>
      <c r="AE34" s="660"/>
      <c r="AF34" s="660"/>
      <c r="AG34" s="660"/>
      <c r="AH34" s="660"/>
      <c r="AI34" s="660"/>
      <c r="AJ34" s="660"/>
      <c r="AK34" s="660"/>
      <c r="AL34" s="661" t="s">
        <v>3</v>
      </c>
      <c r="AM34" s="659"/>
      <c r="AN34" s="659"/>
      <c r="AS34" s="343"/>
      <c r="AT34" s="341"/>
    </row>
    <row r="35" spans="1:46">
      <c r="E35" s="57"/>
    </row>
    <row r="36" spans="1:46">
      <c r="E36" s="57"/>
    </row>
    <row r="37" spans="1:46">
      <c r="E37" s="57"/>
    </row>
    <row r="49" spans="1:16">
      <c r="A49" s="629"/>
      <c r="B49" s="629"/>
      <c r="C49" s="629"/>
      <c r="D49" s="630"/>
      <c r="E49" s="629"/>
      <c r="F49" s="629"/>
      <c r="G49" s="631"/>
      <c r="H49" s="631"/>
      <c r="I49" s="631"/>
      <c r="J49" s="631"/>
      <c r="K49" s="631"/>
      <c r="L49" s="631"/>
      <c r="M49" s="631"/>
      <c r="N49" s="631"/>
      <c r="O49" s="631"/>
      <c r="P49" s="631"/>
    </row>
    <row r="96" spans="45:46">
      <c r="AS96" s="342"/>
      <c r="AT96" s="340"/>
    </row>
    <row r="97" spans="45:46">
      <c r="AS97" s="342"/>
      <c r="AT97" s="340"/>
    </row>
    <row r="98" spans="45:46">
      <c r="AS98" s="342"/>
      <c r="AT98" s="340"/>
    </row>
    <row r="99" spans="45:46">
      <c r="AS99" s="342"/>
      <c r="AT99" s="340"/>
    </row>
    <row r="100" spans="45:46">
      <c r="AS100" s="342"/>
      <c r="AT100" s="340"/>
    </row>
  </sheetData>
  <sortState ref="A11:AN12">
    <sortCondition ref="A11"/>
  </sortState>
  <mergeCells count="23">
    <mergeCell ref="F1:AJ1"/>
    <mergeCell ref="A6:A7"/>
    <mergeCell ref="B6:B7"/>
    <mergeCell ref="C6:C7"/>
    <mergeCell ref="D6:D7"/>
    <mergeCell ref="E6:E7"/>
    <mergeCell ref="A4:D4"/>
    <mergeCell ref="E4:F4"/>
    <mergeCell ref="AE4:AI4"/>
    <mergeCell ref="A2:AN2"/>
    <mergeCell ref="A3:D3"/>
    <mergeCell ref="E3:F3"/>
    <mergeCell ref="Q3:S3"/>
    <mergeCell ref="T3:X3"/>
    <mergeCell ref="AE3:AI3"/>
    <mergeCell ref="AL5:AN5"/>
    <mergeCell ref="AJ3:AN3"/>
    <mergeCell ref="AJ4:AN4"/>
    <mergeCell ref="AN6:AN7"/>
    <mergeCell ref="F6:F7"/>
    <mergeCell ref="G6:AK6"/>
    <mergeCell ref="AL6:AL7"/>
    <mergeCell ref="AM6:AM7"/>
  </mergeCells>
  <conditionalFormatting sqref="AJ4 F1:F1048576 AL4">
    <cfRule type="containsText" dxfId="0" priority="3" stopIfTrue="1" operator="containsText" text="FERDİ">
      <formula>NOT(ISERROR(SEARCH("FERDİ",F1)))</formula>
    </cfRule>
  </conditionalFormatting>
  <hyperlinks>
    <hyperlink ref="E3" location="'YARIŞMA PROGRAMI'!C13" display="Sırıkla Atlama"/>
    <hyperlink ref="E3:F3" location="'YARIŞMA PROGRAMI'!C8" display="'YARIŞMA PROGRAMI'!C8"/>
  </hyperlinks>
  <printOptions horizontalCentered="1"/>
  <pageMargins left="0.27" right="0.15748031496062992" top="0.55118110236220474" bottom="0.27559055118110237" header="0.19685039370078741" footer="0.19685039370078741"/>
  <pageSetup paperSize="9" scale="32" orientation="landscape" r:id="rId1"/>
  <headerFooter scaleWithDoc="0" alignWithMargins="0"/>
  <drawing r:id="rId2"/>
</worksheet>
</file>

<file path=xl/worksheets/sheet12.xml><?xml version="1.0" encoding="utf-8"?>
<worksheet xmlns="http://schemas.openxmlformats.org/spreadsheetml/2006/main" xmlns:r="http://schemas.openxmlformats.org/officeDocument/2006/relationships">
  <sheetPr codeName="Sayfa22">
    <tabColor rgb="FFFFC000"/>
  </sheetPr>
  <dimension ref="A1:R93"/>
  <sheetViews>
    <sheetView view="pageBreakPreview" topLeftCell="A13" zoomScale="90" zoomScaleSheetLayoutView="90" workbookViewId="0">
      <selection activeCell="D10" sqref="D10"/>
    </sheetView>
  </sheetViews>
  <sheetFormatPr defaultRowHeight="12.75"/>
  <cols>
    <col min="1" max="1" width="6" style="91" customWidth="1"/>
    <col min="2" max="2" width="15.42578125" style="91" hidden="1" customWidth="1"/>
    <col min="3" max="3" width="7" style="91" customWidth="1"/>
    <col min="4" max="4" width="15.28515625" style="92" customWidth="1"/>
    <col min="5" max="5" width="17" style="91" bestFit="1" customWidth="1"/>
    <col min="6" max="6" width="29.7109375" style="3" customWidth="1"/>
    <col min="7" max="13" width="11.5703125" style="3" customWidth="1"/>
    <col min="14" max="14" width="10" style="93" customWidth="1"/>
    <col min="15" max="15" width="9.28515625" style="91" customWidth="1"/>
    <col min="16" max="16" width="10.28515625" style="91" customWidth="1"/>
    <col min="17" max="17" width="6" style="344" bestFit="1" customWidth="1"/>
    <col min="18" max="18" width="4.42578125" style="333" bestFit="1" customWidth="1"/>
    <col min="19" max="16384" width="9.140625" style="3"/>
  </cols>
  <sheetData>
    <row r="1" spans="1:18" ht="48.75" customHeight="1">
      <c r="A1" s="848" t="s">
        <v>1204</v>
      </c>
      <c r="B1" s="848"/>
      <c r="C1" s="848"/>
      <c r="D1" s="848"/>
      <c r="E1" s="848"/>
      <c r="F1" s="848"/>
      <c r="G1" s="848"/>
      <c r="H1" s="848"/>
      <c r="I1" s="848"/>
      <c r="J1" s="848"/>
      <c r="K1" s="848"/>
      <c r="L1" s="848"/>
      <c r="M1" s="848"/>
      <c r="N1" s="848"/>
      <c r="O1" s="848"/>
      <c r="P1" s="848"/>
    </row>
    <row r="2" spans="1:18" ht="25.5" customHeight="1">
      <c r="A2" s="849" t="s">
        <v>1286</v>
      </c>
      <c r="B2" s="849"/>
      <c r="C2" s="849"/>
      <c r="D2" s="849"/>
      <c r="E2" s="849"/>
      <c r="F2" s="849"/>
      <c r="G2" s="849"/>
      <c r="H2" s="849"/>
      <c r="I2" s="849"/>
      <c r="J2" s="849"/>
      <c r="K2" s="849"/>
      <c r="L2" s="849"/>
      <c r="M2" s="849"/>
      <c r="N2" s="849"/>
      <c r="O2" s="849"/>
      <c r="P2" s="849"/>
    </row>
    <row r="3" spans="1:18" s="4" customFormat="1" ht="27" customHeight="1">
      <c r="A3" s="850" t="s">
        <v>115</v>
      </c>
      <c r="B3" s="850"/>
      <c r="C3" s="850"/>
      <c r="D3" s="851" t="s">
        <v>642</v>
      </c>
      <c r="E3" s="851"/>
      <c r="F3" s="600"/>
      <c r="G3" s="606"/>
      <c r="H3" s="607"/>
      <c r="I3" s="600"/>
      <c r="J3" s="600"/>
      <c r="K3" s="853" t="s">
        <v>644</v>
      </c>
      <c r="L3" s="853"/>
      <c r="M3" s="854" t="s">
        <v>1352</v>
      </c>
      <c r="N3" s="854"/>
      <c r="O3" s="854"/>
      <c r="P3" s="854"/>
      <c r="Q3" s="344"/>
      <c r="R3" s="333"/>
    </row>
    <row r="4" spans="1:18" s="4" customFormat="1" ht="17.25" customHeight="1">
      <c r="A4" s="855" t="s">
        <v>116</v>
      </c>
      <c r="B4" s="855"/>
      <c r="C4" s="855"/>
      <c r="D4" s="856" t="s">
        <v>947</v>
      </c>
      <c r="E4" s="856"/>
      <c r="F4" s="609"/>
      <c r="G4" s="911" t="s">
        <v>1157</v>
      </c>
      <c r="H4" s="911"/>
      <c r="I4" s="911"/>
      <c r="J4" s="603"/>
      <c r="K4" s="855" t="s">
        <v>114</v>
      </c>
      <c r="L4" s="855"/>
      <c r="M4" s="861" t="s">
        <v>1152</v>
      </c>
      <c r="N4" s="861"/>
      <c r="O4" s="861"/>
      <c r="P4" s="603"/>
      <c r="Q4" s="344"/>
      <c r="R4" s="333"/>
    </row>
    <row r="5" spans="1:18" ht="21" customHeight="1">
      <c r="A5" s="5"/>
      <c r="B5" s="5"/>
      <c r="C5" s="5"/>
      <c r="D5" s="9"/>
      <c r="E5" s="6"/>
      <c r="F5" s="7"/>
      <c r="G5" s="8"/>
      <c r="H5" s="8"/>
      <c r="I5" s="8"/>
      <c r="J5" s="8"/>
      <c r="K5" s="8"/>
      <c r="L5" s="8"/>
      <c r="M5" s="8"/>
      <c r="N5" s="858">
        <v>41794.808527314817</v>
      </c>
      <c r="O5" s="858"/>
      <c r="P5" s="361"/>
    </row>
    <row r="6" spans="1:18" ht="15.75">
      <c r="A6" s="863" t="s">
        <v>6</v>
      </c>
      <c r="B6" s="863"/>
      <c r="C6" s="864" t="s">
        <v>99</v>
      </c>
      <c r="D6" s="864" t="s">
        <v>118</v>
      </c>
      <c r="E6" s="863" t="s">
        <v>7</v>
      </c>
      <c r="F6" s="863" t="s">
        <v>641</v>
      </c>
      <c r="G6" s="867" t="s">
        <v>35</v>
      </c>
      <c r="H6" s="867"/>
      <c r="I6" s="867"/>
      <c r="J6" s="867"/>
      <c r="K6" s="867"/>
      <c r="L6" s="867"/>
      <c r="M6" s="867"/>
      <c r="N6" s="862" t="s">
        <v>8</v>
      </c>
      <c r="O6" s="862" t="s">
        <v>165</v>
      </c>
      <c r="P6" s="862" t="s">
        <v>640</v>
      </c>
    </row>
    <row r="7" spans="1:18" ht="24.75" customHeight="1">
      <c r="A7" s="863"/>
      <c r="B7" s="863"/>
      <c r="C7" s="864"/>
      <c r="D7" s="864"/>
      <c r="E7" s="863"/>
      <c r="F7" s="863"/>
      <c r="G7" s="249">
        <v>1</v>
      </c>
      <c r="H7" s="249">
        <v>2</v>
      </c>
      <c r="I7" s="249">
        <v>3</v>
      </c>
      <c r="J7" s="323" t="s">
        <v>583</v>
      </c>
      <c r="K7" s="322">
        <v>4</v>
      </c>
      <c r="L7" s="322">
        <v>5</v>
      </c>
      <c r="M7" s="249">
        <v>6</v>
      </c>
      <c r="N7" s="862"/>
      <c r="O7" s="862"/>
      <c r="P7" s="862"/>
    </row>
    <row r="8" spans="1:18" s="85" customFormat="1" ht="114" customHeight="1">
      <c r="A8" s="636">
        <v>1</v>
      </c>
      <c r="B8" s="637" t="s">
        <v>541</v>
      </c>
      <c r="C8" s="638">
        <v>300</v>
      </c>
      <c r="D8" s="639">
        <v>31887</v>
      </c>
      <c r="E8" s="640" t="s">
        <v>1020</v>
      </c>
      <c r="F8" s="640" t="s">
        <v>1014</v>
      </c>
      <c r="G8" s="616">
        <v>1272</v>
      </c>
      <c r="H8" s="616">
        <v>1268</v>
      </c>
      <c r="I8" s="616" t="s">
        <v>1195</v>
      </c>
      <c r="J8" s="617">
        <v>1272</v>
      </c>
      <c r="K8" s="618" t="s">
        <v>1195</v>
      </c>
      <c r="L8" s="618" t="s">
        <v>1195</v>
      </c>
      <c r="M8" s="618">
        <v>1295</v>
      </c>
      <c r="N8" s="617">
        <v>1295</v>
      </c>
      <c r="O8" s="699">
        <v>8</v>
      </c>
      <c r="P8" s="716" t="s">
        <v>1202</v>
      </c>
      <c r="Q8" s="344"/>
      <c r="R8" s="333"/>
    </row>
    <row r="9" spans="1:18" s="85" customFormat="1" ht="114" customHeight="1">
      <c r="A9" s="636">
        <v>2</v>
      </c>
      <c r="B9" s="637" t="s">
        <v>540</v>
      </c>
      <c r="C9" s="638">
        <v>304</v>
      </c>
      <c r="D9" s="639">
        <v>32911</v>
      </c>
      <c r="E9" s="640" t="s">
        <v>1065</v>
      </c>
      <c r="F9" s="640" t="s">
        <v>1059</v>
      </c>
      <c r="G9" s="616">
        <v>1244</v>
      </c>
      <c r="H9" s="616">
        <v>1227</v>
      </c>
      <c r="I9" s="616">
        <v>1268</v>
      </c>
      <c r="J9" s="617">
        <v>1268</v>
      </c>
      <c r="K9" s="618">
        <v>1145</v>
      </c>
      <c r="L9" s="618">
        <v>1266</v>
      </c>
      <c r="M9" s="618">
        <v>1238</v>
      </c>
      <c r="N9" s="617">
        <v>1268</v>
      </c>
      <c r="O9" s="699">
        <v>7</v>
      </c>
      <c r="P9" s="716" t="s">
        <v>1201</v>
      </c>
      <c r="Q9" s="344"/>
      <c r="R9" s="333"/>
    </row>
    <row r="10" spans="1:18" s="85" customFormat="1" ht="114" customHeight="1">
      <c r="A10" s="636">
        <v>3</v>
      </c>
      <c r="B10" s="637" t="s">
        <v>535</v>
      </c>
      <c r="C10" s="638">
        <v>342</v>
      </c>
      <c r="D10" s="639">
        <v>31565</v>
      </c>
      <c r="E10" s="640" t="s">
        <v>1104</v>
      </c>
      <c r="F10" s="640" t="s">
        <v>1096</v>
      </c>
      <c r="G10" s="616">
        <v>1139</v>
      </c>
      <c r="H10" s="616">
        <v>1230</v>
      </c>
      <c r="I10" s="616">
        <v>1225</v>
      </c>
      <c r="J10" s="617">
        <v>1230</v>
      </c>
      <c r="K10" s="618" t="s">
        <v>1195</v>
      </c>
      <c r="L10" s="618" t="s">
        <v>1195</v>
      </c>
      <c r="M10" s="618" t="s">
        <v>1012</v>
      </c>
      <c r="N10" s="617">
        <v>1230</v>
      </c>
      <c r="O10" s="699">
        <v>6</v>
      </c>
      <c r="P10" s="716" t="s">
        <v>1197</v>
      </c>
      <c r="Q10" s="344"/>
      <c r="R10" s="333"/>
    </row>
    <row r="11" spans="1:18" s="85" customFormat="1" ht="114" customHeight="1">
      <c r="A11" s="636">
        <v>4</v>
      </c>
      <c r="B11" s="637" t="s">
        <v>537</v>
      </c>
      <c r="C11" s="638">
        <v>260</v>
      </c>
      <c r="D11" s="639" t="s">
        <v>973</v>
      </c>
      <c r="E11" s="640" t="s">
        <v>974</v>
      </c>
      <c r="F11" s="640" t="s">
        <v>961</v>
      </c>
      <c r="G11" s="616">
        <v>1166</v>
      </c>
      <c r="H11" s="616" t="s">
        <v>1195</v>
      </c>
      <c r="I11" s="616">
        <v>1151</v>
      </c>
      <c r="J11" s="617">
        <v>1166</v>
      </c>
      <c r="K11" s="618" t="s">
        <v>1195</v>
      </c>
      <c r="L11" s="618" t="s">
        <v>1195</v>
      </c>
      <c r="M11" s="618">
        <v>1165</v>
      </c>
      <c r="N11" s="617">
        <v>1166</v>
      </c>
      <c r="O11" s="699">
        <v>5</v>
      </c>
      <c r="P11" s="716" t="s">
        <v>1199</v>
      </c>
      <c r="Q11" s="344"/>
      <c r="R11" s="333"/>
    </row>
    <row r="12" spans="1:18" s="85" customFormat="1" ht="114" customHeight="1">
      <c r="A12" s="636">
        <v>5</v>
      </c>
      <c r="B12" s="637" t="s">
        <v>538</v>
      </c>
      <c r="C12" s="638">
        <v>279</v>
      </c>
      <c r="D12" s="639">
        <v>34911</v>
      </c>
      <c r="E12" s="640" t="s">
        <v>1001</v>
      </c>
      <c r="F12" s="640" t="s">
        <v>996</v>
      </c>
      <c r="G12" s="616">
        <v>1128</v>
      </c>
      <c r="H12" s="616">
        <v>1133</v>
      </c>
      <c r="I12" s="616">
        <v>1107</v>
      </c>
      <c r="J12" s="617">
        <v>1133</v>
      </c>
      <c r="K12" s="618">
        <v>1131</v>
      </c>
      <c r="L12" s="618">
        <v>1128</v>
      </c>
      <c r="M12" s="618">
        <v>1075</v>
      </c>
      <c r="N12" s="617">
        <v>1133</v>
      </c>
      <c r="O12" s="699">
        <v>4</v>
      </c>
      <c r="P12" s="716" t="s">
        <v>1200</v>
      </c>
      <c r="Q12" s="344"/>
      <c r="R12" s="333"/>
    </row>
    <row r="13" spans="1:18" s="85" customFormat="1" ht="114" customHeight="1">
      <c r="A13" s="636">
        <v>6</v>
      </c>
      <c r="B13" s="637" t="s">
        <v>534</v>
      </c>
      <c r="C13" s="638">
        <v>359</v>
      </c>
      <c r="D13" s="639">
        <v>35324</v>
      </c>
      <c r="E13" s="640" t="s">
        <v>1119</v>
      </c>
      <c r="F13" s="640" t="s">
        <v>1114</v>
      </c>
      <c r="G13" s="616">
        <v>1102</v>
      </c>
      <c r="H13" s="616" t="s">
        <v>1195</v>
      </c>
      <c r="I13" s="616">
        <v>1097</v>
      </c>
      <c r="J13" s="617">
        <v>1102</v>
      </c>
      <c r="K13" s="618">
        <v>1130</v>
      </c>
      <c r="L13" s="618">
        <v>1091</v>
      </c>
      <c r="M13" s="618">
        <v>1082</v>
      </c>
      <c r="N13" s="617">
        <v>1130</v>
      </c>
      <c r="O13" s="699">
        <v>3</v>
      </c>
      <c r="P13" s="716" t="s">
        <v>1196</v>
      </c>
      <c r="Q13" s="344"/>
      <c r="R13" s="333"/>
    </row>
    <row r="14" spans="1:18" s="85" customFormat="1" ht="114" customHeight="1">
      <c r="A14" s="636">
        <v>7</v>
      </c>
      <c r="B14" s="637" t="s">
        <v>539</v>
      </c>
      <c r="C14" s="638">
        <v>375</v>
      </c>
      <c r="D14" s="639">
        <v>34596</v>
      </c>
      <c r="E14" s="640" t="s">
        <v>1166</v>
      </c>
      <c r="F14" s="640" t="s">
        <v>1129</v>
      </c>
      <c r="G14" s="616">
        <v>1078</v>
      </c>
      <c r="H14" s="616">
        <v>1085</v>
      </c>
      <c r="I14" s="616" t="s">
        <v>1195</v>
      </c>
      <c r="J14" s="617">
        <v>1085</v>
      </c>
      <c r="K14" s="618" t="s">
        <v>1195</v>
      </c>
      <c r="L14" s="618">
        <v>1110</v>
      </c>
      <c r="M14" s="618" t="s">
        <v>1012</v>
      </c>
      <c r="N14" s="617">
        <v>1110</v>
      </c>
      <c r="O14" s="699">
        <v>2</v>
      </c>
      <c r="P14" s="716" t="s">
        <v>1199</v>
      </c>
      <c r="Q14" s="344"/>
      <c r="R14" s="333"/>
    </row>
    <row r="15" spans="1:18" s="85" customFormat="1" ht="114" customHeight="1">
      <c r="A15" s="636">
        <v>8</v>
      </c>
      <c r="B15" s="637" t="s">
        <v>536</v>
      </c>
      <c r="C15" s="638">
        <v>325</v>
      </c>
      <c r="D15" s="639">
        <v>36058</v>
      </c>
      <c r="E15" s="640" t="s">
        <v>1088</v>
      </c>
      <c r="F15" s="640" t="s">
        <v>1081</v>
      </c>
      <c r="G15" s="616">
        <v>990</v>
      </c>
      <c r="H15" s="616" t="s">
        <v>1195</v>
      </c>
      <c r="I15" s="616">
        <v>991</v>
      </c>
      <c r="J15" s="617">
        <v>991</v>
      </c>
      <c r="K15" s="618" t="s">
        <v>1012</v>
      </c>
      <c r="L15" s="618" t="s">
        <v>1012</v>
      </c>
      <c r="M15" s="618" t="s">
        <v>1012</v>
      </c>
      <c r="N15" s="617">
        <v>991</v>
      </c>
      <c r="O15" s="699">
        <v>1</v>
      </c>
      <c r="P15" s="716" t="s">
        <v>1198</v>
      </c>
      <c r="Q15" s="344"/>
      <c r="R15" s="333"/>
    </row>
    <row r="16" spans="1:18" s="85" customFormat="1" ht="114" customHeight="1">
      <c r="A16" s="636"/>
      <c r="B16" s="637" t="s">
        <v>542</v>
      </c>
      <c r="C16" s="638" t="s">
        <v>1206</v>
      </c>
      <c r="D16" s="639" t="s">
        <v>1206</v>
      </c>
      <c r="E16" s="640" t="s">
        <v>1206</v>
      </c>
      <c r="F16" s="640" t="s">
        <v>1206</v>
      </c>
      <c r="G16" s="641"/>
      <c r="H16" s="641"/>
      <c r="I16" s="641"/>
      <c r="J16" s="642" t="s">
        <v>1206</v>
      </c>
      <c r="K16" s="643"/>
      <c r="L16" s="643"/>
      <c r="M16" s="643"/>
      <c r="N16" s="642" t="s">
        <v>1206</v>
      </c>
      <c r="O16" s="644"/>
      <c r="P16" s="645"/>
      <c r="Q16" s="344"/>
      <c r="R16" s="333"/>
    </row>
    <row r="17" spans="1:18" s="85" customFormat="1" ht="114" customHeight="1">
      <c r="A17" s="636"/>
      <c r="B17" s="637" t="s">
        <v>543</v>
      </c>
      <c r="C17" s="638" t="s">
        <v>1206</v>
      </c>
      <c r="D17" s="639" t="s">
        <v>1206</v>
      </c>
      <c r="E17" s="640" t="s">
        <v>1206</v>
      </c>
      <c r="F17" s="640" t="s">
        <v>1206</v>
      </c>
      <c r="G17" s="641"/>
      <c r="H17" s="641"/>
      <c r="I17" s="641"/>
      <c r="J17" s="642" t="s">
        <v>1206</v>
      </c>
      <c r="K17" s="643"/>
      <c r="L17" s="643"/>
      <c r="M17" s="643"/>
      <c r="N17" s="642" t="s">
        <v>1206</v>
      </c>
      <c r="O17" s="644"/>
      <c r="P17" s="645"/>
      <c r="Q17" s="344"/>
      <c r="R17" s="333"/>
    </row>
    <row r="18" spans="1:18" s="85" customFormat="1" ht="30.75" hidden="1" customHeight="1">
      <c r="A18" s="94"/>
      <c r="B18" s="95" t="s">
        <v>544</v>
      </c>
      <c r="C18" s="96" t="s">
        <v>1206</v>
      </c>
      <c r="D18" s="97" t="s">
        <v>1206</v>
      </c>
      <c r="E18" s="194" t="s">
        <v>1206</v>
      </c>
      <c r="F18" s="194" t="s">
        <v>1206</v>
      </c>
      <c r="G18" s="180"/>
      <c r="H18" s="180"/>
      <c r="I18" s="180"/>
      <c r="J18" s="378" t="s">
        <v>1206</v>
      </c>
      <c r="K18" s="211"/>
      <c r="L18" s="211"/>
      <c r="M18" s="211"/>
      <c r="N18" s="378" t="s">
        <v>1206</v>
      </c>
      <c r="O18" s="370"/>
      <c r="P18" s="364"/>
      <c r="Q18" s="344"/>
      <c r="R18" s="333"/>
    </row>
    <row r="19" spans="1:18" s="85" customFormat="1" ht="30.75" hidden="1" customHeight="1">
      <c r="A19" s="94"/>
      <c r="B19" s="95" t="s">
        <v>545</v>
      </c>
      <c r="C19" s="96" t="s">
        <v>1206</v>
      </c>
      <c r="D19" s="97" t="s">
        <v>1206</v>
      </c>
      <c r="E19" s="194" t="s">
        <v>1206</v>
      </c>
      <c r="F19" s="194" t="s">
        <v>1206</v>
      </c>
      <c r="G19" s="180"/>
      <c r="H19" s="180"/>
      <c r="I19" s="180"/>
      <c r="J19" s="378" t="s">
        <v>1206</v>
      </c>
      <c r="K19" s="211"/>
      <c r="L19" s="211"/>
      <c r="M19" s="211"/>
      <c r="N19" s="378" t="s">
        <v>1206</v>
      </c>
      <c r="O19" s="370"/>
      <c r="P19" s="364"/>
      <c r="Q19" s="344"/>
      <c r="R19" s="333"/>
    </row>
    <row r="20" spans="1:18" s="85" customFormat="1" ht="30.75" hidden="1" customHeight="1">
      <c r="A20" s="94"/>
      <c r="B20" s="95" t="s">
        <v>546</v>
      </c>
      <c r="C20" s="96" t="s">
        <v>1206</v>
      </c>
      <c r="D20" s="97" t="s">
        <v>1206</v>
      </c>
      <c r="E20" s="194" t="s">
        <v>1206</v>
      </c>
      <c r="F20" s="194" t="s">
        <v>1206</v>
      </c>
      <c r="G20" s="180"/>
      <c r="H20" s="180"/>
      <c r="I20" s="180"/>
      <c r="J20" s="378" t="s">
        <v>1206</v>
      </c>
      <c r="K20" s="211"/>
      <c r="L20" s="211"/>
      <c r="M20" s="211"/>
      <c r="N20" s="378" t="s">
        <v>1206</v>
      </c>
      <c r="O20" s="370"/>
      <c r="P20" s="364"/>
      <c r="Q20" s="344"/>
      <c r="R20" s="333"/>
    </row>
    <row r="21" spans="1:18" s="85" customFormat="1" ht="30.75" hidden="1" customHeight="1">
      <c r="A21" s="94"/>
      <c r="B21" s="95" t="s">
        <v>547</v>
      </c>
      <c r="C21" s="96" t="s">
        <v>1206</v>
      </c>
      <c r="D21" s="97" t="s">
        <v>1206</v>
      </c>
      <c r="E21" s="194" t="s">
        <v>1206</v>
      </c>
      <c r="F21" s="194" t="s">
        <v>1206</v>
      </c>
      <c r="G21" s="180"/>
      <c r="H21" s="180"/>
      <c r="I21" s="180"/>
      <c r="J21" s="378" t="s">
        <v>1206</v>
      </c>
      <c r="K21" s="211"/>
      <c r="L21" s="211"/>
      <c r="M21" s="211"/>
      <c r="N21" s="378" t="s">
        <v>1206</v>
      </c>
      <c r="O21" s="370"/>
      <c r="P21" s="364"/>
      <c r="Q21" s="344"/>
      <c r="R21" s="333"/>
    </row>
    <row r="22" spans="1:18" s="85" customFormat="1" ht="30.75" hidden="1" customHeight="1">
      <c r="A22" s="94"/>
      <c r="B22" s="95" t="s">
        <v>548</v>
      </c>
      <c r="C22" s="96" t="s">
        <v>1206</v>
      </c>
      <c r="D22" s="97" t="s">
        <v>1206</v>
      </c>
      <c r="E22" s="194" t="s">
        <v>1206</v>
      </c>
      <c r="F22" s="194" t="s">
        <v>1206</v>
      </c>
      <c r="G22" s="180"/>
      <c r="H22" s="180"/>
      <c r="I22" s="180"/>
      <c r="J22" s="378" t="s">
        <v>1206</v>
      </c>
      <c r="K22" s="211"/>
      <c r="L22" s="211"/>
      <c r="M22" s="211"/>
      <c r="N22" s="378" t="s">
        <v>1206</v>
      </c>
      <c r="O22" s="370"/>
      <c r="P22" s="364"/>
      <c r="Q22" s="344"/>
      <c r="R22" s="333"/>
    </row>
    <row r="23" spans="1:18" s="85" customFormat="1" ht="30.75" hidden="1" customHeight="1">
      <c r="A23" s="94"/>
      <c r="B23" s="95" t="s">
        <v>549</v>
      </c>
      <c r="C23" s="96" t="s">
        <v>1206</v>
      </c>
      <c r="D23" s="97" t="s">
        <v>1206</v>
      </c>
      <c r="E23" s="194" t="s">
        <v>1206</v>
      </c>
      <c r="F23" s="194" t="s">
        <v>1206</v>
      </c>
      <c r="G23" s="180"/>
      <c r="H23" s="180"/>
      <c r="I23" s="180"/>
      <c r="J23" s="378" t="s">
        <v>1206</v>
      </c>
      <c r="K23" s="211"/>
      <c r="L23" s="211"/>
      <c r="M23" s="211"/>
      <c r="N23" s="378" t="s">
        <v>1206</v>
      </c>
      <c r="O23" s="370"/>
      <c r="P23" s="364"/>
      <c r="Q23" s="344"/>
      <c r="R23" s="333"/>
    </row>
    <row r="24" spans="1:18" s="85" customFormat="1" ht="30.75" hidden="1" customHeight="1">
      <c r="A24" s="94"/>
      <c r="B24" s="95" t="s">
        <v>550</v>
      </c>
      <c r="C24" s="96" t="s">
        <v>1206</v>
      </c>
      <c r="D24" s="97" t="s">
        <v>1206</v>
      </c>
      <c r="E24" s="194" t="s">
        <v>1206</v>
      </c>
      <c r="F24" s="194" t="s">
        <v>1206</v>
      </c>
      <c r="G24" s="180"/>
      <c r="H24" s="180"/>
      <c r="I24" s="180"/>
      <c r="J24" s="378" t="s">
        <v>1206</v>
      </c>
      <c r="K24" s="211"/>
      <c r="L24" s="211"/>
      <c r="M24" s="211"/>
      <c r="N24" s="378" t="s">
        <v>1206</v>
      </c>
      <c r="O24" s="370"/>
      <c r="P24" s="364"/>
      <c r="Q24" s="344"/>
      <c r="R24" s="333"/>
    </row>
    <row r="25" spans="1:18" s="85" customFormat="1" ht="30.75" hidden="1" customHeight="1">
      <c r="A25" s="94"/>
      <c r="B25" s="95" t="s">
        <v>551</v>
      </c>
      <c r="C25" s="96" t="s">
        <v>1206</v>
      </c>
      <c r="D25" s="97" t="s">
        <v>1206</v>
      </c>
      <c r="E25" s="194" t="s">
        <v>1206</v>
      </c>
      <c r="F25" s="194" t="s">
        <v>1206</v>
      </c>
      <c r="G25" s="180"/>
      <c r="H25" s="180"/>
      <c r="I25" s="180"/>
      <c r="J25" s="378" t="s">
        <v>1206</v>
      </c>
      <c r="K25" s="211"/>
      <c r="L25" s="211"/>
      <c r="M25" s="211"/>
      <c r="N25" s="378" t="s">
        <v>1206</v>
      </c>
      <c r="O25" s="370"/>
      <c r="P25" s="364"/>
      <c r="Q25" s="344"/>
      <c r="R25" s="333"/>
    </row>
    <row r="26" spans="1:18" s="85" customFormat="1" ht="30.75" hidden="1" customHeight="1">
      <c r="A26" s="94"/>
      <c r="B26" s="95" t="s">
        <v>552</v>
      </c>
      <c r="C26" s="96" t="s">
        <v>1206</v>
      </c>
      <c r="D26" s="97" t="s">
        <v>1206</v>
      </c>
      <c r="E26" s="194" t="s">
        <v>1206</v>
      </c>
      <c r="F26" s="194" t="s">
        <v>1206</v>
      </c>
      <c r="G26" s="180"/>
      <c r="H26" s="180"/>
      <c r="I26" s="180"/>
      <c r="J26" s="378" t="s">
        <v>1206</v>
      </c>
      <c r="K26" s="211"/>
      <c r="L26" s="211"/>
      <c r="M26" s="211"/>
      <c r="N26" s="378" t="s">
        <v>1206</v>
      </c>
      <c r="O26" s="370"/>
      <c r="P26" s="364"/>
      <c r="Q26" s="344"/>
      <c r="R26" s="333"/>
    </row>
    <row r="27" spans="1:18" s="85" customFormat="1" ht="30.75" hidden="1" customHeight="1">
      <c r="A27" s="94"/>
      <c r="B27" s="95" t="s">
        <v>553</v>
      </c>
      <c r="C27" s="96" t="s">
        <v>1206</v>
      </c>
      <c r="D27" s="97" t="s">
        <v>1206</v>
      </c>
      <c r="E27" s="194" t="s">
        <v>1206</v>
      </c>
      <c r="F27" s="194" t="s">
        <v>1206</v>
      </c>
      <c r="G27" s="180"/>
      <c r="H27" s="180"/>
      <c r="I27" s="180"/>
      <c r="J27" s="378" t="s">
        <v>1206</v>
      </c>
      <c r="K27" s="211"/>
      <c r="L27" s="211"/>
      <c r="M27" s="211"/>
      <c r="N27" s="378" t="s">
        <v>1206</v>
      </c>
      <c r="O27" s="370"/>
      <c r="P27" s="364"/>
      <c r="Q27" s="344"/>
      <c r="R27" s="333"/>
    </row>
    <row r="28" spans="1:18" s="85" customFormat="1" ht="30.75" hidden="1" customHeight="1">
      <c r="A28" s="94"/>
      <c r="B28" s="95" t="s">
        <v>554</v>
      </c>
      <c r="C28" s="96" t="s">
        <v>1206</v>
      </c>
      <c r="D28" s="97" t="s">
        <v>1206</v>
      </c>
      <c r="E28" s="194" t="s">
        <v>1206</v>
      </c>
      <c r="F28" s="194" t="s">
        <v>1206</v>
      </c>
      <c r="G28" s="180"/>
      <c r="H28" s="180"/>
      <c r="I28" s="180"/>
      <c r="J28" s="378" t="s">
        <v>1206</v>
      </c>
      <c r="K28" s="211"/>
      <c r="L28" s="211"/>
      <c r="M28" s="211"/>
      <c r="N28" s="378" t="s">
        <v>1206</v>
      </c>
      <c r="O28" s="370"/>
      <c r="P28" s="364"/>
      <c r="Q28" s="344"/>
      <c r="R28" s="333"/>
    </row>
    <row r="29" spans="1:18" s="85" customFormat="1" ht="30.75" hidden="1" customHeight="1">
      <c r="A29" s="94"/>
      <c r="B29" s="95" t="s">
        <v>555</v>
      </c>
      <c r="C29" s="96" t="s">
        <v>1206</v>
      </c>
      <c r="D29" s="97" t="s">
        <v>1206</v>
      </c>
      <c r="E29" s="194" t="s">
        <v>1206</v>
      </c>
      <c r="F29" s="194" t="s">
        <v>1206</v>
      </c>
      <c r="G29" s="180"/>
      <c r="H29" s="180"/>
      <c r="I29" s="180"/>
      <c r="J29" s="378" t="s">
        <v>1206</v>
      </c>
      <c r="K29" s="211"/>
      <c r="L29" s="211"/>
      <c r="M29" s="211"/>
      <c r="N29" s="378" t="s">
        <v>1206</v>
      </c>
      <c r="O29" s="370"/>
      <c r="P29" s="364"/>
      <c r="Q29" s="344"/>
      <c r="R29" s="333"/>
    </row>
    <row r="30" spans="1:18" s="85" customFormat="1" ht="30.75" hidden="1" customHeight="1">
      <c r="A30" s="94"/>
      <c r="B30" s="95" t="s">
        <v>556</v>
      </c>
      <c r="C30" s="96" t="s">
        <v>1206</v>
      </c>
      <c r="D30" s="97" t="s">
        <v>1206</v>
      </c>
      <c r="E30" s="194" t="s">
        <v>1206</v>
      </c>
      <c r="F30" s="194" t="s">
        <v>1206</v>
      </c>
      <c r="G30" s="180"/>
      <c r="H30" s="180"/>
      <c r="I30" s="180"/>
      <c r="J30" s="378" t="s">
        <v>1206</v>
      </c>
      <c r="K30" s="211"/>
      <c r="L30" s="211"/>
      <c r="M30" s="211"/>
      <c r="N30" s="378" t="s">
        <v>1206</v>
      </c>
      <c r="O30" s="370"/>
      <c r="P30" s="364"/>
      <c r="Q30" s="344"/>
      <c r="R30" s="333"/>
    </row>
    <row r="31" spans="1:18" s="85" customFormat="1" ht="30.75" hidden="1" customHeight="1">
      <c r="A31" s="94"/>
      <c r="B31" s="95" t="s">
        <v>557</v>
      </c>
      <c r="C31" s="96" t="s">
        <v>1206</v>
      </c>
      <c r="D31" s="97" t="s">
        <v>1206</v>
      </c>
      <c r="E31" s="194" t="s">
        <v>1206</v>
      </c>
      <c r="F31" s="194" t="s">
        <v>1206</v>
      </c>
      <c r="G31" s="180"/>
      <c r="H31" s="180"/>
      <c r="I31" s="180"/>
      <c r="J31" s="378" t="s">
        <v>1206</v>
      </c>
      <c r="K31" s="211"/>
      <c r="L31" s="211"/>
      <c r="M31" s="211"/>
      <c r="N31" s="378" t="s">
        <v>1206</v>
      </c>
      <c r="O31" s="370"/>
      <c r="P31" s="364"/>
      <c r="Q31" s="344"/>
      <c r="R31" s="333"/>
    </row>
    <row r="32" spans="1:18" s="85" customFormat="1" ht="30.75" hidden="1" customHeight="1">
      <c r="A32" s="94"/>
      <c r="B32" s="95" t="s">
        <v>558</v>
      </c>
      <c r="C32" s="96" t="s">
        <v>1206</v>
      </c>
      <c r="D32" s="97" t="s">
        <v>1206</v>
      </c>
      <c r="E32" s="194" t="s">
        <v>1206</v>
      </c>
      <c r="F32" s="194" t="s">
        <v>1206</v>
      </c>
      <c r="G32" s="180"/>
      <c r="H32" s="180"/>
      <c r="I32" s="180"/>
      <c r="J32" s="378" t="s">
        <v>1206</v>
      </c>
      <c r="K32" s="211"/>
      <c r="L32" s="211"/>
      <c r="M32" s="211"/>
      <c r="N32" s="378" t="s">
        <v>1206</v>
      </c>
      <c r="O32" s="370"/>
      <c r="P32" s="364"/>
      <c r="Q32" s="344"/>
      <c r="R32" s="333"/>
    </row>
    <row r="33" spans="1:18" s="85" customFormat="1" ht="30.75" hidden="1" customHeight="1">
      <c r="A33" s="94"/>
      <c r="B33" s="95" t="s">
        <v>559</v>
      </c>
      <c r="C33" s="96" t="s">
        <v>1206</v>
      </c>
      <c r="D33" s="97" t="s">
        <v>1206</v>
      </c>
      <c r="E33" s="194" t="s">
        <v>1206</v>
      </c>
      <c r="F33" s="194" t="s">
        <v>1206</v>
      </c>
      <c r="G33" s="180"/>
      <c r="H33" s="180"/>
      <c r="I33" s="180"/>
      <c r="J33" s="378" t="s">
        <v>1206</v>
      </c>
      <c r="K33" s="211"/>
      <c r="L33" s="211"/>
      <c r="M33" s="211"/>
      <c r="N33" s="378" t="s">
        <v>1206</v>
      </c>
      <c r="O33" s="370"/>
      <c r="P33" s="364"/>
      <c r="Q33" s="344"/>
      <c r="R33" s="333"/>
    </row>
    <row r="34" spans="1:18" s="85" customFormat="1" ht="30.75" hidden="1" customHeight="1">
      <c r="A34" s="94"/>
      <c r="B34" s="95" t="s">
        <v>560</v>
      </c>
      <c r="C34" s="96" t="s">
        <v>1206</v>
      </c>
      <c r="D34" s="97" t="s">
        <v>1206</v>
      </c>
      <c r="E34" s="194" t="s">
        <v>1206</v>
      </c>
      <c r="F34" s="194" t="s">
        <v>1206</v>
      </c>
      <c r="G34" s="180"/>
      <c r="H34" s="180"/>
      <c r="I34" s="180"/>
      <c r="J34" s="378" t="s">
        <v>1206</v>
      </c>
      <c r="K34" s="211"/>
      <c r="L34" s="211"/>
      <c r="M34" s="211"/>
      <c r="N34" s="378" t="s">
        <v>1206</v>
      </c>
      <c r="O34" s="370"/>
      <c r="P34" s="364"/>
      <c r="Q34" s="344"/>
      <c r="R34" s="333"/>
    </row>
    <row r="35" spans="1:18" s="85" customFormat="1" ht="30.75" hidden="1" customHeight="1">
      <c r="A35" s="94"/>
      <c r="B35" s="95" t="s">
        <v>561</v>
      </c>
      <c r="C35" s="96" t="s">
        <v>1206</v>
      </c>
      <c r="D35" s="97" t="s">
        <v>1206</v>
      </c>
      <c r="E35" s="194" t="s">
        <v>1206</v>
      </c>
      <c r="F35" s="194" t="s">
        <v>1206</v>
      </c>
      <c r="G35" s="180"/>
      <c r="H35" s="180"/>
      <c r="I35" s="180"/>
      <c r="J35" s="378" t="s">
        <v>1206</v>
      </c>
      <c r="K35" s="211"/>
      <c r="L35" s="211"/>
      <c r="M35" s="211"/>
      <c r="N35" s="378" t="s">
        <v>1206</v>
      </c>
      <c r="O35" s="370"/>
      <c r="P35" s="364"/>
      <c r="Q35" s="344"/>
      <c r="R35" s="333"/>
    </row>
    <row r="36" spans="1:18" s="85" customFormat="1" ht="30.75" hidden="1" customHeight="1">
      <c r="A36" s="94"/>
      <c r="B36" s="95" t="s">
        <v>562</v>
      </c>
      <c r="C36" s="96" t="s">
        <v>1206</v>
      </c>
      <c r="D36" s="97" t="s">
        <v>1206</v>
      </c>
      <c r="E36" s="194" t="s">
        <v>1206</v>
      </c>
      <c r="F36" s="194" t="s">
        <v>1206</v>
      </c>
      <c r="G36" s="180"/>
      <c r="H36" s="180"/>
      <c r="I36" s="180"/>
      <c r="J36" s="378" t="s">
        <v>1206</v>
      </c>
      <c r="K36" s="211"/>
      <c r="L36" s="211"/>
      <c r="M36" s="211"/>
      <c r="N36" s="378" t="s">
        <v>1206</v>
      </c>
      <c r="O36" s="370"/>
      <c r="P36" s="364"/>
      <c r="Q36" s="344"/>
      <c r="R36" s="333"/>
    </row>
    <row r="37" spans="1:18" s="85" customFormat="1" ht="30.75" hidden="1" customHeight="1">
      <c r="A37" s="94"/>
      <c r="B37" s="95" t="s">
        <v>563</v>
      </c>
      <c r="C37" s="96" t="s">
        <v>1206</v>
      </c>
      <c r="D37" s="97" t="s">
        <v>1206</v>
      </c>
      <c r="E37" s="194" t="s">
        <v>1206</v>
      </c>
      <c r="F37" s="194" t="s">
        <v>1206</v>
      </c>
      <c r="G37" s="180"/>
      <c r="H37" s="180"/>
      <c r="I37" s="180"/>
      <c r="J37" s="378" t="s">
        <v>1206</v>
      </c>
      <c r="K37" s="211"/>
      <c r="L37" s="211"/>
      <c r="M37" s="211"/>
      <c r="N37" s="378" t="s">
        <v>1206</v>
      </c>
      <c r="O37" s="370"/>
      <c r="P37" s="364"/>
      <c r="Q37" s="344"/>
      <c r="R37" s="333"/>
    </row>
    <row r="38" spans="1:18" s="85" customFormat="1" ht="30.75" hidden="1" customHeight="1">
      <c r="A38" s="94"/>
      <c r="B38" s="95" t="s">
        <v>564</v>
      </c>
      <c r="C38" s="96" t="s">
        <v>1206</v>
      </c>
      <c r="D38" s="97" t="s">
        <v>1206</v>
      </c>
      <c r="E38" s="194" t="s">
        <v>1206</v>
      </c>
      <c r="F38" s="194" t="s">
        <v>1206</v>
      </c>
      <c r="G38" s="180"/>
      <c r="H38" s="180"/>
      <c r="I38" s="180"/>
      <c r="J38" s="378" t="s">
        <v>1206</v>
      </c>
      <c r="K38" s="211"/>
      <c r="L38" s="211"/>
      <c r="M38" s="211"/>
      <c r="N38" s="378" t="s">
        <v>1206</v>
      </c>
      <c r="O38" s="370"/>
      <c r="P38" s="364"/>
      <c r="Q38" s="344"/>
      <c r="R38" s="333"/>
    </row>
    <row r="39" spans="1:18" s="85" customFormat="1" ht="30.75" hidden="1" customHeight="1">
      <c r="A39" s="94"/>
      <c r="B39" s="95" t="s">
        <v>565</v>
      </c>
      <c r="C39" s="96" t="s">
        <v>1206</v>
      </c>
      <c r="D39" s="97" t="s">
        <v>1206</v>
      </c>
      <c r="E39" s="194" t="s">
        <v>1206</v>
      </c>
      <c r="F39" s="194" t="s">
        <v>1206</v>
      </c>
      <c r="G39" s="180"/>
      <c r="H39" s="180"/>
      <c r="I39" s="180"/>
      <c r="J39" s="378" t="s">
        <v>1206</v>
      </c>
      <c r="K39" s="211"/>
      <c r="L39" s="211"/>
      <c r="M39" s="211"/>
      <c r="N39" s="378" t="s">
        <v>1206</v>
      </c>
      <c r="O39" s="370"/>
      <c r="P39" s="364"/>
      <c r="Q39" s="344"/>
      <c r="R39" s="333"/>
    </row>
    <row r="40" spans="1:18" s="85" customFormat="1" ht="30.75" hidden="1" customHeight="1">
      <c r="A40" s="94"/>
      <c r="B40" s="95" t="s">
        <v>566</v>
      </c>
      <c r="C40" s="96" t="s">
        <v>1206</v>
      </c>
      <c r="D40" s="97" t="s">
        <v>1206</v>
      </c>
      <c r="E40" s="194" t="s">
        <v>1206</v>
      </c>
      <c r="F40" s="194" t="s">
        <v>1206</v>
      </c>
      <c r="G40" s="180"/>
      <c r="H40" s="180"/>
      <c r="I40" s="180"/>
      <c r="J40" s="378" t="s">
        <v>1206</v>
      </c>
      <c r="K40" s="211"/>
      <c r="L40" s="211"/>
      <c r="M40" s="211"/>
      <c r="N40" s="378" t="s">
        <v>1206</v>
      </c>
      <c r="O40" s="370"/>
      <c r="P40" s="364"/>
      <c r="Q40" s="344"/>
      <c r="R40" s="333"/>
    </row>
    <row r="41" spans="1:18" s="85" customFormat="1" ht="30.75" hidden="1" customHeight="1">
      <c r="A41" s="94"/>
      <c r="B41" s="95" t="s">
        <v>567</v>
      </c>
      <c r="C41" s="96" t="s">
        <v>1206</v>
      </c>
      <c r="D41" s="97" t="s">
        <v>1206</v>
      </c>
      <c r="E41" s="194" t="s">
        <v>1206</v>
      </c>
      <c r="F41" s="194" t="s">
        <v>1206</v>
      </c>
      <c r="G41" s="180"/>
      <c r="H41" s="180"/>
      <c r="I41" s="180"/>
      <c r="J41" s="378" t="s">
        <v>1206</v>
      </c>
      <c r="K41" s="211"/>
      <c r="L41" s="211"/>
      <c r="M41" s="211"/>
      <c r="N41" s="378" t="s">
        <v>1206</v>
      </c>
      <c r="O41" s="370"/>
      <c r="P41" s="364"/>
      <c r="Q41" s="344"/>
      <c r="R41" s="333"/>
    </row>
    <row r="42" spans="1:18" s="85" customFormat="1" ht="30.75" hidden="1" customHeight="1">
      <c r="A42" s="94"/>
      <c r="B42" s="95" t="s">
        <v>568</v>
      </c>
      <c r="C42" s="96" t="s">
        <v>1206</v>
      </c>
      <c r="D42" s="97" t="s">
        <v>1206</v>
      </c>
      <c r="E42" s="194" t="s">
        <v>1206</v>
      </c>
      <c r="F42" s="194" t="s">
        <v>1206</v>
      </c>
      <c r="G42" s="180"/>
      <c r="H42" s="180"/>
      <c r="I42" s="180"/>
      <c r="J42" s="378" t="s">
        <v>1206</v>
      </c>
      <c r="K42" s="211"/>
      <c r="L42" s="211"/>
      <c r="M42" s="211"/>
      <c r="N42" s="378" t="s">
        <v>1206</v>
      </c>
      <c r="O42" s="370"/>
      <c r="P42" s="364"/>
      <c r="Q42" s="344"/>
      <c r="R42" s="333"/>
    </row>
    <row r="43" spans="1:18" s="85" customFormat="1" ht="30.75" hidden="1" customHeight="1">
      <c r="A43" s="94"/>
      <c r="B43" s="95" t="s">
        <v>569</v>
      </c>
      <c r="C43" s="96" t="s">
        <v>1206</v>
      </c>
      <c r="D43" s="97" t="s">
        <v>1206</v>
      </c>
      <c r="E43" s="194" t="s">
        <v>1206</v>
      </c>
      <c r="F43" s="194" t="s">
        <v>1206</v>
      </c>
      <c r="G43" s="180"/>
      <c r="H43" s="180"/>
      <c r="I43" s="180"/>
      <c r="J43" s="378" t="s">
        <v>1206</v>
      </c>
      <c r="K43" s="211"/>
      <c r="L43" s="211"/>
      <c r="M43" s="211"/>
      <c r="N43" s="378" t="s">
        <v>1206</v>
      </c>
      <c r="O43" s="370"/>
      <c r="P43" s="364"/>
      <c r="Q43" s="344"/>
      <c r="R43" s="333"/>
    </row>
    <row r="44" spans="1:18" s="85" customFormat="1" ht="30.75" hidden="1" customHeight="1">
      <c r="A44" s="94"/>
      <c r="B44" s="95" t="s">
        <v>570</v>
      </c>
      <c r="C44" s="96" t="s">
        <v>1206</v>
      </c>
      <c r="D44" s="97" t="s">
        <v>1206</v>
      </c>
      <c r="E44" s="194" t="s">
        <v>1206</v>
      </c>
      <c r="F44" s="194" t="s">
        <v>1206</v>
      </c>
      <c r="G44" s="180"/>
      <c r="H44" s="180"/>
      <c r="I44" s="180"/>
      <c r="J44" s="378" t="s">
        <v>1206</v>
      </c>
      <c r="K44" s="211"/>
      <c r="L44" s="211"/>
      <c r="M44" s="211"/>
      <c r="N44" s="378" t="s">
        <v>1206</v>
      </c>
      <c r="O44" s="370"/>
      <c r="P44" s="364"/>
      <c r="Q44" s="344"/>
      <c r="R44" s="333"/>
    </row>
    <row r="45" spans="1:18" s="85" customFormat="1" ht="30.75" hidden="1" customHeight="1">
      <c r="A45" s="94"/>
      <c r="B45" s="95" t="s">
        <v>571</v>
      </c>
      <c r="C45" s="96" t="s">
        <v>1206</v>
      </c>
      <c r="D45" s="97" t="s">
        <v>1206</v>
      </c>
      <c r="E45" s="194" t="s">
        <v>1206</v>
      </c>
      <c r="F45" s="194" t="s">
        <v>1206</v>
      </c>
      <c r="G45" s="180"/>
      <c r="H45" s="180"/>
      <c r="I45" s="180"/>
      <c r="J45" s="378" t="s">
        <v>1206</v>
      </c>
      <c r="K45" s="211"/>
      <c r="L45" s="211"/>
      <c r="M45" s="211"/>
      <c r="N45" s="378" t="s">
        <v>1206</v>
      </c>
      <c r="O45" s="370"/>
      <c r="P45" s="364"/>
      <c r="Q45" s="344"/>
      <c r="R45" s="333"/>
    </row>
    <row r="46" spans="1:18" s="85" customFormat="1" ht="30.75" hidden="1" customHeight="1">
      <c r="A46" s="94"/>
      <c r="B46" s="95" t="s">
        <v>572</v>
      </c>
      <c r="C46" s="96" t="s">
        <v>1206</v>
      </c>
      <c r="D46" s="97" t="s">
        <v>1206</v>
      </c>
      <c r="E46" s="194" t="s">
        <v>1206</v>
      </c>
      <c r="F46" s="194" t="s">
        <v>1206</v>
      </c>
      <c r="G46" s="180"/>
      <c r="H46" s="180"/>
      <c r="I46" s="180"/>
      <c r="J46" s="378" t="s">
        <v>1206</v>
      </c>
      <c r="K46" s="211"/>
      <c r="L46" s="211"/>
      <c r="M46" s="211"/>
      <c r="N46" s="378" t="s">
        <v>1206</v>
      </c>
      <c r="O46" s="370"/>
      <c r="P46" s="364"/>
      <c r="Q46" s="344"/>
      <c r="R46" s="333"/>
    </row>
    <row r="47" spans="1:18" s="85" customFormat="1" ht="30.75" hidden="1" customHeight="1">
      <c r="A47" s="94"/>
      <c r="B47" s="95" t="s">
        <v>573</v>
      </c>
      <c r="C47" s="96" t="s">
        <v>1206</v>
      </c>
      <c r="D47" s="97" t="s">
        <v>1206</v>
      </c>
      <c r="E47" s="194" t="s">
        <v>1206</v>
      </c>
      <c r="F47" s="194" t="s">
        <v>1206</v>
      </c>
      <c r="G47" s="180"/>
      <c r="H47" s="180"/>
      <c r="I47" s="180"/>
      <c r="J47" s="378" t="s">
        <v>1206</v>
      </c>
      <c r="K47" s="211"/>
      <c r="L47" s="211"/>
      <c r="M47" s="211"/>
      <c r="N47" s="378" t="s">
        <v>1206</v>
      </c>
      <c r="O47" s="370"/>
      <c r="P47" s="364"/>
      <c r="Q47" s="344"/>
      <c r="R47" s="333"/>
    </row>
    <row r="48" spans="1:18" s="88" customFormat="1" ht="30.75" customHeight="1">
      <c r="A48" s="86"/>
      <c r="B48" s="86"/>
      <c r="C48" s="86"/>
      <c r="D48" s="87"/>
      <c r="E48" s="86"/>
      <c r="N48" s="89"/>
      <c r="O48" s="86"/>
      <c r="P48" s="86"/>
      <c r="Q48" s="344"/>
      <c r="R48" s="333"/>
    </row>
    <row r="49" spans="1:18" s="88" customFormat="1" ht="30.75" customHeight="1">
      <c r="A49" s="893" t="s">
        <v>4</v>
      </c>
      <c r="B49" s="893"/>
      <c r="C49" s="893"/>
      <c r="D49" s="893"/>
      <c r="E49" s="605" t="s">
        <v>0</v>
      </c>
      <c r="F49" s="605" t="s">
        <v>1</v>
      </c>
      <c r="G49" s="894" t="s">
        <v>2</v>
      </c>
      <c r="H49" s="894"/>
      <c r="I49" s="894"/>
      <c r="J49" s="894"/>
      <c r="K49" s="894"/>
      <c r="L49" s="894"/>
      <c r="M49" s="894"/>
      <c r="N49" s="894" t="s">
        <v>3</v>
      </c>
      <c r="O49" s="894"/>
      <c r="P49" s="605"/>
      <c r="Q49" s="344"/>
      <c r="R49" s="333"/>
    </row>
    <row r="52" spans="1:18">
      <c r="Q52" s="345"/>
      <c r="R52" s="90"/>
    </row>
    <row r="53" spans="1:18">
      <c r="Q53" s="345"/>
      <c r="R53" s="90"/>
    </row>
    <row r="54" spans="1:18">
      <c r="Q54" s="345"/>
      <c r="R54" s="90"/>
    </row>
    <row r="55" spans="1:18">
      <c r="Q55" s="345"/>
      <c r="R55" s="90"/>
    </row>
    <row r="56" spans="1:18">
      <c r="Q56" s="345"/>
      <c r="R56" s="90"/>
    </row>
    <row r="57" spans="1:18">
      <c r="Q57" s="345"/>
      <c r="R57" s="90"/>
    </row>
    <row r="58" spans="1:18">
      <c r="Q58" s="345"/>
      <c r="R58" s="90"/>
    </row>
    <row r="59" spans="1:18">
      <c r="Q59" s="345"/>
      <c r="R59" s="90"/>
    </row>
    <row r="60" spans="1:18">
      <c r="Q60" s="345"/>
      <c r="R60" s="90"/>
    </row>
    <row r="61" spans="1:18">
      <c r="Q61" s="345"/>
      <c r="R61" s="90"/>
    </row>
    <row r="62" spans="1:18">
      <c r="Q62" s="345"/>
      <c r="R62" s="90"/>
    </row>
    <row r="63" spans="1:18">
      <c r="Q63" s="345"/>
      <c r="R63" s="90"/>
    </row>
    <row r="64" spans="1:18">
      <c r="Q64" s="345"/>
      <c r="R64" s="90"/>
    </row>
    <row r="65" spans="17:18">
      <c r="Q65" s="345"/>
      <c r="R65" s="90"/>
    </row>
    <row r="66" spans="17:18">
      <c r="Q66" s="345"/>
      <c r="R66" s="90"/>
    </row>
    <row r="67" spans="17:18">
      <c r="Q67" s="345"/>
      <c r="R67" s="90"/>
    </row>
    <row r="68" spans="17:18">
      <c r="Q68" s="345"/>
      <c r="R68" s="90"/>
    </row>
    <row r="69" spans="17:18">
      <c r="Q69" s="345"/>
      <c r="R69" s="90"/>
    </row>
    <row r="70" spans="17:18">
      <c r="Q70" s="345"/>
      <c r="R70" s="90"/>
    </row>
    <row r="71" spans="17:18">
      <c r="Q71" s="345"/>
      <c r="R71" s="90"/>
    </row>
    <row r="72" spans="17:18">
      <c r="Q72" s="345"/>
      <c r="R72" s="90"/>
    </row>
    <row r="73" spans="17:18">
      <c r="Q73" s="345"/>
      <c r="R73" s="90"/>
    </row>
    <row r="74" spans="17:18">
      <c r="Q74" s="345"/>
      <c r="R74" s="90"/>
    </row>
    <row r="75" spans="17:18">
      <c r="Q75" s="345"/>
      <c r="R75" s="90"/>
    </row>
    <row r="76" spans="17:18">
      <c r="Q76" s="345"/>
      <c r="R76" s="90"/>
    </row>
    <row r="77" spans="17:18">
      <c r="Q77" s="345"/>
      <c r="R77" s="90"/>
    </row>
    <row r="78" spans="17:18">
      <c r="Q78" s="345"/>
      <c r="R78" s="90"/>
    </row>
    <row r="79" spans="17:18">
      <c r="Q79" s="345"/>
      <c r="R79" s="90"/>
    </row>
    <row r="80" spans="17:18">
      <c r="Q80" s="345"/>
      <c r="R80" s="90"/>
    </row>
    <row r="81" spans="17:18">
      <c r="Q81" s="345"/>
      <c r="R81" s="90"/>
    </row>
    <row r="82" spans="17:18">
      <c r="Q82" s="345"/>
      <c r="R82" s="90"/>
    </row>
    <row r="83" spans="17:18">
      <c r="Q83" s="345"/>
      <c r="R83" s="90"/>
    </row>
    <row r="84" spans="17:18">
      <c r="Q84" s="345"/>
      <c r="R84" s="90"/>
    </row>
    <row r="85" spans="17:18">
      <c r="Q85" s="345"/>
      <c r="R85" s="90"/>
    </row>
    <row r="86" spans="17:18">
      <c r="Q86" s="345"/>
      <c r="R86" s="90"/>
    </row>
    <row r="87" spans="17:18">
      <c r="Q87" s="345"/>
      <c r="R87" s="90"/>
    </row>
    <row r="88" spans="17:18">
      <c r="Q88" s="345"/>
      <c r="R88" s="90"/>
    </row>
    <row r="89" spans="17:18">
      <c r="Q89" s="345"/>
      <c r="R89" s="90"/>
    </row>
    <row r="90" spans="17:18">
      <c r="Q90" s="345"/>
      <c r="R90" s="90"/>
    </row>
    <row r="91" spans="17:18">
      <c r="Q91" s="345"/>
      <c r="R91" s="90"/>
    </row>
    <row r="92" spans="17:18">
      <c r="Q92" s="345"/>
      <c r="R92" s="90"/>
    </row>
    <row r="93" spans="17:18">
      <c r="Q93" s="345"/>
      <c r="R93" s="90"/>
    </row>
  </sheetData>
  <sortState ref="B8:P15">
    <sortCondition descending="1" ref="N8:N15"/>
  </sortState>
  <mergeCells count="25">
    <mergeCell ref="A1:P1"/>
    <mergeCell ref="A2:P2"/>
    <mergeCell ref="A3:C3"/>
    <mergeCell ref="D3:E3"/>
    <mergeCell ref="F6:F7"/>
    <mergeCell ref="A6:A7"/>
    <mergeCell ref="M4:O4"/>
    <mergeCell ref="G6:M6"/>
    <mergeCell ref="M3:P3"/>
    <mergeCell ref="K3:L3"/>
    <mergeCell ref="P6:P7"/>
    <mergeCell ref="A49:D49"/>
    <mergeCell ref="G49:M49"/>
    <mergeCell ref="N49:O49"/>
    <mergeCell ref="N5:O5"/>
    <mergeCell ref="D4:E4"/>
    <mergeCell ref="A4:C4"/>
    <mergeCell ref="N6:N7"/>
    <mergeCell ref="O6:O7"/>
    <mergeCell ref="C6:C7"/>
    <mergeCell ref="D6:D7"/>
    <mergeCell ref="K4:L4"/>
    <mergeCell ref="E6:E7"/>
    <mergeCell ref="B6:B7"/>
    <mergeCell ref="G4:I4"/>
  </mergeCells>
  <conditionalFormatting sqref="F1:F1048576">
    <cfRule type="containsText" dxfId="56" priority="3" stopIfTrue="1" operator="containsText" text="FERDİ">
      <formula>NOT(ISERROR(SEARCH("FERDİ",F1)))</formula>
    </cfRule>
  </conditionalFormatting>
  <conditionalFormatting sqref="M4">
    <cfRule type="containsText" dxfId="55" priority="2" stopIfTrue="1" operator="containsText" text="FERDİ">
      <formula>NOT(ISERROR(SEARCH("FERDİ",M4)))</formula>
    </cfRule>
  </conditionalFormatting>
  <conditionalFormatting sqref="M4">
    <cfRule type="containsText" dxfId="54" priority="1" stopIfTrue="1" operator="containsText" text="FERDİ">
      <formula>NOT(ISERROR(SEARCH("FERDİ",M4)))</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52"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sheetPr codeName="Sayfa21">
    <tabColor rgb="FFFFC000"/>
  </sheetPr>
  <dimension ref="A1:U63"/>
  <sheetViews>
    <sheetView view="pageBreakPreview" topLeftCell="A10" zoomScale="90" zoomScaleSheetLayoutView="90" workbookViewId="0">
      <selection activeCell="I3" sqref="I3:P3"/>
    </sheetView>
  </sheetViews>
  <sheetFormatPr defaultRowHeight="12.75"/>
  <cols>
    <col min="1" max="1" width="4.85546875" style="28" customWidth="1"/>
    <col min="2" max="2" width="7.7109375" style="28" bestFit="1" customWidth="1"/>
    <col min="3" max="3" width="14.42578125" style="21" customWidth="1"/>
    <col min="4" max="4" width="20.85546875" style="52" customWidth="1"/>
    <col min="5" max="5" width="26.140625" style="52" customWidth="1"/>
    <col min="6" max="6" width="10.85546875" style="21" customWidth="1"/>
    <col min="7" max="7" width="7.5703125" style="29" customWidth="1"/>
    <col min="8" max="8" width="2.140625" style="21" customWidth="1"/>
    <col min="9" max="9" width="5.5703125" style="28" customWidth="1"/>
    <col min="10" max="10" width="14.42578125" style="28" hidden="1" customWidth="1"/>
    <col min="11" max="11" width="6.5703125" style="28" customWidth="1"/>
    <col min="12" max="12" width="14.5703125" style="30" customWidth="1"/>
    <col min="13" max="13" width="14.7109375" style="56" bestFit="1" customWidth="1"/>
    <col min="14" max="14" width="27.7109375" style="56" customWidth="1"/>
    <col min="15" max="15" width="10.85546875" style="21" customWidth="1"/>
    <col min="16" max="16" width="7.7109375" style="21" customWidth="1"/>
    <col min="17" max="17" width="5.7109375" style="21" customWidth="1"/>
    <col min="18" max="19" width="9.140625" style="21"/>
    <col min="20" max="20" width="7.140625" style="337" bestFit="1" customWidth="1"/>
    <col min="21" max="21" width="4.42578125" style="335" bestFit="1" customWidth="1"/>
    <col min="22" max="16384" width="9.140625" style="21"/>
  </cols>
  <sheetData>
    <row r="1" spans="1:21" s="10" customFormat="1" ht="53.25" customHeight="1">
      <c r="A1" s="880" t="str">
        <f>('YARIŞMA BİLGİLERİ'!A2)</f>
        <v>Atletizm Federasyonu                                                                                                                                                                                                                                                               İzmir Atletizm İl Temsilciliği</v>
      </c>
      <c r="B1" s="880"/>
      <c r="C1" s="880"/>
      <c r="D1" s="880"/>
      <c r="E1" s="880"/>
      <c r="F1" s="880"/>
      <c r="G1" s="880"/>
      <c r="H1" s="880"/>
      <c r="I1" s="880"/>
      <c r="J1" s="880"/>
      <c r="K1" s="880"/>
      <c r="L1" s="880"/>
      <c r="M1" s="880"/>
      <c r="N1" s="880"/>
      <c r="O1" s="880"/>
      <c r="P1" s="880"/>
      <c r="T1" s="336"/>
      <c r="U1" s="334"/>
    </row>
    <row r="2" spans="1:21" s="10" customFormat="1" ht="24.75" customHeight="1">
      <c r="A2" s="881" t="str">
        <f>'YARIŞMA BİLGİLERİ'!F19</f>
        <v>Kulüpler Arası Atletizm Süper lig Yarışmaları 1. Kademe</v>
      </c>
      <c r="B2" s="881"/>
      <c r="C2" s="881"/>
      <c r="D2" s="881"/>
      <c r="E2" s="881"/>
      <c r="F2" s="881"/>
      <c r="G2" s="881"/>
      <c r="H2" s="881"/>
      <c r="I2" s="881"/>
      <c r="J2" s="881"/>
      <c r="K2" s="881"/>
      <c r="L2" s="881"/>
      <c r="M2" s="881"/>
      <c r="N2" s="881"/>
      <c r="O2" s="881"/>
      <c r="P2" s="881"/>
      <c r="T2" s="336"/>
      <c r="U2" s="334"/>
    </row>
    <row r="3" spans="1:21" s="12" customFormat="1" ht="27.75" customHeight="1">
      <c r="A3" s="882" t="s">
        <v>115</v>
      </c>
      <c r="B3" s="882"/>
      <c r="C3" s="882"/>
      <c r="D3" s="883" t="str">
        <f>'YARIŞMA PROGRAMI'!B21</f>
        <v>3000 Metre Engelli</v>
      </c>
      <c r="E3" s="883"/>
      <c r="F3" s="884"/>
      <c r="G3" s="884"/>
      <c r="H3" s="566"/>
      <c r="I3" s="882" t="s">
        <v>644</v>
      </c>
      <c r="J3" s="882"/>
      <c r="K3" s="882"/>
      <c r="L3" s="882"/>
      <c r="M3" s="882"/>
      <c r="N3" s="873" t="str">
        <f>VLOOKUP(D3,Rekorlar!A2:G43,7,0)</f>
        <v>Gülcan MINGIR 9:13.53</v>
      </c>
      <c r="O3" s="873"/>
      <c r="P3" s="873"/>
      <c r="T3" s="336"/>
      <c r="U3" s="334"/>
    </row>
    <row r="4" spans="1:21" s="12" customFormat="1" ht="23.25" customHeight="1">
      <c r="A4" s="871" t="s">
        <v>105</v>
      </c>
      <c r="B4" s="871"/>
      <c r="C4" s="871"/>
      <c r="D4" s="872" t="str">
        <f>'YARIŞMA BİLGİLERİ'!F21</f>
        <v>Kadınlar</v>
      </c>
      <c r="E4" s="872"/>
      <c r="F4" s="879" t="str">
        <f>VLOOKUP(D3,'YARIŞMA PROGRAMI'!B7:D29,3,0)</f>
        <v>Engel Yüksekliği 76.2</v>
      </c>
      <c r="G4" s="879"/>
      <c r="H4" s="879"/>
      <c r="I4" s="879"/>
      <c r="J4" s="879"/>
      <c r="K4" s="879"/>
      <c r="L4" s="523"/>
      <c r="M4" s="417" t="s">
        <v>113</v>
      </c>
      <c r="N4" s="861" t="str">
        <f>VLOOKUP(D3,'YARIŞMA PROGRAMI'!B7:C29,2,0)</f>
        <v>3 Haziran 2014 20.40</v>
      </c>
      <c r="O4" s="861"/>
      <c r="P4" s="861"/>
      <c r="T4" s="336"/>
      <c r="U4" s="334"/>
    </row>
    <row r="5" spans="1:21" s="10" customFormat="1" ht="18" customHeight="1">
      <c r="A5" s="13"/>
      <c r="B5" s="13"/>
      <c r="C5" s="14"/>
      <c r="D5" s="15"/>
      <c r="E5" s="16"/>
      <c r="F5" s="16"/>
      <c r="G5" s="16"/>
      <c r="H5" s="16"/>
      <c r="I5" s="13"/>
      <c r="J5" s="13"/>
      <c r="K5" s="13"/>
      <c r="L5" s="17"/>
      <c r="M5" s="18"/>
      <c r="N5" s="916">
        <f ca="1">NOW()</f>
        <v>41797.034494675929</v>
      </c>
      <c r="O5" s="916"/>
      <c r="P5" s="916"/>
      <c r="T5" s="336"/>
      <c r="U5" s="334"/>
    </row>
    <row r="6" spans="1:21" s="19" customFormat="1" ht="24.95" customHeight="1">
      <c r="A6" s="917" t="s">
        <v>11</v>
      </c>
      <c r="B6" s="914" t="s">
        <v>100</v>
      </c>
      <c r="C6" s="919" t="s">
        <v>1143</v>
      </c>
      <c r="D6" s="918" t="s">
        <v>13</v>
      </c>
      <c r="E6" s="918" t="s">
        <v>944</v>
      </c>
      <c r="F6" s="918" t="s">
        <v>14</v>
      </c>
      <c r="G6" s="912" t="s">
        <v>301</v>
      </c>
      <c r="I6" s="358" t="s">
        <v>15</v>
      </c>
      <c r="J6" s="359"/>
      <c r="K6" s="359"/>
      <c r="L6" s="359"/>
      <c r="M6" s="359"/>
      <c r="N6" s="359"/>
      <c r="O6" s="359"/>
      <c r="P6" s="360"/>
      <c r="T6" s="337"/>
      <c r="U6" s="335"/>
    </row>
    <row r="7" spans="1:21" ht="26.25" customHeight="1">
      <c r="A7" s="917"/>
      <c r="B7" s="915"/>
      <c r="C7" s="919"/>
      <c r="D7" s="918"/>
      <c r="E7" s="918"/>
      <c r="F7" s="918"/>
      <c r="G7" s="913"/>
      <c r="H7" s="20"/>
      <c r="I7" s="202" t="s">
        <v>11</v>
      </c>
      <c r="J7" s="202" t="s">
        <v>101</v>
      </c>
      <c r="K7" s="202" t="s">
        <v>100</v>
      </c>
      <c r="L7" s="203" t="s">
        <v>12</v>
      </c>
      <c r="M7" s="204" t="s">
        <v>13</v>
      </c>
      <c r="N7" s="204" t="s">
        <v>944</v>
      </c>
      <c r="O7" s="202" t="s">
        <v>14</v>
      </c>
      <c r="P7" s="202" t="s">
        <v>27</v>
      </c>
    </row>
    <row r="8" spans="1:21" s="19" customFormat="1" ht="54" customHeight="1">
      <c r="A8" s="576">
        <v>1</v>
      </c>
      <c r="B8" s="576">
        <v>373</v>
      </c>
      <c r="C8" s="577">
        <v>32897</v>
      </c>
      <c r="D8" s="578" t="s">
        <v>1133</v>
      </c>
      <c r="E8" s="579" t="s">
        <v>1129</v>
      </c>
      <c r="F8" s="599">
        <v>100113</v>
      </c>
      <c r="G8" s="368">
        <v>8</v>
      </c>
      <c r="H8" s="22"/>
      <c r="I8" s="576">
        <v>1</v>
      </c>
      <c r="J8" s="583" t="s">
        <v>645</v>
      </c>
      <c r="K8" s="584">
        <f>IF(ISERROR(VLOOKUP(J8,'KAYIT LİSTESİ'!$B$4:$H$1023,3,0)),"",(VLOOKUP(J8,'KAYIT LİSTESİ'!$B$4:$H$1023,3,0)))</f>
        <v>349</v>
      </c>
      <c r="L8" s="577">
        <f>IF(ISERROR(VLOOKUP(J8,'KAYIT LİSTESİ'!$B$4:$H$1023,4,0)),"",(VLOOKUP(J8,'KAYIT LİSTESİ'!$B$4:$H$1023,4,0)))</f>
        <v>34170</v>
      </c>
      <c r="M8" s="585" t="str">
        <f>IF(ISERROR(VLOOKUP(J8,'KAYIT LİSTESİ'!$B$4:$H$1023,5,0)),"",(VLOOKUP(J8,'KAYIT LİSTESİ'!$B$4:$H$1023,5,0)))</f>
        <v>SABAHAT AKPINAR</v>
      </c>
      <c r="N8" s="585" t="str">
        <f>IF(ISERROR(VLOOKUP(J8,'KAYIT LİSTESİ'!$B$4:$H$1023,6,0)),"",(VLOOKUP(J8,'KAYIT LİSTESİ'!$B$4:$H$1023,6,0)))</f>
        <v>MERSİN-MESKİSPOR</v>
      </c>
      <c r="O8" s="599">
        <v>101240</v>
      </c>
      <c r="P8" s="584">
        <v>2</v>
      </c>
      <c r="T8" s="337"/>
      <c r="U8" s="335"/>
    </row>
    <row r="9" spans="1:21" s="19" customFormat="1" ht="54" customHeight="1">
      <c r="A9" s="576">
        <v>2</v>
      </c>
      <c r="B9" s="576">
        <v>349</v>
      </c>
      <c r="C9" s="577">
        <v>34170</v>
      </c>
      <c r="D9" s="578" t="s">
        <v>1102</v>
      </c>
      <c r="E9" s="579" t="s">
        <v>1096</v>
      </c>
      <c r="F9" s="599">
        <v>101240</v>
      </c>
      <c r="G9" s="368">
        <v>7</v>
      </c>
      <c r="H9" s="22"/>
      <c r="I9" s="576">
        <v>2</v>
      </c>
      <c r="J9" s="583" t="s">
        <v>646</v>
      </c>
      <c r="K9" s="584">
        <f>IF(ISERROR(VLOOKUP(J9,'KAYIT LİSTESİ'!$B$4:$H$1023,3,0)),"",(VLOOKUP(J9,'KAYIT LİSTESİ'!$B$4:$H$1023,3,0)))</f>
        <v>254</v>
      </c>
      <c r="L9" s="577" t="str">
        <f>IF(ISERROR(VLOOKUP(J9,'KAYIT LİSTESİ'!$B$4:$H$1023,4,0)),"",(VLOOKUP(J9,'KAYIT LİSTESİ'!$B$4:$H$1023,4,0)))</f>
        <v>01 03 1993</v>
      </c>
      <c r="M9" s="585" t="str">
        <f>IF(ISERROR(VLOOKUP(J9,'KAYIT LİSTESİ'!$B$4:$H$1023,5,0)),"",(VLOOKUP(J9,'KAYIT LİSTESİ'!$B$4:$H$1023,5,0)))</f>
        <v>Çiğdem GEZİCİ</v>
      </c>
      <c r="N9" s="585" t="str">
        <f>IF(ISERROR(VLOOKUP(J9,'KAYIT LİSTESİ'!$B$4:$H$1023,6,0)),"",(VLOOKUP(J9,'KAYIT LİSTESİ'!$B$4:$H$1023,6,0)))</f>
        <v>İSTANBUL-BEŞİKTAŞ J.K</v>
      </c>
      <c r="O9" s="599">
        <v>115531</v>
      </c>
      <c r="P9" s="584">
        <v>7</v>
      </c>
      <c r="T9" s="337"/>
      <c r="U9" s="335"/>
    </row>
    <row r="10" spans="1:21" s="19" customFormat="1" ht="54" customHeight="1">
      <c r="A10" s="576">
        <v>3</v>
      </c>
      <c r="B10" s="576">
        <v>319</v>
      </c>
      <c r="C10" s="577">
        <v>30686</v>
      </c>
      <c r="D10" s="578" t="s">
        <v>1064</v>
      </c>
      <c r="E10" s="579" t="s">
        <v>1059</v>
      </c>
      <c r="F10" s="599">
        <v>102091</v>
      </c>
      <c r="G10" s="368">
        <v>6</v>
      </c>
      <c r="H10" s="22"/>
      <c r="I10" s="576">
        <v>3</v>
      </c>
      <c r="J10" s="583" t="s">
        <v>647</v>
      </c>
      <c r="K10" s="584">
        <f>IF(ISERROR(VLOOKUP(J10,'KAYIT LİSTESİ'!$B$4:$H$1023,3,0)),"",(VLOOKUP(J10,'KAYIT LİSTESİ'!$B$4:$H$1023,3,0)))</f>
        <v>373</v>
      </c>
      <c r="L10" s="577">
        <f>IF(ISERROR(VLOOKUP(J10,'KAYIT LİSTESİ'!$B$4:$H$1023,4,0)),"",(VLOOKUP(J10,'KAYIT LİSTESİ'!$B$4:$H$1023,4,0)))</f>
        <v>32897</v>
      </c>
      <c r="M10" s="585" t="str">
        <f>IF(ISERROR(VLOOKUP(J10,'KAYIT LİSTESİ'!$B$4:$H$1023,5,0)),"",(VLOOKUP(J10,'KAYIT LİSTESİ'!$B$4:$H$1023,5,0)))</f>
        <v>ÖZLEM KAYA</v>
      </c>
      <c r="N10" s="585" t="str">
        <f>IF(ISERROR(VLOOKUP(J10,'KAYIT LİSTESİ'!$B$4:$H$1023,6,0)),"",(VLOOKUP(J10,'KAYIT LİSTESİ'!$B$4:$H$1023,6,0)))</f>
        <v>İSTANBUL-ÜSKÜDAR BELEDİYESİ SPOR KULÜBÜ</v>
      </c>
      <c r="O10" s="599">
        <v>100113</v>
      </c>
      <c r="P10" s="584">
        <v>1</v>
      </c>
      <c r="T10" s="337"/>
      <c r="U10" s="335"/>
    </row>
    <row r="11" spans="1:21" s="19" customFormat="1" ht="54" customHeight="1">
      <c r="A11" s="576">
        <v>4</v>
      </c>
      <c r="B11" s="576">
        <v>291</v>
      </c>
      <c r="C11" s="577">
        <v>31362</v>
      </c>
      <c r="D11" s="578" t="s">
        <v>1017</v>
      </c>
      <c r="E11" s="579" t="s">
        <v>1014</v>
      </c>
      <c r="F11" s="599">
        <v>102570</v>
      </c>
      <c r="G11" s="368">
        <v>5</v>
      </c>
      <c r="H11" s="22"/>
      <c r="I11" s="576">
        <v>4</v>
      </c>
      <c r="J11" s="583" t="s">
        <v>648</v>
      </c>
      <c r="K11" s="584">
        <f>IF(ISERROR(VLOOKUP(J11,'KAYIT LİSTESİ'!$B$4:$H$1023,3,0)),"",(VLOOKUP(J11,'KAYIT LİSTESİ'!$B$4:$H$1023,3,0)))</f>
        <v>291</v>
      </c>
      <c r="L11" s="577">
        <f>IF(ISERROR(VLOOKUP(J11,'KAYIT LİSTESİ'!$B$4:$H$1023,4,0)),"",(VLOOKUP(J11,'KAYIT LİSTESİ'!$B$4:$H$1023,4,0)))</f>
        <v>31362</v>
      </c>
      <c r="M11" s="585" t="str">
        <f>IF(ISERROR(VLOOKUP(J11,'KAYIT LİSTESİ'!$B$4:$H$1023,5,0)),"",(VLOOKUP(J11,'KAYIT LİSTESİ'!$B$4:$H$1023,5,0)))</f>
        <v>DUDU POLAT</v>
      </c>
      <c r="N11" s="585" t="str">
        <f>IF(ISERROR(VLOOKUP(J11,'KAYIT LİSTESİ'!$B$4:$H$1023,6,0)),"",(VLOOKUP(J11,'KAYIT LİSTESİ'!$B$4:$H$1023,6,0)))</f>
        <v>İSTANBUL-ENKA SPOR KULÜBÜ</v>
      </c>
      <c r="O11" s="599">
        <v>102570</v>
      </c>
      <c r="P11" s="584">
        <v>4</v>
      </c>
      <c r="T11" s="337"/>
      <c r="U11" s="335"/>
    </row>
    <row r="12" spans="1:21" s="19" customFormat="1" ht="54" customHeight="1">
      <c r="A12" s="576">
        <v>5</v>
      </c>
      <c r="B12" s="576">
        <v>280</v>
      </c>
      <c r="C12" s="577">
        <v>34639</v>
      </c>
      <c r="D12" s="578" t="s">
        <v>1002</v>
      </c>
      <c r="E12" s="579" t="s">
        <v>996</v>
      </c>
      <c r="F12" s="599">
        <v>104919</v>
      </c>
      <c r="G12" s="368">
        <v>4</v>
      </c>
      <c r="H12" s="22"/>
      <c r="I12" s="576">
        <v>5</v>
      </c>
      <c r="J12" s="583" t="s">
        <v>649</v>
      </c>
      <c r="K12" s="584">
        <f>IF(ISERROR(VLOOKUP(J12,'KAYIT LİSTESİ'!$B$4:$H$1023,3,0)),"",(VLOOKUP(J12,'KAYIT LİSTESİ'!$B$4:$H$1023,3,0)))</f>
        <v>319</v>
      </c>
      <c r="L12" s="577">
        <f>IF(ISERROR(VLOOKUP(J12,'KAYIT LİSTESİ'!$B$4:$H$1023,4,0)),"",(VLOOKUP(J12,'KAYIT LİSTESİ'!$B$4:$H$1023,4,0)))</f>
        <v>30686</v>
      </c>
      <c r="M12" s="585" t="str">
        <f>IF(ISERROR(VLOOKUP(J12,'KAYIT LİSTESİ'!$B$4:$H$1023,5,0)),"",(VLOOKUP(J12,'KAYIT LİSTESİ'!$B$4:$H$1023,5,0)))</f>
        <v>TÜRKAN ÖZATA</v>
      </c>
      <c r="N12" s="585" t="str">
        <f>IF(ISERROR(VLOOKUP(J12,'KAYIT LİSTESİ'!$B$4:$H$1023,6,0)),"",(VLOOKUP(J12,'KAYIT LİSTESİ'!$B$4:$H$1023,6,0)))</f>
        <v>İSTANBUL-FENERBAHÇE</v>
      </c>
      <c r="O12" s="599">
        <v>102091</v>
      </c>
      <c r="P12" s="584">
        <v>3</v>
      </c>
      <c r="T12" s="337"/>
      <c r="U12" s="335"/>
    </row>
    <row r="13" spans="1:21" s="19" customFormat="1" ht="54" customHeight="1">
      <c r="A13" s="576">
        <v>6</v>
      </c>
      <c r="B13" s="576">
        <v>357</v>
      </c>
      <c r="C13" s="577">
        <v>35171</v>
      </c>
      <c r="D13" s="578" t="s">
        <v>1117</v>
      </c>
      <c r="E13" s="579" t="s">
        <v>1114</v>
      </c>
      <c r="F13" s="599">
        <v>110232</v>
      </c>
      <c r="G13" s="368">
        <v>3</v>
      </c>
      <c r="H13" s="22"/>
      <c r="I13" s="576">
        <v>6</v>
      </c>
      <c r="J13" s="583" t="s">
        <v>650</v>
      </c>
      <c r="K13" s="584">
        <f>IF(ISERROR(VLOOKUP(J13,'KAYIT LİSTESİ'!$B$4:$H$1023,3,0)),"",(VLOOKUP(J13,'KAYIT LİSTESİ'!$B$4:$H$1023,3,0)))</f>
        <v>280</v>
      </c>
      <c r="L13" s="577">
        <f>IF(ISERROR(VLOOKUP(J13,'KAYIT LİSTESİ'!$B$4:$H$1023,4,0)),"",(VLOOKUP(J13,'KAYIT LİSTESİ'!$B$4:$H$1023,4,0)))</f>
        <v>34639</v>
      </c>
      <c r="M13" s="585" t="str">
        <f>IF(ISERROR(VLOOKUP(J13,'KAYIT LİSTESİ'!$B$4:$H$1023,5,0)),"",(VLOOKUP(J13,'KAYIT LİSTESİ'!$B$4:$H$1023,5,0)))</f>
        <v>Sahsene SARI</v>
      </c>
      <c r="N13" s="585" t="str">
        <f>IF(ISERROR(VLOOKUP(J13,'KAYIT LİSTESİ'!$B$4:$H$1023,6,0)),"",(VLOOKUP(J13,'KAYIT LİSTESİ'!$B$4:$H$1023,6,0)))</f>
        <v>BURSA-BURSA BÜYÜKŞEHİR BELEDİYESPOR K.</v>
      </c>
      <c r="O13" s="599">
        <v>104919</v>
      </c>
      <c r="P13" s="584">
        <v>5</v>
      </c>
      <c r="T13" s="337"/>
      <c r="U13" s="335"/>
    </row>
    <row r="14" spans="1:21" s="19" customFormat="1" ht="71.25" customHeight="1">
      <c r="A14" s="576">
        <v>7</v>
      </c>
      <c r="B14" s="576">
        <v>254</v>
      </c>
      <c r="C14" s="577" t="s">
        <v>966</v>
      </c>
      <c r="D14" s="578" t="s">
        <v>967</v>
      </c>
      <c r="E14" s="579" t="s">
        <v>961</v>
      </c>
      <c r="F14" s="599">
        <v>115531</v>
      </c>
      <c r="G14" s="368">
        <v>2</v>
      </c>
      <c r="H14" s="22"/>
      <c r="I14" s="576">
        <v>7</v>
      </c>
      <c r="J14" s="583" t="s">
        <v>651</v>
      </c>
      <c r="K14" s="584">
        <f>IF(ISERROR(VLOOKUP(J14,'KAYIT LİSTESİ'!$B$4:$H$1023,3,0)),"",(VLOOKUP(J14,'KAYIT LİSTESİ'!$B$4:$H$1023,3,0)))</f>
        <v>329</v>
      </c>
      <c r="L14" s="577">
        <f>IF(ISERROR(VLOOKUP(J14,'KAYIT LİSTESİ'!$B$4:$H$1023,4,0)),"",(VLOOKUP(J14,'KAYIT LİSTESİ'!$B$4:$H$1023,4,0)))</f>
        <v>34973</v>
      </c>
      <c r="M14" s="585" t="str">
        <f>IF(ISERROR(VLOOKUP(J14,'KAYIT LİSTESİ'!$B$4:$H$1023,5,0)),"",(VLOOKUP(J14,'KAYIT LİSTESİ'!$B$4:$H$1023,5,0)))</f>
        <v>DAMLA GÜNDÜZ</v>
      </c>
      <c r="N14" s="585" t="str">
        <f>IF(ISERROR(VLOOKUP(J14,'KAYIT LİSTESİ'!$B$4:$H$1023,6,0)),"",(VLOOKUP(J14,'KAYIT LİSTESİ'!$B$4:$H$1023,6,0)))</f>
        <v>İZMİR-İZMİR BÜYÜKŞEHİR BELEDİYE SPOR KLUBÜ</v>
      </c>
      <c r="O14" s="599">
        <v>130380</v>
      </c>
      <c r="P14" s="584">
        <v>8</v>
      </c>
      <c r="T14" s="337"/>
      <c r="U14" s="335"/>
    </row>
    <row r="15" spans="1:21" s="19" customFormat="1" ht="53.25" customHeight="1">
      <c r="A15" s="576">
        <v>8</v>
      </c>
      <c r="B15" s="576">
        <v>329</v>
      </c>
      <c r="C15" s="577">
        <v>34973</v>
      </c>
      <c r="D15" s="578" t="s">
        <v>1087</v>
      </c>
      <c r="E15" s="579" t="s">
        <v>1081</v>
      </c>
      <c r="F15" s="599">
        <v>130380</v>
      </c>
      <c r="G15" s="368">
        <v>1</v>
      </c>
      <c r="H15" s="22"/>
      <c r="I15" s="576">
        <v>8</v>
      </c>
      <c r="J15" s="583" t="s">
        <v>652</v>
      </c>
      <c r="K15" s="584">
        <f>IF(ISERROR(VLOOKUP(J15,'KAYIT LİSTESİ'!$B$4:$H$1023,3,0)),"",(VLOOKUP(J15,'KAYIT LİSTESİ'!$B$4:$H$1023,3,0)))</f>
        <v>357</v>
      </c>
      <c r="L15" s="577">
        <f>IF(ISERROR(VLOOKUP(J15,'KAYIT LİSTESİ'!$B$4:$H$1023,4,0)),"",(VLOOKUP(J15,'KAYIT LİSTESİ'!$B$4:$H$1023,4,0)))</f>
        <v>35171</v>
      </c>
      <c r="M15" s="585" t="str">
        <f>IF(ISERROR(VLOOKUP(J15,'KAYIT LİSTESİ'!$B$4:$H$1023,5,0)),"",(VLOOKUP(J15,'KAYIT LİSTESİ'!$B$4:$H$1023,5,0)))</f>
        <v>ARZU İPER</v>
      </c>
      <c r="N15" s="585" t="str">
        <f>IF(ISERROR(VLOOKUP(J15,'KAYIT LİSTESİ'!$B$4:$H$1023,6,0)),"",(VLOOKUP(J15,'KAYIT LİSTESİ'!$B$4:$H$1023,6,0)))</f>
        <v>BURSA-OSMANGAZİ BELEDİYESPOR</v>
      </c>
      <c r="O15" s="599">
        <v>110232</v>
      </c>
      <c r="P15" s="584">
        <v>6</v>
      </c>
      <c r="T15" s="337"/>
      <c r="U15" s="335"/>
    </row>
    <row r="16" spans="1:21" s="19" customFormat="1" ht="54" customHeight="1">
      <c r="A16" s="23"/>
      <c r="B16" s="23"/>
      <c r="C16" s="26"/>
      <c r="D16" s="365"/>
      <c r="E16" s="366"/>
      <c r="F16" s="27"/>
      <c r="G16" s="368"/>
      <c r="H16" s="22"/>
      <c r="I16" s="576">
        <v>9</v>
      </c>
      <c r="J16" s="583" t="s">
        <v>679</v>
      </c>
      <c r="K16" s="584" t="str">
        <f>IF(ISERROR(VLOOKUP(J16,'KAYIT LİSTESİ'!$B$4:$H$1023,3,0)),"",(VLOOKUP(J16,'KAYIT LİSTESİ'!$B$4:$H$1023,3,0)))</f>
        <v/>
      </c>
      <c r="L16" s="577" t="str">
        <f>IF(ISERROR(VLOOKUP(J16,'KAYIT LİSTESİ'!$B$4:$H$1023,4,0)),"",(VLOOKUP(J16,'KAYIT LİSTESİ'!$B$4:$H$1023,4,0)))</f>
        <v/>
      </c>
      <c r="M16" s="585" t="str">
        <f>IF(ISERROR(VLOOKUP(J16,'KAYIT LİSTESİ'!$B$4:$H$1023,5,0)),"",(VLOOKUP(J16,'KAYIT LİSTESİ'!$B$4:$H$1023,5,0)))</f>
        <v/>
      </c>
      <c r="N16" s="585" t="str">
        <f>IF(ISERROR(VLOOKUP(J16,'KAYIT LİSTESİ'!$B$4:$H$1023,6,0)),"",(VLOOKUP(J16,'KAYIT LİSTESİ'!$B$4:$H$1023,6,0)))</f>
        <v/>
      </c>
      <c r="O16" s="580"/>
      <c r="P16" s="584"/>
      <c r="T16" s="337"/>
      <c r="U16" s="335"/>
    </row>
    <row r="17" spans="1:21" s="19" customFormat="1" ht="54" customHeight="1">
      <c r="A17" s="23"/>
      <c r="B17" s="23"/>
      <c r="C17" s="26"/>
      <c r="D17" s="365"/>
      <c r="E17" s="366"/>
      <c r="F17" s="27"/>
      <c r="G17" s="368"/>
      <c r="H17" s="22"/>
      <c r="I17" s="576">
        <v>10</v>
      </c>
      <c r="J17" s="583" t="s">
        <v>680</v>
      </c>
      <c r="K17" s="584" t="str">
        <f>IF(ISERROR(VLOOKUP(J17,'KAYIT LİSTESİ'!$B$4:$H$1023,3,0)),"",(VLOOKUP(J17,'KAYIT LİSTESİ'!$B$4:$H$1023,3,0)))</f>
        <v/>
      </c>
      <c r="L17" s="577" t="str">
        <f>IF(ISERROR(VLOOKUP(J17,'KAYIT LİSTESİ'!$B$4:$H$1023,4,0)),"",(VLOOKUP(J17,'KAYIT LİSTESİ'!$B$4:$H$1023,4,0)))</f>
        <v/>
      </c>
      <c r="M17" s="585" t="str">
        <f>IF(ISERROR(VLOOKUP(J17,'KAYIT LİSTESİ'!$B$4:$H$1023,5,0)),"",(VLOOKUP(J17,'KAYIT LİSTESİ'!$B$4:$H$1023,5,0)))</f>
        <v/>
      </c>
      <c r="N17" s="585" t="str">
        <f>IF(ISERROR(VLOOKUP(J17,'KAYIT LİSTESİ'!$B$4:$H$1023,6,0)),"",(VLOOKUP(J17,'KAYIT LİSTESİ'!$B$4:$H$1023,6,0)))</f>
        <v/>
      </c>
      <c r="O17" s="580"/>
      <c r="P17" s="584"/>
      <c r="T17" s="337"/>
      <c r="U17" s="335"/>
    </row>
    <row r="18" spans="1:21" s="19" customFormat="1" ht="54" customHeight="1">
      <c r="A18" s="23"/>
      <c r="B18" s="23"/>
      <c r="C18" s="26"/>
      <c r="D18" s="365"/>
      <c r="E18" s="366"/>
      <c r="F18" s="27"/>
      <c r="G18" s="368"/>
      <c r="H18" s="22"/>
      <c r="I18" s="576">
        <v>11</v>
      </c>
      <c r="J18" s="583" t="s">
        <v>681</v>
      </c>
      <c r="K18" s="584" t="str">
        <f>IF(ISERROR(VLOOKUP(J18,'KAYIT LİSTESİ'!$B$4:$H$1023,3,0)),"",(VLOOKUP(J18,'KAYIT LİSTESİ'!$B$4:$H$1023,3,0)))</f>
        <v/>
      </c>
      <c r="L18" s="577" t="str">
        <f>IF(ISERROR(VLOOKUP(J18,'KAYIT LİSTESİ'!$B$4:$H$1023,4,0)),"",(VLOOKUP(J18,'KAYIT LİSTESİ'!$B$4:$H$1023,4,0)))</f>
        <v/>
      </c>
      <c r="M18" s="585" t="str">
        <f>IF(ISERROR(VLOOKUP(J18,'KAYIT LİSTESİ'!$B$4:$H$1023,5,0)),"",(VLOOKUP(J18,'KAYIT LİSTESİ'!$B$4:$H$1023,5,0)))</f>
        <v/>
      </c>
      <c r="N18" s="585" t="str">
        <f>IF(ISERROR(VLOOKUP(J18,'KAYIT LİSTESİ'!$B$4:$H$1023,6,0)),"",(VLOOKUP(J18,'KAYIT LİSTESİ'!$B$4:$H$1023,6,0)))</f>
        <v/>
      </c>
      <c r="O18" s="580"/>
      <c r="P18" s="584"/>
      <c r="T18" s="337"/>
      <c r="U18" s="335"/>
    </row>
    <row r="19" spans="1:21" s="19" customFormat="1" ht="54" customHeight="1">
      <c r="A19" s="23"/>
      <c r="B19" s="23"/>
      <c r="C19" s="26"/>
      <c r="D19" s="365"/>
      <c r="E19" s="366"/>
      <c r="F19" s="27"/>
      <c r="G19" s="368"/>
      <c r="H19" s="22"/>
      <c r="I19" s="576">
        <v>12</v>
      </c>
      <c r="J19" s="583" t="s">
        <v>682</v>
      </c>
      <c r="K19" s="584" t="str">
        <f>IF(ISERROR(VLOOKUP(J19,'KAYIT LİSTESİ'!$B$4:$H$1023,3,0)),"",(VLOOKUP(J19,'KAYIT LİSTESİ'!$B$4:$H$1023,3,0)))</f>
        <v/>
      </c>
      <c r="L19" s="577" t="str">
        <f>IF(ISERROR(VLOOKUP(J19,'KAYIT LİSTESİ'!$B$4:$H$1023,4,0)),"",(VLOOKUP(J19,'KAYIT LİSTESİ'!$B$4:$H$1023,4,0)))</f>
        <v/>
      </c>
      <c r="M19" s="585" t="str">
        <f>IF(ISERROR(VLOOKUP(J19,'KAYIT LİSTESİ'!$B$4:$H$1023,5,0)),"",(VLOOKUP(J19,'KAYIT LİSTESİ'!$B$4:$H$1023,5,0)))</f>
        <v/>
      </c>
      <c r="N19" s="585" t="str">
        <f>IF(ISERROR(VLOOKUP(J19,'KAYIT LİSTESİ'!$B$4:$H$1023,6,0)),"",(VLOOKUP(J19,'KAYIT LİSTESİ'!$B$4:$H$1023,6,0)))</f>
        <v/>
      </c>
      <c r="O19" s="580"/>
      <c r="P19" s="584"/>
      <c r="T19" s="337"/>
      <c r="U19" s="335"/>
    </row>
    <row r="20" spans="1:21" s="19" customFormat="1" ht="34.5" customHeight="1">
      <c r="A20" s="23"/>
      <c r="B20" s="23"/>
      <c r="C20" s="26"/>
      <c r="D20" s="365"/>
      <c r="E20" s="366"/>
      <c r="F20" s="27"/>
      <c r="G20" s="368"/>
      <c r="H20" s="22"/>
      <c r="I20" s="358" t="s">
        <v>16</v>
      </c>
      <c r="J20" s="359"/>
      <c r="K20" s="359"/>
      <c r="L20" s="359"/>
      <c r="M20" s="359"/>
      <c r="N20" s="359"/>
      <c r="O20" s="359"/>
      <c r="P20" s="360"/>
      <c r="T20" s="337"/>
      <c r="U20" s="335"/>
    </row>
    <row r="21" spans="1:21" s="19" customFormat="1" ht="33.75" customHeight="1">
      <c r="A21" s="23"/>
      <c r="B21" s="23"/>
      <c r="C21" s="26"/>
      <c r="D21" s="365"/>
      <c r="E21" s="366"/>
      <c r="F21" s="27"/>
      <c r="G21" s="368"/>
      <c r="H21" s="22"/>
      <c r="I21" s="202" t="s">
        <v>11</v>
      </c>
      <c r="J21" s="202" t="s">
        <v>101</v>
      </c>
      <c r="K21" s="202" t="s">
        <v>100</v>
      </c>
      <c r="L21" s="203" t="s">
        <v>12</v>
      </c>
      <c r="M21" s="204" t="s">
        <v>13</v>
      </c>
      <c r="N21" s="204" t="s">
        <v>944</v>
      </c>
      <c r="O21" s="202" t="s">
        <v>14</v>
      </c>
      <c r="P21" s="202" t="s">
        <v>27</v>
      </c>
      <c r="T21" s="337"/>
      <c r="U21" s="335"/>
    </row>
    <row r="22" spans="1:21" s="19" customFormat="1" ht="40.5" customHeight="1">
      <c r="A22" s="23"/>
      <c r="B22" s="23"/>
      <c r="C22" s="26"/>
      <c r="D22" s="365"/>
      <c r="E22" s="366"/>
      <c r="F22" s="27"/>
      <c r="G22" s="368"/>
      <c r="H22" s="22"/>
      <c r="I22" s="23">
        <v>1</v>
      </c>
      <c r="J22" s="24" t="s">
        <v>653</v>
      </c>
      <c r="K22" s="25" t="str">
        <f>IF(ISERROR(VLOOKUP(J22,'KAYIT LİSTESİ'!$B$4:$H$1023,3,0)),"",(VLOOKUP(J22,'KAYIT LİSTESİ'!$B$4:$H$1023,3,0)))</f>
        <v/>
      </c>
      <c r="L22" s="26" t="str">
        <f>IF(ISERROR(VLOOKUP(J22,'KAYIT LİSTESİ'!$B$4:$H$1023,4,0)),"",(VLOOKUP(J22,'KAYIT LİSTESİ'!$B$4:$H$1023,4,0)))</f>
        <v/>
      </c>
      <c r="M22" s="50" t="str">
        <f>IF(ISERROR(VLOOKUP(J22,'KAYIT LİSTESİ'!$B$4:$H$1023,5,0)),"",(VLOOKUP(J22,'KAYIT LİSTESİ'!$B$4:$H$1023,5,0)))</f>
        <v/>
      </c>
      <c r="N22" s="50" t="str">
        <f>IF(ISERROR(VLOOKUP(J22,'KAYIT LİSTESİ'!$B$4:$H$1023,6,0)),"",(VLOOKUP(J22,'KAYIT LİSTESİ'!$B$4:$H$1023,6,0)))</f>
        <v/>
      </c>
      <c r="O22" s="27"/>
      <c r="P22" s="25"/>
      <c r="T22" s="337"/>
      <c r="U22" s="335"/>
    </row>
    <row r="23" spans="1:21" s="19" customFormat="1" ht="40.5" customHeight="1">
      <c r="A23" s="23"/>
      <c r="B23" s="23"/>
      <c r="C23" s="26"/>
      <c r="D23" s="365"/>
      <c r="E23" s="366"/>
      <c r="F23" s="27"/>
      <c r="G23" s="368"/>
      <c r="H23" s="22"/>
      <c r="I23" s="23">
        <v>2</v>
      </c>
      <c r="J23" s="24" t="s">
        <v>654</v>
      </c>
      <c r="K23" s="25" t="str">
        <f>IF(ISERROR(VLOOKUP(J23,'KAYIT LİSTESİ'!$B$4:$H$1023,3,0)),"",(VLOOKUP(J23,'KAYIT LİSTESİ'!$B$4:$H$1023,3,0)))</f>
        <v/>
      </c>
      <c r="L23" s="26" t="str">
        <f>IF(ISERROR(VLOOKUP(J23,'KAYIT LİSTESİ'!$B$4:$H$1023,4,0)),"",(VLOOKUP(J23,'KAYIT LİSTESİ'!$B$4:$H$1023,4,0)))</f>
        <v/>
      </c>
      <c r="M23" s="50" t="str">
        <f>IF(ISERROR(VLOOKUP(J23,'KAYIT LİSTESİ'!$B$4:$H$1023,5,0)),"",(VLOOKUP(J23,'KAYIT LİSTESİ'!$B$4:$H$1023,5,0)))</f>
        <v/>
      </c>
      <c r="N23" s="50" t="str">
        <f>IF(ISERROR(VLOOKUP(J23,'KAYIT LİSTESİ'!$B$4:$H$1023,6,0)),"",(VLOOKUP(J23,'KAYIT LİSTESİ'!$B$4:$H$1023,6,0)))</f>
        <v/>
      </c>
      <c r="O23" s="27"/>
      <c r="P23" s="25"/>
      <c r="T23" s="337"/>
      <c r="U23" s="335"/>
    </row>
    <row r="24" spans="1:21" s="19" customFormat="1" ht="40.5" customHeight="1">
      <c r="A24" s="23"/>
      <c r="B24" s="23"/>
      <c r="C24" s="26"/>
      <c r="D24" s="365"/>
      <c r="E24" s="366"/>
      <c r="F24" s="27"/>
      <c r="G24" s="368"/>
      <c r="H24" s="22"/>
      <c r="I24" s="23">
        <v>3</v>
      </c>
      <c r="J24" s="24" t="s">
        <v>655</v>
      </c>
      <c r="K24" s="25" t="str">
        <f>IF(ISERROR(VLOOKUP(J24,'KAYIT LİSTESİ'!$B$4:$H$1023,3,0)),"",(VLOOKUP(J24,'KAYIT LİSTESİ'!$B$4:$H$1023,3,0)))</f>
        <v/>
      </c>
      <c r="L24" s="26" t="str">
        <f>IF(ISERROR(VLOOKUP(J24,'KAYIT LİSTESİ'!$B$4:$H$1023,4,0)),"",(VLOOKUP(J24,'KAYIT LİSTESİ'!$B$4:$H$1023,4,0)))</f>
        <v/>
      </c>
      <c r="M24" s="50" t="str">
        <f>IF(ISERROR(VLOOKUP(J24,'KAYIT LİSTESİ'!$B$4:$H$1023,5,0)),"",(VLOOKUP(J24,'KAYIT LİSTESİ'!$B$4:$H$1023,5,0)))</f>
        <v/>
      </c>
      <c r="N24" s="50" t="str">
        <f>IF(ISERROR(VLOOKUP(J24,'KAYIT LİSTESİ'!$B$4:$H$1023,6,0)),"",(VLOOKUP(J24,'KAYIT LİSTESİ'!$B$4:$H$1023,6,0)))</f>
        <v/>
      </c>
      <c r="O24" s="27"/>
      <c r="P24" s="25"/>
      <c r="T24" s="337"/>
      <c r="U24" s="335"/>
    </row>
    <row r="25" spans="1:21" s="19" customFormat="1" ht="40.5" customHeight="1">
      <c r="A25" s="23"/>
      <c r="B25" s="23"/>
      <c r="C25" s="26"/>
      <c r="D25" s="365"/>
      <c r="E25" s="366"/>
      <c r="F25" s="27"/>
      <c r="G25" s="368"/>
      <c r="H25" s="22"/>
      <c r="I25" s="23">
        <v>4</v>
      </c>
      <c r="J25" s="24" t="s">
        <v>656</v>
      </c>
      <c r="K25" s="25" t="str">
        <f>IF(ISERROR(VLOOKUP(J25,'KAYIT LİSTESİ'!$B$4:$H$1023,3,0)),"",(VLOOKUP(J25,'KAYIT LİSTESİ'!$B$4:$H$1023,3,0)))</f>
        <v/>
      </c>
      <c r="L25" s="26" t="str">
        <f>IF(ISERROR(VLOOKUP(J25,'KAYIT LİSTESİ'!$B$4:$H$1023,4,0)),"",(VLOOKUP(J25,'KAYIT LİSTESİ'!$B$4:$H$1023,4,0)))</f>
        <v/>
      </c>
      <c r="M25" s="50" t="str">
        <f>IF(ISERROR(VLOOKUP(J25,'KAYIT LİSTESİ'!$B$4:$H$1023,5,0)),"",(VLOOKUP(J25,'KAYIT LİSTESİ'!$B$4:$H$1023,5,0)))</f>
        <v/>
      </c>
      <c r="N25" s="50" t="str">
        <f>IF(ISERROR(VLOOKUP(J25,'KAYIT LİSTESİ'!$B$4:$H$1023,6,0)),"",(VLOOKUP(J25,'KAYIT LİSTESİ'!$B$4:$H$1023,6,0)))</f>
        <v/>
      </c>
      <c r="O25" s="27"/>
      <c r="P25" s="25"/>
      <c r="T25" s="337"/>
      <c r="U25" s="335"/>
    </row>
    <row r="26" spans="1:21" s="19" customFormat="1" ht="40.5" customHeight="1">
      <c r="A26" s="23"/>
      <c r="B26" s="23"/>
      <c r="C26" s="26"/>
      <c r="D26" s="365"/>
      <c r="E26" s="366"/>
      <c r="F26" s="27"/>
      <c r="G26" s="368"/>
      <c r="H26" s="22"/>
      <c r="I26" s="23">
        <v>5</v>
      </c>
      <c r="J26" s="24" t="s">
        <v>657</v>
      </c>
      <c r="K26" s="25" t="str">
        <f>IF(ISERROR(VLOOKUP(J26,'KAYIT LİSTESİ'!$B$4:$H$1023,3,0)),"",(VLOOKUP(J26,'KAYIT LİSTESİ'!$B$4:$H$1023,3,0)))</f>
        <v/>
      </c>
      <c r="L26" s="26" t="str">
        <f>IF(ISERROR(VLOOKUP(J26,'KAYIT LİSTESİ'!$B$4:$H$1023,4,0)),"",(VLOOKUP(J26,'KAYIT LİSTESİ'!$B$4:$H$1023,4,0)))</f>
        <v/>
      </c>
      <c r="M26" s="50" t="str">
        <f>IF(ISERROR(VLOOKUP(J26,'KAYIT LİSTESİ'!$B$4:$H$1023,5,0)),"",(VLOOKUP(J26,'KAYIT LİSTESİ'!$B$4:$H$1023,5,0)))</f>
        <v/>
      </c>
      <c r="N26" s="50" t="str">
        <f>IF(ISERROR(VLOOKUP(J26,'KAYIT LİSTESİ'!$B$4:$H$1023,6,0)),"",(VLOOKUP(J26,'KAYIT LİSTESİ'!$B$4:$H$1023,6,0)))</f>
        <v/>
      </c>
      <c r="O26" s="27"/>
      <c r="P26" s="25"/>
      <c r="T26" s="337"/>
      <c r="U26" s="335"/>
    </row>
    <row r="27" spans="1:21" s="19" customFormat="1" ht="40.5" customHeight="1">
      <c r="A27" s="23"/>
      <c r="B27" s="23"/>
      <c r="C27" s="26"/>
      <c r="D27" s="365"/>
      <c r="E27" s="366"/>
      <c r="F27" s="27"/>
      <c r="G27" s="368"/>
      <c r="H27" s="22"/>
      <c r="I27" s="23">
        <v>6</v>
      </c>
      <c r="J27" s="24" t="s">
        <v>658</v>
      </c>
      <c r="K27" s="25" t="str">
        <f>IF(ISERROR(VLOOKUP(J27,'KAYIT LİSTESİ'!$B$4:$H$1023,3,0)),"",(VLOOKUP(J27,'KAYIT LİSTESİ'!$B$4:$H$1023,3,0)))</f>
        <v/>
      </c>
      <c r="L27" s="26" t="str">
        <f>IF(ISERROR(VLOOKUP(J27,'KAYIT LİSTESİ'!$B$4:$H$1023,4,0)),"",(VLOOKUP(J27,'KAYIT LİSTESİ'!$B$4:$H$1023,4,0)))</f>
        <v/>
      </c>
      <c r="M27" s="50" t="str">
        <f>IF(ISERROR(VLOOKUP(J27,'KAYIT LİSTESİ'!$B$4:$H$1023,5,0)),"",(VLOOKUP(J27,'KAYIT LİSTESİ'!$B$4:$H$1023,5,0)))</f>
        <v/>
      </c>
      <c r="N27" s="50" t="str">
        <f>IF(ISERROR(VLOOKUP(J27,'KAYIT LİSTESİ'!$B$4:$H$1023,6,0)),"",(VLOOKUP(J27,'KAYIT LİSTESİ'!$B$4:$H$1023,6,0)))</f>
        <v/>
      </c>
      <c r="O27" s="27"/>
      <c r="P27" s="25"/>
      <c r="T27" s="337"/>
      <c r="U27" s="335"/>
    </row>
    <row r="28" spans="1:21" s="19" customFormat="1" ht="40.5" customHeight="1">
      <c r="A28" s="23"/>
      <c r="B28" s="23"/>
      <c r="C28" s="26"/>
      <c r="D28" s="365"/>
      <c r="E28" s="366"/>
      <c r="F28" s="27"/>
      <c r="G28" s="368"/>
      <c r="H28" s="22"/>
      <c r="I28" s="23">
        <v>7</v>
      </c>
      <c r="J28" s="24" t="s">
        <v>659</v>
      </c>
      <c r="K28" s="25" t="str">
        <f>IF(ISERROR(VLOOKUP(J28,'KAYIT LİSTESİ'!$B$4:$H$1023,3,0)),"",(VLOOKUP(J28,'KAYIT LİSTESİ'!$B$4:$H$1023,3,0)))</f>
        <v/>
      </c>
      <c r="L28" s="26" t="str">
        <f>IF(ISERROR(VLOOKUP(J28,'KAYIT LİSTESİ'!$B$4:$H$1023,4,0)),"",(VLOOKUP(J28,'KAYIT LİSTESİ'!$B$4:$H$1023,4,0)))</f>
        <v/>
      </c>
      <c r="M28" s="50" t="str">
        <f>IF(ISERROR(VLOOKUP(J28,'KAYIT LİSTESİ'!$B$4:$H$1023,5,0)),"",(VLOOKUP(J28,'KAYIT LİSTESİ'!$B$4:$H$1023,5,0)))</f>
        <v/>
      </c>
      <c r="N28" s="50" t="str">
        <f>IF(ISERROR(VLOOKUP(J28,'KAYIT LİSTESİ'!$B$4:$H$1023,6,0)),"",(VLOOKUP(J28,'KAYIT LİSTESİ'!$B$4:$H$1023,6,0)))</f>
        <v/>
      </c>
      <c r="O28" s="27"/>
      <c r="P28" s="25"/>
      <c r="T28" s="337"/>
      <c r="U28" s="335"/>
    </row>
    <row r="29" spans="1:21" s="19" customFormat="1" ht="40.5" customHeight="1">
      <c r="A29" s="23"/>
      <c r="B29" s="23"/>
      <c r="C29" s="26"/>
      <c r="D29" s="365"/>
      <c r="E29" s="366"/>
      <c r="F29" s="27"/>
      <c r="G29" s="368"/>
      <c r="H29" s="22"/>
      <c r="I29" s="23">
        <v>8</v>
      </c>
      <c r="J29" s="24" t="s">
        <v>660</v>
      </c>
      <c r="K29" s="25" t="str">
        <f>IF(ISERROR(VLOOKUP(J29,'KAYIT LİSTESİ'!$B$4:$H$1023,3,0)),"",(VLOOKUP(J29,'KAYIT LİSTESİ'!$B$4:$H$1023,3,0)))</f>
        <v/>
      </c>
      <c r="L29" s="26" t="str">
        <f>IF(ISERROR(VLOOKUP(J29,'KAYIT LİSTESİ'!$B$4:$H$1023,4,0)),"",(VLOOKUP(J29,'KAYIT LİSTESİ'!$B$4:$H$1023,4,0)))</f>
        <v/>
      </c>
      <c r="M29" s="50" t="str">
        <f>IF(ISERROR(VLOOKUP(J29,'KAYIT LİSTESİ'!$B$4:$H$1023,5,0)),"",(VLOOKUP(J29,'KAYIT LİSTESİ'!$B$4:$H$1023,5,0)))</f>
        <v/>
      </c>
      <c r="N29" s="50" t="str">
        <f>IF(ISERROR(VLOOKUP(J29,'KAYIT LİSTESİ'!$B$4:$H$1023,6,0)),"",(VLOOKUP(J29,'KAYIT LİSTESİ'!$B$4:$H$1023,6,0)))</f>
        <v/>
      </c>
      <c r="O29" s="27"/>
      <c r="P29" s="25"/>
      <c r="T29" s="337"/>
      <c r="U29" s="335"/>
    </row>
    <row r="30" spans="1:21" s="19" customFormat="1" ht="40.5" customHeight="1">
      <c r="A30" s="23"/>
      <c r="B30" s="23"/>
      <c r="C30" s="26"/>
      <c r="D30" s="365"/>
      <c r="E30" s="366"/>
      <c r="F30" s="27"/>
      <c r="G30" s="368"/>
      <c r="H30" s="22"/>
      <c r="I30" s="23">
        <v>9</v>
      </c>
      <c r="J30" s="24" t="s">
        <v>691</v>
      </c>
      <c r="K30" s="25" t="str">
        <f>IF(ISERROR(VLOOKUP(J30,'KAYIT LİSTESİ'!$B$4:$H$1023,3,0)),"",(VLOOKUP(J30,'KAYIT LİSTESİ'!$B$4:$H$1023,3,0)))</f>
        <v/>
      </c>
      <c r="L30" s="26" t="str">
        <f>IF(ISERROR(VLOOKUP(J30,'KAYIT LİSTESİ'!$B$4:$H$1023,4,0)),"",(VLOOKUP(J30,'KAYIT LİSTESİ'!$B$4:$H$1023,4,0)))</f>
        <v/>
      </c>
      <c r="M30" s="50" t="str">
        <f>IF(ISERROR(VLOOKUP(J30,'KAYIT LİSTESİ'!$B$4:$H$1023,5,0)),"",(VLOOKUP(J30,'KAYIT LİSTESİ'!$B$4:$H$1023,5,0)))</f>
        <v/>
      </c>
      <c r="N30" s="50" t="str">
        <f>IF(ISERROR(VLOOKUP(J30,'KAYIT LİSTESİ'!$B$4:$H$1023,6,0)),"",(VLOOKUP(J30,'KAYIT LİSTESİ'!$B$4:$H$1023,6,0)))</f>
        <v/>
      </c>
      <c r="O30" s="27"/>
      <c r="P30" s="25"/>
      <c r="T30" s="337"/>
      <c r="U30" s="335"/>
    </row>
    <row r="31" spans="1:21" s="19" customFormat="1" ht="40.5" customHeight="1">
      <c r="A31" s="23"/>
      <c r="B31" s="23"/>
      <c r="C31" s="26"/>
      <c r="D31" s="365"/>
      <c r="E31" s="366"/>
      <c r="F31" s="27"/>
      <c r="G31" s="368"/>
      <c r="H31" s="22"/>
      <c r="I31" s="23">
        <v>10</v>
      </c>
      <c r="J31" s="24" t="s">
        <v>692</v>
      </c>
      <c r="K31" s="25" t="str">
        <f>IF(ISERROR(VLOOKUP(J31,'KAYIT LİSTESİ'!$B$4:$H$1023,3,0)),"",(VLOOKUP(J31,'KAYIT LİSTESİ'!$B$4:$H$1023,3,0)))</f>
        <v/>
      </c>
      <c r="L31" s="26" t="str">
        <f>IF(ISERROR(VLOOKUP(J31,'KAYIT LİSTESİ'!$B$4:$H$1023,4,0)),"",(VLOOKUP(J31,'KAYIT LİSTESİ'!$B$4:$H$1023,4,0)))</f>
        <v/>
      </c>
      <c r="M31" s="50" t="str">
        <f>IF(ISERROR(VLOOKUP(J31,'KAYIT LİSTESİ'!$B$4:$H$1023,5,0)),"",(VLOOKUP(J31,'KAYIT LİSTESİ'!$B$4:$H$1023,5,0)))</f>
        <v/>
      </c>
      <c r="N31" s="50" t="str">
        <f>IF(ISERROR(VLOOKUP(J31,'KAYIT LİSTESİ'!$B$4:$H$1023,6,0)),"",(VLOOKUP(J31,'KAYIT LİSTESİ'!$B$4:$H$1023,6,0)))</f>
        <v/>
      </c>
      <c r="O31" s="27"/>
      <c r="P31" s="25"/>
      <c r="T31" s="337"/>
      <c r="U31" s="335"/>
    </row>
    <row r="32" spans="1:21" s="19" customFormat="1" ht="40.5" customHeight="1">
      <c r="A32" s="23"/>
      <c r="B32" s="23"/>
      <c r="C32" s="26"/>
      <c r="D32" s="365"/>
      <c r="E32" s="366"/>
      <c r="F32" s="27"/>
      <c r="G32" s="368"/>
      <c r="H32" s="22"/>
      <c r="I32" s="23">
        <v>11</v>
      </c>
      <c r="J32" s="24" t="s">
        <v>693</v>
      </c>
      <c r="K32" s="25" t="str">
        <f>IF(ISERROR(VLOOKUP(J32,'KAYIT LİSTESİ'!$B$4:$H$1023,3,0)),"",(VLOOKUP(J32,'KAYIT LİSTESİ'!$B$4:$H$1023,3,0)))</f>
        <v/>
      </c>
      <c r="L32" s="26" t="str">
        <f>IF(ISERROR(VLOOKUP(J32,'KAYIT LİSTESİ'!$B$4:$H$1023,4,0)),"",(VLOOKUP(J32,'KAYIT LİSTESİ'!$B$4:$H$1023,4,0)))</f>
        <v/>
      </c>
      <c r="M32" s="50" t="str">
        <f>IF(ISERROR(VLOOKUP(J32,'KAYIT LİSTESİ'!$B$4:$H$1023,5,0)),"",(VLOOKUP(J32,'KAYIT LİSTESİ'!$B$4:$H$1023,5,0)))</f>
        <v/>
      </c>
      <c r="N32" s="50" t="str">
        <f>IF(ISERROR(VLOOKUP(J32,'KAYIT LİSTESİ'!$B$4:$H$1023,6,0)),"",(VLOOKUP(J32,'KAYIT LİSTESİ'!$B$4:$H$1023,6,0)))</f>
        <v/>
      </c>
      <c r="O32" s="27"/>
      <c r="P32" s="25"/>
      <c r="T32" s="337"/>
      <c r="U32" s="335"/>
    </row>
    <row r="33" spans="1:21" s="19" customFormat="1" ht="40.5" customHeight="1">
      <c r="A33" s="23"/>
      <c r="B33" s="23"/>
      <c r="C33" s="26"/>
      <c r="D33" s="365"/>
      <c r="E33" s="366"/>
      <c r="F33" s="27"/>
      <c r="G33" s="368"/>
      <c r="H33" s="22"/>
      <c r="I33" s="23">
        <v>12</v>
      </c>
      <c r="J33" s="24" t="s">
        <v>694</v>
      </c>
      <c r="K33" s="25" t="str">
        <f>IF(ISERROR(VLOOKUP(J33,'KAYIT LİSTESİ'!$B$4:$H$1023,3,0)),"",(VLOOKUP(J33,'KAYIT LİSTESİ'!$B$4:$H$1023,3,0)))</f>
        <v/>
      </c>
      <c r="L33" s="26" t="str">
        <f>IF(ISERROR(VLOOKUP(J33,'KAYIT LİSTESİ'!$B$4:$H$1023,4,0)),"",(VLOOKUP(J33,'KAYIT LİSTESİ'!$B$4:$H$1023,4,0)))</f>
        <v/>
      </c>
      <c r="M33" s="50" t="str">
        <f>IF(ISERROR(VLOOKUP(J33,'KAYIT LİSTESİ'!$B$4:$H$1023,5,0)),"",(VLOOKUP(J33,'KAYIT LİSTESİ'!$B$4:$H$1023,5,0)))</f>
        <v/>
      </c>
      <c r="N33" s="50" t="str">
        <f>IF(ISERROR(VLOOKUP(J33,'KAYIT LİSTESİ'!$B$4:$H$1023,6,0)),"",(VLOOKUP(J33,'KAYIT LİSTESİ'!$B$4:$H$1023,6,0)))</f>
        <v/>
      </c>
      <c r="O33" s="27"/>
      <c r="P33" s="25"/>
      <c r="T33" s="337"/>
      <c r="U33" s="335"/>
    </row>
    <row r="34" spans="1:21" s="19" customFormat="1" ht="29.25" hidden="1" customHeight="1">
      <c r="A34" s="23">
        <v>27</v>
      </c>
      <c r="B34" s="23"/>
      <c r="C34" s="26"/>
      <c r="D34" s="365"/>
      <c r="E34" s="366"/>
      <c r="F34" s="27"/>
      <c r="G34" s="368"/>
      <c r="H34" s="22"/>
      <c r="I34" s="358" t="s">
        <v>17</v>
      </c>
      <c r="J34" s="359"/>
      <c r="K34" s="359"/>
      <c r="L34" s="359"/>
      <c r="M34" s="359"/>
      <c r="N34" s="359"/>
      <c r="O34" s="359"/>
      <c r="P34" s="360"/>
      <c r="T34" s="337"/>
      <c r="U34" s="335"/>
    </row>
    <row r="35" spans="1:21" s="19" customFormat="1" ht="29.25" hidden="1" customHeight="1">
      <c r="A35" s="23">
        <v>28</v>
      </c>
      <c r="B35" s="23"/>
      <c r="C35" s="26"/>
      <c r="D35" s="365"/>
      <c r="E35" s="366"/>
      <c r="F35" s="27"/>
      <c r="G35" s="368"/>
      <c r="H35" s="22"/>
      <c r="I35" s="49" t="s">
        <v>11</v>
      </c>
      <c r="J35" s="46" t="s">
        <v>101</v>
      </c>
      <c r="K35" s="46" t="s">
        <v>100</v>
      </c>
      <c r="L35" s="47" t="s">
        <v>12</v>
      </c>
      <c r="M35" s="48" t="s">
        <v>13</v>
      </c>
      <c r="N35" s="48" t="s">
        <v>944</v>
      </c>
      <c r="O35" s="46" t="s">
        <v>14</v>
      </c>
      <c r="P35" s="46" t="s">
        <v>27</v>
      </c>
      <c r="T35" s="337"/>
      <c r="U35" s="335"/>
    </row>
    <row r="36" spans="1:21" s="19" customFormat="1" ht="29.25" hidden="1" customHeight="1">
      <c r="A36" s="23">
        <v>29</v>
      </c>
      <c r="B36" s="23"/>
      <c r="C36" s="26"/>
      <c r="D36" s="365"/>
      <c r="E36" s="366"/>
      <c r="F36" s="27"/>
      <c r="G36" s="368"/>
      <c r="H36" s="22"/>
      <c r="I36" s="23">
        <v>1</v>
      </c>
      <c r="J36" s="24" t="s">
        <v>661</v>
      </c>
      <c r="K36" s="25" t="str">
        <f>IF(ISERROR(VLOOKUP(J36,'KAYIT LİSTESİ'!$B$4:$H$1023,3,0)),"",(VLOOKUP(J36,'KAYIT LİSTESİ'!$B$4:$H$1023,3,0)))</f>
        <v/>
      </c>
      <c r="L36" s="26" t="str">
        <f>IF(ISERROR(VLOOKUP(J36,'KAYIT LİSTESİ'!$B$4:$H$1023,4,0)),"",(VLOOKUP(J36,'KAYIT LİSTESİ'!$B$4:$H$1023,4,0)))</f>
        <v/>
      </c>
      <c r="M36" s="50" t="str">
        <f>IF(ISERROR(VLOOKUP(J36,'KAYIT LİSTESİ'!$B$4:$H$1023,5,0)),"",(VLOOKUP(J36,'KAYIT LİSTESİ'!$B$4:$H$1023,5,0)))</f>
        <v/>
      </c>
      <c r="N36" s="50" t="str">
        <f>IF(ISERROR(VLOOKUP(J36,'KAYIT LİSTESİ'!$B$4:$H$1023,6,0)),"",(VLOOKUP(J36,'KAYIT LİSTESİ'!$B$4:$H$1023,6,0)))</f>
        <v/>
      </c>
      <c r="O36" s="27"/>
      <c r="P36" s="25"/>
      <c r="T36" s="337"/>
      <c r="U36" s="335"/>
    </row>
    <row r="37" spans="1:21" s="19" customFormat="1" ht="29.25" hidden="1" customHeight="1">
      <c r="A37" s="23">
        <v>30</v>
      </c>
      <c r="B37" s="23"/>
      <c r="C37" s="26"/>
      <c r="D37" s="365"/>
      <c r="E37" s="366"/>
      <c r="F37" s="27"/>
      <c r="G37" s="368"/>
      <c r="H37" s="22"/>
      <c r="I37" s="23">
        <v>2</v>
      </c>
      <c r="J37" s="24" t="s">
        <v>662</v>
      </c>
      <c r="K37" s="25" t="str">
        <f>IF(ISERROR(VLOOKUP(J37,'KAYIT LİSTESİ'!$B$4:$H$1023,3,0)),"",(VLOOKUP(J37,'KAYIT LİSTESİ'!$B$4:$H$1023,3,0)))</f>
        <v/>
      </c>
      <c r="L37" s="26" t="str">
        <f>IF(ISERROR(VLOOKUP(J37,'KAYIT LİSTESİ'!$B$4:$H$1023,4,0)),"",(VLOOKUP(J37,'KAYIT LİSTESİ'!$B$4:$H$1023,4,0)))</f>
        <v/>
      </c>
      <c r="M37" s="50" t="str">
        <f>IF(ISERROR(VLOOKUP(J37,'KAYIT LİSTESİ'!$B$4:$H$1023,5,0)),"",(VLOOKUP(J37,'KAYIT LİSTESİ'!$B$4:$H$1023,5,0)))</f>
        <v/>
      </c>
      <c r="N37" s="50" t="str">
        <f>IF(ISERROR(VLOOKUP(J37,'KAYIT LİSTESİ'!$B$4:$H$1023,6,0)),"",(VLOOKUP(J37,'KAYIT LİSTESİ'!$B$4:$H$1023,6,0)))</f>
        <v/>
      </c>
      <c r="O37" s="27"/>
      <c r="P37" s="25"/>
      <c r="T37" s="337"/>
      <c r="U37" s="335"/>
    </row>
    <row r="38" spans="1:21" s="19" customFormat="1" ht="29.25" hidden="1" customHeight="1">
      <c r="A38" s="23">
        <v>31</v>
      </c>
      <c r="B38" s="23"/>
      <c r="C38" s="26"/>
      <c r="D38" s="365"/>
      <c r="E38" s="366"/>
      <c r="F38" s="27"/>
      <c r="G38" s="368"/>
      <c r="H38" s="22"/>
      <c r="I38" s="23">
        <v>3</v>
      </c>
      <c r="J38" s="24" t="s">
        <v>663</v>
      </c>
      <c r="K38" s="25" t="str">
        <f>IF(ISERROR(VLOOKUP(J38,'KAYIT LİSTESİ'!$B$4:$H$1023,3,0)),"",(VLOOKUP(J38,'KAYIT LİSTESİ'!$B$4:$H$1023,3,0)))</f>
        <v/>
      </c>
      <c r="L38" s="26" t="str">
        <f>IF(ISERROR(VLOOKUP(J38,'KAYIT LİSTESİ'!$B$4:$H$1023,4,0)),"",(VLOOKUP(J38,'KAYIT LİSTESİ'!$B$4:$H$1023,4,0)))</f>
        <v/>
      </c>
      <c r="M38" s="50" t="str">
        <f>IF(ISERROR(VLOOKUP(J38,'KAYIT LİSTESİ'!$B$4:$H$1023,5,0)),"",(VLOOKUP(J38,'KAYIT LİSTESİ'!$B$4:$H$1023,5,0)))</f>
        <v/>
      </c>
      <c r="N38" s="50" t="str">
        <f>IF(ISERROR(VLOOKUP(J38,'KAYIT LİSTESİ'!$B$4:$H$1023,6,0)),"",(VLOOKUP(J38,'KAYIT LİSTESİ'!$B$4:$H$1023,6,0)))</f>
        <v/>
      </c>
      <c r="O38" s="27"/>
      <c r="P38" s="25"/>
      <c r="T38" s="337"/>
      <c r="U38" s="335"/>
    </row>
    <row r="39" spans="1:21" s="19" customFormat="1" ht="29.25" hidden="1" customHeight="1">
      <c r="A39" s="23">
        <v>32</v>
      </c>
      <c r="B39" s="23"/>
      <c r="C39" s="26"/>
      <c r="D39" s="365"/>
      <c r="E39" s="366"/>
      <c r="F39" s="27"/>
      <c r="G39" s="368"/>
      <c r="H39" s="22"/>
      <c r="I39" s="23">
        <v>4</v>
      </c>
      <c r="J39" s="24" t="s">
        <v>664</v>
      </c>
      <c r="K39" s="25" t="str">
        <f>IF(ISERROR(VLOOKUP(J39,'KAYIT LİSTESİ'!$B$4:$H$1023,3,0)),"",(VLOOKUP(J39,'KAYIT LİSTESİ'!$B$4:$H$1023,3,0)))</f>
        <v/>
      </c>
      <c r="L39" s="26" t="str">
        <f>IF(ISERROR(VLOOKUP(J39,'KAYIT LİSTESİ'!$B$4:$H$1023,4,0)),"",(VLOOKUP(J39,'KAYIT LİSTESİ'!$B$4:$H$1023,4,0)))</f>
        <v/>
      </c>
      <c r="M39" s="50" t="str">
        <f>IF(ISERROR(VLOOKUP(J39,'KAYIT LİSTESİ'!$B$4:$H$1023,5,0)),"",(VLOOKUP(J39,'KAYIT LİSTESİ'!$B$4:$H$1023,5,0)))</f>
        <v/>
      </c>
      <c r="N39" s="50" t="str">
        <f>IF(ISERROR(VLOOKUP(J39,'KAYIT LİSTESİ'!$B$4:$H$1023,6,0)),"",(VLOOKUP(J39,'KAYIT LİSTESİ'!$B$4:$H$1023,6,0)))</f>
        <v/>
      </c>
      <c r="O39" s="27"/>
      <c r="P39" s="25"/>
      <c r="T39" s="337"/>
      <c r="U39" s="335"/>
    </row>
    <row r="40" spans="1:21" s="19" customFormat="1" ht="29.25" hidden="1" customHeight="1">
      <c r="A40" s="23">
        <v>33</v>
      </c>
      <c r="B40" s="23"/>
      <c r="C40" s="26"/>
      <c r="D40" s="365"/>
      <c r="E40" s="366"/>
      <c r="F40" s="27"/>
      <c r="G40" s="368"/>
      <c r="H40" s="22"/>
      <c r="I40" s="23">
        <v>5</v>
      </c>
      <c r="J40" s="24" t="s">
        <v>665</v>
      </c>
      <c r="K40" s="25" t="str">
        <f>IF(ISERROR(VLOOKUP(J40,'KAYIT LİSTESİ'!$B$4:$H$1023,3,0)),"",(VLOOKUP(J40,'KAYIT LİSTESİ'!$B$4:$H$1023,3,0)))</f>
        <v/>
      </c>
      <c r="L40" s="26" t="str">
        <f>IF(ISERROR(VLOOKUP(J40,'KAYIT LİSTESİ'!$B$4:$H$1023,4,0)),"",(VLOOKUP(J40,'KAYIT LİSTESİ'!$B$4:$H$1023,4,0)))</f>
        <v/>
      </c>
      <c r="M40" s="50" t="str">
        <f>IF(ISERROR(VLOOKUP(J40,'KAYIT LİSTESİ'!$B$4:$H$1023,5,0)),"",(VLOOKUP(J40,'KAYIT LİSTESİ'!$B$4:$H$1023,5,0)))</f>
        <v/>
      </c>
      <c r="N40" s="50" t="str">
        <f>IF(ISERROR(VLOOKUP(J40,'KAYIT LİSTESİ'!$B$4:$H$1023,6,0)),"",(VLOOKUP(J40,'KAYIT LİSTESİ'!$B$4:$H$1023,6,0)))</f>
        <v/>
      </c>
      <c r="O40" s="27"/>
      <c r="P40" s="25"/>
      <c r="T40" s="337"/>
      <c r="U40" s="335"/>
    </row>
    <row r="41" spans="1:21" s="19" customFormat="1" ht="29.25" hidden="1" customHeight="1">
      <c r="A41" s="23">
        <v>34</v>
      </c>
      <c r="B41" s="23"/>
      <c r="C41" s="26"/>
      <c r="D41" s="365"/>
      <c r="E41" s="366"/>
      <c r="F41" s="27"/>
      <c r="G41" s="368"/>
      <c r="H41" s="22"/>
      <c r="I41" s="23">
        <v>6</v>
      </c>
      <c r="J41" s="24" t="s">
        <v>666</v>
      </c>
      <c r="K41" s="25" t="str">
        <f>IF(ISERROR(VLOOKUP(J41,'KAYIT LİSTESİ'!$B$4:$H$1023,3,0)),"",(VLOOKUP(J41,'KAYIT LİSTESİ'!$B$4:$H$1023,3,0)))</f>
        <v/>
      </c>
      <c r="L41" s="26" t="str">
        <f>IF(ISERROR(VLOOKUP(J41,'KAYIT LİSTESİ'!$B$4:$H$1023,4,0)),"",(VLOOKUP(J41,'KAYIT LİSTESİ'!$B$4:$H$1023,4,0)))</f>
        <v/>
      </c>
      <c r="M41" s="50" t="str">
        <f>IF(ISERROR(VLOOKUP(J41,'KAYIT LİSTESİ'!$B$4:$H$1023,5,0)),"",(VLOOKUP(J41,'KAYIT LİSTESİ'!$B$4:$H$1023,5,0)))</f>
        <v/>
      </c>
      <c r="N41" s="50" t="str">
        <f>IF(ISERROR(VLOOKUP(J41,'KAYIT LİSTESİ'!$B$4:$H$1023,6,0)),"",(VLOOKUP(J41,'KAYIT LİSTESİ'!$B$4:$H$1023,6,0)))</f>
        <v/>
      </c>
      <c r="O41" s="27"/>
      <c r="P41" s="25"/>
      <c r="T41" s="337"/>
      <c r="U41" s="335"/>
    </row>
    <row r="42" spans="1:21" s="19" customFormat="1" ht="29.25" hidden="1" customHeight="1">
      <c r="A42" s="23">
        <v>35</v>
      </c>
      <c r="B42" s="23"/>
      <c r="C42" s="26"/>
      <c r="D42" s="365"/>
      <c r="E42" s="366"/>
      <c r="F42" s="27"/>
      <c r="G42" s="368"/>
      <c r="H42" s="22"/>
      <c r="I42" s="23">
        <v>7</v>
      </c>
      <c r="J42" s="24" t="s">
        <v>667</v>
      </c>
      <c r="K42" s="25" t="str">
        <f>IF(ISERROR(VLOOKUP(J42,'KAYIT LİSTESİ'!$B$4:$H$1023,3,0)),"",(VLOOKUP(J42,'KAYIT LİSTESİ'!$B$4:$H$1023,3,0)))</f>
        <v/>
      </c>
      <c r="L42" s="26" t="str">
        <f>IF(ISERROR(VLOOKUP(J42,'KAYIT LİSTESİ'!$B$4:$H$1023,4,0)),"",(VLOOKUP(J42,'KAYIT LİSTESİ'!$B$4:$H$1023,4,0)))</f>
        <v/>
      </c>
      <c r="M42" s="50" t="str">
        <f>IF(ISERROR(VLOOKUP(J42,'KAYIT LİSTESİ'!$B$4:$H$1023,5,0)),"",(VLOOKUP(J42,'KAYIT LİSTESİ'!$B$4:$H$1023,5,0)))</f>
        <v/>
      </c>
      <c r="N42" s="50" t="str">
        <f>IF(ISERROR(VLOOKUP(J42,'KAYIT LİSTESİ'!$B$4:$H$1023,6,0)),"",(VLOOKUP(J42,'KAYIT LİSTESİ'!$B$4:$H$1023,6,0)))</f>
        <v/>
      </c>
      <c r="O42" s="27"/>
      <c r="P42" s="25"/>
      <c r="T42" s="337"/>
      <c r="U42" s="335"/>
    </row>
    <row r="43" spans="1:21" s="19" customFormat="1" ht="29.25" hidden="1" customHeight="1">
      <c r="A43" s="23">
        <v>36</v>
      </c>
      <c r="B43" s="23"/>
      <c r="C43" s="26"/>
      <c r="D43" s="365"/>
      <c r="E43" s="366"/>
      <c r="F43" s="27"/>
      <c r="G43" s="368"/>
      <c r="H43" s="22"/>
      <c r="I43" s="23">
        <v>8</v>
      </c>
      <c r="J43" s="24" t="s">
        <v>668</v>
      </c>
      <c r="K43" s="25" t="str">
        <f>IF(ISERROR(VLOOKUP(J43,'KAYIT LİSTESİ'!$B$4:$H$1023,3,0)),"",(VLOOKUP(J43,'KAYIT LİSTESİ'!$B$4:$H$1023,3,0)))</f>
        <v/>
      </c>
      <c r="L43" s="26" t="str">
        <f>IF(ISERROR(VLOOKUP(J43,'KAYIT LİSTESİ'!$B$4:$H$1023,4,0)),"",(VLOOKUP(J43,'KAYIT LİSTESİ'!$B$4:$H$1023,4,0)))</f>
        <v/>
      </c>
      <c r="M43" s="50" t="str">
        <f>IF(ISERROR(VLOOKUP(J43,'KAYIT LİSTESİ'!$B$4:$H$1023,5,0)),"",(VLOOKUP(J43,'KAYIT LİSTESİ'!$B$4:$H$1023,5,0)))</f>
        <v/>
      </c>
      <c r="N43" s="50" t="str">
        <f>IF(ISERROR(VLOOKUP(J43,'KAYIT LİSTESİ'!$B$4:$H$1023,6,0)),"",(VLOOKUP(J43,'KAYIT LİSTESİ'!$B$4:$H$1023,6,0)))</f>
        <v/>
      </c>
      <c r="O43" s="27"/>
      <c r="P43" s="25"/>
      <c r="T43" s="337"/>
      <c r="U43" s="335"/>
    </row>
    <row r="44" spans="1:21" s="19" customFormat="1" ht="29.25" hidden="1" customHeight="1">
      <c r="A44" s="23">
        <v>37</v>
      </c>
      <c r="B44" s="23"/>
      <c r="C44" s="26"/>
      <c r="D44" s="365"/>
      <c r="E44" s="366"/>
      <c r="F44" s="27"/>
      <c r="G44" s="368"/>
      <c r="H44" s="22"/>
      <c r="I44" s="23">
        <v>9</v>
      </c>
      <c r="J44" s="24" t="s">
        <v>687</v>
      </c>
      <c r="K44" s="25" t="str">
        <f>IF(ISERROR(VLOOKUP(J44,'KAYIT LİSTESİ'!$B$4:$H$1023,3,0)),"",(VLOOKUP(J44,'KAYIT LİSTESİ'!$B$4:$H$1023,3,0)))</f>
        <v/>
      </c>
      <c r="L44" s="26" t="str">
        <f>IF(ISERROR(VLOOKUP(J44,'KAYIT LİSTESİ'!$B$4:$H$1023,4,0)),"",(VLOOKUP(J44,'KAYIT LİSTESİ'!$B$4:$H$1023,4,0)))</f>
        <v/>
      </c>
      <c r="M44" s="50" t="str">
        <f>IF(ISERROR(VLOOKUP(J44,'KAYIT LİSTESİ'!$B$4:$H$1023,5,0)),"",(VLOOKUP(J44,'KAYIT LİSTESİ'!$B$4:$H$1023,5,0)))</f>
        <v/>
      </c>
      <c r="N44" s="50" t="str">
        <f>IF(ISERROR(VLOOKUP(J44,'KAYIT LİSTESİ'!$B$4:$H$1023,6,0)),"",(VLOOKUP(J44,'KAYIT LİSTESİ'!$B$4:$H$1023,6,0)))</f>
        <v/>
      </c>
      <c r="O44" s="27"/>
      <c r="P44" s="25"/>
      <c r="T44" s="337"/>
      <c r="U44" s="335"/>
    </row>
    <row r="45" spans="1:21" s="19" customFormat="1" ht="29.25" hidden="1" customHeight="1">
      <c r="A45" s="23">
        <v>38</v>
      </c>
      <c r="B45" s="23"/>
      <c r="C45" s="26"/>
      <c r="D45" s="365"/>
      <c r="E45" s="366"/>
      <c r="F45" s="27"/>
      <c r="G45" s="368"/>
      <c r="H45" s="22"/>
      <c r="I45" s="23">
        <v>10</v>
      </c>
      <c r="J45" s="24" t="s">
        <v>688</v>
      </c>
      <c r="K45" s="25" t="str">
        <f>IF(ISERROR(VLOOKUP(J45,'KAYIT LİSTESİ'!$B$4:$H$1023,3,0)),"",(VLOOKUP(J45,'KAYIT LİSTESİ'!$B$4:$H$1023,3,0)))</f>
        <v/>
      </c>
      <c r="L45" s="26" t="str">
        <f>IF(ISERROR(VLOOKUP(J45,'KAYIT LİSTESİ'!$B$4:$H$1023,4,0)),"",(VLOOKUP(J45,'KAYIT LİSTESİ'!$B$4:$H$1023,4,0)))</f>
        <v/>
      </c>
      <c r="M45" s="50" t="str">
        <f>IF(ISERROR(VLOOKUP(J45,'KAYIT LİSTESİ'!$B$4:$H$1023,5,0)),"",(VLOOKUP(J45,'KAYIT LİSTESİ'!$B$4:$H$1023,5,0)))</f>
        <v/>
      </c>
      <c r="N45" s="50" t="str">
        <f>IF(ISERROR(VLOOKUP(J45,'KAYIT LİSTESİ'!$B$4:$H$1023,6,0)),"",(VLOOKUP(J45,'KAYIT LİSTESİ'!$B$4:$H$1023,6,0)))</f>
        <v/>
      </c>
      <c r="O45" s="27"/>
      <c r="P45" s="25"/>
      <c r="T45" s="337"/>
      <c r="U45" s="335"/>
    </row>
    <row r="46" spans="1:21" s="19" customFormat="1" ht="29.25" hidden="1" customHeight="1">
      <c r="A46" s="23">
        <v>39</v>
      </c>
      <c r="B46" s="23"/>
      <c r="C46" s="26"/>
      <c r="D46" s="365"/>
      <c r="E46" s="366"/>
      <c r="F46" s="27"/>
      <c r="G46" s="368"/>
      <c r="H46" s="22"/>
      <c r="I46" s="23">
        <v>11</v>
      </c>
      <c r="J46" s="24" t="s">
        <v>689</v>
      </c>
      <c r="K46" s="25" t="str">
        <f>IF(ISERROR(VLOOKUP(J46,'KAYIT LİSTESİ'!$B$4:$H$1023,3,0)),"",(VLOOKUP(J46,'KAYIT LİSTESİ'!$B$4:$H$1023,3,0)))</f>
        <v/>
      </c>
      <c r="L46" s="26" t="str">
        <f>IF(ISERROR(VLOOKUP(J46,'KAYIT LİSTESİ'!$B$4:$H$1023,4,0)),"",(VLOOKUP(J46,'KAYIT LİSTESİ'!$B$4:$H$1023,4,0)))</f>
        <v/>
      </c>
      <c r="M46" s="50" t="str">
        <f>IF(ISERROR(VLOOKUP(J46,'KAYIT LİSTESİ'!$B$4:$H$1023,5,0)),"",(VLOOKUP(J46,'KAYIT LİSTESİ'!$B$4:$H$1023,5,0)))</f>
        <v/>
      </c>
      <c r="N46" s="50" t="str">
        <f>IF(ISERROR(VLOOKUP(J46,'KAYIT LİSTESİ'!$B$4:$H$1023,6,0)),"",(VLOOKUP(J46,'KAYIT LİSTESİ'!$B$4:$H$1023,6,0)))</f>
        <v/>
      </c>
      <c r="O46" s="27"/>
      <c r="P46" s="25"/>
      <c r="T46" s="337"/>
      <c r="U46" s="335"/>
    </row>
    <row r="47" spans="1:21" s="19" customFormat="1" ht="29.25" hidden="1" customHeight="1">
      <c r="A47" s="23">
        <v>40</v>
      </c>
      <c r="B47" s="23"/>
      <c r="C47" s="26"/>
      <c r="D47" s="365"/>
      <c r="E47" s="366"/>
      <c r="F47" s="27"/>
      <c r="G47" s="368"/>
      <c r="H47" s="22"/>
      <c r="I47" s="23">
        <v>12</v>
      </c>
      <c r="J47" s="24" t="s">
        <v>690</v>
      </c>
      <c r="K47" s="25" t="str">
        <f>IF(ISERROR(VLOOKUP(J47,'KAYIT LİSTESİ'!$B$4:$H$1023,3,0)),"",(VLOOKUP(J47,'KAYIT LİSTESİ'!$B$4:$H$1023,3,0)))</f>
        <v/>
      </c>
      <c r="L47" s="26" t="str">
        <f>IF(ISERROR(VLOOKUP(J47,'KAYIT LİSTESİ'!$B$4:$H$1023,4,0)),"",(VLOOKUP(J47,'KAYIT LİSTESİ'!$B$4:$H$1023,4,0)))</f>
        <v/>
      </c>
      <c r="M47" s="50" t="str">
        <f>IF(ISERROR(VLOOKUP(J47,'KAYIT LİSTESİ'!$B$4:$H$1023,5,0)),"",(VLOOKUP(J47,'KAYIT LİSTESİ'!$B$4:$H$1023,5,0)))</f>
        <v/>
      </c>
      <c r="N47" s="50" t="str">
        <f>IF(ISERROR(VLOOKUP(J47,'KAYIT LİSTESİ'!$B$4:$H$1023,6,0)),"",(VLOOKUP(J47,'KAYIT LİSTESİ'!$B$4:$H$1023,6,0)))</f>
        <v/>
      </c>
      <c r="O47" s="27"/>
      <c r="P47" s="25"/>
      <c r="T47" s="337"/>
      <c r="U47" s="335"/>
    </row>
    <row r="48" spans="1:21" s="19" customFormat="1" ht="29.25" hidden="1" customHeight="1">
      <c r="A48" s="23">
        <v>41</v>
      </c>
      <c r="B48" s="23"/>
      <c r="C48" s="26"/>
      <c r="D48" s="365"/>
      <c r="E48" s="366"/>
      <c r="F48" s="27"/>
      <c r="G48" s="368"/>
      <c r="H48" s="22"/>
      <c r="I48" s="358" t="s">
        <v>45</v>
      </c>
      <c r="J48" s="359"/>
      <c r="K48" s="359"/>
      <c r="L48" s="359"/>
      <c r="M48" s="359"/>
      <c r="N48" s="359"/>
      <c r="O48" s="359"/>
      <c r="P48" s="360"/>
      <c r="T48" s="337"/>
      <c r="U48" s="335"/>
    </row>
    <row r="49" spans="1:21" s="19" customFormat="1" ht="29.25" hidden="1" customHeight="1">
      <c r="A49" s="23">
        <v>42</v>
      </c>
      <c r="B49" s="23"/>
      <c r="C49" s="26"/>
      <c r="D49" s="365"/>
      <c r="E49" s="366"/>
      <c r="F49" s="27"/>
      <c r="G49" s="368"/>
      <c r="H49" s="22"/>
      <c r="I49" s="49" t="s">
        <v>11</v>
      </c>
      <c r="J49" s="46" t="s">
        <v>101</v>
      </c>
      <c r="K49" s="46" t="s">
        <v>100</v>
      </c>
      <c r="L49" s="47" t="s">
        <v>12</v>
      </c>
      <c r="M49" s="48" t="s">
        <v>13</v>
      </c>
      <c r="N49" s="48" t="s">
        <v>944</v>
      </c>
      <c r="O49" s="46" t="s">
        <v>14</v>
      </c>
      <c r="P49" s="46" t="s">
        <v>27</v>
      </c>
      <c r="T49" s="337"/>
      <c r="U49" s="335"/>
    </row>
    <row r="50" spans="1:21" s="19" customFormat="1" ht="29.25" hidden="1" customHeight="1">
      <c r="A50" s="23">
        <v>43</v>
      </c>
      <c r="B50" s="23"/>
      <c r="C50" s="26"/>
      <c r="D50" s="365"/>
      <c r="E50" s="366"/>
      <c r="F50" s="27"/>
      <c r="G50" s="368"/>
      <c r="H50" s="22"/>
      <c r="I50" s="23">
        <v>1</v>
      </c>
      <c r="J50" s="24" t="s">
        <v>669</v>
      </c>
      <c r="K50" s="25" t="str">
        <f>IF(ISERROR(VLOOKUP(J50,'KAYIT LİSTESİ'!$B$4:$H$1023,3,0)),"",(VLOOKUP(J50,'KAYIT LİSTESİ'!$B$4:$H$1023,3,0)))</f>
        <v/>
      </c>
      <c r="L50" s="26" t="str">
        <f>IF(ISERROR(VLOOKUP(J50,'KAYIT LİSTESİ'!$B$4:$H$1023,4,0)),"",(VLOOKUP(J50,'KAYIT LİSTESİ'!$B$4:$H$1023,4,0)))</f>
        <v/>
      </c>
      <c r="M50" s="50" t="str">
        <f>IF(ISERROR(VLOOKUP(J50,'KAYIT LİSTESİ'!$B$4:$H$1023,5,0)),"",(VLOOKUP(J50,'KAYIT LİSTESİ'!$B$4:$H$1023,5,0)))</f>
        <v/>
      </c>
      <c r="N50" s="50" t="str">
        <f>IF(ISERROR(VLOOKUP(J50,'KAYIT LİSTESİ'!$B$4:$H$1023,6,0)),"",(VLOOKUP(J50,'KAYIT LİSTESİ'!$B$4:$H$1023,6,0)))</f>
        <v/>
      </c>
      <c r="O50" s="27"/>
      <c r="P50" s="25"/>
      <c r="T50" s="337"/>
      <c r="U50" s="335"/>
    </row>
    <row r="51" spans="1:21" s="19" customFormat="1" ht="29.25" hidden="1" customHeight="1">
      <c r="A51" s="23">
        <v>44</v>
      </c>
      <c r="B51" s="23"/>
      <c r="C51" s="26"/>
      <c r="D51" s="365"/>
      <c r="E51" s="366"/>
      <c r="F51" s="27"/>
      <c r="G51" s="368"/>
      <c r="H51" s="22"/>
      <c r="I51" s="23">
        <v>2</v>
      </c>
      <c r="J51" s="24" t="s">
        <v>670</v>
      </c>
      <c r="K51" s="25" t="str">
        <f>IF(ISERROR(VLOOKUP(J51,'KAYIT LİSTESİ'!$B$4:$H$1023,3,0)),"",(VLOOKUP(J51,'KAYIT LİSTESİ'!$B$4:$H$1023,3,0)))</f>
        <v/>
      </c>
      <c r="L51" s="26" t="str">
        <f>IF(ISERROR(VLOOKUP(J51,'KAYIT LİSTESİ'!$B$4:$H$1023,4,0)),"",(VLOOKUP(J51,'KAYIT LİSTESİ'!$B$4:$H$1023,4,0)))</f>
        <v/>
      </c>
      <c r="M51" s="50" t="str">
        <f>IF(ISERROR(VLOOKUP(J51,'KAYIT LİSTESİ'!$B$4:$H$1023,5,0)),"",(VLOOKUP(J51,'KAYIT LİSTESİ'!$B$4:$H$1023,5,0)))</f>
        <v/>
      </c>
      <c r="N51" s="50" t="str">
        <f>IF(ISERROR(VLOOKUP(J51,'KAYIT LİSTESİ'!$B$4:$H$1023,6,0)),"",(VLOOKUP(J51,'KAYIT LİSTESİ'!$B$4:$H$1023,6,0)))</f>
        <v/>
      </c>
      <c r="O51" s="27"/>
      <c r="P51" s="25"/>
      <c r="T51" s="337"/>
      <c r="U51" s="335"/>
    </row>
    <row r="52" spans="1:21" s="19" customFormat="1" ht="29.25" hidden="1" customHeight="1">
      <c r="A52" s="23">
        <v>45</v>
      </c>
      <c r="B52" s="23"/>
      <c r="C52" s="26"/>
      <c r="D52" s="365"/>
      <c r="E52" s="366"/>
      <c r="F52" s="27"/>
      <c r="G52" s="368"/>
      <c r="H52" s="22"/>
      <c r="I52" s="23">
        <v>3</v>
      </c>
      <c r="J52" s="24" t="s">
        <v>671</v>
      </c>
      <c r="K52" s="25" t="str">
        <f>IF(ISERROR(VLOOKUP(J52,'KAYIT LİSTESİ'!$B$4:$H$1023,3,0)),"",(VLOOKUP(J52,'KAYIT LİSTESİ'!$B$4:$H$1023,3,0)))</f>
        <v/>
      </c>
      <c r="L52" s="26" t="str">
        <f>IF(ISERROR(VLOOKUP(J52,'KAYIT LİSTESİ'!$B$4:$H$1023,4,0)),"",(VLOOKUP(J52,'KAYIT LİSTESİ'!$B$4:$H$1023,4,0)))</f>
        <v/>
      </c>
      <c r="M52" s="50" t="str">
        <f>IF(ISERROR(VLOOKUP(J52,'KAYIT LİSTESİ'!$B$4:$H$1023,5,0)),"",(VLOOKUP(J52,'KAYIT LİSTESİ'!$B$4:$H$1023,5,0)))</f>
        <v/>
      </c>
      <c r="N52" s="50" t="str">
        <f>IF(ISERROR(VLOOKUP(J52,'KAYIT LİSTESİ'!$B$4:$H$1023,6,0)),"",(VLOOKUP(J52,'KAYIT LİSTESİ'!$B$4:$H$1023,6,0)))</f>
        <v/>
      </c>
      <c r="O52" s="27"/>
      <c r="P52" s="25"/>
      <c r="T52" s="337"/>
      <c r="U52" s="335"/>
    </row>
    <row r="53" spans="1:21" s="19" customFormat="1" ht="29.25" hidden="1" customHeight="1">
      <c r="A53" s="23">
        <v>46</v>
      </c>
      <c r="B53" s="23"/>
      <c r="C53" s="26"/>
      <c r="D53" s="365"/>
      <c r="E53" s="366"/>
      <c r="F53" s="27"/>
      <c r="G53" s="368"/>
      <c r="H53" s="22"/>
      <c r="I53" s="23">
        <v>4</v>
      </c>
      <c r="J53" s="24" t="s">
        <v>672</v>
      </c>
      <c r="K53" s="25" t="str">
        <f>IF(ISERROR(VLOOKUP(J53,'KAYIT LİSTESİ'!$B$4:$H$1023,3,0)),"",(VLOOKUP(J53,'KAYIT LİSTESİ'!$B$4:$H$1023,3,0)))</f>
        <v/>
      </c>
      <c r="L53" s="26" t="str">
        <f>IF(ISERROR(VLOOKUP(J53,'KAYIT LİSTESİ'!$B$4:$H$1023,4,0)),"",(VLOOKUP(J53,'KAYIT LİSTESİ'!$B$4:$H$1023,4,0)))</f>
        <v/>
      </c>
      <c r="M53" s="50" t="str">
        <f>IF(ISERROR(VLOOKUP(J53,'KAYIT LİSTESİ'!$B$4:$H$1023,5,0)),"",(VLOOKUP(J53,'KAYIT LİSTESİ'!$B$4:$H$1023,5,0)))</f>
        <v/>
      </c>
      <c r="N53" s="50" t="str">
        <f>IF(ISERROR(VLOOKUP(J53,'KAYIT LİSTESİ'!$B$4:$H$1023,6,0)),"",(VLOOKUP(J53,'KAYIT LİSTESİ'!$B$4:$H$1023,6,0)))</f>
        <v/>
      </c>
      <c r="O53" s="27"/>
      <c r="P53" s="25"/>
      <c r="T53" s="337"/>
      <c r="U53" s="335"/>
    </row>
    <row r="54" spans="1:21" s="19" customFormat="1" ht="29.25" hidden="1" customHeight="1">
      <c r="A54" s="23">
        <v>47</v>
      </c>
      <c r="B54" s="23"/>
      <c r="C54" s="26"/>
      <c r="D54" s="365"/>
      <c r="E54" s="366"/>
      <c r="F54" s="27"/>
      <c r="G54" s="368"/>
      <c r="H54" s="22"/>
      <c r="I54" s="23">
        <v>5</v>
      </c>
      <c r="J54" s="24" t="s">
        <v>673</v>
      </c>
      <c r="K54" s="25" t="str">
        <f>IF(ISERROR(VLOOKUP(J54,'KAYIT LİSTESİ'!$B$4:$H$1023,3,0)),"",(VLOOKUP(J54,'KAYIT LİSTESİ'!$B$4:$H$1023,3,0)))</f>
        <v/>
      </c>
      <c r="L54" s="26" t="str">
        <f>IF(ISERROR(VLOOKUP(J54,'KAYIT LİSTESİ'!$B$4:$H$1023,4,0)),"",(VLOOKUP(J54,'KAYIT LİSTESİ'!$B$4:$H$1023,4,0)))</f>
        <v/>
      </c>
      <c r="M54" s="50" t="str">
        <f>IF(ISERROR(VLOOKUP(J54,'KAYIT LİSTESİ'!$B$4:$H$1023,5,0)),"",(VLOOKUP(J54,'KAYIT LİSTESİ'!$B$4:$H$1023,5,0)))</f>
        <v/>
      </c>
      <c r="N54" s="50" t="str">
        <f>IF(ISERROR(VLOOKUP(J54,'KAYIT LİSTESİ'!$B$4:$H$1023,6,0)),"",(VLOOKUP(J54,'KAYIT LİSTESİ'!$B$4:$H$1023,6,0)))</f>
        <v/>
      </c>
      <c r="O54" s="27"/>
      <c r="P54" s="25"/>
      <c r="T54" s="337"/>
      <c r="U54" s="335"/>
    </row>
    <row r="55" spans="1:21" s="19" customFormat="1" ht="29.25" hidden="1" customHeight="1">
      <c r="A55" s="23">
        <v>48</v>
      </c>
      <c r="B55" s="23"/>
      <c r="C55" s="26"/>
      <c r="D55" s="365"/>
      <c r="E55" s="366"/>
      <c r="F55" s="27"/>
      <c r="G55" s="368"/>
      <c r="H55" s="22"/>
      <c r="I55" s="23">
        <v>6</v>
      </c>
      <c r="J55" s="24" t="s">
        <v>674</v>
      </c>
      <c r="K55" s="25" t="str">
        <f>IF(ISERROR(VLOOKUP(J55,'KAYIT LİSTESİ'!$B$4:$H$1023,3,0)),"",(VLOOKUP(J55,'KAYIT LİSTESİ'!$B$4:$H$1023,3,0)))</f>
        <v/>
      </c>
      <c r="L55" s="26" t="str">
        <f>IF(ISERROR(VLOOKUP(J55,'KAYIT LİSTESİ'!$B$4:$H$1023,4,0)),"",(VLOOKUP(J55,'KAYIT LİSTESİ'!$B$4:$H$1023,4,0)))</f>
        <v/>
      </c>
      <c r="M55" s="50" t="str">
        <f>IF(ISERROR(VLOOKUP(J55,'KAYIT LİSTESİ'!$B$4:$H$1023,5,0)),"",(VLOOKUP(J55,'KAYIT LİSTESİ'!$B$4:$H$1023,5,0)))</f>
        <v/>
      </c>
      <c r="N55" s="50" t="str">
        <f>IF(ISERROR(VLOOKUP(J55,'KAYIT LİSTESİ'!$B$4:$H$1023,6,0)),"",(VLOOKUP(J55,'KAYIT LİSTESİ'!$B$4:$H$1023,6,0)))</f>
        <v/>
      </c>
      <c r="O55" s="27"/>
      <c r="P55" s="25"/>
      <c r="T55" s="337"/>
      <c r="U55" s="335"/>
    </row>
    <row r="56" spans="1:21" s="19" customFormat="1" ht="29.25" hidden="1" customHeight="1">
      <c r="A56" s="23">
        <v>49</v>
      </c>
      <c r="B56" s="23"/>
      <c r="C56" s="26"/>
      <c r="D56" s="365"/>
      <c r="E56" s="366"/>
      <c r="F56" s="27"/>
      <c r="G56" s="368"/>
      <c r="H56" s="22"/>
      <c r="I56" s="23">
        <v>7</v>
      </c>
      <c r="J56" s="24" t="s">
        <v>675</v>
      </c>
      <c r="K56" s="25" t="str">
        <f>IF(ISERROR(VLOOKUP(J56,'KAYIT LİSTESİ'!$B$4:$H$1023,3,0)),"",(VLOOKUP(J56,'KAYIT LİSTESİ'!$B$4:$H$1023,3,0)))</f>
        <v/>
      </c>
      <c r="L56" s="26" t="str">
        <f>IF(ISERROR(VLOOKUP(J56,'KAYIT LİSTESİ'!$B$4:$H$1023,4,0)),"",(VLOOKUP(J56,'KAYIT LİSTESİ'!$B$4:$H$1023,4,0)))</f>
        <v/>
      </c>
      <c r="M56" s="50" t="str">
        <f>IF(ISERROR(VLOOKUP(J56,'KAYIT LİSTESİ'!$B$4:$H$1023,5,0)),"",(VLOOKUP(J56,'KAYIT LİSTESİ'!$B$4:$H$1023,5,0)))</f>
        <v/>
      </c>
      <c r="N56" s="50" t="str">
        <f>IF(ISERROR(VLOOKUP(J56,'KAYIT LİSTESİ'!$B$4:$H$1023,6,0)),"",(VLOOKUP(J56,'KAYIT LİSTESİ'!$B$4:$H$1023,6,0)))</f>
        <v/>
      </c>
      <c r="O56" s="27"/>
      <c r="P56" s="25"/>
      <c r="T56" s="337"/>
      <c r="U56" s="335"/>
    </row>
    <row r="57" spans="1:21" s="19" customFormat="1" ht="29.25" hidden="1" customHeight="1">
      <c r="A57" s="23">
        <v>50</v>
      </c>
      <c r="B57" s="23"/>
      <c r="C57" s="26"/>
      <c r="D57" s="365"/>
      <c r="E57" s="366"/>
      <c r="F57" s="27"/>
      <c r="G57" s="368"/>
      <c r="H57" s="22"/>
      <c r="I57" s="23">
        <v>8</v>
      </c>
      <c r="J57" s="24" t="s">
        <v>676</v>
      </c>
      <c r="K57" s="25" t="str">
        <f>IF(ISERROR(VLOOKUP(J57,'KAYIT LİSTESİ'!$B$4:$H$1023,3,0)),"",(VLOOKUP(J57,'KAYIT LİSTESİ'!$B$4:$H$1023,3,0)))</f>
        <v/>
      </c>
      <c r="L57" s="26" t="str">
        <f>IF(ISERROR(VLOOKUP(J57,'KAYIT LİSTESİ'!$B$4:$H$1023,4,0)),"",(VLOOKUP(J57,'KAYIT LİSTESİ'!$B$4:$H$1023,4,0)))</f>
        <v/>
      </c>
      <c r="M57" s="50" t="str">
        <f>IF(ISERROR(VLOOKUP(J57,'KAYIT LİSTESİ'!$B$4:$H$1023,5,0)),"",(VLOOKUP(J57,'KAYIT LİSTESİ'!$B$4:$H$1023,5,0)))</f>
        <v/>
      </c>
      <c r="N57" s="50" t="str">
        <f>IF(ISERROR(VLOOKUP(J57,'KAYIT LİSTESİ'!$B$4:$H$1023,6,0)),"",(VLOOKUP(J57,'KAYIT LİSTESİ'!$B$4:$H$1023,6,0)))</f>
        <v/>
      </c>
      <c r="O57" s="27"/>
      <c r="P57" s="25"/>
      <c r="T57" s="337"/>
      <c r="U57" s="335"/>
    </row>
    <row r="58" spans="1:21" s="19" customFormat="1" ht="29.25" hidden="1" customHeight="1">
      <c r="A58" s="23">
        <v>51</v>
      </c>
      <c r="B58" s="23"/>
      <c r="C58" s="26"/>
      <c r="D58" s="365"/>
      <c r="E58" s="366"/>
      <c r="F58" s="27"/>
      <c r="G58" s="368"/>
      <c r="H58" s="22"/>
      <c r="I58" s="23">
        <v>9</v>
      </c>
      <c r="J58" s="24" t="s">
        <v>683</v>
      </c>
      <c r="K58" s="25" t="str">
        <f>IF(ISERROR(VLOOKUP(J58,'KAYIT LİSTESİ'!$B$4:$H$1023,3,0)),"",(VLOOKUP(J58,'KAYIT LİSTESİ'!$B$4:$H$1023,3,0)))</f>
        <v/>
      </c>
      <c r="L58" s="26" t="str">
        <f>IF(ISERROR(VLOOKUP(J58,'KAYIT LİSTESİ'!$B$4:$H$1023,4,0)),"",(VLOOKUP(J58,'KAYIT LİSTESİ'!$B$4:$H$1023,4,0)))</f>
        <v/>
      </c>
      <c r="M58" s="50" t="str">
        <f>IF(ISERROR(VLOOKUP(J58,'KAYIT LİSTESİ'!$B$4:$H$1023,5,0)),"",(VLOOKUP(J58,'KAYIT LİSTESİ'!$B$4:$H$1023,5,0)))</f>
        <v/>
      </c>
      <c r="N58" s="50" t="str">
        <f>IF(ISERROR(VLOOKUP(J58,'KAYIT LİSTESİ'!$B$4:$H$1023,6,0)),"",(VLOOKUP(J58,'KAYIT LİSTESİ'!$B$4:$H$1023,6,0)))</f>
        <v/>
      </c>
      <c r="O58" s="27"/>
      <c r="P58" s="25"/>
      <c r="T58" s="337"/>
      <c r="U58" s="335"/>
    </row>
    <row r="59" spans="1:21" s="19" customFormat="1" ht="29.25" hidden="1" customHeight="1">
      <c r="A59" s="23">
        <v>52</v>
      </c>
      <c r="B59" s="23"/>
      <c r="C59" s="26"/>
      <c r="D59" s="365"/>
      <c r="E59" s="366"/>
      <c r="F59" s="27"/>
      <c r="G59" s="368"/>
      <c r="H59" s="22"/>
      <c r="I59" s="23">
        <v>10</v>
      </c>
      <c r="J59" s="24" t="s">
        <v>684</v>
      </c>
      <c r="K59" s="25" t="str">
        <f>IF(ISERROR(VLOOKUP(J59,'KAYIT LİSTESİ'!$B$4:$H$1023,3,0)),"",(VLOOKUP(J59,'KAYIT LİSTESİ'!$B$4:$H$1023,3,0)))</f>
        <v/>
      </c>
      <c r="L59" s="26" t="str">
        <f>IF(ISERROR(VLOOKUP(J59,'KAYIT LİSTESİ'!$B$4:$H$1023,4,0)),"",(VLOOKUP(J59,'KAYIT LİSTESİ'!$B$4:$H$1023,4,0)))</f>
        <v/>
      </c>
      <c r="M59" s="50" t="str">
        <f>IF(ISERROR(VLOOKUP(J59,'KAYIT LİSTESİ'!$B$4:$H$1023,5,0)),"",(VLOOKUP(J59,'KAYIT LİSTESİ'!$B$4:$H$1023,5,0)))</f>
        <v/>
      </c>
      <c r="N59" s="50" t="str">
        <f>IF(ISERROR(VLOOKUP(J59,'KAYIT LİSTESİ'!$B$4:$H$1023,6,0)),"",(VLOOKUP(J59,'KAYIT LİSTESİ'!$B$4:$H$1023,6,0)))</f>
        <v/>
      </c>
      <c r="O59" s="27"/>
      <c r="P59" s="25"/>
      <c r="T59" s="337"/>
      <c r="U59" s="335"/>
    </row>
    <row r="60" spans="1:21" s="19" customFormat="1" ht="29.25" hidden="1" customHeight="1">
      <c r="A60" s="23">
        <v>53</v>
      </c>
      <c r="B60" s="23"/>
      <c r="C60" s="26"/>
      <c r="D60" s="365"/>
      <c r="E60" s="366"/>
      <c r="F60" s="27"/>
      <c r="G60" s="368"/>
      <c r="H60" s="22"/>
      <c r="I60" s="23">
        <v>11</v>
      </c>
      <c r="J60" s="24" t="s">
        <v>685</v>
      </c>
      <c r="K60" s="25" t="str">
        <f>IF(ISERROR(VLOOKUP(J60,'KAYIT LİSTESİ'!$B$4:$H$1023,3,0)),"",(VLOOKUP(J60,'KAYIT LİSTESİ'!$B$4:$H$1023,3,0)))</f>
        <v/>
      </c>
      <c r="L60" s="26" t="str">
        <f>IF(ISERROR(VLOOKUP(J60,'KAYIT LİSTESİ'!$B$4:$H$1023,4,0)),"",(VLOOKUP(J60,'KAYIT LİSTESİ'!$B$4:$H$1023,4,0)))</f>
        <v/>
      </c>
      <c r="M60" s="50" t="str">
        <f>IF(ISERROR(VLOOKUP(J60,'KAYIT LİSTESİ'!$B$4:$H$1023,5,0)),"",(VLOOKUP(J60,'KAYIT LİSTESİ'!$B$4:$H$1023,5,0)))</f>
        <v/>
      </c>
      <c r="N60" s="50" t="str">
        <f>IF(ISERROR(VLOOKUP(J60,'KAYIT LİSTESİ'!$B$4:$H$1023,6,0)),"",(VLOOKUP(J60,'KAYIT LİSTESİ'!$B$4:$H$1023,6,0)))</f>
        <v/>
      </c>
      <c r="O60" s="27"/>
      <c r="P60" s="25"/>
      <c r="T60" s="337"/>
      <c r="U60" s="335"/>
    </row>
    <row r="61" spans="1:21" s="19" customFormat="1" ht="29.25" hidden="1" customHeight="1">
      <c r="A61" s="23">
        <v>54</v>
      </c>
      <c r="B61" s="23"/>
      <c r="C61" s="26"/>
      <c r="D61" s="365"/>
      <c r="E61" s="366"/>
      <c r="F61" s="27"/>
      <c r="G61" s="368"/>
      <c r="H61" s="22"/>
      <c r="I61" s="23">
        <v>12</v>
      </c>
      <c r="J61" s="24" t="s">
        <v>686</v>
      </c>
      <c r="K61" s="25" t="str">
        <f>IF(ISERROR(VLOOKUP(J61,'KAYIT LİSTESİ'!$B$4:$H$1023,3,0)),"",(VLOOKUP(J61,'KAYIT LİSTESİ'!$B$4:$H$1023,3,0)))</f>
        <v/>
      </c>
      <c r="L61" s="26" t="str">
        <f>IF(ISERROR(VLOOKUP(J61,'KAYIT LİSTESİ'!$B$4:$H$1023,4,0)),"",(VLOOKUP(J61,'KAYIT LİSTESİ'!$B$4:$H$1023,4,0)))</f>
        <v/>
      </c>
      <c r="M61" s="50" t="str">
        <f>IF(ISERROR(VLOOKUP(J61,'KAYIT LİSTESİ'!$B$4:$H$1023,5,0)),"",(VLOOKUP(J61,'KAYIT LİSTESİ'!$B$4:$H$1023,5,0)))</f>
        <v/>
      </c>
      <c r="N61" s="50" t="str">
        <f>IF(ISERROR(VLOOKUP(J61,'KAYIT LİSTESİ'!$B$4:$H$1023,6,0)),"",(VLOOKUP(J61,'KAYIT LİSTESİ'!$B$4:$H$1023,6,0)))</f>
        <v/>
      </c>
      <c r="O61" s="27"/>
      <c r="P61" s="25"/>
      <c r="T61" s="337"/>
      <c r="U61" s="335"/>
    </row>
    <row r="62" spans="1:21" ht="13.5" customHeight="1">
      <c r="A62" s="35"/>
      <c r="B62" s="35"/>
      <c r="C62" s="36"/>
      <c r="D62" s="57"/>
      <c r="E62" s="37"/>
      <c r="F62" s="38"/>
      <c r="G62" s="39"/>
      <c r="I62" s="40"/>
      <c r="J62" s="41"/>
      <c r="K62" s="42"/>
      <c r="L62" s="43"/>
      <c r="M62" s="53"/>
      <c r="N62" s="53"/>
      <c r="O62" s="44"/>
      <c r="P62" s="42"/>
    </row>
    <row r="63" spans="1:21" ht="14.25" customHeight="1">
      <c r="A63" s="31" t="s">
        <v>18</v>
      </c>
      <c r="B63" s="31"/>
      <c r="C63" s="31"/>
      <c r="D63" s="58"/>
      <c r="E63" s="51" t="s">
        <v>0</v>
      </c>
      <c r="F63" s="45" t="s">
        <v>1</v>
      </c>
      <c r="G63" s="28"/>
      <c r="H63" s="32" t="s">
        <v>2</v>
      </c>
      <c r="I63" s="32"/>
      <c r="J63" s="32"/>
      <c r="K63" s="32"/>
      <c r="M63" s="54" t="s">
        <v>3</v>
      </c>
      <c r="N63" s="55" t="s">
        <v>3</v>
      </c>
      <c r="O63" s="28" t="s">
        <v>3</v>
      </c>
      <c r="P63" s="31"/>
      <c r="Q63" s="33"/>
    </row>
  </sheetData>
  <sortState ref="B8:F15">
    <sortCondition ref="F8:F15"/>
  </sortState>
  <mergeCells count="19">
    <mergeCell ref="A1:P1"/>
    <mergeCell ref="A2:P2"/>
    <mergeCell ref="A3:C3"/>
    <mergeCell ref="D3:E3"/>
    <mergeCell ref="F3:G3"/>
    <mergeCell ref="G6:G7"/>
    <mergeCell ref="A4:C4"/>
    <mergeCell ref="N3:P3"/>
    <mergeCell ref="B6:B7"/>
    <mergeCell ref="D4:E4"/>
    <mergeCell ref="N4:P4"/>
    <mergeCell ref="N5:P5"/>
    <mergeCell ref="A6:A7"/>
    <mergeCell ref="E6:E7"/>
    <mergeCell ref="F6:F7"/>
    <mergeCell ref="I3:M3"/>
    <mergeCell ref="C6:C7"/>
    <mergeCell ref="D6:D7"/>
    <mergeCell ref="F4:K4"/>
  </mergeCells>
  <conditionalFormatting sqref="N1:N1048576">
    <cfRule type="containsText" dxfId="53" priority="5" stopIfTrue="1" operator="containsText" text="FERDİ">
      <formula>NOT(ISERROR(SEARCH("FERDİ",N1)))</formula>
    </cfRule>
  </conditionalFormatting>
  <conditionalFormatting sqref="E1:E1048576">
    <cfRule type="containsText" dxfId="52" priority="4" stopIfTrue="1" operator="containsText" text="FERDİ">
      <formula>NOT(ISERROR(SEARCH("FERDİ",E1)))</formula>
    </cfRule>
  </conditionalFormatting>
  <conditionalFormatting sqref="N3">
    <cfRule type="containsText" dxfId="51" priority="3" stopIfTrue="1" operator="containsText" text="FERDİ">
      <formula>NOT(ISERROR(SEARCH("FERDİ",N3)))</formula>
    </cfRule>
  </conditionalFormatting>
  <conditionalFormatting sqref="N4">
    <cfRule type="containsText" dxfId="50" priority="2" stopIfTrue="1" operator="containsText" text="FERDİ">
      <formula>NOT(ISERROR(SEARCH("FERDİ",N4)))</formula>
    </cfRule>
  </conditionalFormatting>
  <conditionalFormatting sqref="N4">
    <cfRule type="containsText" dxfId="49"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codeName="Sayfa25">
    <tabColor rgb="FFFFC000"/>
  </sheetPr>
  <dimension ref="A1:Z65551"/>
  <sheetViews>
    <sheetView view="pageBreakPreview" topLeftCell="A35" zoomScale="70" zoomScaleSheetLayoutView="70" workbookViewId="0">
      <selection activeCell="B49" activeCellId="1" sqref="A48:XFD48 A49:XFD49"/>
    </sheetView>
  </sheetViews>
  <sheetFormatPr defaultRowHeight="12.75"/>
  <cols>
    <col min="1" max="1" width="4.85546875" style="28" customWidth="1"/>
    <col min="2" max="2" width="7.7109375" style="28" bestFit="1" customWidth="1"/>
    <col min="3" max="3" width="17.5703125" style="21" customWidth="1"/>
    <col min="4" max="4" width="28.5703125" style="52" customWidth="1"/>
    <col min="5" max="5" width="26.28515625" style="52" customWidth="1"/>
    <col min="6" max="6" width="12.5703125" style="21" customWidth="1"/>
    <col min="7" max="7" width="9.85546875" style="29" customWidth="1"/>
    <col min="8" max="8" width="1.7109375" style="402" customWidth="1"/>
    <col min="9" max="9" width="6.28515625" style="28" customWidth="1"/>
    <col min="10" max="10" width="19.7109375" style="28" hidden="1" customWidth="1"/>
    <col min="11" max="11" width="10" style="28" customWidth="1"/>
    <col min="12" max="12" width="16.7109375" style="30" customWidth="1"/>
    <col min="13" max="13" width="31.7109375" style="56" customWidth="1"/>
    <col min="14" max="14" width="24.28515625" style="56" customWidth="1"/>
    <col min="15" max="15" width="13.7109375" style="56" customWidth="1"/>
    <col min="16" max="16" width="7.7109375" style="21" customWidth="1"/>
    <col min="17" max="17" width="5.7109375" style="424" hidden="1" customWidth="1"/>
    <col min="18" max="19" width="9.140625" style="21"/>
    <col min="20" max="20" width="7.7109375" style="339" hidden="1" customWidth="1"/>
    <col min="21" max="21" width="4.42578125" style="335" hidden="1" customWidth="1"/>
    <col min="22" max="24" width="9.140625" style="21"/>
    <col min="25" max="25" width="9.5703125" style="394" customWidth="1"/>
    <col min="26" max="26" width="0" style="21" hidden="1" customWidth="1"/>
    <col min="27" max="16384" width="9.140625" style="21"/>
  </cols>
  <sheetData>
    <row r="1" spans="1:26" s="10" customFormat="1" ht="48.75" customHeight="1">
      <c r="A1" s="880" t="s">
        <v>1204</v>
      </c>
      <c r="B1" s="880"/>
      <c r="C1" s="880"/>
      <c r="D1" s="880"/>
      <c r="E1" s="880"/>
      <c r="F1" s="880"/>
      <c r="G1" s="880"/>
      <c r="H1" s="880"/>
      <c r="I1" s="880"/>
      <c r="J1" s="880"/>
      <c r="K1" s="880"/>
      <c r="L1" s="880"/>
      <c r="M1" s="880"/>
      <c r="N1" s="880"/>
      <c r="O1" s="880"/>
      <c r="P1" s="880"/>
      <c r="Q1" s="421"/>
      <c r="T1" s="338">
        <v>15614</v>
      </c>
      <c r="U1" s="334">
        <v>100</v>
      </c>
      <c r="Y1" s="383"/>
    </row>
    <row r="2" spans="1:26" s="10" customFormat="1" ht="24.75" customHeight="1">
      <c r="A2" s="881" t="s">
        <v>958</v>
      </c>
      <c r="B2" s="881"/>
      <c r="C2" s="881"/>
      <c r="D2" s="881"/>
      <c r="E2" s="881"/>
      <c r="F2" s="881"/>
      <c r="G2" s="881"/>
      <c r="H2" s="881"/>
      <c r="I2" s="881"/>
      <c r="J2" s="881"/>
      <c r="K2" s="881"/>
      <c r="L2" s="881"/>
      <c r="M2" s="881"/>
      <c r="N2" s="881"/>
      <c r="O2" s="881"/>
      <c r="P2" s="881"/>
      <c r="Q2" s="421"/>
      <c r="T2" s="338">
        <v>15644</v>
      </c>
      <c r="U2" s="334">
        <v>99</v>
      </c>
      <c r="Y2" s="383"/>
    </row>
    <row r="3" spans="1:26" s="12" customFormat="1" ht="30" customHeight="1">
      <c r="A3" s="882" t="s">
        <v>115</v>
      </c>
      <c r="B3" s="882"/>
      <c r="C3" s="882"/>
      <c r="D3" s="883" t="s">
        <v>838</v>
      </c>
      <c r="E3" s="883"/>
      <c r="F3" s="884"/>
      <c r="G3" s="884"/>
      <c r="H3" s="520"/>
      <c r="I3" s="920"/>
      <c r="J3" s="920"/>
      <c r="K3" s="920"/>
      <c r="L3" s="920"/>
      <c r="M3" s="416" t="s">
        <v>644</v>
      </c>
      <c r="N3" s="854" t="s">
        <v>1205</v>
      </c>
      <c r="O3" s="854"/>
      <c r="P3" s="854"/>
      <c r="Q3" s="422"/>
      <c r="T3" s="338">
        <v>15674</v>
      </c>
      <c r="U3" s="334">
        <v>98</v>
      </c>
      <c r="Y3" s="384"/>
    </row>
    <row r="4" spans="1:26" s="12" customFormat="1" ht="25.5" customHeight="1">
      <c r="A4" s="871" t="s">
        <v>105</v>
      </c>
      <c r="B4" s="871"/>
      <c r="C4" s="871"/>
      <c r="D4" s="872" t="s">
        <v>947</v>
      </c>
      <c r="E4" s="872"/>
      <c r="F4" s="521"/>
      <c r="G4" s="521"/>
      <c r="H4" s="522"/>
      <c r="I4" s="521"/>
      <c r="J4" s="521"/>
      <c r="K4" s="521"/>
      <c r="L4" s="523"/>
      <c r="M4" s="417" t="s">
        <v>113</v>
      </c>
      <c r="N4" s="861" t="s">
        <v>1155</v>
      </c>
      <c r="O4" s="861"/>
      <c r="P4" s="861"/>
      <c r="Q4" s="422"/>
      <c r="T4" s="338">
        <v>15704</v>
      </c>
      <c r="U4" s="334">
        <v>97</v>
      </c>
      <c r="Y4" s="384"/>
    </row>
    <row r="5" spans="1:26" s="10" customFormat="1" ht="15" customHeight="1">
      <c r="A5" s="13"/>
      <c r="B5" s="13"/>
      <c r="C5" s="14"/>
      <c r="D5" s="15"/>
      <c r="E5" s="16"/>
      <c r="F5" s="16"/>
      <c r="G5" s="16"/>
      <c r="H5" s="385"/>
      <c r="I5" s="13"/>
      <c r="J5" s="13"/>
      <c r="K5" s="13"/>
      <c r="L5" s="17"/>
      <c r="M5" s="18"/>
      <c r="N5" s="858">
        <v>41793.905943749996</v>
      </c>
      <c r="O5" s="858"/>
      <c r="P5" s="858"/>
      <c r="Q5" s="421"/>
      <c r="T5" s="338">
        <v>15734</v>
      </c>
      <c r="U5" s="334">
        <v>96</v>
      </c>
      <c r="Y5" s="383"/>
    </row>
    <row r="6" spans="1:26" s="19" customFormat="1" ht="27" customHeight="1">
      <c r="A6" s="868" t="s">
        <v>11</v>
      </c>
      <c r="B6" s="869" t="s">
        <v>100</v>
      </c>
      <c r="C6" s="878" t="s">
        <v>112</v>
      </c>
      <c r="D6" s="877" t="s">
        <v>13</v>
      </c>
      <c r="E6" s="877" t="s">
        <v>946</v>
      </c>
      <c r="F6" s="877" t="s">
        <v>14</v>
      </c>
      <c r="G6" s="875" t="s">
        <v>301</v>
      </c>
      <c r="H6" s="386"/>
      <c r="I6" s="358" t="s">
        <v>15</v>
      </c>
      <c r="J6" s="359"/>
      <c r="K6" s="359"/>
      <c r="L6" s="359"/>
      <c r="M6" s="359"/>
      <c r="N6" s="359"/>
      <c r="O6" s="359"/>
      <c r="P6" s="360"/>
      <c r="Q6" s="423"/>
      <c r="T6" s="339">
        <v>15764</v>
      </c>
      <c r="U6" s="335">
        <v>95</v>
      </c>
      <c r="Y6" s="387"/>
    </row>
    <row r="7" spans="1:26" ht="41.25" customHeight="1" thickBot="1">
      <c r="A7" s="869"/>
      <c r="B7" s="927"/>
      <c r="C7" s="928"/>
      <c r="D7" s="875"/>
      <c r="E7" s="875"/>
      <c r="F7" s="875"/>
      <c r="G7" s="929"/>
      <c r="H7" s="388"/>
      <c r="I7" s="389" t="s">
        <v>11</v>
      </c>
      <c r="J7" s="390" t="s">
        <v>101</v>
      </c>
      <c r="K7" s="390" t="s">
        <v>100</v>
      </c>
      <c r="L7" s="391" t="s">
        <v>12</v>
      </c>
      <c r="M7" s="392" t="s">
        <v>13</v>
      </c>
      <c r="N7" s="392" t="s">
        <v>946</v>
      </c>
      <c r="O7" s="393" t="s">
        <v>839</v>
      </c>
      <c r="P7" s="390" t="s">
        <v>27</v>
      </c>
      <c r="T7" s="339">
        <v>15794</v>
      </c>
      <c r="U7" s="335">
        <v>94</v>
      </c>
    </row>
    <row r="8" spans="1:26" s="19" customFormat="1" ht="30" customHeight="1">
      <c r="A8" s="930">
        <v>1</v>
      </c>
      <c r="B8" s="665">
        <v>315</v>
      </c>
      <c r="C8" s="741">
        <v>33883</v>
      </c>
      <c r="D8" s="546" t="s">
        <v>1075</v>
      </c>
      <c r="E8" s="921" t="s">
        <v>1059</v>
      </c>
      <c r="F8" s="933">
        <v>4719</v>
      </c>
      <c r="G8" s="939">
        <v>8</v>
      </c>
      <c r="H8" s="536">
        <v>5</v>
      </c>
      <c r="I8" s="924">
        <v>1</v>
      </c>
      <c r="J8" s="720"/>
      <c r="K8" s="537">
        <v>347</v>
      </c>
      <c r="L8" s="538">
        <v>33725</v>
      </c>
      <c r="M8" s="539" t="s">
        <v>1097</v>
      </c>
      <c r="N8" s="921" t="s">
        <v>1096</v>
      </c>
      <c r="O8" s="933">
        <v>5145</v>
      </c>
      <c r="P8" s="936">
        <v>5</v>
      </c>
      <c r="Q8" s="395">
        <v>6</v>
      </c>
      <c r="T8" s="339">
        <v>15824</v>
      </c>
      <c r="U8" s="335">
        <v>93</v>
      </c>
      <c r="Y8" s="396"/>
      <c r="Z8" s="397">
        <v>5145</v>
      </c>
    </row>
    <row r="9" spans="1:26" s="19" customFormat="1" ht="30" customHeight="1">
      <c r="A9" s="931"/>
      <c r="B9" s="665">
        <v>321</v>
      </c>
      <c r="C9" s="741">
        <v>35483</v>
      </c>
      <c r="D9" s="546" t="s">
        <v>1074</v>
      </c>
      <c r="E9" s="922"/>
      <c r="F9" s="934"/>
      <c r="G9" s="940"/>
      <c r="H9" s="536" t="s">
        <v>1206</v>
      </c>
      <c r="I9" s="925"/>
      <c r="J9" s="721"/>
      <c r="K9" s="540">
        <v>351</v>
      </c>
      <c r="L9" s="541">
        <v>31992</v>
      </c>
      <c r="M9" s="542" t="s">
        <v>1095</v>
      </c>
      <c r="N9" s="922"/>
      <c r="O9" s="934"/>
      <c r="P9" s="937"/>
      <c r="Q9" s="395"/>
      <c r="T9" s="339">
        <v>15854</v>
      </c>
      <c r="U9" s="335">
        <v>92</v>
      </c>
      <c r="Y9" s="396"/>
      <c r="Z9" s="397" t="s">
        <v>1206</v>
      </c>
    </row>
    <row r="10" spans="1:26" s="19" customFormat="1" ht="30" customHeight="1">
      <c r="A10" s="931"/>
      <c r="B10" s="665">
        <v>318</v>
      </c>
      <c r="C10" s="741">
        <v>29546</v>
      </c>
      <c r="D10" s="546" t="s">
        <v>1073</v>
      </c>
      <c r="E10" s="922"/>
      <c r="F10" s="934"/>
      <c r="G10" s="940"/>
      <c r="H10" s="536" t="s">
        <v>1206</v>
      </c>
      <c r="I10" s="925"/>
      <c r="J10" s="721"/>
      <c r="K10" s="540">
        <v>337</v>
      </c>
      <c r="L10" s="541">
        <v>32632</v>
      </c>
      <c r="M10" s="542" t="s">
        <v>1103</v>
      </c>
      <c r="N10" s="922"/>
      <c r="O10" s="934"/>
      <c r="P10" s="937"/>
      <c r="Q10" s="395"/>
      <c r="T10" s="339">
        <v>15884</v>
      </c>
      <c r="U10" s="335">
        <v>91</v>
      </c>
      <c r="Y10" s="396"/>
      <c r="Z10" s="397" t="s">
        <v>1206</v>
      </c>
    </row>
    <row r="11" spans="1:26" s="19" customFormat="1" ht="30" customHeight="1" thickBot="1">
      <c r="A11" s="932"/>
      <c r="B11" s="665">
        <v>317</v>
      </c>
      <c r="C11" s="741">
        <v>32176</v>
      </c>
      <c r="D11" s="546" t="s">
        <v>1058</v>
      </c>
      <c r="E11" s="922"/>
      <c r="F11" s="934"/>
      <c r="G11" s="940"/>
      <c r="H11" s="536" t="s">
        <v>1206</v>
      </c>
      <c r="I11" s="925"/>
      <c r="J11" s="722"/>
      <c r="K11" s="543">
        <v>350</v>
      </c>
      <c r="L11" s="544">
        <v>33999</v>
      </c>
      <c r="M11" s="545" t="s">
        <v>1101</v>
      </c>
      <c r="N11" s="922"/>
      <c r="O11" s="934"/>
      <c r="P11" s="937"/>
      <c r="Q11" s="395"/>
      <c r="T11" s="339">
        <v>15914</v>
      </c>
      <c r="U11" s="335">
        <v>90</v>
      </c>
      <c r="Y11" s="396"/>
      <c r="Z11" s="397" t="s">
        <v>1206</v>
      </c>
    </row>
    <row r="12" spans="1:26" s="19" customFormat="1" ht="30" hidden="1" customHeight="1">
      <c r="A12" s="667"/>
      <c r="B12" s="666"/>
      <c r="C12" s="742"/>
      <c r="D12" s="718"/>
      <c r="E12" s="922"/>
      <c r="F12" s="934"/>
      <c r="G12" s="940"/>
      <c r="H12" s="536"/>
      <c r="I12" s="925"/>
      <c r="J12" s="668"/>
      <c r="K12" s="666">
        <v>342</v>
      </c>
      <c r="L12" s="544">
        <v>31565</v>
      </c>
      <c r="M12" s="545" t="s">
        <v>1104</v>
      </c>
      <c r="N12" s="922"/>
      <c r="O12" s="934"/>
      <c r="P12" s="937"/>
      <c r="Q12" s="395"/>
      <c r="T12" s="339"/>
      <c r="U12" s="335"/>
      <c r="Y12" s="396"/>
      <c r="Z12" s="397"/>
    </row>
    <row r="13" spans="1:26" s="19" customFormat="1" ht="30" hidden="1" customHeight="1" thickBot="1">
      <c r="A13" s="667"/>
      <c r="B13" s="666"/>
      <c r="C13" s="742"/>
      <c r="D13" s="718"/>
      <c r="E13" s="923"/>
      <c r="F13" s="935"/>
      <c r="G13" s="941"/>
      <c r="H13" s="536"/>
      <c r="I13" s="926"/>
      <c r="J13" s="668"/>
      <c r="K13" s="666">
        <v>344</v>
      </c>
      <c r="L13" s="544">
        <v>35344</v>
      </c>
      <c r="M13" s="545" t="s">
        <v>1111</v>
      </c>
      <c r="N13" s="923"/>
      <c r="O13" s="935"/>
      <c r="P13" s="938"/>
      <c r="Q13" s="395"/>
      <c r="T13" s="339"/>
      <c r="U13" s="335"/>
      <c r="Y13" s="396"/>
      <c r="Z13" s="397"/>
    </row>
    <row r="14" spans="1:26" s="19" customFormat="1" ht="30" customHeight="1">
      <c r="A14" s="930">
        <v>2</v>
      </c>
      <c r="B14" s="665">
        <v>258</v>
      </c>
      <c r="C14" s="741">
        <v>35466</v>
      </c>
      <c r="D14" s="546" t="s">
        <v>1163</v>
      </c>
      <c r="E14" s="921" t="s">
        <v>961</v>
      </c>
      <c r="F14" s="933">
        <v>4794</v>
      </c>
      <c r="G14" s="939">
        <v>7</v>
      </c>
      <c r="H14" s="536">
        <v>2</v>
      </c>
      <c r="I14" s="924">
        <v>2</v>
      </c>
      <c r="J14" s="720"/>
      <c r="K14" s="537">
        <v>258</v>
      </c>
      <c r="L14" s="538">
        <v>35466</v>
      </c>
      <c r="M14" s="546" t="s">
        <v>1163</v>
      </c>
      <c r="N14" s="921" t="s">
        <v>961</v>
      </c>
      <c r="O14" s="933">
        <v>4794</v>
      </c>
      <c r="P14" s="936">
        <v>2</v>
      </c>
      <c r="Q14" s="395">
        <v>6</v>
      </c>
      <c r="T14" s="339">
        <v>15944</v>
      </c>
      <c r="U14" s="335">
        <v>89</v>
      </c>
      <c r="Y14" s="396"/>
      <c r="Z14" s="397">
        <v>4794</v>
      </c>
    </row>
    <row r="15" spans="1:26" s="19" customFormat="1" ht="30" customHeight="1">
      <c r="A15" s="931">
        <v>6</v>
      </c>
      <c r="B15" s="665">
        <v>255</v>
      </c>
      <c r="C15" s="741" t="s">
        <v>984</v>
      </c>
      <c r="D15" s="546" t="s">
        <v>985</v>
      </c>
      <c r="E15" s="922" t="s">
        <v>961</v>
      </c>
      <c r="F15" s="934">
        <v>4794</v>
      </c>
      <c r="G15" s="940">
        <v>7</v>
      </c>
      <c r="H15" s="536" t="s">
        <v>1206</v>
      </c>
      <c r="I15" s="925">
        <v>6</v>
      </c>
      <c r="J15" s="721"/>
      <c r="K15" s="537">
        <v>255</v>
      </c>
      <c r="L15" s="538" t="s">
        <v>984</v>
      </c>
      <c r="M15" s="546" t="s">
        <v>985</v>
      </c>
      <c r="N15" s="922"/>
      <c r="O15" s="934"/>
      <c r="P15" s="937"/>
      <c r="Q15" s="395"/>
      <c r="T15" s="339">
        <v>15974</v>
      </c>
      <c r="U15" s="335">
        <v>88</v>
      </c>
      <c r="Y15" s="396"/>
      <c r="Z15" s="397" t="s">
        <v>1206</v>
      </c>
    </row>
    <row r="16" spans="1:26" s="19" customFormat="1" ht="30" customHeight="1">
      <c r="A16" s="931">
        <v>7</v>
      </c>
      <c r="B16" s="665">
        <v>264</v>
      </c>
      <c r="C16" s="741" t="s">
        <v>982</v>
      </c>
      <c r="D16" s="546" t="s">
        <v>983</v>
      </c>
      <c r="E16" s="922" t="s">
        <v>961</v>
      </c>
      <c r="F16" s="934">
        <v>4794</v>
      </c>
      <c r="G16" s="940">
        <v>7</v>
      </c>
      <c r="H16" s="536" t="s">
        <v>1206</v>
      </c>
      <c r="I16" s="925">
        <v>7</v>
      </c>
      <c r="J16" s="721"/>
      <c r="K16" s="537">
        <v>264</v>
      </c>
      <c r="L16" s="538" t="s">
        <v>982</v>
      </c>
      <c r="M16" s="546" t="s">
        <v>983</v>
      </c>
      <c r="N16" s="922"/>
      <c r="O16" s="934"/>
      <c r="P16" s="937"/>
      <c r="Q16" s="395"/>
      <c r="T16" s="339">
        <v>20004</v>
      </c>
      <c r="U16" s="335">
        <v>87</v>
      </c>
      <c r="Y16" s="396"/>
      <c r="Z16" s="397" t="s">
        <v>1206</v>
      </c>
    </row>
    <row r="17" spans="1:26" s="19" customFormat="1" ht="30" customHeight="1" thickBot="1">
      <c r="A17" s="932">
        <v>8</v>
      </c>
      <c r="B17" s="665">
        <v>266</v>
      </c>
      <c r="C17" s="741" t="s">
        <v>959</v>
      </c>
      <c r="D17" s="546" t="s">
        <v>960</v>
      </c>
      <c r="E17" s="922" t="s">
        <v>961</v>
      </c>
      <c r="F17" s="934">
        <v>4794</v>
      </c>
      <c r="G17" s="940">
        <v>7</v>
      </c>
      <c r="H17" s="536" t="s">
        <v>1206</v>
      </c>
      <c r="I17" s="925">
        <v>8</v>
      </c>
      <c r="J17" s="722"/>
      <c r="K17" s="537">
        <v>266</v>
      </c>
      <c r="L17" s="538" t="s">
        <v>959</v>
      </c>
      <c r="M17" s="546" t="s">
        <v>960</v>
      </c>
      <c r="N17" s="922"/>
      <c r="O17" s="934"/>
      <c r="P17" s="937"/>
      <c r="Q17" s="395"/>
      <c r="T17" s="339">
        <v>20034</v>
      </c>
      <c r="U17" s="335">
        <v>86</v>
      </c>
      <c r="Y17" s="396"/>
      <c r="Z17" s="397" t="s">
        <v>1206</v>
      </c>
    </row>
    <row r="18" spans="1:26" s="19" customFormat="1" ht="30" hidden="1" customHeight="1">
      <c r="A18" s="667"/>
      <c r="B18" s="665"/>
      <c r="C18" s="741"/>
      <c r="D18" s="546"/>
      <c r="E18" s="922"/>
      <c r="F18" s="934">
        <v>4794</v>
      </c>
      <c r="G18" s="940">
        <v>7</v>
      </c>
      <c r="H18" s="536"/>
      <c r="I18" s="925"/>
      <c r="J18" s="719"/>
      <c r="K18" s="665">
        <v>256</v>
      </c>
      <c r="L18" s="538" t="s">
        <v>968</v>
      </c>
      <c r="M18" s="546" t="s">
        <v>969</v>
      </c>
      <c r="N18" s="922"/>
      <c r="O18" s="934"/>
      <c r="P18" s="937"/>
      <c r="Q18" s="395"/>
      <c r="T18" s="339"/>
      <c r="U18" s="335"/>
      <c r="Y18" s="396"/>
      <c r="Z18" s="397"/>
    </row>
    <row r="19" spans="1:26" s="19" customFormat="1" ht="30" hidden="1" customHeight="1" thickBot="1">
      <c r="A19" s="667"/>
      <c r="B19" s="665"/>
      <c r="C19" s="741"/>
      <c r="D19" s="546"/>
      <c r="E19" s="923"/>
      <c r="F19" s="935">
        <v>4794</v>
      </c>
      <c r="G19" s="941">
        <v>7</v>
      </c>
      <c r="H19" s="536"/>
      <c r="I19" s="926"/>
      <c r="J19" s="719"/>
      <c r="K19" s="665">
        <v>260</v>
      </c>
      <c r="L19" s="538" t="s">
        <v>973</v>
      </c>
      <c r="M19" s="546" t="s">
        <v>974</v>
      </c>
      <c r="N19" s="923"/>
      <c r="O19" s="935"/>
      <c r="P19" s="938"/>
      <c r="Q19" s="395"/>
      <c r="T19" s="339"/>
      <c r="U19" s="335"/>
      <c r="Y19" s="396"/>
      <c r="Z19" s="397"/>
    </row>
    <row r="20" spans="1:26" s="19" customFormat="1" ht="30" customHeight="1">
      <c r="A20" s="930">
        <v>3</v>
      </c>
      <c r="B20" s="665">
        <v>367</v>
      </c>
      <c r="C20" s="741">
        <v>36083</v>
      </c>
      <c r="D20" s="546" t="s">
        <v>1120</v>
      </c>
      <c r="E20" s="921" t="s">
        <v>1114</v>
      </c>
      <c r="F20" s="933">
        <v>5105</v>
      </c>
      <c r="G20" s="939">
        <v>6</v>
      </c>
      <c r="H20" s="536">
        <v>6</v>
      </c>
      <c r="I20" s="924">
        <v>3</v>
      </c>
      <c r="J20" s="720">
        <v>1</v>
      </c>
      <c r="K20" s="537">
        <v>378</v>
      </c>
      <c r="L20" s="538">
        <v>35065</v>
      </c>
      <c r="M20" s="546" t="s">
        <v>1140</v>
      </c>
      <c r="N20" s="921" t="s">
        <v>1129</v>
      </c>
      <c r="O20" s="933">
        <v>5154</v>
      </c>
      <c r="P20" s="936">
        <v>6</v>
      </c>
      <c r="Q20" s="395">
        <v>6</v>
      </c>
      <c r="T20" s="339">
        <v>20064</v>
      </c>
      <c r="U20" s="335">
        <v>85</v>
      </c>
      <c r="Y20" s="396"/>
      <c r="Z20" s="397">
        <v>5154</v>
      </c>
    </row>
    <row r="21" spans="1:26" s="19" customFormat="1" ht="30" customHeight="1">
      <c r="A21" s="931">
        <v>10</v>
      </c>
      <c r="B21" s="665">
        <v>355</v>
      </c>
      <c r="C21" s="741">
        <v>35376</v>
      </c>
      <c r="D21" s="546" t="s">
        <v>1115</v>
      </c>
      <c r="E21" s="922" t="s">
        <v>1114</v>
      </c>
      <c r="F21" s="934">
        <v>5105</v>
      </c>
      <c r="G21" s="940">
        <v>6</v>
      </c>
      <c r="H21" s="536" t="s">
        <v>1206</v>
      </c>
      <c r="I21" s="925">
        <v>9.5890410958904102</v>
      </c>
      <c r="J21" s="721">
        <v>2</v>
      </c>
      <c r="K21" s="537">
        <v>370</v>
      </c>
      <c r="L21" s="538">
        <v>34335</v>
      </c>
      <c r="M21" s="546" t="s">
        <v>1131</v>
      </c>
      <c r="N21" s="922"/>
      <c r="O21" s="934"/>
      <c r="P21" s="937" t="s">
        <v>27</v>
      </c>
      <c r="Q21" s="395"/>
      <c r="T21" s="339">
        <v>20094</v>
      </c>
      <c r="U21" s="335">
        <v>84</v>
      </c>
      <c r="Y21" s="396"/>
      <c r="Z21" s="397" t="s">
        <v>1206</v>
      </c>
    </row>
    <row r="22" spans="1:26" s="19" customFormat="1" ht="30" customHeight="1">
      <c r="A22" s="931">
        <v>11</v>
      </c>
      <c r="B22" s="665">
        <v>359</v>
      </c>
      <c r="C22" s="741">
        <v>35324</v>
      </c>
      <c r="D22" s="546" t="s">
        <v>1119</v>
      </c>
      <c r="E22" s="922" t="s">
        <v>1114</v>
      </c>
      <c r="F22" s="934">
        <v>5105</v>
      </c>
      <c r="G22" s="940">
        <v>6</v>
      </c>
      <c r="H22" s="536" t="s">
        <v>1206</v>
      </c>
      <c r="I22" s="925">
        <v>10.6301369863014</v>
      </c>
      <c r="J22" s="719">
        <v>3</v>
      </c>
      <c r="K22" s="537">
        <v>377</v>
      </c>
      <c r="L22" s="538">
        <v>35431</v>
      </c>
      <c r="M22" s="546" t="s">
        <v>1141</v>
      </c>
      <c r="N22" s="922"/>
      <c r="O22" s="934"/>
      <c r="P22" s="937"/>
      <c r="Q22" s="395"/>
      <c r="T22" s="339">
        <v>20124</v>
      </c>
      <c r="U22" s="335">
        <v>83</v>
      </c>
      <c r="Y22" s="396"/>
      <c r="Z22" s="397" t="s">
        <v>1206</v>
      </c>
    </row>
    <row r="23" spans="1:26" s="19" customFormat="1" ht="30" customHeight="1" thickBot="1">
      <c r="A23" s="932">
        <v>12</v>
      </c>
      <c r="B23" s="665">
        <v>354</v>
      </c>
      <c r="C23" s="741">
        <v>34455</v>
      </c>
      <c r="D23" s="546" t="s">
        <v>1113</v>
      </c>
      <c r="E23" s="922" t="s">
        <v>1114</v>
      </c>
      <c r="F23" s="934">
        <v>5105</v>
      </c>
      <c r="G23" s="940">
        <v>6</v>
      </c>
      <c r="H23" s="536" t="s">
        <v>1206</v>
      </c>
      <c r="I23" s="925">
        <v>11.671232876712301</v>
      </c>
      <c r="J23" s="722">
        <v>4</v>
      </c>
      <c r="K23" s="537">
        <v>369</v>
      </c>
      <c r="L23" s="538">
        <v>33029</v>
      </c>
      <c r="M23" s="546" t="s">
        <v>1130</v>
      </c>
      <c r="N23" s="922"/>
      <c r="O23" s="934"/>
      <c r="P23" s="937"/>
      <c r="Q23" s="395"/>
      <c r="T23" s="339">
        <v>20154</v>
      </c>
      <c r="U23" s="335">
        <v>82</v>
      </c>
      <c r="Y23" s="396"/>
      <c r="Z23" s="397" t="s">
        <v>1206</v>
      </c>
    </row>
    <row r="24" spans="1:26" s="19" customFormat="1" ht="30" hidden="1" customHeight="1">
      <c r="A24" s="667"/>
      <c r="B24" s="665"/>
      <c r="C24" s="741"/>
      <c r="D24" s="546"/>
      <c r="E24" s="922"/>
      <c r="F24" s="934">
        <v>5105</v>
      </c>
      <c r="G24" s="940">
        <v>6</v>
      </c>
      <c r="H24" s="536"/>
      <c r="I24" s="925"/>
      <c r="J24" s="721">
        <v>5</v>
      </c>
      <c r="K24" s="665">
        <v>368</v>
      </c>
      <c r="L24" s="538">
        <v>33378</v>
      </c>
      <c r="M24" s="546" t="s">
        <v>1165</v>
      </c>
      <c r="N24" s="922"/>
      <c r="O24" s="934"/>
      <c r="P24" s="937"/>
      <c r="Q24" s="395"/>
      <c r="T24" s="339"/>
      <c r="U24" s="335"/>
      <c r="Y24" s="396"/>
      <c r="Z24" s="397"/>
    </row>
    <row r="25" spans="1:26" s="19" customFormat="1" ht="30" hidden="1" customHeight="1" thickBot="1">
      <c r="A25" s="667"/>
      <c r="B25" s="665"/>
      <c r="C25" s="741"/>
      <c r="D25" s="546"/>
      <c r="E25" s="923"/>
      <c r="F25" s="935">
        <v>5105</v>
      </c>
      <c r="G25" s="941">
        <v>6</v>
      </c>
      <c r="H25" s="536"/>
      <c r="I25" s="926"/>
      <c r="J25" s="719">
        <v>6</v>
      </c>
      <c r="K25" s="665">
        <v>375</v>
      </c>
      <c r="L25" s="538">
        <v>33604</v>
      </c>
      <c r="M25" s="546" t="s">
        <v>1135</v>
      </c>
      <c r="N25" s="923"/>
      <c r="O25" s="935"/>
      <c r="P25" s="938"/>
      <c r="Q25" s="395"/>
      <c r="T25" s="339"/>
      <c r="U25" s="335"/>
      <c r="Y25" s="396"/>
      <c r="Z25" s="397"/>
    </row>
    <row r="26" spans="1:26" s="19" customFormat="1" ht="30" customHeight="1">
      <c r="A26" s="930">
        <v>4</v>
      </c>
      <c r="B26" s="665">
        <v>347</v>
      </c>
      <c r="C26" s="741">
        <v>33725</v>
      </c>
      <c r="D26" s="539" t="s">
        <v>1097</v>
      </c>
      <c r="E26" s="921" t="s">
        <v>1096</v>
      </c>
      <c r="F26" s="933">
        <v>5145</v>
      </c>
      <c r="G26" s="939">
        <v>5</v>
      </c>
      <c r="H26" s="536">
        <v>3</v>
      </c>
      <c r="I26" s="924">
        <v>4</v>
      </c>
      <c r="J26" s="723">
        <v>1</v>
      </c>
      <c r="K26" s="537">
        <v>287</v>
      </c>
      <c r="L26" s="538">
        <v>31619</v>
      </c>
      <c r="M26" s="546" t="s">
        <v>1015</v>
      </c>
      <c r="N26" s="921" t="s">
        <v>1014</v>
      </c>
      <c r="O26" s="933" t="s">
        <v>1203</v>
      </c>
      <c r="P26" s="936" t="s">
        <v>1012</v>
      </c>
      <c r="Q26" s="395">
        <v>6</v>
      </c>
      <c r="T26" s="339">
        <v>20194</v>
      </c>
      <c r="U26" s="335">
        <v>81</v>
      </c>
      <c r="Y26" s="396"/>
      <c r="Z26" s="397">
        <v>5103</v>
      </c>
    </row>
    <row r="27" spans="1:26" s="19" customFormat="1" ht="30" customHeight="1">
      <c r="A27" s="931">
        <v>14</v>
      </c>
      <c r="B27" s="540">
        <v>351</v>
      </c>
      <c r="C27" s="743">
        <v>31992</v>
      </c>
      <c r="D27" s="542" t="s">
        <v>1095</v>
      </c>
      <c r="E27" s="922" t="s">
        <v>1096</v>
      </c>
      <c r="F27" s="934">
        <v>5145</v>
      </c>
      <c r="G27" s="940">
        <v>5</v>
      </c>
      <c r="H27" s="536" t="s">
        <v>1206</v>
      </c>
      <c r="I27" s="925">
        <v>13.7534246575343</v>
      </c>
      <c r="J27" s="721">
        <v>2</v>
      </c>
      <c r="K27" s="537">
        <v>295</v>
      </c>
      <c r="L27" s="538">
        <v>33992</v>
      </c>
      <c r="M27" s="546" t="s">
        <v>1027</v>
      </c>
      <c r="N27" s="922"/>
      <c r="O27" s="934"/>
      <c r="P27" s="937"/>
      <c r="Q27" s="395"/>
      <c r="T27" s="339">
        <v>20224</v>
      </c>
      <c r="U27" s="335">
        <v>80</v>
      </c>
      <c r="Y27" s="396"/>
      <c r="Z27" s="397" t="s">
        <v>1206</v>
      </c>
    </row>
    <row r="28" spans="1:26" s="19" customFormat="1" ht="30" customHeight="1">
      <c r="A28" s="931">
        <v>15</v>
      </c>
      <c r="B28" s="540">
        <v>337</v>
      </c>
      <c r="C28" s="743">
        <v>32632</v>
      </c>
      <c r="D28" s="542" t="s">
        <v>1103</v>
      </c>
      <c r="E28" s="922" t="s">
        <v>1096</v>
      </c>
      <c r="F28" s="934">
        <v>5145</v>
      </c>
      <c r="G28" s="940">
        <v>5</v>
      </c>
      <c r="H28" s="536" t="s">
        <v>1206</v>
      </c>
      <c r="I28" s="925">
        <v>14.794520547945201</v>
      </c>
      <c r="J28" s="721">
        <v>3</v>
      </c>
      <c r="K28" s="537">
        <v>298</v>
      </c>
      <c r="L28" s="538">
        <v>31276</v>
      </c>
      <c r="M28" s="546" t="s">
        <v>1019</v>
      </c>
      <c r="N28" s="922"/>
      <c r="O28" s="934"/>
      <c r="P28" s="937"/>
      <c r="Q28" s="395"/>
      <c r="T28" s="339">
        <v>20254</v>
      </c>
      <c r="U28" s="335">
        <v>79</v>
      </c>
      <c r="Y28" s="396"/>
      <c r="Z28" s="397" t="s">
        <v>1206</v>
      </c>
    </row>
    <row r="29" spans="1:26" s="19" customFormat="1" ht="30" customHeight="1" thickBot="1">
      <c r="A29" s="932">
        <v>16</v>
      </c>
      <c r="B29" s="666">
        <v>350</v>
      </c>
      <c r="C29" s="742">
        <v>33999</v>
      </c>
      <c r="D29" s="545" t="s">
        <v>1101</v>
      </c>
      <c r="E29" s="922" t="s">
        <v>1096</v>
      </c>
      <c r="F29" s="934">
        <v>5145</v>
      </c>
      <c r="G29" s="940">
        <v>5</v>
      </c>
      <c r="H29" s="536" t="s">
        <v>1206</v>
      </c>
      <c r="I29" s="925">
        <v>15.835616438356199</v>
      </c>
      <c r="J29" s="722">
        <v>4</v>
      </c>
      <c r="K29" s="537">
        <v>294</v>
      </c>
      <c r="L29" s="538">
        <v>30820</v>
      </c>
      <c r="M29" s="546" t="s">
        <v>1013</v>
      </c>
      <c r="N29" s="922"/>
      <c r="O29" s="934"/>
      <c r="P29" s="937"/>
      <c r="Q29" s="395"/>
      <c r="T29" s="339">
        <v>20294</v>
      </c>
      <c r="U29" s="335">
        <v>78</v>
      </c>
      <c r="Y29" s="396"/>
      <c r="Z29" s="397" t="s">
        <v>1206</v>
      </c>
    </row>
    <row r="30" spans="1:26" s="19" customFormat="1" ht="30" hidden="1" customHeight="1">
      <c r="A30" s="667"/>
      <c r="B30" s="665"/>
      <c r="C30" s="741"/>
      <c r="D30" s="539"/>
      <c r="E30" s="922"/>
      <c r="F30" s="934">
        <v>5145</v>
      </c>
      <c r="G30" s="940">
        <v>5</v>
      </c>
      <c r="H30" s="536"/>
      <c r="I30" s="925"/>
      <c r="J30" s="721">
        <v>5</v>
      </c>
      <c r="K30" s="665">
        <v>303</v>
      </c>
      <c r="L30" s="538">
        <v>34949</v>
      </c>
      <c r="M30" s="546" t="s">
        <v>1028</v>
      </c>
      <c r="N30" s="922"/>
      <c r="O30" s="934"/>
      <c r="P30" s="937"/>
      <c r="Q30" s="395"/>
      <c r="T30" s="339"/>
      <c r="U30" s="335"/>
      <c r="Y30" s="396"/>
      <c r="Z30" s="397"/>
    </row>
    <row r="31" spans="1:26" s="19" customFormat="1" ht="30" hidden="1" customHeight="1" thickBot="1">
      <c r="A31" s="667"/>
      <c r="B31" s="665"/>
      <c r="C31" s="741"/>
      <c r="D31" s="539"/>
      <c r="E31" s="923"/>
      <c r="F31" s="935">
        <v>5145</v>
      </c>
      <c r="G31" s="941">
        <v>5</v>
      </c>
      <c r="H31" s="536"/>
      <c r="I31" s="926"/>
      <c r="J31" s="719">
        <v>6</v>
      </c>
      <c r="K31" s="665">
        <v>299</v>
      </c>
      <c r="L31" s="538">
        <v>30769</v>
      </c>
      <c r="M31" s="546" t="s">
        <v>1029</v>
      </c>
      <c r="N31" s="923"/>
      <c r="O31" s="935"/>
      <c r="P31" s="938"/>
      <c r="Q31" s="395"/>
      <c r="T31" s="339"/>
      <c r="U31" s="335"/>
      <c r="Y31" s="396"/>
      <c r="Z31" s="397"/>
    </row>
    <row r="32" spans="1:26" s="19" customFormat="1" ht="30" customHeight="1">
      <c r="A32" s="930">
        <v>5</v>
      </c>
      <c r="B32" s="665">
        <v>378</v>
      </c>
      <c r="C32" s="741">
        <v>35065</v>
      </c>
      <c r="D32" s="546" t="s">
        <v>1140</v>
      </c>
      <c r="E32" s="921" t="s">
        <v>1129</v>
      </c>
      <c r="F32" s="933">
        <v>5154</v>
      </c>
      <c r="G32" s="939">
        <v>4</v>
      </c>
      <c r="H32" s="536">
        <v>1</v>
      </c>
      <c r="I32" s="924">
        <v>5</v>
      </c>
      <c r="J32" s="723">
        <v>1</v>
      </c>
      <c r="K32" s="537">
        <v>315</v>
      </c>
      <c r="L32" s="538">
        <v>33883</v>
      </c>
      <c r="M32" s="546" t="s">
        <v>1075</v>
      </c>
      <c r="N32" s="921" t="s">
        <v>1059</v>
      </c>
      <c r="O32" s="933">
        <v>4719</v>
      </c>
      <c r="P32" s="936">
        <v>1</v>
      </c>
      <c r="Q32" s="395">
        <v>6</v>
      </c>
      <c r="T32" s="339">
        <v>20334</v>
      </c>
      <c r="U32" s="335">
        <v>77</v>
      </c>
      <c r="Y32" s="396"/>
      <c r="Z32" s="397">
        <v>4719</v>
      </c>
    </row>
    <row r="33" spans="1:26" s="19" customFormat="1" ht="30" customHeight="1">
      <c r="A33" s="931">
        <v>18</v>
      </c>
      <c r="B33" s="665">
        <v>370</v>
      </c>
      <c r="C33" s="741">
        <v>34335</v>
      </c>
      <c r="D33" s="546" t="s">
        <v>1131</v>
      </c>
      <c r="E33" s="922" t="s">
        <v>1129</v>
      </c>
      <c r="F33" s="934">
        <v>5154</v>
      </c>
      <c r="G33" s="940">
        <v>4</v>
      </c>
      <c r="H33" s="536" t="s">
        <v>1206</v>
      </c>
      <c r="I33" s="925">
        <v>8</v>
      </c>
      <c r="J33" s="721">
        <v>2</v>
      </c>
      <c r="K33" s="537">
        <v>321</v>
      </c>
      <c r="L33" s="538">
        <v>35483</v>
      </c>
      <c r="M33" s="546" t="s">
        <v>1074</v>
      </c>
      <c r="N33" s="922"/>
      <c r="O33" s="934"/>
      <c r="P33" s="937"/>
      <c r="Q33" s="395"/>
      <c r="T33" s="339">
        <v>20374</v>
      </c>
      <c r="U33" s="335">
        <v>76</v>
      </c>
      <c r="Y33" s="396"/>
      <c r="Z33" s="397" t="s">
        <v>1206</v>
      </c>
    </row>
    <row r="34" spans="1:26" ht="30" customHeight="1">
      <c r="A34" s="931">
        <v>19</v>
      </c>
      <c r="B34" s="665">
        <v>377</v>
      </c>
      <c r="C34" s="741">
        <v>35431</v>
      </c>
      <c r="D34" s="546" t="s">
        <v>1141</v>
      </c>
      <c r="E34" s="922" t="s">
        <v>1129</v>
      </c>
      <c r="F34" s="934">
        <v>5154</v>
      </c>
      <c r="G34" s="940">
        <v>4</v>
      </c>
      <c r="H34" s="536" t="s">
        <v>1206</v>
      </c>
      <c r="I34" s="925">
        <v>9</v>
      </c>
      <c r="J34" s="721">
        <v>3</v>
      </c>
      <c r="K34" s="537">
        <v>318</v>
      </c>
      <c r="L34" s="538">
        <v>29546</v>
      </c>
      <c r="M34" s="546" t="s">
        <v>1073</v>
      </c>
      <c r="N34" s="922"/>
      <c r="O34" s="934"/>
      <c r="P34" s="937"/>
      <c r="Q34" s="395"/>
      <c r="T34" s="339">
        <v>20414</v>
      </c>
      <c r="U34" s="335">
        <v>75</v>
      </c>
      <c r="Y34" s="396"/>
      <c r="Z34" s="397" t="s">
        <v>1206</v>
      </c>
    </row>
    <row r="35" spans="1:26" ht="30" customHeight="1" thickBot="1">
      <c r="A35" s="932">
        <v>20</v>
      </c>
      <c r="B35" s="665">
        <v>369</v>
      </c>
      <c r="C35" s="741">
        <v>33029</v>
      </c>
      <c r="D35" s="546" t="s">
        <v>1130</v>
      </c>
      <c r="E35" s="922" t="s">
        <v>1129</v>
      </c>
      <c r="F35" s="934">
        <v>5154</v>
      </c>
      <c r="G35" s="940">
        <v>4</v>
      </c>
      <c r="H35" s="536" t="s">
        <v>1206</v>
      </c>
      <c r="I35" s="925">
        <v>10</v>
      </c>
      <c r="J35" s="722">
        <v>4</v>
      </c>
      <c r="K35" s="537">
        <v>317</v>
      </c>
      <c r="L35" s="538">
        <v>32176</v>
      </c>
      <c r="M35" s="546" t="s">
        <v>1058</v>
      </c>
      <c r="N35" s="922"/>
      <c r="O35" s="934"/>
      <c r="P35" s="937"/>
      <c r="Q35" s="395"/>
      <c r="T35" s="339">
        <v>20454</v>
      </c>
      <c r="U35" s="335">
        <v>74</v>
      </c>
      <c r="Y35" s="396"/>
      <c r="Z35" s="397" t="s">
        <v>1206</v>
      </c>
    </row>
    <row r="36" spans="1:26" ht="30" hidden="1" customHeight="1">
      <c r="A36" s="667"/>
      <c r="B36" s="665"/>
      <c r="C36" s="741"/>
      <c r="D36" s="546"/>
      <c r="E36" s="922"/>
      <c r="F36" s="934">
        <v>5154</v>
      </c>
      <c r="G36" s="940">
        <v>4</v>
      </c>
      <c r="H36" s="536"/>
      <c r="I36" s="925"/>
      <c r="J36" s="721">
        <v>5</v>
      </c>
      <c r="K36" s="665">
        <v>312</v>
      </c>
      <c r="L36" s="538">
        <v>34157</v>
      </c>
      <c r="M36" s="546" t="s">
        <v>1063</v>
      </c>
      <c r="N36" s="922"/>
      <c r="O36" s="934"/>
      <c r="P36" s="937"/>
      <c r="Q36" s="395"/>
      <c r="Y36" s="396"/>
      <c r="Z36" s="397"/>
    </row>
    <row r="37" spans="1:26" ht="30" hidden="1" customHeight="1" thickBot="1">
      <c r="A37" s="667"/>
      <c r="B37" s="665"/>
      <c r="C37" s="741"/>
      <c r="D37" s="546"/>
      <c r="E37" s="923"/>
      <c r="F37" s="935">
        <v>5154</v>
      </c>
      <c r="G37" s="941">
        <v>4</v>
      </c>
      <c r="H37" s="536"/>
      <c r="I37" s="926"/>
      <c r="J37" s="719"/>
      <c r="K37" s="665" t="s">
        <v>1012</v>
      </c>
      <c r="L37" s="538" t="s">
        <v>1012</v>
      </c>
      <c r="M37" s="546" t="s">
        <v>1012</v>
      </c>
      <c r="N37" s="923"/>
      <c r="O37" s="935"/>
      <c r="P37" s="938"/>
      <c r="Q37" s="395"/>
      <c r="Y37" s="396"/>
      <c r="Z37" s="397"/>
    </row>
    <row r="38" spans="1:26" ht="30" customHeight="1">
      <c r="A38" s="930">
        <v>6</v>
      </c>
      <c r="B38" s="547">
        <v>327</v>
      </c>
      <c r="C38" s="741">
        <v>35146</v>
      </c>
      <c r="D38" s="546" t="s">
        <v>1093</v>
      </c>
      <c r="E38" s="921" t="s">
        <v>1081</v>
      </c>
      <c r="F38" s="933">
        <v>5211</v>
      </c>
      <c r="G38" s="939">
        <v>3</v>
      </c>
      <c r="H38" s="536">
        <v>8</v>
      </c>
      <c r="I38" s="924">
        <v>6</v>
      </c>
      <c r="J38" s="720">
        <v>1</v>
      </c>
      <c r="K38" s="537">
        <v>279</v>
      </c>
      <c r="L38" s="538">
        <v>34911</v>
      </c>
      <c r="M38" s="546" t="s">
        <v>1001</v>
      </c>
      <c r="N38" s="921" t="s">
        <v>996</v>
      </c>
      <c r="O38" s="933" t="s">
        <v>1203</v>
      </c>
      <c r="P38" s="936" t="s">
        <v>1012</v>
      </c>
      <c r="Q38" s="395">
        <v>6</v>
      </c>
      <c r="T38" s="339">
        <v>20494</v>
      </c>
      <c r="U38" s="335">
        <v>73</v>
      </c>
      <c r="Y38" s="396"/>
      <c r="Z38" s="397">
        <v>10000001</v>
      </c>
    </row>
    <row r="39" spans="1:26" ht="30" customHeight="1">
      <c r="A39" s="931">
        <v>22</v>
      </c>
      <c r="B39" s="547">
        <v>330</v>
      </c>
      <c r="C39" s="741">
        <v>35065</v>
      </c>
      <c r="D39" s="546" t="s">
        <v>1086</v>
      </c>
      <c r="E39" s="922" t="s">
        <v>1081</v>
      </c>
      <c r="F39" s="934">
        <v>5211</v>
      </c>
      <c r="G39" s="940">
        <v>3</v>
      </c>
      <c r="H39" s="536" t="s">
        <v>1206</v>
      </c>
      <c r="I39" s="925">
        <v>12</v>
      </c>
      <c r="J39" s="721">
        <v>2</v>
      </c>
      <c r="K39" s="537">
        <v>270</v>
      </c>
      <c r="L39" s="538">
        <v>35960</v>
      </c>
      <c r="M39" s="546" t="s">
        <v>995</v>
      </c>
      <c r="N39" s="922"/>
      <c r="O39" s="934"/>
      <c r="P39" s="937"/>
      <c r="Q39" s="395"/>
      <c r="T39" s="339">
        <v>20534</v>
      </c>
      <c r="U39" s="335">
        <v>72</v>
      </c>
      <c r="Y39" s="396"/>
      <c r="Z39" s="397" t="s">
        <v>1206</v>
      </c>
    </row>
    <row r="40" spans="1:26" ht="30" customHeight="1">
      <c r="A40" s="931">
        <v>23</v>
      </c>
      <c r="B40" s="547">
        <v>325</v>
      </c>
      <c r="C40" s="741">
        <v>36058</v>
      </c>
      <c r="D40" s="546" t="s">
        <v>1088</v>
      </c>
      <c r="E40" s="922" t="s">
        <v>1081</v>
      </c>
      <c r="F40" s="934">
        <v>5211</v>
      </c>
      <c r="G40" s="940">
        <v>3</v>
      </c>
      <c r="H40" s="536" t="s">
        <v>1206</v>
      </c>
      <c r="I40" s="925">
        <v>13</v>
      </c>
      <c r="J40" s="721">
        <v>3</v>
      </c>
      <c r="K40" s="537">
        <v>277</v>
      </c>
      <c r="L40" s="538">
        <v>34020</v>
      </c>
      <c r="M40" s="546" t="s">
        <v>1003</v>
      </c>
      <c r="N40" s="922"/>
      <c r="O40" s="934"/>
      <c r="P40" s="937"/>
      <c r="Q40" s="395"/>
      <c r="T40" s="339">
        <v>20574</v>
      </c>
      <c r="U40" s="335">
        <v>71</v>
      </c>
      <c r="Y40" s="396"/>
      <c r="Z40" s="397" t="s">
        <v>1206</v>
      </c>
    </row>
    <row r="41" spans="1:26" ht="30" customHeight="1" thickBot="1">
      <c r="A41" s="932">
        <v>24</v>
      </c>
      <c r="B41" s="547">
        <v>323</v>
      </c>
      <c r="C41" s="741">
        <v>26666</v>
      </c>
      <c r="D41" s="546" t="s">
        <v>1080</v>
      </c>
      <c r="E41" s="922" t="s">
        <v>1081</v>
      </c>
      <c r="F41" s="934">
        <v>5211</v>
      </c>
      <c r="G41" s="940">
        <v>3</v>
      </c>
      <c r="H41" s="536" t="s">
        <v>1206</v>
      </c>
      <c r="I41" s="925">
        <v>14</v>
      </c>
      <c r="J41" s="722">
        <v>4</v>
      </c>
      <c r="K41" s="537">
        <v>285</v>
      </c>
      <c r="L41" s="538">
        <v>32775</v>
      </c>
      <c r="M41" s="546" t="s">
        <v>997</v>
      </c>
      <c r="N41" s="922"/>
      <c r="O41" s="934"/>
      <c r="P41" s="937"/>
      <c r="Q41" s="395"/>
      <c r="T41" s="339">
        <v>20614</v>
      </c>
      <c r="U41" s="335">
        <v>70</v>
      </c>
      <c r="Y41" s="396"/>
      <c r="Z41" s="397" t="s">
        <v>1206</v>
      </c>
    </row>
    <row r="42" spans="1:26" ht="30" hidden="1" customHeight="1">
      <c r="A42" s="667"/>
      <c r="B42" s="547"/>
      <c r="C42" s="741"/>
      <c r="D42" s="546"/>
      <c r="E42" s="922"/>
      <c r="F42" s="934">
        <v>5211</v>
      </c>
      <c r="G42" s="940">
        <v>3</v>
      </c>
      <c r="H42" s="536"/>
      <c r="I42" s="925"/>
      <c r="J42" s="719"/>
      <c r="K42" s="665">
        <v>271</v>
      </c>
      <c r="L42" s="538">
        <v>34568</v>
      </c>
      <c r="M42" s="546" t="s">
        <v>998</v>
      </c>
      <c r="N42" s="922"/>
      <c r="O42" s="934"/>
      <c r="P42" s="937"/>
      <c r="Q42" s="395"/>
      <c r="Y42" s="396"/>
      <c r="Z42" s="397"/>
    </row>
    <row r="43" spans="1:26" ht="30" hidden="1" customHeight="1" thickBot="1">
      <c r="A43" s="667"/>
      <c r="B43" s="547"/>
      <c r="C43" s="741"/>
      <c r="D43" s="546"/>
      <c r="E43" s="923"/>
      <c r="F43" s="935">
        <v>5211</v>
      </c>
      <c r="G43" s="941">
        <v>3</v>
      </c>
      <c r="H43" s="536"/>
      <c r="I43" s="926"/>
      <c r="J43" s="719"/>
      <c r="K43" s="665">
        <v>282</v>
      </c>
      <c r="L43" s="538">
        <v>35607</v>
      </c>
      <c r="M43" s="546" t="s">
        <v>1010</v>
      </c>
      <c r="N43" s="923"/>
      <c r="O43" s="935"/>
      <c r="P43" s="938"/>
      <c r="Q43" s="395"/>
      <c r="Y43" s="396"/>
      <c r="Z43" s="397"/>
    </row>
    <row r="44" spans="1:26" ht="30" customHeight="1">
      <c r="A44" s="930" t="s">
        <v>1012</v>
      </c>
      <c r="B44" s="665">
        <v>287</v>
      </c>
      <c r="C44" s="741">
        <v>31619</v>
      </c>
      <c r="D44" s="546" t="s">
        <v>1015</v>
      </c>
      <c r="E44" s="921" t="s">
        <v>1014</v>
      </c>
      <c r="F44" s="946" t="s">
        <v>1208</v>
      </c>
      <c r="G44" s="939">
        <v>0</v>
      </c>
      <c r="H44" s="536">
        <v>7</v>
      </c>
      <c r="I44" s="924">
        <v>7</v>
      </c>
      <c r="J44" s="723">
        <v>1</v>
      </c>
      <c r="K44" s="547">
        <v>327</v>
      </c>
      <c r="L44" s="538">
        <v>35146</v>
      </c>
      <c r="M44" s="546" t="s">
        <v>1093</v>
      </c>
      <c r="N44" s="921" t="s">
        <v>1081</v>
      </c>
      <c r="O44" s="933">
        <v>5211</v>
      </c>
      <c r="P44" s="936">
        <v>7</v>
      </c>
      <c r="Q44" s="395">
        <v>6</v>
      </c>
      <c r="T44" s="339">
        <v>20654</v>
      </c>
      <c r="U44" s="335">
        <v>69</v>
      </c>
      <c r="Y44" s="396"/>
      <c r="Z44" s="397">
        <v>5211</v>
      </c>
    </row>
    <row r="45" spans="1:26" ht="30" customHeight="1">
      <c r="A45" s="931">
        <v>26</v>
      </c>
      <c r="B45" s="665">
        <v>295</v>
      </c>
      <c r="C45" s="741">
        <v>33992</v>
      </c>
      <c r="D45" s="546" t="s">
        <v>1027</v>
      </c>
      <c r="E45" s="922" t="s">
        <v>1014</v>
      </c>
      <c r="F45" s="947"/>
      <c r="G45" s="940">
        <v>0</v>
      </c>
      <c r="H45" s="536" t="s">
        <v>1206</v>
      </c>
      <c r="I45" s="925">
        <v>16</v>
      </c>
      <c r="J45" s="721">
        <v>2</v>
      </c>
      <c r="K45" s="547">
        <v>330</v>
      </c>
      <c r="L45" s="538">
        <v>35065</v>
      </c>
      <c r="M45" s="546" t="s">
        <v>1086</v>
      </c>
      <c r="N45" s="922"/>
      <c r="O45" s="934"/>
      <c r="P45" s="937"/>
      <c r="Q45" s="395"/>
      <c r="T45" s="339">
        <v>20694</v>
      </c>
      <c r="U45" s="335">
        <v>68</v>
      </c>
      <c r="Y45" s="396"/>
      <c r="Z45" s="397" t="s">
        <v>1206</v>
      </c>
    </row>
    <row r="46" spans="1:26" ht="30" customHeight="1">
      <c r="A46" s="931">
        <v>27</v>
      </c>
      <c r="B46" s="665">
        <v>298</v>
      </c>
      <c r="C46" s="741">
        <v>31276</v>
      </c>
      <c r="D46" s="546" t="s">
        <v>1019</v>
      </c>
      <c r="E46" s="922" t="s">
        <v>1014</v>
      </c>
      <c r="F46" s="947"/>
      <c r="G46" s="940">
        <v>0</v>
      </c>
      <c r="H46" s="536" t="s">
        <v>1206</v>
      </c>
      <c r="I46" s="925">
        <v>17</v>
      </c>
      <c r="J46" s="721">
        <v>3</v>
      </c>
      <c r="K46" s="547">
        <v>325</v>
      </c>
      <c r="L46" s="538">
        <v>36058</v>
      </c>
      <c r="M46" s="546" t="s">
        <v>1088</v>
      </c>
      <c r="N46" s="922"/>
      <c r="O46" s="934"/>
      <c r="P46" s="937"/>
      <c r="Q46" s="395"/>
      <c r="T46" s="339">
        <v>20734</v>
      </c>
      <c r="U46" s="335">
        <v>67</v>
      </c>
      <c r="Y46" s="396"/>
      <c r="Z46" s="397" t="s">
        <v>1206</v>
      </c>
    </row>
    <row r="47" spans="1:26" ht="30" customHeight="1" thickBot="1">
      <c r="A47" s="945"/>
      <c r="B47" s="665">
        <v>294</v>
      </c>
      <c r="C47" s="741">
        <v>30820</v>
      </c>
      <c r="D47" s="546" t="s">
        <v>1013</v>
      </c>
      <c r="E47" s="922" t="s">
        <v>1014</v>
      </c>
      <c r="F47" s="947"/>
      <c r="G47" s="940">
        <v>0</v>
      </c>
      <c r="H47" s="536"/>
      <c r="I47" s="925"/>
      <c r="J47" s="722">
        <v>4</v>
      </c>
      <c r="K47" s="547">
        <v>323</v>
      </c>
      <c r="L47" s="538">
        <v>26666</v>
      </c>
      <c r="M47" s="546" t="s">
        <v>1080</v>
      </c>
      <c r="N47" s="922"/>
      <c r="O47" s="934"/>
      <c r="P47" s="937"/>
      <c r="Q47" s="395"/>
      <c r="Y47" s="396"/>
      <c r="Z47" s="397"/>
    </row>
    <row r="48" spans="1:26" ht="30" hidden="1" customHeight="1">
      <c r="A48" s="945"/>
      <c r="B48" s="665"/>
      <c r="C48" s="741"/>
      <c r="D48" s="546"/>
      <c r="E48" s="922" t="s">
        <v>1014</v>
      </c>
      <c r="F48" s="947"/>
      <c r="G48" s="940">
        <v>0</v>
      </c>
      <c r="H48" s="536"/>
      <c r="I48" s="925"/>
      <c r="J48" s="721">
        <v>5</v>
      </c>
      <c r="K48" s="547">
        <v>326</v>
      </c>
      <c r="L48" s="538">
        <v>36018</v>
      </c>
      <c r="M48" s="546" t="s">
        <v>1082</v>
      </c>
      <c r="N48" s="922"/>
      <c r="O48" s="934"/>
      <c r="P48" s="937"/>
      <c r="Q48" s="395"/>
      <c r="Y48" s="396"/>
      <c r="Z48" s="397"/>
    </row>
    <row r="49" spans="1:26" ht="30" hidden="1" customHeight="1" thickBot="1">
      <c r="A49" s="932">
        <v>28</v>
      </c>
      <c r="B49" s="665"/>
      <c r="C49" s="741"/>
      <c r="D49" s="546"/>
      <c r="E49" s="923" t="s">
        <v>1014</v>
      </c>
      <c r="F49" s="948"/>
      <c r="G49" s="941">
        <v>0</v>
      </c>
      <c r="H49" s="536" t="s">
        <v>1206</v>
      </c>
      <c r="I49" s="926">
        <v>18</v>
      </c>
      <c r="J49" s="719">
        <v>6</v>
      </c>
      <c r="K49" s="547">
        <v>334</v>
      </c>
      <c r="L49" s="538">
        <v>34772</v>
      </c>
      <c r="M49" s="546" t="s">
        <v>1090</v>
      </c>
      <c r="N49" s="923"/>
      <c r="O49" s="935"/>
      <c r="P49" s="938"/>
      <c r="Q49" s="395"/>
      <c r="T49" s="339">
        <v>20774</v>
      </c>
      <c r="U49" s="335">
        <v>66</v>
      </c>
      <c r="Y49" s="396"/>
      <c r="Z49" s="397" t="s">
        <v>1206</v>
      </c>
    </row>
    <row r="50" spans="1:26" ht="30" customHeight="1">
      <c r="A50" s="930" t="s">
        <v>1012</v>
      </c>
      <c r="B50" s="665">
        <v>279</v>
      </c>
      <c r="C50" s="741">
        <v>34911</v>
      </c>
      <c r="D50" s="546" t="s">
        <v>1001</v>
      </c>
      <c r="E50" s="921" t="s">
        <v>996</v>
      </c>
      <c r="F50" s="946" t="s">
        <v>1208</v>
      </c>
      <c r="G50" s="939">
        <v>0</v>
      </c>
      <c r="H50" s="536">
        <v>4</v>
      </c>
      <c r="I50" s="924">
        <v>8</v>
      </c>
      <c r="J50" s="720">
        <v>1</v>
      </c>
      <c r="K50" s="537">
        <v>367</v>
      </c>
      <c r="L50" s="538">
        <v>36083</v>
      </c>
      <c r="M50" s="546" t="s">
        <v>1120</v>
      </c>
      <c r="N50" s="921" t="s">
        <v>1114</v>
      </c>
      <c r="O50" s="933">
        <v>5105</v>
      </c>
      <c r="P50" s="936">
        <v>4</v>
      </c>
      <c r="Q50" s="395">
        <v>6</v>
      </c>
      <c r="T50" s="339">
        <v>20814</v>
      </c>
      <c r="U50" s="335">
        <v>65</v>
      </c>
      <c r="Y50" s="396"/>
      <c r="Z50" s="397">
        <v>5105</v>
      </c>
    </row>
    <row r="51" spans="1:26" ht="30" customHeight="1">
      <c r="A51" s="931">
        <v>30</v>
      </c>
      <c r="B51" s="665">
        <v>270</v>
      </c>
      <c r="C51" s="741">
        <v>35960</v>
      </c>
      <c r="D51" s="546" t="s">
        <v>995</v>
      </c>
      <c r="E51" s="922" t="s">
        <v>996</v>
      </c>
      <c r="F51" s="947" t="s">
        <v>1209</v>
      </c>
      <c r="G51" s="940">
        <v>0</v>
      </c>
      <c r="H51" s="536" t="s">
        <v>1206</v>
      </c>
      <c r="I51" s="925">
        <v>20</v>
      </c>
      <c r="J51" s="721">
        <v>2</v>
      </c>
      <c r="K51" s="537">
        <v>355</v>
      </c>
      <c r="L51" s="538">
        <v>35376</v>
      </c>
      <c r="M51" s="546" t="s">
        <v>1115</v>
      </c>
      <c r="N51" s="922"/>
      <c r="O51" s="934"/>
      <c r="P51" s="937"/>
      <c r="Q51" s="395"/>
      <c r="T51" s="339">
        <v>20854</v>
      </c>
      <c r="U51" s="335">
        <v>64</v>
      </c>
      <c r="Y51" s="396"/>
      <c r="Z51" s="397" t="s">
        <v>1206</v>
      </c>
    </row>
    <row r="52" spans="1:26" ht="30" customHeight="1">
      <c r="A52" s="931">
        <v>31</v>
      </c>
      <c r="B52" s="665">
        <v>277</v>
      </c>
      <c r="C52" s="741">
        <v>34020</v>
      </c>
      <c r="D52" s="546" t="s">
        <v>1003</v>
      </c>
      <c r="E52" s="922" t="s">
        <v>996</v>
      </c>
      <c r="F52" s="947" t="s">
        <v>1210</v>
      </c>
      <c r="G52" s="940">
        <v>0</v>
      </c>
      <c r="H52" s="536" t="s">
        <v>1206</v>
      </c>
      <c r="I52" s="925">
        <v>21</v>
      </c>
      <c r="J52" s="721">
        <v>3</v>
      </c>
      <c r="K52" s="537">
        <v>359</v>
      </c>
      <c r="L52" s="538">
        <v>35324</v>
      </c>
      <c r="M52" s="546" t="s">
        <v>1119</v>
      </c>
      <c r="N52" s="922"/>
      <c r="O52" s="934"/>
      <c r="P52" s="937"/>
      <c r="Q52" s="395"/>
      <c r="T52" s="339">
        <v>20894</v>
      </c>
      <c r="U52" s="335">
        <v>63</v>
      </c>
      <c r="Y52" s="396"/>
      <c r="Z52" s="397" t="s">
        <v>1206</v>
      </c>
    </row>
    <row r="53" spans="1:26" ht="30" customHeight="1">
      <c r="A53" s="932">
        <v>32</v>
      </c>
      <c r="B53" s="665">
        <v>285</v>
      </c>
      <c r="C53" s="741">
        <v>32775</v>
      </c>
      <c r="D53" s="546" t="s">
        <v>997</v>
      </c>
      <c r="E53" s="922" t="s">
        <v>996</v>
      </c>
      <c r="F53" s="947" t="s">
        <v>1211</v>
      </c>
      <c r="G53" s="940">
        <v>0</v>
      </c>
      <c r="H53" s="536" t="s">
        <v>1206</v>
      </c>
      <c r="I53" s="925">
        <v>22</v>
      </c>
      <c r="J53" s="722">
        <v>4</v>
      </c>
      <c r="K53" s="537">
        <v>354</v>
      </c>
      <c r="L53" s="538">
        <v>34455</v>
      </c>
      <c r="M53" s="546" t="s">
        <v>1113</v>
      </c>
      <c r="N53" s="922"/>
      <c r="O53" s="934"/>
      <c r="P53" s="937"/>
      <c r="Q53" s="395"/>
      <c r="T53" s="339">
        <v>20934</v>
      </c>
      <c r="U53" s="335">
        <v>62</v>
      </c>
      <c r="Y53" s="396"/>
      <c r="Z53" s="397" t="s">
        <v>1206</v>
      </c>
    </row>
    <row r="54" spans="1:26" ht="30" hidden="1" customHeight="1">
      <c r="A54" s="667"/>
      <c r="B54" s="665"/>
      <c r="C54" s="538"/>
      <c r="D54" s="546"/>
      <c r="E54" s="922"/>
      <c r="F54" s="947" t="s">
        <v>1212</v>
      </c>
      <c r="G54" s="940">
        <v>0</v>
      </c>
      <c r="H54" s="536"/>
      <c r="I54" s="925"/>
      <c r="J54" s="719">
        <v>5</v>
      </c>
      <c r="K54" s="665">
        <v>362</v>
      </c>
      <c r="L54" s="538">
        <v>35436</v>
      </c>
      <c r="M54" s="546" t="s">
        <v>1125</v>
      </c>
      <c r="N54" s="922"/>
      <c r="O54" s="934"/>
      <c r="P54" s="937"/>
      <c r="Q54" s="395"/>
      <c r="Y54" s="396"/>
      <c r="Z54" s="397"/>
    </row>
    <row r="55" spans="1:26" ht="30" hidden="1" customHeight="1">
      <c r="A55" s="667"/>
      <c r="B55" s="665"/>
      <c r="C55" s="538"/>
      <c r="D55" s="546"/>
      <c r="E55" s="923"/>
      <c r="F55" s="948" t="s">
        <v>1213</v>
      </c>
      <c r="G55" s="941">
        <v>0</v>
      </c>
      <c r="H55" s="536"/>
      <c r="I55" s="926"/>
      <c r="J55" s="719">
        <v>6</v>
      </c>
      <c r="K55" s="665">
        <v>365</v>
      </c>
      <c r="L55" s="538">
        <v>35431</v>
      </c>
      <c r="M55" s="546" t="s">
        <v>1126</v>
      </c>
      <c r="N55" s="923"/>
      <c r="O55" s="935"/>
      <c r="P55" s="938"/>
      <c r="Q55" s="395"/>
      <c r="Y55" s="396"/>
      <c r="Z55" s="397"/>
    </row>
    <row r="56" spans="1:26" ht="23.25" hidden="1" customHeight="1">
      <c r="A56" s="967">
        <v>9</v>
      </c>
      <c r="B56" s="406"/>
      <c r="C56" s="407"/>
      <c r="D56" s="408"/>
      <c r="E56" s="970"/>
      <c r="F56" s="949" t="s">
        <v>1206</v>
      </c>
      <c r="G56" s="952"/>
      <c r="H56" s="405" t="s">
        <v>1206</v>
      </c>
      <c r="I56" s="942" t="s">
        <v>16</v>
      </c>
      <c r="J56" s="943"/>
      <c r="K56" s="943"/>
      <c r="L56" s="943"/>
      <c r="M56" s="943"/>
      <c r="N56" s="943"/>
      <c r="O56" s="943"/>
      <c r="P56" s="944"/>
      <c r="Q56" s="395"/>
      <c r="T56" s="339">
        <v>20974</v>
      </c>
      <c r="U56" s="335">
        <v>61</v>
      </c>
      <c r="Y56" s="396"/>
      <c r="Z56" s="397" t="s">
        <v>1206</v>
      </c>
    </row>
    <row r="57" spans="1:26" ht="23.25" hidden="1" customHeight="1" thickBot="1">
      <c r="A57" s="968">
        <v>34</v>
      </c>
      <c r="B57" s="409"/>
      <c r="C57" s="410"/>
      <c r="D57" s="411"/>
      <c r="E57" s="971"/>
      <c r="F57" s="950" t="s">
        <v>1206</v>
      </c>
      <c r="G57" s="953"/>
      <c r="H57" s="405" t="s">
        <v>1206</v>
      </c>
      <c r="I57" s="942"/>
      <c r="J57" s="943"/>
      <c r="K57" s="943"/>
      <c r="L57" s="943"/>
      <c r="M57" s="943"/>
      <c r="N57" s="943"/>
      <c r="O57" s="943"/>
      <c r="P57" s="944"/>
      <c r="Q57" s="395"/>
      <c r="T57" s="339">
        <v>21014</v>
      </c>
      <c r="U57" s="335">
        <v>60</v>
      </c>
      <c r="Y57" s="396"/>
      <c r="Z57" s="397" t="s">
        <v>1206</v>
      </c>
    </row>
    <row r="58" spans="1:26" ht="23.25" hidden="1" customHeight="1" thickTop="1">
      <c r="A58" s="968">
        <v>35</v>
      </c>
      <c r="B58" s="409"/>
      <c r="C58" s="410"/>
      <c r="D58" s="411"/>
      <c r="E58" s="971"/>
      <c r="F58" s="950" t="s">
        <v>1206</v>
      </c>
      <c r="G58" s="953"/>
      <c r="H58" s="405" t="s">
        <v>1206</v>
      </c>
      <c r="I58" s="973">
        <v>1</v>
      </c>
      <c r="J58" s="958" t="s">
        <v>840</v>
      </c>
      <c r="K58" s="399" t="s">
        <v>1206</v>
      </c>
      <c r="L58" s="400" t="s">
        <v>1206</v>
      </c>
      <c r="M58" s="399" t="s">
        <v>1206</v>
      </c>
      <c r="N58" s="961" t="s">
        <v>1207</v>
      </c>
      <c r="O58" s="964"/>
      <c r="P58" s="955"/>
      <c r="Q58" s="395">
        <v>0</v>
      </c>
      <c r="T58" s="339">
        <v>21054</v>
      </c>
      <c r="U58" s="335">
        <v>59</v>
      </c>
      <c r="Y58" s="396"/>
      <c r="Z58" s="397" t="s">
        <v>1206</v>
      </c>
    </row>
    <row r="59" spans="1:26" ht="23.25" hidden="1" customHeight="1">
      <c r="A59" s="969">
        <v>36</v>
      </c>
      <c r="B59" s="412"/>
      <c r="C59" s="413"/>
      <c r="D59" s="414"/>
      <c r="E59" s="972"/>
      <c r="F59" s="951" t="s">
        <v>1206</v>
      </c>
      <c r="G59" s="954"/>
      <c r="H59" s="405" t="s">
        <v>1206</v>
      </c>
      <c r="I59" s="974">
        <v>26</v>
      </c>
      <c r="J59" s="959"/>
      <c r="K59" s="399" t="s">
        <v>1206</v>
      </c>
      <c r="L59" s="400" t="s">
        <v>1206</v>
      </c>
      <c r="M59" s="399" t="s">
        <v>1206</v>
      </c>
      <c r="N59" s="962"/>
      <c r="O59" s="965"/>
      <c r="P59" s="956"/>
      <c r="Q59" s="395"/>
      <c r="T59" s="339">
        <v>21094</v>
      </c>
      <c r="U59" s="335">
        <v>58</v>
      </c>
      <c r="Y59" s="396"/>
      <c r="Z59" s="397" t="s">
        <v>1206</v>
      </c>
    </row>
    <row r="60" spans="1:26" ht="23.25" hidden="1" customHeight="1">
      <c r="A60" s="967">
        <v>10</v>
      </c>
      <c r="B60" s="406"/>
      <c r="C60" s="407"/>
      <c r="D60" s="408"/>
      <c r="E60" s="970"/>
      <c r="F60" s="949" t="s">
        <v>1206</v>
      </c>
      <c r="G60" s="952"/>
      <c r="H60" s="405" t="s">
        <v>1206</v>
      </c>
      <c r="I60" s="974">
        <v>27</v>
      </c>
      <c r="J60" s="959"/>
      <c r="K60" s="399" t="s">
        <v>1206</v>
      </c>
      <c r="L60" s="400" t="s">
        <v>1206</v>
      </c>
      <c r="M60" s="399" t="s">
        <v>1206</v>
      </c>
      <c r="N60" s="962"/>
      <c r="O60" s="965"/>
      <c r="P60" s="956"/>
      <c r="Q60" s="395"/>
      <c r="T60" s="339">
        <v>21134</v>
      </c>
      <c r="U60" s="335">
        <v>57</v>
      </c>
      <c r="Y60" s="396"/>
      <c r="Z60" s="397" t="s">
        <v>1206</v>
      </c>
    </row>
    <row r="61" spans="1:26" ht="23.25" hidden="1" customHeight="1" thickBot="1">
      <c r="A61" s="968">
        <v>38</v>
      </c>
      <c r="B61" s="409"/>
      <c r="C61" s="410"/>
      <c r="D61" s="411"/>
      <c r="E61" s="971"/>
      <c r="F61" s="950" t="s">
        <v>1206</v>
      </c>
      <c r="G61" s="953"/>
      <c r="H61" s="405" t="s">
        <v>1206</v>
      </c>
      <c r="I61" s="975">
        <v>28</v>
      </c>
      <c r="J61" s="960"/>
      <c r="K61" s="399" t="s">
        <v>1206</v>
      </c>
      <c r="L61" s="400" t="s">
        <v>1206</v>
      </c>
      <c r="M61" s="399" t="s">
        <v>1206</v>
      </c>
      <c r="N61" s="963"/>
      <c r="O61" s="966"/>
      <c r="P61" s="957"/>
      <c r="Q61" s="395"/>
      <c r="T61" s="339">
        <v>21174</v>
      </c>
      <c r="U61" s="335">
        <v>56</v>
      </c>
      <c r="Y61" s="396"/>
      <c r="Z61" s="397" t="s">
        <v>1206</v>
      </c>
    </row>
    <row r="62" spans="1:26" ht="23.25" hidden="1" customHeight="1" thickTop="1">
      <c r="A62" s="968">
        <v>39</v>
      </c>
      <c r="B62" s="409"/>
      <c r="C62" s="410"/>
      <c r="D62" s="411"/>
      <c r="E62" s="971"/>
      <c r="F62" s="950" t="s">
        <v>1206</v>
      </c>
      <c r="G62" s="953"/>
      <c r="H62" s="405" t="s">
        <v>1206</v>
      </c>
      <c r="I62" s="973">
        <v>2</v>
      </c>
      <c r="J62" s="958" t="s">
        <v>841</v>
      </c>
      <c r="K62" s="399" t="s">
        <v>1206</v>
      </c>
      <c r="L62" s="400" t="s">
        <v>1206</v>
      </c>
      <c r="M62" s="399" t="s">
        <v>1206</v>
      </c>
      <c r="N62" s="961" t="s">
        <v>1207</v>
      </c>
      <c r="O62" s="964"/>
      <c r="P62" s="955"/>
      <c r="Q62" s="395">
        <v>0</v>
      </c>
      <c r="T62" s="339">
        <v>21214</v>
      </c>
      <c r="U62" s="335">
        <v>55</v>
      </c>
      <c r="Y62" s="396"/>
      <c r="Z62" s="397" t="s">
        <v>1206</v>
      </c>
    </row>
    <row r="63" spans="1:26" ht="23.25" hidden="1" customHeight="1">
      <c r="A63" s="969">
        <v>40</v>
      </c>
      <c r="B63" s="412"/>
      <c r="C63" s="413"/>
      <c r="D63" s="414"/>
      <c r="E63" s="972"/>
      <c r="F63" s="951" t="s">
        <v>1206</v>
      </c>
      <c r="G63" s="954"/>
      <c r="H63" s="405" t="s">
        <v>1206</v>
      </c>
      <c r="I63" s="974">
        <v>30</v>
      </c>
      <c r="J63" s="959"/>
      <c r="K63" s="399" t="s">
        <v>1206</v>
      </c>
      <c r="L63" s="400" t="s">
        <v>1206</v>
      </c>
      <c r="M63" s="399" t="s">
        <v>1206</v>
      </c>
      <c r="N63" s="962"/>
      <c r="O63" s="965"/>
      <c r="P63" s="956"/>
      <c r="Q63" s="395"/>
      <c r="T63" s="339">
        <v>21254</v>
      </c>
      <c r="U63" s="335">
        <v>54</v>
      </c>
      <c r="Y63" s="396"/>
      <c r="Z63" s="397" t="s">
        <v>1206</v>
      </c>
    </row>
    <row r="64" spans="1:26" ht="23.25" hidden="1" customHeight="1">
      <c r="A64" s="967">
        <v>11</v>
      </c>
      <c r="B64" s="406"/>
      <c r="C64" s="407"/>
      <c r="D64" s="408"/>
      <c r="E64" s="970"/>
      <c r="F64" s="949" t="s">
        <v>1206</v>
      </c>
      <c r="G64" s="952"/>
      <c r="H64" s="405" t="s">
        <v>1206</v>
      </c>
      <c r="I64" s="974">
        <v>31</v>
      </c>
      <c r="J64" s="959"/>
      <c r="K64" s="399" t="s">
        <v>1206</v>
      </c>
      <c r="L64" s="400" t="s">
        <v>1206</v>
      </c>
      <c r="M64" s="399" t="s">
        <v>1206</v>
      </c>
      <c r="N64" s="962"/>
      <c r="O64" s="965"/>
      <c r="P64" s="956"/>
      <c r="Q64" s="395"/>
      <c r="T64" s="339">
        <v>21294</v>
      </c>
      <c r="U64" s="335">
        <v>53</v>
      </c>
      <c r="Y64" s="396"/>
      <c r="Z64" s="397" t="s">
        <v>1206</v>
      </c>
    </row>
    <row r="65" spans="1:26" ht="23.25" hidden="1" customHeight="1" thickBot="1">
      <c r="A65" s="968">
        <v>42</v>
      </c>
      <c r="B65" s="409"/>
      <c r="C65" s="410"/>
      <c r="D65" s="411"/>
      <c r="E65" s="971"/>
      <c r="F65" s="950" t="s">
        <v>1206</v>
      </c>
      <c r="G65" s="953"/>
      <c r="H65" s="405" t="s">
        <v>1206</v>
      </c>
      <c r="I65" s="975">
        <v>32</v>
      </c>
      <c r="J65" s="960"/>
      <c r="K65" s="399" t="s">
        <v>1206</v>
      </c>
      <c r="L65" s="400" t="s">
        <v>1206</v>
      </c>
      <c r="M65" s="399" t="s">
        <v>1206</v>
      </c>
      <c r="N65" s="963"/>
      <c r="O65" s="966"/>
      <c r="P65" s="957"/>
      <c r="Q65" s="395"/>
      <c r="T65" s="339">
        <v>21334</v>
      </c>
      <c r="U65" s="335">
        <v>52</v>
      </c>
      <c r="Y65" s="396"/>
      <c r="Z65" s="397" t="s">
        <v>1206</v>
      </c>
    </row>
    <row r="66" spans="1:26" ht="23.25" hidden="1" customHeight="1" thickTop="1">
      <c r="A66" s="968">
        <v>43</v>
      </c>
      <c r="B66" s="409"/>
      <c r="C66" s="410"/>
      <c r="D66" s="411"/>
      <c r="E66" s="971"/>
      <c r="F66" s="950" t="s">
        <v>1206</v>
      </c>
      <c r="G66" s="953"/>
      <c r="H66" s="405" t="s">
        <v>1206</v>
      </c>
      <c r="I66" s="973">
        <v>3</v>
      </c>
      <c r="J66" s="958" t="s">
        <v>842</v>
      </c>
      <c r="K66" s="399" t="s">
        <v>1206</v>
      </c>
      <c r="L66" s="400" t="s">
        <v>1206</v>
      </c>
      <c r="M66" s="399" t="s">
        <v>1206</v>
      </c>
      <c r="N66" s="961" t="s">
        <v>1207</v>
      </c>
      <c r="O66" s="964"/>
      <c r="P66" s="955"/>
      <c r="Q66" s="395">
        <v>0</v>
      </c>
      <c r="T66" s="339">
        <v>21374</v>
      </c>
      <c r="U66" s="335">
        <v>51</v>
      </c>
      <c r="Y66" s="396"/>
      <c r="Z66" s="397" t="s">
        <v>1206</v>
      </c>
    </row>
    <row r="67" spans="1:26" ht="23.25" hidden="1" customHeight="1">
      <c r="A67" s="969">
        <v>44</v>
      </c>
      <c r="B67" s="412"/>
      <c r="C67" s="413"/>
      <c r="D67" s="414"/>
      <c r="E67" s="972"/>
      <c r="F67" s="951" t="s">
        <v>1206</v>
      </c>
      <c r="G67" s="954"/>
      <c r="H67" s="405" t="s">
        <v>1206</v>
      </c>
      <c r="I67" s="974">
        <v>34</v>
      </c>
      <c r="J67" s="959"/>
      <c r="K67" s="399" t="s">
        <v>1206</v>
      </c>
      <c r="L67" s="400" t="s">
        <v>1206</v>
      </c>
      <c r="M67" s="399" t="s">
        <v>1206</v>
      </c>
      <c r="N67" s="962"/>
      <c r="O67" s="965"/>
      <c r="P67" s="956"/>
      <c r="Q67" s="395"/>
      <c r="T67" s="339">
        <v>21414</v>
      </c>
      <c r="U67" s="335">
        <v>50</v>
      </c>
      <c r="Y67" s="396"/>
      <c r="Z67" s="397" t="s">
        <v>1206</v>
      </c>
    </row>
    <row r="68" spans="1:26" ht="23.25" hidden="1" customHeight="1">
      <c r="A68" s="967">
        <v>12</v>
      </c>
      <c r="B68" s="406"/>
      <c r="C68" s="407"/>
      <c r="D68" s="408"/>
      <c r="E68" s="970"/>
      <c r="F68" s="949" t="s">
        <v>1206</v>
      </c>
      <c r="G68" s="952"/>
      <c r="H68" s="405" t="s">
        <v>1206</v>
      </c>
      <c r="I68" s="974">
        <v>35</v>
      </c>
      <c r="J68" s="959"/>
      <c r="K68" s="399" t="s">
        <v>1206</v>
      </c>
      <c r="L68" s="400" t="s">
        <v>1206</v>
      </c>
      <c r="M68" s="399" t="s">
        <v>1206</v>
      </c>
      <c r="N68" s="962"/>
      <c r="O68" s="965"/>
      <c r="P68" s="956"/>
      <c r="Q68" s="395"/>
      <c r="T68" s="339">
        <v>21474</v>
      </c>
      <c r="U68" s="335">
        <v>49</v>
      </c>
      <c r="Y68" s="396"/>
      <c r="Z68" s="397" t="s">
        <v>1206</v>
      </c>
    </row>
    <row r="69" spans="1:26" ht="23.25" hidden="1" customHeight="1" thickBot="1">
      <c r="A69" s="968">
        <v>46</v>
      </c>
      <c r="B69" s="409"/>
      <c r="C69" s="410"/>
      <c r="D69" s="411"/>
      <c r="E69" s="971"/>
      <c r="F69" s="950" t="s">
        <v>1206</v>
      </c>
      <c r="G69" s="953"/>
      <c r="H69" s="405" t="s">
        <v>1206</v>
      </c>
      <c r="I69" s="975">
        <v>36</v>
      </c>
      <c r="J69" s="960"/>
      <c r="K69" s="399" t="s">
        <v>1206</v>
      </c>
      <c r="L69" s="400" t="s">
        <v>1206</v>
      </c>
      <c r="M69" s="399" t="s">
        <v>1206</v>
      </c>
      <c r="N69" s="963"/>
      <c r="O69" s="966"/>
      <c r="P69" s="957"/>
      <c r="Q69" s="395"/>
      <c r="T69" s="339">
        <v>21534</v>
      </c>
      <c r="U69" s="335">
        <v>48</v>
      </c>
      <c r="Y69" s="396"/>
      <c r="Z69" s="397" t="s">
        <v>1206</v>
      </c>
    </row>
    <row r="70" spans="1:26" ht="23.25" hidden="1" customHeight="1" thickTop="1">
      <c r="A70" s="968">
        <v>47</v>
      </c>
      <c r="B70" s="409"/>
      <c r="C70" s="410"/>
      <c r="D70" s="411"/>
      <c r="E70" s="971"/>
      <c r="F70" s="950" t="s">
        <v>1206</v>
      </c>
      <c r="G70" s="953"/>
      <c r="H70" s="405" t="s">
        <v>1206</v>
      </c>
      <c r="I70" s="973">
        <v>4</v>
      </c>
      <c r="J70" s="958" t="s">
        <v>843</v>
      </c>
      <c r="K70" s="399" t="s">
        <v>1206</v>
      </c>
      <c r="L70" s="400" t="s">
        <v>1206</v>
      </c>
      <c r="M70" s="399" t="s">
        <v>1206</v>
      </c>
      <c r="N70" s="961" t="s">
        <v>1207</v>
      </c>
      <c r="O70" s="964"/>
      <c r="P70" s="955"/>
      <c r="Q70" s="395">
        <v>0</v>
      </c>
      <c r="T70" s="339">
        <v>21594</v>
      </c>
      <c r="U70" s="335">
        <v>47</v>
      </c>
      <c r="Y70" s="396"/>
      <c r="Z70" s="397" t="s">
        <v>1206</v>
      </c>
    </row>
    <row r="71" spans="1:26" ht="23.25" hidden="1" customHeight="1">
      <c r="A71" s="969">
        <v>48</v>
      </c>
      <c r="B71" s="412"/>
      <c r="C71" s="413"/>
      <c r="D71" s="414"/>
      <c r="E71" s="972"/>
      <c r="F71" s="951" t="s">
        <v>1206</v>
      </c>
      <c r="G71" s="954"/>
      <c r="H71" s="405" t="s">
        <v>1206</v>
      </c>
      <c r="I71" s="974">
        <v>38</v>
      </c>
      <c r="J71" s="959"/>
      <c r="K71" s="399" t="s">
        <v>1206</v>
      </c>
      <c r="L71" s="400" t="s">
        <v>1206</v>
      </c>
      <c r="M71" s="399" t="s">
        <v>1206</v>
      </c>
      <c r="N71" s="962"/>
      <c r="O71" s="965"/>
      <c r="P71" s="956"/>
      <c r="Q71" s="395"/>
      <c r="T71" s="339">
        <v>21654</v>
      </c>
      <c r="U71" s="335">
        <v>46</v>
      </c>
      <c r="Y71" s="396"/>
      <c r="Z71" s="397" t="s">
        <v>1206</v>
      </c>
    </row>
    <row r="72" spans="1:26" ht="23.25" hidden="1" customHeight="1">
      <c r="A72" s="967">
        <v>13</v>
      </c>
      <c r="B72" s="406"/>
      <c r="C72" s="407"/>
      <c r="D72" s="408"/>
      <c r="E72" s="970"/>
      <c r="F72" s="949" t="s">
        <v>1206</v>
      </c>
      <c r="G72" s="952"/>
      <c r="H72" s="405" t="s">
        <v>1206</v>
      </c>
      <c r="I72" s="974">
        <v>39</v>
      </c>
      <c r="J72" s="959"/>
      <c r="K72" s="399" t="s">
        <v>1206</v>
      </c>
      <c r="L72" s="400" t="s">
        <v>1206</v>
      </c>
      <c r="M72" s="399" t="s">
        <v>1206</v>
      </c>
      <c r="N72" s="962"/>
      <c r="O72" s="965"/>
      <c r="P72" s="956"/>
      <c r="Q72" s="395"/>
      <c r="T72" s="339">
        <v>21714</v>
      </c>
      <c r="U72" s="335">
        <v>45</v>
      </c>
      <c r="Y72" s="396"/>
      <c r="Z72" s="397" t="s">
        <v>1206</v>
      </c>
    </row>
    <row r="73" spans="1:26" ht="23.25" hidden="1" customHeight="1" thickBot="1">
      <c r="A73" s="968">
        <v>50</v>
      </c>
      <c r="B73" s="409"/>
      <c r="C73" s="410"/>
      <c r="D73" s="411"/>
      <c r="E73" s="971"/>
      <c r="F73" s="950" t="s">
        <v>1206</v>
      </c>
      <c r="G73" s="953"/>
      <c r="H73" s="405" t="s">
        <v>1206</v>
      </c>
      <c r="I73" s="975">
        <v>40</v>
      </c>
      <c r="J73" s="960"/>
      <c r="K73" s="399" t="s">
        <v>1206</v>
      </c>
      <c r="L73" s="400" t="s">
        <v>1206</v>
      </c>
      <c r="M73" s="399" t="s">
        <v>1206</v>
      </c>
      <c r="N73" s="963"/>
      <c r="O73" s="966"/>
      <c r="P73" s="957"/>
      <c r="Q73" s="395"/>
      <c r="T73" s="339">
        <v>21774</v>
      </c>
      <c r="U73" s="335">
        <v>44</v>
      </c>
      <c r="Y73" s="396"/>
      <c r="Z73" s="397" t="s">
        <v>1206</v>
      </c>
    </row>
    <row r="74" spans="1:26" ht="23.25" hidden="1" customHeight="1" thickTop="1">
      <c r="A74" s="968">
        <v>51</v>
      </c>
      <c r="B74" s="409"/>
      <c r="C74" s="410"/>
      <c r="D74" s="411"/>
      <c r="E74" s="971"/>
      <c r="F74" s="950" t="s">
        <v>1206</v>
      </c>
      <c r="G74" s="953"/>
      <c r="H74" s="405" t="s">
        <v>1206</v>
      </c>
      <c r="I74" s="973">
        <v>5</v>
      </c>
      <c r="J74" s="958" t="s">
        <v>844</v>
      </c>
      <c r="K74" s="399" t="s">
        <v>1206</v>
      </c>
      <c r="L74" s="400" t="s">
        <v>1206</v>
      </c>
      <c r="M74" s="399" t="s">
        <v>1206</v>
      </c>
      <c r="N74" s="961" t="s">
        <v>1207</v>
      </c>
      <c r="O74" s="964"/>
      <c r="P74" s="955"/>
      <c r="Q74" s="395">
        <v>0</v>
      </c>
      <c r="T74" s="339">
        <v>21834</v>
      </c>
      <c r="U74" s="335">
        <v>43</v>
      </c>
      <c r="Y74" s="396"/>
      <c r="Z74" s="397" t="s">
        <v>1206</v>
      </c>
    </row>
    <row r="75" spans="1:26" ht="23.25" hidden="1" customHeight="1">
      <c r="A75" s="969">
        <v>52</v>
      </c>
      <c r="B75" s="412"/>
      <c r="C75" s="413"/>
      <c r="D75" s="414"/>
      <c r="E75" s="972"/>
      <c r="F75" s="951" t="s">
        <v>1206</v>
      </c>
      <c r="G75" s="954"/>
      <c r="H75" s="405" t="s">
        <v>1206</v>
      </c>
      <c r="I75" s="974">
        <v>42</v>
      </c>
      <c r="J75" s="959"/>
      <c r="K75" s="399" t="s">
        <v>1206</v>
      </c>
      <c r="L75" s="400" t="s">
        <v>1206</v>
      </c>
      <c r="M75" s="399" t="s">
        <v>1206</v>
      </c>
      <c r="N75" s="962"/>
      <c r="O75" s="965"/>
      <c r="P75" s="956"/>
      <c r="Q75" s="395"/>
      <c r="T75" s="339">
        <v>21894</v>
      </c>
      <c r="U75" s="335">
        <v>42</v>
      </c>
      <c r="Y75" s="396"/>
      <c r="Z75" s="397" t="s">
        <v>1206</v>
      </c>
    </row>
    <row r="76" spans="1:26" ht="23.25" hidden="1" customHeight="1">
      <c r="A76" s="967">
        <v>14</v>
      </c>
      <c r="B76" s="406"/>
      <c r="C76" s="407"/>
      <c r="D76" s="408"/>
      <c r="E76" s="970"/>
      <c r="F76" s="949" t="s">
        <v>1206</v>
      </c>
      <c r="G76" s="952"/>
      <c r="H76" s="405" t="s">
        <v>1206</v>
      </c>
      <c r="I76" s="974">
        <v>43</v>
      </c>
      <c r="J76" s="959"/>
      <c r="K76" s="399" t="s">
        <v>1206</v>
      </c>
      <c r="L76" s="400" t="s">
        <v>1206</v>
      </c>
      <c r="M76" s="399" t="s">
        <v>1206</v>
      </c>
      <c r="N76" s="962"/>
      <c r="O76" s="965"/>
      <c r="P76" s="956"/>
      <c r="Q76" s="395"/>
      <c r="T76" s="339">
        <v>21954</v>
      </c>
      <c r="U76" s="335">
        <v>41</v>
      </c>
      <c r="Y76" s="396"/>
      <c r="Z76" s="397" t="s">
        <v>1206</v>
      </c>
    </row>
    <row r="77" spans="1:26" ht="23.25" hidden="1" customHeight="1" thickBot="1">
      <c r="A77" s="968">
        <v>54</v>
      </c>
      <c r="B77" s="409"/>
      <c r="C77" s="410"/>
      <c r="D77" s="411"/>
      <c r="E77" s="971"/>
      <c r="F77" s="950" t="s">
        <v>1206</v>
      </c>
      <c r="G77" s="953"/>
      <c r="H77" s="405" t="s">
        <v>1206</v>
      </c>
      <c r="I77" s="975">
        <v>44</v>
      </c>
      <c r="J77" s="960"/>
      <c r="K77" s="399" t="s">
        <v>1206</v>
      </c>
      <c r="L77" s="400" t="s">
        <v>1206</v>
      </c>
      <c r="M77" s="399" t="s">
        <v>1206</v>
      </c>
      <c r="N77" s="963"/>
      <c r="O77" s="966"/>
      <c r="P77" s="957"/>
      <c r="Q77" s="395"/>
      <c r="T77" s="339">
        <v>22014</v>
      </c>
      <c r="U77" s="335">
        <v>40</v>
      </c>
      <c r="Y77" s="396"/>
      <c r="Z77" s="397" t="s">
        <v>1206</v>
      </c>
    </row>
    <row r="78" spans="1:26" ht="23.25" hidden="1" customHeight="1" thickTop="1">
      <c r="A78" s="968">
        <v>55</v>
      </c>
      <c r="B78" s="409"/>
      <c r="C78" s="410"/>
      <c r="D78" s="411"/>
      <c r="E78" s="971"/>
      <c r="F78" s="950" t="s">
        <v>1206</v>
      </c>
      <c r="G78" s="953"/>
      <c r="H78" s="405" t="s">
        <v>1206</v>
      </c>
      <c r="I78" s="973">
        <v>6</v>
      </c>
      <c r="J78" s="958" t="s">
        <v>845</v>
      </c>
      <c r="K78" s="399" t="s">
        <v>1206</v>
      </c>
      <c r="L78" s="400" t="s">
        <v>1206</v>
      </c>
      <c r="M78" s="399" t="s">
        <v>1206</v>
      </c>
      <c r="N78" s="961" t="s">
        <v>1207</v>
      </c>
      <c r="O78" s="964"/>
      <c r="P78" s="955"/>
      <c r="Q78" s="395">
        <v>0</v>
      </c>
      <c r="T78" s="339">
        <v>22074</v>
      </c>
      <c r="U78" s="335">
        <v>39</v>
      </c>
      <c r="Y78" s="396"/>
      <c r="Z78" s="397" t="s">
        <v>1206</v>
      </c>
    </row>
    <row r="79" spans="1:26" ht="23.25" hidden="1" customHeight="1">
      <c r="A79" s="969">
        <v>56</v>
      </c>
      <c r="B79" s="412"/>
      <c r="C79" s="413"/>
      <c r="D79" s="414"/>
      <c r="E79" s="972"/>
      <c r="F79" s="951" t="s">
        <v>1206</v>
      </c>
      <c r="G79" s="954"/>
      <c r="H79" s="405" t="s">
        <v>1206</v>
      </c>
      <c r="I79" s="974">
        <v>46</v>
      </c>
      <c r="J79" s="959"/>
      <c r="K79" s="399" t="s">
        <v>1206</v>
      </c>
      <c r="L79" s="400" t="s">
        <v>1206</v>
      </c>
      <c r="M79" s="399" t="s">
        <v>1206</v>
      </c>
      <c r="N79" s="962"/>
      <c r="O79" s="965"/>
      <c r="P79" s="956"/>
      <c r="Q79" s="395"/>
      <c r="T79" s="339">
        <v>22134</v>
      </c>
      <c r="U79" s="335">
        <v>38</v>
      </c>
      <c r="Y79" s="396"/>
      <c r="Z79" s="397" t="s">
        <v>1206</v>
      </c>
    </row>
    <row r="80" spans="1:26" ht="23.25" hidden="1" customHeight="1">
      <c r="A80" s="967">
        <v>15</v>
      </c>
      <c r="B80" s="406"/>
      <c r="C80" s="407"/>
      <c r="D80" s="408"/>
      <c r="E80" s="970"/>
      <c r="F80" s="949" t="s">
        <v>1206</v>
      </c>
      <c r="G80" s="952"/>
      <c r="H80" s="405" t="s">
        <v>1206</v>
      </c>
      <c r="I80" s="974">
        <v>47</v>
      </c>
      <c r="J80" s="959"/>
      <c r="K80" s="399" t="s">
        <v>1206</v>
      </c>
      <c r="L80" s="400" t="s">
        <v>1206</v>
      </c>
      <c r="M80" s="399" t="s">
        <v>1206</v>
      </c>
      <c r="N80" s="962"/>
      <c r="O80" s="965"/>
      <c r="P80" s="956"/>
      <c r="Q80" s="395"/>
      <c r="T80" s="339">
        <v>22194</v>
      </c>
      <c r="U80" s="335">
        <v>37</v>
      </c>
      <c r="Y80" s="396"/>
      <c r="Z80" s="397" t="s">
        <v>1206</v>
      </c>
    </row>
    <row r="81" spans="1:26" ht="23.25" hidden="1" customHeight="1" thickBot="1">
      <c r="A81" s="968">
        <v>58</v>
      </c>
      <c r="B81" s="409"/>
      <c r="C81" s="410"/>
      <c r="D81" s="411"/>
      <c r="E81" s="971"/>
      <c r="F81" s="950" t="s">
        <v>1206</v>
      </c>
      <c r="G81" s="953"/>
      <c r="H81" s="405" t="s">
        <v>1206</v>
      </c>
      <c r="I81" s="975">
        <v>48</v>
      </c>
      <c r="J81" s="960"/>
      <c r="K81" s="399" t="s">
        <v>1206</v>
      </c>
      <c r="L81" s="400" t="s">
        <v>1206</v>
      </c>
      <c r="M81" s="399" t="s">
        <v>1206</v>
      </c>
      <c r="N81" s="963"/>
      <c r="O81" s="966"/>
      <c r="P81" s="957"/>
      <c r="Q81" s="395"/>
      <c r="T81" s="339">
        <v>22254</v>
      </c>
      <c r="U81" s="335">
        <v>36</v>
      </c>
      <c r="Y81" s="396"/>
      <c r="Z81" s="397" t="s">
        <v>1206</v>
      </c>
    </row>
    <row r="82" spans="1:26" ht="23.25" hidden="1" customHeight="1" thickTop="1">
      <c r="A82" s="968">
        <v>59</v>
      </c>
      <c r="B82" s="409"/>
      <c r="C82" s="410"/>
      <c r="D82" s="411"/>
      <c r="E82" s="971"/>
      <c r="F82" s="950" t="s">
        <v>1206</v>
      </c>
      <c r="G82" s="953"/>
      <c r="H82" s="405" t="s">
        <v>1206</v>
      </c>
      <c r="I82" s="973">
        <v>7</v>
      </c>
      <c r="J82" s="958" t="s">
        <v>846</v>
      </c>
      <c r="K82" s="399" t="s">
        <v>1206</v>
      </c>
      <c r="L82" s="400" t="s">
        <v>1206</v>
      </c>
      <c r="M82" s="399" t="s">
        <v>1206</v>
      </c>
      <c r="N82" s="961" t="s">
        <v>1207</v>
      </c>
      <c r="O82" s="964"/>
      <c r="P82" s="955"/>
      <c r="Q82" s="395">
        <v>0</v>
      </c>
      <c r="T82" s="339">
        <v>22314</v>
      </c>
      <c r="U82" s="335">
        <v>35</v>
      </c>
      <c r="Y82" s="396"/>
      <c r="Z82" s="397" t="s">
        <v>1206</v>
      </c>
    </row>
    <row r="83" spans="1:26" ht="23.25" hidden="1" customHeight="1">
      <c r="A83" s="969">
        <v>60</v>
      </c>
      <c r="B83" s="412"/>
      <c r="C83" s="413"/>
      <c r="D83" s="414"/>
      <c r="E83" s="972"/>
      <c r="F83" s="951" t="s">
        <v>1206</v>
      </c>
      <c r="G83" s="954"/>
      <c r="H83" s="405" t="s">
        <v>1206</v>
      </c>
      <c r="I83" s="974">
        <v>50</v>
      </c>
      <c r="J83" s="959"/>
      <c r="K83" s="399" t="s">
        <v>1206</v>
      </c>
      <c r="L83" s="400" t="s">
        <v>1206</v>
      </c>
      <c r="M83" s="399" t="s">
        <v>1206</v>
      </c>
      <c r="N83" s="962"/>
      <c r="O83" s="965"/>
      <c r="P83" s="956"/>
      <c r="Q83" s="395"/>
      <c r="T83" s="339">
        <v>22374</v>
      </c>
      <c r="U83" s="335">
        <v>34</v>
      </c>
      <c r="Y83" s="396"/>
      <c r="Z83" s="397" t="s">
        <v>1206</v>
      </c>
    </row>
    <row r="84" spans="1:26" ht="23.25" hidden="1" customHeight="1">
      <c r="A84" s="967">
        <v>16</v>
      </c>
      <c r="B84" s="406"/>
      <c r="C84" s="407"/>
      <c r="D84" s="408"/>
      <c r="E84" s="970"/>
      <c r="F84" s="949" t="s">
        <v>1206</v>
      </c>
      <c r="G84" s="952"/>
      <c r="H84" s="405" t="s">
        <v>1206</v>
      </c>
      <c r="I84" s="974">
        <v>51</v>
      </c>
      <c r="J84" s="959"/>
      <c r="K84" s="399" t="s">
        <v>1206</v>
      </c>
      <c r="L84" s="400" t="s">
        <v>1206</v>
      </c>
      <c r="M84" s="399" t="s">
        <v>1206</v>
      </c>
      <c r="N84" s="962"/>
      <c r="O84" s="965"/>
      <c r="P84" s="956"/>
      <c r="Q84" s="395"/>
      <c r="T84" s="339">
        <v>22434</v>
      </c>
      <c r="U84" s="335">
        <v>33</v>
      </c>
      <c r="Y84" s="396"/>
      <c r="Z84" s="397" t="s">
        <v>1206</v>
      </c>
    </row>
    <row r="85" spans="1:26" ht="23.25" hidden="1" customHeight="1" thickBot="1">
      <c r="A85" s="968">
        <v>62</v>
      </c>
      <c r="B85" s="409"/>
      <c r="C85" s="410"/>
      <c r="D85" s="411"/>
      <c r="E85" s="971"/>
      <c r="F85" s="950" t="s">
        <v>1206</v>
      </c>
      <c r="G85" s="953"/>
      <c r="H85" s="405" t="s">
        <v>1206</v>
      </c>
      <c r="I85" s="975">
        <v>52</v>
      </c>
      <c r="J85" s="960"/>
      <c r="K85" s="399" t="s">
        <v>1206</v>
      </c>
      <c r="L85" s="400" t="s">
        <v>1206</v>
      </c>
      <c r="M85" s="399" t="s">
        <v>1206</v>
      </c>
      <c r="N85" s="963"/>
      <c r="O85" s="966"/>
      <c r="P85" s="957"/>
      <c r="Q85" s="395"/>
      <c r="T85" s="339">
        <v>22494</v>
      </c>
      <c r="U85" s="335">
        <v>32</v>
      </c>
      <c r="Y85" s="396"/>
      <c r="Z85" s="397" t="s">
        <v>1206</v>
      </c>
    </row>
    <row r="86" spans="1:26" ht="23.25" hidden="1" customHeight="1" thickTop="1">
      <c r="A86" s="968">
        <v>63</v>
      </c>
      <c r="B86" s="409"/>
      <c r="C86" s="410"/>
      <c r="D86" s="411"/>
      <c r="E86" s="971"/>
      <c r="F86" s="950" t="s">
        <v>1206</v>
      </c>
      <c r="G86" s="953"/>
      <c r="H86" s="405" t="s">
        <v>1206</v>
      </c>
      <c r="I86" s="973">
        <v>8</v>
      </c>
      <c r="J86" s="958" t="s">
        <v>847</v>
      </c>
      <c r="K86" s="399" t="s">
        <v>1206</v>
      </c>
      <c r="L86" s="400" t="s">
        <v>1206</v>
      </c>
      <c r="M86" s="399" t="s">
        <v>1206</v>
      </c>
      <c r="N86" s="961" t="s">
        <v>1207</v>
      </c>
      <c r="O86" s="964"/>
      <c r="P86" s="955"/>
      <c r="Q86" s="395">
        <v>0</v>
      </c>
      <c r="T86" s="339">
        <v>22554</v>
      </c>
      <c r="U86" s="335">
        <v>31</v>
      </c>
      <c r="Y86" s="396"/>
      <c r="Z86" s="397" t="s">
        <v>1206</v>
      </c>
    </row>
    <row r="87" spans="1:26" ht="23.25" hidden="1" customHeight="1" thickBot="1">
      <c r="A87" s="969">
        <v>64</v>
      </c>
      <c r="B87" s="412"/>
      <c r="C87" s="413"/>
      <c r="D87" s="414"/>
      <c r="E87" s="972"/>
      <c r="F87" s="951" t="s">
        <v>1206</v>
      </c>
      <c r="G87" s="954"/>
      <c r="H87" s="405" t="s">
        <v>1206</v>
      </c>
      <c r="I87" s="974">
        <v>54</v>
      </c>
      <c r="J87" s="959"/>
      <c r="K87" s="399" t="s">
        <v>1206</v>
      </c>
      <c r="L87" s="400" t="s">
        <v>1206</v>
      </c>
      <c r="M87" s="399" t="s">
        <v>1206</v>
      </c>
      <c r="N87" s="962"/>
      <c r="O87" s="965"/>
      <c r="P87" s="956"/>
      <c r="Q87" s="395"/>
      <c r="T87" s="339">
        <v>22614</v>
      </c>
      <c r="U87" s="335">
        <v>30</v>
      </c>
      <c r="Y87" s="396"/>
      <c r="Z87" s="397" t="s">
        <v>1206</v>
      </c>
    </row>
    <row r="88" spans="1:26" ht="23.25" hidden="1" customHeight="1" thickTop="1">
      <c r="A88" s="23"/>
      <c r="B88" s="398"/>
      <c r="C88" s="26"/>
      <c r="D88" s="365"/>
      <c r="E88" s="976"/>
      <c r="F88" s="978"/>
      <c r="G88" s="368"/>
      <c r="H88" s="401" t="s">
        <v>1206</v>
      </c>
      <c r="I88" s="974">
        <v>55</v>
      </c>
      <c r="J88" s="959"/>
      <c r="K88" s="399" t="s">
        <v>1206</v>
      </c>
      <c r="L88" s="400" t="s">
        <v>1206</v>
      </c>
      <c r="M88" s="399" t="s">
        <v>1206</v>
      </c>
      <c r="N88" s="962"/>
      <c r="O88" s="965"/>
      <c r="P88" s="956"/>
      <c r="Q88" s="395"/>
      <c r="T88" s="339">
        <v>22674</v>
      </c>
      <c r="U88" s="335">
        <v>29</v>
      </c>
      <c r="Y88" s="396"/>
      <c r="Z88" s="397" t="s">
        <v>1206</v>
      </c>
    </row>
    <row r="89" spans="1:26" ht="23.25" hidden="1" customHeight="1" thickBot="1">
      <c r="A89" s="23"/>
      <c r="B89" s="398"/>
      <c r="C89" s="26"/>
      <c r="D89" s="365"/>
      <c r="E89" s="977"/>
      <c r="F89" s="979"/>
      <c r="G89" s="368"/>
      <c r="H89" s="401" t="s">
        <v>1206</v>
      </c>
      <c r="I89" s="975">
        <v>56</v>
      </c>
      <c r="J89" s="960"/>
      <c r="K89" s="399" t="s">
        <v>1206</v>
      </c>
      <c r="L89" s="400" t="s">
        <v>1206</v>
      </c>
      <c r="M89" s="399" t="s">
        <v>1206</v>
      </c>
      <c r="N89" s="963"/>
      <c r="O89" s="966"/>
      <c r="P89" s="957"/>
      <c r="Q89" s="395"/>
      <c r="T89" s="339">
        <v>22734</v>
      </c>
      <c r="U89" s="335">
        <v>28</v>
      </c>
      <c r="Y89" s="396"/>
      <c r="Z89" s="397" t="s">
        <v>1206</v>
      </c>
    </row>
    <row r="90" spans="1:26" ht="6" customHeight="1">
      <c r="T90" s="339">
        <v>22854</v>
      </c>
      <c r="U90" s="335">
        <v>26</v>
      </c>
      <c r="Z90" s="396" t="s">
        <v>1206</v>
      </c>
    </row>
    <row r="91" spans="1:26">
      <c r="A91" s="31" t="s">
        <v>18</v>
      </c>
      <c r="B91" s="31"/>
      <c r="C91" s="31"/>
      <c r="D91" s="58"/>
      <c r="E91" s="51" t="s">
        <v>0</v>
      </c>
      <c r="F91" s="45" t="s">
        <v>1</v>
      </c>
      <c r="G91" s="28"/>
      <c r="H91" s="403" t="s">
        <v>2</v>
      </c>
      <c r="M91" s="54" t="s">
        <v>3</v>
      </c>
      <c r="N91" s="55" t="s">
        <v>3</v>
      </c>
      <c r="O91" s="55"/>
      <c r="P91" s="31"/>
      <c r="T91" s="339">
        <v>22914</v>
      </c>
      <c r="U91" s="335">
        <v>25</v>
      </c>
    </row>
    <row r="92" spans="1:26">
      <c r="T92" s="339">
        <v>23014</v>
      </c>
      <c r="U92" s="335">
        <v>24</v>
      </c>
    </row>
    <row r="93" spans="1:26">
      <c r="T93" s="339">
        <v>23114</v>
      </c>
      <c r="U93" s="335">
        <v>23</v>
      </c>
    </row>
    <row r="94" spans="1:26">
      <c r="T94" s="339">
        <v>23214</v>
      </c>
      <c r="U94" s="335">
        <v>22</v>
      </c>
    </row>
    <row r="95" spans="1:26">
      <c r="T95" s="339">
        <v>23314</v>
      </c>
      <c r="U95" s="335">
        <v>21</v>
      </c>
    </row>
    <row r="96" spans="1:26">
      <c r="T96" s="339">
        <v>23414</v>
      </c>
      <c r="U96" s="335">
        <v>20</v>
      </c>
    </row>
    <row r="97" spans="20:21">
      <c r="T97" s="339">
        <v>23514</v>
      </c>
      <c r="U97" s="335">
        <v>19</v>
      </c>
    </row>
    <row r="98" spans="20:21">
      <c r="T98" s="339">
        <v>23614</v>
      </c>
      <c r="U98" s="335">
        <v>18</v>
      </c>
    </row>
    <row r="99" spans="20:21">
      <c r="T99" s="339">
        <v>23714</v>
      </c>
      <c r="U99" s="335">
        <v>17</v>
      </c>
    </row>
    <row r="100" spans="20:21">
      <c r="T100" s="339">
        <v>23814</v>
      </c>
      <c r="U100" s="335">
        <v>16</v>
      </c>
    </row>
    <row r="101" spans="20:21">
      <c r="T101" s="339">
        <v>23914</v>
      </c>
      <c r="U101" s="335">
        <v>15</v>
      </c>
    </row>
    <row r="102" spans="20:21">
      <c r="T102" s="339">
        <v>24014</v>
      </c>
      <c r="U102" s="335">
        <v>14</v>
      </c>
    </row>
    <row r="103" spans="20:21">
      <c r="T103" s="339">
        <v>24114</v>
      </c>
      <c r="U103" s="335">
        <v>13</v>
      </c>
    </row>
    <row r="104" spans="20:21">
      <c r="T104" s="339">
        <v>24214</v>
      </c>
      <c r="U104" s="335">
        <v>12</v>
      </c>
    </row>
    <row r="105" spans="20:21">
      <c r="T105" s="339">
        <v>24314</v>
      </c>
      <c r="U105" s="335">
        <v>11</v>
      </c>
    </row>
    <row r="106" spans="20:21">
      <c r="T106" s="339">
        <v>24414</v>
      </c>
      <c r="U106" s="335">
        <v>10</v>
      </c>
    </row>
    <row r="107" spans="20:21">
      <c r="T107" s="339">
        <v>24514</v>
      </c>
      <c r="U107" s="335">
        <v>9</v>
      </c>
    </row>
    <row r="108" spans="20:21">
      <c r="T108" s="339">
        <v>24614</v>
      </c>
      <c r="U108" s="335">
        <v>8</v>
      </c>
    </row>
    <row r="109" spans="20:21">
      <c r="T109" s="339">
        <v>24714</v>
      </c>
      <c r="U109" s="335">
        <v>7</v>
      </c>
    </row>
    <row r="110" spans="20:21">
      <c r="T110" s="339">
        <v>24814</v>
      </c>
      <c r="U110" s="335">
        <v>6</v>
      </c>
    </row>
    <row r="111" spans="20:21">
      <c r="T111" s="339">
        <v>24914</v>
      </c>
      <c r="U111" s="335">
        <v>5</v>
      </c>
    </row>
    <row r="112" spans="20:21">
      <c r="T112" s="339">
        <v>25014</v>
      </c>
      <c r="U112" s="335">
        <v>4</v>
      </c>
    </row>
    <row r="113" spans="20:21">
      <c r="T113" s="339">
        <v>25114</v>
      </c>
      <c r="U113" s="335">
        <v>3</v>
      </c>
    </row>
    <row r="114" spans="20:21">
      <c r="T114" s="339">
        <v>25214</v>
      </c>
      <c r="U114" s="335">
        <v>2</v>
      </c>
    </row>
    <row r="115" spans="20:21">
      <c r="T115" s="339">
        <v>25314</v>
      </c>
      <c r="U115" s="335">
        <v>1</v>
      </c>
    </row>
    <row r="116" spans="20:21">
      <c r="T116" s="339">
        <v>50000</v>
      </c>
      <c r="U116" s="335">
        <v>0</v>
      </c>
    </row>
    <row r="65551" spans="1:25" s="28" customFormat="1">
      <c r="A65551" s="28" t="s">
        <v>848</v>
      </c>
      <c r="C65551" s="21"/>
      <c r="D65551" s="52"/>
      <c r="E65551" s="52"/>
      <c r="F65551" s="21"/>
      <c r="G65551" s="29"/>
      <c r="H65551" s="402"/>
      <c r="L65551" s="30"/>
      <c r="M65551" s="56"/>
      <c r="N65551" s="56"/>
      <c r="O65551" s="56"/>
      <c r="P65551" s="21"/>
      <c r="Q65551" s="424"/>
      <c r="R65551" s="21"/>
      <c r="S65551" s="21"/>
      <c r="T65551" s="339"/>
      <c r="U65551" s="335"/>
      <c r="Y65551" s="404"/>
    </row>
  </sheetData>
  <sortState ref="J20:M25">
    <sortCondition ref="J20"/>
  </sortState>
  <mergeCells count="157">
    <mergeCell ref="N14:N19"/>
    <mergeCell ref="N38:N43"/>
    <mergeCell ref="O14:O19"/>
    <mergeCell ref="P14:P19"/>
    <mergeCell ref="N20:N25"/>
    <mergeCell ref="O20:O25"/>
    <mergeCell ref="P20:P25"/>
    <mergeCell ref="N26:N31"/>
    <mergeCell ref="O26:O31"/>
    <mergeCell ref="P26:P31"/>
    <mergeCell ref="O38:O43"/>
    <mergeCell ref="P38:P43"/>
    <mergeCell ref="N32:N37"/>
    <mergeCell ref="O32:O37"/>
    <mergeCell ref="P32:P37"/>
    <mergeCell ref="J86:J89"/>
    <mergeCell ref="N86:N89"/>
    <mergeCell ref="O86:O89"/>
    <mergeCell ref="P86:P89"/>
    <mergeCell ref="N82:N85"/>
    <mergeCell ref="O82:O85"/>
    <mergeCell ref="P82:P85"/>
    <mergeCell ref="J78:J81"/>
    <mergeCell ref="N78:N81"/>
    <mergeCell ref="O78:O81"/>
    <mergeCell ref="P78:P81"/>
    <mergeCell ref="P74:P77"/>
    <mergeCell ref="J70:J73"/>
    <mergeCell ref="N70:N73"/>
    <mergeCell ref="O70:O73"/>
    <mergeCell ref="P70:P73"/>
    <mergeCell ref="E88:E89"/>
    <mergeCell ref="F88:F89"/>
    <mergeCell ref="A84:A87"/>
    <mergeCell ref="E84:E87"/>
    <mergeCell ref="F84:F87"/>
    <mergeCell ref="G84:G87"/>
    <mergeCell ref="I86:I89"/>
    <mergeCell ref="I82:I85"/>
    <mergeCell ref="J82:J85"/>
    <mergeCell ref="A80:A83"/>
    <mergeCell ref="E80:E83"/>
    <mergeCell ref="F80:F83"/>
    <mergeCell ref="G80:G83"/>
    <mergeCell ref="E68:E71"/>
    <mergeCell ref="F68:F71"/>
    <mergeCell ref="G68:G71"/>
    <mergeCell ref="I70:I73"/>
    <mergeCell ref="I66:I69"/>
    <mergeCell ref="J66:J69"/>
    <mergeCell ref="A68:A71"/>
    <mergeCell ref="N66:N69"/>
    <mergeCell ref="O66:O69"/>
    <mergeCell ref="A76:A79"/>
    <mergeCell ref="E76:E79"/>
    <mergeCell ref="F76:F79"/>
    <mergeCell ref="G76:G79"/>
    <mergeCell ref="I78:I81"/>
    <mergeCell ref="I74:I77"/>
    <mergeCell ref="J74:J77"/>
    <mergeCell ref="N74:N77"/>
    <mergeCell ref="O74:O77"/>
    <mergeCell ref="A72:A75"/>
    <mergeCell ref="E72:E75"/>
    <mergeCell ref="F72:F75"/>
    <mergeCell ref="G72:G75"/>
    <mergeCell ref="A38:A41"/>
    <mergeCell ref="F38:F43"/>
    <mergeCell ref="G38:G43"/>
    <mergeCell ref="P66:P69"/>
    <mergeCell ref="J62:J65"/>
    <mergeCell ref="N62:N65"/>
    <mergeCell ref="O62:O65"/>
    <mergeCell ref="P62:P65"/>
    <mergeCell ref="A64:A67"/>
    <mergeCell ref="E64:E67"/>
    <mergeCell ref="F64:F67"/>
    <mergeCell ref="G64:G67"/>
    <mergeCell ref="A60:A63"/>
    <mergeCell ref="E60:E63"/>
    <mergeCell ref="F60:F63"/>
    <mergeCell ref="G60:G63"/>
    <mergeCell ref="I62:I65"/>
    <mergeCell ref="I58:I61"/>
    <mergeCell ref="J58:J61"/>
    <mergeCell ref="N58:N61"/>
    <mergeCell ref="O58:O61"/>
    <mergeCell ref="P58:P61"/>
    <mergeCell ref="A56:A59"/>
    <mergeCell ref="E56:E59"/>
    <mergeCell ref="A50:A53"/>
    <mergeCell ref="I56:P57"/>
    <mergeCell ref="A44:A49"/>
    <mergeCell ref="F44:F49"/>
    <mergeCell ref="G44:G49"/>
    <mergeCell ref="N50:N55"/>
    <mergeCell ref="O50:O55"/>
    <mergeCell ref="P50:P55"/>
    <mergeCell ref="I50:I55"/>
    <mergeCell ref="F50:F55"/>
    <mergeCell ref="G50:G55"/>
    <mergeCell ref="I44:I49"/>
    <mergeCell ref="N44:N49"/>
    <mergeCell ref="O44:O49"/>
    <mergeCell ref="P44:P49"/>
    <mergeCell ref="E44:E49"/>
    <mergeCell ref="E50:E55"/>
    <mergeCell ref="F56:F59"/>
    <mergeCell ref="G56:G59"/>
    <mergeCell ref="F14:F19"/>
    <mergeCell ref="F20:F25"/>
    <mergeCell ref="G14:G19"/>
    <mergeCell ref="G20:G25"/>
    <mergeCell ref="A32:A35"/>
    <mergeCell ref="A26:A29"/>
    <mergeCell ref="E14:E19"/>
    <mergeCell ref="E20:E25"/>
    <mergeCell ref="E26:E31"/>
    <mergeCell ref="E32:E37"/>
    <mergeCell ref="F26:F31"/>
    <mergeCell ref="F32:F37"/>
    <mergeCell ref="G26:G31"/>
    <mergeCell ref="G32:G37"/>
    <mergeCell ref="E38:E43"/>
    <mergeCell ref="I38:I43"/>
    <mergeCell ref="I26:I31"/>
    <mergeCell ref="I32:I37"/>
    <mergeCell ref="N5:P5"/>
    <mergeCell ref="A6:A7"/>
    <mergeCell ref="B6:B7"/>
    <mergeCell ref="C6:C7"/>
    <mergeCell ref="D6:D7"/>
    <mergeCell ref="E6:E7"/>
    <mergeCell ref="F6:F7"/>
    <mergeCell ref="G6:G7"/>
    <mergeCell ref="A8:A11"/>
    <mergeCell ref="N8:N13"/>
    <mergeCell ref="O8:O13"/>
    <mergeCell ref="P8:P13"/>
    <mergeCell ref="I8:I13"/>
    <mergeCell ref="F8:F13"/>
    <mergeCell ref="G8:G13"/>
    <mergeCell ref="E8:E13"/>
    <mergeCell ref="A20:A23"/>
    <mergeCell ref="A14:A17"/>
    <mergeCell ref="I14:I19"/>
    <mergeCell ref="I20:I25"/>
    <mergeCell ref="A1:P1"/>
    <mergeCell ref="A2:P2"/>
    <mergeCell ref="A3:C3"/>
    <mergeCell ref="D3:E3"/>
    <mergeCell ref="F3:G3"/>
    <mergeCell ref="I3:L3"/>
    <mergeCell ref="N3:P3"/>
    <mergeCell ref="A4:C4"/>
    <mergeCell ref="D4:E4"/>
    <mergeCell ref="N4:P4"/>
  </mergeCells>
  <conditionalFormatting sqref="O7">
    <cfRule type="containsText" dxfId="48" priority="3" stopIfTrue="1" operator="containsText" text="FERDİ">
      <formula>NOT(ISERROR(SEARCH("FERDİ",O7)))</formula>
    </cfRule>
  </conditionalFormatting>
  <conditionalFormatting sqref="N4">
    <cfRule type="containsText" dxfId="47" priority="2" stopIfTrue="1" operator="containsText" text="FERDİ">
      <formula>NOT(ISERROR(SEARCH("FERDİ",N4)))</formula>
    </cfRule>
  </conditionalFormatting>
  <conditionalFormatting sqref="N4">
    <cfRule type="containsText" dxfId="46"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1181102362204722" bottom="0.35433070866141736" header="0.39370078740157483" footer="0.27559055118110237"/>
  <pageSetup paperSize="9" scale="4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sheetPr codeName="Sayfa4">
    <tabColor rgb="FFFF0000"/>
    <pageSetUpPr fitToPage="1"/>
  </sheetPr>
  <dimension ref="A1:O475"/>
  <sheetViews>
    <sheetView view="pageBreakPreview" zoomScale="98" zoomScaleSheetLayoutView="98" workbookViewId="0">
      <pane ySplit="3" topLeftCell="A4" activePane="bottomLeft" state="frozen"/>
      <selection activeCell="I34" sqref="I34:J34"/>
      <selection pane="bottomLeft" activeCell="F65" sqref="F65"/>
    </sheetView>
  </sheetViews>
  <sheetFormatPr defaultColWidth="6.140625" defaultRowHeight="15.75"/>
  <cols>
    <col min="1" max="1" width="6.140625" style="129" customWidth="1"/>
    <col min="2" max="2" width="16" style="197" customWidth="1"/>
    <col min="3" max="3" width="8.7109375" style="178" customWidth="1"/>
    <col min="4" max="4" width="6.140625" style="131" customWidth="1"/>
    <col min="5" max="5" width="11.7109375" style="129" customWidth="1"/>
    <col min="6" max="6" width="17.140625" style="126" customWidth="1"/>
    <col min="7" max="7" width="41" style="198" bestFit="1" customWidth="1"/>
    <col min="8" max="8" width="12.42578125" style="177" customWidth="1"/>
    <col min="9" max="9" width="9.5703125" style="132" customWidth="1"/>
    <col min="10" max="11" width="8.5703125" style="133" customWidth="1"/>
    <col min="12" max="12" width="10.85546875" style="131" customWidth="1"/>
    <col min="13" max="16384" width="6.140625" style="126"/>
  </cols>
  <sheetData>
    <row r="1" spans="1:15" ht="24" customHeight="1">
      <c r="A1" s="980" t="str">
        <f>'YARIŞMA BİLGİLERİ'!F19</f>
        <v>Kulüpler Arası Atletizm Süper lig Yarışmaları 1. Kademe</v>
      </c>
      <c r="B1" s="980"/>
      <c r="C1" s="980"/>
      <c r="D1" s="980"/>
      <c r="E1" s="980"/>
      <c r="F1" s="981"/>
      <c r="G1" s="981"/>
      <c r="H1" s="981"/>
      <c r="I1" s="981"/>
      <c r="J1" s="980"/>
      <c r="K1" s="980"/>
      <c r="L1" s="980"/>
    </row>
    <row r="2" spans="1:15" ht="18" customHeight="1">
      <c r="A2" s="982" t="str">
        <f>'YARIŞMA BİLGİLERİ'!F21</f>
        <v>Kadınlar</v>
      </c>
      <c r="B2" s="982"/>
      <c r="C2" s="982"/>
      <c r="D2" s="982"/>
      <c r="E2" s="982"/>
      <c r="F2" s="982"/>
      <c r="G2" s="195" t="s">
        <v>109</v>
      </c>
      <c r="H2" s="182"/>
      <c r="I2" s="983">
        <f ca="1">NOW()</f>
        <v>41797.034494675929</v>
      </c>
      <c r="J2" s="983"/>
      <c r="K2" s="983"/>
      <c r="L2" s="983"/>
    </row>
    <row r="3" spans="1:15" s="129" customFormat="1" ht="34.5" customHeight="1" thickBot="1">
      <c r="A3" s="127" t="s">
        <v>24</v>
      </c>
      <c r="B3" s="128" t="s">
        <v>28</v>
      </c>
      <c r="C3" s="128" t="s">
        <v>99</v>
      </c>
      <c r="D3" s="128" t="s">
        <v>133</v>
      </c>
      <c r="E3" s="127" t="s">
        <v>20</v>
      </c>
      <c r="F3" s="127" t="s">
        <v>7</v>
      </c>
      <c r="G3" s="127" t="s">
        <v>46</v>
      </c>
      <c r="H3" s="176" t="s">
        <v>164</v>
      </c>
      <c r="I3" s="173" t="s">
        <v>48</v>
      </c>
      <c r="J3" s="174" t="s">
        <v>161</v>
      </c>
      <c r="K3" s="174" t="s">
        <v>162</v>
      </c>
      <c r="L3" s="175" t="s">
        <v>163</v>
      </c>
    </row>
    <row r="4" spans="1:15" s="130" customFormat="1" ht="24" customHeight="1">
      <c r="A4" s="427">
        <v>1</v>
      </c>
      <c r="B4" s="442" t="str">
        <f t="shared" ref="B4:B13" si="0">CONCATENATE(H4,"-",J4,"-",K4)</f>
        <v>100M-1-1</v>
      </c>
      <c r="C4" s="443"/>
      <c r="D4" s="443">
        <v>351</v>
      </c>
      <c r="E4" s="444">
        <v>31992</v>
      </c>
      <c r="F4" s="504" t="s">
        <v>1095</v>
      </c>
      <c r="G4" s="446" t="s">
        <v>1096</v>
      </c>
      <c r="H4" s="447" t="s">
        <v>193</v>
      </c>
      <c r="I4" s="448"/>
      <c r="J4" s="449" t="s">
        <v>955</v>
      </c>
      <c r="K4" s="449" t="s">
        <v>955</v>
      </c>
      <c r="L4" s="450">
        <v>2</v>
      </c>
      <c r="N4" s="672"/>
      <c r="O4" s="672"/>
    </row>
    <row r="5" spans="1:15" s="130" customFormat="1" ht="24" customHeight="1">
      <c r="A5" s="427">
        <v>2</v>
      </c>
      <c r="B5" s="442" t="str">
        <f t="shared" si="0"/>
        <v>200M-1-1</v>
      </c>
      <c r="C5" s="443"/>
      <c r="D5" s="443">
        <v>351</v>
      </c>
      <c r="E5" s="444">
        <v>31992</v>
      </c>
      <c r="F5" s="445" t="s">
        <v>1095</v>
      </c>
      <c r="G5" s="446" t="s">
        <v>1096</v>
      </c>
      <c r="H5" s="447" t="s">
        <v>487</v>
      </c>
      <c r="I5" s="448"/>
      <c r="J5" s="449" t="s">
        <v>955</v>
      </c>
      <c r="K5" s="449" t="s">
        <v>955</v>
      </c>
      <c r="L5" s="450">
        <v>2</v>
      </c>
    </row>
    <row r="6" spans="1:15" s="130" customFormat="1" ht="24" customHeight="1">
      <c r="A6" s="427">
        <v>3</v>
      </c>
      <c r="B6" s="442" t="str">
        <f t="shared" si="0"/>
        <v>400M-1-1</v>
      </c>
      <c r="C6" s="443"/>
      <c r="D6" s="443">
        <v>347</v>
      </c>
      <c r="E6" s="444">
        <v>33725</v>
      </c>
      <c r="F6" s="445" t="s">
        <v>1097</v>
      </c>
      <c r="G6" s="446" t="s">
        <v>1096</v>
      </c>
      <c r="H6" s="447" t="s">
        <v>488</v>
      </c>
      <c r="I6" s="448"/>
      <c r="J6" s="449" t="s">
        <v>955</v>
      </c>
      <c r="K6" s="449" t="s">
        <v>955</v>
      </c>
      <c r="L6" s="450">
        <v>2</v>
      </c>
    </row>
    <row r="7" spans="1:15" s="130" customFormat="1" ht="24" customHeight="1">
      <c r="A7" s="427">
        <v>4</v>
      </c>
      <c r="B7" s="442" t="str">
        <f t="shared" si="0"/>
        <v>800M-1-1</v>
      </c>
      <c r="C7" s="443"/>
      <c r="D7" s="443">
        <v>338</v>
      </c>
      <c r="E7" s="444">
        <v>34242</v>
      </c>
      <c r="F7" s="445" t="s">
        <v>1098</v>
      </c>
      <c r="G7" s="446" t="s">
        <v>1096</v>
      </c>
      <c r="H7" s="447" t="s">
        <v>160</v>
      </c>
      <c r="I7" s="448"/>
      <c r="J7" s="449" t="s">
        <v>955</v>
      </c>
      <c r="K7" s="449" t="s">
        <v>955</v>
      </c>
      <c r="L7" s="450">
        <v>2</v>
      </c>
    </row>
    <row r="8" spans="1:15" s="130" customFormat="1" ht="24" customHeight="1">
      <c r="A8" s="427">
        <v>5</v>
      </c>
      <c r="B8" s="442" t="str">
        <f t="shared" si="0"/>
        <v>1500M-1-1</v>
      </c>
      <c r="C8" s="443"/>
      <c r="D8" s="443">
        <v>338</v>
      </c>
      <c r="E8" s="444">
        <v>34242</v>
      </c>
      <c r="F8" s="445" t="s">
        <v>1098</v>
      </c>
      <c r="G8" s="446" t="s">
        <v>1096</v>
      </c>
      <c r="H8" s="447" t="s">
        <v>353</v>
      </c>
      <c r="I8" s="448"/>
      <c r="J8" s="449" t="s">
        <v>955</v>
      </c>
      <c r="K8" s="449" t="s">
        <v>955</v>
      </c>
      <c r="L8" s="450">
        <v>2</v>
      </c>
    </row>
    <row r="9" spans="1:15" s="130" customFormat="1" ht="24" customHeight="1">
      <c r="A9" s="427">
        <v>6</v>
      </c>
      <c r="B9" s="442" t="str">
        <f t="shared" si="0"/>
        <v>3000M-1-1</v>
      </c>
      <c r="C9" s="443"/>
      <c r="D9" s="443">
        <v>340</v>
      </c>
      <c r="E9" s="444">
        <v>32874</v>
      </c>
      <c r="F9" s="445" t="s">
        <v>1099</v>
      </c>
      <c r="G9" s="446" t="s">
        <v>1096</v>
      </c>
      <c r="H9" s="447" t="s">
        <v>585</v>
      </c>
      <c r="I9" s="448"/>
      <c r="J9" s="449" t="s">
        <v>955</v>
      </c>
      <c r="K9" s="449" t="s">
        <v>955</v>
      </c>
      <c r="L9" s="450">
        <v>2</v>
      </c>
    </row>
    <row r="10" spans="1:15" s="130" customFormat="1" ht="24" customHeight="1">
      <c r="A10" s="427">
        <v>7</v>
      </c>
      <c r="B10" s="442" t="str">
        <f t="shared" si="0"/>
        <v>5000M-1-1</v>
      </c>
      <c r="C10" s="443"/>
      <c r="D10" s="443">
        <v>345</v>
      </c>
      <c r="E10" s="444">
        <v>28810</v>
      </c>
      <c r="F10" s="445" t="s">
        <v>1100</v>
      </c>
      <c r="G10" s="446" t="s">
        <v>1096</v>
      </c>
      <c r="H10" s="447" t="s">
        <v>849</v>
      </c>
      <c r="I10" s="448"/>
      <c r="J10" s="449" t="s">
        <v>955</v>
      </c>
      <c r="K10" s="449" t="s">
        <v>955</v>
      </c>
      <c r="L10" s="450">
        <v>2</v>
      </c>
    </row>
    <row r="11" spans="1:15" s="130" customFormat="1" ht="24" customHeight="1">
      <c r="A11" s="427">
        <v>8</v>
      </c>
      <c r="B11" s="442" t="str">
        <f t="shared" si="0"/>
        <v>100M.ENG.-1-1</v>
      </c>
      <c r="C11" s="443"/>
      <c r="D11" s="443">
        <v>350</v>
      </c>
      <c r="E11" s="444">
        <v>33999</v>
      </c>
      <c r="F11" s="445" t="s">
        <v>1101</v>
      </c>
      <c r="G11" s="446" t="s">
        <v>1096</v>
      </c>
      <c r="H11" s="447" t="s">
        <v>970</v>
      </c>
      <c r="I11" s="448"/>
      <c r="J11" s="449" t="s">
        <v>955</v>
      </c>
      <c r="K11" s="449" t="s">
        <v>955</v>
      </c>
      <c r="L11" s="450">
        <v>2</v>
      </c>
    </row>
    <row r="12" spans="1:15" s="130" customFormat="1" ht="24" customHeight="1">
      <c r="A12" s="427">
        <v>9</v>
      </c>
      <c r="B12" s="442" t="str">
        <f t="shared" si="0"/>
        <v>400M.ENG-1-1</v>
      </c>
      <c r="C12" s="443"/>
      <c r="D12" s="443">
        <v>347</v>
      </c>
      <c r="E12" s="444">
        <v>33725</v>
      </c>
      <c r="F12" s="445" t="s">
        <v>1097</v>
      </c>
      <c r="G12" s="446" t="s">
        <v>1096</v>
      </c>
      <c r="H12" s="447" t="s">
        <v>850</v>
      </c>
      <c r="I12" s="448"/>
      <c r="J12" s="449" t="s">
        <v>955</v>
      </c>
      <c r="K12" s="449" t="s">
        <v>955</v>
      </c>
      <c r="L12" s="450">
        <v>2</v>
      </c>
    </row>
    <row r="13" spans="1:15" s="130" customFormat="1" ht="24" customHeight="1">
      <c r="A13" s="427">
        <v>10</v>
      </c>
      <c r="B13" s="442" t="str">
        <f t="shared" si="0"/>
        <v>3000M.ENG-1-1</v>
      </c>
      <c r="C13" s="443"/>
      <c r="D13" s="443">
        <v>349</v>
      </c>
      <c r="E13" s="444">
        <v>34170</v>
      </c>
      <c r="F13" s="445" t="s">
        <v>1102</v>
      </c>
      <c r="G13" s="446" t="s">
        <v>1096</v>
      </c>
      <c r="H13" s="447" t="s">
        <v>851</v>
      </c>
      <c r="I13" s="448"/>
      <c r="J13" s="449" t="s">
        <v>955</v>
      </c>
      <c r="K13" s="449" t="s">
        <v>955</v>
      </c>
      <c r="L13" s="450">
        <v>2</v>
      </c>
    </row>
    <row r="14" spans="1:15" s="130" customFormat="1" ht="24" customHeight="1">
      <c r="A14" s="427">
        <v>11</v>
      </c>
      <c r="B14" s="442" t="str">
        <f t="shared" ref="B14:B21" si="1">CONCATENATE(H14,"-",L14)</f>
        <v>UZUN-2</v>
      </c>
      <c r="C14" s="443"/>
      <c r="D14" s="443">
        <v>342</v>
      </c>
      <c r="E14" s="444">
        <v>31565</v>
      </c>
      <c r="F14" s="445" t="s">
        <v>1104</v>
      </c>
      <c r="G14" s="446" t="s">
        <v>1096</v>
      </c>
      <c r="H14" s="447" t="s">
        <v>73</v>
      </c>
      <c r="I14" s="448"/>
      <c r="J14" s="449" t="s">
        <v>955</v>
      </c>
      <c r="K14" s="449" t="s">
        <v>955</v>
      </c>
      <c r="L14" s="450">
        <v>2</v>
      </c>
    </row>
    <row r="15" spans="1:15" s="130" customFormat="1" ht="24" customHeight="1">
      <c r="A15" s="427">
        <v>12</v>
      </c>
      <c r="B15" s="442" t="str">
        <f t="shared" si="1"/>
        <v>ÜÇADIM-2</v>
      </c>
      <c r="C15" s="443"/>
      <c r="D15" s="443">
        <v>342</v>
      </c>
      <c r="E15" s="444">
        <v>31565</v>
      </c>
      <c r="F15" s="445" t="s">
        <v>1104</v>
      </c>
      <c r="G15" s="446" t="s">
        <v>1096</v>
      </c>
      <c r="H15" s="447" t="s">
        <v>490</v>
      </c>
      <c r="I15" s="448"/>
      <c r="J15" s="449" t="s">
        <v>955</v>
      </c>
      <c r="K15" s="449" t="s">
        <v>955</v>
      </c>
      <c r="L15" s="450">
        <v>2</v>
      </c>
    </row>
    <row r="16" spans="1:15" s="130" customFormat="1" ht="24" customHeight="1">
      <c r="A16" s="427">
        <v>13</v>
      </c>
      <c r="B16" s="442" t="str">
        <f t="shared" si="1"/>
        <v>YÜKSEK-2</v>
      </c>
      <c r="C16" s="443"/>
      <c r="D16" s="443">
        <v>348</v>
      </c>
      <c r="E16" s="444">
        <v>34220</v>
      </c>
      <c r="F16" s="445" t="s">
        <v>1105</v>
      </c>
      <c r="G16" s="446" t="s">
        <v>1096</v>
      </c>
      <c r="H16" s="447" t="s">
        <v>74</v>
      </c>
      <c r="I16" s="448"/>
      <c r="J16" s="449" t="s">
        <v>955</v>
      </c>
      <c r="K16" s="449" t="s">
        <v>955</v>
      </c>
      <c r="L16" s="450">
        <v>2</v>
      </c>
    </row>
    <row r="17" spans="1:12" s="130" customFormat="1" ht="28.5" customHeight="1">
      <c r="A17" s="427">
        <v>14</v>
      </c>
      <c r="B17" s="442" t="str">
        <f t="shared" si="1"/>
        <v>SIRIK-2</v>
      </c>
      <c r="C17" s="443"/>
      <c r="D17" s="443">
        <v>341</v>
      </c>
      <c r="E17" s="444">
        <v>35382</v>
      </c>
      <c r="F17" s="445" t="s">
        <v>1106</v>
      </c>
      <c r="G17" s="446" t="s">
        <v>1096</v>
      </c>
      <c r="H17" s="447" t="s">
        <v>491</v>
      </c>
      <c r="I17" s="448"/>
      <c r="J17" s="449" t="s">
        <v>955</v>
      </c>
      <c r="K17" s="449" t="s">
        <v>955</v>
      </c>
      <c r="L17" s="450">
        <v>2</v>
      </c>
    </row>
    <row r="18" spans="1:12" s="130" customFormat="1" ht="24" customHeight="1">
      <c r="A18" s="427">
        <v>15</v>
      </c>
      <c r="B18" s="442" t="str">
        <f t="shared" si="1"/>
        <v>DİSK-2</v>
      </c>
      <c r="C18" s="443"/>
      <c r="D18" s="443">
        <v>339</v>
      </c>
      <c r="E18" s="444">
        <v>33811</v>
      </c>
      <c r="F18" s="445" t="s">
        <v>1107</v>
      </c>
      <c r="G18" s="446" t="s">
        <v>1096</v>
      </c>
      <c r="H18" s="447" t="s">
        <v>356</v>
      </c>
      <c r="I18" s="448"/>
      <c r="J18" s="449" t="s">
        <v>955</v>
      </c>
      <c r="K18" s="449" t="s">
        <v>955</v>
      </c>
      <c r="L18" s="450">
        <v>2</v>
      </c>
    </row>
    <row r="19" spans="1:12" s="130" customFormat="1" ht="32.25" customHeight="1">
      <c r="A19" s="427">
        <v>16</v>
      </c>
      <c r="B19" s="442" t="str">
        <f t="shared" si="1"/>
        <v>CİRİT-2</v>
      </c>
      <c r="C19" s="443"/>
      <c r="D19" s="443">
        <v>352</v>
      </c>
      <c r="E19" s="444">
        <v>29417</v>
      </c>
      <c r="F19" s="445" t="s">
        <v>1108</v>
      </c>
      <c r="G19" s="446" t="s">
        <v>1096</v>
      </c>
      <c r="H19" s="447" t="s">
        <v>357</v>
      </c>
      <c r="I19" s="448"/>
      <c r="J19" s="449" t="s">
        <v>955</v>
      </c>
      <c r="K19" s="449" t="s">
        <v>955</v>
      </c>
      <c r="L19" s="450">
        <v>2</v>
      </c>
    </row>
    <row r="20" spans="1:12" s="221" customFormat="1" ht="30.75" customHeight="1">
      <c r="A20" s="427">
        <v>17</v>
      </c>
      <c r="B20" s="442" t="str">
        <f t="shared" si="1"/>
        <v>GÜLLE-2</v>
      </c>
      <c r="C20" s="443"/>
      <c r="D20" s="443">
        <v>343</v>
      </c>
      <c r="E20" s="444">
        <v>34634</v>
      </c>
      <c r="F20" s="445" t="s">
        <v>1109</v>
      </c>
      <c r="G20" s="446" t="s">
        <v>1096</v>
      </c>
      <c r="H20" s="447" t="s">
        <v>355</v>
      </c>
      <c r="I20" s="448"/>
      <c r="J20" s="449" t="s">
        <v>955</v>
      </c>
      <c r="K20" s="449" t="s">
        <v>955</v>
      </c>
      <c r="L20" s="450">
        <v>2</v>
      </c>
    </row>
    <row r="21" spans="1:12" s="221" customFormat="1" ht="30.75" customHeight="1" thickBot="1">
      <c r="A21" s="461">
        <v>18</v>
      </c>
      <c r="B21" s="491" t="str">
        <f t="shared" si="1"/>
        <v>ÇEKİÇ-2</v>
      </c>
      <c r="C21" s="492"/>
      <c r="D21" s="492">
        <v>346</v>
      </c>
      <c r="E21" s="493">
        <v>32235</v>
      </c>
      <c r="F21" s="445" t="s">
        <v>1110</v>
      </c>
      <c r="G21" s="495" t="s">
        <v>1096</v>
      </c>
      <c r="H21" s="496" t="s">
        <v>852</v>
      </c>
      <c r="I21" s="497"/>
      <c r="J21" s="449" t="s">
        <v>955</v>
      </c>
      <c r="K21" s="449" t="s">
        <v>955</v>
      </c>
      <c r="L21" s="450">
        <v>2</v>
      </c>
    </row>
    <row r="22" spans="1:12" s="221" customFormat="1" ht="30.75" customHeight="1">
      <c r="A22" s="471">
        <v>19</v>
      </c>
      <c r="B22" s="501" t="str">
        <f t="shared" ref="B22:B44" si="2">CONCATENATE(H22,"-",J22,"-",K22)</f>
        <v>4X100M-1-1</v>
      </c>
      <c r="C22" s="502"/>
      <c r="D22" s="502">
        <v>347</v>
      </c>
      <c r="E22" s="444">
        <v>33725</v>
      </c>
      <c r="F22" s="445" t="s">
        <v>1097</v>
      </c>
      <c r="G22" s="505" t="s">
        <v>1096</v>
      </c>
      <c r="H22" s="505" t="s">
        <v>853</v>
      </c>
      <c r="I22" s="506"/>
      <c r="J22" s="449" t="s">
        <v>955</v>
      </c>
      <c r="K22" s="449" t="s">
        <v>955</v>
      </c>
      <c r="L22" s="450">
        <v>2</v>
      </c>
    </row>
    <row r="23" spans="1:12" s="221" customFormat="1" ht="30.75" customHeight="1">
      <c r="A23" s="427">
        <v>20</v>
      </c>
      <c r="B23" s="442" t="str">
        <f t="shared" si="2"/>
        <v>4X100M-1-1</v>
      </c>
      <c r="C23" s="443"/>
      <c r="D23" s="443">
        <v>351</v>
      </c>
      <c r="E23" s="444">
        <v>31992</v>
      </c>
      <c r="F23" s="445" t="s">
        <v>1095</v>
      </c>
      <c r="G23" s="446" t="s">
        <v>1096</v>
      </c>
      <c r="H23" s="446" t="s">
        <v>853</v>
      </c>
      <c r="I23" s="448"/>
      <c r="J23" s="449" t="s">
        <v>955</v>
      </c>
      <c r="K23" s="449" t="s">
        <v>955</v>
      </c>
      <c r="L23" s="450">
        <v>2</v>
      </c>
    </row>
    <row r="24" spans="1:12" s="221" customFormat="1" ht="30.75" customHeight="1">
      <c r="A24" s="427">
        <v>21</v>
      </c>
      <c r="B24" s="442" t="str">
        <f t="shared" si="2"/>
        <v>4X100M-1-1</v>
      </c>
      <c r="C24" s="443"/>
      <c r="D24" s="443">
        <v>337</v>
      </c>
      <c r="E24" s="444">
        <v>32632</v>
      </c>
      <c r="F24" s="445" t="s">
        <v>1103</v>
      </c>
      <c r="G24" s="446" t="s">
        <v>1096</v>
      </c>
      <c r="H24" s="446" t="s">
        <v>853</v>
      </c>
      <c r="I24" s="448"/>
      <c r="J24" s="449" t="s">
        <v>955</v>
      </c>
      <c r="K24" s="449" t="s">
        <v>955</v>
      </c>
      <c r="L24" s="450">
        <v>2</v>
      </c>
    </row>
    <row r="25" spans="1:12" s="221" customFormat="1" ht="30.75" customHeight="1">
      <c r="A25" s="427">
        <v>22</v>
      </c>
      <c r="B25" s="442" t="str">
        <f t="shared" si="2"/>
        <v>4X100M-1-1</v>
      </c>
      <c r="C25" s="443"/>
      <c r="D25" s="443">
        <v>350</v>
      </c>
      <c r="E25" s="444">
        <v>33999</v>
      </c>
      <c r="F25" s="445" t="s">
        <v>1101</v>
      </c>
      <c r="G25" s="446" t="s">
        <v>1096</v>
      </c>
      <c r="H25" s="446" t="s">
        <v>853</v>
      </c>
      <c r="I25" s="448"/>
      <c r="J25" s="449" t="s">
        <v>955</v>
      </c>
      <c r="K25" s="449" t="s">
        <v>955</v>
      </c>
      <c r="L25" s="450">
        <v>2</v>
      </c>
    </row>
    <row r="26" spans="1:12" s="221" customFormat="1" ht="30.75" customHeight="1">
      <c r="A26" s="427">
        <v>23</v>
      </c>
      <c r="B26" s="442" t="str">
        <f t="shared" si="2"/>
        <v>4X100M-1-1</v>
      </c>
      <c r="C26" s="443"/>
      <c r="D26" s="443">
        <v>342</v>
      </c>
      <c r="E26" s="444">
        <v>31565</v>
      </c>
      <c r="F26" s="445" t="s">
        <v>1104</v>
      </c>
      <c r="G26" s="446" t="s">
        <v>1096</v>
      </c>
      <c r="H26" s="446" t="s">
        <v>853</v>
      </c>
      <c r="I26" s="448"/>
      <c r="J26" s="449" t="s">
        <v>955</v>
      </c>
      <c r="K26" s="449" t="s">
        <v>955</v>
      </c>
      <c r="L26" s="450">
        <v>2</v>
      </c>
    </row>
    <row r="27" spans="1:12" s="221" customFormat="1" ht="30.75" customHeight="1" thickBot="1">
      <c r="A27" s="480">
        <v>24</v>
      </c>
      <c r="B27" s="510" t="str">
        <f t="shared" si="2"/>
        <v>4X100M-1-1</v>
      </c>
      <c r="C27" s="457"/>
      <c r="D27" s="457">
        <v>344</v>
      </c>
      <c r="E27" s="511">
        <v>35344</v>
      </c>
      <c r="F27" s="445" t="s">
        <v>1111</v>
      </c>
      <c r="G27" s="459" t="s">
        <v>1096</v>
      </c>
      <c r="H27" s="459" t="s">
        <v>853</v>
      </c>
      <c r="I27" s="451"/>
      <c r="J27" s="449" t="s">
        <v>955</v>
      </c>
      <c r="K27" s="449" t="s">
        <v>955</v>
      </c>
      <c r="L27" s="450">
        <v>2</v>
      </c>
    </row>
    <row r="28" spans="1:12" s="221" customFormat="1" ht="30.75" customHeight="1">
      <c r="A28" s="471">
        <v>25</v>
      </c>
      <c r="B28" s="501" t="str">
        <f t="shared" si="2"/>
        <v>4X400M-1-1</v>
      </c>
      <c r="C28" s="502">
        <v>1</v>
      </c>
      <c r="D28" s="502">
        <v>353</v>
      </c>
      <c r="E28" s="726" t="s">
        <v>1258</v>
      </c>
      <c r="F28" s="445" t="s">
        <v>1112</v>
      </c>
      <c r="G28" s="505" t="s">
        <v>1096</v>
      </c>
      <c r="H28" s="505" t="s">
        <v>854</v>
      </c>
      <c r="I28" s="506"/>
      <c r="J28" s="449" t="s">
        <v>955</v>
      </c>
      <c r="K28" s="449" t="s">
        <v>955</v>
      </c>
      <c r="L28" s="450">
        <v>2</v>
      </c>
    </row>
    <row r="29" spans="1:12" s="221" customFormat="1" ht="30.75" customHeight="1">
      <c r="A29" s="427">
        <v>26</v>
      </c>
      <c r="B29" s="442" t="str">
        <f t="shared" si="2"/>
        <v>4X400M-1-1</v>
      </c>
      <c r="C29" s="443">
        <v>2</v>
      </c>
      <c r="D29" s="443">
        <v>351</v>
      </c>
      <c r="E29" s="444">
        <v>31992</v>
      </c>
      <c r="F29" s="445" t="s">
        <v>1095</v>
      </c>
      <c r="G29" s="446" t="s">
        <v>1096</v>
      </c>
      <c r="H29" s="446" t="s">
        <v>854</v>
      </c>
      <c r="I29" s="448"/>
      <c r="J29" s="449" t="s">
        <v>955</v>
      </c>
      <c r="K29" s="449" t="s">
        <v>955</v>
      </c>
      <c r="L29" s="450">
        <v>2</v>
      </c>
    </row>
    <row r="30" spans="1:12" s="221" customFormat="1" ht="30.75" customHeight="1">
      <c r="A30" s="427">
        <v>27</v>
      </c>
      <c r="B30" s="442" t="str">
        <f t="shared" si="2"/>
        <v>4X400M-1-1</v>
      </c>
      <c r="C30" s="443">
        <v>3</v>
      </c>
      <c r="D30" s="443">
        <v>338</v>
      </c>
      <c r="E30" s="733" t="s">
        <v>1354</v>
      </c>
      <c r="F30" s="445" t="s">
        <v>1098</v>
      </c>
      <c r="G30" s="446" t="s">
        <v>1096</v>
      </c>
      <c r="H30" s="446" t="s">
        <v>854</v>
      </c>
      <c r="I30" s="448"/>
      <c r="J30" s="449" t="s">
        <v>955</v>
      </c>
      <c r="K30" s="449" t="s">
        <v>955</v>
      </c>
      <c r="L30" s="450">
        <v>2</v>
      </c>
    </row>
    <row r="31" spans="1:12" s="221" customFormat="1" ht="30.75" customHeight="1">
      <c r="A31" s="427">
        <v>28</v>
      </c>
      <c r="B31" s="442" t="str">
        <f t="shared" si="2"/>
        <v>4X400M-1-1</v>
      </c>
      <c r="C31" s="443">
        <v>4</v>
      </c>
      <c r="D31" s="443">
        <v>347</v>
      </c>
      <c r="E31" s="444">
        <v>33725</v>
      </c>
      <c r="F31" s="445" t="s">
        <v>1097</v>
      </c>
      <c r="G31" s="446" t="s">
        <v>1096</v>
      </c>
      <c r="H31" s="446" t="s">
        <v>854</v>
      </c>
      <c r="I31" s="448"/>
      <c r="J31" s="449" t="s">
        <v>955</v>
      </c>
      <c r="K31" s="449" t="s">
        <v>955</v>
      </c>
      <c r="L31" s="450">
        <v>2</v>
      </c>
    </row>
    <row r="32" spans="1:12" s="221" customFormat="1" ht="30.75" customHeight="1">
      <c r="A32" s="427">
        <v>29</v>
      </c>
      <c r="B32" s="442" t="str">
        <f t="shared" si="2"/>
        <v>4X400M-1-1</v>
      </c>
      <c r="C32" s="443"/>
      <c r="D32" s="443">
        <v>344</v>
      </c>
      <c r="E32" s="733" t="s">
        <v>1259</v>
      </c>
      <c r="F32" s="445" t="s">
        <v>1111</v>
      </c>
      <c r="G32" s="446" t="s">
        <v>1096</v>
      </c>
      <c r="H32" s="446" t="s">
        <v>854</v>
      </c>
      <c r="I32" s="448"/>
      <c r="J32" s="449" t="s">
        <v>955</v>
      </c>
      <c r="K32" s="449" t="s">
        <v>955</v>
      </c>
      <c r="L32" s="450">
        <v>2</v>
      </c>
    </row>
    <row r="33" spans="1:12" s="221" customFormat="1" ht="30.75" customHeight="1">
      <c r="A33" s="427">
        <v>30</v>
      </c>
      <c r="B33" s="442" t="str">
        <f t="shared" si="2"/>
        <v>4X400M-1-1</v>
      </c>
      <c r="C33" s="443"/>
      <c r="D33" s="443" t="s">
        <v>1012</v>
      </c>
      <c r="E33" s="444" t="s">
        <v>1012</v>
      </c>
      <c r="F33" s="445" t="s">
        <v>1012</v>
      </c>
      <c r="G33" s="446" t="s">
        <v>1096</v>
      </c>
      <c r="H33" s="446" t="s">
        <v>854</v>
      </c>
      <c r="I33" s="448"/>
      <c r="J33" s="449" t="s">
        <v>955</v>
      </c>
      <c r="K33" s="449" t="s">
        <v>955</v>
      </c>
      <c r="L33" s="450">
        <v>2</v>
      </c>
    </row>
    <row r="34" spans="1:12" s="221" customFormat="1" ht="81.75" customHeight="1" thickBot="1">
      <c r="A34" s="480"/>
      <c r="B34" s="510" t="str">
        <f t="shared" si="2"/>
        <v>4X400M.-1-1</v>
      </c>
      <c r="C34" s="457"/>
      <c r="D34" s="457" t="str">
        <f>CONCATENATE(D28,"    ",D29,"   ",D30,"    ",D31,"   ")</f>
        <v xml:space="preserve">353    351   338    347   </v>
      </c>
      <c r="E34" s="457" t="str">
        <f>CONCATENATE(E28,"    ",E29,"   ",E30,"    ",E31,"   ")</f>
        <v xml:space="preserve">10.12.1995    31992   30.09.1993    33725   </v>
      </c>
      <c r="F34" s="457" t="str">
        <f>CONCATENATE(F28,"    ",F29,"                 ",F30,"    ",F31,"   ")</f>
        <v xml:space="preserve">YAPRAK YÜKSEL    SİBEL SAKABAŞI                 E.BAHAR DÖLEK    MERYEM KASAP   </v>
      </c>
      <c r="G34" s="459" t="s">
        <v>1096</v>
      </c>
      <c r="H34" s="459" t="s">
        <v>1222</v>
      </c>
      <c r="I34" s="451"/>
      <c r="J34" s="452" t="s">
        <v>955</v>
      </c>
      <c r="K34" s="452" t="s">
        <v>955</v>
      </c>
      <c r="L34" s="453">
        <v>2</v>
      </c>
    </row>
    <row r="35" spans="1:12" s="221" customFormat="1" ht="30.75" customHeight="1">
      <c r="A35" s="485">
        <v>31</v>
      </c>
      <c r="B35" s="557" t="str">
        <f t="shared" si="2"/>
        <v>100M-1-2</v>
      </c>
      <c r="C35" s="558"/>
      <c r="D35" s="558">
        <v>266</v>
      </c>
      <c r="E35" s="559" t="s">
        <v>959</v>
      </c>
      <c r="F35" s="560" t="s">
        <v>960</v>
      </c>
      <c r="G35" s="560" t="s">
        <v>961</v>
      </c>
      <c r="H35" s="562" t="s">
        <v>193</v>
      </c>
      <c r="I35" s="563"/>
      <c r="J35" s="564" t="s">
        <v>955</v>
      </c>
      <c r="K35" s="564" t="s">
        <v>986</v>
      </c>
      <c r="L35" s="565">
        <v>4</v>
      </c>
    </row>
    <row r="36" spans="1:12" s="130" customFormat="1" ht="34.5" customHeight="1">
      <c r="A36" s="441">
        <v>32</v>
      </c>
      <c r="B36" s="428" t="str">
        <f t="shared" si="2"/>
        <v>200M-1-2</v>
      </c>
      <c r="C36" s="429"/>
      <c r="D36" s="429">
        <v>266</v>
      </c>
      <c r="E36" s="430" t="s">
        <v>959</v>
      </c>
      <c r="F36" s="432" t="s">
        <v>960</v>
      </c>
      <c r="G36" s="432" t="s">
        <v>961</v>
      </c>
      <c r="H36" s="433" t="s">
        <v>487</v>
      </c>
      <c r="I36" s="434"/>
      <c r="J36" s="435" t="s">
        <v>955</v>
      </c>
      <c r="K36" s="435" t="s">
        <v>986</v>
      </c>
      <c r="L36" s="436">
        <v>4</v>
      </c>
    </row>
    <row r="37" spans="1:12" s="130" customFormat="1" ht="27" customHeight="1">
      <c r="A37" s="441">
        <v>33</v>
      </c>
      <c r="B37" s="428" t="str">
        <f t="shared" si="2"/>
        <v>400M-1-2</v>
      </c>
      <c r="C37" s="429"/>
      <c r="D37" s="429">
        <v>259</v>
      </c>
      <c r="E37" s="430" t="s">
        <v>962</v>
      </c>
      <c r="F37" s="432" t="s">
        <v>963</v>
      </c>
      <c r="G37" s="432" t="s">
        <v>961</v>
      </c>
      <c r="H37" s="433" t="s">
        <v>488</v>
      </c>
      <c r="I37" s="434"/>
      <c r="J37" s="435" t="s">
        <v>955</v>
      </c>
      <c r="K37" s="435" t="s">
        <v>986</v>
      </c>
      <c r="L37" s="436">
        <v>4</v>
      </c>
    </row>
    <row r="38" spans="1:12" s="130" customFormat="1" ht="27" customHeight="1">
      <c r="A38" s="441">
        <v>34</v>
      </c>
      <c r="B38" s="428" t="str">
        <f t="shared" si="2"/>
        <v>800M-1-2</v>
      </c>
      <c r="C38" s="429"/>
      <c r="D38" s="429">
        <v>259</v>
      </c>
      <c r="E38" s="430" t="s">
        <v>962</v>
      </c>
      <c r="F38" s="432" t="s">
        <v>963</v>
      </c>
      <c r="G38" s="432" t="s">
        <v>961</v>
      </c>
      <c r="H38" s="433" t="s">
        <v>160</v>
      </c>
      <c r="I38" s="434"/>
      <c r="J38" s="435" t="s">
        <v>955</v>
      </c>
      <c r="K38" s="435" t="s">
        <v>986</v>
      </c>
      <c r="L38" s="436">
        <v>4</v>
      </c>
    </row>
    <row r="39" spans="1:12" s="130" customFormat="1" ht="27" customHeight="1">
      <c r="A39" s="441">
        <v>35</v>
      </c>
      <c r="B39" s="428" t="str">
        <f t="shared" si="2"/>
        <v>1500M-1-2</v>
      </c>
      <c r="C39" s="429"/>
      <c r="D39" s="429">
        <v>267</v>
      </c>
      <c r="E39" s="430" t="s">
        <v>964</v>
      </c>
      <c r="F39" s="432" t="s">
        <v>965</v>
      </c>
      <c r="G39" s="432" t="s">
        <v>961</v>
      </c>
      <c r="H39" s="433" t="s">
        <v>353</v>
      </c>
      <c r="I39" s="563"/>
      <c r="J39" s="564" t="s">
        <v>955</v>
      </c>
      <c r="K39" s="564" t="s">
        <v>986</v>
      </c>
      <c r="L39" s="565">
        <v>4</v>
      </c>
    </row>
    <row r="40" spans="1:12" s="130" customFormat="1" ht="27" customHeight="1">
      <c r="A40" s="441">
        <v>36</v>
      </c>
      <c r="B40" s="428" t="str">
        <f t="shared" si="2"/>
        <v>3000M-1-2</v>
      </c>
      <c r="C40" s="429"/>
      <c r="D40" s="429">
        <v>254</v>
      </c>
      <c r="E40" s="673" t="s">
        <v>966</v>
      </c>
      <c r="F40" s="432" t="s">
        <v>967</v>
      </c>
      <c r="G40" s="432" t="s">
        <v>961</v>
      </c>
      <c r="H40" s="433" t="s">
        <v>585</v>
      </c>
      <c r="I40" s="434"/>
      <c r="J40" s="435" t="s">
        <v>955</v>
      </c>
      <c r="K40" s="435" t="s">
        <v>986</v>
      </c>
      <c r="L40" s="436">
        <v>4</v>
      </c>
    </row>
    <row r="41" spans="1:12" s="130" customFormat="1" ht="27" customHeight="1">
      <c r="A41" s="441">
        <v>37</v>
      </c>
      <c r="B41" s="428" t="str">
        <f t="shared" si="2"/>
        <v>5000M-1-2</v>
      </c>
      <c r="C41" s="429"/>
      <c r="D41" s="429">
        <v>267</v>
      </c>
      <c r="E41" s="430" t="s">
        <v>964</v>
      </c>
      <c r="F41" s="432" t="s">
        <v>965</v>
      </c>
      <c r="G41" s="432" t="s">
        <v>961</v>
      </c>
      <c r="H41" s="433" t="s">
        <v>849</v>
      </c>
      <c r="I41" s="434"/>
      <c r="J41" s="435" t="s">
        <v>955</v>
      </c>
      <c r="K41" s="435" t="s">
        <v>986</v>
      </c>
      <c r="L41" s="436">
        <v>4</v>
      </c>
    </row>
    <row r="42" spans="1:12" s="130" customFormat="1" ht="27" customHeight="1">
      <c r="A42" s="441">
        <v>38</v>
      </c>
      <c r="B42" s="428" t="str">
        <f t="shared" si="2"/>
        <v>100M.ENG.-1-2</v>
      </c>
      <c r="C42" s="429"/>
      <c r="D42" s="429">
        <v>256</v>
      </c>
      <c r="E42" s="430" t="s">
        <v>968</v>
      </c>
      <c r="F42" s="432" t="s">
        <v>969</v>
      </c>
      <c r="G42" s="432" t="s">
        <v>961</v>
      </c>
      <c r="H42" s="433" t="s">
        <v>970</v>
      </c>
      <c r="I42" s="434"/>
      <c r="J42" s="435" t="s">
        <v>955</v>
      </c>
      <c r="K42" s="435" t="s">
        <v>986</v>
      </c>
      <c r="L42" s="436">
        <v>4</v>
      </c>
    </row>
    <row r="43" spans="1:12" s="130" customFormat="1" ht="27" customHeight="1">
      <c r="A43" s="441">
        <v>39</v>
      </c>
      <c r="B43" s="428" t="str">
        <f t="shared" si="2"/>
        <v>400M.ENG-1-2</v>
      </c>
      <c r="C43" s="429"/>
      <c r="D43" s="429">
        <v>263</v>
      </c>
      <c r="E43" s="430" t="s">
        <v>971</v>
      </c>
      <c r="F43" s="432" t="s">
        <v>972</v>
      </c>
      <c r="G43" s="432" t="s">
        <v>961</v>
      </c>
      <c r="H43" s="433" t="s">
        <v>850</v>
      </c>
      <c r="I43" s="434"/>
      <c r="J43" s="435" t="s">
        <v>955</v>
      </c>
      <c r="K43" s="435" t="s">
        <v>986</v>
      </c>
      <c r="L43" s="436">
        <v>4</v>
      </c>
    </row>
    <row r="44" spans="1:12" s="130" customFormat="1" ht="27" customHeight="1">
      <c r="A44" s="441">
        <v>40</v>
      </c>
      <c r="B44" s="428" t="str">
        <f t="shared" si="2"/>
        <v>3000M.ENG-1-2</v>
      </c>
      <c r="C44" s="429"/>
      <c r="D44" s="429">
        <v>254</v>
      </c>
      <c r="E44" s="430" t="s">
        <v>966</v>
      </c>
      <c r="F44" s="432" t="s">
        <v>967</v>
      </c>
      <c r="G44" s="432" t="s">
        <v>961</v>
      </c>
      <c r="H44" s="433" t="s">
        <v>851</v>
      </c>
      <c r="I44" s="434"/>
      <c r="J44" s="435" t="s">
        <v>955</v>
      </c>
      <c r="K44" s="435" t="s">
        <v>986</v>
      </c>
      <c r="L44" s="436">
        <v>4</v>
      </c>
    </row>
    <row r="45" spans="1:12" s="130" customFormat="1" ht="27" customHeight="1">
      <c r="A45" s="441">
        <v>41</v>
      </c>
      <c r="B45" s="428" t="str">
        <f t="shared" ref="B45:B52" si="3">CONCATENATE(H45,"-",L45)</f>
        <v>UZUN-4</v>
      </c>
      <c r="C45" s="429"/>
      <c r="D45" s="429">
        <v>260</v>
      </c>
      <c r="E45" s="430" t="s">
        <v>973</v>
      </c>
      <c r="F45" s="432" t="s">
        <v>974</v>
      </c>
      <c r="G45" s="432" t="s">
        <v>961</v>
      </c>
      <c r="H45" s="433" t="s">
        <v>73</v>
      </c>
      <c r="I45" s="434"/>
      <c r="J45" s="435" t="s">
        <v>955</v>
      </c>
      <c r="K45" s="435" t="s">
        <v>986</v>
      </c>
      <c r="L45" s="436">
        <v>4</v>
      </c>
    </row>
    <row r="46" spans="1:12" s="130" customFormat="1" ht="27" customHeight="1">
      <c r="A46" s="441">
        <v>42</v>
      </c>
      <c r="B46" s="428" t="str">
        <f t="shared" si="3"/>
        <v>ÜÇADIM-4</v>
      </c>
      <c r="C46" s="429"/>
      <c r="D46" s="429">
        <v>260</v>
      </c>
      <c r="E46" s="430" t="s">
        <v>973</v>
      </c>
      <c r="F46" s="432" t="s">
        <v>974</v>
      </c>
      <c r="G46" s="432" t="s">
        <v>961</v>
      </c>
      <c r="H46" s="433" t="s">
        <v>490</v>
      </c>
      <c r="I46" s="434"/>
      <c r="J46" s="435" t="s">
        <v>955</v>
      </c>
      <c r="K46" s="435" t="s">
        <v>986</v>
      </c>
      <c r="L46" s="436">
        <v>4</v>
      </c>
    </row>
    <row r="47" spans="1:12" s="130" customFormat="1" ht="27" customHeight="1">
      <c r="A47" s="441">
        <v>43</v>
      </c>
      <c r="B47" s="428" t="str">
        <f t="shared" si="3"/>
        <v>YÜKSEK-4</v>
      </c>
      <c r="C47" s="429"/>
      <c r="D47" s="429">
        <v>262</v>
      </c>
      <c r="E47" s="430" t="s">
        <v>975</v>
      </c>
      <c r="F47" s="432" t="s">
        <v>976</v>
      </c>
      <c r="G47" s="432" t="s">
        <v>961</v>
      </c>
      <c r="H47" s="433" t="s">
        <v>74</v>
      </c>
      <c r="I47" s="434"/>
      <c r="J47" s="435" t="s">
        <v>955</v>
      </c>
      <c r="K47" s="435" t="s">
        <v>986</v>
      </c>
      <c r="L47" s="436">
        <v>4</v>
      </c>
    </row>
    <row r="48" spans="1:12" s="130" customFormat="1" ht="27" customHeight="1">
      <c r="A48" s="441">
        <v>44</v>
      </c>
      <c r="B48" s="428" t="str">
        <f t="shared" si="3"/>
        <v>SIRIK-4</v>
      </c>
      <c r="C48" s="429"/>
      <c r="D48" s="429">
        <v>257</v>
      </c>
      <c r="E48" s="430">
        <v>34051</v>
      </c>
      <c r="F48" s="432" t="s">
        <v>1164</v>
      </c>
      <c r="G48" s="432" t="s">
        <v>961</v>
      </c>
      <c r="H48" s="433" t="s">
        <v>491</v>
      </c>
      <c r="I48" s="434"/>
      <c r="J48" s="435" t="s">
        <v>955</v>
      </c>
      <c r="K48" s="435" t="s">
        <v>986</v>
      </c>
      <c r="L48" s="436">
        <v>4</v>
      </c>
    </row>
    <row r="49" spans="1:15" s="130" customFormat="1" ht="27" customHeight="1">
      <c r="A49" s="441">
        <v>45</v>
      </c>
      <c r="B49" s="428" t="str">
        <f t="shared" si="3"/>
        <v>DİSK-4</v>
      </c>
      <c r="C49" s="429"/>
      <c r="D49" s="429">
        <v>253</v>
      </c>
      <c r="E49" s="430" t="s">
        <v>975</v>
      </c>
      <c r="F49" s="432" t="s">
        <v>977</v>
      </c>
      <c r="G49" s="432" t="s">
        <v>961</v>
      </c>
      <c r="H49" s="433" t="s">
        <v>356</v>
      </c>
      <c r="I49" s="434"/>
      <c r="J49" s="435" t="s">
        <v>955</v>
      </c>
      <c r="K49" s="435" t="s">
        <v>986</v>
      </c>
      <c r="L49" s="436">
        <v>4</v>
      </c>
    </row>
    <row r="50" spans="1:15" s="130" customFormat="1" ht="27" customHeight="1" thickBot="1">
      <c r="A50" s="441">
        <v>46</v>
      </c>
      <c r="B50" s="428" t="str">
        <f t="shared" si="3"/>
        <v>CİRİT-4</v>
      </c>
      <c r="C50" s="437"/>
      <c r="D50" s="429">
        <v>252</v>
      </c>
      <c r="E50" s="430">
        <v>34335</v>
      </c>
      <c r="F50" s="432" t="s">
        <v>1186</v>
      </c>
      <c r="G50" s="432" t="s">
        <v>961</v>
      </c>
      <c r="H50" s="433" t="s">
        <v>357</v>
      </c>
      <c r="I50" s="434"/>
      <c r="J50" s="435" t="s">
        <v>955</v>
      </c>
      <c r="K50" s="435" t="s">
        <v>986</v>
      </c>
      <c r="L50" s="436">
        <v>4</v>
      </c>
    </row>
    <row r="51" spans="1:15" s="130" customFormat="1" ht="27" customHeight="1">
      <c r="A51" s="441">
        <v>47</v>
      </c>
      <c r="B51" s="428" t="str">
        <f t="shared" si="3"/>
        <v>GÜLLE-4</v>
      </c>
      <c r="C51" s="558"/>
      <c r="D51" s="429">
        <v>265</v>
      </c>
      <c r="E51" s="430" t="s">
        <v>978</v>
      </c>
      <c r="F51" s="432" t="s">
        <v>979</v>
      </c>
      <c r="G51" s="432" t="s">
        <v>961</v>
      </c>
      <c r="H51" s="433" t="s">
        <v>355</v>
      </c>
      <c r="I51" s="434"/>
      <c r="J51" s="435" t="s">
        <v>955</v>
      </c>
      <c r="K51" s="435" t="s">
        <v>986</v>
      </c>
      <c r="L51" s="436">
        <v>4</v>
      </c>
    </row>
    <row r="52" spans="1:15" s="130" customFormat="1" ht="30" customHeight="1" thickBot="1">
      <c r="A52" s="490">
        <v>48</v>
      </c>
      <c r="B52" s="462" t="str">
        <f t="shared" si="3"/>
        <v>ÇEKİÇ-4</v>
      </c>
      <c r="C52" s="463"/>
      <c r="D52" s="463">
        <v>269</v>
      </c>
      <c r="E52" s="464" t="s">
        <v>980</v>
      </c>
      <c r="F52" s="466" t="s">
        <v>981</v>
      </c>
      <c r="G52" s="466" t="s">
        <v>961</v>
      </c>
      <c r="H52" s="467" t="s">
        <v>852</v>
      </c>
      <c r="I52" s="468"/>
      <c r="J52" s="469" t="s">
        <v>955</v>
      </c>
      <c r="K52" s="469" t="s">
        <v>986</v>
      </c>
      <c r="L52" s="470">
        <v>4</v>
      </c>
    </row>
    <row r="53" spans="1:15" s="130" customFormat="1" ht="27" customHeight="1" thickBot="1">
      <c r="A53" s="500">
        <v>49</v>
      </c>
      <c r="B53" s="472" t="str">
        <f t="shared" ref="B53:B75" si="4">CONCATENATE(H53,"-",J53,"-",K53)</f>
        <v>4X100M-1-2</v>
      </c>
      <c r="C53" s="473"/>
      <c r="D53" s="437">
        <v>258</v>
      </c>
      <c r="E53" s="482">
        <v>35466</v>
      </c>
      <c r="F53" s="440" t="s">
        <v>1163</v>
      </c>
      <c r="G53" s="476" t="s">
        <v>961</v>
      </c>
      <c r="H53" s="476" t="s">
        <v>853</v>
      </c>
      <c r="I53" s="477"/>
      <c r="J53" s="478" t="s">
        <v>955</v>
      </c>
      <c r="K53" s="478" t="s">
        <v>986</v>
      </c>
      <c r="L53" s="479">
        <v>4</v>
      </c>
      <c r="M53" s="473">
        <v>264</v>
      </c>
      <c r="N53" s="474" t="s">
        <v>982</v>
      </c>
      <c r="O53" s="476" t="s">
        <v>983</v>
      </c>
    </row>
    <row r="54" spans="1:15" s="130" customFormat="1" ht="27" customHeight="1" thickBot="1">
      <c r="A54" s="441">
        <v>50</v>
      </c>
      <c r="B54" s="428" t="str">
        <f t="shared" si="4"/>
        <v>4X100M-1-2</v>
      </c>
      <c r="C54" s="429"/>
      <c r="D54" s="429">
        <v>255</v>
      </c>
      <c r="E54" s="430" t="s">
        <v>984</v>
      </c>
      <c r="F54" s="432" t="s">
        <v>985</v>
      </c>
      <c r="G54" s="432" t="s">
        <v>961</v>
      </c>
      <c r="H54" s="432" t="s">
        <v>853</v>
      </c>
      <c r="I54" s="434"/>
      <c r="J54" s="435" t="s">
        <v>955</v>
      </c>
      <c r="K54" s="435" t="s">
        <v>986</v>
      </c>
      <c r="L54" s="436">
        <v>4</v>
      </c>
    </row>
    <row r="55" spans="1:15" s="130" customFormat="1" ht="27" customHeight="1">
      <c r="A55" s="441">
        <v>51</v>
      </c>
      <c r="B55" s="428" t="str">
        <f t="shared" si="4"/>
        <v>4X100M-1-2</v>
      </c>
      <c r="C55" s="429"/>
      <c r="D55" s="473">
        <v>264</v>
      </c>
      <c r="E55" s="474" t="s">
        <v>982</v>
      </c>
      <c r="F55" s="476" t="s">
        <v>983</v>
      </c>
      <c r="G55" s="432" t="s">
        <v>961</v>
      </c>
      <c r="H55" s="432" t="s">
        <v>853</v>
      </c>
      <c r="I55" s="434"/>
      <c r="J55" s="435" t="s">
        <v>955</v>
      </c>
      <c r="K55" s="435" t="s">
        <v>986</v>
      </c>
      <c r="L55" s="436">
        <v>4</v>
      </c>
    </row>
    <row r="56" spans="1:15" s="130" customFormat="1" ht="27" customHeight="1">
      <c r="A56" s="441">
        <v>52</v>
      </c>
      <c r="B56" s="428" t="str">
        <f t="shared" si="4"/>
        <v>4X100M-1-2</v>
      </c>
      <c r="C56" s="429"/>
      <c r="D56" s="429">
        <v>266</v>
      </c>
      <c r="E56" s="430" t="s">
        <v>959</v>
      </c>
      <c r="F56" s="432" t="s">
        <v>960</v>
      </c>
      <c r="G56" s="432" t="s">
        <v>961</v>
      </c>
      <c r="H56" s="432" t="s">
        <v>853</v>
      </c>
      <c r="I56" s="434"/>
      <c r="J56" s="435" t="s">
        <v>955</v>
      </c>
      <c r="K56" s="435" t="s">
        <v>986</v>
      </c>
      <c r="L56" s="436">
        <v>4</v>
      </c>
    </row>
    <row r="57" spans="1:15" s="130" customFormat="1" ht="27" customHeight="1">
      <c r="A57" s="441">
        <v>53</v>
      </c>
      <c r="B57" s="428" t="str">
        <f t="shared" si="4"/>
        <v>4X100M-1-2</v>
      </c>
      <c r="C57" s="429"/>
      <c r="D57" s="429">
        <v>256</v>
      </c>
      <c r="E57" s="430" t="s">
        <v>968</v>
      </c>
      <c r="F57" s="432" t="s">
        <v>969</v>
      </c>
      <c r="G57" s="432" t="s">
        <v>961</v>
      </c>
      <c r="H57" s="432" t="s">
        <v>853</v>
      </c>
      <c r="I57" s="434"/>
      <c r="J57" s="435" t="s">
        <v>955</v>
      </c>
      <c r="K57" s="435" t="s">
        <v>986</v>
      </c>
      <c r="L57" s="436">
        <v>4</v>
      </c>
    </row>
    <row r="58" spans="1:15" s="130" customFormat="1" ht="27" customHeight="1" thickBot="1">
      <c r="A58" s="509">
        <v>54</v>
      </c>
      <c r="B58" s="481" t="str">
        <f t="shared" si="4"/>
        <v>4X100M-1-2</v>
      </c>
      <c r="C58" s="437"/>
      <c r="D58" s="437">
        <v>260</v>
      </c>
      <c r="E58" s="482" t="s">
        <v>973</v>
      </c>
      <c r="F58" s="440" t="s">
        <v>974</v>
      </c>
      <c r="G58" s="440" t="s">
        <v>961</v>
      </c>
      <c r="H58" s="440" t="s">
        <v>853</v>
      </c>
      <c r="I58" s="438"/>
      <c r="J58" s="439" t="s">
        <v>955</v>
      </c>
      <c r="K58" s="439" t="s">
        <v>986</v>
      </c>
      <c r="L58" s="484">
        <v>4</v>
      </c>
    </row>
    <row r="59" spans="1:15" s="130" customFormat="1" ht="27" customHeight="1">
      <c r="A59" s="500">
        <v>55</v>
      </c>
      <c r="B59" s="472" t="str">
        <f t="shared" si="4"/>
        <v>4X400M-1-2</v>
      </c>
      <c r="C59" s="473">
        <v>1</v>
      </c>
      <c r="D59" s="473">
        <v>263</v>
      </c>
      <c r="E59" s="730" t="s">
        <v>1266</v>
      </c>
      <c r="F59" s="476" t="s">
        <v>1296</v>
      </c>
      <c r="G59" s="476" t="s">
        <v>961</v>
      </c>
      <c r="H59" s="476" t="s">
        <v>854</v>
      </c>
      <c r="I59" s="477"/>
      <c r="J59" s="478" t="s">
        <v>955</v>
      </c>
      <c r="K59" s="478" t="s">
        <v>986</v>
      </c>
      <c r="L59" s="479">
        <v>4</v>
      </c>
    </row>
    <row r="60" spans="1:15" s="130" customFormat="1" ht="27" customHeight="1">
      <c r="A60" s="441">
        <v>56</v>
      </c>
      <c r="B60" s="428" t="str">
        <f t="shared" si="4"/>
        <v>4X400M-1-2</v>
      </c>
      <c r="C60" s="429">
        <v>2</v>
      </c>
      <c r="D60" s="429">
        <v>268</v>
      </c>
      <c r="E60" s="731" t="s">
        <v>1241</v>
      </c>
      <c r="F60" s="432" t="s">
        <v>1295</v>
      </c>
      <c r="G60" s="432" t="s">
        <v>961</v>
      </c>
      <c r="H60" s="432" t="s">
        <v>854</v>
      </c>
      <c r="I60" s="434"/>
      <c r="J60" s="435" t="s">
        <v>955</v>
      </c>
      <c r="K60" s="435" t="s">
        <v>986</v>
      </c>
      <c r="L60" s="436">
        <v>4</v>
      </c>
    </row>
    <row r="61" spans="1:15" s="130" customFormat="1" ht="27" customHeight="1">
      <c r="A61" s="441">
        <v>57</v>
      </c>
      <c r="B61" s="428" t="str">
        <f t="shared" si="4"/>
        <v>4X400M-1-2</v>
      </c>
      <c r="C61" s="429">
        <v>3</v>
      </c>
      <c r="D61" s="429">
        <v>255</v>
      </c>
      <c r="E61" s="731" t="s">
        <v>984</v>
      </c>
      <c r="F61" s="432" t="s">
        <v>985</v>
      </c>
      <c r="G61" s="432" t="s">
        <v>961</v>
      </c>
      <c r="H61" s="432" t="s">
        <v>854</v>
      </c>
      <c r="I61" s="434"/>
      <c r="J61" s="435" t="s">
        <v>955</v>
      </c>
      <c r="K61" s="435" t="s">
        <v>986</v>
      </c>
      <c r="L61" s="436">
        <v>4</v>
      </c>
    </row>
    <row r="62" spans="1:15" s="130" customFormat="1" ht="38.25" customHeight="1">
      <c r="A62" s="441">
        <v>58</v>
      </c>
      <c r="B62" s="428" t="str">
        <f t="shared" si="4"/>
        <v>4X400M-1-2</v>
      </c>
      <c r="C62" s="429">
        <v>4</v>
      </c>
      <c r="D62" s="429">
        <v>259</v>
      </c>
      <c r="E62" s="731" t="s">
        <v>1265</v>
      </c>
      <c r="F62" s="432" t="s">
        <v>1294</v>
      </c>
      <c r="G62" s="432" t="s">
        <v>961</v>
      </c>
      <c r="H62" s="432" t="s">
        <v>854</v>
      </c>
      <c r="I62" s="434"/>
      <c r="J62" s="435" t="s">
        <v>955</v>
      </c>
      <c r="K62" s="435" t="s">
        <v>986</v>
      </c>
      <c r="L62" s="436">
        <v>4</v>
      </c>
    </row>
    <row r="63" spans="1:15" s="130" customFormat="1" ht="38.25" customHeight="1">
      <c r="A63" s="441">
        <v>59</v>
      </c>
      <c r="B63" s="428" t="str">
        <f t="shared" si="4"/>
        <v>4X400M-1-2</v>
      </c>
      <c r="C63" s="429"/>
      <c r="D63" s="429">
        <v>266</v>
      </c>
      <c r="E63" s="731" t="s">
        <v>1267</v>
      </c>
      <c r="F63" s="432" t="s">
        <v>1297</v>
      </c>
      <c r="G63" s="432" t="s">
        <v>961</v>
      </c>
      <c r="H63" s="432" t="s">
        <v>854</v>
      </c>
      <c r="I63" s="434"/>
      <c r="J63" s="435" t="s">
        <v>955</v>
      </c>
      <c r="K63" s="435" t="s">
        <v>986</v>
      </c>
      <c r="L63" s="436">
        <v>4</v>
      </c>
    </row>
    <row r="64" spans="1:15" s="130" customFormat="1" ht="27" customHeight="1" thickBot="1">
      <c r="A64" s="509">
        <v>60</v>
      </c>
      <c r="B64" s="481" t="str">
        <f t="shared" si="4"/>
        <v>4X400M-1-2</v>
      </c>
      <c r="C64" s="437"/>
      <c r="D64" s="437">
        <v>258</v>
      </c>
      <c r="E64" s="732" t="s">
        <v>1268</v>
      </c>
      <c r="F64" s="440" t="s">
        <v>1163</v>
      </c>
      <c r="G64" s="440" t="s">
        <v>961</v>
      </c>
      <c r="H64" s="440" t="s">
        <v>854</v>
      </c>
      <c r="I64" s="438"/>
      <c r="J64" s="439" t="s">
        <v>955</v>
      </c>
      <c r="K64" s="439" t="s">
        <v>986</v>
      </c>
      <c r="L64" s="484">
        <v>4</v>
      </c>
    </row>
    <row r="65" spans="1:12" s="130" customFormat="1" ht="73.5" customHeight="1" thickBot="1">
      <c r="A65" s="509"/>
      <c r="B65" s="462" t="str">
        <f t="shared" si="4"/>
        <v>4X400M.-1-2</v>
      </c>
      <c r="C65" s="463"/>
      <c r="D65" s="457" t="str">
        <f>CONCATENATE(D59,"    ",D60,"   ",D61,"    ",D62,"   ")</f>
        <v xml:space="preserve">263    268   255    259   </v>
      </c>
      <c r="E65" s="457" t="str">
        <f>CONCATENATE(E59,"    ",E60,"   ",E61,"    ",E62,"   ")</f>
        <v xml:space="preserve">15.03.1992    01.01.1996   23 05 1997    25.09.1993   </v>
      </c>
      <c r="F65" s="457" t="str">
        <f>CONCATENATE(F59,"    ",F60,"   ",F61,"    ",F62,"   ")</f>
        <v xml:space="preserve">NURAN ÇAMUR    ZEYNEP BAŞ   Ezgi DOĞAN    KADER CEYHAN   </v>
      </c>
      <c r="G65" s="440" t="s">
        <v>961</v>
      </c>
      <c r="H65" s="440" t="s">
        <v>1222</v>
      </c>
      <c r="I65" s="438"/>
      <c r="J65" s="439" t="s">
        <v>955</v>
      </c>
      <c r="K65" s="439" t="s">
        <v>986</v>
      </c>
      <c r="L65" s="484">
        <v>4</v>
      </c>
    </row>
    <row r="66" spans="1:12" s="130" customFormat="1" ht="27" customHeight="1">
      <c r="A66" s="427">
        <v>61</v>
      </c>
      <c r="B66" s="442" t="str">
        <f t="shared" si="4"/>
        <v>100M-1-3</v>
      </c>
      <c r="C66" s="443"/>
      <c r="D66" s="443">
        <v>368</v>
      </c>
      <c r="E66" s="444">
        <v>33378</v>
      </c>
      <c r="F66" s="445" t="s">
        <v>1165</v>
      </c>
      <c r="G66" s="446" t="s">
        <v>1129</v>
      </c>
      <c r="H66" s="447" t="s">
        <v>193</v>
      </c>
      <c r="I66" s="448"/>
      <c r="J66" s="449" t="s">
        <v>955</v>
      </c>
      <c r="K66" s="449" t="s">
        <v>1142</v>
      </c>
      <c r="L66" s="450">
        <v>6</v>
      </c>
    </row>
    <row r="67" spans="1:12" s="130" customFormat="1" ht="27" customHeight="1">
      <c r="A67" s="427">
        <v>62</v>
      </c>
      <c r="B67" s="442" t="str">
        <f t="shared" si="4"/>
        <v>200M-1-3</v>
      </c>
      <c r="C67" s="443"/>
      <c r="D67" s="443">
        <v>369</v>
      </c>
      <c r="E67" s="444">
        <v>33029</v>
      </c>
      <c r="F67" s="445" t="s">
        <v>1130</v>
      </c>
      <c r="G67" s="446" t="s">
        <v>1129</v>
      </c>
      <c r="H67" s="447" t="s">
        <v>487</v>
      </c>
      <c r="I67" s="448"/>
      <c r="J67" s="449" t="s">
        <v>955</v>
      </c>
      <c r="K67" s="449" t="s">
        <v>1142</v>
      </c>
      <c r="L67" s="450">
        <v>6</v>
      </c>
    </row>
    <row r="68" spans="1:12" s="130" customFormat="1" ht="27" customHeight="1">
      <c r="A68" s="427">
        <v>63</v>
      </c>
      <c r="B68" s="442" t="str">
        <f t="shared" si="4"/>
        <v>400M-1-3</v>
      </c>
      <c r="C68" s="443"/>
      <c r="D68" s="443">
        <v>370</v>
      </c>
      <c r="E68" s="444">
        <v>34335</v>
      </c>
      <c r="F68" s="445" t="s">
        <v>1131</v>
      </c>
      <c r="G68" s="446" t="s">
        <v>1129</v>
      </c>
      <c r="H68" s="447" t="s">
        <v>488</v>
      </c>
      <c r="I68" s="448"/>
      <c r="J68" s="449" t="s">
        <v>955</v>
      </c>
      <c r="K68" s="449" t="s">
        <v>1142</v>
      </c>
      <c r="L68" s="450">
        <v>6</v>
      </c>
    </row>
    <row r="69" spans="1:12" s="130" customFormat="1" ht="27" customHeight="1">
      <c r="A69" s="427">
        <v>64</v>
      </c>
      <c r="B69" s="442" t="str">
        <f t="shared" si="4"/>
        <v>800M-1-3</v>
      </c>
      <c r="C69" s="443"/>
      <c r="D69" s="443">
        <v>371</v>
      </c>
      <c r="E69" s="444">
        <v>33496</v>
      </c>
      <c r="F69" s="445" t="s">
        <v>1132</v>
      </c>
      <c r="G69" s="446" t="s">
        <v>1129</v>
      </c>
      <c r="H69" s="447" t="s">
        <v>160</v>
      </c>
      <c r="I69" s="448"/>
      <c r="J69" s="449" t="s">
        <v>955</v>
      </c>
      <c r="K69" s="449" t="s">
        <v>1142</v>
      </c>
      <c r="L69" s="450">
        <v>6</v>
      </c>
    </row>
    <row r="70" spans="1:12" s="130" customFormat="1" ht="29.25" customHeight="1" thickBot="1">
      <c r="A70" s="427">
        <v>65</v>
      </c>
      <c r="B70" s="442" t="str">
        <f t="shared" si="4"/>
        <v>1500M-1-3</v>
      </c>
      <c r="C70" s="443"/>
      <c r="D70" s="457">
        <v>377</v>
      </c>
      <c r="E70" s="511">
        <v>35431</v>
      </c>
      <c r="F70" s="512" t="s">
        <v>1141</v>
      </c>
      <c r="G70" s="446" t="s">
        <v>1129</v>
      </c>
      <c r="H70" s="447" t="s">
        <v>353</v>
      </c>
      <c r="I70" s="448"/>
      <c r="J70" s="449" t="s">
        <v>955</v>
      </c>
      <c r="K70" s="449" t="s">
        <v>1142</v>
      </c>
      <c r="L70" s="450">
        <v>6</v>
      </c>
    </row>
    <row r="71" spans="1:12" s="130" customFormat="1" ht="29.25" customHeight="1">
      <c r="A71" s="427">
        <v>66</v>
      </c>
      <c r="B71" s="442" t="str">
        <f t="shared" si="4"/>
        <v>3000M-1-3</v>
      </c>
      <c r="C71" s="443"/>
      <c r="D71" s="443">
        <v>373</v>
      </c>
      <c r="E71" s="444">
        <v>32897</v>
      </c>
      <c r="F71" s="445" t="s">
        <v>1133</v>
      </c>
      <c r="G71" s="446" t="s">
        <v>1129</v>
      </c>
      <c r="H71" s="447" t="s">
        <v>585</v>
      </c>
      <c r="I71" s="448"/>
      <c r="J71" s="449" t="s">
        <v>955</v>
      </c>
      <c r="K71" s="449" t="s">
        <v>1142</v>
      </c>
      <c r="L71" s="450">
        <v>6</v>
      </c>
    </row>
    <row r="72" spans="1:12" s="130" customFormat="1" ht="29.25" customHeight="1">
      <c r="A72" s="427">
        <v>67</v>
      </c>
      <c r="B72" s="442" t="str">
        <f t="shared" si="4"/>
        <v>5000M-1-3</v>
      </c>
      <c r="C72" s="443"/>
      <c r="D72" s="443">
        <v>374</v>
      </c>
      <c r="E72" s="444">
        <v>33970</v>
      </c>
      <c r="F72" s="445" t="s">
        <v>1134</v>
      </c>
      <c r="G72" s="446" t="s">
        <v>1129</v>
      </c>
      <c r="H72" s="447" t="s">
        <v>849</v>
      </c>
      <c r="I72" s="448"/>
      <c r="J72" s="449" t="s">
        <v>955</v>
      </c>
      <c r="K72" s="449" t="s">
        <v>1142</v>
      </c>
      <c r="L72" s="450">
        <v>6</v>
      </c>
    </row>
    <row r="73" spans="1:12" s="130" customFormat="1" ht="29.25" customHeight="1">
      <c r="A73" s="427">
        <v>68</v>
      </c>
      <c r="B73" s="442" t="str">
        <f t="shared" si="4"/>
        <v>100M.ENG.-1-3</v>
      </c>
      <c r="C73" s="443"/>
      <c r="D73" s="443">
        <v>369</v>
      </c>
      <c r="E73" s="444">
        <v>33029</v>
      </c>
      <c r="F73" s="445" t="s">
        <v>1130</v>
      </c>
      <c r="G73" s="446" t="s">
        <v>1129</v>
      </c>
      <c r="H73" s="447" t="s">
        <v>970</v>
      </c>
      <c r="I73" s="448"/>
      <c r="J73" s="449" t="s">
        <v>955</v>
      </c>
      <c r="K73" s="449" t="s">
        <v>1142</v>
      </c>
      <c r="L73" s="450">
        <v>6</v>
      </c>
    </row>
    <row r="74" spans="1:12" s="130" customFormat="1" ht="29.25" customHeight="1">
      <c r="A74" s="427">
        <v>69</v>
      </c>
      <c r="B74" s="442" t="str">
        <f t="shared" si="4"/>
        <v>400M.ENG-1-3</v>
      </c>
      <c r="C74" s="443"/>
      <c r="D74" s="443">
        <v>370</v>
      </c>
      <c r="E74" s="444">
        <v>34335</v>
      </c>
      <c r="F74" s="445" t="s">
        <v>1131</v>
      </c>
      <c r="G74" s="446" t="s">
        <v>1129</v>
      </c>
      <c r="H74" s="447" t="s">
        <v>850</v>
      </c>
      <c r="I74" s="448"/>
      <c r="J74" s="449" t="s">
        <v>955</v>
      </c>
      <c r="K74" s="449" t="s">
        <v>1142</v>
      </c>
      <c r="L74" s="450">
        <v>6</v>
      </c>
    </row>
    <row r="75" spans="1:12" s="130" customFormat="1" ht="29.25" customHeight="1">
      <c r="A75" s="427">
        <v>70</v>
      </c>
      <c r="B75" s="442" t="str">
        <f t="shared" si="4"/>
        <v>3000M.ENG-1-3</v>
      </c>
      <c r="C75" s="443"/>
      <c r="D75" s="443">
        <v>373</v>
      </c>
      <c r="E75" s="444">
        <v>32897</v>
      </c>
      <c r="F75" s="445" t="s">
        <v>1133</v>
      </c>
      <c r="G75" s="446" t="s">
        <v>1129</v>
      </c>
      <c r="H75" s="447" t="s">
        <v>851</v>
      </c>
      <c r="I75" s="448"/>
      <c r="J75" s="449" t="s">
        <v>955</v>
      </c>
      <c r="K75" s="449" t="s">
        <v>1142</v>
      </c>
      <c r="L75" s="450">
        <v>6</v>
      </c>
    </row>
    <row r="76" spans="1:12" s="130" customFormat="1" ht="29.25" customHeight="1">
      <c r="A76" s="427">
        <v>71</v>
      </c>
      <c r="B76" s="442" t="str">
        <f t="shared" ref="B76:B83" si="5">CONCATENATE(H76,"-",L76)</f>
        <v>UZUN-6</v>
      </c>
      <c r="C76" s="443"/>
      <c r="D76" s="443">
        <v>368</v>
      </c>
      <c r="E76" s="444">
        <v>33378</v>
      </c>
      <c r="F76" s="445" t="s">
        <v>1165</v>
      </c>
      <c r="G76" s="446" t="s">
        <v>1129</v>
      </c>
      <c r="H76" s="447" t="s">
        <v>73</v>
      </c>
      <c r="I76" s="448"/>
      <c r="J76" s="449" t="s">
        <v>955</v>
      </c>
      <c r="K76" s="449" t="s">
        <v>1142</v>
      </c>
      <c r="L76" s="450">
        <v>6</v>
      </c>
    </row>
    <row r="77" spans="1:12" s="130" customFormat="1" ht="29.25" customHeight="1">
      <c r="A77" s="427">
        <v>72</v>
      </c>
      <c r="B77" s="442" t="str">
        <f t="shared" si="5"/>
        <v>ÜÇADIM-6</v>
      </c>
      <c r="C77" s="443"/>
      <c r="D77" s="443">
        <v>375</v>
      </c>
      <c r="E77" s="444">
        <v>34596</v>
      </c>
      <c r="F77" s="445" t="s">
        <v>1166</v>
      </c>
      <c r="G77" s="446" t="s">
        <v>1129</v>
      </c>
      <c r="H77" s="447" t="s">
        <v>490</v>
      </c>
      <c r="I77" s="448"/>
      <c r="J77" s="449" t="s">
        <v>955</v>
      </c>
      <c r="K77" s="449" t="s">
        <v>1142</v>
      </c>
      <c r="L77" s="450">
        <v>6</v>
      </c>
    </row>
    <row r="78" spans="1:12" s="130" customFormat="1" ht="29.25" customHeight="1">
      <c r="A78" s="427">
        <v>73</v>
      </c>
      <c r="B78" s="442" t="str">
        <f t="shared" si="5"/>
        <v>YÜKSEK-6</v>
      </c>
      <c r="C78" s="443"/>
      <c r="D78" s="443">
        <v>376</v>
      </c>
      <c r="E78" s="444">
        <v>35885</v>
      </c>
      <c r="F78" s="445" t="s">
        <v>1136</v>
      </c>
      <c r="G78" s="446" t="s">
        <v>1129</v>
      </c>
      <c r="H78" s="447" t="s">
        <v>74</v>
      </c>
      <c r="I78" s="448"/>
      <c r="J78" s="449" t="s">
        <v>955</v>
      </c>
      <c r="K78" s="449" t="s">
        <v>1142</v>
      </c>
      <c r="L78" s="450">
        <v>6</v>
      </c>
    </row>
    <row r="79" spans="1:12" s="130" customFormat="1" ht="29.25" customHeight="1">
      <c r="A79" s="427">
        <v>74</v>
      </c>
      <c r="B79" s="442" t="str">
        <f t="shared" si="5"/>
        <v>SIRIK-6</v>
      </c>
      <c r="C79" s="443"/>
      <c r="D79" s="443">
        <v>376</v>
      </c>
      <c r="E79" s="444">
        <v>35885</v>
      </c>
      <c r="F79" s="445" t="s">
        <v>1136</v>
      </c>
      <c r="G79" s="446" t="s">
        <v>1129</v>
      </c>
      <c r="H79" s="447" t="s">
        <v>491</v>
      </c>
      <c r="I79" s="448"/>
      <c r="J79" s="449" t="s">
        <v>955</v>
      </c>
      <c r="K79" s="449" t="s">
        <v>1142</v>
      </c>
      <c r="L79" s="450">
        <v>6</v>
      </c>
    </row>
    <row r="80" spans="1:12" s="130" customFormat="1" ht="29.25" customHeight="1">
      <c r="A80" s="427">
        <v>75</v>
      </c>
      <c r="B80" s="442" t="str">
        <f t="shared" si="5"/>
        <v>DiSK-6</v>
      </c>
      <c r="C80" s="443"/>
      <c r="D80" s="443">
        <v>379</v>
      </c>
      <c r="E80" s="444">
        <v>32874</v>
      </c>
      <c r="F80" s="445" t="s">
        <v>1137</v>
      </c>
      <c r="G80" s="446" t="s">
        <v>1129</v>
      </c>
      <c r="H80" s="447" t="s">
        <v>1138</v>
      </c>
      <c r="I80" s="448"/>
      <c r="J80" s="449" t="s">
        <v>955</v>
      </c>
      <c r="K80" s="449" t="s">
        <v>1142</v>
      </c>
      <c r="L80" s="450">
        <v>6</v>
      </c>
    </row>
    <row r="81" spans="1:12" s="130" customFormat="1" ht="29.25" customHeight="1">
      <c r="A81" s="427">
        <v>76</v>
      </c>
      <c r="B81" s="442" t="str">
        <f t="shared" si="5"/>
        <v>CİRİT-6</v>
      </c>
      <c r="C81" s="443"/>
      <c r="D81" s="443">
        <v>372</v>
      </c>
      <c r="E81" s="444">
        <v>35438</v>
      </c>
      <c r="F81" s="445" t="s">
        <v>1139</v>
      </c>
      <c r="G81" s="446" t="s">
        <v>1129</v>
      </c>
      <c r="H81" s="447" t="s">
        <v>357</v>
      </c>
      <c r="I81" s="448"/>
      <c r="J81" s="449" t="s">
        <v>955</v>
      </c>
      <c r="K81" s="449" t="s">
        <v>1142</v>
      </c>
      <c r="L81" s="450">
        <v>6</v>
      </c>
    </row>
    <row r="82" spans="1:12" s="130" customFormat="1" ht="29.25" customHeight="1">
      <c r="A82" s="427">
        <v>77</v>
      </c>
      <c r="B82" s="442" t="str">
        <f t="shared" si="5"/>
        <v>GÜLLE-6</v>
      </c>
      <c r="C82" s="443"/>
      <c r="D82" s="443">
        <v>375</v>
      </c>
      <c r="E82" s="444">
        <v>34596</v>
      </c>
      <c r="F82" s="445" t="s">
        <v>1166</v>
      </c>
      <c r="G82" s="446" t="s">
        <v>1129</v>
      </c>
      <c r="H82" s="447" t="s">
        <v>355</v>
      </c>
      <c r="I82" s="448"/>
      <c r="J82" s="449" t="s">
        <v>955</v>
      </c>
      <c r="K82" s="449" t="s">
        <v>1142</v>
      </c>
      <c r="L82" s="450">
        <v>6</v>
      </c>
    </row>
    <row r="83" spans="1:12" s="130" customFormat="1" ht="29.25" customHeight="1" thickBot="1">
      <c r="A83" s="461">
        <v>78</v>
      </c>
      <c r="B83" s="491" t="str">
        <f t="shared" si="5"/>
        <v>ÇEKİÇ-6</v>
      </c>
      <c r="C83" s="492"/>
      <c r="D83" s="492">
        <v>379</v>
      </c>
      <c r="E83" s="493">
        <v>32874</v>
      </c>
      <c r="F83" s="494" t="s">
        <v>1137</v>
      </c>
      <c r="G83" s="495" t="s">
        <v>1129</v>
      </c>
      <c r="H83" s="496" t="s">
        <v>852</v>
      </c>
      <c r="I83" s="497"/>
      <c r="J83" s="498" t="s">
        <v>955</v>
      </c>
      <c r="K83" s="498" t="s">
        <v>1142</v>
      </c>
      <c r="L83" s="499">
        <v>6</v>
      </c>
    </row>
    <row r="84" spans="1:12" s="130" customFormat="1" ht="29.25" customHeight="1">
      <c r="A84" s="471">
        <v>79</v>
      </c>
      <c r="B84" s="501" t="str">
        <f t="shared" ref="B84:B106" si="6">CONCATENATE(H84,"-",J84,"-",K84)</f>
        <v>4X100M-1-3</v>
      </c>
      <c r="C84" s="502"/>
      <c r="D84" s="502">
        <v>368</v>
      </c>
      <c r="E84" s="503">
        <v>33378</v>
      </c>
      <c r="F84" s="504" t="s">
        <v>1165</v>
      </c>
      <c r="G84" s="505" t="s">
        <v>1129</v>
      </c>
      <c r="H84" s="505" t="s">
        <v>853</v>
      </c>
      <c r="I84" s="506"/>
      <c r="J84" s="507" t="s">
        <v>955</v>
      </c>
      <c r="K84" s="507" t="s">
        <v>1142</v>
      </c>
      <c r="L84" s="508">
        <v>6</v>
      </c>
    </row>
    <row r="85" spans="1:12" s="221" customFormat="1" ht="28.5" customHeight="1">
      <c r="A85" s="427">
        <v>80</v>
      </c>
      <c r="B85" s="442" t="str">
        <f t="shared" si="6"/>
        <v>4X100M-1-3</v>
      </c>
      <c r="C85" s="443"/>
      <c r="D85" s="443">
        <v>369</v>
      </c>
      <c r="E85" s="444">
        <v>33029</v>
      </c>
      <c r="F85" s="445" t="s">
        <v>1130</v>
      </c>
      <c r="G85" s="446" t="s">
        <v>1129</v>
      </c>
      <c r="H85" s="446" t="s">
        <v>853</v>
      </c>
      <c r="I85" s="448"/>
      <c r="J85" s="449" t="s">
        <v>955</v>
      </c>
      <c r="K85" s="449" t="s">
        <v>1142</v>
      </c>
      <c r="L85" s="450">
        <v>6</v>
      </c>
    </row>
    <row r="86" spans="1:12" s="221" customFormat="1" ht="24" customHeight="1">
      <c r="A86" s="427">
        <v>81</v>
      </c>
      <c r="B86" s="442" t="str">
        <f t="shared" si="6"/>
        <v>4X100M-1-3</v>
      </c>
      <c r="C86" s="443"/>
      <c r="D86" s="443">
        <v>370</v>
      </c>
      <c r="E86" s="444">
        <v>34335</v>
      </c>
      <c r="F86" s="445" t="s">
        <v>1131</v>
      </c>
      <c r="G86" s="446" t="s">
        <v>1129</v>
      </c>
      <c r="H86" s="446" t="s">
        <v>853</v>
      </c>
      <c r="I86" s="448"/>
      <c r="J86" s="449" t="s">
        <v>955</v>
      </c>
      <c r="K86" s="449" t="s">
        <v>1142</v>
      </c>
      <c r="L86" s="450">
        <v>6</v>
      </c>
    </row>
    <row r="87" spans="1:12" s="221" customFormat="1" ht="24" customHeight="1">
      <c r="A87" s="427">
        <v>82</v>
      </c>
      <c r="B87" s="442" t="str">
        <f t="shared" si="6"/>
        <v>4X100M-1-3</v>
      </c>
      <c r="C87" s="443"/>
      <c r="D87" s="443">
        <v>378</v>
      </c>
      <c r="E87" s="444">
        <v>35065</v>
      </c>
      <c r="F87" s="445" t="s">
        <v>1140</v>
      </c>
      <c r="G87" s="446" t="s">
        <v>1129</v>
      </c>
      <c r="H87" s="446" t="s">
        <v>853</v>
      </c>
      <c r="I87" s="448"/>
      <c r="J87" s="449" t="s">
        <v>955</v>
      </c>
      <c r="K87" s="449" t="s">
        <v>1142</v>
      </c>
      <c r="L87" s="450">
        <v>6</v>
      </c>
    </row>
    <row r="88" spans="1:12" s="221" customFormat="1" ht="24" customHeight="1">
      <c r="A88" s="427">
        <v>83</v>
      </c>
      <c r="B88" s="442" t="str">
        <f t="shared" si="6"/>
        <v>4X100M-1-3</v>
      </c>
      <c r="C88" s="443"/>
      <c r="D88" s="443">
        <v>375</v>
      </c>
      <c r="E88" s="444">
        <v>33604</v>
      </c>
      <c r="F88" s="445" t="s">
        <v>1135</v>
      </c>
      <c r="G88" s="446" t="s">
        <v>1129</v>
      </c>
      <c r="H88" s="446" t="s">
        <v>853</v>
      </c>
      <c r="I88" s="448"/>
      <c r="J88" s="449" t="s">
        <v>955</v>
      </c>
      <c r="K88" s="449" t="s">
        <v>1142</v>
      </c>
      <c r="L88" s="450">
        <v>6</v>
      </c>
    </row>
    <row r="89" spans="1:12" s="221" customFormat="1" ht="24" customHeight="1" thickBot="1">
      <c r="A89" s="480">
        <v>84</v>
      </c>
      <c r="B89" s="510" t="str">
        <f t="shared" si="6"/>
        <v>4X100M-1-3</v>
      </c>
      <c r="C89" s="457"/>
      <c r="D89" s="457">
        <v>377</v>
      </c>
      <c r="E89" s="511">
        <v>35431</v>
      </c>
      <c r="F89" s="512" t="s">
        <v>1141</v>
      </c>
      <c r="G89" s="459" t="s">
        <v>1129</v>
      </c>
      <c r="H89" s="459" t="s">
        <v>853</v>
      </c>
      <c r="I89" s="451"/>
      <c r="J89" s="452" t="s">
        <v>955</v>
      </c>
      <c r="K89" s="452" t="s">
        <v>1142</v>
      </c>
      <c r="L89" s="453">
        <v>6</v>
      </c>
    </row>
    <row r="90" spans="1:12" s="221" customFormat="1" ht="24" customHeight="1">
      <c r="A90" s="471">
        <v>85</v>
      </c>
      <c r="B90" s="501" t="str">
        <f t="shared" si="6"/>
        <v>4X400M-1-3</v>
      </c>
      <c r="C90" s="502">
        <v>1</v>
      </c>
      <c r="D90" s="502">
        <v>370</v>
      </c>
      <c r="E90" s="726" t="s">
        <v>1261</v>
      </c>
      <c r="F90" s="504" t="s">
        <v>1131</v>
      </c>
      <c r="G90" s="505" t="s">
        <v>1129</v>
      </c>
      <c r="H90" s="505" t="s">
        <v>854</v>
      </c>
      <c r="I90" s="506"/>
      <c r="J90" s="507" t="s">
        <v>955</v>
      </c>
      <c r="K90" s="507" t="s">
        <v>1142</v>
      </c>
      <c r="L90" s="508">
        <v>6</v>
      </c>
    </row>
    <row r="91" spans="1:12" s="221" customFormat="1" ht="24" customHeight="1">
      <c r="A91" s="427">
        <v>86</v>
      </c>
      <c r="B91" s="442" t="str">
        <f t="shared" si="6"/>
        <v>4X400M-1-3</v>
      </c>
      <c r="C91" s="443">
        <v>2</v>
      </c>
      <c r="D91" s="443">
        <v>377</v>
      </c>
      <c r="E91" s="733" t="s">
        <v>1248</v>
      </c>
      <c r="F91" s="445" t="s">
        <v>1141</v>
      </c>
      <c r="G91" s="446" t="s">
        <v>1129</v>
      </c>
      <c r="H91" s="446" t="s">
        <v>854</v>
      </c>
      <c r="I91" s="448"/>
      <c r="J91" s="449" t="s">
        <v>955</v>
      </c>
      <c r="K91" s="449" t="s">
        <v>1142</v>
      </c>
      <c r="L91" s="450">
        <v>6</v>
      </c>
    </row>
    <row r="92" spans="1:12" s="221" customFormat="1" ht="24" customHeight="1">
      <c r="A92" s="427">
        <v>87</v>
      </c>
      <c r="B92" s="442" t="str">
        <f t="shared" si="6"/>
        <v>4X400M-1-3</v>
      </c>
      <c r="C92" s="443">
        <v>3</v>
      </c>
      <c r="D92" s="443">
        <v>373</v>
      </c>
      <c r="E92" s="733" t="s">
        <v>1262</v>
      </c>
      <c r="F92" s="445" t="s">
        <v>1133</v>
      </c>
      <c r="G92" s="446" t="s">
        <v>1129</v>
      </c>
      <c r="H92" s="446" t="s">
        <v>854</v>
      </c>
      <c r="I92" s="448"/>
      <c r="J92" s="449" t="s">
        <v>955</v>
      </c>
      <c r="K92" s="449" t="s">
        <v>1142</v>
      </c>
      <c r="L92" s="450">
        <v>6</v>
      </c>
    </row>
    <row r="93" spans="1:12" s="221" customFormat="1" ht="25.5" customHeight="1">
      <c r="A93" s="427">
        <v>88</v>
      </c>
      <c r="B93" s="442" t="str">
        <f t="shared" si="6"/>
        <v>4X400M-1-3</v>
      </c>
      <c r="C93" s="443">
        <v>4</v>
      </c>
      <c r="D93" s="443">
        <v>369</v>
      </c>
      <c r="E93" s="733" t="s">
        <v>1260</v>
      </c>
      <c r="F93" s="445" t="s">
        <v>1130</v>
      </c>
      <c r="G93" s="446" t="s">
        <v>1129</v>
      </c>
      <c r="H93" s="446" t="s">
        <v>854</v>
      </c>
      <c r="I93" s="448"/>
      <c r="J93" s="449" t="s">
        <v>955</v>
      </c>
      <c r="K93" s="449" t="s">
        <v>1142</v>
      </c>
      <c r="L93" s="450">
        <v>6</v>
      </c>
    </row>
    <row r="94" spans="1:12" s="221" customFormat="1" ht="24" customHeight="1">
      <c r="A94" s="427">
        <v>89</v>
      </c>
      <c r="B94" s="442" t="str">
        <f t="shared" si="6"/>
        <v>4X400M-1-3</v>
      </c>
      <c r="C94" s="443">
        <v>5</v>
      </c>
      <c r="D94" s="443">
        <v>368</v>
      </c>
      <c r="E94" s="733" t="s">
        <v>1263</v>
      </c>
      <c r="F94" s="445" t="s">
        <v>1128</v>
      </c>
      <c r="G94" s="446" t="s">
        <v>1129</v>
      </c>
      <c r="H94" s="446" t="s">
        <v>854</v>
      </c>
      <c r="I94" s="448"/>
      <c r="J94" s="449" t="s">
        <v>955</v>
      </c>
      <c r="K94" s="449" t="s">
        <v>1142</v>
      </c>
      <c r="L94" s="450">
        <v>6</v>
      </c>
    </row>
    <row r="95" spans="1:12" s="221" customFormat="1" ht="24" customHeight="1" thickBot="1">
      <c r="A95" s="480">
        <v>90</v>
      </c>
      <c r="B95" s="510" t="str">
        <f t="shared" si="6"/>
        <v>4X400M-1-3</v>
      </c>
      <c r="C95" s="457"/>
      <c r="D95" s="457">
        <v>378</v>
      </c>
      <c r="E95" s="734" t="s">
        <v>1241</v>
      </c>
      <c r="F95" s="512" t="s">
        <v>1140</v>
      </c>
      <c r="G95" s="459" t="s">
        <v>1129</v>
      </c>
      <c r="H95" s="459" t="s">
        <v>854</v>
      </c>
      <c r="I95" s="451"/>
      <c r="J95" s="452" t="s">
        <v>955</v>
      </c>
      <c r="K95" s="452" t="s">
        <v>1142</v>
      </c>
      <c r="L95" s="453">
        <v>6</v>
      </c>
    </row>
    <row r="96" spans="1:12" s="221" customFormat="1" ht="69.75" customHeight="1" thickBot="1">
      <c r="A96" s="480"/>
      <c r="B96" s="510" t="str">
        <f t="shared" si="6"/>
        <v>4X400M.-1-3</v>
      </c>
      <c r="C96" s="457"/>
      <c r="D96" s="457" t="str">
        <f>CONCATENATE(D90,"    ",D91,"   ",D92,"    ",D93,"   ")</f>
        <v xml:space="preserve">370    377   373    369   </v>
      </c>
      <c r="E96" s="457" t="str">
        <f>CONCATENATE(E90,"    ",E91,"   ",E92,"    ",E93,"   ")</f>
        <v xml:space="preserve">01.01.1994    01.01.1997   24.01.1990    05.06.1990   </v>
      </c>
      <c r="F96" s="457" t="str">
        <f>CONCATENATE(F90,"                  ",F91,"                ",F92,"    ",F93,"   ")</f>
        <v xml:space="preserve">TUĞBA GÜVENÇ                  DAMLA ÇELİK                ÖZLEM KAYA    MELİKE ARSLAN CAN   </v>
      </c>
      <c r="G96" s="459" t="s">
        <v>1129</v>
      </c>
      <c r="H96" s="459" t="s">
        <v>1222</v>
      </c>
      <c r="I96" s="451"/>
      <c r="J96" s="452" t="s">
        <v>955</v>
      </c>
      <c r="K96" s="452" t="s">
        <v>1142</v>
      </c>
      <c r="L96" s="453">
        <v>6</v>
      </c>
    </row>
    <row r="97" spans="1:12" s="221" customFormat="1" ht="24" customHeight="1">
      <c r="A97" s="485">
        <v>91</v>
      </c>
      <c r="B97" s="557" t="str">
        <f t="shared" si="6"/>
        <v>100M-1-4</v>
      </c>
      <c r="C97" s="558"/>
      <c r="D97" s="558">
        <v>294</v>
      </c>
      <c r="E97" s="559">
        <v>30820</v>
      </c>
      <c r="F97" s="561" t="s">
        <v>1013</v>
      </c>
      <c r="G97" s="560" t="s">
        <v>1014</v>
      </c>
      <c r="H97" s="562" t="s">
        <v>193</v>
      </c>
      <c r="I97" s="563"/>
      <c r="J97" s="564" t="s">
        <v>955</v>
      </c>
      <c r="K97" s="564" t="s">
        <v>1033</v>
      </c>
      <c r="L97" s="565">
        <v>8</v>
      </c>
    </row>
    <row r="98" spans="1:12" s="221" customFormat="1" ht="24" customHeight="1" thickBot="1">
      <c r="A98" s="441">
        <v>92</v>
      </c>
      <c r="B98" s="428" t="str">
        <f t="shared" si="6"/>
        <v>200M-1-4</v>
      </c>
      <c r="C98" s="429"/>
      <c r="D98" s="429">
        <v>294</v>
      </c>
      <c r="E98" s="430">
        <v>30820</v>
      </c>
      <c r="F98" s="431" t="s">
        <v>1013</v>
      </c>
      <c r="G98" s="432" t="s">
        <v>1014</v>
      </c>
      <c r="H98" s="433" t="s">
        <v>487</v>
      </c>
      <c r="I98" s="438"/>
      <c r="J98" s="439" t="s">
        <v>955</v>
      </c>
      <c r="K98" s="439" t="s">
        <v>1033</v>
      </c>
      <c r="L98" s="484">
        <v>8</v>
      </c>
    </row>
    <row r="99" spans="1:12" s="221" customFormat="1" ht="24" customHeight="1">
      <c r="A99" s="441">
        <v>93</v>
      </c>
      <c r="B99" s="428" t="str">
        <f t="shared" si="6"/>
        <v>400M-1-4</v>
      </c>
      <c r="C99" s="429"/>
      <c r="D99" s="429">
        <v>287</v>
      </c>
      <c r="E99" s="430">
        <v>31619</v>
      </c>
      <c r="F99" s="431" t="s">
        <v>1015</v>
      </c>
      <c r="G99" s="432" t="s">
        <v>1014</v>
      </c>
      <c r="H99" s="433" t="s">
        <v>488</v>
      </c>
      <c r="I99" s="563"/>
      <c r="J99" s="564" t="s">
        <v>955</v>
      </c>
      <c r="K99" s="564" t="s">
        <v>1033</v>
      </c>
      <c r="L99" s="565">
        <v>8</v>
      </c>
    </row>
    <row r="100" spans="1:12" s="221" customFormat="1" ht="24" customHeight="1">
      <c r="A100" s="441">
        <v>94</v>
      </c>
      <c r="B100" s="428" t="str">
        <f t="shared" si="6"/>
        <v>800M-1-4</v>
      </c>
      <c r="C100" s="429"/>
      <c r="D100" s="429">
        <v>301</v>
      </c>
      <c r="E100" s="430">
        <v>33285</v>
      </c>
      <c r="F100" s="431" t="s">
        <v>1016</v>
      </c>
      <c r="G100" s="432" t="s">
        <v>1014</v>
      </c>
      <c r="H100" s="433" t="s">
        <v>160</v>
      </c>
      <c r="I100" s="563"/>
      <c r="J100" s="564" t="s">
        <v>955</v>
      </c>
      <c r="K100" s="564" t="s">
        <v>1033</v>
      </c>
      <c r="L100" s="565">
        <v>8</v>
      </c>
    </row>
    <row r="101" spans="1:12" s="221" customFormat="1" ht="24" customHeight="1">
      <c r="A101" s="441">
        <v>95</v>
      </c>
      <c r="B101" s="428" t="str">
        <f t="shared" si="6"/>
        <v>1500M-1-4</v>
      </c>
      <c r="C101" s="429"/>
      <c r="D101" s="429">
        <v>301</v>
      </c>
      <c r="E101" s="430">
        <v>33285</v>
      </c>
      <c r="F101" s="431" t="s">
        <v>1016</v>
      </c>
      <c r="G101" s="432" t="s">
        <v>1014</v>
      </c>
      <c r="H101" s="433" t="s">
        <v>353</v>
      </c>
      <c r="I101" s="563"/>
      <c r="J101" s="564" t="s">
        <v>955</v>
      </c>
      <c r="K101" s="564" t="s">
        <v>1033</v>
      </c>
      <c r="L101" s="565">
        <v>8</v>
      </c>
    </row>
    <row r="102" spans="1:12" s="221" customFormat="1" ht="24.75" customHeight="1">
      <c r="A102" s="441">
        <v>96</v>
      </c>
      <c r="B102" s="428" t="str">
        <f t="shared" si="6"/>
        <v>3000M-1-4</v>
      </c>
      <c r="C102" s="429"/>
      <c r="D102" s="429">
        <v>291</v>
      </c>
      <c r="E102" s="430">
        <v>31362</v>
      </c>
      <c r="F102" s="431" t="s">
        <v>1017</v>
      </c>
      <c r="G102" s="432" t="s">
        <v>1014</v>
      </c>
      <c r="H102" s="433" t="s">
        <v>585</v>
      </c>
      <c r="I102" s="434"/>
      <c r="J102" s="435" t="s">
        <v>955</v>
      </c>
      <c r="K102" s="435" t="s">
        <v>1033</v>
      </c>
      <c r="L102" s="436">
        <v>8</v>
      </c>
    </row>
    <row r="103" spans="1:12" s="221" customFormat="1" ht="24" customHeight="1">
      <c r="A103" s="441">
        <v>97</v>
      </c>
      <c r="B103" s="428" t="str">
        <f t="shared" si="6"/>
        <v>5000M-1-4</v>
      </c>
      <c r="C103" s="429"/>
      <c r="D103" s="429">
        <v>293</v>
      </c>
      <c r="E103" s="430">
        <v>35040</v>
      </c>
      <c r="F103" s="431" t="s">
        <v>1018</v>
      </c>
      <c r="G103" s="432" t="s">
        <v>1014</v>
      </c>
      <c r="H103" s="433" t="s">
        <v>849</v>
      </c>
      <c r="I103" s="434"/>
      <c r="J103" s="435" t="s">
        <v>955</v>
      </c>
      <c r="K103" s="435" t="s">
        <v>1033</v>
      </c>
      <c r="L103" s="436">
        <v>8</v>
      </c>
    </row>
    <row r="104" spans="1:12" s="221" customFormat="1" ht="24" customHeight="1">
      <c r="A104" s="441">
        <v>98</v>
      </c>
      <c r="B104" s="428" t="str">
        <f t="shared" si="6"/>
        <v>100M.ENG.-1-4</v>
      </c>
      <c r="C104" s="429"/>
      <c r="D104" s="429">
        <v>298</v>
      </c>
      <c r="E104" s="430">
        <v>31276</v>
      </c>
      <c r="F104" s="431" t="s">
        <v>1019</v>
      </c>
      <c r="G104" s="432" t="s">
        <v>1014</v>
      </c>
      <c r="H104" s="433" t="s">
        <v>970</v>
      </c>
      <c r="I104" s="434"/>
      <c r="J104" s="435" t="s">
        <v>955</v>
      </c>
      <c r="K104" s="435" t="s">
        <v>1033</v>
      </c>
      <c r="L104" s="436">
        <v>8</v>
      </c>
    </row>
    <row r="105" spans="1:12" s="221" customFormat="1" ht="24" customHeight="1">
      <c r="A105" s="441">
        <v>99</v>
      </c>
      <c r="B105" s="428" t="str">
        <f t="shared" si="6"/>
        <v>400M.ENG-1-4</v>
      </c>
      <c r="C105" s="429"/>
      <c r="D105" s="429">
        <v>287</v>
      </c>
      <c r="E105" s="430">
        <v>31619</v>
      </c>
      <c r="F105" s="431" t="s">
        <v>1015</v>
      </c>
      <c r="G105" s="432" t="s">
        <v>1014</v>
      </c>
      <c r="H105" s="433" t="s">
        <v>850</v>
      </c>
      <c r="I105" s="434"/>
      <c r="J105" s="435" t="s">
        <v>955</v>
      </c>
      <c r="K105" s="435" t="s">
        <v>1033</v>
      </c>
      <c r="L105" s="436">
        <v>8</v>
      </c>
    </row>
    <row r="106" spans="1:12" s="221" customFormat="1" ht="24" customHeight="1">
      <c r="A106" s="441">
        <v>100</v>
      </c>
      <c r="B106" s="428" t="str">
        <f t="shared" si="6"/>
        <v>3000M.ENG-1-4</v>
      </c>
      <c r="C106" s="429"/>
      <c r="D106" s="429">
        <v>291</v>
      </c>
      <c r="E106" s="430">
        <v>31362</v>
      </c>
      <c r="F106" s="431" t="s">
        <v>1017</v>
      </c>
      <c r="G106" s="432" t="s">
        <v>1014</v>
      </c>
      <c r="H106" s="433" t="s">
        <v>851</v>
      </c>
      <c r="I106" s="434"/>
      <c r="J106" s="435" t="s">
        <v>955</v>
      </c>
      <c r="K106" s="435" t="s">
        <v>1033</v>
      </c>
      <c r="L106" s="436">
        <v>8</v>
      </c>
    </row>
    <row r="107" spans="1:12" s="221" customFormat="1" ht="24" customHeight="1">
      <c r="A107" s="441">
        <v>101</v>
      </c>
      <c r="B107" s="428" t="str">
        <f t="shared" ref="B107:B114" si="7">CONCATENATE(H107,"-",L107)</f>
        <v>UZUN-8</v>
      </c>
      <c r="C107" s="429"/>
      <c r="D107" s="429">
        <v>300</v>
      </c>
      <c r="E107" s="430">
        <v>31887</v>
      </c>
      <c r="F107" s="431" t="s">
        <v>1020</v>
      </c>
      <c r="G107" s="432" t="s">
        <v>1014</v>
      </c>
      <c r="H107" s="433" t="s">
        <v>73</v>
      </c>
      <c r="I107" s="434"/>
      <c r="J107" s="435" t="s">
        <v>955</v>
      </c>
      <c r="K107" s="435" t="s">
        <v>1033</v>
      </c>
      <c r="L107" s="436">
        <v>8</v>
      </c>
    </row>
    <row r="108" spans="1:12" s="221" customFormat="1" ht="24" customHeight="1">
      <c r="A108" s="441">
        <v>102</v>
      </c>
      <c r="B108" s="428" t="str">
        <f t="shared" si="7"/>
        <v>ÜÇADIM-8</v>
      </c>
      <c r="C108" s="429"/>
      <c r="D108" s="429">
        <v>300</v>
      </c>
      <c r="E108" s="430">
        <v>31887</v>
      </c>
      <c r="F108" s="431" t="s">
        <v>1020</v>
      </c>
      <c r="G108" s="432" t="s">
        <v>1014</v>
      </c>
      <c r="H108" s="433" t="s">
        <v>490</v>
      </c>
      <c r="I108" s="434"/>
      <c r="J108" s="435" t="s">
        <v>955</v>
      </c>
      <c r="K108" s="435" t="s">
        <v>1033</v>
      </c>
      <c r="L108" s="436">
        <v>8</v>
      </c>
    </row>
    <row r="109" spans="1:12" s="221" customFormat="1" ht="24" customHeight="1">
      <c r="A109" s="441">
        <v>103</v>
      </c>
      <c r="B109" s="428" t="str">
        <f t="shared" si="7"/>
        <v>YÜKSEK-8</v>
      </c>
      <c r="C109" s="429"/>
      <c r="D109" s="429">
        <v>289</v>
      </c>
      <c r="E109" s="430">
        <v>32996</v>
      </c>
      <c r="F109" s="431" t="s">
        <v>1021</v>
      </c>
      <c r="G109" s="432" t="s">
        <v>1014</v>
      </c>
      <c r="H109" s="433" t="s">
        <v>74</v>
      </c>
      <c r="I109" s="434"/>
      <c r="J109" s="435" t="s">
        <v>955</v>
      </c>
      <c r="K109" s="435" t="s">
        <v>1033</v>
      </c>
      <c r="L109" s="436">
        <v>8</v>
      </c>
    </row>
    <row r="110" spans="1:12" s="221" customFormat="1" ht="24" customHeight="1">
      <c r="A110" s="441">
        <v>104</v>
      </c>
      <c r="B110" s="428" t="str">
        <f t="shared" si="7"/>
        <v>SIRIK-8</v>
      </c>
      <c r="C110" s="429"/>
      <c r="D110" s="429">
        <v>290</v>
      </c>
      <c r="E110" s="430">
        <v>34483</v>
      </c>
      <c r="F110" s="431" t="s">
        <v>1167</v>
      </c>
      <c r="G110" s="432" t="s">
        <v>1014</v>
      </c>
      <c r="H110" s="433" t="s">
        <v>491</v>
      </c>
      <c r="I110" s="434"/>
      <c r="J110" s="435" t="s">
        <v>955</v>
      </c>
      <c r="K110" s="435" t="s">
        <v>1033</v>
      </c>
      <c r="L110" s="436">
        <v>8</v>
      </c>
    </row>
    <row r="111" spans="1:12" s="221" customFormat="1" ht="24" customHeight="1">
      <c r="A111" s="441">
        <v>105</v>
      </c>
      <c r="B111" s="428" t="str">
        <f t="shared" si="7"/>
        <v>DİSK-8</v>
      </c>
      <c r="C111" s="429"/>
      <c r="D111" s="429">
        <v>292</v>
      </c>
      <c r="E111" s="430">
        <v>34029</v>
      </c>
      <c r="F111" s="431" t="s">
        <v>1022</v>
      </c>
      <c r="G111" s="432" t="s">
        <v>1014</v>
      </c>
      <c r="H111" s="433" t="s">
        <v>356</v>
      </c>
      <c r="I111" s="434"/>
      <c r="J111" s="435" t="s">
        <v>955</v>
      </c>
      <c r="K111" s="435" t="s">
        <v>1033</v>
      </c>
      <c r="L111" s="436">
        <v>8</v>
      </c>
    </row>
    <row r="112" spans="1:12" s="221" customFormat="1" ht="24" customHeight="1" thickBot="1">
      <c r="A112" s="441">
        <v>106</v>
      </c>
      <c r="B112" s="428" t="str">
        <f t="shared" si="7"/>
        <v>CİRİT-8</v>
      </c>
      <c r="C112" s="437"/>
      <c r="D112" s="429">
        <v>297</v>
      </c>
      <c r="E112" s="430">
        <v>33780</v>
      </c>
      <c r="F112" s="431" t="s">
        <v>1023</v>
      </c>
      <c r="G112" s="432" t="s">
        <v>1014</v>
      </c>
      <c r="H112" s="433" t="s">
        <v>357</v>
      </c>
      <c r="I112" s="434"/>
      <c r="J112" s="435" t="s">
        <v>955</v>
      </c>
      <c r="K112" s="435" t="s">
        <v>1033</v>
      </c>
      <c r="L112" s="436">
        <v>8</v>
      </c>
    </row>
    <row r="113" spans="1:12" s="221" customFormat="1" ht="24" customHeight="1">
      <c r="A113" s="441">
        <v>107</v>
      </c>
      <c r="B113" s="428" t="str">
        <f t="shared" si="7"/>
        <v>GÜLLE-8</v>
      </c>
      <c r="C113" s="558"/>
      <c r="D113" s="429">
        <v>296</v>
      </c>
      <c r="E113" s="430">
        <v>34907</v>
      </c>
      <c r="F113" s="431" t="s">
        <v>1024</v>
      </c>
      <c r="G113" s="432" t="s">
        <v>1014</v>
      </c>
      <c r="H113" s="433" t="s">
        <v>355</v>
      </c>
      <c r="I113" s="434"/>
      <c r="J113" s="435" t="s">
        <v>955</v>
      </c>
      <c r="K113" s="435" t="s">
        <v>1033</v>
      </c>
      <c r="L113" s="436">
        <v>8</v>
      </c>
    </row>
    <row r="114" spans="1:12" s="221" customFormat="1" ht="24" customHeight="1" thickBot="1">
      <c r="A114" s="490">
        <v>108</v>
      </c>
      <c r="B114" s="462" t="str">
        <f t="shared" si="7"/>
        <v>ÇEKİÇ-8</v>
      </c>
      <c r="C114" s="463"/>
      <c r="D114" s="463">
        <v>302</v>
      </c>
      <c r="E114" s="464">
        <v>33399</v>
      </c>
      <c r="F114" s="465" t="s">
        <v>1025</v>
      </c>
      <c r="G114" s="466" t="s">
        <v>1014</v>
      </c>
      <c r="H114" s="467" t="s">
        <v>852</v>
      </c>
      <c r="I114" s="468"/>
      <c r="J114" s="469" t="s">
        <v>955</v>
      </c>
      <c r="K114" s="469" t="s">
        <v>1033</v>
      </c>
      <c r="L114" s="470">
        <v>8</v>
      </c>
    </row>
    <row r="115" spans="1:12" s="221" customFormat="1" ht="24" customHeight="1">
      <c r="A115" s="500">
        <v>109</v>
      </c>
      <c r="B115" s="472" t="str">
        <f t="shared" ref="B115:B137" si="8">CONCATENATE(H115,"-",J115,"-",K115)</f>
        <v>4x100M-1-4</v>
      </c>
      <c r="C115" s="473"/>
      <c r="D115" s="473">
        <v>298</v>
      </c>
      <c r="E115" s="474">
        <v>31276</v>
      </c>
      <c r="F115" s="475" t="s">
        <v>1019</v>
      </c>
      <c r="G115" s="476" t="s">
        <v>1014</v>
      </c>
      <c r="H115" s="476" t="s">
        <v>1026</v>
      </c>
      <c r="I115" s="477"/>
      <c r="J115" s="478" t="s">
        <v>955</v>
      </c>
      <c r="K115" s="478" t="s">
        <v>1033</v>
      </c>
      <c r="L115" s="479">
        <v>8</v>
      </c>
    </row>
    <row r="116" spans="1:12" s="221" customFormat="1" ht="24.75" customHeight="1">
      <c r="A116" s="441">
        <v>110</v>
      </c>
      <c r="B116" s="428" t="str">
        <f t="shared" si="8"/>
        <v>4x100M-1-4</v>
      </c>
      <c r="C116" s="429"/>
      <c r="D116" s="429">
        <v>295</v>
      </c>
      <c r="E116" s="430">
        <v>33992</v>
      </c>
      <c r="F116" s="431" t="s">
        <v>1027</v>
      </c>
      <c r="G116" s="432" t="s">
        <v>1014</v>
      </c>
      <c r="H116" s="432" t="s">
        <v>1026</v>
      </c>
      <c r="I116" s="434"/>
      <c r="J116" s="435" t="s">
        <v>955</v>
      </c>
      <c r="K116" s="435" t="s">
        <v>1033</v>
      </c>
      <c r="L116" s="436">
        <v>8</v>
      </c>
    </row>
    <row r="117" spans="1:12" s="221" customFormat="1" ht="24" customHeight="1">
      <c r="A117" s="441">
        <v>111</v>
      </c>
      <c r="B117" s="428" t="str">
        <f t="shared" si="8"/>
        <v>4x100M-1-4</v>
      </c>
      <c r="C117" s="429"/>
      <c r="D117" s="429">
        <v>303</v>
      </c>
      <c r="E117" s="430">
        <v>34949</v>
      </c>
      <c r="F117" s="431" t="s">
        <v>1028</v>
      </c>
      <c r="G117" s="432" t="s">
        <v>1014</v>
      </c>
      <c r="H117" s="432" t="s">
        <v>1026</v>
      </c>
      <c r="I117" s="434"/>
      <c r="J117" s="435" t="s">
        <v>955</v>
      </c>
      <c r="K117" s="435" t="s">
        <v>1033</v>
      </c>
      <c r="L117" s="436">
        <v>8</v>
      </c>
    </row>
    <row r="118" spans="1:12" s="221" customFormat="1" ht="25.5" customHeight="1">
      <c r="A118" s="441">
        <v>112</v>
      </c>
      <c r="B118" s="428" t="str">
        <f t="shared" si="8"/>
        <v>4x100M-1-4</v>
      </c>
      <c r="C118" s="429"/>
      <c r="D118" s="429">
        <v>294</v>
      </c>
      <c r="E118" s="430">
        <v>30820</v>
      </c>
      <c r="F118" s="431" t="s">
        <v>1013</v>
      </c>
      <c r="G118" s="432" t="s">
        <v>1014</v>
      </c>
      <c r="H118" s="432" t="s">
        <v>1026</v>
      </c>
      <c r="I118" s="434"/>
      <c r="J118" s="435" t="s">
        <v>955</v>
      </c>
      <c r="K118" s="435" t="s">
        <v>1033</v>
      </c>
      <c r="L118" s="436">
        <v>8</v>
      </c>
    </row>
    <row r="119" spans="1:12" s="221" customFormat="1" ht="24" customHeight="1">
      <c r="A119" s="441">
        <v>113</v>
      </c>
      <c r="B119" s="428" t="str">
        <f t="shared" si="8"/>
        <v>4x100M-1-4</v>
      </c>
      <c r="C119" s="429"/>
      <c r="D119" s="429">
        <v>299</v>
      </c>
      <c r="E119" s="430">
        <v>30769</v>
      </c>
      <c r="F119" s="431" t="s">
        <v>1029</v>
      </c>
      <c r="G119" s="432" t="s">
        <v>1014</v>
      </c>
      <c r="H119" s="432" t="s">
        <v>1026</v>
      </c>
      <c r="I119" s="434"/>
      <c r="J119" s="435" t="s">
        <v>955</v>
      </c>
      <c r="K119" s="435" t="s">
        <v>1033</v>
      </c>
      <c r="L119" s="436">
        <v>8</v>
      </c>
    </row>
    <row r="120" spans="1:12" s="221" customFormat="1" ht="24" customHeight="1" thickBot="1">
      <c r="A120" s="509">
        <v>114</v>
      </c>
      <c r="B120" s="481" t="str">
        <f t="shared" si="8"/>
        <v>4x100M-1-4</v>
      </c>
      <c r="C120" s="437"/>
      <c r="D120" s="437">
        <v>287</v>
      </c>
      <c r="E120" s="482">
        <v>31619</v>
      </c>
      <c r="F120" s="483" t="s">
        <v>1015</v>
      </c>
      <c r="G120" s="440" t="s">
        <v>1014</v>
      </c>
      <c r="H120" s="440" t="s">
        <v>1026</v>
      </c>
      <c r="I120" s="438"/>
      <c r="J120" s="439" t="s">
        <v>955</v>
      </c>
      <c r="K120" s="439" t="s">
        <v>1033</v>
      </c>
      <c r="L120" s="484">
        <v>8</v>
      </c>
    </row>
    <row r="121" spans="1:12" s="221" customFormat="1" ht="24" customHeight="1">
      <c r="A121" s="500">
        <v>115</v>
      </c>
      <c r="B121" s="472" t="str">
        <f t="shared" si="8"/>
        <v>4x400M-1-4</v>
      </c>
      <c r="C121" s="473">
        <v>1</v>
      </c>
      <c r="D121" s="473">
        <v>288</v>
      </c>
      <c r="E121" s="730" t="s">
        <v>1225</v>
      </c>
      <c r="F121" s="475" t="s">
        <v>1032</v>
      </c>
      <c r="G121" s="476" t="s">
        <v>1014</v>
      </c>
      <c r="H121" s="476" t="s">
        <v>1030</v>
      </c>
      <c r="I121" s="477"/>
      <c r="J121" s="478" t="s">
        <v>955</v>
      </c>
      <c r="K121" s="478" t="s">
        <v>1033</v>
      </c>
      <c r="L121" s="479">
        <v>8</v>
      </c>
    </row>
    <row r="122" spans="1:12" s="221" customFormat="1" ht="24" customHeight="1">
      <c r="A122" s="441">
        <v>116</v>
      </c>
      <c r="B122" s="428" t="str">
        <f t="shared" si="8"/>
        <v>4x400M-1-4</v>
      </c>
      <c r="C122" s="429">
        <v>2</v>
      </c>
      <c r="D122" s="429">
        <v>301</v>
      </c>
      <c r="E122" s="731" t="s">
        <v>1228</v>
      </c>
      <c r="F122" s="431" t="s">
        <v>1016</v>
      </c>
      <c r="G122" s="432" t="s">
        <v>1014</v>
      </c>
      <c r="H122" s="432" t="s">
        <v>1030</v>
      </c>
      <c r="I122" s="434"/>
      <c r="J122" s="435" t="s">
        <v>955</v>
      </c>
      <c r="K122" s="435" t="s">
        <v>1033</v>
      </c>
      <c r="L122" s="436">
        <v>8</v>
      </c>
    </row>
    <row r="123" spans="1:12" s="221" customFormat="1" ht="24" customHeight="1">
      <c r="A123" s="441">
        <v>117</v>
      </c>
      <c r="B123" s="428" t="str">
        <f t="shared" si="8"/>
        <v>4x400M-1-4</v>
      </c>
      <c r="C123" s="429">
        <v>3</v>
      </c>
      <c r="D123" s="429">
        <v>299</v>
      </c>
      <c r="E123" s="731" t="s">
        <v>1224</v>
      </c>
      <c r="F123" s="431" t="s">
        <v>1031</v>
      </c>
      <c r="G123" s="432" t="s">
        <v>1014</v>
      </c>
      <c r="H123" s="432" t="s">
        <v>1030</v>
      </c>
      <c r="I123" s="434"/>
      <c r="J123" s="435" t="s">
        <v>955</v>
      </c>
      <c r="K123" s="435" t="s">
        <v>1033</v>
      </c>
      <c r="L123" s="436">
        <v>8</v>
      </c>
    </row>
    <row r="124" spans="1:12" s="221" customFormat="1" ht="24" customHeight="1">
      <c r="A124" s="441">
        <v>118</v>
      </c>
      <c r="B124" s="428" t="str">
        <f t="shared" si="8"/>
        <v>4x400M-1-4</v>
      </c>
      <c r="C124" s="429">
        <v>4</v>
      </c>
      <c r="D124" s="429">
        <v>287</v>
      </c>
      <c r="E124" s="731" t="s">
        <v>1226</v>
      </c>
      <c r="F124" s="431" t="s">
        <v>1015</v>
      </c>
      <c r="G124" s="432" t="s">
        <v>1014</v>
      </c>
      <c r="H124" s="432" t="s">
        <v>1030</v>
      </c>
      <c r="I124" s="434"/>
      <c r="J124" s="435" t="s">
        <v>955</v>
      </c>
      <c r="K124" s="435" t="s">
        <v>1033</v>
      </c>
      <c r="L124" s="436">
        <v>8</v>
      </c>
    </row>
    <row r="125" spans="1:12" s="221" customFormat="1" ht="25.5" customHeight="1">
      <c r="A125" s="441">
        <v>119</v>
      </c>
      <c r="B125" s="428" t="str">
        <f t="shared" si="8"/>
        <v>4x400M-1-4</v>
      </c>
      <c r="C125" s="429">
        <v>5</v>
      </c>
      <c r="D125" s="429">
        <v>298</v>
      </c>
      <c r="E125" s="731" t="s">
        <v>1223</v>
      </c>
      <c r="F125" s="431" t="s">
        <v>1019</v>
      </c>
      <c r="G125" s="432" t="s">
        <v>1014</v>
      </c>
      <c r="H125" s="432" t="s">
        <v>1030</v>
      </c>
      <c r="I125" s="434"/>
      <c r="J125" s="435" t="s">
        <v>955</v>
      </c>
      <c r="K125" s="435" t="s">
        <v>1033</v>
      </c>
      <c r="L125" s="436">
        <v>8</v>
      </c>
    </row>
    <row r="126" spans="1:12" s="221" customFormat="1" ht="24" customHeight="1" thickBot="1">
      <c r="A126" s="509">
        <v>120</v>
      </c>
      <c r="B126" s="481" t="str">
        <f t="shared" si="8"/>
        <v>4x400M-1-4</v>
      </c>
      <c r="C126" s="437">
        <v>6</v>
      </c>
      <c r="D126" s="437">
        <v>295</v>
      </c>
      <c r="E126" s="732" t="s">
        <v>1227</v>
      </c>
      <c r="F126" s="483" t="s">
        <v>1027</v>
      </c>
      <c r="G126" s="440" t="s">
        <v>1014</v>
      </c>
      <c r="H126" s="440" t="s">
        <v>1030</v>
      </c>
      <c r="I126" s="438"/>
      <c r="J126" s="439" t="s">
        <v>955</v>
      </c>
      <c r="K126" s="439" t="s">
        <v>1033</v>
      </c>
      <c r="L126" s="484">
        <v>8</v>
      </c>
    </row>
    <row r="127" spans="1:12" s="221" customFormat="1" ht="80.25" customHeight="1" thickBot="1">
      <c r="A127" s="509"/>
      <c r="B127" s="462" t="str">
        <f t="shared" si="8"/>
        <v>4x400M.-1-4</v>
      </c>
      <c r="C127" s="463"/>
      <c r="D127" s="457" t="str">
        <f>CONCATENATE(D121,"    ",D122,"   ",D123,"    ",D124,"   ")</f>
        <v xml:space="preserve">288    301   299    287   </v>
      </c>
      <c r="E127" s="457" t="str">
        <f>CONCATENATE(E121,"    ",E122,"   ",E123,"    ",E124,"   ")</f>
        <v xml:space="preserve">18.10.1980    16.02.1991   28.03.1984    26.07.1986   </v>
      </c>
      <c r="F127" s="457" t="str">
        <f>CONCATENATE(F121,"    ",F122,"   ",F123,"    ",F124,"   ")</f>
        <v xml:space="preserve">BİRSEN ENGİN    TUĞBA KOYUNCU   SERPİL KOÇAK    ANGELA MOROŞANU   </v>
      </c>
      <c r="G127" s="440" t="s">
        <v>1014</v>
      </c>
      <c r="H127" s="440" t="s">
        <v>1264</v>
      </c>
      <c r="I127" s="438"/>
      <c r="J127" s="439" t="s">
        <v>955</v>
      </c>
      <c r="K127" s="439" t="s">
        <v>1033</v>
      </c>
      <c r="L127" s="484">
        <v>9</v>
      </c>
    </row>
    <row r="128" spans="1:12" s="221" customFormat="1" ht="24" customHeight="1">
      <c r="A128" s="427">
        <v>121</v>
      </c>
      <c r="B128" s="442" t="str">
        <f t="shared" si="8"/>
        <v>100M-1-5</v>
      </c>
      <c r="C128" s="443"/>
      <c r="D128" s="443">
        <v>317</v>
      </c>
      <c r="E128" s="444">
        <v>32176</v>
      </c>
      <c r="F128" s="445" t="s">
        <v>1058</v>
      </c>
      <c r="G128" s="446" t="s">
        <v>1059</v>
      </c>
      <c r="H128" s="447" t="s">
        <v>193</v>
      </c>
      <c r="I128" s="448"/>
      <c r="J128" s="449" t="s">
        <v>955</v>
      </c>
      <c r="K128" s="449" t="s">
        <v>1079</v>
      </c>
      <c r="L128" s="450">
        <v>7</v>
      </c>
    </row>
    <row r="129" spans="1:12" s="221" customFormat="1" ht="24" customHeight="1">
      <c r="A129" s="427">
        <v>122</v>
      </c>
      <c r="B129" s="442" t="str">
        <f t="shared" si="8"/>
        <v>200M-1-5</v>
      </c>
      <c r="C129" s="443"/>
      <c r="D129" s="443">
        <v>317</v>
      </c>
      <c r="E129" s="444">
        <v>32176</v>
      </c>
      <c r="F129" s="445" t="s">
        <v>1058</v>
      </c>
      <c r="G129" s="446" t="s">
        <v>1059</v>
      </c>
      <c r="H129" s="447" t="s">
        <v>487</v>
      </c>
      <c r="I129" s="448"/>
      <c r="J129" s="449" t="s">
        <v>955</v>
      </c>
      <c r="K129" s="449" t="s">
        <v>1079</v>
      </c>
      <c r="L129" s="450">
        <v>7</v>
      </c>
    </row>
    <row r="130" spans="1:12" s="221" customFormat="1" ht="24" customHeight="1">
      <c r="A130" s="427">
        <v>123</v>
      </c>
      <c r="B130" s="442" t="str">
        <f t="shared" si="8"/>
        <v>400M-1-5</v>
      </c>
      <c r="C130" s="443"/>
      <c r="D130" s="443">
        <v>309</v>
      </c>
      <c r="E130" s="444">
        <v>33286</v>
      </c>
      <c r="F130" s="445" t="s">
        <v>1060</v>
      </c>
      <c r="G130" s="446" t="s">
        <v>1059</v>
      </c>
      <c r="H130" s="447" t="s">
        <v>488</v>
      </c>
      <c r="I130" s="448"/>
      <c r="J130" s="449" t="s">
        <v>955</v>
      </c>
      <c r="K130" s="449" t="s">
        <v>1079</v>
      </c>
      <c r="L130" s="450">
        <v>7</v>
      </c>
    </row>
    <row r="131" spans="1:12" s="221" customFormat="1" ht="24" customHeight="1">
      <c r="A131" s="427">
        <v>124</v>
      </c>
      <c r="B131" s="442" t="str">
        <f t="shared" si="8"/>
        <v>800M-1-5</v>
      </c>
      <c r="C131" s="443"/>
      <c r="D131" s="443">
        <v>309</v>
      </c>
      <c r="E131" s="444">
        <v>33286</v>
      </c>
      <c r="F131" s="445" t="s">
        <v>1060</v>
      </c>
      <c r="G131" s="446" t="s">
        <v>1059</v>
      </c>
      <c r="H131" s="447" t="s">
        <v>160</v>
      </c>
      <c r="I131" s="448"/>
      <c r="J131" s="449" t="s">
        <v>955</v>
      </c>
      <c r="K131" s="449" t="s">
        <v>1079</v>
      </c>
      <c r="L131" s="450">
        <v>7</v>
      </c>
    </row>
    <row r="132" spans="1:12" s="221" customFormat="1" ht="24" customHeight="1">
      <c r="A132" s="427">
        <v>125</v>
      </c>
      <c r="B132" s="442" t="str">
        <f t="shared" si="8"/>
        <v>1500M-1-5</v>
      </c>
      <c r="C132" s="443"/>
      <c r="D132" s="443">
        <v>313</v>
      </c>
      <c r="E132" s="444">
        <v>33819</v>
      </c>
      <c r="F132" s="445" t="s">
        <v>1062</v>
      </c>
      <c r="G132" s="446" t="s">
        <v>1059</v>
      </c>
      <c r="H132" s="447" t="s">
        <v>353</v>
      </c>
      <c r="I132" s="448"/>
      <c r="J132" s="449" t="s">
        <v>955</v>
      </c>
      <c r="K132" s="449" t="s">
        <v>1079</v>
      </c>
      <c r="L132" s="450">
        <v>7</v>
      </c>
    </row>
    <row r="133" spans="1:12" s="221" customFormat="1" ht="24" customHeight="1">
      <c r="A133" s="427">
        <v>126</v>
      </c>
      <c r="B133" s="442" t="str">
        <f t="shared" si="8"/>
        <v>3000M-1-5</v>
      </c>
      <c r="C133" s="443"/>
      <c r="D133" s="443">
        <v>310</v>
      </c>
      <c r="E133" s="444">
        <v>33458</v>
      </c>
      <c r="F133" s="445" t="s">
        <v>1061</v>
      </c>
      <c r="G133" s="446" t="s">
        <v>1059</v>
      </c>
      <c r="H133" s="447" t="s">
        <v>585</v>
      </c>
      <c r="I133" s="448"/>
      <c r="J133" s="449" t="s">
        <v>955</v>
      </c>
      <c r="K133" s="449" t="s">
        <v>1079</v>
      </c>
      <c r="L133" s="450">
        <v>7</v>
      </c>
    </row>
    <row r="134" spans="1:12" s="221" customFormat="1" ht="25.5" customHeight="1">
      <c r="A134" s="427">
        <v>127</v>
      </c>
      <c r="B134" s="442" t="str">
        <f t="shared" si="8"/>
        <v>5000M-1-5</v>
      </c>
      <c r="C134" s="443"/>
      <c r="D134" s="443">
        <v>313</v>
      </c>
      <c r="E134" s="444">
        <v>33819</v>
      </c>
      <c r="F134" s="445" t="s">
        <v>1062</v>
      </c>
      <c r="G134" s="446" t="s">
        <v>1059</v>
      </c>
      <c r="H134" s="447" t="s">
        <v>849</v>
      </c>
      <c r="I134" s="448"/>
      <c r="J134" s="449" t="s">
        <v>955</v>
      </c>
      <c r="K134" s="449" t="s">
        <v>1079</v>
      </c>
      <c r="L134" s="450">
        <v>7</v>
      </c>
    </row>
    <row r="135" spans="1:12" s="221" customFormat="1" ht="28.5" customHeight="1">
      <c r="A135" s="427">
        <v>128</v>
      </c>
      <c r="B135" s="442" t="str">
        <f t="shared" si="8"/>
        <v>100M.ENG.-1-5</v>
      </c>
      <c r="C135" s="443"/>
      <c r="D135" s="443">
        <v>312</v>
      </c>
      <c r="E135" s="444">
        <v>34157</v>
      </c>
      <c r="F135" s="445" t="s">
        <v>1063</v>
      </c>
      <c r="G135" s="446" t="s">
        <v>1059</v>
      </c>
      <c r="H135" s="447" t="s">
        <v>970</v>
      </c>
      <c r="I135" s="448"/>
      <c r="J135" s="449" t="s">
        <v>955</v>
      </c>
      <c r="K135" s="449" t="s">
        <v>1079</v>
      </c>
      <c r="L135" s="450">
        <v>7</v>
      </c>
    </row>
    <row r="136" spans="1:12" s="221" customFormat="1" ht="24" customHeight="1">
      <c r="A136" s="427">
        <v>129</v>
      </c>
      <c r="B136" s="442" t="str">
        <f t="shared" si="8"/>
        <v>400M.ENG-1-5</v>
      </c>
      <c r="C136" s="443"/>
      <c r="D136" s="443">
        <v>312</v>
      </c>
      <c r="E136" s="444">
        <v>34157</v>
      </c>
      <c r="F136" s="445" t="s">
        <v>1063</v>
      </c>
      <c r="G136" s="446" t="s">
        <v>1059</v>
      </c>
      <c r="H136" s="447" t="s">
        <v>850</v>
      </c>
      <c r="I136" s="448"/>
      <c r="J136" s="449" t="s">
        <v>955</v>
      </c>
      <c r="K136" s="449" t="s">
        <v>1079</v>
      </c>
      <c r="L136" s="450">
        <v>7</v>
      </c>
    </row>
    <row r="137" spans="1:12" s="221" customFormat="1" ht="24" customHeight="1">
      <c r="A137" s="427">
        <v>130</v>
      </c>
      <c r="B137" s="442" t="str">
        <f t="shared" si="8"/>
        <v>3000M.ENG-1-5</v>
      </c>
      <c r="C137" s="443"/>
      <c r="D137" s="443">
        <v>319</v>
      </c>
      <c r="E137" s="444">
        <v>30686</v>
      </c>
      <c r="F137" s="445" t="s">
        <v>1064</v>
      </c>
      <c r="G137" s="446" t="s">
        <v>1059</v>
      </c>
      <c r="H137" s="447" t="s">
        <v>851</v>
      </c>
      <c r="I137" s="448"/>
      <c r="J137" s="449" t="s">
        <v>955</v>
      </c>
      <c r="K137" s="449" t="s">
        <v>1079</v>
      </c>
      <c r="L137" s="450">
        <v>7</v>
      </c>
    </row>
    <row r="138" spans="1:12" s="221" customFormat="1" ht="24" customHeight="1">
      <c r="A138" s="427">
        <v>131</v>
      </c>
      <c r="B138" s="442" t="str">
        <f t="shared" ref="B138:B145" si="9">CONCATENATE(H138,"-",L138)</f>
        <v>UZUN-7</v>
      </c>
      <c r="C138" s="443"/>
      <c r="D138" s="443">
        <v>304</v>
      </c>
      <c r="E138" s="444">
        <v>32911</v>
      </c>
      <c r="F138" s="445" t="s">
        <v>1065</v>
      </c>
      <c r="G138" s="446" t="s">
        <v>1059</v>
      </c>
      <c r="H138" s="447" t="s">
        <v>73</v>
      </c>
      <c r="I138" s="448"/>
      <c r="J138" s="449" t="s">
        <v>955</v>
      </c>
      <c r="K138" s="449" t="s">
        <v>1079</v>
      </c>
      <c r="L138" s="450">
        <v>7</v>
      </c>
    </row>
    <row r="139" spans="1:12" s="221" customFormat="1" ht="24" customHeight="1">
      <c r="A139" s="427">
        <v>132</v>
      </c>
      <c r="B139" s="442" t="str">
        <f t="shared" si="9"/>
        <v>ÜÇADIM-7</v>
      </c>
      <c r="C139" s="443"/>
      <c r="D139" s="443">
        <v>304</v>
      </c>
      <c r="E139" s="444">
        <v>32911</v>
      </c>
      <c r="F139" s="445" t="s">
        <v>1065</v>
      </c>
      <c r="G139" s="446" t="s">
        <v>1059</v>
      </c>
      <c r="H139" s="447" t="s">
        <v>490</v>
      </c>
      <c r="I139" s="448"/>
      <c r="J139" s="449" t="s">
        <v>955</v>
      </c>
      <c r="K139" s="449" t="s">
        <v>1079</v>
      </c>
      <c r="L139" s="450">
        <v>7</v>
      </c>
    </row>
    <row r="140" spans="1:12" s="221" customFormat="1" ht="24" customHeight="1">
      <c r="A140" s="427">
        <v>133</v>
      </c>
      <c r="B140" s="442" t="str">
        <f t="shared" si="9"/>
        <v>YÜKSEK-7</v>
      </c>
      <c r="C140" s="443"/>
      <c r="D140" s="443">
        <v>320</v>
      </c>
      <c r="E140" s="444">
        <v>27193</v>
      </c>
      <c r="F140" s="445" t="s">
        <v>1066</v>
      </c>
      <c r="G140" s="446" t="s">
        <v>1059</v>
      </c>
      <c r="H140" s="447" t="s">
        <v>74</v>
      </c>
      <c r="I140" s="448"/>
      <c r="J140" s="449" t="s">
        <v>955</v>
      </c>
      <c r="K140" s="449" t="s">
        <v>1079</v>
      </c>
      <c r="L140" s="450">
        <v>7</v>
      </c>
    </row>
    <row r="141" spans="1:12" s="221" customFormat="1" ht="24" customHeight="1">
      <c r="A141" s="427">
        <v>134</v>
      </c>
      <c r="B141" s="442" t="str">
        <f t="shared" si="9"/>
        <v>SIRIK-7</v>
      </c>
      <c r="C141" s="443"/>
      <c r="D141" s="443">
        <v>305</v>
      </c>
      <c r="E141" s="444">
        <v>35272</v>
      </c>
      <c r="F141" s="445" t="s">
        <v>1067</v>
      </c>
      <c r="G141" s="446" t="s">
        <v>1059</v>
      </c>
      <c r="H141" s="447" t="s">
        <v>491</v>
      </c>
      <c r="I141" s="448"/>
      <c r="J141" s="449" t="s">
        <v>955</v>
      </c>
      <c r="K141" s="449" t="s">
        <v>1079</v>
      </c>
      <c r="L141" s="450">
        <v>7</v>
      </c>
    </row>
    <row r="142" spans="1:12" s="221" customFormat="1" ht="24" customHeight="1">
      <c r="A142" s="427">
        <v>135</v>
      </c>
      <c r="B142" s="442" t="str">
        <f t="shared" si="9"/>
        <v>DİSK-7</v>
      </c>
      <c r="C142" s="443"/>
      <c r="D142" s="443">
        <v>322</v>
      </c>
      <c r="E142" s="444">
        <v>34198</v>
      </c>
      <c r="F142" s="445" t="s">
        <v>1068</v>
      </c>
      <c r="G142" s="446" t="s">
        <v>1059</v>
      </c>
      <c r="H142" s="447" t="s">
        <v>356</v>
      </c>
      <c r="I142" s="448"/>
      <c r="J142" s="449" t="s">
        <v>955</v>
      </c>
      <c r="K142" s="449" t="s">
        <v>1079</v>
      </c>
      <c r="L142" s="450">
        <v>7</v>
      </c>
    </row>
    <row r="143" spans="1:12" s="221" customFormat="1" ht="30" customHeight="1">
      <c r="A143" s="427">
        <v>136</v>
      </c>
      <c r="B143" s="442" t="str">
        <f t="shared" si="9"/>
        <v>CİRİT-7</v>
      </c>
      <c r="C143" s="443"/>
      <c r="D143" s="443">
        <v>308</v>
      </c>
      <c r="E143" s="444" t="s">
        <v>1069</v>
      </c>
      <c r="F143" s="445" t="s">
        <v>1070</v>
      </c>
      <c r="G143" s="446" t="s">
        <v>1059</v>
      </c>
      <c r="H143" s="447" t="s">
        <v>357</v>
      </c>
      <c r="I143" s="448"/>
      <c r="J143" s="449" t="s">
        <v>955</v>
      </c>
      <c r="K143" s="449" t="s">
        <v>1079</v>
      </c>
      <c r="L143" s="450">
        <v>7</v>
      </c>
    </row>
    <row r="144" spans="1:12" s="221" customFormat="1" ht="29.25" customHeight="1">
      <c r="A144" s="427">
        <v>137</v>
      </c>
      <c r="B144" s="442" t="str">
        <f t="shared" si="9"/>
        <v>GÜLLE-7</v>
      </c>
      <c r="C144" s="443"/>
      <c r="D144" s="443">
        <v>311</v>
      </c>
      <c r="E144" s="444">
        <v>35120</v>
      </c>
      <c r="F144" s="445" t="s">
        <v>1071</v>
      </c>
      <c r="G144" s="446" t="s">
        <v>1059</v>
      </c>
      <c r="H144" s="447" t="s">
        <v>355</v>
      </c>
      <c r="I144" s="448"/>
      <c r="J144" s="449" t="s">
        <v>955</v>
      </c>
      <c r="K144" s="449" t="s">
        <v>1079</v>
      </c>
      <c r="L144" s="450">
        <v>7</v>
      </c>
    </row>
    <row r="145" spans="1:12" s="221" customFormat="1" ht="25.5" customHeight="1" thickBot="1">
      <c r="A145" s="461">
        <v>138</v>
      </c>
      <c r="B145" s="491" t="str">
        <f t="shared" si="9"/>
        <v>ÇEKİÇ-7</v>
      </c>
      <c r="C145" s="492"/>
      <c r="D145" s="492">
        <v>306</v>
      </c>
      <c r="E145" s="493">
        <v>35993</v>
      </c>
      <c r="F145" s="494" t="s">
        <v>1072</v>
      </c>
      <c r="G145" s="495" t="s">
        <v>1059</v>
      </c>
      <c r="H145" s="496" t="s">
        <v>852</v>
      </c>
      <c r="I145" s="497"/>
      <c r="J145" s="498" t="s">
        <v>955</v>
      </c>
      <c r="K145" s="498" t="s">
        <v>1079</v>
      </c>
      <c r="L145" s="499">
        <v>7</v>
      </c>
    </row>
    <row r="146" spans="1:12" s="221" customFormat="1" ht="25.5" customHeight="1">
      <c r="A146" s="471">
        <v>139</v>
      </c>
      <c r="B146" s="501" t="str">
        <f t="shared" ref="B146:B168" si="10">CONCATENATE(H146,"-",J146,"-",K146)</f>
        <v>4X100M-1-5</v>
      </c>
      <c r="C146" s="502"/>
      <c r="D146" s="502">
        <v>318</v>
      </c>
      <c r="E146" s="503">
        <v>29546</v>
      </c>
      <c r="F146" s="504" t="s">
        <v>1073</v>
      </c>
      <c r="G146" s="505" t="s">
        <v>1059</v>
      </c>
      <c r="H146" s="505" t="s">
        <v>853</v>
      </c>
      <c r="I146" s="506"/>
      <c r="J146" s="507" t="s">
        <v>955</v>
      </c>
      <c r="K146" s="507" t="s">
        <v>1079</v>
      </c>
      <c r="L146" s="508">
        <v>7</v>
      </c>
    </row>
    <row r="147" spans="1:12" s="221" customFormat="1" ht="25.5" customHeight="1">
      <c r="A147" s="427">
        <v>140</v>
      </c>
      <c r="B147" s="442" t="str">
        <f t="shared" si="10"/>
        <v>4X100M-1-5</v>
      </c>
      <c r="C147" s="443"/>
      <c r="D147" s="443">
        <v>312</v>
      </c>
      <c r="E147" s="444">
        <v>34157</v>
      </c>
      <c r="F147" s="445" t="s">
        <v>1063</v>
      </c>
      <c r="G147" s="446" t="s">
        <v>1059</v>
      </c>
      <c r="H147" s="446" t="s">
        <v>853</v>
      </c>
      <c r="I147" s="448"/>
      <c r="J147" s="449" t="s">
        <v>955</v>
      </c>
      <c r="K147" s="449" t="s">
        <v>1079</v>
      </c>
      <c r="L147" s="450">
        <v>7</v>
      </c>
    </row>
    <row r="148" spans="1:12" s="221" customFormat="1" ht="26.25" customHeight="1">
      <c r="A148" s="427">
        <v>141</v>
      </c>
      <c r="B148" s="442" t="str">
        <f t="shared" si="10"/>
        <v>4X100M-1-5</v>
      </c>
      <c r="C148" s="443"/>
      <c r="D148" s="443">
        <v>321</v>
      </c>
      <c r="E148" s="444">
        <v>35483</v>
      </c>
      <c r="F148" s="445" t="s">
        <v>1074</v>
      </c>
      <c r="G148" s="446" t="s">
        <v>1059</v>
      </c>
      <c r="H148" s="446" t="s">
        <v>853</v>
      </c>
      <c r="I148" s="448"/>
      <c r="J148" s="449" t="s">
        <v>955</v>
      </c>
      <c r="K148" s="449" t="s">
        <v>1079</v>
      </c>
      <c r="L148" s="450">
        <v>7</v>
      </c>
    </row>
    <row r="149" spans="1:12" s="221" customFormat="1" ht="27.75" customHeight="1">
      <c r="A149" s="427">
        <v>142</v>
      </c>
      <c r="B149" s="442" t="str">
        <f t="shared" si="10"/>
        <v>4X100M-1-5</v>
      </c>
      <c r="C149" s="443"/>
      <c r="D149" s="443">
        <v>317</v>
      </c>
      <c r="E149" s="444">
        <v>32176</v>
      </c>
      <c r="F149" s="445" t="s">
        <v>1058</v>
      </c>
      <c r="G149" s="446" t="s">
        <v>1059</v>
      </c>
      <c r="H149" s="446" t="s">
        <v>853</v>
      </c>
      <c r="I149" s="448"/>
      <c r="J149" s="449" t="s">
        <v>955</v>
      </c>
      <c r="K149" s="449" t="s">
        <v>1079</v>
      </c>
      <c r="L149" s="450">
        <v>7</v>
      </c>
    </row>
    <row r="150" spans="1:12" s="221" customFormat="1" ht="28.5" customHeight="1">
      <c r="A150" s="427">
        <v>143</v>
      </c>
      <c r="B150" s="442" t="str">
        <f t="shared" si="10"/>
        <v>4X100M-1-5</v>
      </c>
      <c r="C150" s="443"/>
      <c r="D150" s="443">
        <v>315</v>
      </c>
      <c r="E150" s="444">
        <v>33883</v>
      </c>
      <c r="F150" s="445" t="s">
        <v>1075</v>
      </c>
      <c r="G150" s="446" t="s">
        <v>1059</v>
      </c>
      <c r="H150" s="446" t="s">
        <v>853</v>
      </c>
      <c r="I150" s="448"/>
      <c r="J150" s="449" t="s">
        <v>955</v>
      </c>
      <c r="K150" s="449" t="s">
        <v>1079</v>
      </c>
      <c r="L150" s="450">
        <v>7</v>
      </c>
    </row>
    <row r="151" spans="1:12" s="221" customFormat="1" ht="27" customHeight="1" thickBot="1">
      <c r="A151" s="480">
        <v>144</v>
      </c>
      <c r="B151" s="510" t="str">
        <f t="shared" si="10"/>
        <v>4X100M-1-5</v>
      </c>
      <c r="C151" s="457"/>
      <c r="D151" s="457" t="s">
        <v>1012</v>
      </c>
      <c r="E151" s="511" t="s">
        <v>1012</v>
      </c>
      <c r="F151" s="512" t="s">
        <v>1012</v>
      </c>
      <c r="G151" s="459" t="s">
        <v>1059</v>
      </c>
      <c r="H151" s="459" t="s">
        <v>853</v>
      </c>
      <c r="I151" s="451"/>
      <c r="J151" s="452" t="s">
        <v>955</v>
      </c>
      <c r="K151" s="452" t="s">
        <v>1079</v>
      </c>
      <c r="L151" s="453">
        <v>7</v>
      </c>
    </row>
    <row r="152" spans="1:12" s="221" customFormat="1" ht="24" customHeight="1">
      <c r="A152" s="471">
        <v>145</v>
      </c>
      <c r="B152" s="501" t="str">
        <f t="shared" si="10"/>
        <v>4X400M-1-5</v>
      </c>
      <c r="C152" s="502">
        <v>1</v>
      </c>
      <c r="D152" s="502">
        <v>312</v>
      </c>
      <c r="E152" s="726" t="s">
        <v>1231</v>
      </c>
      <c r="F152" s="504" t="s">
        <v>1063</v>
      </c>
      <c r="G152" s="505" t="s">
        <v>1059</v>
      </c>
      <c r="H152" s="505" t="s">
        <v>854</v>
      </c>
      <c r="I152" s="506"/>
      <c r="J152" s="507" t="s">
        <v>955</v>
      </c>
      <c r="K152" s="507" t="s">
        <v>1079</v>
      </c>
      <c r="L152" s="508">
        <v>7</v>
      </c>
    </row>
    <row r="153" spans="1:12" s="221" customFormat="1" ht="24" customHeight="1">
      <c r="A153" s="427">
        <v>146</v>
      </c>
      <c r="B153" s="442" t="str">
        <f t="shared" si="10"/>
        <v>4X400M-1-5</v>
      </c>
      <c r="C153" s="443">
        <v>2</v>
      </c>
      <c r="D153" s="443">
        <v>309</v>
      </c>
      <c r="E153" s="733" t="s">
        <v>1230</v>
      </c>
      <c r="F153" s="445" t="s">
        <v>1060</v>
      </c>
      <c r="G153" s="446" t="s">
        <v>1059</v>
      </c>
      <c r="H153" s="446" t="s">
        <v>854</v>
      </c>
      <c r="I153" s="448"/>
      <c r="J153" s="449" t="s">
        <v>955</v>
      </c>
      <c r="K153" s="449" t="s">
        <v>1079</v>
      </c>
      <c r="L153" s="450">
        <v>7</v>
      </c>
    </row>
    <row r="154" spans="1:12" s="221" customFormat="1" ht="24" customHeight="1">
      <c r="A154" s="427">
        <v>147</v>
      </c>
      <c r="B154" s="442" t="str">
        <f t="shared" si="10"/>
        <v>4X400M-1-5</v>
      </c>
      <c r="C154" s="443">
        <v>3</v>
      </c>
      <c r="D154" s="443">
        <v>316</v>
      </c>
      <c r="E154" s="733" t="s">
        <v>1229</v>
      </c>
      <c r="F154" s="445" t="s">
        <v>1076</v>
      </c>
      <c r="G154" s="446" t="s">
        <v>1059</v>
      </c>
      <c r="H154" s="446" t="s">
        <v>854</v>
      </c>
      <c r="I154" s="448"/>
      <c r="J154" s="449" t="s">
        <v>955</v>
      </c>
      <c r="K154" s="449" t="s">
        <v>1079</v>
      </c>
      <c r="L154" s="450">
        <v>7</v>
      </c>
    </row>
    <row r="155" spans="1:12" s="221" customFormat="1" ht="24" customHeight="1">
      <c r="A155" s="427">
        <v>148</v>
      </c>
      <c r="B155" s="442" t="str">
        <f t="shared" si="10"/>
        <v>4X400M-1-5</v>
      </c>
      <c r="C155" s="443">
        <v>4</v>
      </c>
      <c r="D155" s="443">
        <v>317</v>
      </c>
      <c r="E155" s="733" t="s">
        <v>1232</v>
      </c>
      <c r="F155" s="445" t="s">
        <v>1058</v>
      </c>
      <c r="G155" s="446" t="s">
        <v>1059</v>
      </c>
      <c r="H155" s="446" t="s">
        <v>854</v>
      </c>
      <c r="I155" s="448"/>
      <c r="J155" s="449" t="s">
        <v>955</v>
      </c>
      <c r="K155" s="449" t="s">
        <v>1079</v>
      </c>
      <c r="L155" s="450">
        <v>7</v>
      </c>
    </row>
    <row r="156" spans="1:12" s="221" customFormat="1" ht="24" customHeight="1">
      <c r="A156" s="427">
        <v>149</v>
      </c>
      <c r="B156" s="442" t="str">
        <f t="shared" si="10"/>
        <v>4X400M-1-5</v>
      </c>
      <c r="C156" s="443"/>
      <c r="D156" s="443">
        <v>314</v>
      </c>
      <c r="E156" s="733" t="s">
        <v>1233</v>
      </c>
      <c r="F156" s="445" t="s">
        <v>1077</v>
      </c>
      <c r="G156" s="446" t="s">
        <v>1059</v>
      </c>
      <c r="H156" s="446" t="s">
        <v>854</v>
      </c>
      <c r="I156" s="448"/>
      <c r="J156" s="449" t="s">
        <v>955</v>
      </c>
      <c r="K156" s="449" t="s">
        <v>1079</v>
      </c>
      <c r="L156" s="450">
        <v>7</v>
      </c>
    </row>
    <row r="157" spans="1:12" s="221" customFormat="1" ht="24" customHeight="1" thickBot="1">
      <c r="A157" s="480">
        <v>150</v>
      </c>
      <c r="B157" s="510" t="str">
        <f t="shared" si="10"/>
        <v>4X400M-1-5</v>
      </c>
      <c r="C157" s="457"/>
      <c r="D157" s="457">
        <v>307</v>
      </c>
      <c r="E157" s="734" t="s">
        <v>1234</v>
      </c>
      <c r="F157" s="512" t="s">
        <v>1078</v>
      </c>
      <c r="G157" s="459" t="s">
        <v>1059</v>
      </c>
      <c r="H157" s="459" t="s">
        <v>854</v>
      </c>
      <c r="I157" s="451"/>
      <c r="J157" s="452" t="s">
        <v>955</v>
      </c>
      <c r="K157" s="452" t="s">
        <v>1079</v>
      </c>
      <c r="L157" s="453">
        <v>7</v>
      </c>
    </row>
    <row r="158" spans="1:12" s="221" customFormat="1" ht="61.5" customHeight="1" thickBot="1">
      <c r="A158" s="480"/>
      <c r="B158" s="510" t="str">
        <f t="shared" si="10"/>
        <v>4X400M.-1-5</v>
      </c>
      <c r="C158" s="457"/>
      <c r="D158" s="457" t="str">
        <f>CONCATENATE(D152,"    ",D153,"   ",D154,"    ",D155,"   ")</f>
        <v xml:space="preserve">312    309   316    317   </v>
      </c>
      <c r="E158" s="457" t="str">
        <f>CONCATENATE(E152,"    ",E153,"   ",E154,"    ",E155,"   ")</f>
        <v xml:space="preserve">07.07.1993    17.02.1991   07.05.1995    03.02.1988   </v>
      </c>
      <c r="F158" s="457" t="str">
        <f>CONCATENATE(F152,"        ",F153,"          ",F154,"         ",F155,"   ")</f>
        <v xml:space="preserve">EMEL ŞANLI        ELENA MİRELA LAVRİCH          HATİCE ÜNZİR         KHRYSTYNA STUY   </v>
      </c>
      <c r="G158" s="459" t="s">
        <v>1059</v>
      </c>
      <c r="H158" s="459" t="s">
        <v>1222</v>
      </c>
      <c r="I158" s="451"/>
      <c r="J158" s="452" t="s">
        <v>955</v>
      </c>
      <c r="K158" s="452" t="s">
        <v>1079</v>
      </c>
      <c r="L158" s="453">
        <v>7</v>
      </c>
    </row>
    <row r="159" spans="1:12" s="221" customFormat="1" ht="24" customHeight="1">
      <c r="A159" s="485">
        <v>151</v>
      </c>
      <c r="B159" s="486" t="str">
        <f t="shared" si="10"/>
        <v>100M-1-6</v>
      </c>
      <c r="C159" s="458"/>
      <c r="D159" s="458">
        <v>270</v>
      </c>
      <c r="E159" s="487">
        <v>35960</v>
      </c>
      <c r="F159" s="488" t="s">
        <v>995</v>
      </c>
      <c r="G159" s="460" t="s">
        <v>996</v>
      </c>
      <c r="H159" s="489" t="s">
        <v>193</v>
      </c>
      <c r="I159" s="454"/>
      <c r="J159" s="455" t="s">
        <v>955</v>
      </c>
      <c r="K159" s="455" t="s">
        <v>1011</v>
      </c>
      <c r="L159" s="456">
        <v>5</v>
      </c>
    </row>
    <row r="160" spans="1:12" s="221" customFormat="1" ht="24" customHeight="1" thickBot="1">
      <c r="A160" s="441">
        <v>152</v>
      </c>
      <c r="B160" s="442" t="str">
        <f t="shared" si="10"/>
        <v>200M-1-6</v>
      </c>
      <c r="C160" s="443"/>
      <c r="D160" s="443">
        <v>270</v>
      </c>
      <c r="E160" s="444">
        <v>35960</v>
      </c>
      <c r="F160" s="445" t="s">
        <v>995</v>
      </c>
      <c r="G160" s="446" t="s">
        <v>996</v>
      </c>
      <c r="H160" s="447" t="s">
        <v>487</v>
      </c>
      <c r="I160" s="451"/>
      <c r="J160" s="455" t="s">
        <v>955</v>
      </c>
      <c r="K160" s="455" t="s">
        <v>1011</v>
      </c>
      <c r="L160" s="456">
        <v>5</v>
      </c>
    </row>
    <row r="161" spans="1:12" s="221" customFormat="1" ht="29.25" customHeight="1">
      <c r="A161" s="441">
        <v>153</v>
      </c>
      <c r="B161" s="442" t="str">
        <f t="shared" si="10"/>
        <v>400M-1-6</v>
      </c>
      <c r="C161" s="443"/>
      <c r="D161" s="443">
        <v>285</v>
      </c>
      <c r="E161" s="444">
        <v>32775</v>
      </c>
      <c r="F161" s="445" t="s">
        <v>997</v>
      </c>
      <c r="G161" s="446" t="s">
        <v>996</v>
      </c>
      <c r="H161" s="447" t="s">
        <v>488</v>
      </c>
      <c r="I161" s="454"/>
      <c r="J161" s="455" t="s">
        <v>955</v>
      </c>
      <c r="K161" s="455" t="s">
        <v>1011</v>
      </c>
      <c r="L161" s="456">
        <v>5</v>
      </c>
    </row>
    <row r="162" spans="1:12" s="221" customFormat="1" ht="24" customHeight="1">
      <c r="A162" s="441">
        <v>154</v>
      </c>
      <c r="B162" s="442" t="str">
        <f t="shared" si="10"/>
        <v>800M-1-6</v>
      </c>
      <c r="C162" s="443"/>
      <c r="D162" s="443">
        <v>271</v>
      </c>
      <c r="E162" s="444">
        <v>34568</v>
      </c>
      <c r="F162" s="445" t="s">
        <v>998</v>
      </c>
      <c r="G162" s="446" t="s">
        <v>996</v>
      </c>
      <c r="H162" s="447" t="s">
        <v>160</v>
      </c>
      <c r="I162" s="454"/>
      <c r="J162" s="455" t="s">
        <v>955</v>
      </c>
      <c r="K162" s="455" t="s">
        <v>1011</v>
      </c>
      <c r="L162" s="456">
        <v>5</v>
      </c>
    </row>
    <row r="163" spans="1:12" s="221" customFormat="1" ht="24" customHeight="1">
      <c r="A163" s="441">
        <v>155</v>
      </c>
      <c r="B163" s="442" t="str">
        <f t="shared" si="10"/>
        <v>1500M-1-6</v>
      </c>
      <c r="C163" s="443"/>
      <c r="D163" s="443">
        <v>271</v>
      </c>
      <c r="E163" s="444">
        <v>34568</v>
      </c>
      <c r="F163" s="445" t="s">
        <v>998</v>
      </c>
      <c r="G163" s="446" t="s">
        <v>996</v>
      </c>
      <c r="H163" s="447" t="s">
        <v>353</v>
      </c>
      <c r="I163" s="454"/>
      <c r="J163" s="455" t="s">
        <v>955</v>
      </c>
      <c r="K163" s="455" t="s">
        <v>1011</v>
      </c>
      <c r="L163" s="456">
        <v>5</v>
      </c>
    </row>
    <row r="164" spans="1:12" s="221" customFormat="1" ht="24" customHeight="1">
      <c r="A164" s="441">
        <v>156</v>
      </c>
      <c r="B164" s="442" t="str">
        <f t="shared" si="10"/>
        <v>3000M-1-6</v>
      </c>
      <c r="C164" s="443"/>
      <c r="D164" s="443">
        <v>281</v>
      </c>
      <c r="E164" s="444">
        <v>34062</v>
      </c>
      <c r="F164" s="445" t="s">
        <v>999</v>
      </c>
      <c r="G164" s="446" t="s">
        <v>996</v>
      </c>
      <c r="H164" s="447" t="s">
        <v>585</v>
      </c>
      <c r="I164" s="448"/>
      <c r="J164" s="455" t="s">
        <v>955</v>
      </c>
      <c r="K164" s="455" t="s">
        <v>1011</v>
      </c>
      <c r="L164" s="456">
        <v>5</v>
      </c>
    </row>
    <row r="165" spans="1:12" s="221" customFormat="1" ht="24" customHeight="1">
      <c r="A165" s="441">
        <v>157</v>
      </c>
      <c r="B165" s="442" t="str">
        <f t="shared" si="10"/>
        <v>5000M-1-6</v>
      </c>
      <c r="C165" s="443"/>
      <c r="D165" s="443">
        <v>278</v>
      </c>
      <c r="E165" s="444">
        <v>31780</v>
      </c>
      <c r="F165" s="445" t="s">
        <v>1000</v>
      </c>
      <c r="G165" s="446" t="s">
        <v>996</v>
      </c>
      <c r="H165" s="447" t="s">
        <v>849</v>
      </c>
      <c r="I165" s="448"/>
      <c r="J165" s="455" t="s">
        <v>955</v>
      </c>
      <c r="K165" s="455" t="s">
        <v>1011</v>
      </c>
      <c r="L165" s="456">
        <v>5</v>
      </c>
    </row>
    <row r="166" spans="1:12" s="221" customFormat="1" ht="24" customHeight="1">
      <c r="A166" s="441">
        <v>158</v>
      </c>
      <c r="B166" s="442" t="str">
        <f t="shared" si="10"/>
        <v>100M.ENG.-1-6</v>
      </c>
      <c r="C166" s="443"/>
      <c r="D166" s="443">
        <v>279</v>
      </c>
      <c r="E166" s="444">
        <v>34911</v>
      </c>
      <c r="F166" s="445" t="s">
        <v>1001</v>
      </c>
      <c r="G166" s="446" t="s">
        <v>996</v>
      </c>
      <c r="H166" s="447" t="s">
        <v>970</v>
      </c>
      <c r="I166" s="448"/>
      <c r="J166" s="455" t="s">
        <v>955</v>
      </c>
      <c r="K166" s="455" t="s">
        <v>1011</v>
      </c>
      <c r="L166" s="456">
        <v>5</v>
      </c>
    </row>
    <row r="167" spans="1:12" s="221" customFormat="1" ht="24" customHeight="1">
      <c r="A167" s="441">
        <v>159</v>
      </c>
      <c r="B167" s="442" t="str">
        <f t="shared" si="10"/>
        <v>400M.ENG-1-6</v>
      </c>
      <c r="C167" s="443"/>
      <c r="D167" s="443">
        <v>285</v>
      </c>
      <c r="E167" s="444">
        <v>32775</v>
      </c>
      <c r="F167" s="445" t="s">
        <v>997</v>
      </c>
      <c r="G167" s="446" t="s">
        <v>996</v>
      </c>
      <c r="H167" s="447" t="s">
        <v>850</v>
      </c>
      <c r="I167" s="448"/>
      <c r="J167" s="455" t="s">
        <v>955</v>
      </c>
      <c r="K167" s="455" t="s">
        <v>1011</v>
      </c>
      <c r="L167" s="456">
        <v>5</v>
      </c>
    </row>
    <row r="168" spans="1:12" s="221" customFormat="1" ht="27.75" customHeight="1">
      <c r="A168" s="441">
        <v>160</v>
      </c>
      <c r="B168" s="442" t="str">
        <f t="shared" si="10"/>
        <v>3000M.ENG-1-6</v>
      </c>
      <c r="C168" s="443"/>
      <c r="D168" s="443">
        <v>280</v>
      </c>
      <c r="E168" s="444">
        <v>34639</v>
      </c>
      <c r="F168" s="445" t="s">
        <v>1002</v>
      </c>
      <c r="G168" s="446" t="s">
        <v>996</v>
      </c>
      <c r="H168" s="447" t="s">
        <v>851</v>
      </c>
      <c r="I168" s="448"/>
      <c r="J168" s="455" t="s">
        <v>955</v>
      </c>
      <c r="K168" s="455" t="s">
        <v>1011</v>
      </c>
      <c r="L168" s="456">
        <v>5</v>
      </c>
    </row>
    <row r="169" spans="1:12" s="221" customFormat="1" ht="28.5" customHeight="1">
      <c r="A169" s="441">
        <v>161</v>
      </c>
      <c r="B169" s="442" t="str">
        <f t="shared" ref="B169:B176" si="11">CONCATENATE(H169,"-",L169)</f>
        <v>UZUN-5</v>
      </c>
      <c r="C169" s="443"/>
      <c r="D169" s="443">
        <v>277</v>
      </c>
      <c r="E169" s="444">
        <v>34020</v>
      </c>
      <c r="F169" s="445" t="s">
        <v>1003</v>
      </c>
      <c r="G169" s="446" t="s">
        <v>996</v>
      </c>
      <c r="H169" s="447" t="s">
        <v>73</v>
      </c>
      <c r="I169" s="448"/>
      <c r="J169" s="455" t="s">
        <v>955</v>
      </c>
      <c r="K169" s="455" t="s">
        <v>1011</v>
      </c>
      <c r="L169" s="456">
        <v>5</v>
      </c>
    </row>
    <row r="170" spans="1:12" s="221" customFormat="1" ht="28.5" customHeight="1">
      <c r="A170" s="441">
        <v>162</v>
      </c>
      <c r="B170" s="442" t="str">
        <f t="shared" si="11"/>
        <v>ÜÇADIM-5</v>
      </c>
      <c r="C170" s="443"/>
      <c r="D170" s="443">
        <v>279</v>
      </c>
      <c r="E170" s="444">
        <v>34911</v>
      </c>
      <c r="F170" s="445" t="s">
        <v>1001</v>
      </c>
      <c r="G170" s="446" t="s">
        <v>996</v>
      </c>
      <c r="H170" s="447" t="s">
        <v>490</v>
      </c>
      <c r="I170" s="448"/>
      <c r="J170" s="455" t="s">
        <v>955</v>
      </c>
      <c r="K170" s="455" t="s">
        <v>1011</v>
      </c>
      <c r="L170" s="456">
        <v>5</v>
      </c>
    </row>
    <row r="171" spans="1:12" s="221" customFormat="1" ht="28.5" customHeight="1">
      <c r="A171" s="441">
        <v>163</v>
      </c>
      <c r="B171" s="442" t="str">
        <f t="shared" si="11"/>
        <v>YÜKSEK-5</v>
      </c>
      <c r="C171" s="443"/>
      <c r="D171" s="443">
        <v>272</v>
      </c>
      <c r="E171" s="444">
        <v>34635</v>
      </c>
      <c r="F171" s="445" t="s">
        <v>1004</v>
      </c>
      <c r="G171" s="446" t="s">
        <v>996</v>
      </c>
      <c r="H171" s="447" t="s">
        <v>74</v>
      </c>
      <c r="I171" s="448"/>
      <c r="J171" s="455" t="s">
        <v>955</v>
      </c>
      <c r="K171" s="455" t="s">
        <v>1011</v>
      </c>
      <c r="L171" s="456">
        <v>5</v>
      </c>
    </row>
    <row r="172" spans="1:12" s="221" customFormat="1" ht="24" customHeight="1">
      <c r="A172" s="441">
        <v>164</v>
      </c>
      <c r="B172" s="442" t="str">
        <f t="shared" si="11"/>
        <v>SIRIK-5</v>
      </c>
      <c r="C172" s="443"/>
      <c r="D172" s="443">
        <v>275</v>
      </c>
      <c r="E172" s="444">
        <v>35934</v>
      </c>
      <c r="F172" s="445" t="s">
        <v>1005</v>
      </c>
      <c r="G172" s="446" t="s">
        <v>996</v>
      </c>
      <c r="H172" s="447" t="s">
        <v>491</v>
      </c>
      <c r="I172" s="448"/>
      <c r="J172" s="455" t="s">
        <v>955</v>
      </c>
      <c r="K172" s="455" t="s">
        <v>1011</v>
      </c>
      <c r="L172" s="456">
        <v>5</v>
      </c>
    </row>
    <row r="173" spans="1:12" s="221" customFormat="1" ht="24" customHeight="1">
      <c r="A173" s="441">
        <v>165</v>
      </c>
      <c r="B173" s="442" t="str">
        <f t="shared" si="11"/>
        <v>DİSK-5</v>
      </c>
      <c r="C173" s="443"/>
      <c r="D173" s="443">
        <v>274</v>
      </c>
      <c r="E173" s="444">
        <v>34606</v>
      </c>
      <c r="F173" s="445" t="s">
        <v>1006</v>
      </c>
      <c r="G173" s="446" t="s">
        <v>996</v>
      </c>
      <c r="H173" s="447" t="s">
        <v>356</v>
      </c>
      <c r="I173" s="448"/>
      <c r="J173" s="455" t="s">
        <v>955</v>
      </c>
      <c r="K173" s="455" t="s">
        <v>1011</v>
      </c>
      <c r="L173" s="456">
        <v>5</v>
      </c>
    </row>
    <row r="174" spans="1:12" s="221" customFormat="1" ht="24" customHeight="1" thickBot="1">
      <c r="A174" s="441">
        <v>166</v>
      </c>
      <c r="B174" s="442" t="str">
        <f t="shared" si="11"/>
        <v>CİRİT-5</v>
      </c>
      <c r="C174" s="457"/>
      <c r="D174" s="443">
        <v>276</v>
      </c>
      <c r="E174" s="444">
        <v>35152</v>
      </c>
      <c r="F174" s="445" t="s">
        <v>1007</v>
      </c>
      <c r="G174" s="446" t="s">
        <v>996</v>
      </c>
      <c r="H174" s="447" t="s">
        <v>357</v>
      </c>
      <c r="I174" s="448"/>
      <c r="J174" s="455" t="s">
        <v>955</v>
      </c>
      <c r="K174" s="455" t="s">
        <v>1011</v>
      </c>
      <c r="L174" s="456">
        <v>5</v>
      </c>
    </row>
    <row r="175" spans="1:12" s="221" customFormat="1" ht="24" customHeight="1">
      <c r="A175" s="441">
        <v>167</v>
      </c>
      <c r="B175" s="442" t="str">
        <f t="shared" si="11"/>
        <v>GÜLLE-5</v>
      </c>
      <c r="C175" s="458"/>
      <c r="D175" s="443">
        <v>273</v>
      </c>
      <c r="E175" s="444">
        <v>29994</v>
      </c>
      <c r="F175" s="445" t="s">
        <v>1008</v>
      </c>
      <c r="G175" s="446" t="s">
        <v>996</v>
      </c>
      <c r="H175" s="447" t="s">
        <v>355</v>
      </c>
      <c r="I175" s="448"/>
      <c r="J175" s="455" t="s">
        <v>955</v>
      </c>
      <c r="K175" s="455" t="s">
        <v>1011</v>
      </c>
      <c r="L175" s="456">
        <v>5</v>
      </c>
    </row>
    <row r="176" spans="1:12" s="221" customFormat="1" ht="24" customHeight="1" thickBot="1">
      <c r="A176" s="490">
        <v>168</v>
      </c>
      <c r="B176" s="491" t="str">
        <f t="shared" si="11"/>
        <v>ÇEKİÇ-5</v>
      </c>
      <c r="C176" s="492"/>
      <c r="D176" s="492">
        <v>284</v>
      </c>
      <c r="E176" s="493">
        <v>34712</v>
      </c>
      <c r="F176" s="494" t="s">
        <v>1009</v>
      </c>
      <c r="G176" s="495" t="s">
        <v>996</v>
      </c>
      <c r="H176" s="496" t="s">
        <v>852</v>
      </c>
      <c r="I176" s="497"/>
      <c r="J176" s="455" t="s">
        <v>955</v>
      </c>
      <c r="K176" s="455" t="s">
        <v>1011</v>
      </c>
      <c r="L176" s="456">
        <v>5</v>
      </c>
    </row>
    <row r="177" spans="1:12" s="221" customFormat="1" ht="24" customHeight="1">
      <c r="A177" s="500">
        <v>169</v>
      </c>
      <c r="B177" s="501" t="str">
        <f t="shared" ref="B177:B199" si="12">CONCATENATE(H177,"-",J177,"-",K177)</f>
        <v>4X100M-1-6</v>
      </c>
      <c r="C177" s="502"/>
      <c r="D177" s="502">
        <v>279</v>
      </c>
      <c r="E177" s="503">
        <v>34911</v>
      </c>
      <c r="F177" s="504" t="s">
        <v>1001</v>
      </c>
      <c r="G177" s="505" t="s">
        <v>996</v>
      </c>
      <c r="H177" s="505" t="s">
        <v>853</v>
      </c>
      <c r="I177" s="506"/>
      <c r="J177" s="455" t="s">
        <v>955</v>
      </c>
      <c r="K177" s="455" t="s">
        <v>1011</v>
      </c>
      <c r="L177" s="456">
        <v>5</v>
      </c>
    </row>
    <row r="178" spans="1:12" s="221" customFormat="1" ht="30" customHeight="1">
      <c r="A178" s="441">
        <v>170</v>
      </c>
      <c r="B178" s="442" t="str">
        <f t="shared" si="12"/>
        <v>4X100M-1-6</v>
      </c>
      <c r="C178" s="443"/>
      <c r="D178" s="443">
        <v>270</v>
      </c>
      <c r="E178" s="444">
        <v>35960</v>
      </c>
      <c r="F178" s="445" t="s">
        <v>995</v>
      </c>
      <c r="G178" s="446" t="s">
        <v>996</v>
      </c>
      <c r="H178" s="446" t="s">
        <v>853</v>
      </c>
      <c r="I178" s="448"/>
      <c r="J178" s="455" t="s">
        <v>955</v>
      </c>
      <c r="K178" s="455" t="s">
        <v>1011</v>
      </c>
      <c r="L178" s="456">
        <v>5</v>
      </c>
    </row>
    <row r="179" spans="1:12" s="221" customFormat="1" ht="24" customHeight="1">
      <c r="A179" s="441">
        <v>171</v>
      </c>
      <c r="B179" s="442" t="str">
        <f t="shared" si="12"/>
        <v>4X100M-1-6</v>
      </c>
      <c r="C179" s="443"/>
      <c r="D179" s="443">
        <v>277</v>
      </c>
      <c r="E179" s="444">
        <v>34020</v>
      </c>
      <c r="F179" s="445" t="s">
        <v>1003</v>
      </c>
      <c r="G179" s="446" t="s">
        <v>996</v>
      </c>
      <c r="H179" s="446" t="s">
        <v>853</v>
      </c>
      <c r="I179" s="448"/>
      <c r="J179" s="455" t="s">
        <v>955</v>
      </c>
      <c r="K179" s="455" t="s">
        <v>1011</v>
      </c>
      <c r="L179" s="456">
        <v>5</v>
      </c>
    </row>
    <row r="180" spans="1:12" s="221" customFormat="1" ht="24" customHeight="1">
      <c r="A180" s="441">
        <v>172</v>
      </c>
      <c r="B180" s="442" t="str">
        <f t="shared" si="12"/>
        <v>4X100M-1-6</v>
      </c>
      <c r="C180" s="443"/>
      <c r="D180" s="443">
        <v>285</v>
      </c>
      <c r="E180" s="444">
        <v>32775</v>
      </c>
      <c r="F180" s="445" t="s">
        <v>997</v>
      </c>
      <c r="G180" s="446" t="s">
        <v>996</v>
      </c>
      <c r="H180" s="446" t="s">
        <v>853</v>
      </c>
      <c r="I180" s="448"/>
      <c r="J180" s="455" t="s">
        <v>955</v>
      </c>
      <c r="K180" s="455" t="s">
        <v>1011</v>
      </c>
      <c r="L180" s="456">
        <v>5</v>
      </c>
    </row>
    <row r="181" spans="1:12" s="221" customFormat="1" ht="24" customHeight="1">
      <c r="A181" s="441">
        <v>173</v>
      </c>
      <c r="B181" s="442" t="str">
        <f t="shared" si="12"/>
        <v>4X100M-1-6</v>
      </c>
      <c r="C181" s="443"/>
      <c r="D181" s="443">
        <v>271</v>
      </c>
      <c r="E181" s="444">
        <v>34568</v>
      </c>
      <c r="F181" s="445" t="s">
        <v>998</v>
      </c>
      <c r="G181" s="446" t="s">
        <v>996</v>
      </c>
      <c r="H181" s="446" t="s">
        <v>853</v>
      </c>
      <c r="I181" s="448"/>
      <c r="J181" s="455" t="s">
        <v>955</v>
      </c>
      <c r="K181" s="455" t="s">
        <v>1011</v>
      </c>
      <c r="L181" s="456">
        <v>5</v>
      </c>
    </row>
    <row r="182" spans="1:12" s="221" customFormat="1" ht="24" customHeight="1" thickBot="1">
      <c r="A182" s="509">
        <v>174</v>
      </c>
      <c r="B182" s="510" t="str">
        <f t="shared" si="12"/>
        <v>4X100M-1-6</v>
      </c>
      <c r="C182" s="457"/>
      <c r="D182" s="457">
        <v>282</v>
      </c>
      <c r="E182" s="511">
        <v>35607</v>
      </c>
      <c r="F182" s="512" t="s">
        <v>1010</v>
      </c>
      <c r="G182" s="459" t="s">
        <v>996</v>
      </c>
      <c r="H182" s="459" t="s">
        <v>853</v>
      </c>
      <c r="I182" s="451"/>
      <c r="J182" s="455" t="s">
        <v>955</v>
      </c>
      <c r="K182" s="455" t="s">
        <v>1011</v>
      </c>
      <c r="L182" s="456">
        <v>5</v>
      </c>
    </row>
    <row r="183" spans="1:12" s="221" customFormat="1" ht="24" customHeight="1">
      <c r="A183" s="500">
        <v>175</v>
      </c>
      <c r="B183" s="501" t="str">
        <f t="shared" si="12"/>
        <v>4X400M-1-6</v>
      </c>
      <c r="C183" s="502">
        <v>1</v>
      </c>
      <c r="D183" s="502">
        <v>286</v>
      </c>
      <c r="E183" s="726" t="s">
        <v>1237</v>
      </c>
      <c r="F183" s="504" t="s">
        <v>1290</v>
      </c>
      <c r="G183" s="505" t="s">
        <v>996</v>
      </c>
      <c r="H183" s="505" t="s">
        <v>854</v>
      </c>
      <c r="I183" s="506"/>
      <c r="J183" s="455" t="s">
        <v>955</v>
      </c>
      <c r="K183" s="455" t="s">
        <v>1011</v>
      </c>
      <c r="L183" s="456">
        <v>5</v>
      </c>
    </row>
    <row r="184" spans="1:12" s="221" customFormat="1" ht="28.5" customHeight="1">
      <c r="A184" s="441">
        <v>176</v>
      </c>
      <c r="B184" s="442" t="str">
        <f t="shared" si="12"/>
        <v>4X400M-1-6</v>
      </c>
      <c r="C184" s="443">
        <v>2</v>
      </c>
      <c r="D184" s="443">
        <v>271</v>
      </c>
      <c r="E184" s="733" t="s">
        <v>1235</v>
      </c>
      <c r="F184" s="445" t="s">
        <v>1289</v>
      </c>
      <c r="G184" s="446" t="s">
        <v>996</v>
      </c>
      <c r="H184" s="446" t="s">
        <v>854</v>
      </c>
      <c r="I184" s="448"/>
      <c r="J184" s="455" t="s">
        <v>955</v>
      </c>
      <c r="K184" s="455" t="s">
        <v>1011</v>
      </c>
      <c r="L184" s="456">
        <v>5</v>
      </c>
    </row>
    <row r="185" spans="1:12" s="221" customFormat="1" ht="24" customHeight="1">
      <c r="A185" s="441">
        <v>177</v>
      </c>
      <c r="B185" s="442" t="str">
        <f t="shared" si="12"/>
        <v>4X400M-1-6</v>
      </c>
      <c r="C185" s="443">
        <v>3</v>
      </c>
      <c r="D185" s="443">
        <v>282</v>
      </c>
      <c r="E185" s="733" t="s">
        <v>1238</v>
      </c>
      <c r="F185" s="445" t="s">
        <v>1291</v>
      </c>
      <c r="G185" s="446" t="s">
        <v>996</v>
      </c>
      <c r="H185" s="446" t="s">
        <v>854</v>
      </c>
      <c r="I185" s="448"/>
      <c r="J185" s="455" t="s">
        <v>955</v>
      </c>
      <c r="K185" s="455" t="s">
        <v>1011</v>
      </c>
      <c r="L185" s="456">
        <v>5</v>
      </c>
    </row>
    <row r="186" spans="1:12" s="221" customFormat="1" ht="26.25" customHeight="1">
      <c r="A186" s="441">
        <v>178</v>
      </c>
      <c r="B186" s="442" t="str">
        <f t="shared" si="12"/>
        <v>4X400M-1-6</v>
      </c>
      <c r="C186" s="443">
        <v>4</v>
      </c>
      <c r="D186" s="443">
        <v>285</v>
      </c>
      <c r="E186" s="733" t="s">
        <v>1236</v>
      </c>
      <c r="F186" s="445" t="s">
        <v>1293</v>
      </c>
      <c r="G186" s="446" t="s">
        <v>996</v>
      </c>
      <c r="H186" s="446" t="s">
        <v>854</v>
      </c>
      <c r="I186" s="448"/>
      <c r="J186" s="455" t="s">
        <v>955</v>
      </c>
      <c r="K186" s="455" t="s">
        <v>1011</v>
      </c>
      <c r="L186" s="456">
        <v>5</v>
      </c>
    </row>
    <row r="187" spans="1:12" s="221" customFormat="1" ht="26.25" customHeight="1">
      <c r="A187" s="441">
        <v>179</v>
      </c>
      <c r="B187" s="442" t="str">
        <f t="shared" si="12"/>
        <v>4X400M-1-6</v>
      </c>
      <c r="C187" s="443"/>
      <c r="D187" s="443">
        <v>283</v>
      </c>
      <c r="E187" s="733" t="s">
        <v>1239</v>
      </c>
      <c r="F187" s="445" t="s">
        <v>1292</v>
      </c>
      <c r="G187" s="446" t="s">
        <v>996</v>
      </c>
      <c r="H187" s="446" t="s">
        <v>854</v>
      </c>
      <c r="I187" s="448"/>
      <c r="J187" s="455" t="s">
        <v>955</v>
      </c>
      <c r="K187" s="455" t="s">
        <v>1011</v>
      </c>
      <c r="L187" s="456">
        <v>5</v>
      </c>
    </row>
    <row r="188" spans="1:12" s="221" customFormat="1" ht="26.25" customHeight="1" thickBot="1">
      <c r="A188" s="509">
        <v>180</v>
      </c>
      <c r="B188" s="510" t="str">
        <f t="shared" si="12"/>
        <v>4X400M-1-6</v>
      </c>
      <c r="C188" s="457"/>
      <c r="D188" s="457" t="s">
        <v>1012</v>
      </c>
      <c r="E188" s="511" t="s">
        <v>1012</v>
      </c>
      <c r="F188" s="512" t="s">
        <v>1012</v>
      </c>
      <c r="G188" s="459" t="s">
        <v>996</v>
      </c>
      <c r="H188" s="459" t="s">
        <v>854</v>
      </c>
      <c r="I188" s="451"/>
      <c r="J188" s="455" t="s">
        <v>955</v>
      </c>
      <c r="K188" s="455" t="s">
        <v>1011</v>
      </c>
      <c r="L188" s="456">
        <v>5</v>
      </c>
    </row>
    <row r="189" spans="1:12" s="221" customFormat="1" ht="71.25" customHeight="1" thickBot="1">
      <c r="A189" s="480"/>
      <c r="B189" s="510" t="str">
        <f t="shared" si="12"/>
        <v>4X400M.-1-6</v>
      </c>
      <c r="C189" s="457"/>
      <c r="D189" s="457" t="str">
        <f>CONCATENATE(D183,"    ",D184,"   ",D185,"    ",D186,"   ")</f>
        <v xml:space="preserve">286    271   282    285   </v>
      </c>
      <c r="E189" s="457" t="str">
        <f>CONCATENATE(E183,"    ",E184,"   ",E185,"    ",E186,"   ")</f>
        <v xml:space="preserve">15.08.1997    22.08.1994   26.06.1997    24.09.1989   </v>
      </c>
      <c r="F189" s="457" t="str">
        <f>CONCATENATE(F183,"    ",F184,"          ",F185,"          ",F186,"   ")</f>
        <v xml:space="preserve">YAREN ACAR    BETÜL ARSLAN          SINEM BAYRAM          ŞÜKRIYE NİHAN KORUK   </v>
      </c>
      <c r="G189" s="459" t="s">
        <v>996</v>
      </c>
      <c r="H189" s="459" t="s">
        <v>1222</v>
      </c>
      <c r="I189" s="451"/>
      <c r="J189" s="455" t="s">
        <v>955</v>
      </c>
      <c r="K189" s="455" t="s">
        <v>1011</v>
      </c>
      <c r="L189" s="456">
        <v>5</v>
      </c>
    </row>
    <row r="190" spans="1:12" s="221" customFormat="1" ht="24" customHeight="1">
      <c r="A190" s="427">
        <v>181</v>
      </c>
      <c r="B190" s="428" t="str">
        <f t="shared" si="12"/>
        <v>100M-1-7</v>
      </c>
      <c r="C190" s="429"/>
      <c r="D190" s="429">
        <v>323</v>
      </c>
      <c r="E190" s="430">
        <v>26666</v>
      </c>
      <c r="F190" s="431" t="s">
        <v>1080</v>
      </c>
      <c r="G190" s="432" t="s">
        <v>1081</v>
      </c>
      <c r="H190" s="433" t="s">
        <v>193</v>
      </c>
      <c r="I190" s="434"/>
      <c r="J190" s="435" t="s">
        <v>955</v>
      </c>
      <c r="K190" s="435" t="s">
        <v>1094</v>
      </c>
      <c r="L190" s="436">
        <v>3</v>
      </c>
    </row>
    <row r="191" spans="1:12" s="221" customFormat="1" ht="24" customHeight="1">
      <c r="A191" s="427">
        <v>182</v>
      </c>
      <c r="B191" s="428" t="str">
        <f t="shared" si="12"/>
        <v>200M-1-7</v>
      </c>
      <c r="C191" s="429"/>
      <c r="D191" s="429">
        <v>323</v>
      </c>
      <c r="E191" s="430">
        <v>26666</v>
      </c>
      <c r="F191" s="431" t="s">
        <v>1080</v>
      </c>
      <c r="G191" s="432" t="s">
        <v>1081</v>
      </c>
      <c r="H191" s="433" t="s">
        <v>487</v>
      </c>
      <c r="I191" s="434"/>
      <c r="J191" s="435" t="s">
        <v>955</v>
      </c>
      <c r="K191" s="435" t="s">
        <v>1094</v>
      </c>
      <c r="L191" s="436">
        <v>3</v>
      </c>
    </row>
    <row r="192" spans="1:12" s="221" customFormat="1" ht="24" customHeight="1">
      <c r="A192" s="427">
        <v>183</v>
      </c>
      <c r="B192" s="428" t="str">
        <f t="shared" si="12"/>
        <v>400M-1-7</v>
      </c>
      <c r="C192" s="429"/>
      <c r="D192" s="429">
        <v>326</v>
      </c>
      <c r="E192" s="430">
        <v>36018</v>
      </c>
      <c r="F192" s="431" t="s">
        <v>1082</v>
      </c>
      <c r="G192" s="432" t="s">
        <v>1081</v>
      </c>
      <c r="H192" s="433" t="s">
        <v>488</v>
      </c>
      <c r="I192" s="434"/>
      <c r="J192" s="435" t="s">
        <v>955</v>
      </c>
      <c r="K192" s="435" t="s">
        <v>1094</v>
      </c>
      <c r="L192" s="436">
        <v>3</v>
      </c>
    </row>
    <row r="193" spans="1:12" s="221" customFormat="1" ht="24" customHeight="1">
      <c r="A193" s="427">
        <v>184</v>
      </c>
      <c r="B193" s="428" t="str">
        <f t="shared" si="12"/>
        <v>800M-1-7</v>
      </c>
      <c r="C193" s="429"/>
      <c r="D193" s="429">
        <v>336</v>
      </c>
      <c r="E193" s="430">
        <v>35791</v>
      </c>
      <c r="F193" s="431" t="s">
        <v>1083</v>
      </c>
      <c r="G193" s="432" t="s">
        <v>1081</v>
      </c>
      <c r="H193" s="433" t="s">
        <v>160</v>
      </c>
      <c r="I193" s="434"/>
      <c r="J193" s="435" t="s">
        <v>955</v>
      </c>
      <c r="K193" s="435" t="s">
        <v>1094</v>
      </c>
      <c r="L193" s="436">
        <v>3</v>
      </c>
    </row>
    <row r="194" spans="1:12" s="221" customFormat="1" ht="24" customHeight="1">
      <c r="A194" s="427">
        <v>185</v>
      </c>
      <c r="B194" s="428" t="str">
        <f t="shared" si="12"/>
        <v>1500M-1-7</v>
      </c>
      <c r="C194" s="429"/>
      <c r="D194" s="429">
        <v>332</v>
      </c>
      <c r="E194" s="430">
        <v>35796</v>
      </c>
      <c r="F194" s="431" t="s">
        <v>1084</v>
      </c>
      <c r="G194" s="432" t="s">
        <v>1081</v>
      </c>
      <c r="H194" s="433" t="s">
        <v>353</v>
      </c>
      <c r="I194" s="434"/>
      <c r="J194" s="435" t="s">
        <v>955</v>
      </c>
      <c r="K194" s="435" t="s">
        <v>1094</v>
      </c>
      <c r="L194" s="436">
        <v>3</v>
      </c>
    </row>
    <row r="195" spans="1:12" s="221" customFormat="1" ht="24" customHeight="1">
      <c r="A195" s="427">
        <v>186</v>
      </c>
      <c r="B195" s="428" t="str">
        <f t="shared" si="12"/>
        <v>3000M-1-7</v>
      </c>
      <c r="C195" s="429"/>
      <c r="D195" s="429">
        <v>332</v>
      </c>
      <c r="E195" s="430">
        <v>35796</v>
      </c>
      <c r="F195" s="431" t="s">
        <v>1084</v>
      </c>
      <c r="G195" s="432" t="s">
        <v>1081</v>
      </c>
      <c r="H195" s="433" t="s">
        <v>585</v>
      </c>
      <c r="I195" s="434"/>
      <c r="J195" s="435" t="s">
        <v>955</v>
      </c>
      <c r="K195" s="435" t="s">
        <v>1094</v>
      </c>
      <c r="L195" s="436">
        <v>3</v>
      </c>
    </row>
    <row r="196" spans="1:12" s="221" customFormat="1" ht="24" customHeight="1">
      <c r="A196" s="427">
        <v>187</v>
      </c>
      <c r="B196" s="428" t="str">
        <f t="shared" si="12"/>
        <v>5000M-1-7</v>
      </c>
      <c r="C196" s="429"/>
      <c r="D196" s="429">
        <v>324</v>
      </c>
      <c r="E196" s="430">
        <v>35996</v>
      </c>
      <c r="F196" s="431" t="s">
        <v>1085</v>
      </c>
      <c r="G196" s="432" t="s">
        <v>1081</v>
      </c>
      <c r="H196" s="433" t="s">
        <v>849</v>
      </c>
      <c r="I196" s="434"/>
      <c r="J196" s="435" t="s">
        <v>955</v>
      </c>
      <c r="K196" s="435" t="s">
        <v>1094</v>
      </c>
      <c r="L196" s="436">
        <v>3</v>
      </c>
    </row>
    <row r="197" spans="1:12" s="221" customFormat="1" ht="24" customHeight="1">
      <c r="A197" s="427">
        <v>188</v>
      </c>
      <c r="B197" s="428" t="str">
        <f t="shared" si="12"/>
        <v>100M.ENG.-1-7</v>
      </c>
      <c r="C197" s="429"/>
      <c r="D197" s="429">
        <v>330</v>
      </c>
      <c r="E197" s="430">
        <v>35065</v>
      </c>
      <c r="F197" s="431" t="s">
        <v>1086</v>
      </c>
      <c r="G197" s="432" t="s">
        <v>1081</v>
      </c>
      <c r="H197" s="433" t="s">
        <v>970</v>
      </c>
      <c r="I197" s="434"/>
      <c r="J197" s="435" t="s">
        <v>955</v>
      </c>
      <c r="K197" s="435" t="s">
        <v>1094</v>
      </c>
      <c r="L197" s="436">
        <v>3</v>
      </c>
    </row>
    <row r="198" spans="1:12" s="221" customFormat="1" ht="28.5" customHeight="1">
      <c r="A198" s="427">
        <v>189</v>
      </c>
      <c r="B198" s="428" t="str">
        <f t="shared" si="12"/>
        <v>400M.ENG-1-7</v>
      </c>
      <c r="C198" s="429"/>
      <c r="D198" s="429">
        <v>326</v>
      </c>
      <c r="E198" s="430">
        <v>36018</v>
      </c>
      <c r="F198" s="431" t="s">
        <v>1082</v>
      </c>
      <c r="G198" s="432" t="s">
        <v>1081</v>
      </c>
      <c r="H198" s="433" t="s">
        <v>850</v>
      </c>
      <c r="I198" s="434"/>
      <c r="J198" s="435" t="s">
        <v>955</v>
      </c>
      <c r="K198" s="435" t="s">
        <v>1094</v>
      </c>
      <c r="L198" s="436">
        <v>3</v>
      </c>
    </row>
    <row r="199" spans="1:12" s="221" customFormat="1" ht="24" customHeight="1">
      <c r="A199" s="427">
        <v>190</v>
      </c>
      <c r="B199" s="428" t="str">
        <f t="shared" si="12"/>
        <v>3000M.ENG-1-7</v>
      </c>
      <c r="C199" s="429"/>
      <c r="D199" s="429">
        <v>329</v>
      </c>
      <c r="E199" s="430">
        <v>34973</v>
      </c>
      <c r="F199" s="431" t="s">
        <v>1087</v>
      </c>
      <c r="G199" s="432" t="s">
        <v>1081</v>
      </c>
      <c r="H199" s="433" t="s">
        <v>851</v>
      </c>
      <c r="I199" s="434"/>
      <c r="J199" s="435" t="s">
        <v>955</v>
      </c>
      <c r="K199" s="435" t="s">
        <v>1094</v>
      </c>
      <c r="L199" s="436">
        <v>3</v>
      </c>
    </row>
    <row r="200" spans="1:12" s="221" customFormat="1" ht="24" customHeight="1">
      <c r="A200" s="427">
        <v>191</v>
      </c>
      <c r="B200" s="428" t="str">
        <f t="shared" ref="B200:B207" si="13">CONCATENATE(H200,"-",L200)</f>
        <v>UZUN-3</v>
      </c>
      <c r="C200" s="429"/>
      <c r="D200" s="429">
        <v>325</v>
      </c>
      <c r="E200" s="430">
        <v>36058</v>
      </c>
      <c r="F200" s="431" t="s">
        <v>1088</v>
      </c>
      <c r="G200" s="432" t="s">
        <v>1081</v>
      </c>
      <c r="H200" s="433" t="s">
        <v>73</v>
      </c>
      <c r="I200" s="434"/>
      <c r="J200" s="435" t="s">
        <v>955</v>
      </c>
      <c r="K200" s="435" t="s">
        <v>1094</v>
      </c>
      <c r="L200" s="436">
        <v>3</v>
      </c>
    </row>
    <row r="201" spans="1:12" s="221" customFormat="1" ht="30.75" customHeight="1">
      <c r="A201" s="427">
        <v>192</v>
      </c>
      <c r="B201" s="428" t="str">
        <f t="shared" si="13"/>
        <v>ÜÇADIM-3</v>
      </c>
      <c r="C201" s="429"/>
      <c r="D201" s="429">
        <v>325</v>
      </c>
      <c r="E201" s="430">
        <v>36058</v>
      </c>
      <c r="F201" s="431" t="s">
        <v>1088</v>
      </c>
      <c r="G201" s="432" t="s">
        <v>1081</v>
      </c>
      <c r="H201" s="433" t="s">
        <v>490</v>
      </c>
      <c r="I201" s="434"/>
      <c r="J201" s="435" t="s">
        <v>955</v>
      </c>
      <c r="K201" s="435" t="s">
        <v>1094</v>
      </c>
      <c r="L201" s="436">
        <v>3</v>
      </c>
    </row>
    <row r="202" spans="1:12" s="221" customFormat="1" ht="24" customHeight="1">
      <c r="A202" s="427">
        <v>193</v>
      </c>
      <c r="B202" s="428" t="str">
        <f t="shared" si="13"/>
        <v>YÜKSEK-3</v>
      </c>
      <c r="C202" s="429"/>
      <c r="D202" s="429">
        <v>335</v>
      </c>
      <c r="E202" s="430">
        <v>35154</v>
      </c>
      <c r="F202" s="431" t="s">
        <v>1089</v>
      </c>
      <c r="G202" s="432" t="s">
        <v>1081</v>
      </c>
      <c r="H202" s="433" t="s">
        <v>74</v>
      </c>
      <c r="I202" s="434"/>
      <c r="J202" s="435" t="s">
        <v>955</v>
      </c>
      <c r="K202" s="435" t="s">
        <v>1094</v>
      </c>
      <c r="L202" s="436">
        <v>3</v>
      </c>
    </row>
    <row r="203" spans="1:12" s="221" customFormat="1" ht="24" customHeight="1">
      <c r="A203" s="427">
        <v>194</v>
      </c>
      <c r="B203" s="428" t="str">
        <f t="shared" si="13"/>
        <v>SIRIK-3</v>
      </c>
      <c r="C203" s="429"/>
      <c r="D203" s="429">
        <v>334</v>
      </c>
      <c r="E203" s="430">
        <v>34772</v>
      </c>
      <c r="F203" s="431" t="s">
        <v>1090</v>
      </c>
      <c r="G203" s="432" t="s">
        <v>1081</v>
      </c>
      <c r="H203" s="433" t="s">
        <v>491</v>
      </c>
      <c r="I203" s="434"/>
      <c r="J203" s="435" t="s">
        <v>955</v>
      </c>
      <c r="K203" s="435" t="s">
        <v>1094</v>
      </c>
      <c r="L203" s="436">
        <v>3</v>
      </c>
    </row>
    <row r="204" spans="1:12" s="221" customFormat="1" ht="24" customHeight="1">
      <c r="A204" s="427">
        <v>195</v>
      </c>
      <c r="B204" s="428" t="str">
        <f t="shared" si="13"/>
        <v>DİSK-3</v>
      </c>
      <c r="C204" s="429"/>
      <c r="D204" s="429">
        <v>333</v>
      </c>
      <c r="E204" s="430">
        <v>35431</v>
      </c>
      <c r="F204" s="431" t="s">
        <v>1091</v>
      </c>
      <c r="G204" s="432" t="s">
        <v>1081</v>
      </c>
      <c r="H204" s="433" t="s">
        <v>356</v>
      </c>
      <c r="I204" s="434"/>
      <c r="J204" s="435" t="s">
        <v>955</v>
      </c>
      <c r="K204" s="435" t="s">
        <v>1094</v>
      </c>
      <c r="L204" s="436">
        <v>3</v>
      </c>
    </row>
    <row r="205" spans="1:12" s="221" customFormat="1" ht="24" customHeight="1">
      <c r="A205" s="427">
        <v>196</v>
      </c>
      <c r="B205" s="428" t="str">
        <f t="shared" si="13"/>
        <v>CİRİT-3</v>
      </c>
      <c r="C205" s="429"/>
      <c r="D205" s="429">
        <v>328</v>
      </c>
      <c r="E205" s="430">
        <v>35054</v>
      </c>
      <c r="F205" s="431" t="s">
        <v>1092</v>
      </c>
      <c r="G205" s="432" t="s">
        <v>1081</v>
      </c>
      <c r="H205" s="433" t="s">
        <v>357</v>
      </c>
      <c r="I205" s="434"/>
      <c r="J205" s="435" t="s">
        <v>955</v>
      </c>
      <c r="K205" s="435" t="s">
        <v>1094</v>
      </c>
      <c r="L205" s="436">
        <v>3</v>
      </c>
    </row>
    <row r="206" spans="1:12" s="221" customFormat="1" ht="25.5" customHeight="1">
      <c r="A206" s="427">
        <v>197</v>
      </c>
      <c r="B206" s="428" t="str">
        <f t="shared" si="13"/>
        <v>GÜLLE-3</v>
      </c>
      <c r="C206" s="429"/>
      <c r="D206" s="429">
        <v>333</v>
      </c>
      <c r="E206" s="430">
        <v>35431</v>
      </c>
      <c r="F206" s="431" t="s">
        <v>1091</v>
      </c>
      <c r="G206" s="432" t="s">
        <v>1081</v>
      </c>
      <c r="H206" s="433" t="s">
        <v>355</v>
      </c>
      <c r="I206" s="434"/>
      <c r="J206" s="435" t="s">
        <v>955</v>
      </c>
      <c r="K206" s="435" t="s">
        <v>1094</v>
      </c>
      <c r="L206" s="436">
        <v>3</v>
      </c>
    </row>
    <row r="207" spans="1:12" s="221" customFormat="1" ht="25.5" customHeight="1" thickBot="1">
      <c r="A207" s="461">
        <v>198</v>
      </c>
      <c r="B207" s="462" t="str">
        <f t="shared" si="13"/>
        <v>ÇEKİÇ-3</v>
      </c>
      <c r="C207" s="463"/>
      <c r="D207" s="463">
        <v>328</v>
      </c>
      <c r="E207" s="464">
        <v>35054</v>
      </c>
      <c r="F207" s="465" t="s">
        <v>1092</v>
      </c>
      <c r="G207" s="466" t="s">
        <v>1081</v>
      </c>
      <c r="H207" s="467" t="s">
        <v>852</v>
      </c>
      <c r="I207" s="468"/>
      <c r="J207" s="435" t="s">
        <v>955</v>
      </c>
      <c r="K207" s="435" t="s">
        <v>1094</v>
      </c>
      <c r="L207" s="436">
        <v>3</v>
      </c>
    </row>
    <row r="208" spans="1:12" s="221" customFormat="1" ht="24" customHeight="1">
      <c r="A208" s="471">
        <v>199</v>
      </c>
      <c r="B208" s="472" t="str">
        <f t="shared" ref="B208:B230" si="14">CONCATENATE(H208,"-",J208,"-",K208)</f>
        <v>4X100M-1-7</v>
      </c>
      <c r="C208" s="473"/>
      <c r="D208" s="473">
        <v>323</v>
      </c>
      <c r="E208" s="474">
        <v>26666</v>
      </c>
      <c r="F208" s="475" t="s">
        <v>1080</v>
      </c>
      <c r="G208" s="476" t="s">
        <v>1081</v>
      </c>
      <c r="H208" s="476" t="s">
        <v>853</v>
      </c>
      <c r="I208" s="477"/>
      <c r="J208" s="435" t="s">
        <v>955</v>
      </c>
      <c r="K208" s="435" t="s">
        <v>1094</v>
      </c>
      <c r="L208" s="436">
        <v>3</v>
      </c>
    </row>
    <row r="209" spans="1:12" s="221" customFormat="1" ht="24" customHeight="1">
      <c r="A209" s="427">
        <v>200</v>
      </c>
      <c r="B209" s="428" t="str">
        <f t="shared" si="14"/>
        <v>4X100M-1-7</v>
      </c>
      <c r="C209" s="429"/>
      <c r="D209" s="429">
        <v>330</v>
      </c>
      <c r="E209" s="430">
        <v>35065</v>
      </c>
      <c r="F209" s="431" t="s">
        <v>1086</v>
      </c>
      <c r="G209" s="432" t="s">
        <v>1081</v>
      </c>
      <c r="H209" s="432" t="s">
        <v>853</v>
      </c>
      <c r="I209" s="434"/>
      <c r="J209" s="435" t="s">
        <v>955</v>
      </c>
      <c r="K209" s="435" t="s">
        <v>1094</v>
      </c>
      <c r="L209" s="436">
        <v>3</v>
      </c>
    </row>
    <row r="210" spans="1:12" s="221" customFormat="1" ht="24" customHeight="1">
      <c r="A210" s="427">
        <v>201</v>
      </c>
      <c r="B210" s="428" t="str">
        <f t="shared" si="14"/>
        <v>4X100M-1-7</v>
      </c>
      <c r="C210" s="429"/>
      <c r="D210" s="429">
        <v>325</v>
      </c>
      <c r="E210" s="430">
        <v>36058</v>
      </c>
      <c r="F210" s="431" t="s">
        <v>1088</v>
      </c>
      <c r="G210" s="432" t="s">
        <v>1081</v>
      </c>
      <c r="H210" s="432" t="s">
        <v>853</v>
      </c>
      <c r="I210" s="434"/>
      <c r="J210" s="435" t="s">
        <v>955</v>
      </c>
      <c r="K210" s="435" t="s">
        <v>1094</v>
      </c>
      <c r="L210" s="436">
        <v>3</v>
      </c>
    </row>
    <row r="211" spans="1:12" s="221" customFormat="1" ht="24" customHeight="1">
      <c r="A211" s="427">
        <v>202</v>
      </c>
      <c r="B211" s="428" t="str">
        <f t="shared" si="14"/>
        <v>4X100M-1-7</v>
      </c>
      <c r="C211" s="429"/>
      <c r="D211" s="429">
        <v>326</v>
      </c>
      <c r="E211" s="430">
        <v>36018</v>
      </c>
      <c r="F211" s="431" t="s">
        <v>1082</v>
      </c>
      <c r="G211" s="432" t="s">
        <v>1081</v>
      </c>
      <c r="H211" s="432" t="s">
        <v>853</v>
      </c>
      <c r="I211" s="434"/>
      <c r="J211" s="435" t="s">
        <v>955</v>
      </c>
      <c r="K211" s="435" t="s">
        <v>1094</v>
      </c>
      <c r="L211" s="436">
        <v>3</v>
      </c>
    </row>
    <row r="212" spans="1:12" s="221" customFormat="1" ht="24" customHeight="1">
      <c r="A212" s="427">
        <v>203</v>
      </c>
      <c r="B212" s="428" t="str">
        <f t="shared" si="14"/>
        <v>4X100M-1-7</v>
      </c>
      <c r="C212" s="429"/>
      <c r="D212" s="429">
        <v>334</v>
      </c>
      <c r="E212" s="430">
        <v>34772</v>
      </c>
      <c r="F212" s="431" t="s">
        <v>1090</v>
      </c>
      <c r="G212" s="432" t="s">
        <v>1081</v>
      </c>
      <c r="H212" s="432" t="s">
        <v>853</v>
      </c>
      <c r="I212" s="434"/>
      <c r="J212" s="435" t="s">
        <v>955</v>
      </c>
      <c r="K212" s="435" t="s">
        <v>1094</v>
      </c>
      <c r="L212" s="436">
        <v>3</v>
      </c>
    </row>
    <row r="213" spans="1:12" s="221" customFormat="1" ht="24" customHeight="1" thickBot="1">
      <c r="A213" s="480">
        <v>204</v>
      </c>
      <c r="B213" s="481" t="str">
        <f t="shared" si="14"/>
        <v>4X100M-1-7</v>
      </c>
      <c r="C213" s="437"/>
      <c r="D213" s="437">
        <v>327</v>
      </c>
      <c r="E213" s="482">
        <v>35146</v>
      </c>
      <c r="F213" s="483" t="s">
        <v>1093</v>
      </c>
      <c r="G213" s="440" t="s">
        <v>1081</v>
      </c>
      <c r="H213" s="440" t="s">
        <v>853</v>
      </c>
      <c r="I213" s="438"/>
      <c r="J213" s="435" t="s">
        <v>955</v>
      </c>
      <c r="K213" s="435" t="s">
        <v>1094</v>
      </c>
      <c r="L213" s="436">
        <v>3</v>
      </c>
    </row>
    <row r="214" spans="1:12" s="221" customFormat="1" ht="24" customHeight="1">
      <c r="A214" s="471">
        <v>205</v>
      </c>
      <c r="B214" s="472" t="str">
        <f t="shared" si="14"/>
        <v>4X400M-1-7</v>
      </c>
      <c r="C214" s="473">
        <v>1</v>
      </c>
      <c r="D214" s="473">
        <v>326</v>
      </c>
      <c r="E214" s="730" t="s">
        <v>1240</v>
      </c>
      <c r="F214" s="475" t="s">
        <v>1082</v>
      </c>
      <c r="G214" s="476" t="s">
        <v>1081</v>
      </c>
      <c r="H214" s="476" t="s">
        <v>854</v>
      </c>
      <c r="I214" s="477"/>
      <c r="J214" s="435" t="s">
        <v>955</v>
      </c>
      <c r="K214" s="435" t="s">
        <v>1094</v>
      </c>
      <c r="L214" s="436">
        <v>3</v>
      </c>
    </row>
    <row r="215" spans="1:12" s="221" customFormat="1" ht="27.75" customHeight="1">
      <c r="A215" s="427">
        <v>206</v>
      </c>
      <c r="B215" s="428" t="str">
        <f t="shared" si="14"/>
        <v>4X400M-1-7</v>
      </c>
      <c r="C215" s="429">
        <v>2</v>
      </c>
      <c r="D215" s="429">
        <v>330</v>
      </c>
      <c r="E215" s="731" t="s">
        <v>1241</v>
      </c>
      <c r="F215" s="431" t="s">
        <v>1086</v>
      </c>
      <c r="G215" s="432" t="s">
        <v>1081</v>
      </c>
      <c r="H215" s="432" t="s">
        <v>854</v>
      </c>
      <c r="I215" s="434"/>
      <c r="J215" s="435" t="s">
        <v>955</v>
      </c>
      <c r="K215" s="435" t="s">
        <v>1094</v>
      </c>
      <c r="L215" s="436">
        <v>3</v>
      </c>
    </row>
    <row r="216" spans="1:12" s="221" customFormat="1" ht="24" customHeight="1">
      <c r="A216" s="427">
        <v>207</v>
      </c>
      <c r="B216" s="428" t="str">
        <f t="shared" si="14"/>
        <v>4X400M-1-7</v>
      </c>
      <c r="C216" s="429">
        <v>3</v>
      </c>
      <c r="D216" s="429">
        <v>329</v>
      </c>
      <c r="E216" s="731" t="s">
        <v>1308</v>
      </c>
      <c r="F216" s="431" t="s">
        <v>1087</v>
      </c>
      <c r="G216" s="432" t="s">
        <v>1081</v>
      </c>
      <c r="H216" s="432" t="s">
        <v>854</v>
      </c>
      <c r="I216" s="434"/>
      <c r="J216" s="435" t="s">
        <v>955</v>
      </c>
      <c r="K216" s="435" t="s">
        <v>1094</v>
      </c>
      <c r="L216" s="436">
        <v>3</v>
      </c>
    </row>
    <row r="217" spans="1:12" s="221" customFormat="1" ht="29.25" customHeight="1">
      <c r="A217" s="427">
        <v>208</v>
      </c>
      <c r="B217" s="428" t="str">
        <f t="shared" si="14"/>
        <v>4X400M-1-7</v>
      </c>
      <c r="C217" s="429">
        <v>4</v>
      </c>
      <c r="D217" s="429">
        <v>336</v>
      </c>
      <c r="E217" s="731" t="s">
        <v>1242</v>
      </c>
      <c r="F217" s="431" t="s">
        <v>1083</v>
      </c>
      <c r="G217" s="432" t="s">
        <v>1081</v>
      </c>
      <c r="H217" s="432" t="s">
        <v>854</v>
      </c>
      <c r="I217" s="434"/>
      <c r="J217" s="435" t="s">
        <v>955</v>
      </c>
      <c r="K217" s="435" t="s">
        <v>1094</v>
      </c>
      <c r="L217" s="436">
        <v>3</v>
      </c>
    </row>
    <row r="218" spans="1:12" s="221" customFormat="1" ht="24" customHeight="1">
      <c r="A218" s="427">
        <v>209</v>
      </c>
      <c r="B218" s="428" t="str">
        <f t="shared" si="14"/>
        <v>4X400M-1-7</v>
      </c>
      <c r="C218" s="429"/>
      <c r="D218" s="429">
        <v>332</v>
      </c>
      <c r="E218" s="731" t="s">
        <v>1243</v>
      </c>
      <c r="F218" s="431" t="s">
        <v>1084</v>
      </c>
      <c r="G218" s="432" t="s">
        <v>1081</v>
      </c>
      <c r="H218" s="432" t="s">
        <v>854</v>
      </c>
      <c r="I218" s="434"/>
      <c r="J218" s="435" t="s">
        <v>955</v>
      </c>
      <c r="K218" s="435" t="s">
        <v>1094</v>
      </c>
      <c r="L218" s="436">
        <v>3</v>
      </c>
    </row>
    <row r="219" spans="1:12" s="221" customFormat="1" ht="24" customHeight="1" thickBot="1">
      <c r="A219" s="480">
        <v>210</v>
      </c>
      <c r="B219" s="481" t="str">
        <f t="shared" si="14"/>
        <v>4X400M-1-7</v>
      </c>
      <c r="C219" s="437"/>
      <c r="D219" s="437">
        <v>334</v>
      </c>
      <c r="E219" s="732" t="s">
        <v>1288</v>
      </c>
      <c r="F219" s="483" t="s">
        <v>1090</v>
      </c>
      <c r="G219" s="440" t="s">
        <v>1081</v>
      </c>
      <c r="H219" s="440" t="s">
        <v>854</v>
      </c>
      <c r="I219" s="438"/>
      <c r="J219" s="435" t="s">
        <v>955</v>
      </c>
      <c r="K219" s="435" t="s">
        <v>1094</v>
      </c>
      <c r="L219" s="436">
        <v>3</v>
      </c>
    </row>
    <row r="220" spans="1:12" s="221" customFormat="1" ht="95.25" customHeight="1" thickBot="1">
      <c r="A220" s="509"/>
      <c r="B220" s="462" t="str">
        <f t="shared" si="14"/>
        <v>4X400M.-1-7</v>
      </c>
      <c r="C220" s="463"/>
      <c r="D220" s="457" t="str">
        <f>CONCATENATE(D214,"    ",D215,"   ",D216,"    ",D217,"   ")</f>
        <v xml:space="preserve">326    330   329    336   </v>
      </c>
      <c r="E220" s="457" t="str">
        <f>CONCATENATE(E214,"    ",E215,"   ",E216,"    ",E217,"   ")</f>
        <v xml:space="preserve">11.08.1998    01.01.1996   01.10.1995    27.12.1997   </v>
      </c>
      <c r="F220" s="457" t="str">
        <f>CONCATENATE(F214,"    ",F215,"          ",F216,"             ",F217,"   ")</f>
        <v xml:space="preserve">AYNURSEL PINAR    ELİF POLAT          DAMLA GÜNDÜZ             YAĞMUR AKSU   </v>
      </c>
      <c r="G220" s="440" t="s">
        <v>1081</v>
      </c>
      <c r="H220" s="440" t="s">
        <v>1222</v>
      </c>
      <c r="I220" s="438"/>
      <c r="J220" s="435" t="s">
        <v>955</v>
      </c>
      <c r="K220" s="435" t="s">
        <v>1094</v>
      </c>
      <c r="L220" s="436">
        <v>3</v>
      </c>
    </row>
    <row r="221" spans="1:12" s="221" customFormat="1" ht="24" customHeight="1">
      <c r="A221" s="485">
        <v>211</v>
      </c>
      <c r="B221" s="557" t="str">
        <f t="shared" si="14"/>
        <v>100M-1-8</v>
      </c>
      <c r="C221" s="558"/>
      <c r="D221" s="558">
        <v>354</v>
      </c>
      <c r="E221" s="559">
        <v>34455</v>
      </c>
      <c r="F221" s="561" t="s">
        <v>1113</v>
      </c>
      <c r="G221" s="560" t="s">
        <v>1114</v>
      </c>
      <c r="H221" s="562" t="s">
        <v>193</v>
      </c>
      <c r="I221" s="563"/>
      <c r="J221" s="564" t="s">
        <v>955</v>
      </c>
      <c r="K221" s="564" t="s">
        <v>1127</v>
      </c>
      <c r="L221" s="565">
        <v>1</v>
      </c>
    </row>
    <row r="222" spans="1:12" s="221" customFormat="1" ht="24" customHeight="1" thickBot="1">
      <c r="A222" s="441">
        <v>212</v>
      </c>
      <c r="B222" s="428" t="str">
        <f t="shared" si="14"/>
        <v>200M-1-8</v>
      </c>
      <c r="C222" s="429"/>
      <c r="D222" s="429">
        <v>354</v>
      </c>
      <c r="E222" s="430">
        <v>34455</v>
      </c>
      <c r="F222" s="431" t="s">
        <v>1113</v>
      </c>
      <c r="G222" s="432" t="s">
        <v>1114</v>
      </c>
      <c r="H222" s="433" t="s">
        <v>487</v>
      </c>
      <c r="I222" s="438"/>
      <c r="J222" s="564" t="s">
        <v>955</v>
      </c>
      <c r="K222" s="564" t="s">
        <v>1127</v>
      </c>
      <c r="L222" s="565">
        <v>1</v>
      </c>
    </row>
    <row r="223" spans="1:12" s="221" customFormat="1" ht="24" customHeight="1">
      <c r="A223" s="441">
        <v>213</v>
      </c>
      <c r="B223" s="428" t="str">
        <f t="shared" si="14"/>
        <v>400M-1-8</v>
      </c>
      <c r="C223" s="429"/>
      <c r="D223" s="429">
        <v>355</v>
      </c>
      <c r="E223" s="430">
        <v>35376</v>
      </c>
      <c r="F223" s="431" t="s">
        <v>1115</v>
      </c>
      <c r="G223" s="432" t="s">
        <v>1114</v>
      </c>
      <c r="H223" s="433" t="s">
        <v>488</v>
      </c>
      <c r="I223" s="563"/>
      <c r="J223" s="564" t="s">
        <v>955</v>
      </c>
      <c r="K223" s="564" t="s">
        <v>1127</v>
      </c>
      <c r="L223" s="565">
        <v>1</v>
      </c>
    </row>
    <row r="224" spans="1:12" s="221" customFormat="1" ht="24" customHeight="1">
      <c r="A224" s="441">
        <v>214</v>
      </c>
      <c r="B224" s="428" t="str">
        <f t="shared" si="14"/>
        <v>800M-1-8</v>
      </c>
      <c r="C224" s="429"/>
      <c r="D224" s="429">
        <v>356</v>
      </c>
      <c r="E224" s="430">
        <v>35668</v>
      </c>
      <c r="F224" s="431" t="s">
        <v>1116</v>
      </c>
      <c r="G224" s="432" t="s">
        <v>1114</v>
      </c>
      <c r="H224" s="433" t="s">
        <v>160</v>
      </c>
      <c r="I224" s="563"/>
      <c r="J224" s="564" t="s">
        <v>955</v>
      </c>
      <c r="K224" s="564" t="s">
        <v>1127</v>
      </c>
      <c r="L224" s="565">
        <v>1</v>
      </c>
    </row>
    <row r="225" spans="1:12" s="221" customFormat="1" ht="26.25" customHeight="1">
      <c r="A225" s="441">
        <v>215</v>
      </c>
      <c r="B225" s="428" t="str">
        <f t="shared" si="14"/>
        <v>1500M-1-8</v>
      </c>
      <c r="C225" s="429"/>
      <c r="D225" s="429">
        <v>356</v>
      </c>
      <c r="E225" s="430">
        <v>35668</v>
      </c>
      <c r="F225" s="431" t="s">
        <v>1116</v>
      </c>
      <c r="G225" s="432" t="s">
        <v>1114</v>
      </c>
      <c r="H225" s="433" t="s">
        <v>353</v>
      </c>
      <c r="I225" s="563"/>
      <c r="J225" s="564" t="s">
        <v>955</v>
      </c>
      <c r="K225" s="564" t="s">
        <v>1127</v>
      </c>
      <c r="L225" s="565">
        <v>1</v>
      </c>
    </row>
    <row r="226" spans="1:12" s="221" customFormat="1" ht="24" customHeight="1">
      <c r="A226" s="441">
        <v>216</v>
      </c>
      <c r="B226" s="428" t="str">
        <f t="shared" si="14"/>
        <v>3000M-1-8</v>
      </c>
      <c r="C226" s="429"/>
      <c r="D226" s="429">
        <v>357</v>
      </c>
      <c r="E226" s="430">
        <v>35171</v>
      </c>
      <c r="F226" s="431" t="s">
        <v>1117</v>
      </c>
      <c r="G226" s="432" t="s">
        <v>1114</v>
      </c>
      <c r="H226" s="433" t="s">
        <v>585</v>
      </c>
      <c r="I226" s="434"/>
      <c r="J226" s="564" t="s">
        <v>955</v>
      </c>
      <c r="K226" s="564" t="s">
        <v>1127</v>
      </c>
      <c r="L226" s="565">
        <v>1</v>
      </c>
    </row>
    <row r="227" spans="1:12" s="221" customFormat="1" ht="24" customHeight="1">
      <c r="A227" s="441">
        <v>217</v>
      </c>
      <c r="B227" s="428" t="str">
        <f t="shared" si="14"/>
        <v>5000M-1-8</v>
      </c>
      <c r="C227" s="429"/>
      <c r="D227" s="429">
        <v>358</v>
      </c>
      <c r="E227" s="430">
        <v>35065</v>
      </c>
      <c r="F227" s="431" t="s">
        <v>1118</v>
      </c>
      <c r="G227" s="432" t="s">
        <v>1114</v>
      </c>
      <c r="H227" s="433" t="s">
        <v>849</v>
      </c>
      <c r="I227" s="434"/>
      <c r="J227" s="564" t="s">
        <v>955</v>
      </c>
      <c r="K227" s="564" t="s">
        <v>1127</v>
      </c>
      <c r="L227" s="565">
        <v>1</v>
      </c>
    </row>
    <row r="228" spans="1:12" s="221" customFormat="1" ht="24" customHeight="1">
      <c r="A228" s="441">
        <v>218</v>
      </c>
      <c r="B228" s="428" t="str">
        <f t="shared" si="14"/>
        <v>100M.ENG.-1-8</v>
      </c>
      <c r="C228" s="429"/>
      <c r="D228" s="429">
        <v>359</v>
      </c>
      <c r="E228" s="430">
        <v>35324</v>
      </c>
      <c r="F228" s="431" t="s">
        <v>1119</v>
      </c>
      <c r="G228" s="432" t="s">
        <v>1114</v>
      </c>
      <c r="H228" s="433" t="s">
        <v>970</v>
      </c>
      <c r="I228" s="434"/>
      <c r="J228" s="564" t="s">
        <v>955</v>
      </c>
      <c r="K228" s="564" t="s">
        <v>1127</v>
      </c>
      <c r="L228" s="565">
        <v>1</v>
      </c>
    </row>
    <row r="229" spans="1:12" s="221" customFormat="1" ht="24" customHeight="1">
      <c r="A229" s="441">
        <v>219</v>
      </c>
      <c r="B229" s="428" t="str">
        <f t="shared" si="14"/>
        <v>400M.ENG-1-8</v>
      </c>
      <c r="C229" s="429"/>
      <c r="D229" s="429">
        <v>355</v>
      </c>
      <c r="E229" s="430">
        <v>35376</v>
      </c>
      <c r="F229" s="431" t="s">
        <v>1115</v>
      </c>
      <c r="G229" s="432" t="s">
        <v>1114</v>
      </c>
      <c r="H229" s="433" t="s">
        <v>850</v>
      </c>
      <c r="I229" s="434"/>
      <c r="J229" s="564" t="s">
        <v>955</v>
      </c>
      <c r="K229" s="564" t="s">
        <v>1127</v>
      </c>
      <c r="L229" s="565">
        <v>1</v>
      </c>
    </row>
    <row r="230" spans="1:12" s="221" customFormat="1" ht="24" customHeight="1">
      <c r="A230" s="441">
        <v>220</v>
      </c>
      <c r="B230" s="428" t="str">
        <f t="shared" si="14"/>
        <v>3000M.ENG-1-8</v>
      </c>
      <c r="C230" s="429"/>
      <c r="D230" s="429">
        <v>357</v>
      </c>
      <c r="E230" s="430">
        <v>35171</v>
      </c>
      <c r="F230" s="431" t="s">
        <v>1117</v>
      </c>
      <c r="G230" s="432" t="s">
        <v>1114</v>
      </c>
      <c r="H230" s="433" t="s">
        <v>851</v>
      </c>
      <c r="I230" s="434"/>
      <c r="J230" s="564" t="s">
        <v>955</v>
      </c>
      <c r="K230" s="564" t="s">
        <v>1127</v>
      </c>
      <c r="L230" s="565">
        <v>1</v>
      </c>
    </row>
    <row r="231" spans="1:12" s="221" customFormat="1" ht="24" customHeight="1">
      <c r="A231" s="441">
        <v>221</v>
      </c>
      <c r="B231" s="428" t="str">
        <f t="shared" ref="B231:B238" si="15">CONCATENATE(H231,"-",L231)</f>
        <v>UZUN-1</v>
      </c>
      <c r="C231" s="429"/>
      <c r="D231" s="429">
        <v>361</v>
      </c>
      <c r="E231" s="430">
        <v>35565</v>
      </c>
      <c r="F231" s="431" t="s">
        <v>1121</v>
      </c>
      <c r="G231" s="432" t="s">
        <v>1114</v>
      </c>
      <c r="H231" s="433" t="s">
        <v>73</v>
      </c>
      <c r="I231" s="434"/>
      <c r="J231" s="564" t="s">
        <v>955</v>
      </c>
      <c r="K231" s="564" t="s">
        <v>1127</v>
      </c>
      <c r="L231" s="565">
        <v>1</v>
      </c>
    </row>
    <row r="232" spans="1:12" s="221" customFormat="1" ht="24" customHeight="1">
      <c r="A232" s="441">
        <v>222</v>
      </c>
      <c r="B232" s="428" t="str">
        <f t="shared" si="15"/>
        <v>ÜÇADIM-1</v>
      </c>
      <c r="C232" s="429"/>
      <c r="D232" s="429">
        <v>359</v>
      </c>
      <c r="E232" s="430">
        <v>35324</v>
      </c>
      <c r="F232" s="431" t="s">
        <v>1119</v>
      </c>
      <c r="G232" s="432" t="s">
        <v>1114</v>
      </c>
      <c r="H232" s="433" t="s">
        <v>490</v>
      </c>
      <c r="I232" s="434"/>
      <c r="J232" s="564" t="s">
        <v>955</v>
      </c>
      <c r="K232" s="564" t="s">
        <v>1127</v>
      </c>
      <c r="L232" s="565">
        <v>1</v>
      </c>
    </row>
    <row r="233" spans="1:12" s="221" customFormat="1" ht="28.5" customHeight="1">
      <c r="A233" s="441">
        <v>223</v>
      </c>
      <c r="B233" s="428" t="str">
        <f t="shared" si="15"/>
        <v>YÜKSEK-1</v>
      </c>
      <c r="C233" s="429"/>
      <c r="D233" s="429">
        <v>367</v>
      </c>
      <c r="E233" s="430">
        <v>36083</v>
      </c>
      <c r="F233" s="431" t="s">
        <v>1120</v>
      </c>
      <c r="G233" s="432" t="s">
        <v>1114</v>
      </c>
      <c r="H233" s="433" t="s">
        <v>74</v>
      </c>
      <c r="I233" s="434"/>
      <c r="J233" s="564" t="s">
        <v>955</v>
      </c>
      <c r="K233" s="564" t="s">
        <v>1127</v>
      </c>
      <c r="L233" s="565">
        <v>1</v>
      </c>
    </row>
    <row r="234" spans="1:12" s="130" customFormat="1" ht="30" customHeight="1">
      <c r="A234" s="441">
        <v>224</v>
      </c>
      <c r="B234" s="428" t="str">
        <f t="shared" si="15"/>
        <v>SIRIK-1</v>
      </c>
      <c r="C234" s="429"/>
      <c r="D234" s="429">
        <v>361</v>
      </c>
      <c r="E234" s="430">
        <v>35565</v>
      </c>
      <c r="F234" s="431" t="s">
        <v>1121</v>
      </c>
      <c r="G234" s="432" t="s">
        <v>1114</v>
      </c>
      <c r="H234" s="433" t="s">
        <v>491</v>
      </c>
      <c r="I234" s="434"/>
      <c r="J234" s="564" t="s">
        <v>955</v>
      </c>
      <c r="K234" s="564" t="s">
        <v>1127</v>
      </c>
      <c r="L234" s="565">
        <v>1</v>
      </c>
    </row>
    <row r="235" spans="1:12" s="130" customFormat="1" ht="24" customHeight="1">
      <c r="A235" s="441">
        <v>225</v>
      </c>
      <c r="B235" s="428" t="str">
        <f t="shared" si="15"/>
        <v>DİSK-1</v>
      </c>
      <c r="C235" s="429"/>
      <c r="D235" s="429">
        <v>364</v>
      </c>
      <c r="E235" s="430">
        <v>35704</v>
      </c>
      <c r="F235" s="431" t="s">
        <v>1122</v>
      </c>
      <c r="G235" s="432" t="s">
        <v>1114</v>
      </c>
      <c r="H235" s="433" t="s">
        <v>356</v>
      </c>
      <c r="I235" s="434"/>
      <c r="J235" s="564" t="s">
        <v>955</v>
      </c>
      <c r="K235" s="564" t="s">
        <v>1127</v>
      </c>
      <c r="L235" s="565">
        <v>1</v>
      </c>
    </row>
    <row r="236" spans="1:12" s="130" customFormat="1" ht="24" customHeight="1" thickBot="1">
      <c r="A236" s="441">
        <v>226</v>
      </c>
      <c r="B236" s="428" t="str">
        <f t="shared" si="15"/>
        <v>CİRİT-1</v>
      </c>
      <c r="C236" s="437"/>
      <c r="D236" s="429">
        <v>366</v>
      </c>
      <c r="E236" s="430">
        <v>33973</v>
      </c>
      <c r="F236" s="431" t="s">
        <v>1123</v>
      </c>
      <c r="G236" s="432" t="s">
        <v>1114</v>
      </c>
      <c r="H236" s="433" t="s">
        <v>357</v>
      </c>
      <c r="I236" s="434"/>
      <c r="J236" s="564" t="s">
        <v>955</v>
      </c>
      <c r="K236" s="564" t="s">
        <v>1127</v>
      </c>
      <c r="L236" s="565">
        <v>1</v>
      </c>
    </row>
    <row r="237" spans="1:12" s="130" customFormat="1" ht="24" customHeight="1">
      <c r="A237" s="441">
        <v>227</v>
      </c>
      <c r="B237" s="428" t="str">
        <f t="shared" si="15"/>
        <v>GÜLLE-1</v>
      </c>
      <c r="C237" s="558"/>
      <c r="D237" s="429">
        <v>366</v>
      </c>
      <c r="E237" s="430">
        <v>33973</v>
      </c>
      <c r="F237" s="431" t="s">
        <v>1123</v>
      </c>
      <c r="G237" s="432" t="s">
        <v>1114</v>
      </c>
      <c r="H237" s="433" t="s">
        <v>355</v>
      </c>
      <c r="I237" s="434"/>
      <c r="J237" s="564" t="s">
        <v>955</v>
      </c>
      <c r="K237" s="564" t="s">
        <v>1127</v>
      </c>
      <c r="L237" s="565">
        <v>1</v>
      </c>
    </row>
    <row r="238" spans="1:12" s="130" customFormat="1" ht="24" customHeight="1" thickBot="1">
      <c r="A238" s="490">
        <v>228</v>
      </c>
      <c r="B238" s="462" t="str">
        <f t="shared" si="15"/>
        <v>ÇEKİÇ-1</v>
      </c>
      <c r="C238" s="463"/>
      <c r="D238" s="463">
        <v>360</v>
      </c>
      <c r="E238" s="464">
        <v>33510</v>
      </c>
      <c r="F238" s="465" t="s">
        <v>1124</v>
      </c>
      <c r="G238" s="466" t="s">
        <v>1114</v>
      </c>
      <c r="H238" s="467" t="s">
        <v>852</v>
      </c>
      <c r="I238" s="468"/>
      <c r="J238" s="564" t="s">
        <v>955</v>
      </c>
      <c r="K238" s="564" t="s">
        <v>1127</v>
      </c>
      <c r="L238" s="565">
        <v>1</v>
      </c>
    </row>
    <row r="239" spans="1:12" s="130" customFormat="1" ht="24" customHeight="1">
      <c r="A239" s="500">
        <v>229</v>
      </c>
      <c r="B239" s="472" t="str">
        <f t="shared" ref="B239:B251" si="16">CONCATENATE(H239,"-",J239,"-",K239)</f>
        <v>4X100M-1-8</v>
      </c>
      <c r="C239" s="473"/>
      <c r="D239" s="473">
        <v>354</v>
      </c>
      <c r="E239" s="474">
        <v>34455</v>
      </c>
      <c r="F239" s="475" t="s">
        <v>1113</v>
      </c>
      <c r="G239" s="476" t="s">
        <v>1114</v>
      </c>
      <c r="H239" s="476" t="s">
        <v>853</v>
      </c>
      <c r="I239" s="477"/>
      <c r="J239" s="564" t="s">
        <v>955</v>
      </c>
      <c r="K239" s="564" t="s">
        <v>1127</v>
      </c>
      <c r="L239" s="565">
        <v>1</v>
      </c>
    </row>
    <row r="240" spans="1:12" s="130" customFormat="1" ht="24" customHeight="1">
      <c r="A240" s="441">
        <v>230</v>
      </c>
      <c r="B240" s="428" t="str">
        <f t="shared" si="16"/>
        <v>4X100M-1-8</v>
      </c>
      <c r="C240" s="429"/>
      <c r="D240" s="429">
        <v>355</v>
      </c>
      <c r="E240" s="430">
        <v>35376</v>
      </c>
      <c r="F240" s="431" t="s">
        <v>1115</v>
      </c>
      <c r="G240" s="432" t="s">
        <v>1114</v>
      </c>
      <c r="H240" s="432" t="s">
        <v>853</v>
      </c>
      <c r="I240" s="434"/>
      <c r="J240" s="564" t="s">
        <v>955</v>
      </c>
      <c r="K240" s="564" t="s">
        <v>1127</v>
      </c>
      <c r="L240" s="565">
        <v>1</v>
      </c>
    </row>
    <row r="241" spans="1:12" s="130" customFormat="1" ht="24" customHeight="1">
      <c r="A241" s="441">
        <v>231</v>
      </c>
      <c r="B241" s="428" t="str">
        <f t="shared" si="16"/>
        <v>4X100M-1-8</v>
      </c>
      <c r="C241" s="429"/>
      <c r="D241" s="429">
        <v>367</v>
      </c>
      <c r="E241" s="430">
        <v>36083</v>
      </c>
      <c r="F241" s="431" t="s">
        <v>1120</v>
      </c>
      <c r="G241" s="432" t="s">
        <v>1114</v>
      </c>
      <c r="H241" s="432" t="s">
        <v>853</v>
      </c>
      <c r="I241" s="434"/>
      <c r="J241" s="564" t="s">
        <v>955</v>
      </c>
      <c r="K241" s="564" t="s">
        <v>1127</v>
      </c>
      <c r="L241" s="565">
        <v>1</v>
      </c>
    </row>
    <row r="242" spans="1:12" s="130" customFormat="1" ht="24" customHeight="1">
      <c r="A242" s="441">
        <v>232</v>
      </c>
      <c r="B242" s="428" t="str">
        <f t="shared" si="16"/>
        <v>4X100M-1-8</v>
      </c>
      <c r="C242" s="429"/>
      <c r="D242" s="429">
        <v>359</v>
      </c>
      <c r="E242" s="430">
        <v>35324</v>
      </c>
      <c r="F242" s="431" t="s">
        <v>1119</v>
      </c>
      <c r="G242" s="432" t="s">
        <v>1114</v>
      </c>
      <c r="H242" s="432" t="s">
        <v>853</v>
      </c>
      <c r="I242" s="434"/>
      <c r="J242" s="564" t="s">
        <v>955</v>
      </c>
      <c r="K242" s="564" t="s">
        <v>1127</v>
      </c>
      <c r="L242" s="565">
        <v>1</v>
      </c>
    </row>
    <row r="243" spans="1:12" s="130" customFormat="1" ht="24" customHeight="1">
      <c r="A243" s="441">
        <v>233</v>
      </c>
      <c r="B243" s="428" t="str">
        <f t="shared" si="16"/>
        <v>4X100M-1-8</v>
      </c>
      <c r="C243" s="429"/>
      <c r="D243" s="429">
        <v>362</v>
      </c>
      <c r="E243" s="430">
        <v>35436</v>
      </c>
      <c r="F243" s="431" t="s">
        <v>1125</v>
      </c>
      <c r="G243" s="432" t="s">
        <v>1114</v>
      </c>
      <c r="H243" s="432" t="s">
        <v>853</v>
      </c>
      <c r="I243" s="434"/>
      <c r="J243" s="564" t="s">
        <v>955</v>
      </c>
      <c r="K243" s="564" t="s">
        <v>1127</v>
      </c>
      <c r="L243" s="565">
        <v>1</v>
      </c>
    </row>
    <row r="244" spans="1:12" s="130" customFormat="1" ht="24" customHeight="1" thickBot="1">
      <c r="A244" s="509">
        <v>234</v>
      </c>
      <c r="B244" s="481" t="str">
        <f t="shared" si="16"/>
        <v>4X100M-1-8</v>
      </c>
      <c r="C244" s="437"/>
      <c r="D244" s="437">
        <v>365</v>
      </c>
      <c r="E244" s="482">
        <v>35431</v>
      </c>
      <c r="F244" s="483" t="s">
        <v>1126</v>
      </c>
      <c r="G244" s="440" t="s">
        <v>1114</v>
      </c>
      <c r="H244" s="440" t="s">
        <v>853</v>
      </c>
      <c r="I244" s="438"/>
      <c r="J244" s="564" t="s">
        <v>955</v>
      </c>
      <c r="K244" s="564" t="s">
        <v>1127</v>
      </c>
      <c r="L244" s="565">
        <v>1</v>
      </c>
    </row>
    <row r="245" spans="1:12" s="130" customFormat="1" ht="24" customHeight="1">
      <c r="A245" s="500">
        <v>235</v>
      </c>
      <c r="B245" s="472" t="str">
        <f t="shared" si="16"/>
        <v>4X400M-1-8</v>
      </c>
      <c r="C245" s="473">
        <v>1</v>
      </c>
      <c r="D245" s="473">
        <v>365</v>
      </c>
      <c r="E245" s="730" t="s">
        <v>1248</v>
      </c>
      <c r="F245" s="475" t="s">
        <v>1126</v>
      </c>
      <c r="G245" s="476" t="s">
        <v>1114</v>
      </c>
      <c r="H245" s="476" t="s">
        <v>854</v>
      </c>
      <c r="I245" s="477"/>
      <c r="J245" s="564" t="s">
        <v>955</v>
      </c>
      <c r="K245" s="564" t="s">
        <v>1127</v>
      </c>
      <c r="L245" s="565">
        <v>1</v>
      </c>
    </row>
    <row r="246" spans="1:12" s="130" customFormat="1" ht="24" customHeight="1">
      <c r="A246" s="441">
        <v>236</v>
      </c>
      <c r="B246" s="428" t="str">
        <f t="shared" si="16"/>
        <v>4X400M-1-8</v>
      </c>
      <c r="C246" s="429">
        <v>2</v>
      </c>
      <c r="D246" s="429">
        <v>362</v>
      </c>
      <c r="E246" s="731" t="s">
        <v>1246</v>
      </c>
      <c r="F246" s="431" t="s">
        <v>1125</v>
      </c>
      <c r="G246" s="432" t="s">
        <v>1114</v>
      </c>
      <c r="H246" s="432" t="s">
        <v>854</v>
      </c>
      <c r="I246" s="434"/>
      <c r="J246" s="564" t="s">
        <v>955</v>
      </c>
      <c r="K246" s="564" t="s">
        <v>1127</v>
      </c>
      <c r="L246" s="565">
        <v>1</v>
      </c>
    </row>
    <row r="247" spans="1:12" s="130" customFormat="1" ht="24" customHeight="1">
      <c r="A247" s="441">
        <v>237</v>
      </c>
      <c r="B247" s="428" t="str">
        <f t="shared" si="16"/>
        <v>4X400M-1-8</v>
      </c>
      <c r="C247" s="429">
        <v>3</v>
      </c>
      <c r="D247" s="429">
        <v>356</v>
      </c>
      <c r="E247" s="731" t="s">
        <v>1245</v>
      </c>
      <c r="F247" s="431" t="s">
        <v>1116</v>
      </c>
      <c r="G247" s="432" t="s">
        <v>1114</v>
      </c>
      <c r="H247" s="432" t="s">
        <v>854</v>
      </c>
      <c r="I247" s="434"/>
      <c r="J247" s="564" t="s">
        <v>955</v>
      </c>
      <c r="K247" s="564" t="s">
        <v>1127</v>
      </c>
      <c r="L247" s="565">
        <v>1</v>
      </c>
    </row>
    <row r="248" spans="1:12" s="130" customFormat="1" ht="24" customHeight="1">
      <c r="A248" s="441">
        <v>238</v>
      </c>
      <c r="B248" s="428" t="str">
        <f t="shared" si="16"/>
        <v>4X400M-1-8</v>
      </c>
      <c r="C248" s="429">
        <v>4</v>
      </c>
      <c r="D248" s="429">
        <v>355</v>
      </c>
      <c r="E248" s="731" t="s">
        <v>1244</v>
      </c>
      <c r="F248" s="431" t="s">
        <v>1115</v>
      </c>
      <c r="G248" s="432" t="s">
        <v>1114</v>
      </c>
      <c r="H248" s="432" t="s">
        <v>854</v>
      </c>
      <c r="I248" s="434"/>
      <c r="J248" s="564" t="s">
        <v>955</v>
      </c>
      <c r="K248" s="564" t="s">
        <v>1127</v>
      </c>
      <c r="L248" s="565">
        <v>1</v>
      </c>
    </row>
    <row r="249" spans="1:12" s="130" customFormat="1" ht="24" customHeight="1">
      <c r="A249" s="441">
        <v>239</v>
      </c>
      <c r="B249" s="428" t="str">
        <f t="shared" si="16"/>
        <v>4X400M-1-8</v>
      </c>
      <c r="C249" s="429">
        <v>5</v>
      </c>
      <c r="D249" s="429">
        <v>357</v>
      </c>
      <c r="E249" s="731" t="s">
        <v>1247</v>
      </c>
      <c r="F249" s="431" t="s">
        <v>1117</v>
      </c>
      <c r="G249" s="432" t="s">
        <v>1114</v>
      </c>
      <c r="H249" s="432" t="s">
        <v>854</v>
      </c>
      <c r="I249" s="434"/>
      <c r="J249" s="564" t="s">
        <v>955</v>
      </c>
      <c r="K249" s="564" t="s">
        <v>1127</v>
      </c>
      <c r="L249" s="565">
        <v>1</v>
      </c>
    </row>
    <row r="250" spans="1:12" s="130" customFormat="1" ht="24" customHeight="1">
      <c r="A250" s="490">
        <v>240</v>
      </c>
      <c r="B250" s="462" t="str">
        <f t="shared" si="16"/>
        <v>4X400M-1-8</v>
      </c>
      <c r="C250" s="463"/>
      <c r="D250" s="463">
        <v>367</v>
      </c>
      <c r="E250" s="735" t="s">
        <v>1249</v>
      </c>
      <c r="F250" s="465" t="s">
        <v>1120</v>
      </c>
      <c r="G250" s="466" t="s">
        <v>1114</v>
      </c>
      <c r="H250" s="466" t="s">
        <v>854</v>
      </c>
      <c r="I250" s="468"/>
      <c r="J250" s="727" t="s">
        <v>955</v>
      </c>
      <c r="K250" s="727" t="s">
        <v>1127</v>
      </c>
      <c r="L250" s="728">
        <v>1</v>
      </c>
    </row>
    <row r="251" spans="1:12" s="130" customFormat="1" ht="65.25" customHeight="1" thickBot="1">
      <c r="A251" s="509"/>
      <c r="B251" s="462" t="str">
        <f t="shared" si="16"/>
        <v>4X400M.-1-8</v>
      </c>
      <c r="C251" s="463"/>
      <c r="D251" s="457" t="str">
        <f>CONCATENATE(D245,"    ",D246,"   ",D247,"    ",D248,"   ")</f>
        <v xml:space="preserve">365    362   356    355   </v>
      </c>
      <c r="E251" s="457" t="str">
        <f>CONCATENATE(E245,"    ",E246,"   ",E247,"    ",E248,"   ")</f>
        <v xml:space="preserve">01.01.1997    06.01.1997   26.08.1997    07.11.1996   </v>
      </c>
      <c r="F251" s="457" t="str">
        <f>CONCATENATE(F245,"             ",F246,"   ",F247,"    ",F248,"   ")</f>
        <v xml:space="preserve">BAHAR ILDIRKAYA             ESRA ÖZGÜL   SONGÜL KONAK    SERAY ŞENTÜRK   </v>
      </c>
      <c r="G251" s="466" t="s">
        <v>1114</v>
      </c>
      <c r="H251" s="466" t="s">
        <v>1222</v>
      </c>
      <c r="I251" s="468"/>
      <c r="J251" s="727" t="s">
        <v>955</v>
      </c>
      <c r="K251" s="727" t="s">
        <v>1127</v>
      </c>
      <c r="L251" s="728">
        <v>1</v>
      </c>
    </row>
    <row r="252" spans="1:12" s="130" customFormat="1" ht="24" customHeight="1">
      <c r="A252" s="729">
        <v>241</v>
      </c>
      <c r="B252" s="222" t="str">
        <f t="shared" ref="B252:B294" si="17">CONCATENATE(H252,"-",L252)</f>
        <v>YÜKSEK-</v>
      </c>
      <c r="C252" s="290"/>
      <c r="D252" s="290"/>
      <c r="E252" s="291"/>
      <c r="F252" s="292"/>
      <c r="G252" s="293"/>
      <c r="H252" s="294" t="s">
        <v>74</v>
      </c>
      <c r="I252" s="295"/>
      <c r="J252" s="296"/>
      <c r="K252" s="296"/>
      <c r="L252" s="297"/>
    </row>
    <row r="253" spans="1:12" s="130" customFormat="1" ht="24" customHeight="1">
      <c r="A253" s="84">
        <v>242</v>
      </c>
      <c r="B253" s="196" t="str">
        <f t="shared" si="17"/>
        <v>YÜKSEK-</v>
      </c>
      <c r="C253" s="298"/>
      <c r="D253" s="298"/>
      <c r="E253" s="299"/>
      <c r="F253" s="300"/>
      <c r="G253" s="301"/>
      <c r="H253" s="302" t="s">
        <v>74</v>
      </c>
      <c r="I253" s="303"/>
      <c r="J253" s="304"/>
      <c r="K253" s="304"/>
      <c r="L253" s="305"/>
    </row>
    <row r="254" spans="1:12" s="130" customFormat="1" ht="24" customHeight="1">
      <c r="A254" s="84">
        <v>243</v>
      </c>
      <c r="B254" s="196" t="str">
        <f t="shared" si="17"/>
        <v>YÜKSEK-</v>
      </c>
      <c r="C254" s="298"/>
      <c r="D254" s="298"/>
      <c r="E254" s="299"/>
      <c r="F254" s="300"/>
      <c r="G254" s="301"/>
      <c r="H254" s="302" t="s">
        <v>74</v>
      </c>
      <c r="I254" s="303"/>
      <c r="J254" s="304"/>
      <c r="K254" s="304"/>
      <c r="L254" s="305"/>
    </row>
    <row r="255" spans="1:12" s="130" customFormat="1" ht="24" customHeight="1">
      <c r="A255" s="84">
        <v>244</v>
      </c>
      <c r="B255" s="196" t="str">
        <f t="shared" si="17"/>
        <v>YÜKSEK-</v>
      </c>
      <c r="C255" s="298"/>
      <c r="D255" s="298"/>
      <c r="E255" s="299"/>
      <c r="F255" s="300"/>
      <c r="G255" s="301"/>
      <c r="H255" s="302" t="s">
        <v>74</v>
      </c>
      <c r="I255" s="303"/>
      <c r="J255" s="304"/>
      <c r="K255" s="304"/>
      <c r="L255" s="305"/>
    </row>
    <row r="256" spans="1:12" s="130" customFormat="1" ht="24" customHeight="1">
      <c r="A256" s="84">
        <v>245</v>
      </c>
      <c r="B256" s="196" t="str">
        <f t="shared" si="17"/>
        <v>YÜKSEK-</v>
      </c>
      <c r="C256" s="298"/>
      <c r="D256" s="298"/>
      <c r="E256" s="299"/>
      <c r="F256" s="300"/>
      <c r="G256" s="301"/>
      <c r="H256" s="302" t="s">
        <v>74</v>
      </c>
      <c r="I256" s="303"/>
      <c r="J256" s="304"/>
      <c r="K256" s="304"/>
      <c r="L256" s="305"/>
    </row>
    <row r="257" spans="1:12" s="130" customFormat="1" ht="24" customHeight="1">
      <c r="A257" s="84">
        <v>246</v>
      </c>
      <c r="B257" s="196" t="str">
        <f t="shared" si="17"/>
        <v>YÜKSEK-</v>
      </c>
      <c r="C257" s="298"/>
      <c r="D257" s="298"/>
      <c r="E257" s="299"/>
      <c r="F257" s="300"/>
      <c r="G257" s="301"/>
      <c r="H257" s="302" t="s">
        <v>74</v>
      </c>
      <c r="I257" s="303"/>
      <c r="J257" s="304"/>
      <c r="K257" s="304"/>
      <c r="L257" s="305"/>
    </row>
    <row r="258" spans="1:12" s="130" customFormat="1" ht="24" customHeight="1">
      <c r="A258" s="84">
        <v>247</v>
      </c>
      <c r="B258" s="196" t="str">
        <f t="shared" si="17"/>
        <v>YÜKSEK-</v>
      </c>
      <c r="C258" s="298"/>
      <c r="D258" s="298"/>
      <c r="E258" s="299"/>
      <c r="F258" s="300"/>
      <c r="G258" s="301"/>
      <c r="H258" s="302" t="s">
        <v>74</v>
      </c>
      <c r="I258" s="303"/>
      <c r="J258" s="304"/>
      <c r="K258" s="304"/>
      <c r="L258" s="305"/>
    </row>
    <row r="259" spans="1:12" s="130" customFormat="1" ht="24" customHeight="1">
      <c r="A259" s="84">
        <v>248</v>
      </c>
      <c r="B259" s="196" t="str">
        <f t="shared" si="17"/>
        <v>YÜKSEK-</v>
      </c>
      <c r="C259" s="298"/>
      <c r="D259" s="298"/>
      <c r="E259" s="299"/>
      <c r="F259" s="300"/>
      <c r="G259" s="301"/>
      <c r="H259" s="302" t="s">
        <v>74</v>
      </c>
      <c r="I259" s="303"/>
      <c r="J259" s="304"/>
      <c r="K259" s="304"/>
      <c r="L259" s="305"/>
    </row>
    <row r="260" spans="1:12" s="130" customFormat="1" ht="24" customHeight="1">
      <c r="A260" s="84">
        <v>249</v>
      </c>
      <c r="B260" s="196" t="str">
        <f t="shared" si="17"/>
        <v>YÜKSEK-</v>
      </c>
      <c r="C260" s="298"/>
      <c r="D260" s="298"/>
      <c r="E260" s="299"/>
      <c r="F260" s="300"/>
      <c r="G260" s="301"/>
      <c r="H260" s="302" t="s">
        <v>74</v>
      </c>
      <c r="I260" s="303"/>
      <c r="J260" s="304"/>
      <c r="K260" s="304"/>
      <c r="L260" s="305"/>
    </row>
    <row r="261" spans="1:12" s="130" customFormat="1" ht="24" customHeight="1">
      <c r="A261" s="84">
        <v>250</v>
      </c>
      <c r="B261" s="196" t="str">
        <f t="shared" si="17"/>
        <v>YÜKSEK-</v>
      </c>
      <c r="C261" s="298"/>
      <c r="D261" s="298"/>
      <c r="E261" s="299"/>
      <c r="F261" s="300"/>
      <c r="G261" s="301"/>
      <c r="H261" s="302" t="s">
        <v>74</v>
      </c>
      <c r="I261" s="303"/>
      <c r="J261" s="304"/>
      <c r="K261" s="304"/>
      <c r="L261" s="305"/>
    </row>
    <row r="262" spans="1:12" s="130" customFormat="1" ht="24" customHeight="1">
      <c r="A262" s="84">
        <v>251</v>
      </c>
      <c r="B262" s="196" t="str">
        <f t="shared" si="17"/>
        <v>YÜKSEK-</v>
      </c>
      <c r="C262" s="298"/>
      <c r="D262" s="298"/>
      <c r="E262" s="299"/>
      <c r="F262" s="300"/>
      <c r="G262" s="301"/>
      <c r="H262" s="302" t="s">
        <v>74</v>
      </c>
      <c r="I262" s="303"/>
      <c r="J262" s="304"/>
      <c r="K262" s="304"/>
      <c r="L262" s="305"/>
    </row>
    <row r="263" spans="1:12" s="130" customFormat="1" ht="24" customHeight="1">
      <c r="A263" s="84">
        <v>252</v>
      </c>
      <c r="B263" s="196" t="str">
        <f t="shared" si="17"/>
        <v>YÜKSEK-</v>
      </c>
      <c r="C263" s="298"/>
      <c r="D263" s="298"/>
      <c r="E263" s="299"/>
      <c r="F263" s="300"/>
      <c r="G263" s="301"/>
      <c r="H263" s="302" t="s">
        <v>74</v>
      </c>
      <c r="I263" s="303"/>
      <c r="J263" s="304"/>
      <c r="K263" s="304"/>
      <c r="L263" s="305"/>
    </row>
    <row r="264" spans="1:12" s="130" customFormat="1" ht="24" customHeight="1" thickBot="1">
      <c r="A264" s="84">
        <v>253</v>
      </c>
      <c r="B264" s="223" t="str">
        <f t="shared" si="17"/>
        <v>YÜKSEK-</v>
      </c>
      <c r="C264" s="306"/>
      <c r="D264" s="306"/>
      <c r="E264" s="307"/>
      <c r="F264" s="308"/>
      <c r="G264" s="309"/>
      <c r="H264" s="310" t="s">
        <v>74</v>
      </c>
      <c r="I264" s="311"/>
      <c r="J264" s="312"/>
      <c r="K264" s="312"/>
      <c r="L264" s="313"/>
    </row>
    <row r="265" spans="1:12" s="130" customFormat="1" ht="24" customHeight="1">
      <c r="A265" s="84">
        <v>254</v>
      </c>
      <c r="B265" s="222" t="str">
        <f t="shared" si="17"/>
        <v>GÜLLE-</v>
      </c>
      <c r="C265" s="250"/>
      <c r="D265" s="250"/>
      <c r="E265" s="251"/>
      <c r="F265" s="252"/>
      <c r="G265" s="253"/>
      <c r="H265" s="254" t="s">
        <v>355</v>
      </c>
      <c r="I265" s="255"/>
      <c r="J265" s="256"/>
      <c r="K265" s="256"/>
      <c r="L265" s="257"/>
    </row>
    <row r="266" spans="1:12" s="130" customFormat="1" ht="24" customHeight="1">
      <c r="A266" s="84">
        <v>255</v>
      </c>
      <c r="B266" s="196" t="str">
        <f t="shared" si="17"/>
        <v>GÜLLE-</v>
      </c>
      <c r="C266" s="258"/>
      <c r="D266" s="258"/>
      <c r="E266" s="259"/>
      <c r="F266" s="260"/>
      <c r="G266" s="261"/>
      <c r="H266" s="262" t="s">
        <v>355</v>
      </c>
      <c r="I266" s="263"/>
      <c r="J266" s="264"/>
      <c r="K266" s="264"/>
      <c r="L266" s="265"/>
    </row>
    <row r="267" spans="1:12" s="130" customFormat="1" ht="24" customHeight="1">
      <c r="A267" s="84">
        <v>256</v>
      </c>
      <c r="B267" s="196" t="str">
        <f t="shared" si="17"/>
        <v>GÜLLE-</v>
      </c>
      <c r="C267" s="258"/>
      <c r="D267" s="258"/>
      <c r="E267" s="259"/>
      <c r="F267" s="260"/>
      <c r="G267" s="261"/>
      <c r="H267" s="262" t="s">
        <v>355</v>
      </c>
      <c r="I267" s="263"/>
      <c r="J267" s="264"/>
      <c r="K267" s="264"/>
      <c r="L267" s="265"/>
    </row>
    <row r="268" spans="1:12" s="130" customFormat="1" ht="24" customHeight="1">
      <c r="A268" s="84">
        <v>257</v>
      </c>
      <c r="B268" s="196" t="str">
        <f t="shared" si="17"/>
        <v>GÜLLE-</v>
      </c>
      <c r="C268" s="258"/>
      <c r="D268" s="258"/>
      <c r="E268" s="259"/>
      <c r="F268" s="260"/>
      <c r="G268" s="261"/>
      <c r="H268" s="262" t="s">
        <v>355</v>
      </c>
      <c r="I268" s="263"/>
      <c r="J268" s="264"/>
      <c r="K268" s="264"/>
      <c r="L268" s="265"/>
    </row>
    <row r="269" spans="1:12" s="130" customFormat="1" ht="24" customHeight="1">
      <c r="A269" s="84">
        <v>258</v>
      </c>
      <c r="B269" s="196" t="str">
        <f t="shared" si="17"/>
        <v>GÜLLE-</v>
      </c>
      <c r="C269" s="258"/>
      <c r="D269" s="258"/>
      <c r="E269" s="259"/>
      <c r="F269" s="260"/>
      <c r="G269" s="261"/>
      <c r="H269" s="262" t="s">
        <v>355</v>
      </c>
      <c r="I269" s="263"/>
      <c r="J269" s="264"/>
      <c r="K269" s="264"/>
      <c r="L269" s="265"/>
    </row>
    <row r="270" spans="1:12" s="130" customFormat="1" ht="24" customHeight="1">
      <c r="A270" s="84">
        <v>259</v>
      </c>
      <c r="B270" s="196" t="str">
        <f t="shared" si="17"/>
        <v>GÜLLE-</v>
      </c>
      <c r="C270" s="258"/>
      <c r="D270" s="258"/>
      <c r="E270" s="259"/>
      <c r="F270" s="260"/>
      <c r="G270" s="261"/>
      <c r="H270" s="262" t="s">
        <v>355</v>
      </c>
      <c r="I270" s="263"/>
      <c r="J270" s="264"/>
      <c r="K270" s="264"/>
      <c r="L270" s="265"/>
    </row>
    <row r="271" spans="1:12" s="130" customFormat="1" ht="24" customHeight="1">
      <c r="A271" s="84">
        <v>260</v>
      </c>
      <c r="B271" s="196" t="str">
        <f t="shared" si="17"/>
        <v>GÜLLE-</v>
      </c>
      <c r="C271" s="258"/>
      <c r="D271" s="258"/>
      <c r="E271" s="259"/>
      <c r="F271" s="260"/>
      <c r="G271" s="261"/>
      <c r="H271" s="262" t="s">
        <v>355</v>
      </c>
      <c r="I271" s="263"/>
      <c r="J271" s="264"/>
      <c r="K271" s="264"/>
      <c r="L271" s="265"/>
    </row>
    <row r="272" spans="1:12" s="130" customFormat="1" ht="24" customHeight="1">
      <c r="A272" s="84">
        <v>261</v>
      </c>
      <c r="B272" s="196" t="str">
        <f t="shared" si="17"/>
        <v>GÜLLE-</v>
      </c>
      <c r="C272" s="258"/>
      <c r="D272" s="258"/>
      <c r="E272" s="259"/>
      <c r="F272" s="260"/>
      <c r="G272" s="261"/>
      <c r="H272" s="262" t="s">
        <v>355</v>
      </c>
      <c r="I272" s="263"/>
      <c r="J272" s="264"/>
      <c r="K272" s="264"/>
      <c r="L272" s="265"/>
    </row>
    <row r="273" spans="1:12" s="130" customFormat="1" ht="24" customHeight="1">
      <c r="A273" s="84">
        <v>262</v>
      </c>
      <c r="B273" s="196" t="str">
        <f t="shared" si="17"/>
        <v>GÜLLE-</v>
      </c>
      <c r="C273" s="258"/>
      <c r="D273" s="258"/>
      <c r="E273" s="259"/>
      <c r="F273" s="260"/>
      <c r="G273" s="261"/>
      <c r="H273" s="262" t="s">
        <v>355</v>
      </c>
      <c r="I273" s="263"/>
      <c r="J273" s="264"/>
      <c r="K273" s="264"/>
      <c r="L273" s="265"/>
    </row>
    <row r="274" spans="1:12" s="130" customFormat="1" ht="24" customHeight="1">
      <c r="A274" s="84">
        <v>263</v>
      </c>
      <c r="B274" s="196" t="str">
        <f t="shared" si="17"/>
        <v>GÜLLE-</v>
      </c>
      <c r="C274" s="258"/>
      <c r="D274" s="258"/>
      <c r="E274" s="259"/>
      <c r="F274" s="260"/>
      <c r="G274" s="261"/>
      <c r="H274" s="262" t="s">
        <v>355</v>
      </c>
      <c r="I274" s="263"/>
      <c r="J274" s="264"/>
      <c r="K274" s="264"/>
      <c r="L274" s="265"/>
    </row>
    <row r="275" spans="1:12" s="130" customFormat="1" ht="24" customHeight="1">
      <c r="A275" s="84">
        <v>264</v>
      </c>
      <c r="B275" s="196" t="str">
        <f t="shared" si="17"/>
        <v>GÜLLE-</v>
      </c>
      <c r="C275" s="258"/>
      <c r="D275" s="258"/>
      <c r="E275" s="259"/>
      <c r="F275" s="260"/>
      <c r="G275" s="261"/>
      <c r="H275" s="262" t="s">
        <v>355</v>
      </c>
      <c r="I275" s="263"/>
      <c r="J275" s="264"/>
      <c r="K275" s="264"/>
      <c r="L275" s="265"/>
    </row>
    <row r="276" spans="1:12" s="130" customFormat="1" ht="24" customHeight="1" thickBot="1">
      <c r="A276" s="84">
        <v>265</v>
      </c>
      <c r="B276" s="224" t="str">
        <f t="shared" si="17"/>
        <v>GÜLLE-</v>
      </c>
      <c r="C276" s="274"/>
      <c r="D276" s="274"/>
      <c r="E276" s="275"/>
      <c r="F276" s="276"/>
      <c r="G276" s="277"/>
      <c r="H276" s="278" t="s">
        <v>355</v>
      </c>
      <c r="I276" s="279"/>
      <c r="J276" s="280"/>
      <c r="K276" s="280"/>
      <c r="L276" s="281"/>
    </row>
    <row r="277" spans="1:12" s="130" customFormat="1" ht="24" customHeight="1">
      <c r="A277" s="84">
        <v>266</v>
      </c>
      <c r="B277" s="225" t="str">
        <f t="shared" si="17"/>
        <v>DİSK-</v>
      </c>
      <c r="C277" s="314"/>
      <c r="D277" s="314"/>
      <c r="E277" s="315"/>
      <c r="F277" s="316"/>
      <c r="G277" s="317"/>
      <c r="H277" s="318" t="s">
        <v>356</v>
      </c>
      <c r="I277" s="319"/>
      <c r="J277" s="320"/>
      <c r="K277" s="320"/>
      <c r="L277" s="321"/>
    </row>
    <row r="278" spans="1:12" s="130" customFormat="1" ht="24" customHeight="1">
      <c r="A278" s="84">
        <v>267</v>
      </c>
      <c r="B278" s="196" t="str">
        <f t="shared" si="17"/>
        <v>DİSK-</v>
      </c>
      <c r="C278" s="298"/>
      <c r="D278" s="298"/>
      <c r="E278" s="299"/>
      <c r="F278" s="300"/>
      <c r="G278" s="301"/>
      <c r="H278" s="302" t="s">
        <v>356</v>
      </c>
      <c r="I278" s="303"/>
      <c r="J278" s="304"/>
      <c r="K278" s="304"/>
      <c r="L278" s="305"/>
    </row>
    <row r="279" spans="1:12" s="130" customFormat="1" ht="24" customHeight="1">
      <c r="A279" s="84">
        <v>268</v>
      </c>
      <c r="B279" s="196" t="str">
        <f t="shared" si="17"/>
        <v>DİSK-</v>
      </c>
      <c r="C279" s="298"/>
      <c r="D279" s="298"/>
      <c r="E279" s="299"/>
      <c r="F279" s="300"/>
      <c r="G279" s="301"/>
      <c r="H279" s="302" t="s">
        <v>356</v>
      </c>
      <c r="I279" s="303"/>
      <c r="J279" s="304"/>
      <c r="K279" s="304"/>
      <c r="L279" s="305"/>
    </row>
    <row r="280" spans="1:12" s="130" customFormat="1" ht="24" customHeight="1">
      <c r="A280" s="84">
        <v>269</v>
      </c>
      <c r="B280" s="196" t="str">
        <f t="shared" si="17"/>
        <v>DİSK-</v>
      </c>
      <c r="C280" s="298"/>
      <c r="D280" s="298"/>
      <c r="E280" s="299"/>
      <c r="F280" s="300"/>
      <c r="G280" s="301"/>
      <c r="H280" s="302" t="s">
        <v>356</v>
      </c>
      <c r="I280" s="303"/>
      <c r="J280" s="304"/>
      <c r="K280" s="304"/>
      <c r="L280" s="305"/>
    </row>
    <row r="281" spans="1:12" s="130" customFormat="1" ht="24" customHeight="1">
      <c r="A281" s="84">
        <v>270</v>
      </c>
      <c r="B281" s="196" t="str">
        <f t="shared" si="17"/>
        <v>DİSK-</v>
      </c>
      <c r="C281" s="298"/>
      <c r="D281" s="298"/>
      <c r="E281" s="299"/>
      <c r="F281" s="300"/>
      <c r="G281" s="301"/>
      <c r="H281" s="302" t="s">
        <v>356</v>
      </c>
      <c r="I281" s="303"/>
      <c r="J281" s="304"/>
      <c r="K281" s="304"/>
      <c r="L281" s="305"/>
    </row>
    <row r="282" spans="1:12" s="130" customFormat="1" ht="24" customHeight="1">
      <c r="A282" s="84">
        <v>271</v>
      </c>
      <c r="B282" s="196" t="str">
        <f t="shared" si="17"/>
        <v>DİSK-</v>
      </c>
      <c r="C282" s="298"/>
      <c r="D282" s="298"/>
      <c r="E282" s="299"/>
      <c r="F282" s="300"/>
      <c r="G282" s="301"/>
      <c r="H282" s="302" t="s">
        <v>356</v>
      </c>
      <c r="I282" s="303"/>
      <c r="J282" s="304"/>
      <c r="K282" s="304"/>
      <c r="L282" s="305"/>
    </row>
    <row r="283" spans="1:12" s="130" customFormat="1" ht="24" customHeight="1">
      <c r="A283" s="84">
        <v>272</v>
      </c>
      <c r="B283" s="196" t="str">
        <f t="shared" si="17"/>
        <v>DİSK-</v>
      </c>
      <c r="C283" s="298"/>
      <c r="D283" s="298"/>
      <c r="E283" s="299"/>
      <c r="F283" s="300"/>
      <c r="G283" s="301"/>
      <c r="H283" s="302" t="s">
        <v>356</v>
      </c>
      <c r="I283" s="303"/>
      <c r="J283" s="304"/>
      <c r="K283" s="304"/>
      <c r="L283" s="305"/>
    </row>
    <row r="284" spans="1:12" s="130" customFormat="1" ht="24" customHeight="1">
      <c r="A284" s="84">
        <v>273</v>
      </c>
      <c r="B284" s="196" t="str">
        <f t="shared" si="17"/>
        <v>DİSK-</v>
      </c>
      <c r="C284" s="298"/>
      <c r="D284" s="298"/>
      <c r="E284" s="299"/>
      <c r="F284" s="300"/>
      <c r="G284" s="301"/>
      <c r="H284" s="302" t="s">
        <v>356</v>
      </c>
      <c r="I284" s="303"/>
      <c r="J284" s="304"/>
      <c r="K284" s="304"/>
      <c r="L284" s="305"/>
    </row>
    <row r="285" spans="1:12" s="130" customFormat="1" ht="24" customHeight="1">
      <c r="A285" s="84">
        <v>274</v>
      </c>
      <c r="B285" s="196" t="str">
        <f t="shared" si="17"/>
        <v>DİSK-</v>
      </c>
      <c r="C285" s="298"/>
      <c r="D285" s="298"/>
      <c r="E285" s="299"/>
      <c r="F285" s="300"/>
      <c r="G285" s="301"/>
      <c r="H285" s="302" t="s">
        <v>356</v>
      </c>
      <c r="I285" s="303"/>
      <c r="J285" s="304"/>
      <c r="K285" s="304"/>
      <c r="L285" s="305"/>
    </row>
    <row r="286" spans="1:12" s="130" customFormat="1" ht="24" customHeight="1">
      <c r="A286" s="84">
        <v>275</v>
      </c>
      <c r="B286" s="196" t="str">
        <f t="shared" si="17"/>
        <v>DİSK-</v>
      </c>
      <c r="C286" s="298"/>
      <c r="D286" s="298"/>
      <c r="E286" s="299"/>
      <c r="F286" s="300"/>
      <c r="G286" s="301"/>
      <c r="H286" s="302" t="s">
        <v>356</v>
      </c>
      <c r="I286" s="303"/>
      <c r="J286" s="304"/>
      <c r="K286" s="304"/>
      <c r="L286" s="305"/>
    </row>
    <row r="287" spans="1:12" s="130" customFormat="1" ht="24" customHeight="1">
      <c r="A287" s="84">
        <v>276</v>
      </c>
      <c r="B287" s="196" t="str">
        <f t="shared" si="17"/>
        <v>DİSK-</v>
      </c>
      <c r="C287" s="298"/>
      <c r="D287" s="298"/>
      <c r="E287" s="299"/>
      <c r="F287" s="300"/>
      <c r="G287" s="301"/>
      <c r="H287" s="302" t="s">
        <v>356</v>
      </c>
      <c r="I287" s="303"/>
      <c r="J287" s="304"/>
      <c r="K287" s="304"/>
      <c r="L287" s="305"/>
    </row>
    <row r="288" spans="1:12" s="130" customFormat="1" ht="24" customHeight="1" thickBot="1">
      <c r="A288" s="84">
        <v>277</v>
      </c>
      <c r="B288" s="223" t="str">
        <f t="shared" si="17"/>
        <v>DİSK-</v>
      </c>
      <c r="C288" s="306"/>
      <c r="D288" s="306"/>
      <c r="E288" s="307"/>
      <c r="F288" s="308"/>
      <c r="G288" s="309"/>
      <c r="H288" s="310" t="s">
        <v>356</v>
      </c>
      <c r="I288" s="311"/>
      <c r="J288" s="312"/>
      <c r="K288" s="312"/>
      <c r="L288" s="313"/>
    </row>
    <row r="289" spans="1:12" s="130" customFormat="1" ht="24" customHeight="1">
      <c r="A289" s="84">
        <v>278</v>
      </c>
      <c r="B289" s="225" t="str">
        <f t="shared" si="17"/>
        <v>CİRİT-</v>
      </c>
      <c r="C289" s="282"/>
      <c r="D289" s="282"/>
      <c r="E289" s="283"/>
      <c r="F289" s="284"/>
      <c r="G289" s="285"/>
      <c r="H289" s="286" t="s">
        <v>357</v>
      </c>
      <c r="I289" s="287"/>
      <c r="J289" s="288"/>
      <c r="K289" s="288"/>
      <c r="L289" s="289"/>
    </row>
    <row r="290" spans="1:12" s="130" customFormat="1" ht="24" customHeight="1">
      <c r="A290" s="84">
        <v>279</v>
      </c>
      <c r="B290" s="196" t="str">
        <f t="shared" si="17"/>
        <v>CİRİT-</v>
      </c>
      <c r="C290" s="258"/>
      <c r="D290" s="258"/>
      <c r="E290" s="259"/>
      <c r="F290" s="260"/>
      <c r="G290" s="261"/>
      <c r="H290" s="262" t="s">
        <v>357</v>
      </c>
      <c r="I290" s="263"/>
      <c r="J290" s="264"/>
      <c r="K290" s="264"/>
      <c r="L290" s="265"/>
    </row>
    <row r="291" spans="1:12" s="130" customFormat="1" ht="24" customHeight="1">
      <c r="A291" s="84">
        <v>280</v>
      </c>
      <c r="B291" s="196" t="str">
        <f t="shared" si="17"/>
        <v>CİRİT-</v>
      </c>
      <c r="C291" s="258"/>
      <c r="D291" s="258"/>
      <c r="E291" s="259"/>
      <c r="F291" s="260"/>
      <c r="G291" s="261"/>
      <c r="H291" s="262" t="s">
        <v>357</v>
      </c>
      <c r="I291" s="263"/>
      <c r="J291" s="264"/>
      <c r="K291" s="264"/>
      <c r="L291" s="265"/>
    </row>
    <row r="292" spans="1:12" s="130" customFormat="1" ht="24" customHeight="1">
      <c r="A292" s="84">
        <v>281</v>
      </c>
      <c r="B292" s="196" t="str">
        <f t="shared" si="17"/>
        <v>CİRİT-</v>
      </c>
      <c r="C292" s="258"/>
      <c r="D292" s="258"/>
      <c r="E292" s="259"/>
      <c r="F292" s="260"/>
      <c r="G292" s="261"/>
      <c r="H292" s="262" t="s">
        <v>357</v>
      </c>
      <c r="I292" s="263"/>
      <c r="J292" s="264"/>
      <c r="K292" s="264"/>
      <c r="L292" s="265"/>
    </row>
    <row r="293" spans="1:12" s="130" customFormat="1" ht="24" customHeight="1">
      <c r="A293" s="84">
        <v>282</v>
      </c>
      <c r="B293" s="196" t="str">
        <f t="shared" si="17"/>
        <v>CİRİT-</v>
      </c>
      <c r="C293" s="258"/>
      <c r="D293" s="258"/>
      <c r="E293" s="259"/>
      <c r="F293" s="260"/>
      <c r="G293" s="261"/>
      <c r="H293" s="262" t="s">
        <v>357</v>
      </c>
      <c r="I293" s="263"/>
      <c r="J293" s="264"/>
      <c r="K293" s="264"/>
      <c r="L293" s="265"/>
    </row>
    <row r="294" spans="1:12" s="130" customFormat="1" ht="24" customHeight="1">
      <c r="A294" s="84">
        <v>283</v>
      </c>
      <c r="B294" s="196" t="str">
        <f t="shared" si="17"/>
        <v>CİRİT-</v>
      </c>
      <c r="C294" s="258"/>
      <c r="D294" s="258"/>
      <c r="E294" s="259"/>
      <c r="F294" s="260"/>
      <c r="G294" s="261"/>
      <c r="H294" s="262" t="s">
        <v>357</v>
      </c>
      <c r="I294" s="263"/>
      <c r="J294" s="264"/>
      <c r="K294" s="264"/>
      <c r="L294" s="265"/>
    </row>
    <row r="295" spans="1:12" s="130" customFormat="1" ht="24" customHeight="1">
      <c r="A295" s="84">
        <v>284</v>
      </c>
      <c r="B295" s="196" t="str">
        <f t="shared" ref="B295:B308" si="18">CONCATENATE(H295,"-",L295)</f>
        <v>CİRİT-</v>
      </c>
      <c r="C295" s="258"/>
      <c r="D295" s="258"/>
      <c r="E295" s="259"/>
      <c r="F295" s="260"/>
      <c r="G295" s="261"/>
      <c r="H295" s="262" t="s">
        <v>357</v>
      </c>
      <c r="I295" s="263"/>
      <c r="J295" s="264"/>
      <c r="K295" s="264"/>
      <c r="L295" s="265"/>
    </row>
    <row r="296" spans="1:12" s="130" customFormat="1" ht="24" customHeight="1">
      <c r="A296" s="84">
        <v>285</v>
      </c>
      <c r="B296" s="196" t="str">
        <f t="shared" si="18"/>
        <v>CİRİT-</v>
      </c>
      <c r="C296" s="258"/>
      <c r="D296" s="258"/>
      <c r="E296" s="259"/>
      <c r="F296" s="260"/>
      <c r="G296" s="261"/>
      <c r="H296" s="262" t="s">
        <v>357</v>
      </c>
      <c r="I296" s="263"/>
      <c r="J296" s="264"/>
      <c r="K296" s="264"/>
      <c r="L296" s="265"/>
    </row>
    <row r="297" spans="1:12" s="130" customFormat="1" ht="24" customHeight="1">
      <c r="A297" s="84">
        <v>286</v>
      </c>
      <c r="B297" s="196" t="str">
        <f t="shared" si="18"/>
        <v>CİRİT-</v>
      </c>
      <c r="C297" s="258"/>
      <c r="D297" s="258"/>
      <c r="E297" s="259"/>
      <c r="F297" s="260"/>
      <c r="G297" s="261"/>
      <c r="H297" s="262" t="s">
        <v>357</v>
      </c>
      <c r="I297" s="263"/>
      <c r="J297" s="264"/>
      <c r="K297" s="264"/>
      <c r="L297" s="265"/>
    </row>
    <row r="298" spans="1:12" s="130" customFormat="1" ht="24" customHeight="1">
      <c r="A298" s="84">
        <v>287</v>
      </c>
      <c r="B298" s="196" t="str">
        <f t="shared" si="18"/>
        <v>CİRİT-</v>
      </c>
      <c r="C298" s="258"/>
      <c r="D298" s="258"/>
      <c r="E298" s="259"/>
      <c r="F298" s="260"/>
      <c r="G298" s="261"/>
      <c r="H298" s="262" t="s">
        <v>357</v>
      </c>
      <c r="I298" s="263"/>
      <c r="J298" s="264"/>
      <c r="K298" s="264"/>
      <c r="L298" s="265"/>
    </row>
    <row r="299" spans="1:12" s="130" customFormat="1" ht="24" customHeight="1">
      <c r="A299" s="84">
        <v>288</v>
      </c>
      <c r="B299" s="196" t="str">
        <f t="shared" si="18"/>
        <v>CİRİT-</v>
      </c>
      <c r="C299" s="258"/>
      <c r="D299" s="258"/>
      <c r="E299" s="259"/>
      <c r="F299" s="260"/>
      <c r="G299" s="261"/>
      <c r="H299" s="262" t="s">
        <v>357</v>
      </c>
      <c r="I299" s="263"/>
      <c r="J299" s="264"/>
      <c r="K299" s="264"/>
      <c r="L299" s="265"/>
    </row>
    <row r="300" spans="1:12" s="130" customFormat="1" ht="24" customHeight="1">
      <c r="A300" s="84">
        <v>289</v>
      </c>
      <c r="B300" s="196" t="str">
        <f t="shared" si="18"/>
        <v>CİRİT-</v>
      </c>
      <c r="C300" s="258"/>
      <c r="D300" s="258"/>
      <c r="E300" s="259"/>
      <c r="F300" s="260"/>
      <c r="G300" s="261"/>
      <c r="H300" s="262" t="s">
        <v>357</v>
      </c>
      <c r="I300" s="263"/>
      <c r="J300" s="264"/>
      <c r="K300" s="264"/>
      <c r="L300" s="265"/>
    </row>
    <row r="301" spans="1:12" s="130" customFormat="1" ht="24" customHeight="1">
      <c r="A301" s="84">
        <v>290</v>
      </c>
      <c r="B301" s="196" t="str">
        <f t="shared" si="18"/>
        <v>CİRİT-</v>
      </c>
      <c r="C301" s="258"/>
      <c r="D301" s="258"/>
      <c r="E301" s="259"/>
      <c r="F301" s="260"/>
      <c r="G301" s="261"/>
      <c r="H301" s="262" t="s">
        <v>357</v>
      </c>
      <c r="I301" s="263"/>
      <c r="J301" s="264"/>
      <c r="K301" s="264"/>
      <c r="L301" s="265"/>
    </row>
    <row r="302" spans="1:12" s="130" customFormat="1" ht="24" customHeight="1">
      <c r="A302" s="84">
        <v>291</v>
      </c>
      <c r="B302" s="196" t="str">
        <f t="shared" si="18"/>
        <v>CİRİT-</v>
      </c>
      <c r="C302" s="258"/>
      <c r="D302" s="258"/>
      <c r="E302" s="259"/>
      <c r="F302" s="260"/>
      <c r="G302" s="261"/>
      <c r="H302" s="262" t="s">
        <v>357</v>
      </c>
      <c r="I302" s="263"/>
      <c r="J302" s="264"/>
      <c r="K302" s="264"/>
      <c r="L302" s="265"/>
    </row>
    <row r="303" spans="1:12" s="130" customFormat="1" ht="24" customHeight="1">
      <c r="A303" s="84">
        <v>292</v>
      </c>
      <c r="B303" s="196" t="str">
        <f t="shared" si="18"/>
        <v>CİRİT-</v>
      </c>
      <c r="C303" s="258"/>
      <c r="D303" s="258"/>
      <c r="E303" s="259"/>
      <c r="F303" s="260"/>
      <c r="G303" s="261"/>
      <c r="H303" s="262" t="s">
        <v>357</v>
      </c>
      <c r="I303" s="263"/>
      <c r="J303" s="264"/>
      <c r="K303" s="264"/>
      <c r="L303" s="265"/>
    </row>
    <row r="304" spans="1:12" s="130" customFormat="1" ht="24" customHeight="1">
      <c r="A304" s="84">
        <v>293</v>
      </c>
      <c r="B304" s="196" t="str">
        <f t="shared" si="18"/>
        <v>CİRİT-</v>
      </c>
      <c r="C304" s="258"/>
      <c r="D304" s="258"/>
      <c r="E304" s="259"/>
      <c r="F304" s="260"/>
      <c r="G304" s="261"/>
      <c r="H304" s="262" t="s">
        <v>357</v>
      </c>
      <c r="I304" s="263"/>
      <c r="J304" s="264"/>
      <c r="K304" s="264"/>
      <c r="L304" s="265"/>
    </row>
    <row r="305" spans="1:12" s="130" customFormat="1" ht="24" customHeight="1">
      <c r="A305" s="84">
        <v>294</v>
      </c>
      <c r="B305" s="196" t="str">
        <f t="shared" si="18"/>
        <v>CİRİT-</v>
      </c>
      <c r="C305" s="258"/>
      <c r="D305" s="258"/>
      <c r="E305" s="259"/>
      <c r="F305" s="260"/>
      <c r="G305" s="261"/>
      <c r="H305" s="262" t="s">
        <v>357</v>
      </c>
      <c r="I305" s="263"/>
      <c r="J305" s="264"/>
      <c r="K305" s="264"/>
      <c r="L305" s="265"/>
    </row>
    <row r="306" spans="1:12" s="130" customFormat="1" ht="24" customHeight="1">
      <c r="A306" s="84">
        <v>295</v>
      </c>
      <c r="B306" s="196" t="str">
        <f t="shared" si="18"/>
        <v>CİRİT-</v>
      </c>
      <c r="C306" s="258"/>
      <c r="D306" s="258"/>
      <c r="E306" s="259"/>
      <c r="F306" s="260"/>
      <c r="G306" s="261"/>
      <c r="H306" s="262" t="s">
        <v>357</v>
      </c>
      <c r="I306" s="263"/>
      <c r="J306" s="264"/>
      <c r="K306" s="264"/>
      <c r="L306" s="265"/>
    </row>
    <row r="307" spans="1:12" s="130" customFormat="1" ht="24" customHeight="1">
      <c r="A307" s="84">
        <v>296</v>
      </c>
      <c r="B307" s="196" t="str">
        <f t="shared" si="18"/>
        <v>CİRİT-</v>
      </c>
      <c r="C307" s="258"/>
      <c r="D307" s="258"/>
      <c r="E307" s="259"/>
      <c r="F307" s="260"/>
      <c r="G307" s="261"/>
      <c r="H307" s="262" t="s">
        <v>357</v>
      </c>
      <c r="I307" s="263"/>
      <c r="J307" s="264"/>
      <c r="K307" s="264"/>
      <c r="L307" s="265"/>
    </row>
    <row r="308" spans="1:12" s="130" customFormat="1" ht="24" customHeight="1" thickBot="1">
      <c r="A308" s="84">
        <v>297</v>
      </c>
      <c r="B308" s="223" t="str">
        <f t="shared" si="18"/>
        <v>CİRİT-</v>
      </c>
      <c r="C308" s="266"/>
      <c r="D308" s="266"/>
      <c r="E308" s="267"/>
      <c r="F308" s="268"/>
      <c r="G308" s="269"/>
      <c r="H308" s="270" t="s">
        <v>357</v>
      </c>
      <c r="I308" s="271"/>
      <c r="J308" s="272"/>
      <c r="K308" s="272"/>
      <c r="L308" s="273"/>
    </row>
    <row r="309" spans="1:12" s="130" customFormat="1" ht="24" customHeight="1">
      <c r="A309" s="84">
        <v>298</v>
      </c>
      <c r="B309" s="222" t="str">
        <f t="shared" ref="B309:B399" si="19">CONCATENATE(H309,"-",J309,"-",K309)</f>
        <v>100M--</v>
      </c>
      <c r="C309" s="290"/>
      <c r="D309" s="290"/>
      <c r="E309" s="291"/>
      <c r="F309" s="292"/>
      <c r="G309" s="293"/>
      <c r="H309" s="294" t="s">
        <v>193</v>
      </c>
      <c r="I309" s="295"/>
      <c r="J309" s="296"/>
      <c r="K309" s="296"/>
      <c r="L309" s="297"/>
    </row>
    <row r="310" spans="1:12" s="130" customFormat="1" ht="24" customHeight="1">
      <c r="A310" s="84">
        <v>299</v>
      </c>
      <c r="B310" s="196" t="str">
        <f t="shared" si="19"/>
        <v>100M--</v>
      </c>
      <c r="C310" s="298"/>
      <c r="D310" s="298"/>
      <c r="E310" s="299"/>
      <c r="F310" s="300"/>
      <c r="G310" s="301"/>
      <c r="H310" s="302" t="s">
        <v>193</v>
      </c>
      <c r="I310" s="303"/>
      <c r="J310" s="304"/>
      <c r="K310" s="304"/>
      <c r="L310" s="305"/>
    </row>
    <row r="311" spans="1:12" s="130" customFormat="1" ht="24" customHeight="1">
      <c r="A311" s="84">
        <v>300</v>
      </c>
      <c r="B311" s="196" t="str">
        <f t="shared" si="19"/>
        <v>100M--</v>
      </c>
      <c r="C311" s="298"/>
      <c r="D311" s="298"/>
      <c r="E311" s="299"/>
      <c r="F311" s="300"/>
      <c r="G311" s="301"/>
      <c r="H311" s="302" t="s">
        <v>193</v>
      </c>
      <c r="I311" s="303"/>
      <c r="J311" s="304"/>
      <c r="K311" s="304"/>
      <c r="L311" s="305"/>
    </row>
    <row r="312" spans="1:12" s="130" customFormat="1" ht="24" customHeight="1">
      <c r="A312" s="84">
        <v>301</v>
      </c>
      <c r="B312" s="196" t="str">
        <f t="shared" si="19"/>
        <v>100M--</v>
      </c>
      <c r="C312" s="298"/>
      <c r="D312" s="298"/>
      <c r="E312" s="299"/>
      <c r="F312" s="300"/>
      <c r="G312" s="301"/>
      <c r="H312" s="302" t="s">
        <v>193</v>
      </c>
      <c r="I312" s="303"/>
      <c r="J312" s="304"/>
      <c r="K312" s="304"/>
      <c r="L312" s="305"/>
    </row>
    <row r="313" spans="1:12" s="130" customFormat="1" ht="24" customHeight="1">
      <c r="A313" s="84">
        <v>302</v>
      </c>
      <c r="B313" s="196" t="str">
        <f t="shared" si="19"/>
        <v>100M--</v>
      </c>
      <c r="C313" s="298"/>
      <c r="D313" s="298"/>
      <c r="E313" s="299"/>
      <c r="F313" s="300"/>
      <c r="G313" s="301"/>
      <c r="H313" s="302" t="s">
        <v>193</v>
      </c>
      <c r="I313" s="303"/>
      <c r="J313" s="304"/>
      <c r="K313" s="304"/>
      <c r="L313" s="305"/>
    </row>
    <row r="314" spans="1:12" s="130" customFormat="1" ht="24" customHeight="1">
      <c r="A314" s="84">
        <v>303</v>
      </c>
      <c r="B314" s="196" t="str">
        <f t="shared" si="19"/>
        <v>100M--</v>
      </c>
      <c r="C314" s="298"/>
      <c r="D314" s="298"/>
      <c r="E314" s="299"/>
      <c r="F314" s="300"/>
      <c r="G314" s="301"/>
      <c r="H314" s="302" t="s">
        <v>193</v>
      </c>
      <c r="I314" s="303"/>
      <c r="J314" s="304"/>
      <c r="K314" s="304"/>
      <c r="L314" s="305"/>
    </row>
    <row r="315" spans="1:12" s="130" customFormat="1" ht="24" customHeight="1">
      <c r="A315" s="84">
        <v>304</v>
      </c>
      <c r="B315" s="196" t="str">
        <f t="shared" si="19"/>
        <v>100M--</v>
      </c>
      <c r="C315" s="298"/>
      <c r="D315" s="298"/>
      <c r="E315" s="299"/>
      <c r="F315" s="300"/>
      <c r="G315" s="301"/>
      <c r="H315" s="302" t="s">
        <v>193</v>
      </c>
      <c r="I315" s="303"/>
      <c r="J315" s="304"/>
      <c r="K315" s="304"/>
      <c r="L315" s="305"/>
    </row>
    <row r="316" spans="1:12" s="130" customFormat="1" ht="24" customHeight="1">
      <c r="A316" s="84">
        <v>305</v>
      </c>
      <c r="B316" s="196" t="str">
        <f t="shared" si="19"/>
        <v>100M--</v>
      </c>
      <c r="C316" s="298"/>
      <c r="D316" s="298"/>
      <c r="E316" s="299"/>
      <c r="F316" s="300"/>
      <c r="G316" s="301"/>
      <c r="H316" s="302" t="s">
        <v>193</v>
      </c>
      <c r="I316" s="303"/>
      <c r="J316" s="304"/>
      <c r="K316" s="304"/>
      <c r="L316" s="305"/>
    </row>
    <row r="317" spans="1:12" s="130" customFormat="1" ht="24" customHeight="1">
      <c r="A317" s="84">
        <v>306</v>
      </c>
      <c r="B317" s="196" t="str">
        <f t="shared" si="19"/>
        <v>100M--</v>
      </c>
      <c r="C317" s="298"/>
      <c r="D317" s="298"/>
      <c r="E317" s="299"/>
      <c r="F317" s="300"/>
      <c r="G317" s="301"/>
      <c r="H317" s="302" t="s">
        <v>193</v>
      </c>
      <c r="I317" s="303"/>
      <c r="J317" s="304"/>
      <c r="K317" s="304"/>
      <c r="L317" s="305"/>
    </row>
    <row r="318" spans="1:12" s="130" customFormat="1" ht="24" customHeight="1">
      <c r="A318" s="84">
        <v>307</v>
      </c>
      <c r="B318" s="196" t="str">
        <f t="shared" si="19"/>
        <v>100M--</v>
      </c>
      <c r="C318" s="298"/>
      <c r="D318" s="298"/>
      <c r="E318" s="299"/>
      <c r="F318" s="300"/>
      <c r="G318" s="301"/>
      <c r="H318" s="302" t="s">
        <v>193</v>
      </c>
      <c r="I318" s="303"/>
      <c r="J318" s="304"/>
      <c r="K318" s="304"/>
      <c r="L318" s="305"/>
    </row>
    <row r="319" spans="1:12" s="130" customFormat="1" ht="24" customHeight="1">
      <c r="A319" s="84">
        <v>308</v>
      </c>
      <c r="B319" s="196" t="str">
        <f t="shared" si="19"/>
        <v>100M--</v>
      </c>
      <c r="C319" s="298"/>
      <c r="D319" s="298"/>
      <c r="E319" s="299"/>
      <c r="F319" s="300"/>
      <c r="G319" s="301"/>
      <c r="H319" s="302" t="s">
        <v>193</v>
      </c>
      <c r="I319" s="303"/>
      <c r="J319" s="304"/>
      <c r="K319" s="304"/>
      <c r="L319" s="305"/>
    </row>
    <row r="320" spans="1:12" s="130" customFormat="1" ht="24" customHeight="1">
      <c r="A320" s="84">
        <v>309</v>
      </c>
      <c r="B320" s="196" t="str">
        <f t="shared" si="19"/>
        <v>100M--</v>
      </c>
      <c r="C320" s="298"/>
      <c r="D320" s="298"/>
      <c r="E320" s="299"/>
      <c r="F320" s="300"/>
      <c r="G320" s="301"/>
      <c r="H320" s="302" t="s">
        <v>193</v>
      </c>
      <c r="I320" s="303"/>
      <c r="J320" s="304"/>
      <c r="K320" s="304"/>
      <c r="L320" s="305"/>
    </row>
    <row r="321" spans="1:12" s="130" customFormat="1" ht="24" customHeight="1">
      <c r="A321" s="84">
        <v>310</v>
      </c>
      <c r="B321" s="196" t="str">
        <f t="shared" si="19"/>
        <v>800M--</v>
      </c>
      <c r="C321" s="258"/>
      <c r="D321" s="258"/>
      <c r="E321" s="259"/>
      <c r="F321" s="260"/>
      <c r="G321" s="261"/>
      <c r="H321" s="262" t="s">
        <v>160</v>
      </c>
      <c r="I321" s="263"/>
      <c r="J321" s="264"/>
      <c r="K321" s="264"/>
      <c r="L321" s="265"/>
    </row>
    <row r="322" spans="1:12" s="130" customFormat="1" ht="24" customHeight="1">
      <c r="A322" s="84">
        <v>311</v>
      </c>
      <c r="B322" s="196" t="str">
        <f t="shared" si="19"/>
        <v>800M--</v>
      </c>
      <c r="C322" s="258"/>
      <c r="D322" s="258"/>
      <c r="E322" s="259"/>
      <c r="F322" s="260"/>
      <c r="G322" s="261"/>
      <c r="H322" s="262" t="s">
        <v>160</v>
      </c>
      <c r="I322" s="263"/>
      <c r="J322" s="264"/>
      <c r="K322" s="264"/>
      <c r="L322" s="265"/>
    </row>
    <row r="323" spans="1:12" s="130" customFormat="1" ht="24" customHeight="1">
      <c r="A323" s="84">
        <v>312</v>
      </c>
      <c r="B323" s="196" t="str">
        <f t="shared" si="19"/>
        <v>800M--</v>
      </c>
      <c r="C323" s="258"/>
      <c r="D323" s="258"/>
      <c r="E323" s="259"/>
      <c r="F323" s="260"/>
      <c r="G323" s="261"/>
      <c r="H323" s="262" t="s">
        <v>160</v>
      </c>
      <c r="I323" s="263"/>
      <c r="J323" s="264"/>
      <c r="K323" s="264"/>
      <c r="L323" s="265"/>
    </row>
    <row r="324" spans="1:12" s="130" customFormat="1" ht="24" customHeight="1">
      <c r="A324" s="84">
        <v>313</v>
      </c>
      <c r="B324" s="196" t="str">
        <f t="shared" si="19"/>
        <v>800M--</v>
      </c>
      <c r="C324" s="258"/>
      <c r="D324" s="258"/>
      <c r="E324" s="259"/>
      <c r="F324" s="260"/>
      <c r="G324" s="261"/>
      <c r="H324" s="262" t="s">
        <v>160</v>
      </c>
      <c r="I324" s="263"/>
      <c r="J324" s="264"/>
      <c r="K324" s="264"/>
      <c r="L324" s="265"/>
    </row>
    <row r="325" spans="1:12" s="130" customFormat="1" ht="24" customHeight="1">
      <c r="A325" s="84">
        <v>314</v>
      </c>
      <c r="B325" s="196" t="str">
        <f t="shared" si="19"/>
        <v>800M--</v>
      </c>
      <c r="C325" s="258"/>
      <c r="D325" s="258"/>
      <c r="E325" s="259"/>
      <c r="F325" s="260"/>
      <c r="G325" s="261"/>
      <c r="H325" s="262" t="s">
        <v>160</v>
      </c>
      <c r="I325" s="263"/>
      <c r="J325" s="264"/>
      <c r="K325" s="264"/>
      <c r="L325" s="265"/>
    </row>
    <row r="326" spans="1:12" s="130" customFormat="1" ht="24" customHeight="1">
      <c r="A326" s="84">
        <v>315</v>
      </c>
      <c r="B326" s="196" t="str">
        <f t="shared" si="19"/>
        <v>800M--</v>
      </c>
      <c r="C326" s="258"/>
      <c r="D326" s="258"/>
      <c r="E326" s="259"/>
      <c r="F326" s="260"/>
      <c r="G326" s="261"/>
      <c r="H326" s="262" t="s">
        <v>160</v>
      </c>
      <c r="I326" s="263"/>
      <c r="J326" s="264"/>
      <c r="K326" s="264"/>
      <c r="L326" s="265"/>
    </row>
    <row r="327" spans="1:12" s="130" customFormat="1" ht="24" customHeight="1">
      <c r="A327" s="84">
        <v>316</v>
      </c>
      <c r="B327" s="196" t="str">
        <f t="shared" si="19"/>
        <v>800M--</v>
      </c>
      <c r="C327" s="258"/>
      <c r="D327" s="258"/>
      <c r="E327" s="259"/>
      <c r="F327" s="260"/>
      <c r="G327" s="261"/>
      <c r="H327" s="262" t="s">
        <v>160</v>
      </c>
      <c r="I327" s="263"/>
      <c r="J327" s="264"/>
      <c r="K327" s="264"/>
      <c r="L327" s="265"/>
    </row>
    <row r="328" spans="1:12" s="130" customFormat="1" ht="24" customHeight="1">
      <c r="A328" s="84">
        <v>317</v>
      </c>
      <c r="B328" s="196" t="str">
        <f t="shared" si="19"/>
        <v>800M--</v>
      </c>
      <c r="C328" s="258"/>
      <c r="D328" s="258"/>
      <c r="E328" s="259"/>
      <c r="F328" s="260"/>
      <c r="G328" s="261"/>
      <c r="H328" s="262" t="s">
        <v>160</v>
      </c>
      <c r="I328" s="263"/>
      <c r="J328" s="264"/>
      <c r="K328" s="264"/>
      <c r="L328" s="265"/>
    </row>
    <row r="329" spans="1:12" s="130" customFormat="1" ht="24" customHeight="1">
      <c r="A329" s="84">
        <v>318</v>
      </c>
      <c r="B329" s="196" t="str">
        <f t="shared" si="19"/>
        <v>800M--</v>
      </c>
      <c r="C329" s="258"/>
      <c r="D329" s="258"/>
      <c r="E329" s="259"/>
      <c r="F329" s="260"/>
      <c r="G329" s="261"/>
      <c r="H329" s="262" t="s">
        <v>160</v>
      </c>
      <c r="I329" s="263"/>
      <c r="J329" s="264"/>
      <c r="K329" s="264"/>
      <c r="L329" s="265"/>
    </row>
    <row r="330" spans="1:12" s="130" customFormat="1" ht="24" customHeight="1">
      <c r="A330" s="84">
        <v>319</v>
      </c>
      <c r="B330" s="196" t="str">
        <f t="shared" si="19"/>
        <v>800M--</v>
      </c>
      <c r="C330" s="258"/>
      <c r="D330" s="258"/>
      <c r="E330" s="259"/>
      <c r="F330" s="260"/>
      <c r="G330" s="261"/>
      <c r="H330" s="262" t="s">
        <v>160</v>
      </c>
      <c r="I330" s="263"/>
      <c r="J330" s="264"/>
      <c r="K330" s="264"/>
      <c r="L330" s="265"/>
    </row>
    <row r="331" spans="1:12" s="130" customFormat="1" ht="24" customHeight="1">
      <c r="A331" s="84">
        <v>320</v>
      </c>
      <c r="B331" s="196" t="str">
        <f t="shared" si="19"/>
        <v>800M--</v>
      </c>
      <c r="C331" s="258"/>
      <c r="D331" s="258"/>
      <c r="E331" s="259"/>
      <c r="F331" s="260"/>
      <c r="G331" s="261"/>
      <c r="H331" s="262" t="s">
        <v>160</v>
      </c>
      <c r="I331" s="263"/>
      <c r="J331" s="264"/>
      <c r="K331" s="264"/>
      <c r="L331" s="265"/>
    </row>
    <row r="332" spans="1:12" s="130" customFormat="1" ht="24" customHeight="1" thickBot="1">
      <c r="A332" s="84">
        <v>321</v>
      </c>
      <c r="B332" s="223" t="str">
        <f t="shared" si="19"/>
        <v>800M--</v>
      </c>
      <c r="C332" s="266"/>
      <c r="D332" s="266"/>
      <c r="E332" s="267"/>
      <c r="F332" s="268"/>
      <c r="G332" s="269"/>
      <c r="H332" s="270" t="s">
        <v>160</v>
      </c>
      <c r="I332" s="271"/>
      <c r="J332" s="272"/>
      <c r="K332" s="272"/>
      <c r="L332" s="273"/>
    </row>
    <row r="333" spans="1:12" s="130" customFormat="1" ht="24" customHeight="1">
      <c r="A333" s="84">
        <v>322</v>
      </c>
      <c r="B333" s="222" t="str">
        <f t="shared" si="19"/>
        <v>400M--</v>
      </c>
      <c r="C333" s="290"/>
      <c r="D333" s="290"/>
      <c r="E333" s="291"/>
      <c r="F333" s="292"/>
      <c r="G333" s="293"/>
      <c r="H333" s="294" t="s">
        <v>488</v>
      </c>
      <c r="I333" s="295"/>
      <c r="J333" s="296"/>
      <c r="K333" s="296"/>
      <c r="L333" s="297"/>
    </row>
    <row r="334" spans="1:12" s="130" customFormat="1" ht="24" customHeight="1">
      <c r="A334" s="84">
        <v>323</v>
      </c>
      <c r="B334" s="196" t="str">
        <f t="shared" si="19"/>
        <v>400M--</v>
      </c>
      <c r="C334" s="298"/>
      <c r="D334" s="298"/>
      <c r="E334" s="299"/>
      <c r="F334" s="300"/>
      <c r="G334" s="301"/>
      <c r="H334" s="294" t="s">
        <v>488</v>
      </c>
      <c r="I334" s="303"/>
      <c r="J334" s="304"/>
      <c r="K334" s="304"/>
      <c r="L334" s="305"/>
    </row>
    <row r="335" spans="1:12" s="130" customFormat="1" ht="24" customHeight="1">
      <c r="A335" s="84">
        <v>324</v>
      </c>
      <c r="B335" s="196" t="str">
        <f t="shared" si="19"/>
        <v>400M--</v>
      </c>
      <c r="C335" s="298"/>
      <c r="D335" s="298"/>
      <c r="E335" s="299"/>
      <c r="F335" s="300"/>
      <c r="G335" s="301"/>
      <c r="H335" s="294" t="s">
        <v>488</v>
      </c>
      <c r="I335" s="303"/>
      <c r="J335" s="304"/>
      <c r="K335" s="304"/>
      <c r="L335" s="305"/>
    </row>
    <row r="336" spans="1:12" s="130" customFormat="1" ht="24" customHeight="1">
      <c r="A336" s="84">
        <v>325</v>
      </c>
      <c r="B336" s="196" t="str">
        <f t="shared" si="19"/>
        <v>400M--</v>
      </c>
      <c r="C336" s="298"/>
      <c r="D336" s="298"/>
      <c r="E336" s="299"/>
      <c r="F336" s="300"/>
      <c r="G336" s="301"/>
      <c r="H336" s="294" t="s">
        <v>488</v>
      </c>
      <c r="I336" s="303"/>
      <c r="J336" s="304"/>
      <c r="K336" s="304"/>
      <c r="L336" s="305"/>
    </row>
    <row r="337" spans="1:12" s="130" customFormat="1" ht="24" customHeight="1">
      <c r="A337" s="84">
        <v>326</v>
      </c>
      <c r="B337" s="196" t="str">
        <f t="shared" si="19"/>
        <v>400M--</v>
      </c>
      <c r="C337" s="298"/>
      <c r="D337" s="298"/>
      <c r="E337" s="299"/>
      <c r="F337" s="300"/>
      <c r="G337" s="301"/>
      <c r="H337" s="294" t="s">
        <v>488</v>
      </c>
      <c r="I337" s="303"/>
      <c r="J337" s="304"/>
      <c r="K337" s="304"/>
      <c r="L337" s="305"/>
    </row>
    <row r="338" spans="1:12" s="130" customFormat="1" ht="24" customHeight="1">
      <c r="A338" s="84">
        <v>327</v>
      </c>
      <c r="B338" s="196" t="str">
        <f t="shared" si="19"/>
        <v>400M--</v>
      </c>
      <c r="C338" s="298"/>
      <c r="D338" s="298"/>
      <c r="E338" s="299"/>
      <c r="F338" s="300"/>
      <c r="G338" s="301"/>
      <c r="H338" s="294" t="s">
        <v>488</v>
      </c>
      <c r="I338" s="303"/>
      <c r="J338" s="304"/>
      <c r="K338" s="304"/>
      <c r="L338" s="305"/>
    </row>
    <row r="339" spans="1:12" s="130" customFormat="1" ht="24" customHeight="1">
      <c r="A339" s="84">
        <v>328</v>
      </c>
      <c r="B339" s="196" t="str">
        <f t="shared" si="19"/>
        <v>400M--</v>
      </c>
      <c r="C339" s="298"/>
      <c r="D339" s="298"/>
      <c r="E339" s="299"/>
      <c r="F339" s="300"/>
      <c r="G339" s="301"/>
      <c r="H339" s="294" t="s">
        <v>488</v>
      </c>
      <c r="I339" s="303"/>
      <c r="J339" s="304"/>
      <c r="K339" s="304"/>
      <c r="L339" s="305"/>
    </row>
    <row r="340" spans="1:12" s="130" customFormat="1" ht="24" customHeight="1">
      <c r="A340" s="84">
        <v>329</v>
      </c>
      <c r="B340" s="196" t="str">
        <f t="shared" si="19"/>
        <v>400M--</v>
      </c>
      <c r="C340" s="298"/>
      <c r="D340" s="298"/>
      <c r="E340" s="299"/>
      <c r="F340" s="300"/>
      <c r="G340" s="301"/>
      <c r="H340" s="294" t="s">
        <v>488</v>
      </c>
      <c r="I340" s="303"/>
      <c r="J340" s="304"/>
      <c r="K340" s="304"/>
      <c r="L340" s="305"/>
    </row>
    <row r="341" spans="1:12" s="130" customFormat="1" ht="24" customHeight="1">
      <c r="A341" s="84">
        <v>330</v>
      </c>
      <c r="B341" s="196" t="str">
        <f t="shared" si="19"/>
        <v>400M--</v>
      </c>
      <c r="C341" s="298"/>
      <c r="D341" s="298"/>
      <c r="E341" s="299"/>
      <c r="F341" s="300"/>
      <c r="G341" s="301"/>
      <c r="H341" s="294" t="s">
        <v>488</v>
      </c>
      <c r="I341" s="303"/>
      <c r="J341" s="304"/>
      <c r="K341" s="304"/>
      <c r="L341" s="305"/>
    </row>
    <row r="342" spans="1:12" s="130" customFormat="1" ht="24" customHeight="1">
      <c r="A342" s="84">
        <v>331</v>
      </c>
      <c r="B342" s="196" t="str">
        <f t="shared" si="19"/>
        <v>400M--</v>
      </c>
      <c r="C342" s="298"/>
      <c r="D342" s="298"/>
      <c r="E342" s="299"/>
      <c r="F342" s="300"/>
      <c r="G342" s="301"/>
      <c r="H342" s="294" t="s">
        <v>488</v>
      </c>
      <c r="I342" s="303"/>
      <c r="J342" s="304"/>
      <c r="K342" s="304"/>
      <c r="L342" s="305"/>
    </row>
    <row r="343" spans="1:12" s="130" customFormat="1" ht="24" customHeight="1">
      <c r="A343" s="84">
        <v>332</v>
      </c>
      <c r="B343" s="196" t="str">
        <f t="shared" si="19"/>
        <v>400M--</v>
      </c>
      <c r="C343" s="298"/>
      <c r="D343" s="298"/>
      <c r="E343" s="299"/>
      <c r="F343" s="300"/>
      <c r="G343" s="301"/>
      <c r="H343" s="294" t="s">
        <v>488</v>
      </c>
      <c r="I343" s="303"/>
      <c r="J343" s="304"/>
      <c r="K343" s="304"/>
      <c r="L343" s="305"/>
    </row>
    <row r="344" spans="1:12" s="130" customFormat="1" ht="24" customHeight="1">
      <c r="A344" s="84">
        <v>333</v>
      </c>
      <c r="B344" s="196" t="str">
        <f t="shared" si="19"/>
        <v>400M--</v>
      </c>
      <c r="C344" s="298"/>
      <c r="D344" s="298"/>
      <c r="E344" s="299"/>
      <c r="F344" s="300"/>
      <c r="G344" s="301"/>
      <c r="H344" s="294" t="s">
        <v>488</v>
      </c>
      <c r="I344" s="303"/>
      <c r="J344" s="304"/>
      <c r="K344" s="304"/>
      <c r="L344" s="305"/>
    </row>
    <row r="345" spans="1:12" s="130" customFormat="1" ht="24" customHeight="1">
      <c r="A345" s="84">
        <v>334</v>
      </c>
      <c r="B345" s="196" t="str">
        <f t="shared" si="19"/>
        <v>400M--</v>
      </c>
      <c r="C345" s="298"/>
      <c r="D345" s="298"/>
      <c r="E345" s="299"/>
      <c r="F345" s="300"/>
      <c r="G345" s="301"/>
      <c r="H345" s="294" t="s">
        <v>488</v>
      </c>
      <c r="I345" s="303"/>
      <c r="J345" s="304"/>
      <c r="K345" s="304"/>
      <c r="L345" s="305"/>
    </row>
    <row r="346" spans="1:12" s="130" customFormat="1" ht="24" customHeight="1">
      <c r="A346" s="84">
        <v>335</v>
      </c>
      <c r="B346" s="196" t="str">
        <f t="shared" si="19"/>
        <v>400M--</v>
      </c>
      <c r="C346" s="298"/>
      <c r="D346" s="298"/>
      <c r="E346" s="299"/>
      <c r="F346" s="300"/>
      <c r="G346" s="301"/>
      <c r="H346" s="294" t="s">
        <v>488</v>
      </c>
      <c r="I346" s="303"/>
      <c r="J346" s="304"/>
      <c r="K346" s="304"/>
      <c r="L346" s="305"/>
    </row>
    <row r="347" spans="1:12" s="130" customFormat="1" ht="24" customHeight="1" thickBot="1">
      <c r="A347" s="84">
        <v>336</v>
      </c>
      <c r="B347" s="223" t="str">
        <f t="shared" si="19"/>
        <v>400M--</v>
      </c>
      <c r="C347" s="306"/>
      <c r="D347" s="306"/>
      <c r="E347" s="307"/>
      <c r="F347" s="308"/>
      <c r="G347" s="309"/>
      <c r="H347" s="310" t="s">
        <v>488</v>
      </c>
      <c r="I347" s="311"/>
      <c r="J347" s="312"/>
      <c r="K347" s="312"/>
      <c r="L347" s="313"/>
    </row>
    <row r="348" spans="1:12" s="130" customFormat="1" ht="24" customHeight="1">
      <c r="A348" s="84">
        <v>337</v>
      </c>
      <c r="B348" s="225" t="str">
        <f t="shared" si="19"/>
        <v>200M--</v>
      </c>
      <c r="C348" s="282"/>
      <c r="D348" s="282"/>
      <c r="E348" s="283"/>
      <c r="F348" s="284"/>
      <c r="G348" s="285"/>
      <c r="H348" s="286" t="s">
        <v>487</v>
      </c>
      <c r="I348" s="287"/>
      <c r="J348" s="288"/>
      <c r="K348" s="288"/>
      <c r="L348" s="289"/>
    </row>
    <row r="349" spans="1:12" s="130" customFormat="1" ht="24" customHeight="1">
      <c r="A349" s="84">
        <v>338</v>
      </c>
      <c r="B349" s="196" t="str">
        <f t="shared" si="19"/>
        <v>200M--</v>
      </c>
      <c r="C349" s="258"/>
      <c r="D349" s="258"/>
      <c r="E349" s="259"/>
      <c r="F349" s="260"/>
      <c r="G349" s="261"/>
      <c r="H349" s="262" t="s">
        <v>487</v>
      </c>
      <c r="I349" s="263"/>
      <c r="J349" s="264"/>
      <c r="K349" s="264"/>
      <c r="L349" s="265"/>
    </row>
    <row r="350" spans="1:12" s="130" customFormat="1" ht="24" customHeight="1">
      <c r="A350" s="84">
        <v>339</v>
      </c>
      <c r="B350" s="196" t="str">
        <f t="shared" si="19"/>
        <v>200M--</v>
      </c>
      <c r="C350" s="258"/>
      <c r="D350" s="258"/>
      <c r="E350" s="259"/>
      <c r="F350" s="260"/>
      <c r="G350" s="261"/>
      <c r="H350" s="262" t="s">
        <v>487</v>
      </c>
      <c r="I350" s="263"/>
      <c r="J350" s="264"/>
      <c r="K350" s="264"/>
      <c r="L350" s="265"/>
    </row>
    <row r="351" spans="1:12" s="130" customFormat="1" ht="24" customHeight="1">
      <c r="A351" s="84">
        <v>340</v>
      </c>
      <c r="B351" s="196" t="str">
        <f t="shared" si="19"/>
        <v>200M--</v>
      </c>
      <c r="C351" s="258"/>
      <c r="D351" s="258"/>
      <c r="E351" s="259"/>
      <c r="F351" s="260"/>
      <c r="G351" s="261"/>
      <c r="H351" s="262" t="s">
        <v>487</v>
      </c>
      <c r="I351" s="263"/>
      <c r="J351" s="264"/>
      <c r="K351" s="264"/>
      <c r="L351" s="265"/>
    </row>
    <row r="352" spans="1:12" s="130" customFormat="1" ht="24" customHeight="1">
      <c r="A352" s="84">
        <v>341</v>
      </c>
      <c r="B352" s="196" t="str">
        <f t="shared" si="19"/>
        <v>200M--</v>
      </c>
      <c r="C352" s="258"/>
      <c r="D352" s="258"/>
      <c r="E352" s="259"/>
      <c r="F352" s="260"/>
      <c r="G352" s="261"/>
      <c r="H352" s="262" t="s">
        <v>487</v>
      </c>
      <c r="I352" s="263"/>
      <c r="J352" s="264"/>
      <c r="K352" s="264"/>
      <c r="L352" s="265"/>
    </row>
    <row r="353" spans="1:12" s="130" customFormat="1" ht="24" customHeight="1">
      <c r="A353" s="84">
        <v>342</v>
      </c>
      <c r="B353" s="196" t="str">
        <f t="shared" si="19"/>
        <v>200M--</v>
      </c>
      <c r="C353" s="258"/>
      <c r="D353" s="258"/>
      <c r="E353" s="259"/>
      <c r="F353" s="260"/>
      <c r="G353" s="261"/>
      <c r="H353" s="262" t="s">
        <v>487</v>
      </c>
      <c r="I353" s="263"/>
      <c r="J353" s="264"/>
      <c r="K353" s="264"/>
      <c r="L353" s="265"/>
    </row>
    <row r="354" spans="1:12" s="130" customFormat="1" ht="24" customHeight="1">
      <c r="A354" s="84">
        <v>343</v>
      </c>
      <c r="B354" s="196" t="str">
        <f t="shared" si="19"/>
        <v>200M--</v>
      </c>
      <c r="C354" s="258"/>
      <c r="D354" s="258"/>
      <c r="E354" s="259"/>
      <c r="F354" s="260"/>
      <c r="G354" s="261"/>
      <c r="H354" s="262" t="s">
        <v>487</v>
      </c>
      <c r="I354" s="263"/>
      <c r="J354" s="264"/>
      <c r="K354" s="264"/>
      <c r="L354" s="265"/>
    </row>
    <row r="355" spans="1:12" s="130" customFormat="1" ht="24" customHeight="1">
      <c r="A355" s="84">
        <v>344</v>
      </c>
      <c r="B355" s="196" t="str">
        <f t="shared" si="19"/>
        <v>200M--</v>
      </c>
      <c r="C355" s="258"/>
      <c r="D355" s="258"/>
      <c r="E355" s="259"/>
      <c r="F355" s="260"/>
      <c r="G355" s="261"/>
      <c r="H355" s="262" t="s">
        <v>487</v>
      </c>
      <c r="I355" s="263"/>
      <c r="J355" s="264"/>
      <c r="K355" s="264"/>
      <c r="L355" s="265"/>
    </row>
    <row r="356" spans="1:12" s="130" customFormat="1" ht="24" customHeight="1">
      <c r="A356" s="84">
        <v>345</v>
      </c>
      <c r="B356" s="196" t="str">
        <f t="shared" si="19"/>
        <v>200M--</v>
      </c>
      <c r="C356" s="258"/>
      <c r="D356" s="258"/>
      <c r="E356" s="259"/>
      <c r="F356" s="260"/>
      <c r="G356" s="261"/>
      <c r="H356" s="262" t="s">
        <v>487</v>
      </c>
      <c r="I356" s="263"/>
      <c r="J356" s="264"/>
      <c r="K356" s="264"/>
      <c r="L356" s="265"/>
    </row>
    <row r="357" spans="1:12" s="130" customFormat="1" ht="24" customHeight="1">
      <c r="A357" s="84">
        <v>346</v>
      </c>
      <c r="B357" s="196" t="str">
        <f t="shared" si="19"/>
        <v>200M--</v>
      </c>
      <c r="C357" s="258"/>
      <c r="D357" s="258"/>
      <c r="E357" s="259"/>
      <c r="F357" s="260"/>
      <c r="G357" s="261"/>
      <c r="H357" s="262" t="s">
        <v>487</v>
      </c>
      <c r="I357" s="263"/>
      <c r="J357" s="264"/>
      <c r="K357" s="264"/>
      <c r="L357" s="265"/>
    </row>
    <row r="358" spans="1:12" s="130" customFormat="1" ht="24" customHeight="1">
      <c r="A358" s="84">
        <v>347</v>
      </c>
      <c r="B358" s="196" t="str">
        <f t="shared" si="19"/>
        <v>200M--</v>
      </c>
      <c r="C358" s="258"/>
      <c r="D358" s="258"/>
      <c r="E358" s="259"/>
      <c r="F358" s="260"/>
      <c r="G358" s="261"/>
      <c r="H358" s="262" t="s">
        <v>487</v>
      </c>
      <c r="I358" s="263"/>
      <c r="J358" s="264"/>
      <c r="K358" s="264"/>
      <c r="L358" s="265"/>
    </row>
    <row r="359" spans="1:12" s="130" customFormat="1" ht="24" customHeight="1">
      <c r="A359" s="84">
        <v>348</v>
      </c>
      <c r="B359" s="196" t="str">
        <f t="shared" si="19"/>
        <v>200M--</v>
      </c>
      <c r="C359" s="258"/>
      <c r="D359" s="258"/>
      <c r="E359" s="259"/>
      <c r="F359" s="260"/>
      <c r="G359" s="261"/>
      <c r="H359" s="262" t="s">
        <v>487</v>
      </c>
      <c r="I359" s="263"/>
      <c r="J359" s="264"/>
      <c r="K359" s="264"/>
      <c r="L359" s="265"/>
    </row>
    <row r="360" spans="1:12" s="130" customFormat="1" ht="24" customHeight="1" thickBot="1">
      <c r="A360" s="84">
        <v>349</v>
      </c>
      <c r="B360" s="223" t="str">
        <f t="shared" si="19"/>
        <v>200M--</v>
      </c>
      <c r="C360" s="266"/>
      <c r="D360" s="266"/>
      <c r="E360" s="267"/>
      <c r="F360" s="268"/>
      <c r="G360" s="269"/>
      <c r="H360" s="270" t="s">
        <v>487</v>
      </c>
      <c r="I360" s="271"/>
      <c r="J360" s="272"/>
      <c r="K360" s="272"/>
      <c r="L360" s="273"/>
    </row>
    <row r="361" spans="1:12" s="130" customFormat="1" ht="24" customHeight="1">
      <c r="A361" s="84">
        <v>350</v>
      </c>
      <c r="B361" s="222" t="str">
        <f t="shared" si="19"/>
        <v>110M.ENG--</v>
      </c>
      <c r="C361" s="290"/>
      <c r="D361" s="290"/>
      <c r="E361" s="291"/>
      <c r="F361" s="292"/>
      <c r="G361" s="293"/>
      <c r="H361" s="294" t="s">
        <v>635</v>
      </c>
      <c r="I361" s="295"/>
      <c r="J361" s="296"/>
      <c r="K361" s="296"/>
      <c r="L361" s="297"/>
    </row>
    <row r="362" spans="1:12" s="130" customFormat="1" ht="24" customHeight="1">
      <c r="A362" s="84">
        <v>351</v>
      </c>
      <c r="B362" s="196" t="str">
        <f t="shared" si="19"/>
        <v>110M.ENG--</v>
      </c>
      <c r="C362" s="298"/>
      <c r="D362" s="298"/>
      <c r="E362" s="299"/>
      <c r="F362" s="300"/>
      <c r="G362" s="301"/>
      <c r="H362" s="294" t="s">
        <v>635</v>
      </c>
      <c r="I362" s="303"/>
      <c r="J362" s="304"/>
      <c r="K362" s="304"/>
      <c r="L362" s="305"/>
    </row>
    <row r="363" spans="1:12" s="130" customFormat="1" ht="24" customHeight="1">
      <c r="A363" s="84">
        <v>352</v>
      </c>
      <c r="B363" s="196" t="str">
        <f t="shared" si="19"/>
        <v>110M.ENG--</v>
      </c>
      <c r="C363" s="298"/>
      <c r="D363" s="298"/>
      <c r="E363" s="299"/>
      <c r="F363" s="300"/>
      <c r="G363" s="301"/>
      <c r="H363" s="294" t="s">
        <v>635</v>
      </c>
      <c r="I363" s="303"/>
      <c r="J363" s="304"/>
      <c r="K363" s="304"/>
      <c r="L363" s="305"/>
    </row>
    <row r="364" spans="1:12" s="130" customFormat="1" ht="24" customHeight="1">
      <c r="A364" s="84">
        <v>353</v>
      </c>
      <c r="B364" s="196" t="str">
        <f t="shared" si="19"/>
        <v>110M.ENG--</v>
      </c>
      <c r="C364" s="298"/>
      <c r="D364" s="298"/>
      <c r="E364" s="299"/>
      <c r="F364" s="300"/>
      <c r="G364" s="301"/>
      <c r="H364" s="294" t="s">
        <v>635</v>
      </c>
      <c r="I364" s="303"/>
      <c r="J364" s="304"/>
      <c r="K364" s="304"/>
      <c r="L364" s="305"/>
    </row>
    <row r="365" spans="1:12" s="130" customFormat="1" ht="24" customHeight="1">
      <c r="A365" s="84">
        <v>354</v>
      </c>
      <c r="B365" s="196" t="str">
        <f t="shared" si="19"/>
        <v>110M.ENG--</v>
      </c>
      <c r="C365" s="298"/>
      <c r="D365" s="298"/>
      <c r="E365" s="299"/>
      <c r="F365" s="300"/>
      <c r="G365" s="301"/>
      <c r="H365" s="294" t="s">
        <v>635</v>
      </c>
      <c r="I365" s="303"/>
      <c r="J365" s="304"/>
      <c r="K365" s="304"/>
      <c r="L365" s="305"/>
    </row>
    <row r="366" spans="1:12" s="130" customFormat="1" ht="24" customHeight="1">
      <c r="A366" s="84">
        <v>355</v>
      </c>
      <c r="B366" s="196" t="str">
        <f t="shared" si="19"/>
        <v>110M.ENG--</v>
      </c>
      <c r="C366" s="298"/>
      <c r="D366" s="298"/>
      <c r="E366" s="299"/>
      <c r="F366" s="300"/>
      <c r="G366" s="301"/>
      <c r="H366" s="294" t="s">
        <v>635</v>
      </c>
      <c r="I366" s="303"/>
      <c r="J366" s="304"/>
      <c r="K366" s="304"/>
      <c r="L366" s="305"/>
    </row>
    <row r="367" spans="1:12" s="130" customFormat="1" ht="24" customHeight="1">
      <c r="A367" s="84">
        <v>356</v>
      </c>
      <c r="B367" s="196" t="str">
        <f t="shared" si="19"/>
        <v>110M.ENG--</v>
      </c>
      <c r="C367" s="298"/>
      <c r="D367" s="298"/>
      <c r="E367" s="299"/>
      <c r="F367" s="300"/>
      <c r="G367" s="301"/>
      <c r="H367" s="294" t="s">
        <v>635</v>
      </c>
      <c r="I367" s="303"/>
      <c r="J367" s="304"/>
      <c r="K367" s="304"/>
      <c r="L367" s="305"/>
    </row>
    <row r="368" spans="1:12" s="130" customFormat="1" ht="24" customHeight="1">
      <c r="A368" s="84">
        <v>357</v>
      </c>
      <c r="B368" s="196" t="str">
        <f t="shared" si="19"/>
        <v>110M.ENG--</v>
      </c>
      <c r="C368" s="298"/>
      <c r="D368" s="298"/>
      <c r="E368" s="299"/>
      <c r="F368" s="300"/>
      <c r="G368" s="301"/>
      <c r="H368" s="294" t="s">
        <v>635</v>
      </c>
      <c r="I368" s="303"/>
      <c r="J368" s="304"/>
      <c r="K368" s="304"/>
      <c r="L368" s="305"/>
    </row>
    <row r="369" spans="1:12" s="130" customFormat="1" ht="24" customHeight="1">
      <c r="A369" s="84">
        <v>358</v>
      </c>
      <c r="B369" s="196" t="str">
        <f t="shared" si="19"/>
        <v>110M.ENG--</v>
      </c>
      <c r="C369" s="298"/>
      <c r="D369" s="298"/>
      <c r="E369" s="299"/>
      <c r="F369" s="300"/>
      <c r="G369" s="301"/>
      <c r="H369" s="294" t="s">
        <v>635</v>
      </c>
      <c r="I369" s="303"/>
      <c r="J369" s="304"/>
      <c r="K369" s="304"/>
      <c r="L369" s="305"/>
    </row>
    <row r="370" spans="1:12" s="130" customFormat="1" ht="24" customHeight="1">
      <c r="A370" s="84">
        <v>359</v>
      </c>
      <c r="B370" s="196" t="str">
        <f t="shared" si="19"/>
        <v>110M.ENG--</v>
      </c>
      <c r="C370" s="298"/>
      <c r="D370" s="298"/>
      <c r="E370" s="299"/>
      <c r="F370" s="300"/>
      <c r="G370" s="301"/>
      <c r="H370" s="294" t="s">
        <v>635</v>
      </c>
      <c r="I370" s="303"/>
      <c r="J370" s="304"/>
      <c r="K370" s="304"/>
      <c r="L370" s="305"/>
    </row>
    <row r="371" spans="1:12" s="130" customFormat="1" ht="24" customHeight="1">
      <c r="A371" s="84">
        <v>360</v>
      </c>
      <c r="B371" s="196" t="str">
        <f t="shared" si="19"/>
        <v>110M.ENG--</v>
      </c>
      <c r="C371" s="298"/>
      <c r="D371" s="298"/>
      <c r="E371" s="299"/>
      <c r="F371" s="300"/>
      <c r="G371" s="301"/>
      <c r="H371" s="294" t="s">
        <v>635</v>
      </c>
      <c r="I371" s="303"/>
      <c r="J371" s="304"/>
      <c r="K371" s="304"/>
      <c r="L371" s="305"/>
    </row>
    <row r="372" spans="1:12" s="130" customFormat="1" ht="24" customHeight="1">
      <c r="A372" s="84">
        <v>361</v>
      </c>
      <c r="B372" s="196" t="str">
        <f t="shared" si="19"/>
        <v>110M.ENG--</v>
      </c>
      <c r="C372" s="298"/>
      <c r="D372" s="298"/>
      <c r="E372" s="299"/>
      <c r="F372" s="300"/>
      <c r="G372" s="301"/>
      <c r="H372" s="294" t="s">
        <v>635</v>
      </c>
      <c r="I372" s="303"/>
      <c r="J372" s="304"/>
      <c r="K372" s="304"/>
      <c r="L372" s="305"/>
    </row>
    <row r="373" spans="1:12" s="130" customFormat="1" ht="24" customHeight="1" thickBot="1">
      <c r="A373" s="84">
        <v>362</v>
      </c>
      <c r="B373" s="223" t="str">
        <f t="shared" si="19"/>
        <v>110M.ENG--</v>
      </c>
      <c r="C373" s="306"/>
      <c r="D373" s="306"/>
      <c r="E373" s="307"/>
      <c r="F373" s="308"/>
      <c r="G373" s="309"/>
      <c r="H373" s="310" t="s">
        <v>635</v>
      </c>
      <c r="I373" s="311"/>
      <c r="J373" s="312"/>
      <c r="K373" s="312"/>
      <c r="L373" s="313"/>
    </row>
    <row r="374" spans="1:12" s="130" customFormat="1" ht="24" customHeight="1">
      <c r="A374" s="84">
        <v>363</v>
      </c>
      <c r="B374" s="225" t="str">
        <f t="shared" si="19"/>
        <v>300M.ENG--</v>
      </c>
      <c r="C374" s="282"/>
      <c r="D374" s="282"/>
      <c r="E374" s="283"/>
      <c r="F374" s="284"/>
      <c r="G374" s="285"/>
      <c r="H374" s="286" t="s">
        <v>489</v>
      </c>
      <c r="I374" s="287"/>
      <c r="J374" s="288"/>
      <c r="K374" s="288"/>
      <c r="L374" s="289"/>
    </row>
    <row r="375" spans="1:12" s="130" customFormat="1" ht="24" customHeight="1">
      <c r="A375" s="84">
        <v>364</v>
      </c>
      <c r="B375" s="196" t="str">
        <f t="shared" si="19"/>
        <v>300M.ENG--</v>
      </c>
      <c r="C375" s="258"/>
      <c r="D375" s="258"/>
      <c r="E375" s="259"/>
      <c r="F375" s="260"/>
      <c r="G375" s="261"/>
      <c r="H375" s="262" t="s">
        <v>489</v>
      </c>
      <c r="I375" s="263"/>
      <c r="J375" s="264"/>
      <c r="K375" s="264"/>
      <c r="L375" s="265"/>
    </row>
    <row r="376" spans="1:12" s="130" customFormat="1" ht="24" customHeight="1">
      <c r="A376" s="84">
        <v>365</v>
      </c>
      <c r="B376" s="196" t="str">
        <f t="shared" si="19"/>
        <v>300M.ENG--</v>
      </c>
      <c r="C376" s="258"/>
      <c r="D376" s="258"/>
      <c r="E376" s="259"/>
      <c r="F376" s="260"/>
      <c r="G376" s="261"/>
      <c r="H376" s="262" t="s">
        <v>489</v>
      </c>
      <c r="I376" s="263"/>
      <c r="J376" s="264"/>
      <c r="K376" s="264"/>
      <c r="L376" s="265"/>
    </row>
    <row r="377" spans="1:12" s="130" customFormat="1" ht="24" customHeight="1">
      <c r="A377" s="84">
        <v>366</v>
      </c>
      <c r="B377" s="196" t="str">
        <f t="shared" si="19"/>
        <v>300M.ENG--</v>
      </c>
      <c r="C377" s="258"/>
      <c r="D377" s="258"/>
      <c r="E377" s="259"/>
      <c r="F377" s="260"/>
      <c r="G377" s="261"/>
      <c r="H377" s="262" t="s">
        <v>489</v>
      </c>
      <c r="I377" s="263"/>
      <c r="J377" s="264"/>
      <c r="K377" s="264"/>
      <c r="L377" s="265"/>
    </row>
    <row r="378" spans="1:12" s="130" customFormat="1" ht="24" customHeight="1">
      <c r="A378" s="84">
        <v>367</v>
      </c>
      <c r="B378" s="196" t="str">
        <f t="shared" si="19"/>
        <v>300M.ENG--</v>
      </c>
      <c r="C378" s="258"/>
      <c r="D378" s="258"/>
      <c r="E378" s="259"/>
      <c r="F378" s="260"/>
      <c r="G378" s="261"/>
      <c r="H378" s="262" t="s">
        <v>489</v>
      </c>
      <c r="I378" s="263"/>
      <c r="J378" s="264"/>
      <c r="K378" s="264"/>
      <c r="L378" s="265"/>
    </row>
    <row r="379" spans="1:12" s="130" customFormat="1" ht="24" customHeight="1">
      <c r="A379" s="84">
        <v>368</v>
      </c>
      <c r="B379" s="196" t="str">
        <f t="shared" si="19"/>
        <v>300M.ENG--</v>
      </c>
      <c r="C379" s="258"/>
      <c r="D379" s="258"/>
      <c r="E379" s="259"/>
      <c r="F379" s="260"/>
      <c r="G379" s="261"/>
      <c r="H379" s="262" t="s">
        <v>489</v>
      </c>
      <c r="I379" s="263"/>
      <c r="J379" s="264"/>
      <c r="K379" s="264"/>
      <c r="L379" s="265"/>
    </row>
    <row r="380" spans="1:12" s="130" customFormat="1" ht="24" customHeight="1">
      <c r="A380" s="84">
        <v>369</v>
      </c>
      <c r="B380" s="196" t="str">
        <f t="shared" si="19"/>
        <v>300M.ENG--</v>
      </c>
      <c r="C380" s="258"/>
      <c r="D380" s="258"/>
      <c r="E380" s="259"/>
      <c r="F380" s="260"/>
      <c r="G380" s="261"/>
      <c r="H380" s="262" t="s">
        <v>489</v>
      </c>
      <c r="I380" s="263"/>
      <c r="J380" s="264"/>
      <c r="K380" s="264"/>
      <c r="L380" s="265"/>
    </row>
    <row r="381" spans="1:12" s="130" customFormat="1" ht="24" customHeight="1">
      <c r="A381" s="84">
        <v>370</v>
      </c>
      <c r="B381" s="196" t="str">
        <f t="shared" si="19"/>
        <v>300M.ENG--</v>
      </c>
      <c r="C381" s="258"/>
      <c r="D381" s="258"/>
      <c r="E381" s="259"/>
      <c r="F381" s="260"/>
      <c r="G381" s="261"/>
      <c r="H381" s="262" t="s">
        <v>489</v>
      </c>
      <c r="I381" s="263"/>
      <c r="J381" s="264"/>
      <c r="K381" s="264"/>
      <c r="L381" s="265"/>
    </row>
    <row r="382" spans="1:12" s="130" customFormat="1" ht="24" customHeight="1">
      <c r="A382" s="84">
        <v>371</v>
      </c>
      <c r="B382" s="196" t="str">
        <f t="shared" si="19"/>
        <v>300M.ENG--</v>
      </c>
      <c r="C382" s="258"/>
      <c r="D382" s="258"/>
      <c r="E382" s="259"/>
      <c r="F382" s="260"/>
      <c r="G382" s="261"/>
      <c r="H382" s="262" t="s">
        <v>489</v>
      </c>
      <c r="I382" s="263"/>
      <c r="J382" s="264"/>
      <c r="K382" s="264"/>
      <c r="L382" s="265"/>
    </row>
    <row r="383" spans="1:12" s="130" customFormat="1" ht="24" customHeight="1">
      <c r="A383" s="84">
        <v>372</v>
      </c>
      <c r="B383" s="196" t="str">
        <f t="shared" si="19"/>
        <v>300M.ENG--</v>
      </c>
      <c r="C383" s="258"/>
      <c r="D383" s="258"/>
      <c r="E383" s="259"/>
      <c r="F383" s="260"/>
      <c r="G383" s="261"/>
      <c r="H383" s="262" t="s">
        <v>489</v>
      </c>
      <c r="I383" s="263"/>
      <c r="J383" s="264"/>
      <c r="K383" s="264"/>
      <c r="L383" s="265"/>
    </row>
    <row r="384" spans="1:12" s="130" customFormat="1" ht="24" customHeight="1">
      <c r="A384" s="84">
        <v>373</v>
      </c>
      <c r="B384" s="196" t="str">
        <f t="shared" si="19"/>
        <v>300M.ENG--</v>
      </c>
      <c r="C384" s="258"/>
      <c r="D384" s="258"/>
      <c r="E384" s="259"/>
      <c r="F384" s="260"/>
      <c r="G384" s="261"/>
      <c r="H384" s="262" t="s">
        <v>489</v>
      </c>
      <c r="I384" s="263"/>
      <c r="J384" s="264"/>
      <c r="K384" s="264"/>
      <c r="L384" s="265"/>
    </row>
    <row r="385" spans="1:12" s="130" customFormat="1" ht="24" customHeight="1">
      <c r="A385" s="84">
        <v>374</v>
      </c>
      <c r="B385" s="196" t="str">
        <f t="shared" si="19"/>
        <v>300M.ENG--</v>
      </c>
      <c r="C385" s="258"/>
      <c r="D385" s="258"/>
      <c r="E385" s="259"/>
      <c r="F385" s="260"/>
      <c r="G385" s="261"/>
      <c r="H385" s="262" t="s">
        <v>489</v>
      </c>
      <c r="I385" s="263"/>
      <c r="J385" s="264"/>
      <c r="K385" s="264"/>
      <c r="L385" s="265"/>
    </row>
    <row r="386" spans="1:12" s="130" customFormat="1" ht="24" customHeight="1">
      <c r="A386" s="84">
        <v>375</v>
      </c>
      <c r="B386" s="196" t="str">
        <f t="shared" si="19"/>
        <v>300M.ENG--</v>
      </c>
      <c r="C386" s="258"/>
      <c r="D386" s="258"/>
      <c r="E386" s="259"/>
      <c r="F386" s="260"/>
      <c r="G386" s="261"/>
      <c r="H386" s="262" t="s">
        <v>489</v>
      </c>
      <c r="I386" s="263"/>
      <c r="J386" s="264"/>
      <c r="K386" s="264"/>
      <c r="L386" s="265"/>
    </row>
    <row r="387" spans="1:12" s="130" customFormat="1" ht="24" customHeight="1" thickBot="1">
      <c r="A387" s="84">
        <v>376</v>
      </c>
      <c r="B387" s="223" t="str">
        <f t="shared" si="19"/>
        <v>300M.ENG--</v>
      </c>
      <c r="C387" s="266"/>
      <c r="D387" s="266"/>
      <c r="E387" s="267"/>
      <c r="F387" s="268"/>
      <c r="G387" s="269"/>
      <c r="H387" s="270" t="s">
        <v>489</v>
      </c>
      <c r="I387" s="271"/>
      <c r="J387" s="272"/>
      <c r="K387" s="272"/>
      <c r="L387" s="273"/>
    </row>
    <row r="388" spans="1:12" s="130" customFormat="1" ht="24" customHeight="1">
      <c r="A388" s="84">
        <v>377</v>
      </c>
      <c r="B388" s="222" t="str">
        <f t="shared" si="19"/>
        <v>1500M--</v>
      </c>
      <c r="C388" s="290"/>
      <c r="D388" s="290"/>
      <c r="E388" s="291"/>
      <c r="F388" s="292"/>
      <c r="G388" s="293"/>
      <c r="H388" s="294" t="s">
        <v>353</v>
      </c>
      <c r="I388" s="295"/>
      <c r="J388" s="296"/>
      <c r="K388" s="296"/>
      <c r="L388" s="297"/>
    </row>
    <row r="389" spans="1:12" ht="24" customHeight="1">
      <c r="A389" s="84">
        <v>378</v>
      </c>
      <c r="B389" s="196" t="str">
        <f t="shared" si="19"/>
        <v>1500M--</v>
      </c>
      <c r="C389" s="298"/>
      <c r="D389" s="298"/>
      <c r="E389" s="299"/>
      <c r="F389" s="300"/>
      <c r="G389" s="301"/>
      <c r="H389" s="294" t="s">
        <v>353</v>
      </c>
      <c r="I389" s="303"/>
      <c r="J389" s="304"/>
      <c r="K389" s="304"/>
      <c r="L389" s="305"/>
    </row>
    <row r="390" spans="1:12" ht="24" customHeight="1">
      <c r="A390" s="84">
        <v>379</v>
      </c>
      <c r="B390" s="196" t="str">
        <f t="shared" si="19"/>
        <v>1500M--</v>
      </c>
      <c r="C390" s="298"/>
      <c r="D390" s="298"/>
      <c r="E390" s="299"/>
      <c r="F390" s="300"/>
      <c r="G390" s="301"/>
      <c r="H390" s="294" t="s">
        <v>353</v>
      </c>
      <c r="I390" s="303"/>
      <c r="J390" s="304"/>
      <c r="K390" s="304"/>
      <c r="L390" s="305"/>
    </row>
    <row r="391" spans="1:12" ht="24" customHeight="1">
      <c r="A391" s="84">
        <v>380</v>
      </c>
      <c r="B391" s="196" t="str">
        <f t="shared" si="19"/>
        <v>1500M--</v>
      </c>
      <c r="C391" s="298"/>
      <c r="D391" s="298"/>
      <c r="E391" s="299"/>
      <c r="F391" s="300"/>
      <c r="G391" s="301"/>
      <c r="H391" s="294" t="s">
        <v>353</v>
      </c>
      <c r="I391" s="303"/>
      <c r="J391" s="304"/>
      <c r="K391" s="304"/>
      <c r="L391" s="305"/>
    </row>
    <row r="392" spans="1:12" ht="24" customHeight="1">
      <c r="A392" s="84">
        <v>381</v>
      </c>
      <c r="B392" s="196" t="str">
        <f t="shared" si="19"/>
        <v>1500M--</v>
      </c>
      <c r="C392" s="298"/>
      <c r="D392" s="298"/>
      <c r="E392" s="299"/>
      <c r="F392" s="300"/>
      <c r="G392" s="301"/>
      <c r="H392" s="294" t="s">
        <v>353</v>
      </c>
      <c r="I392" s="303"/>
      <c r="J392" s="304"/>
      <c r="K392" s="304"/>
      <c r="L392" s="305"/>
    </row>
    <row r="393" spans="1:12" ht="24" customHeight="1">
      <c r="A393" s="84">
        <v>382</v>
      </c>
      <c r="B393" s="196" t="str">
        <f t="shared" si="19"/>
        <v>1500M--</v>
      </c>
      <c r="C393" s="298"/>
      <c r="D393" s="298"/>
      <c r="E393" s="299"/>
      <c r="F393" s="300"/>
      <c r="G393" s="301"/>
      <c r="H393" s="294" t="s">
        <v>353</v>
      </c>
      <c r="I393" s="303"/>
      <c r="J393" s="304"/>
      <c r="K393" s="304"/>
      <c r="L393" s="305"/>
    </row>
    <row r="394" spans="1:12" ht="24" customHeight="1">
      <c r="A394" s="84">
        <v>383</v>
      </c>
      <c r="B394" s="196" t="str">
        <f t="shared" si="19"/>
        <v>1500M--</v>
      </c>
      <c r="C394" s="298"/>
      <c r="D394" s="298"/>
      <c r="E394" s="299"/>
      <c r="F394" s="300"/>
      <c r="G394" s="301"/>
      <c r="H394" s="294" t="s">
        <v>353</v>
      </c>
      <c r="I394" s="303"/>
      <c r="J394" s="304"/>
      <c r="K394" s="304"/>
      <c r="L394" s="305"/>
    </row>
    <row r="395" spans="1:12" ht="24" customHeight="1">
      <c r="A395" s="84">
        <v>384</v>
      </c>
      <c r="B395" s="196" t="str">
        <f t="shared" si="19"/>
        <v>1500M--</v>
      </c>
      <c r="C395" s="298"/>
      <c r="D395" s="298"/>
      <c r="E395" s="299"/>
      <c r="F395" s="300"/>
      <c r="G395" s="301"/>
      <c r="H395" s="294" t="s">
        <v>353</v>
      </c>
      <c r="I395" s="303"/>
      <c r="J395" s="304"/>
      <c r="K395" s="304"/>
      <c r="L395" s="305"/>
    </row>
    <row r="396" spans="1:12" ht="24" customHeight="1">
      <c r="A396" s="84">
        <v>385</v>
      </c>
      <c r="B396" s="196" t="str">
        <f t="shared" si="19"/>
        <v>1500M--</v>
      </c>
      <c r="C396" s="298"/>
      <c r="D396" s="298"/>
      <c r="E396" s="299"/>
      <c r="F396" s="300"/>
      <c r="G396" s="301"/>
      <c r="H396" s="294" t="s">
        <v>353</v>
      </c>
      <c r="I396" s="303"/>
      <c r="J396" s="304"/>
      <c r="K396" s="304"/>
      <c r="L396" s="305"/>
    </row>
    <row r="397" spans="1:12" ht="24" customHeight="1">
      <c r="A397" s="84">
        <v>386</v>
      </c>
      <c r="B397" s="196" t="str">
        <f t="shared" si="19"/>
        <v>1500M--</v>
      </c>
      <c r="C397" s="298"/>
      <c r="D397" s="298"/>
      <c r="E397" s="299"/>
      <c r="F397" s="300"/>
      <c r="G397" s="301"/>
      <c r="H397" s="294" t="s">
        <v>353</v>
      </c>
      <c r="I397" s="303"/>
      <c r="J397" s="304"/>
      <c r="K397" s="304"/>
      <c r="L397" s="305"/>
    </row>
    <row r="398" spans="1:12" ht="24" customHeight="1">
      <c r="A398" s="84">
        <v>387</v>
      </c>
      <c r="B398" s="196" t="str">
        <f t="shared" si="19"/>
        <v>1500M--</v>
      </c>
      <c r="C398" s="298"/>
      <c r="D398" s="298"/>
      <c r="E398" s="299"/>
      <c r="F398" s="300"/>
      <c r="G398" s="301"/>
      <c r="H398" s="294" t="s">
        <v>353</v>
      </c>
      <c r="I398" s="303"/>
      <c r="J398" s="304"/>
      <c r="K398" s="304"/>
      <c r="L398" s="305"/>
    </row>
    <row r="399" spans="1:12" ht="24" customHeight="1">
      <c r="A399" s="84">
        <v>388</v>
      </c>
      <c r="B399" s="196" t="str">
        <f t="shared" si="19"/>
        <v>1500M--</v>
      </c>
      <c r="C399" s="298"/>
      <c r="D399" s="298"/>
      <c r="E399" s="299"/>
      <c r="F399" s="300"/>
      <c r="G399" s="301"/>
      <c r="H399" s="294" t="s">
        <v>353</v>
      </c>
      <c r="I399" s="303"/>
      <c r="J399" s="304"/>
      <c r="K399" s="304"/>
      <c r="L399" s="305"/>
    </row>
    <row r="400" spans="1:12" ht="24" customHeight="1">
      <c r="A400" s="84">
        <v>389</v>
      </c>
      <c r="B400" s="196" t="str">
        <f>CONCATENATE(H400,"-",J400,"-",K400)</f>
        <v>1500M--</v>
      </c>
      <c r="C400" s="298"/>
      <c r="D400" s="298"/>
      <c r="E400" s="299"/>
      <c r="F400" s="300"/>
      <c r="G400" s="301"/>
      <c r="H400" s="294" t="s">
        <v>353</v>
      </c>
      <c r="I400" s="303"/>
      <c r="J400" s="304"/>
      <c r="K400" s="304"/>
      <c r="L400" s="305"/>
    </row>
    <row r="401" spans="1:12" ht="24" customHeight="1" thickBot="1">
      <c r="A401" s="84">
        <v>390</v>
      </c>
      <c r="B401" s="223" t="str">
        <f>CONCATENATE(H401,"-",J401,"-",K401)</f>
        <v>1500M--</v>
      </c>
      <c r="C401" s="306"/>
      <c r="D401" s="306"/>
      <c r="E401" s="307"/>
      <c r="F401" s="308"/>
      <c r="G401" s="309"/>
      <c r="H401" s="310" t="s">
        <v>353</v>
      </c>
      <c r="I401" s="311"/>
      <c r="J401" s="312"/>
      <c r="K401" s="312"/>
      <c r="L401" s="313"/>
    </row>
    <row r="402" spans="1:12" ht="24" customHeight="1">
      <c r="A402" s="84">
        <v>391</v>
      </c>
      <c r="B402" s="222" t="str">
        <f>CONCATENATE(H402,"-",J402,"-",K402)</f>
        <v>ÜÇADIM--</v>
      </c>
      <c r="C402" s="250"/>
      <c r="D402" s="250"/>
      <c r="E402" s="251"/>
      <c r="F402" s="252"/>
      <c r="G402" s="253"/>
      <c r="H402" s="254" t="s">
        <v>490</v>
      </c>
      <c r="I402" s="255"/>
      <c r="J402" s="256"/>
      <c r="K402" s="256"/>
      <c r="L402" s="257"/>
    </row>
    <row r="403" spans="1:12" ht="24" customHeight="1">
      <c r="A403" s="84">
        <v>392</v>
      </c>
      <c r="B403" s="222" t="str">
        <f t="shared" ref="B403:B445" si="20">CONCATENATE(H403,"-",J403,"-",K403)</f>
        <v>ÜÇADIM--</v>
      </c>
      <c r="C403" s="258"/>
      <c r="D403" s="258"/>
      <c r="E403" s="259"/>
      <c r="F403" s="260"/>
      <c r="G403" s="261"/>
      <c r="H403" s="262" t="s">
        <v>490</v>
      </c>
      <c r="I403" s="263"/>
      <c r="J403" s="264"/>
      <c r="K403" s="264"/>
      <c r="L403" s="265"/>
    </row>
    <row r="404" spans="1:12" ht="24" customHeight="1">
      <c r="A404" s="84">
        <v>393</v>
      </c>
      <c r="B404" s="222" t="str">
        <f t="shared" si="20"/>
        <v>ÜÇADIM--</v>
      </c>
      <c r="C404" s="258"/>
      <c r="D404" s="258"/>
      <c r="E404" s="259"/>
      <c r="F404" s="260"/>
      <c r="G404" s="261"/>
      <c r="H404" s="262" t="s">
        <v>490</v>
      </c>
      <c r="I404" s="263"/>
      <c r="J404" s="264"/>
      <c r="K404" s="264"/>
      <c r="L404" s="265"/>
    </row>
    <row r="405" spans="1:12" ht="24" customHeight="1">
      <c r="A405" s="84">
        <v>394</v>
      </c>
      <c r="B405" s="222" t="str">
        <f t="shared" si="20"/>
        <v>ÜÇADIM--</v>
      </c>
      <c r="C405" s="258"/>
      <c r="D405" s="258"/>
      <c r="E405" s="259"/>
      <c r="F405" s="260"/>
      <c r="G405" s="261"/>
      <c r="H405" s="262" t="s">
        <v>490</v>
      </c>
      <c r="I405" s="263"/>
      <c r="J405" s="264"/>
      <c r="K405" s="264"/>
      <c r="L405" s="265"/>
    </row>
    <row r="406" spans="1:12" ht="24" customHeight="1">
      <c r="A406" s="84">
        <v>395</v>
      </c>
      <c r="B406" s="222" t="str">
        <f t="shared" si="20"/>
        <v>ÜÇADIM--</v>
      </c>
      <c r="C406" s="258"/>
      <c r="D406" s="258"/>
      <c r="E406" s="259"/>
      <c r="F406" s="260"/>
      <c r="G406" s="261"/>
      <c r="H406" s="262" t="s">
        <v>490</v>
      </c>
      <c r="I406" s="263"/>
      <c r="J406" s="264"/>
      <c r="K406" s="264"/>
      <c r="L406" s="265"/>
    </row>
    <row r="407" spans="1:12" ht="24" customHeight="1">
      <c r="A407" s="84">
        <v>396</v>
      </c>
      <c r="B407" s="222" t="str">
        <f t="shared" si="20"/>
        <v>ÜÇADIM--</v>
      </c>
      <c r="C407" s="258"/>
      <c r="D407" s="258"/>
      <c r="E407" s="259"/>
      <c r="F407" s="260"/>
      <c r="G407" s="261"/>
      <c r="H407" s="262" t="s">
        <v>490</v>
      </c>
      <c r="I407" s="263"/>
      <c r="J407" s="264"/>
      <c r="K407" s="264"/>
      <c r="L407" s="265"/>
    </row>
    <row r="408" spans="1:12" ht="24" customHeight="1">
      <c r="A408" s="84">
        <v>397</v>
      </c>
      <c r="B408" s="222" t="str">
        <f t="shared" si="20"/>
        <v>ÜÇADIM--</v>
      </c>
      <c r="C408" s="258"/>
      <c r="D408" s="258"/>
      <c r="E408" s="259"/>
      <c r="F408" s="260"/>
      <c r="G408" s="261"/>
      <c r="H408" s="262" t="s">
        <v>490</v>
      </c>
      <c r="I408" s="263"/>
      <c r="J408" s="264"/>
      <c r="K408" s="264"/>
      <c r="L408" s="265"/>
    </row>
    <row r="409" spans="1:12" ht="24" customHeight="1">
      <c r="A409" s="84">
        <v>398</v>
      </c>
      <c r="B409" s="222" t="str">
        <f t="shared" si="20"/>
        <v>ÜÇADIM--</v>
      </c>
      <c r="C409" s="258"/>
      <c r="D409" s="258"/>
      <c r="E409" s="259"/>
      <c r="F409" s="260"/>
      <c r="G409" s="261"/>
      <c r="H409" s="262" t="s">
        <v>490</v>
      </c>
      <c r="I409" s="263"/>
      <c r="J409" s="264"/>
      <c r="K409" s="264"/>
      <c r="L409" s="265"/>
    </row>
    <row r="410" spans="1:12" ht="24" customHeight="1">
      <c r="A410" s="84">
        <v>399</v>
      </c>
      <c r="B410" s="222" t="str">
        <f t="shared" si="20"/>
        <v>ÜÇADIM--</v>
      </c>
      <c r="C410" s="258"/>
      <c r="D410" s="258"/>
      <c r="E410" s="259"/>
      <c r="F410" s="260"/>
      <c r="G410" s="261"/>
      <c r="H410" s="262" t="s">
        <v>490</v>
      </c>
      <c r="I410" s="263"/>
      <c r="J410" s="264"/>
      <c r="K410" s="264"/>
      <c r="L410" s="265"/>
    </row>
    <row r="411" spans="1:12" ht="24" customHeight="1">
      <c r="A411" s="84">
        <v>400</v>
      </c>
      <c r="B411" s="222" t="str">
        <f t="shared" si="20"/>
        <v>ÜÇADIM--</v>
      </c>
      <c r="C411" s="258"/>
      <c r="D411" s="258"/>
      <c r="E411" s="259"/>
      <c r="F411" s="260"/>
      <c r="G411" s="261"/>
      <c r="H411" s="262" t="s">
        <v>490</v>
      </c>
      <c r="I411" s="263"/>
      <c r="J411" s="264"/>
      <c r="K411" s="264"/>
      <c r="L411" s="265"/>
    </row>
    <row r="412" spans="1:12" ht="24" customHeight="1">
      <c r="A412" s="84">
        <v>401</v>
      </c>
      <c r="B412" s="222" t="str">
        <f t="shared" si="20"/>
        <v>ÜÇADIM--</v>
      </c>
      <c r="C412" s="258"/>
      <c r="D412" s="258"/>
      <c r="E412" s="259"/>
      <c r="F412" s="260"/>
      <c r="G412" s="261"/>
      <c r="H412" s="262" t="s">
        <v>490</v>
      </c>
      <c r="I412" s="263"/>
      <c r="J412" s="264"/>
      <c r="K412" s="264"/>
      <c r="L412" s="265"/>
    </row>
    <row r="413" spans="1:12" ht="24" customHeight="1">
      <c r="A413" s="84">
        <v>402</v>
      </c>
      <c r="B413" s="222" t="str">
        <f t="shared" si="20"/>
        <v>ÜÇADIM--</v>
      </c>
      <c r="C413" s="258"/>
      <c r="D413" s="258"/>
      <c r="E413" s="259"/>
      <c r="F413" s="260"/>
      <c r="G413" s="261"/>
      <c r="H413" s="262" t="s">
        <v>490</v>
      </c>
      <c r="I413" s="263"/>
      <c r="J413" s="264"/>
      <c r="K413" s="264"/>
      <c r="L413" s="265"/>
    </row>
    <row r="414" spans="1:12" ht="24" customHeight="1">
      <c r="A414" s="84">
        <v>403</v>
      </c>
      <c r="B414" s="222" t="str">
        <f t="shared" si="20"/>
        <v>ÜÇADIM--</v>
      </c>
      <c r="C414" s="258"/>
      <c r="D414" s="258"/>
      <c r="E414" s="259"/>
      <c r="F414" s="260"/>
      <c r="G414" s="261"/>
      <c r="H414" s="262" t="s">
        <v>490</v>
      </c>
      <c r="I414" s="263"/>
      <c r="J414" s="264"/>
      <c r="K414" s="264"/>
      <c r="L414" s="265"/>
    </row>
    <row r="415" spans="1:12" ht="24" customHeight="1">
      <c r="A415" s="84">
        <v>404</v>
      </c>
      <c r="B415" s="222" t="str">
        <f t="shared" si="20"/>
        <v>ÜÇADIM--</v>
      </c>
      <c r="C415" s="258"/>
      <c r="D415" s="258"/>
      <c r="E415" s="259"/>
      <c r="F415" s="260"/>
      <c r="G415" s="261"/>
      <c r="H415" s="262" t="s">
        <v>490</v>
      </c>
      <c r="I415" s="263"/>
      <c r="J415" s="264"/>
      <c r="K415" s="264"/>
      <c r="L415" s="265"/>
    </row>
    <row r="416" spans="1:12" ht="24" customHeight="1">
      <c r="A416" s="84">
        <v>405</v>
      </c>
      <c r="B416" s="222" t="str">
        <f t="shared" si="20"/>
        <v>ÜÇADIM--</v>
      </c>
      <c r="C416" s="258"/>
      <c r="D416" s="258"/>
      <c r="E416" s="259"/>
      <c r="F416" s="260"/>
      <c r="G416" s="261"/>
      <c r="H416" s="262" t="s">
        <v>490</v>
      </c>
      <c r="I416" s="263"/>
      <c r="J416" s="264"/>
      <c r="K416" s="264"/>
      <c r="L416" s="265"/>
    </row>
    <row r="417" spans="1:12" ht="24" customHeight="1">
      <c r="A417" s="84">
        <v>406</v>
      </c>
      <c r="B417" s="222" t="str">
        <f t="shared" si="20"/>
        <v>ÜÇADIM--</v>
      </c>
      <c r="C417" s="258"/>
      <c r="D417" s="258"/>
      <c r="E417" s="259"/>
      <c r="F417" s="260"/>
      <c r="G417" s="261"/>
      <c r="H417" s="262" t="s">
        <v>490</v>
      </c>
      <c r="I417" s="263"/>
      <c r="J417" s="264"/>
      <c r="K417" s="264"/>
      <c r="L417" s="265"/>
    </row>
    <row r="418" spans="1:12" ht="24" customHeight="1">
      <c r="A418" s="84">
        <v>407</v>
      </c>
      <c r="B418" s="222" t="str">
        <f t="shared" si="20"/>
        <v>ÜÇADIM--</v>
      </c>
      <c r="C418" s="258"/>
      <c r="D418" s="258"/>
      <c r="E418" s="259"/>
      <c r="F418" s="260"/>
      <c r="G418" s="261"/>
      <c r="H418" s="262" t="s">
        <v>490</v>
      </c>
      <c r="I418" s="263"/>
      <c r="J418" s="264"/>
      <c r="K418" s="264"/>
      <c r="L418" s="265"/>
    </row>
    <row r="419" spans="1:12" ht="24" customHeight="1">
      <c r="A419" s="84">
        <v>408</v>
      </c>
      <c r="B419" s="222" t="str">
        <f t="shared" si="20"/>
        <v>ÜÇADIM--</v>
      </c>
      <c r="C419" s="258"/>
      <c r="D419" s="258"/>
      <c r="E419" s="259"/>
      <c r="F419" s="260"/>
      <c r="G419" s="261"/>
      <c r="H419" s="262" t="s">
        <v>490</v>
      </c>
      <c r="I419" s="263"/>
      <c r="J419" s="264"/>
      <c r="K419" s="264"/>
      <c r="L419" s="265"/>
    </row>
    <row r="420" spans="1:12" ht="24" customHeight="1">
      <c r="A420" s="84">
        <v>409</v>
      </c>
      <c r="B420" s="222" t="str">
        <f t="shared" si="20"/>
        <v>ÜÇADIM--</v>
      </c>
      <c r="C420" s="258"/>
      <c r="D420" s="258"/>
      <c r="E420" s="259"/>
      <c r="F420" s="260"/>
      <c r="G420" s="261"/>
      <c r="H420" s="262" t="s">
        <v>490</v>
      </c>
      <c r="I420" s="263"/>
      <c r="J420" s="264"/>
      <c r="K420" s="264"/>
      <c r="L420" s="265"/>
    </row>
    <row r="421" spans="1:12" ht="24" customHeight="1">
      <c r="A421" s="84">
        <v>410</v>
      </c>
      <c r="B421" s="222" t="str">
        <f t="shared" si="20"/>
        <v>ÜÇADIM--</v>
      </c>
      <c r="C421" s="258"/>
      <c r="D421" s="258"/>
      <c r="E421" s="259"/>
      <c r="F421" s="260"/>
      <c r="G421" s="261"/>
      <c r="H421" s="262" t="s">
        <v>490</v>
      </c>
      <c r="I421" s="263"/>
      <c r="J421" s="264"/>
      <c r="K421" s="264"/>
      <c r="L421" s="265"/>
    </row>
    <row r="422" spans="1:12" ht="24" customHeight="1">
      <c r="A422" s="84">
        <v>411</v>
      </c>
      <c r="B422" s="222" t="str">
        <f t="shared" si="20"/>
        <v>ÜÇADIM--</v>
      </c>
      <c r="C422" s="258"/>
      <c r="D422" s="258"/>
      <c r="E422" s="259"/>
      <c r="F422" s="260"/>
      <c r="G422" s="261"/>
      <c r="H422" s="262" t="s">
        <v>490</v>
      </c>
      <c r="I422" s="263"/>
      <c r="J422" s="264"/>
      <c r="K422" s="264"/>
      <c r="L422" s="265"/>
    </row>
    <row r="423" spans="1:12" ht="24" customHeight="1">
      <c r="A423" s="84">
        <v>412</v>
      </c>
      <c r="B423" s="222" t="str">
        <f t="shared" si="20"/>
        <v>ÜÇADIM--</v>
      </c>
      <c r="C423" s="258"/>
      <c r="D423" s="258"/>
      <c r="E423" s="259"/>
      <c r="F423" s="260"/>
      <c r="G423" s="261"/>
      <c r="H423" s="262" t="s">
        <v>490</v>
      </c>
      <c r="I423" s="263"/>
      <c r="J423" s="264"/>
      <c r="K423" s="264"/>
      <c r="L423" s="265"/>
    </row>
    <row r="424" spans="1:12" ht="24" customHeight="1">
      <c r="A424" s="84">
        <v>413</v>
      </c>
      <c r="B424" s="222" t="str">
        <f t="shared" si="20"/>
        <v>SIRIK--</v>
      </c>
      <c r="C424" s="298"/>
      <c r="D424" s="298"/>
      <c r="E424" s="299"/>
      <c r="F424" s="300"/>
      <c r="G424" s="301"/>
      <c r="H424" s="302" t="s">
        <v>491</v>
      </c>
      <c r="I424" s="303"/>
      <c r="J424" s="304"/>
      <c r="K424" s="304"/>
      <c r="L424" s="305"/>
    </row>
    <row r="425" spans="1:12" ht="24" customHeight="1">
      <c r="A425" s="84">
        <v>414</v>
      </c>
      <c r="B425" s="222" t="str">
        <f t="shared" si="20"/>
        <v>SIRIK--</v>
      </c>
      <c r="C425" s="298"/>
      <c r="D425" s="298"/>
      <c r="E425" s="299"/>
      <c r="F425" s="300"/>
      <c r="G425" s="301"/>
      <c r="H425" s="302" t="s">
        <v>491</v>
      </c>
      <c r="I425" s="303"/>
      <c r="J425" s="304"/>
      <c r="K425" s="304"/>
      <c r="L425" s="305"/>
    </row>
    <row r="426" spans="1:12" ht="24" customHeight="1">
      <c r="A426" s="84">
        <v>415</v>
      </c>
      <c r="B426" s="222" t="str">
        <f t="shared" si="20"/>
        <v>SIRIK--</v>
      </c>
      <c r="C426" s="298"/>
      <c r="D426" s="298"/>
      <c r="E426" s="299"/>
      <c r="F426" s="300"/>
      <c r="G426" s="301"/>
      <c r="H426" s="302" t="s">
        <v>491</v>
      </c>
      <c r="I426" s="303"/>
      <c r="J426" s="304"/>
      <c r="K426" s="304"/>
      <c r="L426" s="305"/>
    </row>
    <row r="427" spans="1:12" ht="24" customHeight="1">
      <c r="A427" s="84">
        <v>416</v>
      </c>
      <c r="B427" s="222" t="str">
        <f t="shared" si="20"/>
        <v>SIRIK--</v>
      </c>
      <c r="C427" s="298"/>
      <c r="D427" s="298"/>
      <c r="E427" s="299"/>
      <c r="F427" s="300"/>
      <c r="G427" s="301"/>
      <c r="H427" s="302" t="s">
        <v>491</v>
      </c>
      <c r="I427" s="303"/>
      <c r="J427" s="304"/>
      <c r="K427" s="304"/>
      <c r="L427" s="305"/>
    </row>
    <row r="428" spans="1:12" ht="24" customHeight="1">
      <c r="A428" s="84">
        <v>417</v>
      </c>
      <c r="B428" s="222" t="str">
        <f t="shared" si="20"/>
        <v>SIRIK--</v>
      </c>
      <c r="C428" s="298"/>
      <c r="D428" s="298"/>
      <c r="E428" s="299"/>
      <c r="F428" s="300"/>
      <c r="G428" s="301"/>
      <c r="H428" s="302" t="s">
        <v>491</v>
      </c>
      <c r="I428" s="303"/>
      <c r="J428" s="304"/>
      <c r="K428" s="304"/>
      <c r="L428" s="305"/>
    </row>
    <row r="429" spans="1:12" ht="24" customHeight="1">
      <c r="A429" s="84">
        <v>418</v>
      </c>
      <c r="B429" s="222" t="str">
        <f t="shared" si="20"/>
        <v>SIRIK--</v>
      </c>
      <c r="C429" s="298"/>
      <c r="D429" s="298"/>
      <c r="E429" s="299"/>
      <c r="F429" s="300"/>
      <c r="G429" s="301"/>
      <c r="H429" s="302" t="s">
        <v>491</v>
      </c>
      <c r="I429" s="303"/>
      <c r="J429" s="304"/>
      <c r="K429" s="304"/>
      <c r="L429" s="305"/>
    </row>
    <row r="430" spans="1:12" ht="24" customHeight="1">
      <c r="A430" s="84">
        <v>419</v>
      </c>
      <c r="B430" s="222" t="str">
        <f t="shared" si="20"/>
        <v>SIRIK--</v>
      </c>
      <c r="C430" s="298"/>
      <c r="D430" s="298"/>
      <c r="E430" s="299"/>
      <c r="F430" s="300"/>
      <c r="G430" s="301"/>
      <c r="H430" s="302" t="s">
        <v>491</v>
      </c>
      <c r="I430" s="303"/>
      <c r="J430" s="304"/>
      <c r="K430" s="304"/>
      <c r="L430" s="305"/>
    </row>
    <row r="431" spans="1:12" ht="24" customHeight="1">
      <c r="A431" s="84">
        <v>420</v>
      </c>
      <c r="B431" s="222" t="str">
        <f t="shared" si="20"/>
        <v>SIRIK--</v>
      </c>
      <c r="C431" s="298"/>
      <c r="D431" s="298"/>
      <c r="E431" s="299"/>
      <c r="F431" s="300"/>
      <c r="G431" s="301"/>
      <c r="H431" s="302" t="s">
        <v>491</v>
      </c>
      <c r="I431" s="303"/>
      <c r="J431" s="304"/>
      <c r="K431" s="304"/>
      <c r="L431" s="305"/>
    </row>
    <row r="432" spans="1:12" ht="24" customHeight="1">
      <c r="A432" s="84">
        <v>421</v>
      </c>
      <c r="B432" s="222" t="str">
        <f t="shared" si="20"/>
        <v>SIRIK--</v>
      </c>
      <c r="C432" s="298"/>
      <c r="D432" s="298"/>
      <c r="E432" s="299"/>
      <c r="F432" s="300"/>
      <c r="G432" s="301"/>
      <c r="H432" s="302" t="s">
        <v>491</v>
      </c>
      <c r="I432" s="303"/>
      <c r="J432" s="304"/>
      <c r="K432" s="304"/>
      <c r="L432" s="305"/>
    </row>
    <row r="433" spans="1:12" ht="24" customHeight="1">
      <c r="A433" s="84">
        <v>422</v>
      </c>
      <c r="B433" s="222" t="str">
        <f t="shared" si="20"/>
        <v>SIRIK--</v>
      </c>
      <c r="C433" s="298"/>
      <c r="D433" s="298"/>
      <c r="E433" s="299"/>
      <c r="F433" s="300"/>
      <c r="G433" s="301"/>
      <c r="H433" s="302" t="s">
        <v>491</v>
      </c>
      <c r="I433" s="303"/>
      <c r="J433" s="304"/>
      <c r="K433" s="304"/>
      <c r="L433" s="305"/>
    </row>
    <row r="434" spans="1:12" ht="24" customHeight="1">
      <c r="A434" s="84">
        <v>423</v>
      </c>
      <c r="B434" s="222" t="str">
        <f t="shared" si="20"/>
        <v>SIRIK--</v>
      </c>
      <c r="C434" s="298"/>
      <c r="D434" s="298"/>
      <c r="E434" s="299"/>
      <c r="F434" s="300"/>
      <c r="G434" s="301"/>
      <c r="H434" s="302" t="s">
        <v>491</v>
      </c>
      <c r="I434" s="303"/>
      <c r="J434" s="304"/>
      <c r="K434" s="304"/>
      <c r="L434" s="305"/>
    </row>
    <row r="435" spans="1:12" ht="24" customHeight="1">
      <c r="A435" s="84">
        <v>424</v>
      </c>
      <c r="B435" s="222" t="str">
        <f t="shared" si="20"/>
        <v>SIRIK--</v>
      </c>
      <c r="C435" s="298"/>
      <c r="D435" s="298"/>
      <c r="E435" s="299"/>
      <c r="F435" s="300"/>
      <c r="G435" s="301"/>
      <c r="H435" s="302" t="s">
        <v>491</v>
      </c>
      <c r="I435" s="303"/>
      <c r="J435" s="304"/>
      <c r="K435" s="304"/>
      <c r="L435" s="305"/>
    </row>
    <row r="436" spans="1:12" ht="24" customHeight="1">
      <c r="A436" s="84">
        <v>425</v>
      </c>
      <c r="B436" s="222" t="str">
        <f t="shared" si="20"/>
        <v>SIRIK--</v>
      </c>
      <c r="C436" s="298"/>
      <c r="D436" s="298"/>
      <c r="E436" s="299"/>
      <c r="F436" s="300"/>
      <c r="G436" s="301"/>
      <c r="H436" s="302" t="s">
        <v>491</v>
      </c>
      <c r="I436" s="303"/>
      <c r="J436" s="304"/>
      <c r="K436" s="304"/>
      <c r="L436" s="305"/>
    </row>
    <row r="437" spans="1:12" ht="24" customHeight="1">
      <c r="A437" s="84">
        <v>426</v>
      </c>
      <c r="B437" s="222" t="str">
        <f t="shared" si="20"/>
        <v>SIRIK--</v>
      </c>
      <c r="C437" s="298"/>
      <c r="D437" s="298"/>
      <c r="E437" s="299"/>
      <c r="F437" s="300"/>
      <c r="G437" s="301"/>
      <c r="H437" s="302" t="s">
        <v>491</v>
      </c>
      <c r="I437" s="303"/>
      <c r="J437" s="304"/>
      <c r="K437" s="304"/>
      <c r="L437" s="305"/>
    </row>
    <row r="438" spans="1:12" ht="24" customHeight="1">
      <c r="A438" s="84">
        <v>427</v>
      </c>
      <c r="B438" s="222" t="str">
        <f t="shared" si="20"/>
        <v>SIRIK--</v>
      </c>
      <c r="C438" s="298"/>
      <c r="D438" s="298"/>
      <c r="E438" s="299"/>
      <c r="F438" s="300"/>
      <c r="G438" s="301"/>
      <c r="H438" s="302" t="s">
        <v>491</v>
      </c>
      <c r="I438" s="303"/>
      <c r="J438" s="304"/>
      <c r="K438" s="304"/>
      <c r="L438" s="305"/>
    </row>
    <row r="439" spans="1:12" ht="24" customHeight="1">
      <c r="A439" s="84">
        <v>428</v>
      </c>
      <c r="B439" s="222" t="str">
        <f t="shared" si="20"/>
        <v>SIRIK--</v>
      </c>
      <c r="C439" s="298"/>
      <c r="D439" s="298"/>
      <c r="E439" s="299"/>
      <c r="F439" s="300"/>
      <c r="G439" s="301"/>
      <c r="H439" s="302" t="s">
        <v>491</v>
      </c>
      <c r="I439" s="303"/>
      <c r="J439" s="304"/>
      <c r="K439" s="304"/>
      <c r="L439" s="305"/>
    </row>
    <row r="440" spans="1:12" ht="24" customHeight="1">
      <c r="A440" s="84">
        <v>429</v>
      </c>
      <c r="B440" s="222" t="str">
        <f t="shared" si="20"/>
        <v>SIRIK--</v>
      </c>
      <c r="C440" s="298"/>
      <c r="D440" s="298"/>
      <c r="E440" s="299"/>
      <c r="F440" s="300"/>
      <c r="G440" s="301"/>
      <c r="H440" s="302" t="s">
        <v>491</v>
      </c>
      <c r="I440" s="303"/>
      <c r="J440" s="304"/>
      <c r="K440" s="304"/>
      <c r="L440" s="305"/>
    </row>
    <row r="441" spans="1:12" ht="24" customHeight="1">
      <c r="A441" s="84">
        <v>430</v>
      </c>
      <c r="B441" s="222" t="str">
        <f t="shared" si="20"/>
        <v>SIRIK--</v>
      </c>
      <c r="C441" s="298"/>
      <c r="D441" s="298"/>
      <c r="E441" s="299"/>
      <c r="F441" s="300"/>
      <c r="G441" s="301"/>
      <c r="H441" s="302" t="s">
        <v>491</v>
      </c>
      <c r="I441" s="303"/>
      <c r="J441" s="304"/>
      <c r="K441" s="304"/>
      <c r="L441" s="305"/>
    </row>
    <row r="442" spans="1:12" ht="24" customHeight="1">
      <c r="A442" s="84">
        <v>431</v>
      </c>
      <c r="B442" s="222" t="str">
        <f t="shared" si="20"/>
        <v>SIRIK--</v>
      </c>
      <c r="C442" s="298"/>
      <c r="D442" s="298"/>
      <c r="E442" s="299"/>
      <c r="F442" s="300"/>
      <c r="G442" s="301"/>
      <c r="H442" s="302" t="s">
        <v>491</v>
      </c>
      <c r="I442" s="303"/>
      <c r="J442" s="304"/>
      <c r="K442" s="304"/>
      <c r="L442" s="305"/>
    </row>
    <row r="443" spans="1:12" ht="24" customHeight="1">
      <c r="A443" s="84">
        <v>432</v>
      </c>
      <c r="B443" s="222" t="str">
        <f t="shared" si="20"/>
        <v>SIRIK--</v>
      </c>
      <c r="C443" s="298"/>
      <c r="D443" s="298"/>
      <c r="E443" s="299"/>
      <c r="F443" s="300"/>
      <c r="G443" s="301"/>
      <c r="H443" s="302" t="s">
        <v>491</v>
      </c>
      <c r="I443" s="303"/>
      <c r="J443" s="304"/>
      <c r="K443" s="304"/>
      <c r="L443" s="305"/>
    </row>
    <row r="444" spans="1:12" ht="24" customHeight="1">
      <c r="A444" s="84">
        <v>433</v>
      </c>
      <c r="B444" s="222" t="str">
        <f t="shared" si="20"/>
        <v>SIRIK--</v>
      </c>
      <c r="C444" s="298"/>
      <c r="D444" s="298"/>
      <c r="E444" s="299"/>
      <c r="F444" s="300"/>
      <c r="G444" s="301"/>
      <c r="H444" s="302" t="s">
        <v>491</v>
      </c>
      <c r="I444" s="303"/>
      <c r="J444" s="304"/>
      <c r="K444" s="304"/>
      <c r="L444" s="305"/>
    </row>
    <row r="445" spans="1:12" ht="24" customHeight="1">
      <c r="A445" s="84">
        <v>434</v>
      </c>
      <c r="B445" s="222" t="str">
        <f t="shared" si="20"/>
        <v>SIRIK--</v>
      </c>
      <c r="C445" s="298"/>
      <c r="D445" s="298"/>
      <c r="E445" s="299"/>
      <c r="F445" s="300"/>
      <c r="G445" s="301"/>
      <c r="H445" s="302" t="s">
        <v>491</v>
      </c>
      <c r="I445" s="303"/>
      <c r="J445" s="304"/>
      <c r="K445" s="304"/>
      <c r="L445" s="305"/>
    </row>
    <row r="446" spans="1:12" ht="25.5" customHeight="1">
      <c r="A446" s="84">
        <v>435</v>
      </c>
      <c r="B446" s="222" t="str">
        <f>CONCATENATE(H446,"-",J446,"-",K446)</f>
        <v>3000M--</v>
      </c>
      <c r="C446" s="324"/>
      <c r="D446" s="324"/>
      <c r="E446" s="325"/>
      <c r="F446" s="326"/>
      <c r="G446" s="327"/>
      <c r="H446" s="328" t="s">
        <v>585</v>
      </c>
      <c r="I446" s="329"/>
      <c r="J446" s="330"/>
      <c r="K446" s="330"/>
      <c r="L446" s="331"/>
    </row>
    <row r="447" spans="1:12" ht="25.5" customHeight="1">
      <c r="A447" s="84">
        <v>436</v>
      </c>
      <c r="B447" s="222" t="str">
        <f t="shared" ref="B447:B475" si="21">CONCATENATE(H447,"-",J447,"-",K447)</f>
        <v>3000M--</v>
      </c>
      <c r="C447" s="324"/>
      <c r="D447" s="324"/>
      <c r="E447" s="325"/>
      <c r="F447" s="326"/>
      <c r="G447" s="327"/>
      <c r="H447" s="328" t="s">
        <v>585</v>
      </c>
      <c r="I447" s="329"/>
      <c r="J447" s="330"/>
      <c r="K447" s="330"/>
      <c r="L447" s="331"/>
    </row>
    <row r="448" spans="1:12" ht="25.5" customHeight="1">
      <c r="A448" s="84">
        <v>437</v>
      </c>
      <c r="B448" s="222" t="str">
        <f t="shared" si="21"/>
        <v>3000M--</v>
      </c>
      <c r="C448" s="324"/>
      <c r="D448" s="324"/>
      <c r="E448" s="325"/>
      <c r="F448" s="326"/>
      <c r="G448" s="327"/>
      <c r="H448" s="328" t="s">
        <v>585</v>
      </c>
      <c r="I448" s="329"/>
      <c r="J448" s="330"/>
      <c r="K448" s="330"/>
      <c r="L448" s="331"/>
    </row>
    <row r="449" spans="1:12" ht="25.5" customHeight="1">
      <c r="A449" s="84">
        <v>438</v>
      </c>
      <c r="B449" s="222" t="str">
        <f t="shared" si="21"/>
        <v>3000M--</v>
      </c>
      <c r="C449" s="324"/>
      <c r="D449" s="324"/>
      <c r="E449" s="325"/>
      <c r="F449" s="326"/>
      <c r="G449" s="327"/>
      <c r="H449" s="328" t="s">
        <v>585</v>
      </c>
      <c r="I449" s="329"/>
      <c r="J449" s="330"/>
      <c r="K449" s="330"/>
      <c r="L449" s="331"/>
    </row>
    <row r="450" spans="1:12" ht="25.5" customHeight="1">
      <c r="A450" s="84">
        <v>439</v>
      </c>
      <c r="B450" s="222" t="str">
        <f t="shared" si="21"/>
        <v>3000M--</v>
      </c>
      <c r="C450" s="324"/>
      <c r="D450" s="324"/>
      <c r="E450" s="325"/>
      <c r="F450" s="326"/>
      <c r="G450" s="327"/>
      <c r="H450" s="328" t="s">
        <v>585</v>
      </c>
      <c r="I450" s="329"/>
      <c r="J450" s="330"/>
      <c r="K450" s="330"/>
      <c r="L450" s="331"/>
    </row>
    <row r="451" spans="1:12" ht="25.5" customHeight="1">
      <c r="A451" s="84">
        <v>440</v>
      </c>
      <c r="B451" s="222" t="str">
        <f t="shared" si="21"/>
        <v>3000M--</v>
      </c>
      <c r="C451" s="324"/>
      <c r="D451" s="324"/>
      <c r="E451" s="325"/>
      <c r="F451" s="326"/>
      <c r="G451" s="327"/>
      <c r="H451" s="328" t="s">
        <v>585</v>
      </c>
      <c r="I451" s="329"/>
      <c r="J451" s="330"/>
      <c r="K451" s="330"/>
      <c r="L451" s="331"/>
    </row>
    <row r="452" spans="1:12" ht="25.5" customHeight="1">
      <c r="A452" s="84">
        <v>441</v>
      </c>
      <c r="B452" s="222" t="str">
        <f t="shared" si="21"/>
        <v>3000M--</v>
      </c>
      <c r="C452" s="324"/>
      <c r="D452" s="324"/>
      <c r="E452" s="325"/>
      <c r="F452" s="326"/>
      <c r="G452" s="327"/>
      <c r="H452" s="328" t="s">
        <v>585</v>
      </c>
      <c r="I452" s="329"/>
      <c r="J452" s="330"/>
      <c r="K452" s="330"/>
      <c r="L452" s="331"/>
    </row>
    <row r="453" spans="1:12" ht="25.5" customHeight="1">
      <c r="A453" s="84">
        <v>442</v>
      </c>
      <c r="B453" s="222" t="str">
        <f t="shared" si="21"/>
        <v>3000M--</v>
      </c>
      <c r="C453" s="324"/>
      <c r="D453" s="324"/>
      <c r="E453" s="325"/>
      <c r="F453" s="326"/>
      <c r="G453" s="327"/>
      <c r="H453" s="328" t="s">
        <v>585</v>
      </c>
      <c r="I453" s="329"/>
      <c r="J453" s="330"/>
      <c r="K453" s="330"/>
      <c r="L453" s="331"/>
    </row>
    <row r="454" spans="1:12" ht="25.5" customHeight="1">
      <c r="A454" s="84">
        <v>443</v>
      </c>
      <c r="B454" s="222" t="str">
        <f t="shared" si="21"/>
        <v>3000M--</v>
      </c>
      <c r="C454" s="324"/>
      <c r="D454" s="324"/>
      <c r="E454" s="325"/>
      <c r="F454" s="326"/>
      <c r="G454" s="327"/>
      <c r="H454" s="328" t="s">
        <v>585</v>
      </c>
      <c r="I454" s="329"/>
      <c r="J454" s="330"/>
      <c r="K454" s="330"/>
      <c r="L454" s="331"/>
    </row>
    <row r="455" spans="1:12" ht="25.5" customHeight="1">
      <c r="A455" s="84">
        <v>444</v>
      </c>
      <c r="B455" s="222" t="str">
        <f t="shared" si="21"/>
        <v>3000M--</v>
      </c>
      <c r="C455" s="324"/>
      <c r="D455" s="324"/>
      <c r="E455" s="325"/>
      <c r="F455" s="326"/>
      <c r="G455" s="327"/>
      <c r="H455" s="328" t="s">
        <v>585</v>
      </c>
      <c r="I455" s="329"/>
      <c r="J455" s="330"/>
      <c r="K455" s="330"/>
      <c r="L455" s="331"/>
    </row>
    <row r="456" spans="1:12" ht="25.5" customHeight="1">
      <c r="A456" s="84">
        <v>445</v>
      </c>
      <c r="B456" s="222" t="str">
        <f t="shared" si="21"/>
        <v>3000M--</v>
      </c>
      <c r="C456" s="324"/>
      <c r="D456" s="324"/>
      <c r="E456" s="325"/>
      <c r="F456" s="326"/>
      <c r="G456" s="327"/>
      <c r="H456" s="328" t="s">
        <v>585</v>
      </c>
      <c r="I456" s="329"/>
      <c r="J456" s="330"/>
      <c r="K456" s="330"/>
      <c r="L456" s="331"/>
    </row>
    <row r="457" spans="1:12" ht="25.5" customHeight="1">
      <c r="A457" s="84">
        <v>446</v>
      </c>
      <c r="B457" s="222" t="str">
        <f t="shared" si="21"/>
        <v>3000M--</v>
      </c>
      <c r="C457" s="324"/>
      <c r="D457" s="324"/>
      <c r="E457" s="325"/>
      <c r="F457" s="326"/>
      <c r="G457" s="327"/>
      <c r="H457" s="328" t="s">
        <v>585</v>
      </c>
      <c r="I457" s="329"/>
      <c r="J457" s="330"/>
      <c r="K457" s="330"/>
      <c r="L457" s="331"/>
    </row>
    <row r="458" spans="1:12" ht="25.5" customHeight="1">
      <c r="A458" s="84">
        <v>447</v>
      </c>
      <c r="B458" s="222" t="str">
        <f t="shared" si="21"/>
        <v>3000M--</v>
      </c>
      <c r="C458" s="324"/>
      <c r="D458" s="324"/>
      <c r="E458" s="325"/>
      <c r="F458" s="326"/>
      <c r="G458" s="327"/>
      <c r="H458" s="328" t="s">
        <v>585</v>
      </c>
      <c r="I458" s="329"/>
      <c r="J458" s="330"/>
      <c r="K458" s="330"/>
      <c r="L458" s="331"/>
    </row>
    <row r="459" spans="1:12" ht="25.5" customHeight="1">
      <c r="A459" s="84">
        <v>448</v>
      </c>
      <c r="B459" s="222" t="str">
        <f t="shared" si="21"/>
        <v>3000M--</v>
      </c>
      <c r="C459" s="324"/>
      <c r="D459" s="324"/>
      <c r="E459" s="325"/>
      <c r="F459" s="326"/>
      <c r="G459" s="327"/>
      <c r="H459" s="328" t="s">
        <v>585</v>
      </c>
      <c r="I459" s="329"/>
      <c r="J459" s="330"/>
      <c r="K459" s="330"/>
      <c r="L459" s="331"/>
    </row>
    <row r="460" spans="1:12" ht="25.5" customHeight="1">
      <c r="A460" s="84">
        <v>449</v>
      </c>
      <c r="B460" s="222" t="str">
        <f t="shared" si="21"/>
        <v>3000M--</v>
      </c>
      <c r="C460" s="324"/>
      <c r="D460" s="324"/>
      <c r="E460" s="325"/>
      <c r="F460" s="326"/>
      <c r="G460" s="327"/>
      <c r="H460" s="328" t="s">
        <v>585</v>
      </c>
      <c r="I460" s="329"/>
      <c r="J460" s="330"/>
      <c r="K460" s="330"/>
      <c r="L460" s="331"/>
    </row>
    <row r="461" spans="1:12" ht="25.5" customHeight="1">
      <c r="A461" s="84">
        <v>450</v>
      </c>
      <c r="B461" s="222" t="str">
        <f t="shared" si="21"/>
        <v>3000M--</v>
      </c>
      <c r="C461" s="324"/>
      <c r="D461" s="324"/>
      <c r="E461" s="325"/>
      <c r="F461" s="326"/>
      <c r="G461" s="327"/>
      <c r="H461" s="328" t="s">
        <v>585</v>
      </c>
      <c r="I461" s="329"/>
      <c r="J461" s="330"/>
      <c r="K461" s="330"/>
      <c r="L461" s="331"/>
    </row>
    <row r="462" spans="1:12" ht="25.5" customHeight="1">
      <c r="A462" s="84">
        <v>451</v>
      </c>
      <c r="B462" s="222" t="str">
        <f t="shared" si="21"/>
        <v>3000M--</v>
      </c>
      <c r="C462" s="324"/>
      <c r="D462" s="324"/>
      <c r="E462" s="325"/>
      <c r="F462" s="326"/>
      <c r="G462" s="327"/>
      <c r="H462" s="328" t="s">
        <v>585</v>
      </c>
      <c r="I462" s="329"/>
      <c r="J462" s="330"/>
      <c r="K462" s="330"/>
      <c r="L462" s="331"/>
    </row>
    <row r="463" spans="1:12" ht="25.5" customHeight="1">
      <c r="A463" s="84">
        <v>452</v>
      </c>
      <c r="B463" s="222" t="str">
        <f t="shared" si="21"/>
        <v>3000M--</v>
      </c>
      <c r="C463" s="324"/>
      <c r="D463" s="324"/>
      <c r="E463" s="325"/>
      <c r="F463" s="326"/>
      <c r="G463" s="327"/>
      <c r="H463" s="328" t="s">
        <v>585</v>
      </c>
      <c r="I463" s="329"/>
      <c r="J463" s="330"/>
      <c r="K463" s="330"/>
      <c r="L463" s="331"/>
    </row>
    <row r="464" spans="1:12" ht="25.5" customHeight="1">
      <c r="A464" s="84">
        <v>453</v>
      </c>
      <c r="B464" s="222" t="str">
        <f t="shared" si="21"/>
        <v>3000M--</v>
      </c>
      <c r="C464" s="324"/>
      <c r="D464" s="324"/>
      <c r="E464" s="325"/>
      <c r="F464" s="326"/>
      <c r="G464" s="327"/>
      <c r="H464" s="328" t="s">
        <v>585</v>
      </c>
      <c r="I464" s="329"/>
      <c r="J464" s="330"/>
      <c r="K464" s="330"/>
      <c r="L464" s="331"/>
    </row>
    <row r="465" spans="1:12" ht="25.5" customHeight="1">
      <c r="A465" s="84">
        <v>454</v>
      </c>
      <c r="B465" s="222" t="str">
        <f t="shared" si="21"/>
        <v>3000M--</v>
      </c>
      <c r="C465" s="324"/>
      <c r="D465" s="324"/>
      <c r="E465" s="325"/>
      <c r="F465" s="326"/>
      <c r="G465" s="327"/>
      <c r="H465" s="328" t="s">
        <v>585</v>
      </c>
      <c r="I465" s="329"/>
      <c r="J465" s="330"/>
      <c r="K465" s="330"/>
      <c r="L465" s="331"/>
    </row>
    <row r="466" spans="1:12" ht="25.5" customHeight="1">
      <c r="A466" s="84">
        <v>455</v>
      </c>
      <c r="B466" s="222" t="str">
        <f t="shared" si="21"/>
        <v>3000M--</v>
      </c>
      <c r="C466" s="324"/>
      <c r="D466" s="324"/>
      <c r="E466" s="325"/>
      <c r="F466" s="326"/>
      <c r="G466" s="327"/>
      <c r="H466" s="328" t="s">
        <v>585</v>
      </c>
      <c r="I466" s="329"/>
      <c r="J466" s="330"/>
      <c r="K466" s="330"/>
      <c r="L466" s="331"/>
    </row>
    <row r="467" spans="1:12" ht="25.5" customHeight="1">
      <c r="A467" s="84">
        <v>456</v>
      </c>
      <c r="B467" s="222" t="str">
        <f t="shared" si="21"/>
        <v>3000M--</v>
      </c>
      <c r="C467" s="324"/>
      <c r="D467" s="324"/>
      <c r="E467" s="325"/>
      <c r="F467" s="326"/>
      <c r="G467" s="327"/>
      <c r="H467" s="328" t="s">
        <v>585</v>
      </c>
      <c r="I467" s="329"/>
      <c r="J467" s="330"/>
      <c r="K467" s="330"/>
      <c r="L467" s="331"/>
    </row>
    <row r="468" spans="1:12" ht="25.5" customHeight="1">
      <c r="A468" s="84">
        <v>457</v>
      </c>
      <c r="B468" s="222" t="str">
        <f t="shared" si="21"/>
        <v>3000M--</v>
      </c>
      <c r="C468" s="324"/>
      <c r="D468" s="324"/>
      <c r="E468" s="325"/>
      <c r="F468" s="326"/>
      <c r="G468" s="327"/>
      <c r="H468" s="328" t="s">
        <v>585</v>
      </c>
      <c r="I468" s="329"/>
      <c r="J468" s="330"/>
      <c r="K468" s="330"/>
      <c r="L468" s="331"/>
    </row>
    <row r="469" spans="1:12" ht="25.5" customHeight="1">
      <c r="A469" s="84">
        <v>458</v>
      </c>
      <c r="B469" s="222" t="str">
        <f t="shared" si="21"/>
        <v>3000M--</v>
      </c>
      <c r="C469" s="324"/>
      <c r="D469" s="324"/>
      <c r="E469" s="325"/>
      <c r="F469" s="326"/>
      <c r="G469" s="327"/>
      <c r="H469" s="328" t="s">
        <v>585</v>
      </c>
      <c r="I469" s="329"/>
      <c r="J469" s="330"/>
      <c r="K469" s="330"/>
      <c r="L469" s="331"/>
    </row>
    <row r="470" spans="1:12" ht="25.5" customHeight="1">
      <c r="A470" s="84">
        <v>459</v>
      </c>
      <c r="B470" s="222" t="str">
        <f t="shared" si="21"/>
        <v>3000M--</v>
      </c>
      <c r="C470" s="324"/>
      <c r="D470" s="324"/>
      <c r="E470" s="325"/>
      <c r="F470" s="326"/>
      <c r="G470" s="327"/>
      <c r="H470" s="328" t="s">
        <v>585</v>
      </c>
      <c r="I470" s="329"/>
      <c r="J470" s="330"/>
      <c r="K470" s="330"/>
      <c r="L470" s="331"/>
    </row>
    <row r="471" spans="1:12" ht="25.5" customHeight="1">
      <c r="A471" s="84">
        <v>460</v>
      </c>
      <c r="B471" s="222" t="str">
        <f t="shared" si="21"/>
        <v>3000M--</v>
      </c>
      <c r="C471" s="324"/>
      <c r="D471" s="324"/>
      <c r="E471" s="325"/>
      <c r="F471" s="326"/>
      <c r="G471" s="327"/>
      <c r="H471" s="328" t="s">
        <v>585</v>
      </c>
      <c r="I471" s="329"/>
      <c r="J471" s="330"/>
      <c r="K471" s="330"/>
      <c r="L471" s="331"/>
    </row>
    <row r="472" spans="1:12" ht="25.5" customHeight="1">
      <c r="A472" s="84">
        <v>461</v>
      </c>
      <c r="B472" s="222" t="str">
        <f t="shared" si="21"/>
        <v>3000M--</v>
      </c>
      <c r="C472" s="324"/>
      <c r="D472" s="324"/>
      <c r="E472" s="325"/>
      <c r="F472" s="326"/>
      <c r="G472" s="327"/>
      <c r="H472" s="328" t="s">
        <v>585</v>
      </c>
      <c r="I472" s="329"/>
      <c r="J472" s="330"/>
      <c r="K472" s="330"/>
      <c r="L472" s="331"/>
    </row>
    <row r="473" spans="1:12" ht="25.5" customHeight="1">
      <c r="A473" s="84">
        <v>462</v>
      </c>
      <c r="B473" s="222" t="str">
        <f t="shared" si="21"/>
        <v>3000M--</v>
      </c>
      <c r="C473" s="324"/>
      <c r="D473" s="324"/>
      <c r="E473" s="325"/>
      <c r="F473" s="326"/>
      <c r="G473" s="327"/>
      <c r="H473" s="328" t="s">
        <v>585</v>
      </c>
      <c r="I473" s="329"/>
      <c r="J473" s="330"/>
      <c r="K473" s="330"/>
      <c r="L473" s="331"/>
    </row>
    <row r="474" spans="1:12" ht="25.5" customHeight="1">
      <c r="A474" s="84">
        <v>463</v>
      </c>
      <c r="B474" s="222" t="str">
        <f t="shared" si="21"/>
        <v>3000M--</v>
      </c>
      <c r="C474" s="324"/>
      <c r="D474" s="324"/>
      <c r="E474" s="325"/>
      <c r="F474" s="326"/>
      <c r="G474" s="327"/>
      <c r="H474" s="328" t="s">
        <v>585</v>
      </c>
      <c r="I474" s="329"/>
      <c r="J474" s="330"/>
      <c r="K474" s="330"/>
      <c r="L474" s="331"/>
    </row>
    <row r="475" spans="1:12" ht="25.5" customHeight="1">
      <c r="A475" s="84">
        <v>464</v>
      </c>
      <c r="B475" s="222" t="str">
        <f t="shared" si="21"/>
        <v>3000M--</v>
      </c>
      <c r="C475" s="324"/>
      <c r="D475" s="324"/>
      <c r="E475" s="325"/>
      <c r="F475" s="326"/>
      <c r="G475" s="327"/>
      <c r="H475" s="328" t="s">
        <v>585</v>
      </c>
      <c r="I475" s="329"/>
      <c r="J475" s="330"/>
      <c r="K475" s="330"/>
      <c r="L475" s="331"/>
    </row>
  </sheetData>
  <autoFilter ref="A3:L475">
    <filterColumn colId="3"/>
  </autoFilter>
  <sortState ref="C245:F249">
    <sortCondition ref="C245"/>
  </sortState>
  <mergeCells count="3">
    <mergeCell ref="A1:L1"/>
    <mergeCell ref="A2:F2"/>
    <mergeCell ref="I2:L2"/>
  </mergeCells>
  <phoneticPr fontId="0" type="noConversion"/>
  <conditionalFormatting sqref="E66:E95 E159:E188 E128:E157 E252:E1156 E97:E126 E190:E219 E221:E250 E35:E64 E4:E33">
    <cfRule type="cellIs" dxfId="45" priority="9" stopIfTrue="1" operator="between">
      <formula>35065</formula>
      <formula>36160</formula>
    </cfRule>
  </conditionalFormatting>
  <conditionalFormatting sqref="G1:G1048576">
    <cfRule type="containsText" dxfId="44" priority="8" stopIfTrue="1" operator="containsText" text="FERDİ">
      <formula>NOT(ISERROR(SEARCH("FERDİ",G1)))</formula>
    </cfRule>
  </conditionalFormatting>
  <conditionalFormatting sqref="F4:F33">
    <cfRule type="containsText" dxfId="43" priority="7" stopIfTrue="1" operator="containsText" text="FERDİ">
      <formula>NOT(ISERROR(SEARCH("FERDİ",F4)))</formula>
    </cfRule>
  </conditionalFormatting>
  <conditionalFormatting sqref="N53">
    <cfRule type="cellIs" dxfId="42" priority="6" stopIfTrue="1" operator="between">
      <formula>35065</formula>
      <formula>36160</formula>
    </cfRule>
  </conditionalFormatting>
  <conditionalFormatting sqref="E55">
    <cfRule type="cellIs" dxfId="41" priority="5" stopIfTrue="1" operator="between">
      <formula>35065</formula>
      <formula>36160</formula>
    </cfRule>
  </conditionalFormatting>
  <printOptions horizontalCentered="1"/>
  <pageMargins left="0.23622047244094491" right="0.23622047244094491" top="0.62992125984251968" bottom="0.23622047244094491" header="0.35433070866141736" footer="0.15748031496062992"/>
  <pageSetup paperSize="9" scale="64" fitToHeight="0" orientation="portrait" horizontalDpi="300" verticalDpi="300" r:id="rId1"/>
  <headerFooter alignWithMargins="0"/>
  <rowBreaks count="10" manualBreakCount="10">
    <brk id="52" max="11" man="1"/>
    <brk id="128" max="11" man="1"/>
    <brk id="165" max="11" man="1"/>
    <brk id="189" max="11" man="1"/>
    <brk id="225" max="11" man="1"/>
    <brk id="239" max="11" man="1"/>
    <brk id="258" max="11" man="1"/>
    <brk id="313" max="11" man="1"/>
    <brk id="343" max="11" man="1"/>
    <brk id="431" max="11" man="1"/>
  </rowBreaks>
  <ignoredErrors>
    <ignoredError sqref="I2" unlockedFormula="1"/>
  </ignoredErrors>
</worksheet>
</file>

<file path=xl/worksheets/sheet16.xml><?xml version="1.0" encoding="utf-8"?>
<worksheet xmlns="http://schemas.openxmlformats.org/spreadsheetml/2006/main" xmlns:r="http://schemas.openxmlformats.org/officeDocument/2006/relationships">
  <sheetPr codeName="Sayfa15">
    <tabColor rgb="FF00B0F0"/>
  </sheetPr>
  <dimension ref="A1:AA85"/>
  <sheetViews>
    <sheetView tabSelected="1" view="pageBreakPreview" topLeftCell="A15" zoomScale="40" zoomScaleSheetLayoutView="40" workbookViewId="0">
      <selection activeCell="AA41" sqref="AA41"/>
    </sheetView>
  </sheetViews>
  <sheetFormatPr defaultRowHeight="12.75"/>
  <cols>
    <col min="2" max="2" width="45.5703125" customWidth="1"/>
    <col min="3" max="3" width="16.140625" customWidth="1"/>
    <col min="4" max="4" width="13.5703125" customWidth="1"/>
    <col min="5" max="5" width="16.140625" customWidth="1"/>
    <col min="6" max="6" width="14.28515625" customWidth="1"/>
    <col min="7" max="7" width="20.85546875" customWidth="1"/>
    <col min="8" max="8" width="12.85546875" customWidth="1"/>
    <col min="9" max="9" width="14.7109375" customWidth="1"/>
    <col min="10" max="10" width="12.42578125" customWidth="1"/>
    <col min="11" max="11" width="16.140625" customWidth="1"/>
    <col min="12" max="12" width="11.42578125" customWidth="1"/>
    <col min="13" max="14" width="16.140625" customWidth="1"/>
    <col min="15" max="15" width="19.7109375" customWidth="1"/>
    <col min="16" max="16" width="12.140625" customWidth="1"/>
    <col min="17" max="17" width="21.85546875" customWidth="1"/>
    <col min="18" max="18" width="13.28515625" customWidth="1"/>
    <col min="19" max="19" width="20.42578125" customWidth="1"/>
    <col min="20" max="20" width="16.140625" customWidth="1"/>
    <col min="21" max="21" width="20.140625" customWidth="1"/>
    <col min="22" max="22" width="16.5703125" customWidth="1"/>
    <col min="23" max="23" width="16.42578125" customWidth="1"/>
    <col min="24" max="24" width="14.85546875" customWidth="1"/>
    <col min="25" max="25" width="13.140625" customWidth="1"/>
  </cols>
  <sheetData>
    <row r="1" spans="1:27" ht="105" customHeight="1">
      <c r="A1" s="526"/>
      <c r="B1" s="526"/>
      <c r="C1" s="998" t="str">
        <f>'YARIŞMA BİLGİLERİ'!A2</f>
        <v>Atletizm Federasyonu                                                                                                                                                                                                                                                               İzmir Atletizm İl Temsilciliği</v>
      </c>
      <c r="D1" s="998"/>
      <c r="E1" s="998"/>
      <c r="F1" s="998"/>
      <c r="G1" s="998"/>
      <c r="H1" s="998"/>
      <c r="I1" s="998"/>
      <c r="J1" s="998"/>
      <c r="K1" s="998"/>
      <c r="L1" s="998"/>
      <c r="M1" s="998"/>
      <c r="N1" s="998"/>
      <c r="O1" s="998"/>
      <c r="P1" s="998"/>
      <c r="Q1" s="998"/>
      <c r="R1" s="526"/>
      <c r="S1" s="526"/>
      <c r="T1" s="526"/>
      <c r="U1" s="526"/>
      <c r="V1" s="526"/>
      <c r="W1" s="526"/>
      <c r="X1" s="519"/>
      <c r="Y1" s="519"/>
    </row>
    <row r="2" spans="1:27" ht="42.75" customHeight="1">
      <c r="A2" s="749"/>
      <c r="B2" s="749"/>
      <c r="C2" s="749"/>
      <c r="D2" s="1001" t="str">
        <f>'YARIŞMA BİLGİLERİ'!A14</f>
        <v>Kulüpler Arası Atletizm Süper lig Yarışmaları 1. Kademe</v>
      </c>
      <c r="E2" s="1001"/>
      <c r="F2" s="1001"/>
      <c r="G2" s="1001"/>
      <c r="H2" s="1001"/>
      <c r="I2" s="1001"/>
      <c r="J2" s="1001"/>
      <c r="K2" s="1001"/>
      <c r="L2" s="1001"/>
      <c r="M2" s="1001"/>
      <c r="N2" s="1001"/>
      <c r="O2" s="1001"/>
      <c r="P2" s="1001"/>
      <c r="Q2" s="749"/>
      <c r="R2" s="749"/>
      <c r="S2" s="749"/>
      <c r="T2" s="749"/>
      <c r="U2" s="749"/>
      <c r="V2" s="749"/>
      <c r="W2" s="749"/>
      <c r="X2" s="524"/>
      <c r="Y2" s="524"/>
    </row>
    <row r="3" spans="1:27" ht="40.5" customHeight="1">
      <c r="A3" s="534"/>
      <c r="B3" s="534"/>
      <c r="C3" s="1007" t="s">
        <v>485</v>
      </c>
      <c r="D3" s="1007"/>
      <c r="E3" s="1007"/>
      <c r="F3" s="1007"/>
      <c r="G3" s="1007"/>
      <c r="H3" s="1007"/>
      <c r="I3" s="1007"/>
      <c r="J3" s="1007"/>
      <c r="K3" s="1007"/>
      <c r="L3" s="1007"/>
      <c r="M3" s="1007"/>
      <c r="N3" s="1007"/>
      <c r="O3" s="1007"/>
      <c r="P3" s="1007"/>
      <c r="Q3" s="1007"/>
      <c r="R3" s="525"/>
      <c r="S3" s="534"/>
      <c r="T3" s="534"/>
      <c r="U3" s="534"/>
      <c r="V3" s="534"/>
      <c r="W3" s="534"/>
      <c r="X3" s="534"/>
      <c r="Y3" s="534"/>
      <c r="Z3" s="525"/>
      <c r="AA3" s="525"/>
    </row>
    <row r="4" spans="1:27" ht="32.25" customHeight="1">
      <c r="A4" s="1003" t="str">
        <f>'YARIŞMA BİLGİLERİ'!F21</f>
        <v>Kadınlar</v>
      </c>
      <c r="B4" s="1003"/>
      <c r="C4" s="1003"/>
      <c r="D4" s="1003"/>
      <c r="E4" s="1003"/>
      <c r="F4" s="1003"/>
      <c r="G4" s="1003"/>
      <c r="H4" s="1003"/>
      <c r="I4" s="1003"/>
      <c r="J4" s="1003"/>
      <c r="K4" s="1003"/>
      <c r="L4" s="1003"/>
      <c r="M4" s="1003"/>
      <c r="N4" s="1003"/>
      <c r="O4" s="1003"/>
      <c r="P4" s="1003"/>
      <c r="Q4" s="1003"/>
      <c r="R4" s="1003"/>
      <c r="S4" s="1003"/>
      <c r="T4" s="1003"/>
      <c r="U4" s="1003"/>
      <c r="V4" s="1003"/>
      <c r="W4" s="1002"/>
      <c r="X4" s="1002"/>
      <c r="Y4" s="1002"/>
      <c r="Z4" s="1002"/>
      <c r="AA4" s="1002"/>
    </row>
    <row r="5" spans="1:27" ht="33" customHeight="1">
      <c r="A5" s="332"/>
      <c r="B5" s="332"/>
      <c r="C5" s="332"/>
      <c r="D5" s="332"/>
      <c r="E5" s="332"/>
      <c r="F5" s="332"/>
      <c r="G5" s="332"/>
      <c r="H5" s="332"/>
      <c r="I5" s="332"/>
      <c r="J5" s="332"/>
      <c r="K5" s="332"/>
      <c r="L5" s="332"/>
      <c r="M5" s="332"/>
      <c r="N5" s="332"/>
      <c r="O5" s="332"/>
      <c r="P5" s="332"/>
      <c r="Q5" s="332"/>
      <c r="R5" s="332"/>
      <c r="S5" s="332"/>
      <c r="T5" s="1005">
        <f ca="1">NOW()</f>
        <v>41797.034494675929</v>
      </c>
      <c r="U5" s="1006"/>
      <c r="V5" s="1006"/>
      <c r="W5" s="1006"/>
      <c r="X5" s="332"/>
      <c r="Y5" s="332"/>
      <c r="Z5" s="332"/>
      <c r="AA5" s="332"/>
    </row>
    <row r="6" spans="1:27" s="531" customFormat="1" ht="67.5" customHeight="1">
      <c r="A6" s="987" t="s">
        <v>297</v>
      </c>
      <c r="B6" s="987" t="s">
        <v>945</v>
      </c>
      <c r="C6" s="990" t="s">
        <v>292</v>
      </c>
      <c r="D6" s="990"/>
      <c r="E6" s="988" t="s">
        <v>492</v>
      </c>
      <c r="F6" s="989"/>
      <c r="G6" s="988" t="s">
        <v>501</v>
      </c>
      <c r="H6" s="989"/>
      <c r="I6" s="988" t="s">
        <v>505</v>
      </c>
      <c r="J6" s="989"/>
      <c r="K6" s="990" t="s">
        <v>442</v>
      </c>
      <c r="L6" s="990"/>
      <c r="M6" s="988" t="s">
        <v>441</v>
      </c>
      <c r="N6" s="989"/>
      <c r="O6" s="990" t="s">
        <v>949</v>
      </c>
      <c r="P6" s="990"/>
      <c r="Q6" s="999" t="s">
        <v>948</v>
      </c>
      <c r="R6" s="1000"/>
      <c r="S6" s="988" t="s">
        <v>950</v>
      </c>
      <c r="T6" s="989"/>
      <c r="U6" s="990" t="s">
        <v>951</v>
      </c>
      <c r="V6" s="990"/>
      <c r="W6" s="995" t="s">
        <v>298</v>
      </c>
      <c r="X6" s="745"/>
      <c r="Y6" s="746"/>
    </row>
    <row r="7" spans="1:27" s="531" customFormat="1" ht="67.5" customHeight="1">
      <c r="A7" s="987"/>
      <c r="B7" s="987"/>
      <c r="C7" s="697" t="s">
        <v>26</v>
      </c>
      <c r="D7" s="698" t="s">
        <v>165</v>
      </c>
      <c r="E7" s="697" t="s">
        <v>26</v>
      </c>
      <c r="F7" s="698" t="s">
        <v>165</v>
      </c>
      <c r="G7" s="697" t="s">
        <v>26</v>
      </c>
      <c r="H7" s="698" t="s">
        <v>165</v>
      </c>
      <c r="I7" s="697" t="s">
        <v>26</v>
      </c>
      <c r="J7" s="698" t="s">
        <v>165</v>
      </c>
      <c r="K7" s="697" t="s">
        <v>26</v>
      </c>
      <c r="L7" s="698" t="s">
        <v>165</v>
      </c>
      <c r="M7" s="697" t="s">
        <v>26</v>
      </c>
      <c r="N7" s="698" t="s">
        <v>165</v>
      </c>
      <c r="O7" s="697" t="s">
        <v>26</v>
      </c>
      <c r="P7" s="698" t="s">
        <v>165</v>
      </c>
      <c r="Q7" s="697" t="s">
        <v>26</v>
      </c>
      <c r="R7" s="698" t="s">
        <v>165</v>
      </c>
      <c r="S7" s="697" t="s">
        <v>26</v>
      </c>
      <c r="T7" s="698" t="s">
        <v>165</v>
      </c>
      <c r="U7" s="697" t="s">
        <v>26</v>
      </c>
      <c r="V7" s="698" t="s">
        <v>165</v>
      </c>
      <c r="W7" s="996"/>
      <c r="X7" s="745"/>
      <c r="Y7" s="746"/>
    </row>
    <row r="8" spans="1:27" s="531" customFormat="1" ht="114.75" customHeight="1">
      <c r="A8" s="634">
        <v>1</v>
      </c>
      <c r="B8" s="635" t="s">
        <v>1059</v>
      </c>
      <c r="C8" s="701">
        <f>IF(ISERROR(VLOOKUP(B8,'100m.'!$E$8:$F$1000,2,0)),"",(VLOOKUP(B8,'100m.'!$E$8:$H$1000,2,0)))</f>
        <v>1124</v>
      </c>
      <c r="D8" s="702">
        <f>IF(ISERROR(VLOOKUP(B8,'100m.'!$E$8:$G$1000,3,0)),"",(VLOOKUP(B8,'100m.'!$E$8:$G$1000,3,0)))</f>
        <v>8</v>
      </c>
      <c r="E8" s="703">
        <f>IF(ISERROR(VLOOKUP(B8,'400m.'!$E$8:$F$1000,2,0)),"",(VLOOKUP(B8,'400m.'!$E$8:$H$1000,2,0)))</f>
        <v>5387</v>
      </c>
      <c r="F8" s="704">
        <f>IF(ISERROR(VLOOKUP(B8,'400m.'!$E$8:$G$1000,3,0)),"",(VLOOKUP(B8,'400m.'!$E$8:$G$1000,3,0)))</f>
        <v>7</v>
      </c>
      <c r="G8" s="705">
        <f>IF(ISERROR(VLOOKUP(B8,Sırık!$F$8:$AL$1000,33,0)),"",(VLOOKUP(B8,Sırık!$F$8:$AL$1000,33,0)))</f>
        <v>370</v>
      </c>
      <c r="H8" s="706">
        <f>IF(ISERROR(VLOOKUP(B8,Sırık!$F$8:$AM$1000,34,0)),"",(VLOOKUP(B8,Sırık!$F$8:$AM$1000,34,0)))</f>
        <v>8</v>
      </c>
      <c r="I8" s="707">
        <f>IF(ISERROR(VLOOKUP(B8,Üçadım!$F$8:$N$1000,9,0)),"",(VLOOKUP(B8,Üçadım!$F$8:$N$1000,9,0)))</f>
        <v>1268</v>
      </c>
      <c r="J8" s="708">
        <f>IF(ISERROR(VLOOKUP(B8,Üçadım!$F$8:$O$1000,10,0)),"",(VLOOKUP(B8,Üçadım!$F$8:$O$1000,10,0)))</f>
        <v>7</v>
      </c>
      <c r="K8" s="709">
        <f>IF(ISERROR(VLOOKUP(B8,Gülle!$F$8:$N$1000,9,0)),"",(VLOOKUP(B8,Gülle!$F$8:$N$1000,9,0)))</f>
        <v>1714</v>
      </c>
      <c r="L8" s="702">
        <f>IF(ISERROR(VLOOKUP(B8,Gülle!$F$8:$O$1000,10,0)),"",(VLOOKUP(B8,Gülle!$F$8:$O$1000,10,0)))</f>
        <v>8</v>
      </c>
      <c r="M8" s="710">
        <f>IF(ISERROR(VLOOKUP(B8,'1500m.'!$E$8:$F$1000,2,0)),"",(VLOOKUP(B8,'1500m.'!$E$8:$H$1000,2,0)))</f>
        <v>41831</v>
      </c>
      <c r="N8" s="711">
        <f>IF(ISERROR(VLOOKUP(B8,'1500m.'!$E$8:$G$1000,3,0)),"",(VLOOKUP(B8,'1500m.'!$E$8:$G$1000,3,0)))</f>
        <v>7</v>
      </c>
      <c r="O8" s="701">
        <f>IF(ISERROR(VLOOKUP(B8,'100m.Eng'!$E$8:$F$1000,2,0)),"",(VLOOKUP(B8,'100m.Eng'!$E$8:$H$1000,2,0)))</f>
        <v>1449</v>
      </c>
      <c r="P8" s="702">
        <f>IF(ISERROR(VLOOKUP(B8,'100m.Eng'!$E$8:$G$1000,3,0)),"",(VLOOKUP(B8,'100m.Eng'!$E$8:$G$1000,3,0)))</f>
        <v>6</v>
      </c>
      <c r="Q8" s="710">
        <f>IF(ISERROR(VLOOKUP(B8,'3000m.Eng'!$E$8:$F$1016,2,0)),"",(VLOOKUP(B8,'3000m.Eng'!$E$8:$H$1016,2,0)))</f>
        <v>102091</v>
      </c>
      <c r="R8" s="704">
        <f>IF(ISERROR(VLOOKUP(B8,'3000m.Eng'!$E$8:$G$1016,3,0)),"",(VLOOKUP(B8,'3000m.Eng'!$E$8:$G$1016,3,0)))</f>
        <v>6</v>
      </c>
      <c r="S8" s="712">
        <f>IF(ISERROR(VLOOKUP(B8,Çekiç!$F$8:$N$1000,9,0)),"",(VLOOKUP(B8,Çekiç!$F$8:$N$1000,9,0)))</f>
        <v>5475</v>
      </c>
      <c r="T8" s="713">
        <f>IF(ISERROR(VLOOKUP(B8,Çekiç!$F$8:$O$1000,10,0)),"",(VLOOKUP(B8,Çekiç!$F$8:$O$1000,10,0)))</f>
        <v>7</v>
      </c>
      <c r="U8" s="714">
        <f>IF(ISERROR(VLOOKUP(B8,'4x100metre'!$E$8:$F$1016,2,0)),"",(VLOOKUP(B8,'4x100metre'!$E$8:$F$1016,2,0)))</f>
        <v>4719</v>
      </c>
      <c r="V8" s="715">
        <f>IF(ISERROR(VLOOKUP(B8,'4x100metre'!$E$8:$G$1016,3,0)),"",(VLOOKUP(B8,'4x100metre'!$E$8:$G$1016,3,0)))</f>
        <v>8</v>
      </c>
      <c r="W8" s="744">
        <f t="shared" ref="W8:W15" si="0">IF(B8="","",SUMIF($C$7:$V$7,"PUAN",$C8:$V8))</f>
        <v>72</v>
      </c>
      <c r="X8" s="747"/>
      <c r="Y8" s="748"/>
    </row>
    <row r="9" spans="1:27" s="531" customFormat="1" ht="114.75" customHeight="1">
      <c r="A9" s="634">
        <v>2</v>
      </c>
      <c r="B9" s="635" t="s">
        <v>1014</v>
      </c>
      <c r="C9" s="701">
        <f>IF(ISERROR(VLOOKUP(B9,'100m.'!$E$8:$F$1000,2,0)),"",(VLOOKUP(B9,'100m.'!$E$8:$H$1000,2,0)))</f>
        <v>1142</v>
      </c>
      <c r="D9" s="702">
        <f>IF(ISERROR(VLOOKUP(B9,'100m.'!$E$8:$G$1000,3,0)),"",(VLOOKUP(B9,'100m.'!$E$8:$G$1000,3,0)))</f>
        <v>7</v>
      </c>
      <c r="E9" s="703">
        <f>IF(ISERROR(VLOOKUP(B9,'400m.'!$E$8:$F$1000,2,0)),"",(VLOOKUP(B9,'400m.'!$E$8:$H$1000,2,0)))</f>
        <v>5358</v>
      </c>
      <c r="F9" s="704">
        <f>IF(ISERROR(VLOOKUP(B9,'400m.'!$E$8:$G$1000,3,0)),"",(VLOOKUP(B9,'400m.'!$E$8:$G$1000,3,0)))</f>
        <v>8</v>
      </c>
      <c r="G9" s="705">
        <f>IF(ISERROR(VLOOKUP(B9,Sırık!$F$8:$AL$1000,33,0)),"",(VLOOKUP(B9,Sırık!$F$8:$AL$1000,33,0)))</f>
        <v>360</v>
      </c>
      <c r="H9" s="706">
        <f>IF(ISERROR(VLOOKUP(B9,Sırık!$F$8:$AM$1000,34,0)),"",(VLOOKUP(B9,Sırık!$F$8:$AM$1000,34,0)))</f>
        <v>7</v>
      </c>
      <c r="I9" s="707">
        <f>IF(ISERROR(VLOOKUP(B9,Üçadım!$F$8:$N$1000,9,0)),"",(VLOOKUP(B9,Üçadım!$F$8:$N$1000,9,0)))</f>
        <v>1295</v>
      </c>
      <c r="J9" s="708">
        <f>IF(ISERROR(VLOOKUP(B9,Üçadım!$F$8:$O$1000,10,0)),"",(VLOOKUP(B9,Üçadım!$F$8:$O$1000,10,0)))</f>
        <v>8</v>
      </c>
      <c r="K9" s="709">
        <f>IF(ISERROR(VLOOKUP(B9,Gülle!$F$8:$N$1000,9,0)),"",(VLOOKUP(B9,Gülle!$F$8:$N$1000,9,0)))</f>
        <v>1313</v>
      </c>
      <c r="L9" s="702">
        <f>IF(ISERROR(VLOOKUP(B9,Gülle!$F$8:$O$1000,10,0)),"",(VLOOKUP(B9,Gülle!$F$8:$O$1000,10,0)))</f>
        <v>7</v>
      </c>
      <c r="M9" s="710">
        <f>IF(ISERROR(VLOOKUP(B9,'1500m.'!$E$8:$F$1000,2,0)),"",(VLOOKUP(B9,'1500m.'!$E$8:$H$1000,2,0)))</f>
        <v>41758</v>
      </c>
      <c r="N9" s="711">
        <f>IF(ISERROR(VLOOKUP(B9,'1500m.'!$E$8:$G$1000,3,0)),"",(VLOOKUP(B9,'1500m.'!$E$8:$G$1000,3,0)))</f>
        <v>8</v>
      </c>
      <c r="O9" s="701">
        <f>IF(ISERROR(VLOOKUP(B9,'100m.Eng'!$E$8:$F$1000,2,0)),"",(VLOOKUP(B9,'100m.Eng'!$E$8:$H$1000,2,0)))</f>
        <v>1430</v>
      </c>
      <c r="P9" s="702">
        <f>IF(ISERROR(VLOOKUP(B9,'100m.Eng'!$E$8:$G$1000,3,0)),"",(VLOOKUP(B9,'100m.Eng'!$E$8:$G$1000,3,0)))</f>
        <v>8</v>
      </c>
      <c r="Q9" s="710">
        <f>IF(ISERROR(VLOOKUP(B9,'3000m.Eng'!$E$8:$F$1016,2,0)),"",(VLOOKUP(B9,'3000m.Eng'!$E$8:$H$1016,2,0)))</f>
        <v>102570</v>
      </c>
      <c r="R9" s="704">
        <f>IF(ISERROR(VLOOKUP(B9,'3000m.Eng'!$E$8:$G$1016,3,0)),"",(VLOOKUP(B9,'3000m.Eng'!$E$8:$G$1016,3,0)))</f>
        <v>5</v>
      </c>
      <c r="S9" s="712">
        <f>IF(ISERROR(VLOOKUP(B9,Çekiç!$F$8:$N$1000,9,0)),"",(VLOOKUP(B9,Çekiç!$F$8:$N$1000,9,0)))</f>
        <v>6250</v>
      </c>
      <c r="T9" s="713">
        <f>IF(ISERROR(VLOOKUP(B9,Çekiç!$F$8:$O$1000,10,0)),"",(VLOOKUP(B9,Çekiç!$F$8:$O$1000,10,0)))</f>
        <v>8</v>
      </c>
      <c r="U9" s="717" t="str">
        <f>IF(ISERROR(VLOOKUP(B9,'4x100metre'!$E$8:$F$1016,2,0)),"",(VLOOKUP(B9,'4x100metre'!$E$8:$F$1016,2,0)))</f>
        <v>DQ-170/14</v>
      </c>
      <c r="V9" s="715">
        <f>IF(ISERROR(VLOOKUP(B9,'4x100metre'!$E$8:$G$1016,3,0)),"",(VLOOKUP(B9,'4x100metre'!$E$8:$G$1016,3,0)))</f>
        <v>0</v>
      </c>
      <c r="W9" s="744">
        <f t="shared" si="0"/>
        <v>66</v>
      </c>
      <c r="X9" s="747"/>
      <c r="Y9" s="748"/>
    </row>
    <row r="10" spans="1:27" s="531" customFormat="1" ht="114.75" customHeight="1">
      <c r="A10" s="634">
        <v>3</v>
      </c>
      <c r="B10" s="635" t="s">
        <v>1096</v>
      </c>
      <c r="C10" s="701">
        <f>IF(ISERROR(VLOOKUP(B10,'100m.'!$E$8:$F$1000,2,0)),"",(VLOOKUP(B10,'100m.'!$E$8:$H$1000,2,0)))</f>
        <v>1333</v>
      </c>
      <c r="D10" s="702">
        <f>IF(ISERROR(VLOOKUP(B10,'100m.'!$E$8:$G$1000,3,0)),"",(VLOOKUP(B10,'100m.'!$E$8:$G$1000,3,0)))</f>
        <v>1</v>
      </c>
      <c r="E10" s="703">
        <f>IF(ISERROR(VLOOKUP(B10,'400m.'!$E$8:$F$1000,2,0)),"",(VLOOKUP(B10,'400m.'!$E$8:$H$1000,2,0)))</f>
        <v>5665</v>
      </c>
      <c r="F10" s="711">
        <f>IF(ISERROR(VLOOKUP(B10,'400m.'!$E$8:$G$1000,3,0)),"",(VLOOKUP(B10,'400m.'!$E$8:$G$1000,3,0)))</f>
        <v>6</v>
      </c>
      <c r="G10" s="705">
        <f>IF(ISERROR(VLOOKUP(B10,Sırık!$F$8:$AL$1000,33,0)),"",(VLOOKUP(B10,Sırık!$F$8:$AL$1000,33,0)))</f>
        <v>240</v>
      </c>
      <c r="H10" s="706">
        <f>IF(ISERROR(VLOOKUP(B10,Sırık!$F$8:$AM$1000,34,0)),"",(VLOOKUP(B10,Sırık!$F$8:$AM$1000,34,0)))</f>
        <v>1.5</v>
      </c>
      <c r="I10" s="707">
        <f>IF(ISERROR(VLOOKUP(B10,Üçadım!$F$8:$N$1000,9,0)),"",(VLOOKUP(B10,Üçadım!$F$8:$N$1000,9,0)))</f>
        <v>1230</v>
      </c>
      <c r="J10" s="711">
        <f>IF(ISERROR(VLOOKUP(B10,Üçadım!$F$8:$O$1000,10,0)),"",(VLOOKUP(B10,Üçadım!$F$8:$O$1000,10,0)))</f>
        <v>6</v>
      </c>
      <c r="K10" s="709">
        <f>IF(ISERROR(VLOOKUP(B10,Gülle!$F$8:$N$1000,9,0)),"",(VLOOKUP(B10,Gülle!$F$8:$N$1000,9,0)))</f>
        <v>1251</v>
      </c>
      <c r="L10" s="702">
        <f>IF(ISERROR(VLOOKUP(B10,Gülle!$F$8:$O$1000,10,0)),"",(VLOOKUP(B10,Gülle!$F$8:$O$1000,10,0)))</f>
        <v>5</v>
      </c>
      <c r="M10" s="710">
        <f>IF(ISERROR(VLOOKUP(B10,'1500m.'!$E$8:$F$1000,2,0)),"",(VLOOKUP(B10,'1500m.'!$E$8:$H$1000,2,0)))</f>
        <v>42834</v>
      </c>
      <c r="N10" s="711">
        <f>IF(ISERROR(VLOOKUP(B10,'1500m.'!$E$8:$G$1000,3,0)),"",(VLOOKUP(B10,'1500m.'!$E$8:$G$1000,3,0)))</f>
        <v>6</v>
      </c>
      <c r="O10" s="701">
        <f>IF(ISERROR(VLOOKUP(B10,'100m.Eng'!$E$8:$F$1000,2,0)),"",(VLOOKUP(B10,'100m.Eng'!$E$8:$H$1000,2,0)))</f>
        <v>1553</v>
      </c>
      <c r="P10" s="702">
        <f>IF(ISERROR(VLOOKUP(B10,'100m.Eng'!$E$8:$G$1000,3,0)),"",(VLOOKUP(B10,'100m.Eng'!$E$8:$G$1000,3,0)))</f>
        <v>5</v>
      </c>
      <c r="Q10" s="710">
        <f>IF(ISERROR(VLOOKUP(B10,'3000m.Eng'!$E$8:$F$1016,2,0)),"",(VLOOKUP(B10,'3000m.Eng'!$E$8:$H$1016,2,0)))</f>
        <v>101240</v>
      </c>
      <c r="R10" s="704">
        <f>IF(ISERROR(VLOOKUP(B10,'3000m.Eng'!$E$8:$G$1016,3,0)),"",(VLOOKUP(B10,'3000m.Eng'!$E$8:$G$1016,3,0)))</f>
        <v>7</v>
      </c>
      <c r="S10" s="712">
        <f>IF(ISERROR(VLOOKUP(B10,Çekiç!$F$8:$N$1000,9,0)),"",(VLOOKUP(B10,Çekiç!$F$8:$N$1000,9,0)))</f>
        <v>4809</v>
      </c>
      <c r="T10" s="713">
        <f>IF(ISERROR(VLOOKUP(B10,Çekiç!$F$8:$O$1000,10,0)),"",(VLOOKUP(B10,Çekiç!$F$8:$O$1000,10,0)))</f>
        <v>4</v>
      </c>
      <c r="U10" s="714">
        <f>IF(ISERROR(VLOOKUP(B10,'4x100metre'!$E$8:$F$1016,2,0)),"",(VLOOKUP(B10,'4x100metre'!$E$8:$F$1016,2,0)))</f>
        <v>5145</v>
      </c>
      <c r="V10" s="715">
        <f>IF(ISERROR(VLOOKUP(B10,'4x100metre'!$E$8:$G$1016,3,0)),"",(VLOOKUP(B10,'4x100metre'!$E$8:$G$1016,3,0)))</f>
        <v>5</v>
      </c>
      <c r="W10" s="744">
        <f t="shared" si="0"/>
        <v>46.5</v>
      </c>
      <c r="X10" s="747"/>
      <c r="Y10" s="748"/>
    </row>
    <row r="11" spans="1:27" s="531" customFormat="1" ht="114.75" customHeight="1">
      <c r="A11" s="634">
        <v>4</v>
      </c>
      <c r="B11" s="635" t="s">
        <v>961</v>
      </c>
      <c r="C11" s="701">
        <f>IF(ISERROR(VLOOKUP(B11,'100m.'!$E$8:$F$1000,2,0)),"",(VLOOKUP(B11,'100m.'!$E$8:$H$1000,2,0)))</f>
        <v>1224</v>
      </c>
      <c r="D11" s="702">
        <f>IF(ISERROR(VLOOKUP(B11,'100m.'!$E$8:$G$1000,3,0)),"",(VLOOKUP(B11,'100m.'!$E$8:$G$1000,3,0)))</f>
        <v>6</v>
      </c>
      <c r="E11" s="703">
        <f>IF(ISERROR(VLOOKUP(B11,'400m.'!$E$8:$F$1000,2,0)),"",(VLOOKUP(B11,'400m.'!$E$8:$H$1000,2,0)))</f>
        <v>5904</v>
      </c>
      <c r="F11" s="704">
        <f>IF(ISERROR(VLOOKUP(B11,'400m.'!$E$8:$G$1000,3,0)),"",(VLOOKUP(B11,'400m.'!$E$8:$G$1000,3,0)))</f>
        <v>4</v>
      </c>
      <c r="G11" s="705">
        <f>IF(ISERROR(VLOOKUP(B11,Sırık!$F$8:$AL$1000,33,0)),"",(VLOOKUP(B11,Sırık!$F$8:$AL$1000,33,0)))</f>
        <v>320</v>
      </c>
      <c r="H11" s="706">
        <f>IF(ISERROR(VLOOKUP(B11,Sırık!$F$8:$AM$1000,34,0)),"",(VLOOKUP(B11,Sırık!$F$8:$AM$1000,34,0)))</f>
        <v>5</v>
      </c>
      <c r="I11" s="707">
        <f>IF(ISERROR(VLOOKUP(B11,Üçadım!$F$8:$N$1000,9,0)),"",(VLOOKUP(B11,Üçadım!$F$8:$N$1000,9,0)))</f>
        <v>1166</v>
      </c>
      <c r="J11" s="708">
        <f>IF(ISERROR(VLOOKUP(B11,Üçadım!$F$8:$O$1000,10,0)),"",(VLOOKUP(B11,Üçadım!$F$8:$O$1000,10,0)))</f>
        <v>5</v>
      </c>
      <c r="K11" s="709">
        <f>IF(ISERROR(VLOOKUP(B11,Gülle!$F$8:$N$1000,9,0)),"",(VLOOKUP(B11,Gülle!$F$8:$N$1000,9,0)))</f>
        <v>1095</v>
      </c>
      <c r="L11" s="702">
        <f>IF(ISERROR(VLOOKUP(B11,Gülle!$F$8:$O$1000,10,0)),"",(VLOOKUP(B11,Gülle!$F$8:$O$1000,10,0)))</f>
        <v>3</v>
      </c>
      <c r="M11" s="710">
        <f>IF(ISERROR(VLOOKUP(B11,'1500m.'!$E$8:$F$1000,2,0)),"",(VLOOKUP(B11,'1500m.'!$E$8:$H$1000,2,0)))</f>
        <v>43689</v>
      </c>
      <c r="N11" s="711">
        <f>IF(ISERROR(VLOOKUP(B11,'1500m.'!$E$8:$G$1000,3,0)),"",(VLOOKUP(B11,'1500m.'!$E$8:$G$1000,3,0)))</f>
        <v>4</v>
      </c>
      <c r="O11" s="701">
        <f>IF(ISERROR(VLOOKUP(B11,'100m.Eng'!$E$8:$F$1000,2,0)),"",(VLOOKUP(B11,'100m.Eng'!$E$8:$H$1000,2,0)))</f>
        <v>1560</v>
      </c>
      <c r="P11" s="702">
        <f>IF(ISERROR(VLOOKUP(B11,'100m.Eng'!$E$8:$G$1000,3,0)),"",(VLOOKUP(B11,'100m.Eng'!$E$8:$G$1000,3,0)))</f>
        <v>4</v>
      </c>
      <c r="Q11" s="710">
        <f>IF(ISERROR(VLOOKUP(B11,'3000m.Eng'!$E$8:$F$1016,2,0)),"",(VLOOKUP(B11,'3000m.Eng'!$E$8:$H$1016,2,0)))</f>
        <v>115531</v>
      </c>
      <c r="R11" s="704">
        <f>IF(ISERROR(VLOOKUP(B11,'3000m.Eng'!$E$8:$G$1016,3,0)),"",(VLOOKUP(B11,'3000m.Eng'!$E$8:$G$1016,3,0)))</f>
        <v>2</v>
      </c>
      <c r="S11" s="712">
        <f>IF(ISERROR(VLOOKUP(B11,Çekiç!$F$8:$N$1000,9,0)),"",(VLOOKUP(B11,Çekiç!$F$8:$N$1000,9,0)))</f>
        <v>5198</v>
      </c>
      <c r="T11" s="702">
        <f>IF(ISERROR(VLOOKUP(B11,Çekiç!$F$8:$O$1000,10,0)),"",(VLOOKUP(B11,Çekiç!$F$8:$O$1000,10,0)))</f>
        <v>6</v>
      </c>
      <c r="U11" s="714">
        <f>IF(ISERROR(VLOOKUP(B11,'4x100metre'!$E$8:$F$1016,2,0)),"",(VLOOKUP(B11,'4x100metre'!$E$8:$F$1016,2,0)))</f>
        <v>4794</v>
      </c>
      <c r="V11" s="715">
        <f>IF(ISERROR(VLOOKUP(B11,'4x100metre'!$E$8:$G$1016,3,0)),"",(VLOOKUP(B11,'4x100metre'!$E$8:$G$1016,3,0)))</f>
        <v>7</v>
      </c>
      <c r="W11" s="744">
        <f t="shared" si="0"/>
        <v>46</v>
      </c>
      <c r="X11" s="747"/>
      <c r="Y11" s="748"/>
    </row>
    <row r="12" spans="1:27" s="531" customFormat="1" ht="114.75" customHeight="1">
      <c r="A12" s="634">
        <v>5</v>
      </c>
      <c r="B12" s="635" t="s">
        <v>996</v>
      </c>
      <c r="C12" s="701">
        <f>IF(ISERROR(VLOOKUP(B12,'100m.'!$E$8:$F$1000,2,0)),"",(VLOOKUP(B12,'100m.'!$E$8:$H$1000,2,0)))</f>
        <v>1265</v>
      </c>
      <c r="D12" s="702">
        <f>IF(ISERROR(VLOOKUP(B12,'100m.'!$E$8:$G$1000,3,0)),"",(VLOOKUP(B12,'100m.'!$E$8:$G$1000,3,0)))</f>
        <v>4</v>
      </c>
      <c r="E12" s="703">
        <f>IF(ISERROR(VLOOKUP(B12,'400m.'!$E$8:$F$1000,2,0)),"",(VLOOKUP(B12,'400m.'!$E$8:$H$1000,2,0)))</f>
        <v>5748</v>
      </c>
      <c r="F12" s="704">
        <f>IF(ISERROR(VLOOKUP(B12,'400m.'!$E$8:$G$1000,3,0)),"",(VLOOKUP(B12,'400m.'!$E$8:$G$1000,3,0)))</f>
        <v>5</v>
      </c>
      <c r="G12" s="705">
        <f>IF(ISERROR(VLOOKUP(B12,Sırık!$F$8:$AL$1000,33,0)),"",(VLOOKUP(B12,Sırık!$F$8:$AL$1000,33,0)))</f>
        <v>260</v>
      </c>
      <c r="H12" s="706">
        <f>IF(ISERROR(VLOOKUP(B12,Sırık!$F$8:$AM$1000,34,0)),"",(VLOOKUP(B12,Sırık!$F$8:$AM$1000,34,0)))</f>
        <v>3</v>
      </c>
      <c r="I12" s="707">
        <f>IF(ISERROR(VLOOKUP(B12,Üçadım!$F$8:$N$1000,9,0)),"",(VLOOKUP(B12,Üçadım!$F$8:$N$1000,9,0)))</f>
        <v>1133</v>
      </c>
      <c r="J12" s="708">
        <f>IF(ISERROR(VLOOKUP(B12,Üçadım!$F$8:$O$1000,10,0)),"",(VLOOKUP(B12,Üçadım!$F$8:$O$1000,10,0)))</f>
        <v>4</v>
      </c>
      <c r="K12" s="709">
        <f>IF(ISERROR(VLOOKUP(B12,Gülle!$F$8:$N$1000,9,0)),"",(VLOOKUP(B12,Gülle!$F$8:$N$1000,9,0)))</f>
        <v>1310</v>
      </c>
      <c r="L12" s="702">
        <f>IF(ISERROR(VLOOKUP(B12,Gülle!$F$8:$O$1000,10,0)),"",(VLOOKUP(B12,Gülle!$F$8:$O$1000,10,0)))</f>
        <v>6</v>
      </c>
      <c r="M12" s="710">
        <f>IF(ISERROR(VLOOKUP(B12,'1500m.'!$E$8:$F$1000,2,0)),"",(VLOOKUP(B12,'1500m.'!$E$8:$H$1000,2,0)))</f>
        <v>43179</v>
      </c>
      <c r="N12" s="711">
        <f>IF(ISERROR(VLOOKUP(B12,'1500m.'!$E$8:$G$1000,3,0)),"",(VLOOKUP(B12,'1500m.'!$E$8:$G$1000,3,0)))</f>
        <v>5</v>
      </c>
      <c r="O12" s="701">
        <f>IF(ISERROR(VLOOKUP(B12,'100m.Eng'!$E$8:$F$1000,2,0)),"",(VLOOKUP(B12,'100m.Eng'!$E$8:$H$1000,2,0)))</f>
        <v>1441</v>
      </c>
      <c r="P12" s="702">
        <f>IF(ISERROR(VLOOKUP(B12,'100m.Eng'!$E$8:$G$1000,3,0)),"",(VLOOKUP(B12,'100m.Eng'!$E$8:$G$1000,3,0)))</f>
        <v>7</v>
      </c>
      <c r="Q12" s="710">
        <f>IF(ISERROR(VLOOKUP(B12,'3000m.Eng'!$E$8:$F$1016,2,0)),"",(VLOOKUP(B12,'3000m.Eng'!$E$8:$H$1016,2,0)))</f>
        <v>104919</v>
      </c>
      <c r="R12" s="704">
        <f>IF(ISERROR(VLOOKUP(B12,'3000m.Eng'!$E$8:$G$1016,3,0)),"",(VLOOKUP(B12,'3000m.Eng'!$E$8:$G$1016,3,0)))</f>
        <v>4</v>
      </c>
      <c r="S12" s="712">
        <f>IF(ISERROR(VLOOKUP(B12,Çekiç!$F$8:$N$1000,9,0)),"",(VLOOKUP(B12,Çekiç!$F$8:$N$1000,9,0)))</f>
        <v>5041</v>
      </c>
      <c r="T12" s="713">
        <f>IF(ISERROR(VLOOKUP(B12,Çekiç!$F$8:$O$1000,10,0)),"",(VLOOKUP(B12,Çekiç!$F$8:$O$1000,10,0)))</f>
        <v>5</v>
      </c>
      <c r="U12" s="717" t="str">
        <f>IF(ISERROR(VLOOKUP(B12,'4x100metre'!$E$8:$F$1016,2,0)),"",(VLOOKUP(B12,'4x100metre'!$E$8:$F$1016,2,0)))</f>
        <v>DQ-170/14</v>
      </c>
      <c r="V12" s="715">
        <f>IF(ISERROR(VLOOKUP(B12,'4x100metre'!$E$8:$G$1016,3,0)),"",(VLOOKUP(B12,'4x100metre'!$E$8:$G$1016,3,0)))</f>
        <v>0</v>
      </c>
      <c r="W12" s="744">
        <f t="shared" si="0"/>
        <v>43</v>
      </c>
      <c r="X12" s="747"/>
      <c r="Y12" s="748"/>
    </row>
    <row r="13" spans="1:27" s="531" customFormat="1" ht="114.75" customHeight="1">
      <c r="A13" s="634">
        <v>6</v>
      </c>
      <c r="B13" s="635" t="s">
        <v>1114</v>
      </c>
      <c r="C13" s="701">
        <f>IF(ISERROR(VLOOKUP(B13,'100m.'!$E$8:$F$1000,2,0)),"",(VLOOKUP(B13,'100m.'!$E$8:$H$1000,2,0)))</f>
        <v>1290</v>
      </c>
      <c r="D13" s="702">
        <f>IF(ISERROR(VLOOKUP(B13,'100m.'!$E$8:$G$1000,3,0)),"",(VLOOKUP(B13,'100m.'!$E$8:$G$1000,3,0)))</f>
        <v>3</v>
      </c>
      <c r="E13" s="703">
        <f>IF(ISERROR(VLOOKUP(B13,'400m.'!$E$8:$F$1000,2,0)),"",(VLOOKUP(B13,'400m.'!$E$8:$H$1000,2,0)))</f>
        <v>5928</v>
      </c>
      <c r="F13" s="704">
        <f>IF(ISERROR(VLOOKUP(B13,'400m.'!$E$8:$G$1000,3,0)),"",(VLOOKUP(B13,'400m.'!$E$8:$G$1000,3,0)))</f>
        <v>3</v>
      </c>
      <c r="G13" s="705">
        <f>IF(ISERROR(VLOOKUP(B13,Sırık!$F$8:$AL$1000,33,0)),"",(VLOOKUP(B13,Sırık!$F$8:$AL$1000,33,0)))</f>
        <v>320</v>
      </c>
      <c r="H13" s="706">
        <f>IF(ISERROR(VLOOKUP(B13,Sırık!$F$8:$AM$1000,34,0)),"",(VLOOKUP(B13,Sırık!$F$8:$AM$1000,34,0)))</f>
        <v>4</v>
      </c>
      <c r="I13" s="707">
        <f>IF(ISERROR(VLOOKUP(B13,Üçadım!$F$8:$N$1000,9,0)),"",(VLOOKUP(B13,Üçadım!$F$8:$N$1000,9,0)))</f>
        <v>1130</v>
      </c>
      <c r="J13" s="708">
        <f>IF(ISERROR(VLOOKUP(B13,Üçadım!$F$8:$O$1000,10,0)),"",(VLOOKUP(B13,Üçadım!$F$8:$O$1000,10,0)))</f>
        <v>3</v>
      </c>
      <c r="K13" s="709">
        <f>IF(ISERROR(VLOOKUP(B13,Gülle!$F$8:$N$1000,9,0)),"",(VLOOKUP(B13,Gülle!$F$8:$N$1000,9,0)))</f>
        <v>901</v>
      </c>
      <c r="L13" s="702">
        <f>IF(ISERROR(VLOOKUP(B13,Gülle!$F$8:$O$1000,10,0)),"",(VLOOKUP(B13,Gülle!$F$8:$O$1000,10,0)))</f>
        <v>2</v>
      </c>
      <c r="M13" s="710">
        <f>IF(ISERROR(VLOOKUP(B13,'1500m.'!$E$8:$F$1000,2,0)),"",(VLOOKUP(B13,'1500m.'!$E$8:$H$1000,2,0)))</f>
        <v>43969</v>
      </c>
      <c r="N13" s="711">
        <f>IF(ISERROR(VLOOKUP(B13,'1500m.'!$E$8:$G$1000,3,0)),"",(VLOOKUP(B13,'1500m.'!$E$8:$G$1000,3,0)))</f>
        <v>3</v>
      </c>
      <c r="O13" s="701">
        <f>IF(ISERROR(VLOOKUP(B13,'100m.Eng'!$E$8:$F$1000,2,0)),"",(VLOOKUP(B13,'100m.Eng'!$E$8:$H$1000,2,0)))</f>
        <v>1579</v>
      </c>
      <c r="P13" s="702">
        <f>IF(ISERROR(VLOOKUP(B13,'100m.Eng'!$E$8:$G$1000,3,0)),"",(VLOOKUP(B13,'100m.Eng'!$E$8:$G$1000,3,0)))</f>
        <v>2</v>
      </c>
      <c r="Q13" s="710">
        <f>IF(ISERROR(VLOOKUP(B13,'3000m.Eng'!$E$8:$F$1016,2,0)),"",(VLOOKUP(B13,'3000m.Eng'!$E$8:$H$1016,2,0)))</f>
        <v>110232</v>
      </c>
      <c r="R13" s="704">
        <f>IF(ISERROR(VLOOKUP(B13,'3000m.Eng'!$E$8:$G$1016,3,0)),"",(VLOOKUP(B13,'3000m.Eng'!$E$8:$G$1016,3,0)))</f>
        <v>3</v>
      </c>
      <c r="S13" s="712">
        <f>IF(ISERROR(VLOOKUP(B13,Çekiç!$F$8:$N$1000,9,0)),"",(VLOOKUP(B13,Çekiç!$F$8:$N$1000,9,0)))</f>
        <v>4626</v>
      </c>
      <c r="T13" s="713">
        <f>IF(ISERROR(VLOOKUP(B13,Çekiç!$F$8:$O$1000,10,0)),"",(VLOOKUP(B13,Çekiç!$F$8:$O$1000,10,0)))</f>
        <v>3</v>
      </c>
      <c r="U13" s="714">
        <f>IF(ISERROR(VLOOKUP(B13,'4x100metre'!$E$8:$F$1016,2,0)),"",(VLOOKUP(B13,'4x100metre'!$E$8:$F$1016,2,0)))</f>
        <v>5105</v>
      </c>
      <c r="V13" s="715">
        <f>IF(ISERROR(VLOOKUP(B13,'4x100metre'!$E$8:$G$1016,3,0)),"",(VLOOKUP(B13,'4x100metre'!$E$8:$G$1016,3,0)))</f>
        <v>6</v>
      </c>
      <c r="W13" s="744">
        <f t="shared" si="0"/>
        <v>32</v>
      </c>
      <c r="X13" s="747"/>
      <c r="Y13" s="748"/>
    </row>
    <row r="14" spans="1:27" s="531" customFormat="1" ht="114.75" customHeight="1">
      <c r="A14" s="634">
        <v>7</v>
      </c>
      <c r="B14" s="635" t="s">
        <v>1129</v>
      </c>
      <c r="C14" s="701">
        <f>IF(ISERROR(VLOOKUP(B14,'100m.'!$E$8:$F$1000,2,0)),"",(VLOOKUP(B14,'100m.'!$E$8:$H$1000,2,0)))</f>
        <v>1310</v>
      </c>
      <c r="D14" s="702">
        <f>IF(ISERROR(VLOOKUP(B14,'100m.'!$E$8:$G$1000,3,0)),"",(VLOOKUP(B14,'100m.'!$E$8:$G$1000,3,0)))</f>
        <v>2</v>
      </c>
      <c r="E14" s="710">
        <f>IF(ISERROR(VLOOKUP(B14,'400m.'!$E$8:$F$1000,2,0)),"",(VLOOKUP(B14,'400m.'!$E$8:$H$1000,2,0)))</f>
        <v>10154</v>
      </c>
      <c r="F14" s="704">
        <f>IF(ISERROR(VLOOKUP(B14,'400m.'!$E$8:$G$1000,3,0)),"",(VLOOKUP(B14,'400m.'!$E$8:$G$1000,3,0)))</f>
        <v>2</v>
      </c>
      <c r="G14" s="705">
        <f>IF(ISERROR(VLOOKUP(B14,Sırık!$F$8:$AL$1000,33,0)),"",(VLOOKUP(B14,Sırık!$F$8:$AL$1000,33,0)))</f>
        <v>240</v>
      </c>
      <c r="H14" s="706">
        <f>IF(ISERROR(VLOOKUP(B14,Sırık!$F$8:$AM$1000,34,0)),"",(VLOOKUP(B14,Sırık!$F$8:$AM$1000,34,0)))</f>
        <v>1.5</v>
      </c>
      <c r="I14" s="707">
        <f>IF(ISERROR(VLOOKUP(B14,Üçadım!$F$8:$N$1000,9,0)),"",(VLOOKUP(B14,Üçadım!$F$8:$N$1000,9,0)))</f>
        <v>1110</v>
      </c>
      <c r="J14" s="708">
        <f>IF(ISERROR(VLOOKUP(B14,Üçadım!$F$8:$O$1000,10,0)),"",(VLOOKUP(B14,Üçadım!$F$8:$O$1000,10,0)))</f>
        <v>2</v>
      </c>
      <c r="K14" s="709">
        <f>IF(ISERROR(VLOOKUP(B14,Gülle!$F$8:$N$1000,9,0)),"",(VLOOKUP(B14,Gülle!$F$8:$N$1000,9,0)))</f>
        <v>721</v>
      </c>
      <c r="L14" s="702">
        <f>IF(ISERROR(VLOOKUP(B14,Gülle!$F$8:$O$1000,10,0)),"",(VLOOKUP(B14,Gülle!$F$8:$O$1000,10,0)))</f>
        <v>1</v>
      </c>
      <c r="M14" s="710">
        <f>IF(ISERROR(VLOOKUP(B14,'1500m.'!$E$8:$F$1000,2,0)),"",(VLOOKUP(B14,'1500m.'!$E$8:$H$1000,2,0)))</f>
        <v>45175</v>
      </c>
      <c r="N14" s="711">
        <f>IF(ISERROR(VLOOKUP(B14,'1500m.'!$E$8:$G$1000,3,0)),"",(VLOOKUP(B14,'1500m.'!$E$8:$G$1000,3,0)))</f>
        <v>2</v>
      </c>
      <c r="O14" s="701">
        <f>IF(ISERROR(VLOOKUP(B14,'100m.Eng'!$E$8:$F$1000,2,0)),"",(VLOOKUP(B14,'100m.Eng'!$E$8:$H$1000,2,0)))</f>
        <v>1564</v>
      </c>
      <c r="P14" s="702">
        <f>IF(ISERROR(VLOOKUP(B14,'100m.Eng'!$E$8:$G$1000,3,0)),"",(VLOOKUP(B14,'100m.Eng'!$E$8:$G$1000,3,0)))</f>
        <v>3</v>
      </c>
      <c r="Q14" s="710">
        <f>IF(ISERROR(VLOOKUP(B14,'3000m.Eng'!$E$8:$F$1016,2,0)),"",(VLOOKUP(B14,'3000m.Eng'!$E$8:$H$1016,2,0)))</f>
        <v>100113</v>
      </c>
      <c r="R14" s="704">
        <f>IF(ISERROR(VLOOKUP(B14,'3000m.Eng'!$E$8:$G$1016,3,0)),"",(VLOOKUP(B14,'3000m.Eng'!$E$8:$G$1016,3,0)))</f>
        <v>8</v>
      </c>
      <c r="S14" s="712">
        <f>IF(ISERROR(VLOOKUP(B14,Çekiç!$F$8:$N$1000,9,0)),"",(VLOOKUP(B14,Çekiç!$F$8:$N$1000,9,0)))</f>
        <v>3836</v>
      </c>
      <c r="T14" s="713">
        <f>IF(ISERROR(VLOOKUP(B14,Çekiç!$F$8:$O$1000,10,0)),"",(VLOOKUP(B14,Çekiç!$F$8:$O$1000,10,0)))</f>
        <v>2</v>
      </c>
      <c r="U14" s="714">
        <f>IF(ISERROR(VLOOKUP(B14,'4x100metre'!$E$8:$F$1016,2,0)),"",(VLOOKUP(B14,'4x100metre'!$E$8:$F$1016,2,0)))</f>
        <v>5154</v>
      </c>
      <c r="V14" s="715">
        <f>IF(ISERROR(VLOOKUP(B14,'4x100metre'!$E$8:$G$1016,3,0)),"",(VLOOKUP(B14,'4x100metre'!$E$8:$G$1016,3,0)))</f>
        <v>4</v>
      </c>
      <c r="W14" s="744">
        <f t="shared" si="0"/>
        <v>27.5</v>
      </c>
      <c r="X14" s="747"/>
      <c r="Y14" s="748"/>
    </row>
    <row r="15" spans="1:27" s="531" customFormat="1" ht="114.75" customHeight="1">
      <c r="A15" s="634">
        <v>8</v>
      </c>
      <c r="B15" s="635" t="s">
        <v>1081</v>
      </c>
      <c r="C15" s="701">
        <f>IF(ISERROR(VLOOKUP(B15,'100m.'!$E$8:$F$1000,2,0)),"",(VLOOKUP(B15,'100m.'!$E$8:$H$1000,2,0)))</f>
        <v>1240</v>
      </c>
      <c r="D15" s="702">
        <f>IF(ISERROR(VLOOKUP(B15,'100m.'!$E$8:$G$1000,3,0)),"",(VLOOKUP(B15,'100m.'!$E$8:$G$1000,3,0)))</f>
        <v>5</v>
      </c>
      <c r="E15" s="710">
        <f>IF(ISERROR(VLOOKUP(B15,'400m.'!$E$8:$F$1000,2,0)),"",(VLOOKUP(B15,'400m.'!$E$8:$H$1000,2,0)))</f>
        <v>10459</v>
      </c>
      <c r="F15" s="704">
        <f>IF(ISERROR(VLOOKUP(B15,'400m.'!$E$8:$G$1000,3,0)),"",(VLOOKUP(B15,'400m.'!$E$8:$G$1000,3,0)))</f>
        <v>1</v>
      </c>
      <c r="G15" s="705">
        <f>IF(ISERROR(VLOOKUP(B15,Sırık!$F$8:$AL$1000,33,0)),"",(VLOOKUP(B15,Sırık!$F$8:$AL$1000,33,0)))</f>
        <v>330</v>
      </c>
      <c r="H15" s="706">
        <f>IF(ISERROR(VLOOKUP(B15,Sırık!$F$8:$AM$1000,34,0)),"",(VLOOKUP(B15,Sırık!$F$8:$AM$1000,34,0)))</f>
        <v>6</v>
      </c>
      <c r="I15" s="707">
        <f>IF(ISERROR(VLOOKUP(B15,Üçadım!$F$8:$N$1000,9,0)),"",(VLOOKUP(B15,Üçadım!$F$8:$N$1000,9,0)))</f>
        <v>991</v>
      </c>
      <c r="J15" s="708">
        <f>IF(ISERROR(VLOOKUP(B15,Üçadım!$F$8:$O$1000,10,0)),"",(VLOOKUP(B15,Üçadım!$F$8:$O$1000,10,0)))</f>
        <v>1</v>
      </c>
      <c r="K15" s="709">
        <f>IF(ISERROR(VLOOKUP(B15,Gülle!$F$8:$N$1000,9,0)),"",(VLOOKUP(B15,Gülle!$F$8:$N$1000,9,0)))</f>
        <v>1218</v>
      </c>
      <c r="L15" s="702">
        <f>IF(ISERROR(VLOOKUP(B15,Gülle!$F$8:$O$1000,10,0)),"",(VLOOKUP(B15,Gülle!$F$8:$O$1000,10,0)))</f>
        <v>4</v>
      </c>
      <c r="M15" s="710">
        <f>IF(ISERROR(VLOOKUP(B15,'1500m.'!$E$8:$F$1000,2,0)),"",(VLOOKUP(B15,'1500m.'!$E$8:$H$1000,2,0)))</f>
        <v>53198</v>
      </c>
      <c r="N15" s="711">
        <f>IF(ISERROR(VLOOKUP(B15,'1500m.'!$E$8:$G$1000,3,0)),"",(VLOOKUP(B15,'1500m.'!$E$8:$G$1000,3,0)))</f>
        <v>1</v>
      </c>
      <c r="O15" s="701">
        <f>IF(ISERROR(VLOOKUP(B15,'100m.Eng'!$E$8:$F$1000,2,0)),"",(VLOOKUP(B15,'100m.Eng'!$E$8:$H$1000,2,0)))</f>
        <v>1622</v>
      </c>
      <c r="P15" s="702">
        <f>IF(ISERROR(VLOOKUP(B15,'100m.Eng'!$E$8:$G$1000,3,0)),"",(VLOOKUP(B15,'100m.Eng'!$E$8:$G$1000,3,0)))</f>
        <v>1</v>
      </c>
      <c r="Q15" s="710">
        <f>IF(ISERROR(VLOOKUP(B15,'3000m.Eng'!$E$8:$F$1016,2,0)),"",(VLOOKUP(B15,'3000m.Eng'!$E$8:$H$1016,2,0)))</f>
        <v>130380</v>
      </c>
      <c r="R15" s="704">
        <f>IF(ISERROR(VLOOKUP(B15,'3000m.Eng'!$E$8:$G$1016,3,0)),"",(VLOOKUP(B15,'3000m.Eng'!$E$8:$G$1016,3,0)))</f>
        <v>1</v>
      </c>
      <c r="S15" s="712">
        <f>IF(ISERROR(VLOOKUP(B15,Çekiç!$F$8:$N$1000,9,0)),"",(VLOOKUP(B15,Çekiç!$F$8:$N$1000,9,0)))</f>
        <v>2408</v>
      </c>
      <c r="T15" s="713">
        <f>IF(ISERROR(VLOOKUP(B15,Çekiç!$F$8:$O$1000,10,0)),"",(VLOOKUP(B15,Çekiç!$F$8:$O$1000,10,0)))</f>
        <v>1</v>
      </c>
      <c r="U15" s="714">
        <f>IF(ISERROR(VLOOKUP(B15,'4x100metre'!$E$8:$F$1016,2,0)),"",(VLOOKUP(B15,'4x100metre'!$E$8:$F$1016,2,0)))</f>
        <v>5211</v>
      </c>
      <c r="V15" s="715">
        <f>IF(ISERROR(VLOOKUP(B15,'4x100metre'!$E$8:$G$1016,3,0)),"",(VLOOKUP(B15,'4x100metre'!$E$8:$G$1016,3,0)))</f>
        <v>3</v>
      </c>
      <c r="W15" s="744">
        <f t="shared" si="0"/>
        <v>24</v>
      </c>
      <c r="X15" s="747"/>
      <c r="Y15" s="748"/>
    </row>
    <row r="16" spans="1:27" ht="31.5" hidden="1" customHeight="1">
      <c r="A16" s="206"/>
      <c r="B16" s="210"/>
      <c r="C16" s="207" t="str">
        <f>IF(ISERROR(VLOOKUP(B16,'100m.'!$E$8:$F$1000,2,0)),"",(VLOOKUP(B16,'100m.'!$E$8:$H$1000,2,0)))</f>
        <v/>
      </c>
      <c r="D16" s="352" t="str">
        <f>IF(ISERROR(VLOOKUP(B16,'100m.'!$E$8:$G$1000,3,0)),"",(VLOOKUP(B16,'100m.'!$E$8:$G$1000,3,0)))</f>
        <v/>
      </c>
      <c r="E16" s="208" t="str">
        <f>IF(ISERROR(VLOOKUP(B16,'400m.'!$E$8:$F$1000,2,0)),"",(VLOOKUP(B16,'400m.'!$E$8:$H$1000,2,0)))</f>
        <v/>
      </c>
      <c r="F16" s="353" t="str">
        <f>IF(ISERROR(VLOOKUP(B16,'400m.'!$E$8:$G$1000,3,0)),"",(VLOOKUP(B16,'400m.'!$E$8:$G$1000,3,0)))</f>
        <v/>
      </c>
      <c r="G16" s="237" t="str">
        <f>IF(ISERROR(VLOOKUP(B16,Sırık!$F$8:$AL$1000,33,0)),"",(VLOOKUP(B16,Sırık!$F$8:$AL$1000,33,0)))</f>
        <v/>
      </c>
      <c r="H16" s="354" t="str">
        <f>IF(ISERROR(VLOOKUP(B16,Sırık!$F$8:$AM$1000,34,0)),"",(VLOOKUP(B16,Sırık!$F$8:$AM$1000,34,0)))</f>
        <v/>
      </c>
      <c r="I16" s="237" t="str">
        <f>IF(ISERROR(VLOOKUP(B16,Üçadım!$F$8:$N$1000,9,0)),"",(VLOOKUP(B16,Üçadım!$F$8:$N$1000,9,0)))</f>
        <v/>
      </c>
      <c r="J16" s="354" t="str">
        <f>IF(ISERROR(VLOOKUP(B16,Üçadım!$F$8:$O$1000,10,0)),"",(VLOOKUP(B16,Üçadım!$F$8:$O$1000,10,0)))</f>
        <v/>
      </c>
      <c r="K16" s="248" t="str">
        <f>IF(ISERROR(VLOOKUP(B16,Gülle!$F$8:$N$1000,9,0)),"",(VLOOKUP(B16,Gülle!$F$8:$N$1000,9,0)))</f>
        <v/>
      </c>
      <c r="L16" s="352" t="str">
        <f>IF(ISERROR(VLOOKUP(B16,Gülle!$F$8:$O$1000,10,0)),"",(VLOOKUP(B16,Gülle!$F$8:$O$1000,10,0)))</f>
        <v/>
      </c>
      <c r="M16" s="236" t="str">
        <f>IF(ISERROR(VLOOKUP(B16,'1500m.'!$E$8:$F$1000,2,0)),"",(VLOOKUP(B16,'1500m.'!$E$8:$H$1000,2,0)))</f>
        <v/>
      </c>
      <c r="N16" s="355" t="str">
        <f>IF(ISERROR(VLOOKUP(B16,'1500m.'!$E$8:$G$1000,3,0)),"",(VLOOKUP(B16,'1500m.'!$E$8:$G$1000,3,0)))</f>
        <v/>
      </c>
      <c r="O16" s="207" t="str">
        <f>IF(ISERROR(VLOOKUP(B16,'100m.Eng'!$E$8:$F$1000,2,0)),"",(VLOOKUP(B16,'100m.Eng'!$E$8:$H$1000,2,0)))</f>
        <v/>
      </c>
      <c r="P16" s="352" t="str">
        <f>IF(ISERROR(VLOOKUP(B16,'100m.Eng'!$E$8:$G$1000,3,0)),"",(VLOOKUP(B16,'100m.Eng'!$E$8:$G$1000,3,0)))</f>
        <v/>
      </c>
      <c r="Q16" s="208" t="str">
        <f>IF(ISERROR(VLOOKUP(B16,'3000m.Eng'!$E$8:$F$1016,2,0)),"",(VLOOKUP(B16,'3000m.Eng'!$E$8:$H$1016,2,0)))</f>
        <v/>
      </c>
      <c r="R16" s="353" t="str">
        <f>IF(ISERROR(VLOOKUP(B16,'3000m.Eng'!$E$8:$G$1016,3,0)),"",(VLOOKUP(B16,'3000m.Eng'!$E$8:$G$1016,3,0)))</f>
        <v/>
      </c>
      <c r="S16" s="514" t="str">
        <f>IF(ISERROR(VLOOKUP(B16,Çekiç!$F$8:$N$1000,9,0)),"",(VLOOKUP(B16,Çekiç!$F$8:$N$1000,9,0)))</f>
        <v/>
      </c>
      <c r="T16" s="515" t="str">
        <f>IF(ISERROR(VLOOKUP(B16,Çekiç!$F$8:$O$1000,10,0)),"",(VLOOKUP(B16,Çekiç!$F$8:$O$1000,10,0)))</f>
        <v/>
      </c>
      <c r="U16" s="516" t="str">
        <f>IF(ISERROR(VLOOKUP(B16,'4x100metre'!$E$8:$F$1016,2,0)),"",(VLOOKUP(B16,'4x100metre'!$E$8:$F$1016,2,0)))</f>
        <v/>
      </c>
      <c r="V16" s="517" t="str">
        <f>IF(ISERROR(VLOOKUP(B16,'4x100metre'!$E$8:$G$1016,3,0)),"",(VLOOKUP(B16,'4x100metre'!$E$8:$G$1016,3,0)))</f>
        <v/>
      </c>
      <c r="W16" s="533" t="str">
        <f t="shared" ref="W16:W31" si="1">IF(B16="","",SUMIF($C$7:$V$7,"PUAN",$C16:$V16))</f>
        <v/>
      </c>
    </row>
    <row r="17" spans="1:25" ht="31.5" hidden="1" customHeight="1">
      <c r="A17" s="206"/>
      <c r="B17" s="210"/>
      <c r="C17" s="207" t="str">
        <f>IF(ISERROR(VLOOKUP(B17,'100m.'!$E$8:$F$1000,2,0)),"",(VLOOKUP(B17,'100m.'!$E$8:$H$1000,2,0)))</f>
        <v/>
      </c>
      <c r="D17" s="352" t="str">
        <f>IF(ISERROR(VLOOKUP(B17,'100m.'!$E$8:$G$1000,3,0)),"",(VLOOKUP(B17,'100m.'!$E$8:$G$1000,3,0)))</f>
        <v/>
      </c>
      <c r="E17" s="208" t="str">
        <f>IF(ISERROR(VLOOKUP(B17,'400m.'!$E$8:$F$1000,2,0)),"",(VLOOKUP(B17,'400m.'!$E$8:$H$1000,2,0)))</f>
        <v/>
      </c>
      <c r="F17" s="353" t="str">
        <f>IF(ISERROR(VLOOKUP(B17,'400m.'!$E$8:$G$1000,3,0)),"",(VLOOKUP(B17,'400m.'!$E$8:$G$1000,3,0)))</f>
        <v/>
      </c>
      <c r="G17" s="237" t="str">
        <f>IF(ISERROR(VLOOKUP(B17,Sırık!$F$8:$AL$1000,33,0)),"",(VLOOKUP(B17,Sırık!$F$8:$AL$1000,33,0)))</f>
        <v/>
      </c>
      <c r="H17" s="354" t="str">
        <f>IF(ISERROR(VLOOKUP(B17,Sırık!$F$8:$AM$1000,34,0)),"",(VLOOKUP(B17,Sırık!$F$8:$AM$1000,34,0)))</f>
        <v/>
      </c>
      <c r="I17" s="237" t="str">
        <f>IF(ISERROR(VLOOKUP(B17,Üçadım!$F$8:$N$1000,9,0)),"",(VLOOKUP(B17,Üçadım!$F$8:$N$1000,9,0)))</f>
        <v/>
      </c>
      <c r="J17" s="354" t="str">
        <f>IF(ISERROR(VLOOKUP(B17,Üçadım!$F$8:$O$1000,10,0)),"",(VLOOKUP(B17,Üçadım!$F$8:$O$1000,10,0)))</f>
        <v/>
      </c>
      <c r="K17" s="248" t="str">
        <f>IF(ISERROR(VLOOKUP(B17,Gülle!$F$8:$N$1000,9,0)),"",(VLOOKUP(B17,Gülle!$F$8:$N$1000,9,0)))</f>
        <v/>
      </c>
      <c r="L17" s="352" t="str">
        <f>IF(ISERROR(VLOOKUP(B17,Gülle!$F$8:$O$1000,10,0)),"",(VLOOKUP(B17,Gülle!$F$8:$O$1000,10,0)))</f>
        <v/>
      </c>
      <c r="M17" s="236" t="str">
        <f>IF(ISERROR(VLOOKUP(B17,'1500m.'!$E$8:$F$1000,2,0)),"",(VLOOKUP(B17,'1500m.'!$E$8:$H$1000,2,0)))</f>
        <v/>
      </c>
      <c r="N17" s="355" t="str">
        <f>IF(ISERROR(VLOOKUP(B17,'1500m.'!$E$8:$G$1000,3,0)),"",(VLOOKUP(B17,'1500m.'!$E$8:$G$1000,3,0)))</f>
        <v/>
      </c>
      <c r="O17" s="207" t="str">
        <f>IF(ISERROR(VLOOKUP(B17,'100m.Eng'!$E$8:$F$1000,2,0)),"",(VLOOKUP(B17,'100m.Eng'!$E$8:$H$1000,2,0)))</f>
        <v/>
      </c>
      <c r="P17" s="352" t="str">
        <f>IF(ISERROR(VLOOKUP(B17,'100m.Eng'!$E$8:$G$1000,3,0)),"",(VLOOKUP(B17,'100m.Eng'!$E$8:$G$1000,3,0)))</f>
        <v/>
      </c>
      <c r="Q17" s="208" t="str">
        <f>IF(ISERROR(VLOOKUP(B17,'3000m.Eng'!$E$8:$F$1016,2,0)),"",(VLOOKUP(B17,'3000m.Eng'!$E$8:$H$1016,2,0)))</f>
        <v/>
      </c>
      <c r="R17" s="353" t="str">
        <f>IF(ISERROR(VLOOKUP(B17,'3000m.Eng'!$E$8:$G$1016,3,0)),"",(VLOOKUP(B17,'3000m.Eng'!$E$8:$G$1016,3,0)))</f>
        <v/>
      </c>
      <c r="S17" s="514" t="str">
        <f>IF(ISERROR(VLOOKUP(B17,Çekiç!$F$8:$N$1000,9,0)),"",(VLOOKUP(B17,Çekiç!$F$8:$N$1000,9,0)))</f>
        <v/>
      </c>
      <c r="T17" s="515" t="str">
        <f>IF(ISERROR(VLOOKUP(B17,Çekiç!$F$8:$O$1000,10,0)),"",(VLOOKUP(B17,Çekiç!$F$8:$O$1000,10,0)))</f>
        <v/>
      </c>
      <c r="U17" s="516" t="str">
        <f>IF(ISERROR(VLOOKUP(B17,'4x100metre'!$E$8:$F$1016,2,0)),"",(VLOOKUP(B17,'4x100metre'!$E$8:$F$1016,2,0)))</f>
        <v/>
      </c>
      <c r="V17" s="517" t="str">
        <f>IF(ISERROR(VLOOKUP(B17,'4x100metre'!$E$8:$G$1016,3,0)),"",(VLOOKUP(B17,'4x100metre'!$E$8:$G$1016,3,0)))</f>
        <v/>
      </c>
      <c r="W17" s="529" t="str">
        <f t="shared" si="1"/>
        <v/>
      </c>
    </row>
    <row r="18" spans="1:25" ht="31.5" hidden="1" customHeight="1">
      <c r="A18" s="206"/>
      <c r="B18" s="210"/>
      <c r="C18" s="207" t="str">
        <f>IF(ISERROR(VLOOKUP(B18,'100m.'!$E$8:$F$1000,2,0)),"",(VLOOKUP(B18,'100m.'!$E$8:$H$1000,2,0)))</f>
        <v/>
      </c>
      <c r="D18" s="352" t="str">
        <f>IF(ISERROR(VLOOKUP(B18,'100m.'!$E$8:$G$1000,3,0)),"",(VLOOKUP(B18,'100m.'!$E$8:$G$1000,3,0)))</f>
        <v/>
      </c>
      <c r="E18" s="208" t="str">
        <f>IF(ISERROR(VLOOKUP(B18,'400m.'!$E$8:$F$1000,2,0)),"",(VLOOKUP(B18,'400m.'!$E$8:$H$1000,2,0)))</f>
        <v/>
      </c>
      <c r="F18" s="353" t="str">
        <f>IF(ISERROR(VLOOKUP(B18,'400m.'!$E$8:$G$1000,3,0)),"",(VLOOKUP(B18,'400m.'!$E$8:$G$1000,3,0)))</f>
        <v/>
      </c>
      <c r="G18" s="237" t="str">
        <f>IF(ISERROR(VLOOKUP(B18,Sırık!$F$8:$AL$1000,33,0)),"",(VLOOKUP(B18,Sırık!$F$8:$AL$1000,33,0)))</f>
        <v/>
      </c>
      <c r="H18" s="354" t="str">
        <f>IF(ISERROR(VLOOKUP(B18,Sırık!$F$8:$AM$1000,34,0)),"",(VLOOKUP(B18,Sırık!$F$8:$AM$1000,34,0)))</f>
        <v/>
      </c>
      <c r="I18" s="237" t="str">
        <f>IF(ISERROR(VLOOKUP(B18,Üçadım!$F$8:$N$1000,9,0)),"",(VLOOKUP(B18,Üçadım!$F$8:$N$1000,9,0)))</f>
        <v/>
      </c>
      <c r="J18" s="354" t="str">
        <f>IF(ISERROR(VLOOKUP(B18,Üçadım!$F$8:$O$1000,10,0)),"",(VLOOKUP(B18,Üçadım!$F$8:$O$1000,10,0)))</f>
        <v/>
      </c>
      <c r="K18" s="248" t="str">
        <f>IF(ISERROR(VLOOKUP(B18,Gülle!$F$8:$N$1000,9,0)),"",(VLOOKUP(B18,Gülle!$F$8:$N$1000,9,0)))</f>
        <v/>
      </c>
      <c r="L18" s="352" t="str">
        <f>IF(ISERROR(VLOOKUP(B18,Gülle!$F$8:$O$1000,10,0)),"",(VLOOKUP(B18,Gülle!$F$8:$O$1000,10,0)))</f>
        <v/>
      </c>
      <c r="M18" s="236" t="str">
        <f>IF(ISERROR(VLOOKUP(B18,'1500m.'!$E$8:$F$1000,2,0)),"",(VLOOKUP(B18,'1500m.'!$E$8:$H$1000,2,0)))</f>
        <v/>
      </c>
      <c r="N18" s="355" t="str">
        <f>IF(ISERROR(VLOOKUP(B18,'1500m.'!$E$8:$G$1000,3,0)),"",(VLOOKUP(B18,'1500m.'!$E$8:$G$1000,3,0)))</f>
        <v/>
      </c>
      <c r="O18" s="207" t="str">
        <f>IF(ISERROR(VLOOKUP(B18,'100m.Eng'!$E$8:$F$1000,2,0)),"",(VLOOKUP(B18,'100m.Eng'!$E$8:$H$1000,2,0)))</f>
        <v/>
      </c>
      <c r="P18" s="352" t="str">
        <f>IF(ISERROR(VLOOKUP(B18,'100m.Eng'!$E$8:$G$1000,3,0)),"",(VLOOKUP(B18,'100m.Eng'!$E$8:$G$1000,3,0)))</f>
        <v/>
      </c>
      <c r="Q18" s="208" t="str">
        <f>IF(ISERROR(VLOOKUP(B18,'3000m.Eng'!$E$8:$F$1016,2,0)),"",(VLOOKUP(B18,'3000m.Eng'!$E$8:$H$1016,2,0)))</f>
        <v/>
      </c>
      <c r="R18" s="353" t="str">
        <f>IF(ISERROR(VLOOKUP(B18,'3000m.Eng'!$E$8:$G$1016,3,0)),"",(VLOOKUP(B18,'3000m.Eng'!$E$8:$G$1016,3,0)))</f>
        <v/>
      </c>
      <c r="S18" s="514" t="str">
        <f>IF(ISERROR(VLOOKUP(B18,Çekiç!$F$8:$N$1000,9,0)),"",(VLOOKUP(B18,Çekiç!$F$8:$N$1000,9,0)))</f>
        <v/>
      </c>
      <c r="T18" s="515" t="str">
        <f>IF(ISERROR(VLOOKUP(B18,Çekiç!$F$8:$O$1000,10,0)),"",(VLOOKUP(B18,Çekiç!$F$8:$O$1000,10,0)))</f>
        <v/>
      </c>
      <c r="U18" s="516" t="str">
        <f>IF(ISERROR(VLOOKUP(B18,'4x100metre'!$E$8:$F$1016,2,0)),"",(VLOOKUP(B18,'4x100metre'!$E$8:$F$1016,2,0)))</f>
        <v/>
      </c>
      <c r="V18" s="517" t="str">
        <f>IF(ISERROR(VLOOKUP(B18,'4x100metre'!$E$8:$G$1016,3,0)),"",(VLOOKUP(B18,'4x100metre'!$E$8:$G$1016,3,0)))</f>
        <v/>
      </c>
      <c r="W18" s="529" t="str">
        <f t="shared" si="1"/>
        <v/>
      </c>
    </row>
    <row r="19" spans="1:25" ht="31.5" hidden="1" customHeight="1">
      <c r="A19" s="206"/>
      <c r="B19" s="210"/>
      <c r="C19" s="207" t="str">
        <f>IF(ISERROR(VLOOKUP(B19,'100m.'!$E$8:$F$1000,2,0)),"",(VLOOKUP(B19,'100m.'!$E$8:$H$1000,2,0)))</f>
        <v/>
      </c>
      <c r="D19" s="352" t="str">
        <f>IF(ISERROR(VLOOKUP(B19,'100m.'!$E$8:$G$1000,3,0)),"",(VLOOKUP(B19,'100m.'!$E$8:$G$1000,3,0)))</f>
        <v/>
      </c>
      <c r="E19" s="208" t="str">
        <f>IF(ISERROR(VLOOKUP(B19,'400m.'!$E$8:$F$1000,2,0)),"",(VLOOKUP(B19,'400m.'!$E$8:$H$1000,2,0)))</f>
        <v/>
      </c>
      <c r="F19" s="353" t="str">
        <f>IF(ISERROR(VLOOKUP(B19,'400m.'!$E$8:$G$1000,3,0)),"",(VLOOKUP(B19,'400m.'!$E$8:$G$1000,3,0)))</f>
        <v/>
      </c>
      <c r="G19" s="237" t="str">
        <f>IF(ISERROR(VLOOKUP(B19,Sırık!$F$8:$AL$1000,33,0)),"",(VLOOKUP(B19,Sırık!$F$8:$AL$1000,33,0)))</f>
        <v/>
      </c>
      <c r="H19" s="354" t="str">
        <f>IF(ISERROR(VLOOKUP(B19,Sırık!$F$8:$AM$1000,34,0)),"",(VLOOKUP(B19,Sırık!$F$8:$AM$1000,34,0)))</f>
        <v/>
      </c>
      <c r="I19" s="237" t="str">
        <f>IF(ISERROR(VLOOKUP(B19,Üçadım!$F$8:$N$1000,9,0)),"",(VLOOKUP(B19,Üçadım!$F$8:$N$1000,9,0)))</f>
        <v/>
      </c>
      <c r="J19" s="354" t="str">
        <f>IF(ISERROR(VLOOKUP(B19,Üçadım!$F$8:$O$1000,10,0)),"",(VLOOKUP(B19,Üçadım!$F$8:$O$1000,10,0)))</f>
        <v/>
      </c>
      <c r="K19" s="248" t="str">
        <f>IF(ISERROR(VLOOKUP(B19,Gülle!$F$8:$N$1000,9,0)),"",(VLOOKUP(B19,Gülle!$F$8:$N$1000,9,0)))</f>
        <v/>
      </c>
      <c r="L19" s="352" t="str">
        <f>IF(ISERROR(VLOOKUP(B19,Gülle!$F$8:$O$1000,10,0)),"",(VLOOKUP(B19,Gülle!$F$8:$O$1000,10,0)))</f>
        <v/>
      </c>
      <c r="M19" s="236" t="str">
        <f>IF(ISERROR(VLOOKUP(B19,'1500m.'!$E$8:$F$1000,2,0)),"",(VLOOKUP(B19,'1500m.'!$E$8:$H$1000,2,0)))</f>
        <v/>
      </c>
      <c r="N19" s="355" t="str">
        <f>IF(ISERROR(VLOOKUP(B19,'1500m.'!$E$8:$G$1000,3,0)),"",(VLOOKUP(B19,'1500m.'!$E$8:$G$1000,3,0)))</f>
        <v/>
      </c>
      <c r="O19" s="207" t="str">
        <f>IF(ISERROR(VLOOKUP(B19,'100m.Eng'!$E$8:$F$1000,2,0)),"",(VLOOKUP(B19,'100m.Eng'!$E$8:$H$1000,2,0)))</f>
        <v/>
      </c>
      <c r="P19" s="352" t="str">
        <f>IF(ISERROR(VLOOKUP(B19,'100m.Eng'!$E$8:$G$1000,3,0)),"",(VLOOKUP(B19,'100m.Eng'!$E$8:$G$1000,3,0)))</f>
        <v/>
      </c>
      <c r="Q19" s="208" t="str">
        <f>IF(ISERROR(VLOOKUP(B19,'3000m.Eng'!$E$8:$F$1016,2,0)),"",(VLOOKUP(B19,'3000m.Eng'!$E$8:$H$1016,2,0)))</f>
        <v/>
      </c>
      <c r="R19" s="353" t="str">
        <f>IF(ISERROR(VLOOKUP(B19,'3000m.Eng'!$E$8:$G$1016,3,0)),"",(VLOOKUP(B19,'3000m.Eng'!$E$8:$G$1016,3,0)))</f>
        <v/>
      </c>
      <c r="S19" s="514" t="str">
        <f>IF(ISERROR(VLOOKUP(B19,Çekiç!$F$8:$N$1000,9,0)),"",(VLOOKUP(B19,Çekiç!$F$8:$N$1000,9,0)))</f>
        <v/>
      </c>
      <c r="T19" s="515" t="str">
        <f>IF(ISERROR(VLOOKUP(B19,Çekiç!$F$8:$O$1000,10,0)),"",(VLOOKUP(B19,Çekiç!$F$8:$O$1000,10,0)))</f>
        <v/>
      </c>
      <c r="U19" s="516" t="str">
        <f>IF(ISERROR(VLOOKUP(B19,'4x100metre'!$E$8:$F$1016,2,0)),"",(VLOOKUP(B19,'4x100metre'!$E$8:$F$1016,2,0)))</f>
        <v/>
      </c>
      <c r="V19" s="517" t="str">
        <f>IF(ISERROR(VLOOKUP(B19,'4x100metre'!$E$8:$G$1016,3,0)),"",(VLOOKUP(B19,'4x100metre'!$E$8:$G$1016,3,0)))</f>
        <v/>
      </c>
      <c r="W19" s="529" t="str">
        <f t="shared" si="1"/>
        <v/>
      </c>
    </row>
    <row r="20" spans="1:25" ht="31.5" hidden="1" customHeight="1">
      <c r="A20" s="206"/>
      <c r="B20" s="210"/>
      <c r="C20" s="207" t="str">
        <f>IF(ISERROR(VLOOKUP(B20,'100m.'!$E$8:$F$1000,2,0)),"",(VLOOKUP(B20,'100m.'!$E$8:$H$1000,2,0)))</f>
        <v/>
      </c>
      <c r="D20" s="352" t="str">
        <f>IF(ISERROR(VLOOKUP(B20,'100m.'!$E$8:$G$1000,3,0)),"",(VLOOKUP(B20,'100m.'!$E$8:$G$1000,3,0)))</f>
        <v/>
      </c>
      <c r="E20" s="208" t="str">
        <f>IF(ISERROR(VLOOKUP(B20,'400m.'!$E$8:$F$1000,2,0)),"",(VLOOKUP(B20,'400m.'!$E$8:$H$1000,2,0)))</f>
        <v/>
      </c>
      <c r="F20" s="353" t="str">
        <f>IF(ISERROR(VLOOKUP(B20,'400m.'!$E$8:$G$1000,3,0)),"",(VLOOKUP(B20,'400m.'!$E$8:$G$1000,3,0)))</f>
        <v/>
      </c>
      <c r="G20" s="237" t="str">
        <f>IF(ISERROR(VLOOKUP(B20,Sırık!$F$8:$AL$1000,33,0)),"",(VLOOKUP(B20,Sırık!$F$8:$AL$1000,33,0)))</f>
        <v/>
      </c>
      <c r="H20" s="354" t="str">
        <f>IF(ISERROR(VLOOKUP(B20,Sırık!$F$8:$AM$1000,34,0)),"",(VLOOKUP(B20,Sırık!$F$8:$AM$1000,34,0)))</f>
        <v/>
      </c>
      <c r="I20" s="237" t="str">
        <f>IF(ISERROR(VLOOKUP(B20,Üçadım!$F$8:$N$1000,9,0)),"",(VLOOKUP(B20,Üçadım!$F$8:$N$1000,9,0)))</f>
        <v/>
      </c>
      <c r="J20" s="354" t="str">
        <f>IF(ISERROR(VLOOKUP(B20,Üçadım!$F$8:$O$1000,10,0)),"",(VLOOKUP(B20,Üçadım!$F$8:$O$1000,10,0)))</f>
        <v/>
      </c>
      <c r="K20" s="248" t="str">
        <f>IF(ISERROR(VLOOKUP(B20,Gülle!$F$8:$N$1000,9,0)),"",(VLOOKUP(B20,Gülle!$F$8:$N$1000,9,0)))</f>
        <v/>
      </c>
      <c r="L20" s="352" t="str">
        <f>IF(ISERROR(VLOOKUP(B20,Gülle!$F$8:$O$1000,10,0)),"",(VLOOKUP(B20,Gülle!$F$8:$O$1000,10,0)))</f>
        <v/>
      </c>
      <c r="M20" s="236" t="str">
        <f>IF(ISERROR(VLOOKUP(B20,'1500m.'!$E$8:$F$1000,2,0)),"",(VLOOKUP(B20,'1500m.'!$E$8:$H$1000,2,0)))</f>
        <v/>
      </c>
      <c r="N20" s="355" t="str">
        <f>IF(ISERROR(VLOOKUP(B20,'1500m.'!$E$8:$G$1000,3,0)),"",(VLOOKUP(B20,'1500m.'!$E$8:$G$1000,3,0)))</f>
        <v/>
      </c>
      <c r="O20" s="207" t="str">
        <f>IF(ISERROR(VLOOKUP(B20,'100m.Eng'!$E$8:$F$1000,2,0)),"",(VLOOKUP(B20,'100m.Eng'!$E$8:$H$1000,2,0)))</f>
        <v/>
      </c>
      <c r="P20" s="352" t="str">
        <f>IF(ISERROR(VLOOKUP(B20,'100m.Eng'!$E$8:$G$1000,3,0)),"",(VLOOKUP(B20,'100m.Eng'!$E$8:$G$1000,3,0)))</f>
        <v/>
      </c>
      <c r="Q20" s="208" t="str">
        <f>IF(ISERROR(VLOOKUP(B20,'3000m.Eng'!$E$8:$F$1016,2,0)),"",(VLOOKUP(B20,'3000m.Eng'!$E$8:$H$1016,2,0)))</f>
        <v/>
      </c>
      <c r="R20" s="353" t="str">
        <f>IF(ISERROR(VLOOKUP(B20,'3000m.Eng'!$E$8:$G$1016,3,0)),"",(VLOOKUP(B20,'3000m.Eng'!$E$8:$G$1016,3,0)))</f>
        <v/>
      </c>
      <c r="S20" s="514" t="str">
        <f>IF(ISERROR(VLOOKUP(B20,Çekiç!$F$8:$N$1000,9,0)),"",(VLOOKUP(B20,Çekiç!$F$8:$N$1000,9,0)))</f>
        <v/>
      </c>
      <c r="T20" s="515" t="str">
        <f>IF(ISERROR(VLOOKUP(B20,Çekiç!$F$8:$O$1000,10,0)),"",(VLOOKUP(B20,Çekiç!$F$8:$O$1000,10,0)))</f>
        <v/>
      </c>
      <c r="U20" s="516" t="str">
        <f>IF(ISERROR(VLOOKUP(B20,'4x100metre'!$E$8:$F$1016,2,0)),"",(VLOOKUP(B20,'4x100metre'!$E$8:$F$1016,2,0)))</f>
        <v/>
      </c>
      <c r="V20" s="517" t="str">
        <f>IF(ISERROR(VLOOKUP(B20,'4x100metre'!$E$8:$G$1016,3,0)),"",(VLOOKUP(B20,'4x100metre'!$E$8:$G$1016,3,0)))</f>
        <v/>
      </c>
      <c r="W20" s="529" t="str">
        <f t="shared" si="1"/>
        <v/>
      </c>
    </row>
    <row r="21" spans="1:25" ht="31.5" hidden="1" customHeight="1">
      <c r="A21" s="206"/>
      <c r="B21" s="210"/>
      <c r="C21" s="207" t="str">
        <f>IF(ISERROR(VLOOKUP(B21,'100m.'!$E$8:$F$1000,2,0)),"",(VLOOKUP(B21,'100m.'!$E$8:$H$1000,2,0)))</f>
        <v/>
      </c>
      <c r="D21" s="352" t="str">
        <f>IF(ISERROR(VLOOKUP(B21,'100m.'!$E$8:$G$1000,3,0)),"",(VLOOKUP(B21,'100m.'!$E$8:$G$1000,3,0)))</f>
        <v/>
      </c>
      <c r="E21" s="208" t="str">
        <f>IF(ISERROR(VLOOKUP(B21,'400m.'!$E$8:$F$1000,2,0)),"",(VLOOKUP(B21,'400m.'!$E$8:$H$1000,2,0)))</f>
        <v/>
      </c>
      <c r="F21" s="353" t="str">
        <f>IF(ISERROR(VLOOKUP(B21,'400m.'!$E$8:$G$1000,3,0)),"",(VLOOKUP(B21,'400m.'!$E$8:$G$1000,3,0)))</f>
        <v/>
      </c>
      <c r="G21" s="237" t="str">
        <f>IF(ISERROR(VLOOKUP(B21,Sırık!$F$8:$AL$1000,33,0)),"",(VLOOKUP(B21,Sırık!$F$8:$AL$1000,33,0)))</f>
        <v/>
      </c>
      <c r="H21" s="354" t="str">
        <f>IF(ISERROR(VLOOKUP(B21,Sırık!$F$8:$AM$1000,34,0)),"",(VLOOKUP(B21,Sırık!$F$8:$AM$1000,34,0)))</f>
        <v/>
      </c>
      <c r="I21" s="237" t="str">
        <f>IF(ISERROR(VLOOKUP(B21,Üçadım!$F$8:$N$1000,9,0)),"",(VLOOKUP(B21,Üçadım!$F$8:$N$1000,9,0)))</f>
        <v/>
      </c>
      <c r="J21" s="354" t="str">
        <f>IF(ISERROR(VLOOKUP(B21,Üçadım!$F$8:$O$1000,10,0)),"",(VLOOKUP(B21,Üçadım!$F$8:$O$1000,10,0)))</f>
        <v/>
      </c>
      <c r="K21" s="248" t="str">
        <f>IF(ISERROR(VLOOKUP(B21,Gülle!$F$8:$N$1000,9,0)),"",(VLOOKUP(B21,Gülle!$F$8:$N$1000,9,0)))</f>
        <v/>
      </c>
      <c r="L21" s="352" t="str">
        <f>IF(ISERROR(VLOOKUP(B21,Gülle!$F$8:$O$1000,10,0)),"",(VLOOKUP(B21,Gülle!$F$8:$O$1000,10,0)))</f>
        <v/>
      </c>
      <c r="M21" s="236" t="str">
        <f>IF(ISERROR(VLOOKUP(B21,'1500m.'!$E$8:$F$1000,2,0)),"",(VLOOKUP(B21,'1500m.'!$E$8:$H$1000,2,0)))</f>
        <v/>
      </c>
      <c r="N21" s="355" t="str">
        <f>IF(ISERROR(VLOOKUP(B21,'1500m.'!$E$8:$G$1000,3,0)),"",(VLOOKUP(B21,'1500m.'!$E$8:$G$1000,3,0)))</f>
        <v/>
      </c>
      <c r="O21" s="207" t="str">
        <f>IF(ISERROR(VLOOKUP(B21,'100m.Eng'!$E$8:$F$1000,2,0)),"",(VLOOKUP(B21,'100m.Eng'!$E$8:$H$1000,2,0)))</f>
        <v/>
      </c>
      <c r="P21" s="352" t="str">
        <f>IF(ISERROR(VLOOKUP(B21,'100m.Eng'!$E$8:$G$1000,3,0)),"",(VLOOKUP(B21,'100m.Eng'!$E$8:$G$1000,3,0)))</f>
        <v/>
      </c>
      <c r="Q21" s="208" t="str">
        <f>IF(ISERROR(VLOOKUP(B21,'3000m.Eng'!$E$8:$F$1016,2,0)),"",(VLOOKUP(B21,'3000m.Eng'!$E$8:$H$1016,2,0)))</f>
        <v/>
      </c>
      <c r="R21" s="353" t="str">
        <f>IF(ISERROR(VLOOKUP(B21,'3000m.Eng'!$E$8:$G$1016,3,0)),"",(VLOOKUP(B21,'3000m.Eng'!$E$8:$G$1016,3,0)))</f>
        <v/>
      </c>
      <c r="S21" s="514" t="str">
        <f>IF(ISERROR(VLOOKUP(B21,Çekiç!$F$8:$N$1000,9,0)),"",(VLOOKUP(B21,Çekiç!$F$8:$N$1000,9,0)))</f>
        <v/>
      </c>
      <c r="T21" s="515" t="str">
        <f>IF(ISERROR(VLOOKUP(B21,Çekiç!$F$8:$O$1000,10,0)),"",(VLOOKUP(B21,Çekiç!$F$8:$O$1000,10,0)))</f>
        <v/>
      </c>
      <c r="U21" s="516" t="str">
        <f>IF(ISERROR(VLOOKUP(B21,'4x100metre'!$E$8:$F$1016,2,0)),"",(VLOOKUP(B21,'4x100metre'!$E$8:$F$1016,2,0)))</f>
        <v/>
      </c>
      <c r="V21" s="517" t="str">
        <f>IF(ISERROR(VLOOKUP(B21,'4x100metre'!$E$8:$G$1016,3,0)),"",(VLOOKUP(B21,'4x100metre'!$E$8:$G$1016,3,0)))</f>
        <v/>
      </c>
      <c r="W21" s="529" t="str">
        <f t="shared" si="1"/>
        <v/>
      </c>
    </row>
    <row r="22" spans="1:25" ht="31.5" hidden="1" customHeight="1">
      <c r="A22" s="206"/>
      <c r="B22" s="210"/>
      <c r="C22" s="207" t="str">
        <f>IF(ISERROR(VLOOKUP(B22,'100m.'!$E$8:$F$1000,2,0)),"",(VLOOKUP(B22,'100m.'!$E$8:$H$1000,2,0)))</f>
        <v/>
      </c>
      <c r="D22" s="352" t="str">
        <f>IF(ISERROR(VLOOKUP(B22,'100m.'!$E$8:$G$1000,3,0)),"",(VLOOKUP(B22,'100m.'!$E$8:$G$1000,3,0)))</f>
        <v/>
      </c>
      <c r="E22" s="208" t="str">
        <f>IF(ISERROR(VLOOKUP(B22,'400m.'!$E$8:$F$1000,2,0)),"",(VLOOKUP(B22,'400m.'!$E$8:$H$1000,2,0)))</f>
        <v/>
      </c>
      <c r="F22" s="353" t="str">
        <f>IF(ISERROR(VLOOKUP(B22,'400m.'!$E$8:$G$1000,3,0)),"",(VLOOKUP(B22,'400m.'!$E$8:$G$1000,3,0)))</f>
        <v/>
      </c>
      <c r="G22" s="237" t="str">
        <f>IF(ISERROR(VLOOKUP(B22,Sırık!$F$8:$AL$1000,33,0)),"",(VLOOKUP(B22,Sırık!$F$8:$AL$1000,33,0)))</f>
        <v/>
      </c>
      <c r="H22" s="354" t="str">
        <f>IF(ISERROR(VLOOKUP(B22,Sırık!$F$8:$AM$1000,34,0)),"",(VLOOKUP(B22,Sırık!$F$8:$AM$1000,34,0)))</f>
        <v/>
      </c>
      <c r="I22" s="237" t="str">
        <f>IF(ISERROR(VLOOKUP(B22,Üçadım!$F$8:$N$1000,9,0)),"",(VLOOKUP(B22,Üçadım!$F$8:$N$1000,9,0)))</f>
        <v/>
      </c>
      <c r="J22" s="354" t="str">
        <f>IF(ISERROR(VLOOKUP(B22,Üçadım!$F$8:$O$1000,10,0)),"",(VLOOKUP(B22,Üçadım!$F$8:$O$1000,10,0)))</f>
        <v/>
      </c>
      <c r="K22" s="248" t="str">
        <f>IF(ISERROR(VLOOKUP(B22,Gülle!$F$8:$N$1000,9,0)),"",(VLOOKUP(B22,Gülle!$F$8:$N$1000,9,0)))</f>
        <v/>
      </c>
      <c r="L22" s="352" t="str">
        <f>IF(ISERROR(VLOOKUP(B22,Gülle!$F$8:$O$1000,10,0)),"",(VLOOKUP(B22,Gülle!$F$8:$O$1000,10,0)))</f>
        <v/>
      </c>
      <c r="M22" s="236" t="str">
        <f>IF(ISERROR(VLOOKUP(B22,'1500m.'!$E$8:$F$1000,2,0)),"",(VLOOKUP(B22,'1500m.'!$E$8:$H$1000,2,0)))</f>
        <v/>
      </c>
      <c r="N22" s="355" t="str">
        <f>IF(ISERROR(VLOOKUP(B22,'1500m.'!$E$8:$G$1000,3,0)),"",(VLOOKUP(B22,'1500m.'!$E$8:$G$1000,3,0)))</f>
        <v/>
      </c>
      <c r="O22" s="207" t="str">
        <f>IF(ISERROR(VLOOKUP(B22,'100m.Eng'!$E$8:$F$1000,2,0)),"",(VLOOKUP(B22,'100m.Eng'!$E$8:$H$1000,2,0)))</f>
        <v/>
      </c>
      <c r="P22" s="352" t="str">
        <f>IF(ISERROR(VLOOKUP(B22,'100m.Eng'!$E$8:$G$1000,3,0)),"",(VLOOKUP(B22,'100m.Eng'!$E$8:$G$1000,3,0)))</f>
        <v/>
      </c>
      <c r="Q22" s="208" t="str">
        <f>IF(ISERROR(VLOOKUP(B22,'3000m.Eng'!$E$8:$F$1016,2,0)),"",(VLOOKUP(B22,'3000m.Eng'!$E$8:$H$1016,2,0)))</f>
        <v/>
      </c>
      <c r="R22" s="353" t="str">
        <f>IF(ISERROR(VLOOKUP(B22,'3000m.Eng'!$E$8:$G$1016,3,0)),"",(VLOOKUP(B22,'3000m.Eng'!$E$8:$G$1016,3,0)))</f>
        <v/>
      </c>
      <c r="S22" s="514" t="str">
        <f>IF(ISERROR(VLOOKUP(B22,Çekiç!$F$8:$N$1000,9,0)),"",(VLOOKUP(B22,Çekiç!$F$8:$N$1000,9,0)))</f>
        <v/>
      </c>
      <c r="T22" s="515" t="str">
        <f>IF(ISERROR(VLOOKUP(B22,Çekiç!$F$8:$O$1000,10,0)),"",(VLOOKUP(B22,Çekiç!$F$8:$O$1000,10,0)))</f>
        <v/>
      </c>
      <c r="U22" s="516" t="str">
        <f>IF(ISERROR(VLOOKUP(B22,'4x100metre'!$E$8:$F$1016,2,0)),"",(VLOOKUP(B22,'4x100metre'!$E$8:$F$1016,2,0)))</f>
        <v/>
      </c>
      <c r="V22" s="517" t="str">
        <f>IF(ISERROR(VLOOKUP(B22,'4x100metre'!$E$8:$G$1016,3,0)),"",(VLOOKUP(B22,'4x100metre'!$E$8:$G$1016,3,0)))</f>
        <v/>
      </c>
      <c r="W22" s="529" t="str">
        <f t="shared" si="1"/>
        <v/>
      </c>
    </row>
    <row r="23" spans="1:25" ht="31.5" hidden="1" customHeight="1">
      <c r="A23" s="206"/>
      <c r="B23" s="210"/>
      <c r="C23" s="207" t="str">
        <f>IF(ISERROR(VLOOKUP(B23,'100m.'!$E$8:$F$1000,2,0)),"",(VLOOKUP(B23,'100m.'!$E$8:$H$1000,2,0)))</f>
        <v/>
      </c>
      <c r="D23" s="352" t="str">
        <f>IF(ISERROR(VLOOKUP(B23,'100m.'!$E$8:$G$1000,3,0)),"",(VLOOKUP(B23,'100m.'!$E$8:$G$1000,3,0)))</f>
        <v/>
      </c>
      <c r="E23" s="208" t="str">
        <f>IF(ISERROR(VLOOKUP(B23,'400m.'!$E$8:$F$1000,2,0)),"",(VLOOKUP(B23,'400m.'!$E$8:$H$1000,2,0)))</f>
        <v/>
      </c>
      <c r="F23" s="353" t="str">
        <f>IF(ISERROR(VLOOKUP(B23,'400m.'!$E$8:$G$1000,3,0)),"",(VLOOKUP(B23,'400m.'!$E$8:$G$1000,3,0)))</f>
        <v/>
      </c>
      <c r="G23" s="237" t="str">
        <f>IF(ISERROR(VLOOKUP(B23,Sırık!$F$8:$AL$1000,33,0)),"",(VLOOKUP(B23,Sırık!$F$8:$AL$1000,33,0)))</f>
        <v/>
      </c>
      <c r="H23" s="354" t="str">
        <f>IF(ISERROR(VLOOKUP(B23,Sırık!$F$8:$AM$1000,34,0)),"",(VLOOKUP(B23,Sırık!$F$8:$AM$1000,34,0)))</f>
        <v/>
      </c>
      <c r="I23" s="237" t="str">
        <f>IF(ISERROR(VLOOKUP(B23,Üçadım!$F$8:$N$1000,9,0)),"",(VLOOKUP(B23,Üçadım!$F$8:$N$1000,9,0)))</f>
        <v/>
      </c>
      <c r="J23" s="354" t="str">
        <f>IF(ISERROR(VLOOKUP(B23,Üçadım!$F$8:$O$1000,10,0)),"",(VLOOKUP(B23,Üçadım!$F$8:$O$1000,10,0)))</f>
        <v/>
      </c>
      <c r="K23" s="248" t="str">
        <f>IF(ISERROR(VLOOKUP(B23,Gülle!$F$8:$N$1000,9,0)),"",(VLOOKUP(B23,Gülle!$F$8:$N$1000,9,0)))</f>
        <v/>
      </c>
      <c r="L23" s="352" t="str">
        <f>IF(ISERROR(VLOOKUP(B23,Gülle!$F$8:$O$1000,10,0)),"",(VLOOKUP(B23,Gülle!$F$8:$O$1000,10,0)))</f>
        <v/>
      </c>
      <c r="M23" s="236" t="str">
        <f>IF(ISERROR(VLOOKUP(B23,'1500m.'!$E$8:$F$1000,2,0)),"",(VLOOKUP(B23,'1500m.'!$E$8:$H$1000,2,0)))</f>
        <v/>
      </c>
      <c r="N23" s="355" t="str">
        <f>IF(ISERROR(VLOOKUP(B23,'1500m.'!$E$8:$G$1000,3,0)),"",(VLOOKUP(B23,'1500m.'!$E$8:$G$1000,3,0)))</f>
        <v/>
      </c>
      <c r="O23" s="207" t="str">
        <f>IF(ISERROR(VLOOKUP(B23,'100m.Eng'!$E$8:$F$1000,2,0)),"",(VLOOKUP(B23,'100m.Eng'!$E$8:$H$1000,2,0)))</f>
        <v/>
      </c>
      <c r="P23" s="352" t="str">
        <f>IF(ISERROR(VLOOKUP(B23,'100m.Eng'!$E$8:$G$1000,3,0)),"",(VLOOKUP(B23,'100m.Eng'!$E$8:$G$1000,3,0)))</f>
        <v/>
      </c>
      <c r="Q23" s="208" t="str">
        <f>IF(ISERROR(VLOOKUP(B23,'3000m.Eng'!$E$8:$F$1016,2,0)),"",(VLOOKUP(B23,'3000m.Eng'!$E$8:$H$1016,2,0)))</f>
        <v/>
      </c>
      <c r="R23" s="353" t="str">
        <f>IF(ISERROR(VLOOKUP(B23,'3000m.Eng'!$E$8:$G$1016,3,0)),"",(VLOOKUP(B23,'3000m.Eng'!$E$8:$G$1016,3,0)))</f>
        <v/>
      </c>
      <c r="S23" s="514" t="str">
        <f>IF(ISERROR(VLOOKUP(B23,Çekiç!$F$8:$N$1000,9,0)),"",(VLOOKUP(B23,Çekiç!$F$8:$N$1000,9,0)))</f>
        <v/>
      </c>
      <c r="T23" s="515" t="str">
        <f>IF(ISERROR(VLOOKUP(B23,Çekiç!$F$8:$O$1000,10,0)),"",(VLOOKUP(B23,Çekiç!$F$8:$O$1000,10,0)))</f>
        <v/>
      </c>
      <c r="U23" s="516" t="str">
        <f>IF(ISERROR(VLOOKUP(B23,'4x100metre'!$E$8:$F$1016,2,0)),"",(VLOOKUP(B23,'4x100metre'!$E$8:$F$1016,2,0)))</f>
        <v/>
      </c>
      <c r="V23" s="517" t="str">
        <f>IF(ISERROR(VLOOKUP(B23,'4x100metre'!$E$8:$G$1016,3,0)),"",(VLOOKUP(B23,'4x100metre'!$E$8:$G$1016,3,0)))</f>
        <v/>
      </c>
      <c r="W23" s="529" t="str">
        <f t="shared" si="1"/>
        <v/>
      </c>
    </row>
    <row r="24" spans="1:25" ht="31.5" hidden="1" customHeight="1">
      <c r="A24" s="206"/>
      <c r="B24" s="210"/>
      <c r="C24" s="207" t="str">
        <f>IF(ISERROR(VLOOKUP(B24,'100m.'!$E$8:$F$1000,2,0)),"",(VLOOKUP(B24,'100m.'!$E$8:$H$1000,2,0)))</f>
        <v/>
      </c>
      <c r="D24" s="352" t="str">
        <f>IF(ISERROR(VLOOKUP(B24,'100m.'!$E$8:$G$1000,3,0)),"",(VLOOKUP(B24,'100m.'!$E$8:$G$1000,3,0)))</f>
        <v/>
      </c>
      <c r="E24" s="208" t="str">
        <f>IF(ISERROR(VLOOKUP(B24,'400m.'!$E$8:$F$1000,2,0)),"",(VLOOKUP(B24,'400m.'!$E$8:$H$1000,2,0)))</f>
        <v/>
      </c>
      <c r="F24" s="353" t="str">
        <f>IF(ISERROR(VLOOKUP(B24,'400m.'!$E$8:$G$1000,3,0)),"",(VLOOKUP(B24,'400m.'!$E$8:$G$1000,3,0)))</f>
        <v/>
      </c>
      <c r="G24" s="237" t="str">
        <f>IF(ISERROR(VLOOKUP(B24,Sırık!$F$8:$AL$1000,33,0)),"",(VLOOKUP(B24,Sırık!$F$8:$AL$1000,33,0)))</f>
        <v/>
      </c>
      <c r="H24" s="354" t="str">
        <f>IF(ISERROR(VLOOKUP(B24,Sırık!$F$8:$AM$1000,34,0)),"",(VLOOKUP(B24,Sırık!$F$8:$AM$1000,34,0)))</f>
        <v/>
      </c>
      <c r="I24" s="237" t="str">
        <f>IF(ISERROR(VLOOKUP(B24,Üçadım!$F$8:$N$1000,9,0)),"",(VLOOKUP(B24,Üçadım!$F$8:$N$1000,9,0)))</f>
        <v/>
      </c>
      <c r="J24" s="354" t="str">
        <f>IF(ISERROR(VLOOKUP(B24,Üçadım!$F$8:$O$1000,10,0)),"",(VLOOKUP(B24,Üçadım!$F$8:$O$1000,10,0)))</f>
        <v/>
      </c>
      <c r="K24" s="248" t="str">
        <f>IF(ISERROR(VLOOKUP(B24,Gülle!$F$8:$N$1000,9,0)),"",(VLOOKUP(B24,Gülle!$F$8:$N$1000,9,0)))</f>
        <v/>
      </c>
      <c r="L24" s="352" t="str">
        <f>IF(ISERROR(VLOOKUP(B24,Gülle!$F$8:$O$1000,10,0)),"",(VLOOKUP(B24,Gülle!$F$8:$O$1000,10,0)))</f>
        <v/>
      </c>
      <c r="M24" s="236" t="str">
        <f>IF(ISERROR(VLOOKUP(B24,'1500m.'!$E$8:$F$1000,2,0)),"",(VLOOKUP(B24,'1500m.'!$E$8:$H$1000,2,0)))</f>
        <v/>
      </c>
      <c r="N24" s="355" t="str">
        <f>IF(ISERROR(VLOOKUP(B24,'1500m.'!$E$8:$G$1000,3,0)),"",(VLOOKUP(B24,'1500m.'!$E$8:$G$1000,3,0)))</f>
        <v/>
      </c>
      <c r="O24" s="207" t="str">
        <f>IF(ISERROR(VLOOKUP(B24,'100m.Eng'!$E$8:$F$1000,2,0)),"",(VLOOKUP(B24,'100m.Eng'!$E$8:$H$1000,2,0)))</f>
        <v/>
      </c>
      <c r="P24" s="352" t="str">
        <f>IF(ISERROR(VLOOKUP(B24,'100m.Eng'!$E$8:$G$1000,3,0)),"",(VLOOKUP(B24,'100m.Eng'!$E$8:$G$1000,3,0)))</f>
        <v/>
      </c>
      <c r="Q24" s="208" t="str">
        <f>IF(ISERROR(VLOOKUP(B24,'3000m.Eng'!$E$8:$F$1016,2,0)),"",(VLOOKUP(B24,'3000m.Eng'!$E$8:$H$1016,2,0)))</f>
        <v/>
      </c>
      <c r="R24" s="353" t="str">
        <f>IF(ISERROR(VLOOKUP(B24,'3000m.Eng'!$E$8:$G$1016,3,0)),"",(VLOOKUP(B24,'3000m.Eng'!$E$8:$G$1016,3,0)))</f>
        <v/>
      </c>
      <c r="S24" s="514" t="str">
        <f>IF(ISERROR(VLOOKUP(B24,Çekiç!$F$8:$N$1000,9,0)),"",(VLOOKUP(B24,Çekiç!$F$8:$N$1000,9,0)))</f>
        <v/>
      </c>
      <c r="T24" s="515" t="str">
        <f>IF(ISERROR(VLOOKUP(B24,Çekiç!$F$8:$O$1000,10,0)),"",(VLOOKUP(B24,Çekiç!$F$8:$O$1000,10,0)))</f>
        <v/>
      </c>
      <c r="U24" s="516" t="str">
        <f>IF(ISERROR(VLOOKUP(B24,'4x100metre'!$E$8:$F$1016,2,0)),"",(VLOOKUP(B24,'4x100metre'!$E$8:$F$1016,2,0)))</f>
        <v/>
      </c>
      <c r="V24" s="517" t="str">
        <f>IF(ISERROR(VLOOKUP(B24,'4x100metre'!$E$8:$G$1016,3,0)),"",(VLOOKUP(B24,'4x100metre'!$E$8:$G$1016,3,0)))</f>
        <v/>
      </c>
      <c r="W24" s="529" t="str">
        <f t="shared" si="1"/>
        <v/>
      </c>
    </row>
    <row r="25" spans="1:25" ht="31.5" hidden="1" customHeight="1">
      <c r="A25" s="206"/>
      <c r="B25" s="210"/>
      <c r="C25" s="207" t="str">
        <f>IF(ISERROR(VLOOKUP(B25,'100m.'!$E$8:$F$1000,2,0)),"",(VLOOKUP(B25,'100m.'!$E$8:$H$1000,2,0)))</f>
        <v/>
      </c>
      <c r="D25" s="352" t="str">
        <f>IF(ISERROR(VLOOKUP(B25,'100m.'!$E$8:$G$1000,3,0)),"",(VLOOKUP(B25,'100m.'!$E$8:$G$1000,3,0)))</f>
        <v/>
      </c>
      <c r="E25" s="208" t="str">
        <f>IF(ISERROR(VLOOKUP(B25,'400m.'!$E$8:$F$1000,2,0)),"",(VLOOKUP(B25,'400m.'!$E$8:$H$1000,2,0)))</f>
        <v/>
      </c>
      <c r="F25" s="353" t="str">
        <f>IF(ISERROR(VLOOKUP(B25,'400m.'!$E$8:$G$1000,3,0)),"",(VLOOKUP(B25,'400m.'!$E$8:$G$1000,3,0)))</f>
        <v/>
      </c>
      <c r="G25" s="237" t="str">
        <f>IF(ISERROR(VLOOKUP(B25,Sırık!$F$8:$AL$1000,33,0)),"",(VLOOKUP(B25,Sırık!$F$8:$AL$1000,33,0)))</f>
        <v/>
      </c>
      <c r="H25" s="354" t="str">
        <f>IF(ISERROR(VLOOKUP(B25,Sırık!$F$8:$AM$1000,34,0)),"",(VLOOKUP(B25,Sırık!$F$8:$AM$1000,34,0)))</f>
        <v/>
      </c>
      <c r="I25" s="237" t="str">
        <f>IF(ISERROR(VLOOKUP(B25,Üçadım!$F$8:$N$1000,9,0)),"",(VLOOKUP(B25,Üçadım!$F$8:$N$1000,9,0)))</f>
        <v/>
      </c>
      <c r="J25" s="354" t="str">
        <f>IF(ISERROR(VLOOKUP(B25,Üçadım!$F$8:$O$1000,10,0)),"",(VLOOKUP(B25,Üçadım!$F$8:$O$1000,10,0)))</f>
        <v/>
      </c>
      <c r="K25" s="248" t="str">
        <f>IF(ISERROR(VLOOKUP(B25,Gülle!$F$8:$N$1000,9,0)),"",(VLOOKUP(B25,Gülle!$F$8:$N$1000,9,0)))</f>
        <v/>
      </c>
      <c r="L25" s="352" t="str">
        <f>IF(ISERROR(VLOOKUP(B25,Gülle!$F$8:$O$1000,10,0)),"",(VLOOKUP(B25,Gülle!$F$8:$O$1000,10,0)))</f>
        <v/>
      </c>
      <c r="M25" s="236" t="str">
        <f>IF(ISERROR(VLOOKUP(B25,'1500m.'!$E$8:$F$1000,2,0)),"",(VLOOKUP(B25,'1500m.'!$E$8:$H$1000,2,0)))</f>
        <v/>
      </c>
      <c r="N25" s="355" t="str">
        <f>IF(ISERROR(VLOOKUP(B25,'1500m.'!$E$8:$G$1000,3,0)),"",(VLOOKUP(B25,'1500m.'!$E$8:$G$1000,3,0)))</f>
        <v/>
      </c>
      <c r="O25" s="207" t="str">
        <f>IF(ISERROR(VLOOKUP(B25,'100m.Eng'!$E$8:$F$1000,2,0)),"",(VLOOKUP(B25,'100m.Eng'!$E$8:$H$1000,2,0)))</f>
        <v/>
      </c>
      <c r="P25" s="352" t="str">
        <f>IF(ISERROR(VLOOKUP(B25,'100m.Eng'!$E$8:$G$1000,3,0)),"",(VLOOKUP(B25,'100m.Eng'!$E$8:$G$1000,3,0)))</f>
        <v/>
      </c>
      <c r="Q25" s="208" t="str">
        <f>IF(ISERROR(VLOOKUP(B25,'3000m.Eng'!$E$8:$F$1016,2,0)),"",(VLOOKUP(B25,'3000m.Eng'!$E$8:$H$1016,2,0)))</f>
        <v/>
      </c>
      <c r="R25" s="353" t="str">
        <f>IF(ISERROR(VLOOKUP(B25,'3000m.Eng'!$E$8:$G$1016,3,0)),"",(VLOOKUP(B25,'3000m.Eng'!$E$8:$G$1016,3,0)))</f>
        <v/>
      </c>
      <c r="S25" s="514" t="str">
        <f>IF(ISERROR(VLOOKUP(B25,Çekiç!$F$8:$N$1000,9,0)),"",(VLOOKUP(B25,Çekiç!$F$8:$N$1000,9,0)))</f>
        <v/>
      </c>
      <c r="T25" s="515" t="str">
        <f>IF(ISERROR(VLOOKUP(B25,Çekiç!$F$8:$O$1000,10,0)),"",(VLOOKUP(B25,Çekiç!$F$8:$O$1000,10,0)))</f>
        <v/>
      </c>
      <c r="U25" s="516" t="str">
        <f>IF(ISERROR(VLOOKUP(B25,'4x100metre'!$E$8:$F$1016,2,0)),"",(VLOOKUP(B25,'4x100metre'!$E$8:$F$1016,2,0)))</f>
        <v/>
      </c>
      <c r="V25" s="517" t="str">
        <f>IF(ISERROR(VLOOKUP(B25,'4x100metre'!$E$8:$G$1016,3,0)),"",(VLOOKUP(B25,'4x100metre'!$E$8:$G$1016,3,0)))</f>
        <v/>
      </c>
      <c r="W25" s="529" t="str">
        <f t="shared" si="1"/>
        <v/>
      </c>
    </row>
    <row r="26" spans="1:25" ht="31.5" hidden="1" customHeight="1">
      <c r="A26" s="206"/>
      <c r="B26" s="210"/>
      <c r="C26" s="207" t="str">
        <f>IF(ISERROR(VLOOKUP(B26,'100m.'!$E$8:$F$1000,2,0)),"",(VLOOKUP(B26,'100m.'!$E$8:$H$1000,2,0)))</f>
        <v/>
      </c>
      <c r="D26" s="352" t="str">
        <f>IF(ISERROR(VLOOKUP(B26,'100m.'!$E$8:$G$1000,3,0)),"",(VLOOKUP(B26,'100m.'!$E$8:$G$1000,3,0)))</f>
        <v/>
      </c>
      <c r="E26" s="208" t="str">
        <f>IF(ISERROR(VLOOKUP(B26,'400m.'!$E$8:$F$1000,2,0)),"",(VLOOKUP(B26,'400m.'!$E$8:$H$1000,2,0)))</f>
        <v/>
      </c>
      <c r="F26" s="353" t="str">
        <f>IF(ISERROR(VLOOKUP(B26,'400m.'!$E$8:$G$1000,3,0)),"",(VLOOKUP(B26,'400m.'!$E$8:$G$1000,3,0)))</f>
        <v/>
      </c>
      <c r="G26" s="237" t="str">
        <f>IF(ISERROR(VLOOKUP(B26,Sırık!$F$8:$AL$1000,33,0)),"",(VLOOKUP(B26,Sırık!$F$8:$AL$1000,33,0)))</f>
        <v/>
      </c>
      <c r="H26" s="354" t="str">
        <f>IF(ISERROR(VLOOKUP(B26,Sırık!$F$8:$AM$1000,34,0)),"",(VLOOKUP(B26,Sırık!$F$8:$AM$1000,34,0)))</f>
        <v/>
      </c>
      <c r="I26" s="237" t="str">
        <f>IF(ISERROR(VLOOKUP(B26,Üçadım!$F$8:$N$1000,9,0)),"",(VLOOKUP(B26,Üçadım!$F$8:$N$1000,9,0)))</f>
        <v/>
      </c>
      <c r="J26" s="354" t="str">
        <f>IF(ISERROR(VLOOKUP(B26,Üçadım!$F$8:$O$1000,10,0)),"",(VLOOKUP(B26,Üçadım!$F$8:$O$1000,10,0)))</f>
        <v/>
      </c>
      <c r="K26" s="248" t="str">
        <f>IF(ISERROR(VLOOKUP(B26,Gülle!$F$8:$N$1000,9,0)),"",(VLOOKUP(B26,Gülle!$F$8:$N$1000,9,0)))</f>
        <v/>
      </c>
      <c r="L26" s="352" t="str">
        <f>IF(ISERROR(VLOOKUP(B26,Gülle!$F$8:$O$1000,10,0)),"",(VLOOKUP(B26,Gülle!$F$8:$O$1000,10,0)))</f>
        <v/>
      </c>
      <c r="M26" s="236" t="str">
        <f>IF(ISERROR(VLOOKUP(B26,'1500m.'!$E$8:$F$1000,2,0)),"",(VLOOKUP(B26,'1500m.'!$E$8:$H$1000,2,0)))</f>
        <v/>
      </c>
      <c r="N26" s="355" t="str">
        <f>IF(ISERROR(VLOOKUP(B26,'1500m.'!$E$8:$G$1000,3,0)),"",(VLOOKUP(B26,'1500m.'!$E$8:$G$1000,3,0)))</f>
        <v/>
      </c>
      <c r="O26" s="207" t="str">
        <f>IF(ISERROR(VLOOKUP(B26,'100m.Eng'!$E$8:$F$1000,2,0)),"",(VLOOKUP(B26,'100m.Eng'!$E$8:$H$1000,2,0)))</f>
        <v/>
      </c>
      <c r="P26" s="352" t="str">
        <f>IF(ISERROR(VLOOKUP(B26,'100m.Eng'!$E$8:$G$1000,3,0)),"",(VLOOKUP(B26,'100m.Eng'!$E$8:$G$1000,3,0)))</f>
        <v/>
      </c>
      <c r="Q26" s="208" t="str">
        <f>IF(ISERROR(VLOOKUP(B26,'3000m.Eng'!$E$8:$F$1016,2,0)),"",(VLOOKUP(B26,'3000m.Eng'!$E$8:$H$1016,2,0)))</f>
        <v/>
      </c>
      <c r="R26" s="353" t="str">
        <f>IF(ISERROR(VLOOKUP(B26,'3000m.Eng'!$E$8:$G$1016,3,0)),"",(VLOOKUP(B26,'3000m.Eng'!$E$8:$G$1016,3,0)))</f>
        <v/>
      </c>
      <c r="S26" s="514" t="str">
        <f>IF(ISERROR(VLOOKUP(B26,Çekiç!$F$8:$N$1000,9,0)),"",(VLOOKUP(B26,Çekiç!$F$8:$N$1000,9,0)))</f>
        <v/>
      </c>
      <c r="T26" s="515" t="str">
        <f>IF(ISERROR(VLOOKUP(B26,Çekiç!$F$8:$O$1000,10,0)),"",(VLOOKUP(B26,Çekiç!$F$8:$O$1000,10,0)))</f>
        <v/>
      </c>
      <c r="U26" s="516" t="str">
        <f>IF(ISERROR(VLOOKUP(B26,'4x100metre'!$E$8:$F$1016,2,0)),"",(VLOOKUP(B26,'4x100metre'!$E$8:$F$1016,2,0)))</f>
        <v/>
      </c>
      <c r="V26" s="517" t="str">
        <f>IF(ISERROR(VLOOKUP(B26,'4x100metre'!$E$8:$G$1016,3,0)),"",(VLOOKUP(B26,'4x100metre'!$E$8:$G$1016,3,0)))</f>
        <v/>
      </c>
      <c r="W26" s="529" t="str">
        <f t="shared" si="1"/>
        <v/>
      </c>
    </row>
    <row r="27" spans="1:25" ht="31.5" hidden="1" customHeight="1">
      <c r="A27" s="206"/>
      <c r="B27" s="210"/>
      <c r="C27" s="207" t="str">
        <f>IF(ISERROR(VLOOKUP(B27,'100m.'!$E$8:$F$1000,2,0)),"",(VLOOKUP(B27,'100m.'!$E$8:$H$1000,2,0)))</f>
        <v/>
      </c>
      <c r="D27" s="352" t="str">
        <f>IF(ISERROR(VLOOKUP(B27,'100m.'!$E$8:$G$1000,3,0)),"",(VLOOKUP(B27,'100m.'!$E$8:$G$1000,3,0)))</f>
        <v/>
      </c>
      <c r="E27" s="208" t="str">
        <f>IF(ISERROR(VLOOKUP(B27,'400m.'!$E$8:$F$1000,2,0)),"",(VLOOKUP(B27,'400m.'!$E$8:$H$1000,2,0)))</f>
        <v/>
      </c>
      <c r="F27" s="353" t="str">
        <f>IF(ISERROR(VLOOKUP(B27,'400m.'!$E$8:$G$1000,3,0)),"",(VLOOKUP(B27,'400m.'!$E$8:$G$1000,3,0)))</f>
        <v/>
      </c>
      <c r="G27" s="237" t="str">
        <f>IF(ISERROR(VLOOKUP(B27,Sırık!$F$8:$AL$1000,33,0)),"",(VLOOKUP(B27,Sırık!$F$8:$AL$1000,33,0)))</f>
        <v/>
      </c>
      <c r="H27" s="354" t="str">
        <f>IF(ISERROR(VLOOKUP(B27,Sırık!$F$8:$AM$1000,34,0)),"",(VLOOKUP(B27,Sırık!$F$8:$AM$1000,34,0)))</f>
        <v/>
      </c>
      <c r="I27" s="237" t="str">
        <f>IF(ISERROR(VLOOKUP(B27,Üçadım!$F$8:$N$1000,9,0)),"",(VLOOKUP(B27,Üçadım!$F$8:$N$1000,9,0)))</f>
        <v/>
      </c>
      <c r="J27" s="354" t="str">
        <f>IF(ISERROR(VLOOKUP(B27,Üçadım!$F$8:$O$1000,10,0)),"",(VLOOKUP(B27,Üçadım!$F$8:$O$1000,10,0)))</f>
        <v/>
      </c>
      <c r="K27" s="248" t="str">
        <f>IF(ISERROR(VLOOKUP(B27,Gülle!$F$8:$N$1000,9,0)),"",(VLOOKUP(B27,Gülle!$F$8:$N$1000,9,0)))</f>
        <v/>
      </c>
      <c r="L27" s="352" t="str">
        <f>IF(ISERROR(VLOOKUP(B27,Gülle!$F$8:$O$1000,10,0)),"",(VLOOKUP(B27,Gülle!$F$8:$O$1000,10,0)))</f>
        <v/>
      </c>
      <c r="M27" s="236" t="str">
        <f>IF(ISERROR(VLOOKUP(B27,'1500m.'!$E$8:$F$1000,2,0)),"",(VLOOKUP(B27,'1500m.'!$E$8:$H$1000,2,0)))</f>
        <v/>
      </c>
      <c r="N27" s="355" t="str">
        <f>IF(ISERROR(VLOOKUP(B27,'1500m.'!$E$8:$G$1000,3,0)),"",(VLOOKUP(B27,'1500m.'!$E$8:$G$1000,3,0)))</f>
        <v/>
      </c>
      <c r="O27" s="207" t="str">
        <f>IF(ISERROR(VLOOKUP(B27,'100m.Eng'!$E$8:$F$1000,2,0)),"",(VLOOKUP(B27,'100m.Eng'!$E$8:$H$1000,2,0)))</f>
        <v/>
      </c>
      <c r="P27" s="352" t="str">
        <f>IF(ISERROR(VLOOKUP(B27,'100m.Eng'!$E$8:$G$1000,3,0)),"",(VLOOKUP(B27,'100m.Eng'!$E$8:$G$1000,3,0)))</f>
        <v/>
      </c>
      <c r="Q27" s="208" t="str">
        <f>IF(ISERROR(VLOOKUP(B27,'3000m.Eng'!$E$8:$F$1016,2,0)),"",(VLOOKUP(B27,'3000m.Eng'!$E$8:$H$1016,2,0)))</f>
        <v/>
      </c>
      <c r="R27" s="353" t="str">
        <f>IF(ISERROR(VLOOKUP(B27,'3000m.Eng'!$E$8:$G$1016,3,0)),"",(VLOOKUP(B27,'3000m.Eng'!$E$8:$G$1016,3,0)))</f>
        <v/>
      </c>
      <c r="S27" s="514" t="str">
        <f>IF(ISERROR(VLOOKUP(B27,Çekiç!$F$8:$N$1000,9,0)),"",(VLOOKUP(B27,Çekiç!$F$8:$N$1000,9,0)))</f>
        <v/>
      </c>
      <c r="T27" s="515" t="str">
        <f>IF(ISERROR(VLOOKUP(B27,Çekiç!$F$8:$O$1000,10,0)),"",(VLOOKUP(B27,Çekiç!$F$8:$O$1000,10,0)))</f>
        <v/>
      </c>
      <c r="U27" s="516" t="str">
        <f>IF(ISERROR(VLOOKUP(B27,'4x100metre'!$E$8:$F$1016,2,0)),"",(VLOOKUP(B27,'4x100metre'!$E$8:$F$1016,2,0)))</f>
        <v/>
      </c>
      <c r="V27" s="517" t="str">
        <f>IF(ISERROR(VLOOKUP(B27,'4x100metre'!$E$8:$G$1016,3,0)),"",(VLOOKUP(B27,'4x100metre'!$E$8:$G$1016,3,0)))</f>
        <v/>
      </c>
      <c r="W27" s="529" t="str">
        <f t="shared" si="1"/>
        <v/>
      </c>
    </row>
    <row r="28" spans="1:25" ht="31.5" hidden="1" customHeight="1">
      <c r="A28" s="206"/>
      <c r="B28" s="210"/>
      <c r="C28" s="207" t="str">
        <f>IF(ISERROR(VLOOKUP(B28,'100m.'!$E$8:$F$1000,2,0)),"",(VLOOKUP(B28,'100m.'!$E$8:$H$1000,2,0)))</f>
        <v/>
      </c>
      <c r="D28" s="352" t="str">
        <f>IF(ISERROR(VLOOKUP(B28,'100m.'!$E$8:$G$1000,3,0)),"",(VLOOKUP(B28,'100m.'!$E$8:$G$1000,3,0)))</f>
        <v/>
      </c>
      <c r="E28" s="208" t="str">
        <f>IF(ISERROR(VLOOKUP(B28,'400m.'!$E$8:$F$1000,2,0)),"",(VLOOKUP(B28,'400m.'!$E$8:$H$1000,2,0)))</f>
        <v/>
      </c>
      <c r="F28" s="353" t="str">
        <f>IF(ISERROR(VLOOKUP(B28,'400m.'!$E$8:$G$1000,3,0)),"",(VLOOKUP(B28,'400m.'!$E$8:$G$1000,3,0)))</f>
        <v/>
      </c>
      <c r="G28" s="237" t="str">
        <f>IF(ISERROR(VLOOKUP(B28,Sırık!$F$8:$AL$1000,33,0)),"",(VLOOKUP(B28,Sırık!$F$8:$AL$1000,33,0)))</f>
        <v/>
      </c>
      <c r="H28" s="354" t="str">
        <f>IF(ISERROR(VLOOKUP(B28,Sırık!$F$8:$AM$1000,34,0)),"",(VLOOKUP(B28,Sırık!$F$8:$AM$1000,34,0)))</f>
        <v/>
      </c>
      <c r="I28" s="237" t="str">
        <f>IF(ISERROR(VLOOKUP(B28,Üçadım!$F$8:$N$1000,9,0)),"",(VLOOKUP(B28,Üçadım!$F$8:$N$1000,9,0)))</f>
        <v/>
      </c>
      <c r="J28" s="354" t="str">
        <f>IF(ISERROR(VLOOKUP(B28,Üçadım!$F$8:$O$1000,10,0)),"",(VLOOKUP(B28,Üçadım!$F$8:$O$1000,10,0)))</f>
        <v/>
      </c>
      <c r="K28" s="248" t="str">
        <f>IF(ISERROR(VLOOKUP(B28,Gülle!$F$8:$N$1000,9,0)),"",(VLOOKUP(B28,Gülle!$F$8:$N$1000,9,0)))</f>
        <v/>
      </c>
      <c r="L28" s="352" t="str">
        <f>IF(ISERROR(VLOOKUP(B28,Gülle!$F$8:$O$1000,10,0)),"",(VLOOKUP(B28,Gülle!$F$8:$O$1000,10,0)))</f>
        <v/>
      </c>
      <c r="M28" s="236" t="str">
        <f>IF(ISERROR(VLOOKUP(B28,'1500m.'!$E$8:$F$1000,2,0)),"",(VLOOKUP(B28,'1500m.'!$E$8:$H$1000,2,0)))</f>
        <v/>
      </c>
      <c r="N28" s="355" t="str">
        <f>IF(ISERROR(VLOOKUP(B28,'1500m.'!$E$8:$G$1000,3,0)),"",(VLOOKUP(B28,'1500m.'!$E$8:$G$1000,3,0)))</f>
        <v/>
      </c>
      <c r="O28" s="207" t="str">
        <f>IF(ISERROR(VLOOKUP(B28,'100m.Eng'!$E$8:$F$1000,2,0)),"",(VLOOKUP(B28,'100m.Eng'!$E$8:$H$1000,2,0)))</f>
        <v/>
      </c>
      <c r="P28" s="352" t="str">
        <f>IF(ISERROR(VLOOKUP(B28,'100m.Eng'!$E$8:$G$1000,3,0)),"",(VLOOKUP(B28,'100m.Eng'!$E$8:$G$1000,3,0)))</f>
        <v/>
      </c>
      <c r="Q28" s="208" t="str">
        <f>IF(ISERROR(VLOOKUP(B28,'3000m.Eng'!$E$8:$F$1016,2,0)),"",(VLOOKUP(B28,'3000m.Eng'!$E$8:$H$1016,2,0)))</f>
        <v/>
      </c>
      <c r="R28" s="353" t="str">
        <f>IF(ISERROR(VLOOKUP(B28,'3000m.Eng'!$E$8:$G$1016,3,0)),"",(VLOOKUP(B28,'3000m.Eng'!$E$8:$G$1016,3,0)))</f>
        <v/>
      </c>
      <c r="S28" s="514" t="str">
        <f>IF(ISERROR(VLOOKUP(B28,Çekiç!$F$8:$N$1000,9,0)),"",(VLOOKUP(B28,Çekiç!$F$8:$N$1000,9,0)))</f>
        <v/>
      </c>
      <c r="T28" s="515" t="str">
        <f>IF(ISERROR(VLOOKUP(B28,Çekiç!$F$8:$O$1000,10,0)),"",(VLOOKUP(B28,Çekiç!$F$8:$O$1000,10,0)))</f>
        <v/>
      </c>
      <c r="U28" s="516" t="str">
        <f>IF(ISERROR(VLOOKUP(B28,'4x100metre'!$E$8:$F$1016,2,0)),"",(VLOOKUP(B28,'4x100metre'!$E$8:$F$1016,2,0)))</f>
        <v/>
      </c>
      <c r="V28" s="517" t="str">
        <f>IF(ISERROR(VLOOKUP(B28,'4x100metre'!$E$8:$G$1016,3,0)),"",(VLOOKUP(B28,'4x100metre'!$E$8:$G$1016,3,0)))</f>
        <v/>
      </c>
      <c r="W28" s="529" t="str">
        <f t="shared" si="1"/>
        <v/>
      </c>
    </row>
    <row r="29" spans="1:25" ht="31.5" hidden="1" customHeight="1">
      <c r="A29" s="206"/>
      <c r="B29" s="210"/>
      <c r="C29" s="207" t="str">
        <f>IF(ISERROR(VLOOKUP(B29,'100m.'!$E$8:$F$1000,2,0)),"",(VLOOKUP(B29,'100m.'!$E$8:$H$1000,2,0)))</f>
        <v/>
      </c>
      <c r="D29" s="352" t="str">
        <f>IF(ISERROR(VLOOKUP(B29,'100m.'!$E$8:$G$1000,3,0)),"",(VLOOKUP(B29,'100m.'!$E$8:$G$1000,3,0)))</f>
        <v/>
      </c>
      <c r="E29" s="208" t="str">
        <f>IF(ISERROR(VLOOKUP(B29,'400m.'!$E$8:$F$1000,2,0)),"",(VLOOKUP(B29,'400m.'!$E$8:$H$1000,2,0)))</f>
        <v/>
      </c>
      <c r="F29" s="353" t="str">
        <f>IF(ISERROR(VLOOKUP(B29,'400m.'!$E$8:$G$1000,3,0)),"",(VLOOKUP(B29,'400m.'!$E$8:$G$1000,3,0)))</f>
        <v/>
      </c>
      <c r="G29" s="237" t="str">
        <f>IF(ISERROR(VLOOKUP(B29,Sırık!$F$8:$AL$1000,33,0)),"",(VLOOKUP(B29,Sırık!$F$8:$AL$1000,33,0)))</f>
        <v/>
      </c>
      <c r="H29" s="354" t="str">
        <f>IF(ISERROR(VLOOKUP(B29,Sırık!$F$8:$AM$1000,34,0)),"",(VLOOKUP(B29,Sırık!$F$8:$AM$1000,34,0)))</f>
        <v/>
      </c>
      <c r="I29" s="237" t="str">
        <f>IF(ISERROR(VLOOKUP(B29,Üçadım!$F$8:$N$1000,9,0)),"",(VLOOKUP(B29,Üçadım!$F$8:$N$1000,9,0)))</f>
        <v/>
      </c>
      <c r="J29" s="354" t="str">
        <f>IF(ISERROR(VLOOKUP(B29,Üçadım!$F$8:$O$1000,10,0)),"",(VLOOKUP(B29,Üçadım!$F$8:$O$1000,10,0)))</f>
        <v/>
      </c>
      <c r="K29" s="248" t="str">
        <f>IF(ISERROR(VLOOKUP(B29,Gülle!$F$8:$N$1000,9,0)),"",(VLOOKUP(B29,Gülle!$F$8:$N$1000,9,0)))</f>
        <v/>
      </c>
      <c r="L29" s="352" t="str">
        <f>IF(ISERROR(VLOOKUP(B29,Gülle!$F$8:$O$1000,10,0)),"",(VLOOKUP(B29,Gülle!$F$8:$O$1000,10,0)))</f>
        <v/>
      </c>
      <c r="M29" s="236" t="str">
        <f>IF(ISERROR(VLOOKUP(B29,'1500m.'!$E$8:$F$1000,2,0)),"",(VLOOKUP(B29,'1500m.'!$E$8:$H$1000,2,0)))</f>
        <v/>
      </c>
      <c r="N29" s="355" t="str">
        <f>IF(ISERROR(VLOOKUP(B29,'1500m.'!$E$8:$G$1000,3,0)),"",(VLOOKUP(B29,'1500m.'!$E$8:$G$1000,3,0)))</f>
        <v/>
      </c>
      <c r="O29" s="207" t="str">
        <f>IF(ISERROR(VLOOKUP(B29,'100m.Eng'!$E$8:$F$1000,2,0)),"",(VLOOKUP(B29,'100m.Eng'!$E$8:$H$1000,2,0)))</f>
        <v/>
      </c>
      <c r="P29" s="352" t="str">
        <f>IF(ISERROR(VLOOKUP(B29,'100m.Eng'!$E$8:$G$1000,3,0)),"",(VLOOKUP(B29,'100m.Eng'!$E$8:$G$1000,3,0)))</f>
        <v/>
      </c>
      <c r="Q29" s="208" t="str">
        <f>IF(ISERROR(VLOOKUP(B29,'3000m.Eng'!$E$8:$F$1016,2,0)),"",(VLOOKUP(B29,'3000m.Eng'!$E$8:$H$1016,2,0)))</f>
        <v/>
      </c>
      <c r="R29" s="353" t="str">
        <f>IF(ISERROR(VLOOKUP(B29,'3000m.Eng'!$E$8:$G$1016,3,0)),"",(VLOOKUP(B29,'3000m.Eng'!$E$8:$G$1016,3,0)))</f>
        <v/>
      </c>
      <c r="S29" s="514" t="str">
        <f>IF(ISERROR(VLOOKUP(B29,Çekiç!$F$8:$N$1000,9,0)),"",(VLOOKUP(B29,Çekiç!$F$8:$N$1000,9,0)))</f>
        <v/>
      </c>
      <c r="T29" s="515" t="str">
        <f>IF(ISERROR(VLOOKUP(B29,Çekiç!$F$8:$O$1000,10,0)),"",(VLOOKUP(B29,Çekiç!$F$8:$O$1000,10,0)))</f>
        <v/>
      </c>
      <c r="U29" s="516" t="str">
        <f>IF(ISERROR(VLOOKUP(B29,'4x100metre'!$E$8:$F$1016,2,0)),"",(VLOOKUP(B29,'4x100metre'!$E$8:$F$1016,2,0)))</f>
        <v/>
      </c>
      <c r="V29" s="517" t="str">
        <f>IF(ISERROR(VLOOKUP(B29,'4x100metre'!$E$8:$G$1016,3,0)),"",(VLOOKUP(B29,'4x100metre'!$E$8:$G$1016,3,0)))</f>
        <v/>
      </c>
      <c r="W29" s="529" t="str">
        <f t="shared" si="1"/>
        <v/>
      </c>
    </row>
    <row r="30" spans="1:25" ht="31.5" hidden="1" customHeight="1">
      <c r="A30" s="206"/>
      <c r="B30" s="210"/>
      <c r="C30" s="207" t="str">
        <f>IF(ISERROR(VLOOKUP(B30,'100m.'!$E$8:$F$1000,2,0)),"",(VLOOKUP(B30,'100m.'!$E$8:$H$1000,2,0)))</f>
        <v/>
      </c>
      <c r="D30" s="352" t="str">
        <f>IF(ISERROR(VLOOKUP(B30,'100m.'!$E$8:$G$1000,3,0)),"",(VLOOKUP(B30,'100m.'!$E$8:$G$1000,3,0)))</f>
        <v/>
      </c>
      <c r="E30" s="208" t="str">
        <f>IF(ISERROR(VLOOKUP(B30,'400m.'!$E$8:$F$1000,2,0)),"",(VLOOKUP(B30,'400m.'!$E$8:$H$1000,2,0)))</f>
        <v/>
      </c>
      <c r="F30" s="353" t="str">
        <f>IF(ISERROR(VLOOKUP(B30,'400m.'!$E$8:$G$1000,3,0)),"",(VLOOKUP(B30,'400m.'!$E$8:$G$1000,3,0)))</f>
        <v/>
      </c>
      <c r="G30" s="237" t="str">
        <f>IF(ISERROR(VLOOKUP(B30,Sırık!$F$8:$AL$1000,33,0)),"",(VLOOKUP(B30,Sırık!$F$8:$AL$1000,33,0)))</f>
        <v/>
      </c>
      <c r="H30" s="354" t="str">
        <f>IF(ISERROR(VLOOKUP(B30,Sırık!$F$8:$AM$1000,34,0)),"",(VLOOKUP(B30,Sırık!$F$8:$AM$1000,34,0)))</f>
        <v/>
      </c>
      <c r="I30" s="237" t="str">
        <f>IF(ISERROR(VLOOKUP(B30,Üçadım!$F$8:$N$1000,9,0)),"",(VLOOKUP(B30,Üçadım!$F$8:$N$1000,9,0)))</f>
        <v/>
      </c>
      <c r="J30" s="354" t="str">
        <f>IF(ISERROR(VLOOKUP(B30,Üçadım!$F$8:$O$1000,10,0)),"",(VLOOKUP(B30,Üçadım!$F$8:$O$1000,10,0)))</f>
        <v/>
      </c>
      <c r="K30" s="248" t="str">
        <f>IF(ISERROR(VLOOKUP(B30,Gülle!$F$8:$N$1000,9,0)),"",(VLOOKUP(B30,Gülle!$F$8:$N$1000,9,0)))</f>
        <v/>
      </c>
      <c r="L30" s="352" t="str">
        <f>IF(ISERROR(VLOOKUP(B30,Gülle!$F$8:$O$1000,10,0)),"",(VLOOKUP(B30,Gülle!$F$8:$O$1000,10,0)))</f>
        <v/>
      </c>
      <c r="M30" s="236" t="str">
        <f>IF(ISERROR(VLOOKUP(B30,'1500m.'!$E$8:$F$1000,2,0)),"",(VLOOKUP(B30,'1500m.'!$E$8:$H$1000,2,0)))</f>
        <v/>
      </c>
      <c r="N30" s="355" t="str">
        <f>IF(ISERROR(VLOOKUP(B30,'1500m.'!$E$8:$G$1000,3,0)),"",(VLOOKUP(B30,'1500m.'!$E$8:$G$1000,3,0)))</f>
        <v/>
      </c>
      <c r="O30" s="207" t="str">
        <f>IF(ISERROR(VLOOKUP(B30,'100m.Eng'!$E$8:$F$1000,2,0)),"",(VLOOKUP(B30,'100m.Eng'!$E$8:$H$1000,2,0)))</f>
        <v/>
      </c>
      <c r="P30" s="352" t="str">
        <f>IF(ISERROR(VLOOKUP(B30,'100m.Eng'!$E$8:$G$1000,3,0)),"",(VLOOKUP(B30,'100m.Eng'!$E$8:$G$1000,3,0)))</f>
        <v/>
      </c>
      <c r="Q30" s="208" t="str">
        <f>IF(ISERROR(VLOOKUP(B30,'3000m.Eng'!$E$8:$F$1016,2,0)),"",(VLOOKUP(B30,'3000m.Eng'!$E$8:$H$1016,2,0)))</f>
        <v/>
      </c>
      <c r="R30" s="353" t="str">
        <f>IF(ISERROR(VLOOKUP(B30,'3000m.Eng'!$E$8:$G$1016,3,0)),"",(VLOOKUP(B30,'3000m.Eng'!$E$8:$G$1016,3,0)))</f>
        <v/>
      </c>
      <c r="S30" s="514" t="str">
        <f>IF(ISERROR(VLOOKUP(B30,Çekiç!$F$8:$N$1000,9,0)),"",(VLOOKUP(B30,Çekiç!$F$8:$N$1000,9,0)))</f>
        <v/>
      </c>
      <c r="T30" s="515" t="str">
        <f>IF(ISERROR(VLOOKUP(B30,Çekiç!$F$8:$O$1000,10,0)),"",(VLOOKUP(B30,Çekiç!$F$8:$O$1000,10,0)))</f>
        <v/>
      </c>
      <c r="U30" s="516" t="str">
        <f>IF(ISERROR(VLOOKUP(B30,'4x100metre'!$E$8:$F$1016,2,0)),"",(VLOOKUP(B30,'4x100metre'!$E$8:$F$1016,2,0)))</f>
        <v/>
      </c>
      <c r="V30" s="517" t="str">
        <f>IF(ISERROR(VLOOKUP(B30,'4x100metre'!$E$8:$G$1016,3,0)),"",(VLOOKUP(B30,'4x100metre'!$E$8:$G$1016,3,0)))</f>
        <v/>
      </c>
      <c r="W30" s="529" t="str">
        <f t="shared" si="1"/>
        <v/>
      </c>
    </row>
    <row r="31" spans="1:25" ht="31.5" hidden="1" customHeight="1">
      <c r="A31" s="206"/>
      <c r="B31" s="210"/>
      <c r="C31" s="207" t="str">
        <f>IF(ISERROR(VLOOKUP(B31,'100m.'!$E$8:$F$1000,2,0)),"",(VLOOKUP(B31,'100m.'!$E$8:$H$1000,2,0)))</f>
        <v/>
      </c>
      <c r="D31" s="352" t="str">
        <f>IF(ISERROR(VLOOKUP(B31,'100m.'!$E$8:$G$1000,3,0)),"",(VLOOKUP(B31,'100m.'!$E$8:$G$1000,3,0)))</f>
        <v/>
      </c>
      <c r="E31" s="208" t="str">
        <f>IF(ISERROR(VLOOKUP(B31,'400m.'!$E$8:$F$1000,2,0)),"",(VLOOKUP(B31,'400m.'!$E$8:$H$1000,2,0)))</f>
        <v/>
      </c>
      <c r="F31" s="353" t="str">
        <f>IF(ISERROR(VLOOKUP(B31,'400m.'!$E$8:$G$1000,3,0)),"",(VLOOKUP(B31,'400m.'!$E$8:$G$1000,3,0)))</f>
        <v/>
      </c>
      <c r="G31" s="237" t="str">
        <f>IF(ISERROR(VLOOKUP(B31,Sırık!$F$8:$AL$1000,33,0)),"",(VLOOKUP(B31,Sırık!$F$8:$AL$1000,33,0)))</f>
        <v/>
      </c>
      <c r="H31" s="354" t="str">
        <f>IF(ISERROR(VLOOKUP(B31,Sırık!$F$8:$AM$1000,34,0)),"",(VLOOKUP(B31,Sırık!$F$8:$AM$1000,34,0)))</f>
        <v/>
      </c>
      <c r="I31" s="237" t="str">
        <f>IF(ISERROR(VLOOKUP(B31,Üçadım!$F$8:$N$1000,9,0)),"",(VLOOKUP(B31,Üçadım!$F$8:$N$1000,9,0)))</f>
        <v/>
      </c>
      <c r="J31" s="354" t="str">
        <f>IF(ISERROR(VLOOKUP(B31,Üçadım!$F$8:$O$1000,10,0)),"",(VLOOKUP(B31,Üçadım!$F$8:$O$1000,10,0)))</f>
        <v/>
      </c>
      <c r="K31" s="248" t="str">
        <f>IF(ISERROR(VLOOKUP(B31,Gülle!$F$8:$N$1000,9,0)),"",(VLOOKUP(B31,Gülle!$F$8:$N$1000,9,0)))</f>
        <v/>
      </c>
      <c r="L31" s="352" t="str">
        <f>IF(ISERROR(VLOOKUP(B31,Gülle!$F$8:$O$1000,10,0)),"",(VLOOKUP(B31,Gülle!$F$8:$O$1000,10,0)))</f>
        <v/>
      </c>
      <c r="M31" s="236" t="str">
        <f>IF(ISERROR(VLOOKUP(B31,'1500m.'!$E$8:$F$1000,2,0)),"",(VLOOKUP(B31,'1500m.'!$E$8:$H$1000,2,0)))</f>
        <v/>
      </c>
      <c r="N31" s="355" t="str">
        <f>IF(ISERROR(VLOOKUP(B31,'1500m.'!$E$8:$G$1000,3,0)),"",(VLOOKUP(B31,'1500m.'!$E$8:$G$1000,3,0)))</f>
        <v/>
      </c>
      <c r="O31" s="207" t="str">
        <f>IF(ISERROR(VLOOKUP(B31,'100m.Eng'!$E$8:$F$1000,2,0)),"",(VLOOKUP(B31,'100m.Eng'!$E$8:$H$1000,2,0)))</f>
        <v/>
      </c>
      <c r="P31" s="352" t="str">
        <f>IF(ISERROR(VLOOKUP(B31,'100m.Eng'!$E$8:$G$1000,3,0)),"",(VLOOKUP(B31,'100m.Eng'!$E$8:$G$1000,3,0)))</f>
        <v/>
      </c>
      <c r="Q31" s="208" t="str">
        <f>IF(ISERROR(VLOOKUP(B31,'3000m.Eng'!$E$8:$F$1016,2,0)),"",(VLOOKUP(B31,'3000m.Eng'!$E$8:$H$1016,2,0)))</f>
        <v/>
      </c>
      <c r="R31" s="353" t="str">
        <f>IF(ISERROR(VLOOKUP(B31,'3000m.Eng'!$E$8:$G$1016,3,0)),"",(VLOOKUP(B31,'3000m.Eng'!$E$8:$G$1016,3,0)))</f>
        <v/>
      </c>
      <c r="S31" s="514" t="str">
        <f>IF(ISERROR(VLOOKUP(B31,Çekiç!$F$8:$N$1000,9,0)),"",(VLOOKUP(B31,Çekiç!$F$8:$N$1000,9,0)))</f>
        <v/>
      </c>
      <c r="T31" s="515" t="str">
        <f>IF(ISERROR(VLOOKUP(B31,Çekiç!$F$8:$O$1000,10,0)),"",(VLOOKUP(B31,Çekiç!$F$8:$O$1000,10,0)))</f>
        <v/>
      </c>
      <c r="U31" s="516" t="str">
        <f>IF(ISERROR(VLOOKUP(B31,'4x100metre'!$E$8:$F$1016,2,0)),"",(VLOOKUP(B31,'4x100metre'!$E$8:$F$1016,2,0)))</f>
        <v/>
      </c>
      <c r="V31" s="517" t="str">
        <f>IF(ISERROR(VLOOKUP(B31,'4x100metre'!$E$8:$G$1016,3,0)),"",(VLOOKUP(B31,'4x100metre'!$E$8:$G$1016,3,0)))</f>
        <v/>
      </c>
      <c r="W31" s="529" t="str">
        <f t="shared" si="1"/>
        <v/>
      </c>
    </row>
    <row r="32" spans="1:25" ht="30" customHeight="1">
      <c r="A32" s="986" t="s">
        <v>486</v>
      </c>
      <c r="B32" s="986"/>
      <c r="C32" s="986"/>
      <c r="D32" s="986"/>
      <c r="E32" s="986"/>
      <c r="F32" s="986"/>
      <c r="G32" s="986"/>
      <c r="H32" s="986"/>
      <c r="I32" s="986"/>
      <c r="J32" s="986"/>
      <c r="K32" s="986"/>
      <c r="L32" s="986"/>
      <c r="M32" s="986"/>
      <c r="N32" s="986"/>
      <c r="O32" s="986"/>
      <c r="P32" s="986"/>
      <c r="Q32" s="986"/>
      <c r="R32" s="986"/>
      <c r="S32" s="986"/>
      <c r="T32" s="986"/>
      <c r="U32" s="986"/>
      <c r="V32" s="986"/>
      <c r="W32" s="986"/>
      <c r="X32" s="986"/>
      <c r="Y32" s="986"/>
    </row>
    <row r="33" spans="1:25" ht="42.75" customHeight="1">
      <c r="A33" s="532"/>
      <c r="B33" s="532"/>
      <c r="C33" s="532"/>
      <c r="D33" s="532"/>
      <c r="E33" s="532"/>
      <c r="F33" s="532"/>
      <c r="G33" s="532"/>
      <c r="H33" s="532"/>
      <c r="I33" s="997" t="str">
        <f>'YARIŞMA BİLGİLERİ'!F21</f>
        <v>Kadınlar</v>
      </c>
      <c r="J33" s="997"/>
      <c r="K33" s="997"/>
      <c r="L33" s="997"/>
      <c r="M33" s="997"/>
      <c r="N33" s="997"/>
      <c r="O33" s="997"/>
      <c r="P33" s="532"/>
      <c r="Q33" s="532"/>
      <c r="R33" s="532"/>
      <c r="S33" s="532"/>
      <c r="T33" s="532"/>
      <c r="U33" s="532"/>
      <c r="V33" s="532"/>
      <c r="W33" s="1004">
        <f ca="1">NOW()</f>
        <v>41797.034494675929</v>
      </c>
      <c r="X33" s="1004"/>
      <c r="Y33" s="1004"/>
    </row>
    <row r="34" spans="1:25" s="531" customFormat="1" ht="94.5" customHeight="1">
      <c r="A34" s="760" t="s">
        <v>297</v>
      </c>
      <c r="B34" s="760" t="s">
        <v>945</v>
      </c>
      <c r="C34" s="993" t="s">
        <v>507</v>
      </c>
      <c r="D34" s="994"/>
      <c r="E34" s="991" t="s">
        <v>953</v>
      </c>
      <c r="F34" s="992"/>
      <c r="G34" s="993" t="s">
        <v>634</v>
      </c>
      <c r="H34" s="994"/>
      <c r="I34" s="991" t="s">
        <v>294</v>
      </c>
      <c r="J34" s="992"/>
      <c r="K34" s="993" t="s">
        <v>483</v>
      </c>
      <c r="L34" s="994"/>
      <c r="M34" s="993" t="s">
        <v>484</v>
      </c>
      <c r="N34" s="994"/>
      <c r="O34" s="993" t="s">
        <v>295</v>
      </c>
      <c r="P34" s="994"/>
      <c r="Q34" s="993" t="s">
        <v>296</v>
      </c>
      <c r="R34" s="994"/>
      <c r="S34" s="993" t="s">
        <v>954</v>
      </c>
      <c r="T34" s="994"/>
      <c r="U34" s="991" t="s">
        <v>952</v>
      </c>
      <c r="V34" s="992"/>
      <c r="W34" s="984" t="s">
        <v>298</v>
      </c>
      <c r="X34" s="984" t="s">
        <v>299</v>
      </c>
      <c r="Y34" s="984" t="s">
        <v>300</v>
      </c>
    </row>
    <row r="35" spans="1:25" s="531" customFormat="1" ht="94.5" customHeight="1">
      <c r="A35" s="761"/>
      <c r="B35" s="761"/>
      <c r="C35" s="762" t="s">
        <v>26</v>
      </c>
      <c r="D35" s="763" t="s">
        <v>165</v>
      </c>
      <c r="E35" s="762" t="s">
        <v>26</v>
      </c>
      <c r="F35" s="763" t="s">
        <v>165</v>
      </c>
      <c r="G35" s="762" t="s">
        <v>26</v>
      </c>
      <c r="H35" s="763" t="s">
        <v>165</v>
      </c>
      <c r="I35" s="762" t="s">
        <v>26</v>
      </c>
      <c r="J35" s="763" t="s">
        <v>165</v>
      </c>
      <c r="K35" s="762" t="s">
        <v>26</v>
      </c>
      <c r="L35" s="763" t="s">
        <v>165</v>
      </c>
      <c r="M35" s="762" t="s">
        <v>26</v>
      </c>
      <c r="N35" s="763" t="s">
        <v>165</v>
      </c>
      <c r="O35" s="762" t="s">
        <v>26</v>
      </c>
      <c r="P35" s="763" t="s">
        <v>165</v>
      </c>
      <c r="Q35" s="762" t="s">
        <v>26</v>
      </c>
      <c r="R35" s="763" t="s">
        <v>165</v>
      </c>
      <c r="S35" s="762" t="s">
        <v>26</v>
      </c>
      <c r="T35" s="763" t="s">
        <v>165</v>
      </c>
      <c r="U35" s="762" t="s">
        <v>26</v>
      </c>
      <c r="V35" s="763" t="s">
        <v>165</v>
      </c>
      <c r="W35" s="985"/>
      <c r="X35" s="985"/>
      <c r="Y35" s="985"/>
    </row>
    <row r="36" spans="1:25" s="531" customFormat="1" ht="94.5" customHeight="1">
      <c r="A36" s="206">
        <v>1</v>
      </c>
      <c r="B36" s="635" t="s">
        <v>1059</v>
      </c>
      <c r="C36" s="766">
        <f>IF(ISERROR(VLOOKUP(B36,'200m.'!$E$8:$F$1000,2,0)),"",(VLOOKUP(B36,'200m.'!$E$8:$H$1000,2,0)))</f>
        <v>2326</v>
      </c>
      <c r="D36" s="767">
        <f>IF(ISERROR(VLOOKUP(B36,'200m.'!$E$8:$G$1000,3,0)),"",(VLOOKUP(B36,'200m.'!$E$8:$G$1000,3,0)))</f>
        <v>7</v>
      </c>
      <c r="E36" s="768">
        <f>IF(ISERROR(VLOOKUP(B36,'400m.Eng'!$E$8:$F$1016,2,0)),"",(VLOOKUP(B36,'400m.Eng'!$E$8:$H$1016,2,0)))</f>
        <v>593</v>
      </c>
      <c r="F36" s="769">
        <f>IF(ISERROR(VLOOKUP(B36,'400m.Eng'!$E$8:$G$1016,3,0)),"",(VLOOKUP(B36,'400m.Eng'!$E$8:$G$1016,3,0)))</f>
        <v>7</v>
      </c>
      <c r="G36" s="770">
        <f>IF(ISERROR(VLOOKUP(B36,'3000m.'!$E$8:$F$1000,2,0)),"",(VLOOKUP(B36,'3000m.'!$E$8:$H$1000,2,0)))</f>
        <v>94155</v>
      </c>
      <c r="H36" s="771">
        <f>IF(ISERROR(VLOOKUP(B36,'3000m.'!$E$8:$G$1000,3,0)),"",(VLOOKUP(B36,'3000m.'!$E$8:$G$1000,3,0)))</f>
        <v>7</v>
      </c>
      <c r="I36" s="772">
        <f>IF(ISERROR(VLOOKUP(B36,Yüksek!$F$8:$AB$1000,23,0)),"",(VLOOKUP(B36,Yüksek!$F$8:$AB$1000,23,0)))</f>
        <v>192</v>
      </c>
      <c r="J36" s="773">
        <f>IF(ISERROR(VLOOKUP(B36,Yüksek!$F$8:$AC$1000,24,0)),"",(VLOOKUP(B36,Yüksek!$F$8:$AC$1000,24,0)))</f>
        <v>8</v>
      </c>
      <c r="K36" s="774">
        <f>IF(ISERROR(VLOOKUP(B36,Disk!$F$8:$N$1000,9,0)),"",(VLOOKUP(B36,Disk!$F$8:$N$1000,9,0)))</f>
        <v>4845</v>
      </c>
      <c r="L36" s="771">
        <f>IF(ISERROR(VLOOKUP(B36,Disk!$F$8:$O$1000,10,0)),"",(VLOOKUP(B36,Disk!$F$8:$O$1000,10,0)))</f>
        <v>7</v>
      </c>
      <c r="M36" s="772">
        <f>IF(ISERROR(VLOOKUP(B36,Cirit!$F$8:$N$1000,9,0)),"",(VLOOKUP(B36,Cirit!$F$8:$N$1000,9,0)))</f>
        <v>4921</v>
      </c>
      <c r="N36" s="773">
        <f>IF(ISERROR(VLOOKUP(B36,Cirit!$F$8:$O$1000,10,0)),"",(VLOOKUP(B36,Cirit!$F$8:$O$1000,10,0)))</f>
        <v>7</v>
      </c>
      <c r="O36" s="770">
        <f>IF(ISERROR(VLOOKUP(B36,'800m.'!$E$8:$F$1000,2,0)),"",(VLOOKUP(B36,'800m.'!$E$8:$H$1000,2,0)))</f>
        <v>20582</v>
      </c>
      <c r="P36" s="771">
        <f>IF(ISERROR(VLOOKUP(B36,'800m.'!$E$8:$G$1000,3,0)),"",(VLOOKUP(B36,'800m.'!$E$8:$G$1000,3,0)))</f>
        <v>8</v>
      </c>
      <c r="Q36" s="772">
        <f>IF(ISERROR(VLOOKUP(B36,Uzun!$F$8:$N$1000,9,0)),"",(VLOOKUP(B36,Uzun!$F$8:$N$1000,9,0)))</f>
        <v>616</v>
      </c>
      <c r="R36" s="773">
        <f>IF(ISERROR(VLOOKUP(B36,Uzun!$F$8:$O$1000,10,0)),"",(VLOOKUP(B36,Uzun!$F$8:$O$1000,10,0)))</f>
        <v>8</v>
      </c>
      <c r="S36" s="775">
        <f>IF(ISERROR(VLOOKUP(B36,'5000m.'!$E$8:$F$1000,2,0)),"",(VLOOKUP(B36,'5000m.'!$E$8:$F$1000,2,0)))</f>
        <v>162371</v>
      </c>
      <c r="T36" s="776">
        <f>IF(ISERROR(VLOOKUP(B36,'5000m.'!$E$8:$G$1000,3,0)),"",(VLOOKUP(B36,'5000m.'!$E$8:$G$1000,3,0)))</f>
        <v>8</v>
      </c>
      <c r="U36" s="777">
        <f>IF(ISERROR(VLOOKUP(B36,'4X400M.BAYR'!$E$8:$F$1016,2,0)),"",(VLOOKUP(B36,'4X400M.BAYR'!$E$8:$F$1016,2,0)))</f>
        <v>34176</v>
      </c>
      <c r="V36" s="778">
        <f>IF(ISERROR(VLOOKUP(B36,'4X400M.BAYR'!$E$8:$G$1016,3,0)),"",(VLOOKUP(B36,'4X400M.BAYR'!$E$8:$G$1016,3,0)))</f>
        <v>8</v>
      </c>
      <c r="W36" s="1035">
        <f>IFERROR(VLOOKUP(B36,'Genel Puan Tablosu'!B8:W31,22,0)," ")</f>
        <v>72</v>
      </c>
      <c r="X36" s="1036">
        <f t="shared" ref="X36:X43" si="2">IF(B36="","",SUMIF($C$35:$V$35,"PUAN",$C36:$V36))</f>
        <v>75</v>
      </c>
      <c r="Y36" s="1037">
        <f t="shared" ref="Y36:Y43" si="3">SUM(W36,X36)</f>
        <v>147</v>
      </c>
    </row>
    <row r="37" spans="1:25" s="531" customFormat="1" ht="94.5" customHeight="1">
      <c r="A37" s="206">
        <v>2</v>
      </c>
      <c r="B37" s="635" t="s">
        <v>1014</v>
      </c>
      <c r="C37" s="766">
        <f>IF(ISERROR(VLOOKUP(B37,'200m.'!$E$8:$F$1000,2,0)),"",(VLOOKUP(B37,'200m.'!$E$8:$H$1000,2,0)))</f>
        <v>2323</v>
      </c>
      <c r="D37" s="767">
        <f>IF(ISERROR(VLOOKUP(B37,'200m.'!$E$8:$G$1000,3,0)),"",(VLOOKUP(B37,'200m.'!$E$8:$G$1000,3,0)))</f>
        <v>8</v>
      </c>
      <c r="E37" s="768">
        <f>IF(ISERROR(VLOOKUP(B37,'400m.Eng'!$E$8:$F$1016,2,0)),"",(VLOOKUP(B37,'400m.Eng'!$E$8:$H$1016,2,0)))</f>
        <v>588</v>
      </c>
      <c r="F37" s="769">
        <f>IF(ISERROR(VLOOKUP(B37,'400m.Eng'!$E$8:$G$1016,3,0)),"",(VLOOKUP(B37,'400m.Eng'!$E$8:$G$1016,3,0)))</f>
        <v>8</v>
      </c>
      <c r="G37" s="770">
        <f>IF(ISERROR(VLOOKUP(B37,'3000m.'!$E$8:$F$1000,2,0)),"",(VLOOKUP(B37,'3000m.'!$E$8:$H$1000,2,0)))</f>
        <v>95098</v>
      </c>
      <c r="H37" s="771">
        <f>IF(ISERROR(VLOOKUP(B37,'3000m.'!$E$8:$G$1000,3,0)),"",(VLOOKUP(B37,'3000m.'!$E$8:$G$1000,3,0)))</f>
        <v>5</v>
      </c>
      <c r="I37" s="772">
        <f>IF(ISERROR(VLOOKUP(B37,Yüksek!$F$8:$AB$1000,23,0)),"",(VLOOKUP(B37,Yüksek!$F$8:$AB$1000,23,0)))</f>
        <v>190</v>
      </c>
      <c r="J37" s="773">
        <f>IF(ISERROR(VLOOKUP(B37,Yüksek!$F$8:$AC$1000,24,0)),"",(VLOOKUP(B37,Yüksek!$F$8:$AC$1000,24,0)))</f>
        <v>7</v>
      </c>
      <c r="K37" s="774">
        <f>IF(ISERROR(VLOOKUP(B37,Disk!$F$8:$N$1000,9,0)),"",(VLOOKUP(B37,Disk!$F$8:$N$1000,9,0)))</f>
        <v>5028</v>
      </c>
      <c r="L37" s="771">
        <f>IF(ISERROR(VLOOKUP(B37,Disk!$F$8:$O$1000,10,0)),"",(VLOOKUP(B37,Disk!$F$8:$O$1000,10,0)))</f>
        <v>8</v>
      </c>
      <c r="M37" s="772">
        <f>IF(ISERROR(VLOOKUP(B37,Cirit!$F$8:$N$1000,9,0)),"",(VLOOKUP(B37,Cirit!$F$8:$N$1000,9,0)))</f>
        <v>5115</v>
      </c>
      <c r="N37" s="773">
        <f>IF(ISERROR(VLOOKUP(B37,Cirit!$F$8:$O$1000,10,0)),"",(VLOOKUP(B37,Cirit!$F$8:$O$1000,10,0)))</f>
        <v>8</v>
      </c>
      <c r="O37" s="770">
        <f>IF(ISERROR(VLOOKUP(B37,'800m.'!$E$8:$F$1000,2,0)),"",(VLOOKUP(B37,'800m.'!$E$8:$H$1000,2,0)))</f>
        <v>20653</v>
      </c>
      <c r="P37" s="771">
        <f>IF(ISERROR(VLOOKUP(B37,'800m.'!$E$8:$G$1000,3,0)),"",(VLOOKUP(B37,'800m.'!$E$8:$G$1000,3,0)))</f>
        <v>7</v>
      </c>
      <c r="Q37" s="772">
        <f>IF(ISERROR(VLOOKUP(B37,Uzun!$F$8:$N$1000,9,0)),"",(VLOOKUP(B37,Uzun!$F$8:$N$1000,9,0)))</f>
        <v>593</v>
      </c>
      <c r="R37" s="773">
        <f>IF(ISERROR(VLOOKUP(B37,Uzun!$F$8:$O$1000,10,0)),"",(VLOOKUP(B37,Uzun!$F$8:$O$1000,10,0)))</f>
        <v>7</v>
      </c>
      <c r="S37" s="775">
        <f>IF(ISERROR(VLOOKUP(B37,'5000m.'!$E$8:$F$1000,2,0)),"",(VLOOKUP(B37,'5000m.'!$E$8:$F$1000,2,0)))</f>
        <v>163360</v>
      </c>
      <c r="T37" s="776">
        <f>IF(ISERROR(VLOOKUP(B37,'5000m.'!$E$8:$G$1000,3,0)),"",(VLOOKUP(B37,'5000m.'!$E$8:$G$1000,3,0)))</f>
        <v>7</v>
      </c>
      <c r="U37" s="777">
        <f>IF(ISERROR(VLOOKUP(B37,'4X400M.BAYR'!$E$8:$F$1016,2,0)),"",(VLOOKUP(B37,'4X400M.BAYR'!$E$8:$F$1016,2,0)))</f>
        <v>34752</v>
      </c>
      <c r="V37" s="778">
        <f>IF(ISERROR(VLOOKUP(B37,'4X400M.BAYR'!$E$8:$G$1016,3,0)),"",(VLOOKUP(B37,'4X400M.BAYR'!$E$8:$G$1016,3,0)))</f>
        <v>7</v>
      </c>
      <c r="W37" s="1035">
        <f>IFERROR(VLOOKUP(B37,'Genel Puan Tablosu'!B9:W32,22,0)," ")</f>
        <v>66</v>
      </c>
      <c r="X37" s="1036">
        <f t="shared" si="2"/>
        <v>72</v>
      </c>
      <c r="Y37" s="1038">
        <f t="shared" si="3"/>
        <v>138</v>
      </c>
    </row>
    <row r="38" spans="1:25" s="531" customFormat="1" ht="94.5" customHeight="1">
      <c r="A38" s="206">
        <v>3</v>
      </c>
      <c r="B38" s="635" t="s">
        <v>996</v>
      </c>
      <c r="C38" s="766">
        <f>IF(ISERROR(VLOOKUP(B38,'200m.'!$E$8:$F$1000,2,0)),"",(VLOOKUP(B38,'200m.'!$E$8:$H$1000,2,0)))</f>
        <v>2615</v>
      </c>
      <c r="D38" s="767">
        <f>IF(ISERROR(VLOOKUP(B38,'200m.'!$E$8:$G$1000,3,0)),"",(VLOOKUP(B38,'200m.'!$E$8:$G$1000,3,0)))</f>
        <v>4</v>
      </c>
      <c r="E38" s="768">
        <f>IF(ISERROR(VLOOKUP(B38,'400m.Eng'!$E$8:$F$1016,2,0)),"",(VLOOKUP(B38,'400m.Eng'!$E$8:$H$1016,2,0)))</f>
        <v>1042</v>
      </c>
      <c r="F38" s="769">
        <f>IF(ISERROR(VLOOKUP(B38,'400m.Eng'!$E$8:$G$1016,3,0)),"",(VLOOKUP(B38,'400m.Eng'!$E$8:$G$1016,3,0)))</f>
        <v>3</v>
      </c>
      <c r="G38" s="770">
        <f>IF(ISERROR(VLOOKUP(B38,'3000m.'!$E$8:$F$1000,2,0)),"",(VLOOKUP(B38,'3000m.'!$E$8:$H$1000,2,0)))</f>
        <v>94462</v>
      </c>
      <c r="H38" s="771">
        <f>IF(ISERROR(VLOOKUP(B38,'3000m.'!$E$8:$G$1000,3,0)),"",(VLOOKUP(B38,'3000m.'!$E$8:$G$1000,3,0)))</f>
        <v>6</v>
      </c>
      <c r="I38" s="772">
        <f>IF(ISERROR(VLOOKUP(B38,Yüksek!$F$8:$AB$1000,23,0)),"",(VLOOKUP(B38,Yüksek!$F$8:$AB$1000,23,0)))</f>
        <v>160</v>
      </c>
      <c r="J38" s="773">
        <f>IF(ISERROR(VLOOKUP(B38,Yüksek!$F$8:$AC$1000,24,0)),"",(VLOOKUP(B38,Yüksek!$F$8:$AC$1000,24,0)))</f>
        <v>4.5</v>
      </c>
      <c r="K38" s="774">
        <f>IF(ISERROR(VLOOKUP(B38,Disk!$F$8:$N$1000,9,0)),"",(VLOOKUP(B38,Disk!$F$8:$N$1000,9,0)))</f>
        <v>4557</v>
      </c>
      <c r="L38" s="771">
        <f>IF(ISERROR(VLOOKUP(B38,Disk!$F$8:$O$1000,10,0)),"",(VLOOKUP(B38,Disk!$F$8:$O$1000,10,0)))</f>
        <v>6</v>
      </c>
      <c r="M38" s="772">
        <f>IF(ISERROR(VLOOKUP(B38,Cirit!$F$8:$N$1000,9,0)),"",(VLOOKUP(B38,Cirit!$F$8:$N$1000,9,0)))</f>
        <v>4072</v>
      </c>
      <c r="N38" s="773">
        <f>IF(ISERROR(VLOOKUP(B38,Cirit!$F$8:$O$1000,10,0)),"",(VLOOKUP(B38,Cirit!$F$8:$O$1000,10,0)))</f>
        <v>5</v>
      </c>
      <c r="O38" s="770">
        <f>IF(ISERROR(VLOOKUP(B38,'800m.'!$E$8:$F$1000,2,0)),"",(VLOOKUP(B38,'800m.'!$E$8:$H$1000,2,0)))</f>
        <v>21243</v>
      </c>
      <c r="P38" s="771">
        <f>IF(ISERROR(VLOOKUP(B38,'800m.'!$E$8:$G$1000,3,0)),"",(VLOOKUP(B38,'800m.'!$E$8:$G$1000,3,0)))</f>
        <v>4</v>
      </c>
      <c r="Q38" s="772">
        <f>IF(ISERROR(VLOOKUP(B38,Uzun!$F$8:$N$1000,9,0)),"",(VLOOKUP(B38,Uzun!$F$8:$N$1000,9,0)))</f>
        <v>589</v>
      </c>
      <c r="R38" s="773">
        <f>IF(ISERROR(VLOOKUP(B38,Uzun!$F$8:$O$1000,10,0)),"",(VLOOKUP(B38,Uzun!$F$8:$O$1000,10,0)))</f>
        <v>6</v>
      </c>
      <c r="S38" s="775">
        <f>IF(ISERROR(VLOOKUP(B38,'5000m.'!$E$8:$F$1000,2,0)),"",(VLOOKUP(B38,'5000m.'!$E$8:$F$1000,2,0)))</f>
        <v>170228</v>
      </c>
      <c r="T38" s="776">
        <f>IF(ISERROR(VLOOKUP(B38,'5000m.'!$E$8:$G$1000,3,0)),"",(VLOOKUP(B38,'5000m.'!$E$8:$G$1000,3,0)))</f>
        <v>5</v>
      </c>
      <c r="U38" s="777">
        <f>IF(ISERROR(VLOOKUP(B38,'4X400M.BAYR'!$E$8:$F$1016,2,0)),"",(VLOOKUP(B38,'4X400M.BAYR'!$E$8:$F$1016,2,0)))</f>
        <v>35668</v>
      </c>
      <c r="V38" s="778">
        <f>IF(ISERROR(VLOOKUP(B38,'4X400M.BAYR'!$E$8:$G$1016,3,0)),"",(VLOOKUP(B38,'4X400M.BAYR'!$E$8:$G$1016,3,0)))</f>
        <v>6</v>
      </c>
      <c r="W38" s="1035">
        <f>IFERROR(VLOOKUP(B38,'Genel Puan Tablosu'!B12:W35,22,0)," ")</f>
        <v>43</v>
      </c>
      <c r="X38" s="1036">
        <f t="shared" si="2"/>
        <v>49.5</v>
      </c>
      <c r="Y38" s="1038">
        <f t="shared" si="3"/>
        <v>92.5</v>
      </c>
    </row>
    <row r="39" spans="1:25" s="531" customFormat="1" ht="94.5" customHeight="1">
      <c r="A39" s="206">
        <v>4</v>
      </c>
      <c r="B39" s="635" t="s">
        <v>1096</v>
      </c>
      <c r="C39" s="766">
        <f>IF(ISERROR(VLOOKUP(B39,'200m.'!$E$8:$F$1000,2,0)),"",(VLOOKUP(B39,'200m.'!$E$8:$H$1000,2,0)))</f>
        <v>2692</v>
      </c>
      <c r="D39" s="767">
        <f>IF(ISERROR(VLOOKUP(B39,'200m.'!$E$8:$G$1000,3,0)),"",(VLOOKUP(B39,'200m.'!$E$8:$G$1000,3,0)))</f>
        <v>1</v>
      </c>
      <c r="E39" s="768">
        <f>IF(ISERROR(VLOOKUP(B39,'400m.Eng'!$E$8:$F$1016,2,0)),"",(VLOOKUP(B39,'400m.Eng'!$E$8:$H$1016,2,0)))</f>
        <v>596</v>
      </c>
      <c r="F39" s="769">
        <f>IF(ISERROR(VLOOKUP(B39,'400m.Eng'!$E$8:$G$1016,3,0)),"",(VLOOKUP(B39,'400m.Eng'!$E$8:$G$1016,3,0)))</f>
        <v>6</v>
      </c>
      <c r="G39" s="770">
        <f>IF(ISERROR(VLOOKUP(B39,'3000m.'!$E$8:$F$1000,2,0)),"",(VLOOKUP(B39,'3000m.'!$E$8:$H$1000,2,0)))</f>
        <v>102075</v>
      </c>
      <c r="H39" s="771">
        <f>IF(ISERROR(VLOOKUP(B39,'3000m.'!$E$8:$G$1000,3,0)),"",(VLOOKUP(B39,'3000m.'!$E$8:$G$1000,3,0)))</f>
        <v>4</v>
      </c>
      <c r="I39" s="772">
        <f>IF(ISERROR(VLOOKUP(B39,Yüksek!$F$8:$AB$1000,23,0)),"",(VLOOKUP(B39,Yüksek!$F$8:$AB$1000,23,0)))</f>
        <v>160</v>
      </c>
      <c r="J39" s="773">
        <f>IF(ISERROR(VLOOKUP(B39,Yüksek!$F$8:$AC$1000,24,0)),"",(VLOOKUP(B39,Yüksek!$F$8:$AC$1000,24,0)))</f>
        <v>4.5</v>
      </c>
      <c r="K39" s="774">
        <f>IF(ISERROR(VLOOKUP(B39,Disk!$F$8:$N$1000,9,0)),"",(VLOOKUP(B39,Disk!$F$8:$N$1000,9,0)))</f>
        <v>4469</v>
      </c>
      <c r="L39" s="771">
        <f>IF(ISERROR(VLOOKUP(B39,Disk!$F$8:$O$1000,10,0)),"",(VLOOKUP(B39,Disk!$F$8:$O$1000,10,0)))</f>
        <v>5</v>
      </c>
      <c r="M39" s="772">
        <f>IF(ISERROR(VLOOKUP(B39,Cirit!$F$8:$N$1000,9,0)),"",(VLOOKUP(B39,Cirit!$F$8:$N$1000,9,0)))</f>
        <v>3509</v>
      </c>
      <c r="N39" s="773">
        <f>IF(ISERROR(VLOOKUP(B39,Cirit!$F$8:$O$1000,10,0)),"",(VLOOKUP(B39,Cirit!$F$8:$O$1000,10,0)))</f>
        <v>2</v>
      </c>
      <c r="O39" s="770">
        <f>IF(ISERROR(VLOOKUP(B39,'800m.'!$E$8:$F$1000,2,0)),"",(VLOOKUP(B39,'800m.'!$E$8:$H$1000,2,0)))</f>
        <v>21149</v>
      </c>
      <c r="P39" s="771">
        <f>IF(ISERROR(VLOOKUP(B39,'800m.'!$E$8:$G$1000,3,0)),"",(VLOOKUP(B39,'800m.'!$E$8:$G$1000,3,0)))</f>
        <v>5</v>
      </c>
      <c r="Q39" s="772">
        <f>IF(ISERROR(VLOOKUP(B39,Uzun!$F$8:$N$1000,9,0)),"",(VLOOKUP(B39,Uzun!$F$8:$N$1000,9,0)))</f>
        <v>543</v>
      </c>
      <c r="R39" s="773">
        <f>IF(ISERROR(VLOOKUP(B39,Uzun!$F$8:$O$1000,10,0)),"",(VLOOKUP(B39,Uzun!$F$8:$O$1000,10,0)))</f>
        <v>5</v>
      </c>
      <c r="S39" s="775">
        <f>IF(ISERROR(VLOOKUP(B39,'5000m.'!$E$8:$F$1000,2,0)),"",(VLOOKUP(B39,'5000m.'!$E$8:$F$1000,2,0)))</f>
        <v>174358</v>
      </c>
      <c r="T39" s="776">
        <f>IF(ISERROR(VLOOKUP(B39,'5000m.'!$E$8:$G$1000,3,0)),"",(VLOOKUP(B39,'5000m.'!$E$8:$G$1000,3,0)))</f>
        <v>3</v>
      </c>
      <c r="U39" s="777">
        <f>IF(ISERROR(VLOOKUP(B39,'4X400M.BAYR'!$E$8:$F$1016,2,0)),"",(VLOOKUP(B39,'4X400M.BAYR'!$E$8:$F$1016,2,0)))</f>
        <v>35933</v>
      </c>
      <c r="V39" s="778">
        <f>IF(ISERROR(VLOOKUP(B39,'4X400M.BAYR'!$E$8:$G$1016,3,0)),"",(VLOOKUP(B39,'4X400M.BAYR'!$E$8:$G$1016,3,0)))</f>
        <v>4</v>
      </c>
      <c r="W39" s="1035">
        <f>IFERROR(VLOOKUP(B39,'Genel Puan Tablosu'!B10:W33,22,0)," ")</f>
        <v>46.5</v>
      </c>
      <c r="X39" s="1036">
        <f t="shared" si="2"/>
        <v>39.5</v>
      </c>
      <c r="Y39" s="1038">
        <f t="shared" si="3"/>
        <v>86</v>
      </c>
    </row>
    <row r="40" spans="1:25" s="531" customFormat="1" ht="94.5" customHeight="1">
      <c r="A40" s="206">
        <v>5</v>
      </c>
      <c r="B40" s="635" t="s">
        <v>961</v>
      </c>
      <c r="C40" s="766">
        <f>IF(ISERROR(VLOOKUP(B40,'200m.'!$E$8:$F$1000,2,0)),"",(VLOOKUP(B40,'200m.'!$E$8:$H$1000,2,0)))</f>
        <v>2553</v>
      </c>
      <c r="D40" s="767">
        <f>IF(ISERROR(VLOOKUP(B40,'200m.'!$E$8:$G$1000,3,0)),"",(VLOOKUP(B40,'200m.'!$E$8:$G$1000,3,0)))</f>
        <v>6</v>
      </c>
      <c r="E40" s="768">
        <f>IF(ISERROR(VLOOKUP(B40,'400m.Eng'!$E$8:$F$1016,2,0)),"",(VLOOKUP(B40,'400m.Eng'!$E$8:$H$1016,2,0)))</f>
        <v>1075</v>
      </c>
      <c r="F40" s="769">
        <f>IF(ISERROR(VLOOKUP(B40,'400m.Eng'!$E$8:$G$1016,3,0)),"",(VLOOKUP(B40,'400m.Eng'!$E$8:$G$1016,3,0)))</f>
        <v>2</v>
      </c>
      <c r="G40" s="770">
        <f>IF(ISERROR(VLOOKUP(B40,'3000m.'!$E$8:$F$1000,2,0)),"",(VLOOKUP(B40,'3000m.'!$E$8:$H$1000,2,0)))</f>
        <v>111089</v>
      </c>
      <c r="H40" s="771">
        <f>IF(ISERROR(VLOOKUP(B40,'3000m.'!$E$8:$G$1000,3,0)),"",(VLOOKUP(B40,'3000m.'!$E$8:$G$1000,3,0)))</f>
        <v>2</v>
      </c>
      <c r="I40" s="772">
        <f>IF(ISERROR(VLOOKUP(B40,Yüksek!$F$8:$AB$1000,23,0)),"",(VLOOKUP(B40,Yüksek!$F$8:$AB$1000,23,0)))</f>
        <v>155</v>
      </c>
      <c r="J40" s="773">
        <f>IF(ISERROR(VLOOKUP(B40,Yüksek!$F$8:$AC$1000,24,0)),"",(VLOOKUP(B40,Yüksek!$F$8:$AC$1000,24,0)))</f>
        <v>3</v>
      </c>
      <c r="K40" s="774">
        <f>IF(ISERROR(VLOOKUP(B40,Disk!$F$8:$N$1000,9,0)),"",(VLOOKUP(B40,Disk!$F$8:$N$1000,9,0)))</f>
        <v>3379</v>
      </c>
      <c r="L40" s="771">
        <f>IF(ISERROR(VLOOKUP(B40,Disk!$F$8:$O$1000,10,0)),"",(VLOOKUP(B40,Disk!$F$8:$O$1000,10,0)))</f>
        <v>2</v>
      </c>
      <c r="M40" s="772">
        <f>IF(ISERROR(VLOOKUP(B40,Cirit!$F$8:$N$1000,9,0)),"",(VLOOKUP(B40,Cirit!$F$8:$N$1000,9,0)))</f>
        <v>4253</v>
      </c>
      <c r="N40" s="773">
        <f>IF(ISERROR(VLOOKUP(B40,Cirit!$F$8:$O$1000,10,0)),"",(VLOOKUP(B40,Cirit!$F$8:$O$1000,10,0)))</f>
        <v>6</v>
      </c>
      <c r="O40" s="770">
        <f>IF(ISERROR(VLOOKUP(B40,'800m.'!$E$8:$F$1000,2,0)),"",(VLOOKUP(B40,'800m.'!$E$8:$H$1000,2,0)))</f>
        <v>21446</v>
      </c>
      <c r="P40" s="771">
        <f>IF(ISERROR(VLOOKUP(B40,'800m.'!$E$8:$G$1000,3,0)),"",(VLOOKUP(B40,'800m.'!$E$8:$G$1000,3,0)))</f>
        <v>3</v>
      </c>
      <c r="Q40" s="772">
        <f>IF(ISERROR(VLOOKUP(B40,Uzun!$F$8:$N$1000,9,0)),"",(VLOOKUP(B40,Uzun!$F$8:$N$1000,9,0)))</f>
        <v>511</v>
      </c>
      <c r="R40" s="773">
        <f>IF(ISERROR(VLOOKUP(B40,Uzun!$F$8:$O$1000,10,0)),"",(VLOOKUP(B40,Uzun!$F$8:$O$1000,10,0)))</f>
        <v>4</v>
      </c>
      <c r="S40" s="775">
        <f>IF(ISERROR(VLOOKUP(B40,'5000m.'!$E$8:$F$1000,2,0)),"",(VLOOKUP(B40,'5000m.'!$E$8:$F$1000,2,0)))</f>
        <v>171562</v>
      </c>
      <c r="T40" s="776">
        <f>IF(ISERROR(VLOOKUP(B40,'5000m.'!$E$8:$G$1000,3,0)),"",(VLOOKUP(B40,'5000m.'!$E$8:$G$1000,3,0)))</f>
        <v>4</v>
      </c>
      <c r="U40" s="777">
        <f>IF(ISERROR(VLOOKUP(B40,'4X400M.BAYR'!$E$8:$F$1016,2,0)),"",(VLOOKUP(B40,'4X400M.BAYR'!$E$8:$F$1016,2,0)))</f>
        <v>35700</v>
      </c>
      <c r="V40" s="778">
        <f>IF(ISERROR(VLOOKUP(B40,'4X400M.BAYR'!$E$8:$G$1016,3,0)),"",(VLOOKUP(B40,'4X400M.BAYR'!$E$8:$G$1016,3,0)))</f>
        <v>5</v>
      </c>
      <c r="W40" s="1035">
        <f>IFERROR(VLOOKUP(B40,'Genel Puan Tablosu'!B11:W34,22,0)," ")</f>
        <v>46</v>
      </c>
      <c r="X40" s="1036">
        <f t="shared" si="2"/>
        <v>37</v>
      </c>
      <c r="Y40" s="1038">
        <f t="shared" si="3"/>
        <v>83</v>
      </c>
    </row>
    <row r="41" spans="1:25" s="531" customFormat="1" ht="94.5" customHeight="1">
      <c r="A41" s="206">
        <v>6</v>
      </c>
      <c r="B41" s="635" t="s">
        <v>1114</v>
      </c>
      <c r="C41" s="766">
        <f>IF(ISERROR(VLOOKUP(B41,'200m.'!$E$8:$F$1000,2,0)),"",(VLOOKUP(B41,'200m.'!$E$8:$H$1000,2,0)))</f>
        <v>2629</v>
      </c>
      <c r="D41" s="767">
        <f>IF(ISERROR(VLOOKUP(B41,'200m.'!$E$8:$G$1000,3,0)),"",(VLOOKUP(B41,'200m.'!$E$8:$G$1000,3,0)))</f>
        <v>3</v>
      </c>
      <c r="E41" s="768">
        <f>IF(ISERROR(VLOOKUP(B41,'400m.Eng'!$E$8:$F$1016,2,0)),"",(VLOOKUP(B41,'400m.Eng'!$E$8:$H$1016,2,0)))</f>
        <v>1038</v>
      </c>
      <c r="F41" s="769">
        <f>IF(ISERROR(VLOOKUP(B41,'400m.Eng'!$E$8:$G$1016,3,0)),"",(VLOOKUP(B41,'400m.Eng'!$E$8:$G$1016,3,0)))</f>
        <v>4</v>
      </c>
      <c r="G41" s="770">
        <f>IF(ISERROR(VLOOKUP(B41,'3000m.'!$E$8:$F$1000,2,0)),"",(VLOOKUP(B41,'3000m.'!$E$8:$H$1000,2,0)))</f>
        <v>102356</v>
      </c>
      <c r="H41" s="771">
        <f>IF(ISERROR(VLOOKUP(B41,'3000m.'!$E$8:$G$1000,3,0)),"",(VLOOKUP(B41,'3000m.'!$E$8:$G$1000,3,0)))</f>
        <v>3</v>
      </c>
      <c r="I41" s="772">
        <f>IF(ISERROR(VLOOKUP(B41,Yüksek!$F$8:$AB$1000,23,0)),"",(VLOOKUP(B41,Yüksek!$F$8:$AB$1000,23,0)))</f>
        <v>160</v>
      </c>
      <c r="J41" s="773">
        <f>IF(ISERROR(VLOOKUP(B41,Yüksek!$F$8:$AC$1000,24,0)),"",(VLOOKUP(B41,Yüksek!$F$8:$AC$1000,24,0)))</f>
        <v>6</v>
      </c>
      <c r="K41" s="774">
        <f>IF(ISERROR(VLOOKUP(B41,Disk!$F$8:$N$1000,9,0)),"",(VLOOKUP(B41,Disk!$F$8:$N$1000,9,0)))</f>
        <v>3717</v>
      </c>
      <c r="L41" s="771">
        <f>IF(ISERROR(VLOOKUP(B41,Disk!$F$8:$O$1000,10,0)),"",(VLOOKUP(B41,Disk!$F$8:$O$1000,10,0)))</f>
        <v>4</v>
      </c>
      <c r="M41" s="772">
        <f>IF(ISERROR(VLOOKUP(B41,Cirit!$F$8:$N$1000,9,0)),"",(VLOOKUP(B41,Cirit!$F$8:$N$1000,9,0)))</f>
        <v>3905</v>
      </c>
      <c r="N41" s="773">
        <f>IF(ISERROR(VLOOKUP(B41,Cirit!$F$8:$O$1000,10,0)),"",(VLOOKUP(B41,Cirit!$F$8:$O$1000,10,0)))</f>
        <v>3</v>
      </c>
      <c r="O41" s="770">
        <f>IF(ISERROR(VLOOKUP(B41,'800m.'!$E$8:$F$1000,2,0)),"",(VLOOKUP(B41,'800m.'!$E$8:$H$1000,2,0)))</f>
        <v>22282</v>
      </c>
      <c r="P41" s="771">
        <f>IF(ISERROR(VLOOKUP(B41,'800m.'!$E$8:$G$1000,3,0)),"",(VLOOKUP(B41,'800m.'!$E$8:$G$1000,3,0)))</f>
        <v>2</v>
      </c>
      <c r="Q41" s="772">
        <f>IF(ISERROR(VLOOKUP(B41,Uzun!$F$8:$N$1000,9,0)),"",(VLOOKUP(B41,Uzun!$F$8:$N$1000,9,0)))</f>
        <v>511</v>
      </c>
      <c r="R41" s="773">
        <f>IF(ISERROR(VLOOKUP(B41,Uzun!$F$8:$O$1000,10,0)),"",(VLOOKUP(B41,Uzun!$F$8:$O$1000,10,0)))</f>
        <v>3</v>
      </c>
      <c r="S41" s="775">
        <f>IF(ISERROR(VLOOKUP(B41,'5000m.'!$E$8:$F$1000,2,0)),"",(VLOOKUP(B41,'5000m.'!$E$8:$F$1000,2,0)))</f>
        <v>190684</v>
      </c>
      <c r="T41" s="776">
        <f>IF(ISERROR(VLOOKUP(B41,'5000m.'!$E$8:$G$1000,3,0)),"",(VLOOKUP(B41,'5000m.'!$E$8:$G$1000,3,0)))</f>
        <v>2</v>
      </c>
      <c r="U41" s="777">
        <f>IF(ISERROR(VLOOKUP(B41,'4X400M.BAYR'!$E$8:$F$1016,2,0)),"",(VLOOKUP(B41,'4X400M.BAYR'!$E$8:$F$1016,2,0)))</f>
        <v>35968</v>
      </c>
      <c r="V41" s="778">
        <f>IF(ISERROR(VLOOKUP(B41,'4X400M.BAYR'!$E$8:$G$1016,3,0)),"",(VLOOKUP(B41,'4X400M.BAYR'!$E$8:$G$1016,3,0)))</f>
        <v>3</v>
      </c>
      <c r="W41" s="1035">
        <f>IFERROR(VLOOKUP(B41,'Genel Puan Tablosu'!B13:W36,22,0)," ")</f>
        <v>32</v>
      </c>
      <c r="X41" s="1036">
        <f t="shared" si="2"/>
        <v>33</v>
      </c>
      <c r="Y41" s="1038">
        <f t="shared" si="3"/>
        <v>65</v>
      </c>
    </row>
    <row r="42" spans="1:25" s="531" customFormat="1" ht="94.5" customHeight="1">
      <c r="A42" s="206">
        <v>7</v>
      </c>
      <c r="B42" s="635" t="s">
        <v>1129</v>
      </c>
      <c r="C42" s="766">
        <f>IF(ISERROR(VLOOKUP(B42,'200m.'!$E$8:$F$1000,2,0)),"",(VLOOKUP(B42,'200m.'!$E$8:$H$1000,2,0)))</f>
        <v>2681</v>
      </c>
      <c r="D42" s="767">
        <f>IF(ISERROR(VLOOKUP(B42,'200m.'!$E$8:$G$1000,3,0)),"",(VLOOKUP(B42,'200m.'!$E$8:$G$1000,3,0)))</f>
        <v>2</v>
      </c>
      <c r="E42" s="768">
        <f>IF(ISERROR(VLOOKUP(B42,'400m.Eng'!$E$8:$F$1016,2,0)),"",(VLOOKUP(B42,'400m.Eng'!$E$8:$H$1016,2,0)))</f>
        <v>1036</v>
      </c>
      <c r="F42" s="769">
        <f>IF(ISERROR(VLOOKUP(B42,'400m.Eng'!$E$8:$G$1016,3,0)),"",(VLOOKUP(B42,'400m.Eng'!$E$8:$G$1016,3,0)))</f>
        <v>5</v>
      </c>
      <c r="G42" s="770">
        <f>IF(ISERROR(VLOOKUP(B42,'3000m.'!$E$8:$F$1000,2,0)),"",(VLOOKUP(B42,'3000m.'!$E$8:$H$1000,2,0)))</f>
        <v>93803</v>
      </c>
      <c r="H42" s="771">
        <f>IF(ISERROR(VLOOKUP(B42,'3000m.'!$E$8:$G$1000,3,0)),"",(VLOOKUP(B42,'3000m.'!$E$8:$G$1000,3,0)))</f>
        <v>8</v>
      </c>
      <c r="I42" s="772">
        <f>IF(ISERROR(VLOOKUP(B42,Yüksek!$F$8:$AB$1000,23,0)),"",(VLOOKUP(B42,Yüksek!$F$8:$AB$1000,23,0)))</f>
        <v>155</v>
      </c>
      <c r="J42" s="773">
        <f>IF(ISERROR(VLOOKUP(B42,Yüksek!$F$8:$AC$1000,24,0)),"",(VLOOKUP(B42,Yüksek!$F$8:$AC$1000,24,0)))</f>
        <v>2</v>
      </c>
      <c r="K42" s="774">
        <f>IF(ISERROR(VLOOKUP(B42,Disk!$F$8:$N$1000,9,0)),"",(VLOOKUP(B42,Disk!$F$8:$N$1000,9,0)))</f>
        <v>1151</v>
      </c>
      <c r="L42" s="771">
        <f>IF(ISERROR(VLOOKUP(B42,Disk!$F$8:$O$1000,10,0)),"",(VLOOKUP(B42,Disk!$F$8:$O$1000,10,0)))</f>
        <v>1</v>
      </c>
      <c r="M42" s="772">
        <f>IF(ISERROR(VLOOKUP(B42,Cirit!$F$8:$N$1000,9,0)),"",(VLOOKUP(B42,Cirit!$F$8:$N$1000,9,0)))</f>
        <v>3108</v>
      </c>
      <c r="N42" s="773">
        <f>IF(ISERROR(VLOOKUP(B42,Cirit!$F$8:$O$1000,10,0)),"",(VLOOKUP(B42,Cirit!$F$8:$O$1000,10,0)))</f>
        <v>1</v>
      </c>
      <c r="O42" s="770">
        <f>IF(ISERROR(VLOOKUP(B42,'800m.'!$E$8:$F$1000,2,0)),"",(VLOOKUP(B42,'800m.'!$E$8:$H$1000,2,0)))</f>
        <v>20686</v>
      </c>
      <c r="P42" s="771">
        <f>IF(ISERROR(VLOOKUP(B42,'800m.'!$E$8:$G$1000,3,0)),"",(VLOOKUP(B42,'800m.'!$E$8:$G$1000,3,0)))</f>
        <v>6</v>
      </c>
      <c r="Q42" s="772">
        <f>IF(ISERROR(VLOOKUP(B42,Uzun!$F$8:$N$1000,9,0)),"",(VLOOKUP(B42,Uzun!$F$8:$N$1000,9,0)))</f>
        <v>484</v>
      </c>
      <c r="R42" s="773">
        <f>IF(ISERROR(VLOOKUP(B42,Uzun!$F$8:$O$1000,10,0)),"",(VLOOKUP(B42,Uzun!$F$8:$O$1000,10,0)))</f>
        <v>2</v>
      </c>
      <c r="S42" s="775">
        <f>IF(ISERROR(VLOOKUP(B42,'5000m.'!$E$8:$F$1000,2,0)),"",(VLOOKUP(B42,'5000m.'!$E$8:$F$1000,2,0)))</f>
        <v>164889</v>
      </c>
      <c r="T42" s="776">
        <f>IF(ISERROR(VLOOKUP(B42,'5000m.'!$E$8:$G$1000,3,0)),"",(VLOOKUP(B42,'5000m.'!$E$8:$G$1000,3,0)))</f>
        <v>6</v>
      </c>
      <c r="U42" s="777">
        <f>IF(ISERROR(VLOOKUP(B42,'4X400M.BAYR'!$E$8:$F$1016,2,0)),"",(VLOOKUP(B42,'4X400M.BAYR'!$E$8:$F$1016,2,0)))</f>
        <v>40210</v>
      </c>
      <c r="V42" s="778">
        <f>IF(ISERROR(VLOOKUP(B42,'4X400M.BAYR'!$E$8:$G$1016,3,0)),"",(VLOOKUP(B42,'4X400M.BAYR'!$E$8:$G$1016,3,0)))</f>
        <v>2</v>
      </c>
      <c r="W42" s="1035">
        <f>IFERROR(VLOOKUP(B42,'Genel Puan Tablosu'!B14:W37,22,0)," ")</f>
        <v>27.5</v>
      </c>
      <c r="X42" s="1036">
        <f t="shared" si="2"/>
        <v>35</v>
      </c>
      <c r="Y42" s="1038">
        <f t="shared" si="3"/>
        <v>62.5</v>
      </c>
    </row>
    <row r="43" spans="1:25" s="531" customFormat="1" ht="94.5" customHeight="1">
      <c r="A43" s="206">
        <v>8</v>
      </c>
      <c r="B43" s="635" t="s">
        <v>1081</v>
      </c>
      <c r="C43" s="766">
        <f>IF(ISERROR(VLOOKUP(B43,'200m.'!$E$8:$F$1000,2,0)),"",(VLOOKUP(B43,'200m.'!$E$8:$H$1000,2,0)))</f>
        <v>2572</v>
      </c>
      <c r="D43" s="767">
        <f>IF(ISERROR(VLOOKUP(B43,'200m.'!$E$8:$G$1000,3,0)),"",(VLOOKUP(B43,'200m.'!$E$8:$G$1000,3,0)))</f>
        <v>5</v>
      </c>
      <c r="E43" s="768">
        <f>IF(ISERROR(VLOOKUP(B43,'400m.Eng'!$E$8:$F$1016,2,0)),"",(VLOOKUP(B43,'400m.Eng'!$E$8:$H$1016,2,0)))</f>
        <v>1102</v>
      </c>
      <c r="F43" s="769">
        <f>IF(ISERROR(VLOOKUP(B43,'400m.Eng'!$E$8:$G$1016,3,0)),"",(VLOOKUP(B43,'400m.Eng'!$E$8:$G$1016,3,0)))</f>
        <v>1</v>
      </c>
      <c r="G43" s="770">
        <f>IF(ISERROR(VLOOKUP(B43,'3000m.'!$E$8:$F$1000,2,0)),"",(VLOOKUP(B43,'3000m.'!$E$8:$H$1000,2,0)))</f>
        <v>122484</v>
      </c>
      <c r="H43" s="771">
        <f>IF(ISERROR(VLOOKUP(B43,'3000m.'!$E$8:$G$1000,3,0)),"",(VLOOKUP(B43,'3000m.'!$E$8:$G$1000,3,0)))</f>
        <v>1</v>
      </c>
      <c r="I43" s="772">
        <f>IF(ISERROR(VLOOKUP(B43,Yüksek!$F$8:$AB$1000,23,0)),"",(VLOOKUP(B43,Yüksek!$F$8:$AB$1000,23,0)))</f>
        <v>145</v>
      </c>
      <c r="J43" s="773">
        <f>IF(ISERROR(VLOOKUP(B43,Yüksek!$F$8:$AC$1000,24,0)),"",(VLOOKUP(B43,Yüksek!$F$8:$AC$1000,24,0)))</f>
        <v>1</v>
      </c>
      <c r="K43" s="774">
        <f>IF(ISERROR(VLOOKUP(B43,Disk!$F$8:$N$1000,9,0)),"",(VLOOKUP(B43,Disk!$F$8:$N$1000,9,0)))</f>
        <v>3612</v>
      </c>
      <c r="L43" s="771">
        <f>IF(ISERROR(VLOOKUP(B43,Disk!$F$8:$O$1000,10,0)),"",(VLOOKUP(B43,Disk!$F$8:$O$1000,10,0)))</f>
        <v>3</v>
      </c>
      <c r="M43" s="772">
        <f>IF(ISERROR(VLOOKUP(B43,Cirit!$F$8:$N$1000,9,0)),"",(VLOOKUP(B43,Cirit!$F$8:$N$1000,9,0)))</f>
        <v>3961</v>
      </c>
      <c r="N43" s="773">
        <f>IF(ISERROR(VLOOKUP(B43,Cirit!$F$8:$O$1000,10,0)),"",(VLOOKUP(B43,Cirit!$F$8:$O$1000,10,0)))</f>
        <v>4</v>
      </c>
      <c r="O43" s="770">
        <f>IF(ISERROR(VLOOKUP(B43,'800m.'!$E$8:$F$1000,2,0)),"",(VLOOKUP(B43,'800m.'!$E$8:$H$1000,2,0)))</f>
        <v>24274</v>
      </c>
      <c r="P43" s="771">
        <f>IF(ISERROR(VLOOKUP(B43,'800m.'!$E$8:$G$1000,3,0)),"",(VLOOKUP(B43,'800m.'!$E$8:$G$1000,3,0)))</f>
        <v>1</v>
      </c>
      <c r="Q43" s="772">
        <f>IF(ISERROR(VLOOKUP(B43,Uzun!$F$8:$N$1000,9,0)),"",(VLOOKUP(B43,Uzun!$F$8:$N$1000,9,0)))</f>
        <v>462</v>
      </c>
      <c r="R43" s="773">
        <f>IF(ISERROR(VLOOKUP(B43,Uzun!$F$8:$O$1000,10,0)),"",(VLOOKUP(B43,Uzun!$F$8:$O$1000,10,0)))</f>
        <v>1</v>
      </c>
      <c r="S43" s="775">
        <f>IF(ISERROR(VLOOKUP(B43,'5000m.'!$E$8:$F$1000,2,0)),"",(VLOOKUP(B43,'5000m.'!$E$8:$F$1000,2,0)))</f>
        <v>233438</v>
      </c>
      <c r="T43" s="776">
        <f>IF(ISERROR(VLOOKUP(B43,'5000m.'!$E$8:$G$1000,3,0)),"",(VLOOKUP(B43,'5000m.'!$E$8:$G$1000,3,0)))</f>
        <v>1</v>
      </c>
      <c r="U43" s="777">
        <f>IF(ISERROR(VLOOKUP(B43,'4X400M.BAYR'!$E$8:$F$1016,2,0)),"",(VLOOKUP(B43,'4X400M.BAYR'!$E$8:$F$1016,2,0)))</f>
        <v>43741</v>
      </c>
      <c r="V43" s="778">
        <f>IF(ISERROR(VLOOKUP(B43,'4X400M.BAYR'!$E$8:$G$1016,3,0)),"",(VLOOKUP(B43,'4X400M.BAYR'!$E$8:$G$1016,3,0)))</f>
        <v>1</v>
      </c>
      <c r="W43" s="1035">
        <f>IFERROR(VLOOKUP(B43,'Genel Puan Tablosu'!B15:W38,22,0)," ")</f>
        <v>24</v>
      </c>
      <c r="X43" s="1036">
        <f t="shared" si="2"/>
        <v>19</v>
      </c>
      <c r="Y43" s="1038">
        <f t="shared" si="3"/>
        <v>43</v>
      </c>
    </row>
    <row r="44" spans="1:25" ht="34.5" hidden="1" customHeight="1">
      <c r="A44" s="206"/>
      <c r="B44" s="210"/>
      <c r="C44" s="207" t="str">
        <f>IF(ISERROR(VLOOKUP(B44,'200m.'!$E$8:$F$1000,2,0)),"",(VLOOKUP(B44,'200m.'!$E$8:$H$1000,2,0)))</f>
        <v/>
      </c>
      <c r="D44" s="352" t="str">
        <f>IF(ISERROR(VLOOKUP(B44,'200m.'!$E$8:$G$1000,3,0)),"",(VLOOKUP(B44,'200m.'!$E$8:$G$1000,3,0)))</f>
        <v/>
      </c>
      <c r="E44" s="208" t="str">
        <f>IF(ISERROR(VLOOKUP(B44,'400m.Eng'!$E$8:$F$1016,2,0)),"",(VLOOKUP(B44,'400m.Eng'!$E$8:$H$1016,2,0)))</f>
        <v/>
      </c>
      <c r="F44" s="353" t="str">
        <f>IF(ISERROR(VLOOKUP(B44,'400m.Eng'!$E$8:$G$1016,3,0)),"",(VLOOKUP(B44,'400m.Eng'!$E$8:$G$1016,3,0)))</f>
        <v/>
      </c>
      <c r="G44" s="236" t="str">
        <f>IF(ISERROR(VLOOKUP(B44,'3000m.'!$E$8:$F$1000,2,0)),"",(VLOOKUP(B44,'3000m.'!$E$8:$H$1000,2,0)))</f>
        <v/>
      </c>
      <c r="H44" s="353" t="str">
        <f>IF(ISERROR(VLOOKUP(B44,'3000m.'!$E$8:$G$1000,3,0)),"",(VLOOKUP(B44,'3000m.'!$E$8:$G$1000,3,0)))</f>
        <v/>
      </c>
      <c r="I44" s="237" t="str">
        <f>IF(ISERROR(VLOOKUP(B44,Yüksek!$F$8:$AB$1000,23,0)),"",(VLOOKUP(B44,Yüksek!$F$8:$AB$1000,23,0)))</f>
        <v/>
      </c>
      <c r="J44" s="354" t="str">
        <f>IF(ISERROR(VLOOKUP(B44,Yüksek!$F$8:$AC$1000,24,0)),"",(VLOOKUP(B44,Yüksek!$F$8:$AC$1000,24,0)))</f>
        <v/>
      </c>
      <c r="K44" s="208" t="str">
        <f>IF(ISERROR(VLOOKUP(B44,Disk!$F$8:$N$1000,9,0)),"",(VLOOKUP(B44,Disk!$F$8:$N$1000,9,0)))</f>
        <v/>
      </c>
      <c r="L44" s="353" t="str">
        <f>IF(ISERROR(VLOOKUP(B44,Disk!$F$8:$O$1000,10,0)),"",(VLOOKUP(B44,Disk!$F$8:$O$1000,10,0)))</f>
        <v/>
      </c>
      <c r="M44" s="248" t="str">
        <f>IF(ISERROR(VLOOKUP(B44,Cirit!$F$8:$N$1000,9,0)),"",(VLOOKUP(B44,Cirit!$F$8:$N$1000,9,0)))</f>
        <v/>
      </c>
      <c r="N44" s="352" t="str">
        <f>IF(ISERROR(VLOOKUP(B44,Cirit!$F$8:$O$1000,10,0)),"",(VLOOKUP(B44,Cirit!$F$8:$O$1000,10,0)))</f>
        <v/>
      </c>
      <c r="O44" s="236" t="str">
        <f>IF(ISERROR(VLOOKUP(B44,'800m.'!$E$8:$F$1000,2,0)),"",(VLOOKUP(B44,'800m.'!$E$8:$H$1000,2,0)))</f>
        <v/>
      </c>
      <c r="P44" s="353" t="str">
        <f>IF(ISERROR(VLOOKUP(B44,'800m.'!$E$8:$G$1000,3,0)),"",(VLOOKUP(B44,'800m.'!$E$8:$G$1000,3,0)))</f>
        <v/>
      </c>
      <c r="Q44" s="208" t="str">
        <f>IF(ISERROR(VLOOKUP(B44,Uzun!$F$8:$N$1000,9,0)),"",(VLOOKUP(B44,Uzun!$F$8:$N$1000,9,0)))</f>
        <v/>
      </c>
      <c r="R44" s="353" t="str">
        <f>IF(ISERROR(VLOOKUP(B44,Uzun!$F$8:$O$1000,10,0)),"",(VLOOKUP(B44,Uzun!$F$8:$O$1000,10,0)))</f>
        <v/>
      </c>
      <c r="S44" s="518" t="str">
        <f>IF(ISERROR(VLOOKUP(B44,'5000m.'!$E$8:$F$1000,2,0)),"",(VLOOKUP(B44,'5000m.'!$E$8:$F$1000,2,0)))</f>
        <v/>
      </c>
      <c r="T44" s="517" t="str">
        <f>IF(ISERROR(VLOOKUP(B44,'5000m.'!$E$8:$G$1000,3,0)),"",(VLOOKUP(B44,'5000m.'!$E$8:$G$1000,3,0)))</f>
        <v/>
      </c>
      <c r="U44" s="518" t="str">
        <f>IF(ISERROR(VLOOKUP(B44,#REF!,2,0)),"",(VLOOKUP(B44,#REF!,2,0)))</f>
        <v/>
      </c>
      <c r="V44" s="517" t="str">
        <f>IF(ISERROR(VLOOKUP(B44,#REF!,3,0)),"",(VLOOKUP(B44,#REF!,3,0)))</f>
        <v/>
      </c>
      <c r="W44" s="356" t="str">
        <f>IFERROR(VLOOKUP(B44,'Genel Puan Tablosu'!B16:W39,22,0)," ")</f>
        <v xml:space="preserve"> </v>
      </c>
      <c r="X44" s="530" t="str">
        <f t="shared" ref="X44:X60" si="4">IF(B44="","",SUMIF($C$35:$V$35,"PUAN",$C44:$V44))</f>
        <v/>
      </c>
      <c r="Y44" s="357">
        <f t="shared" ref="Y44:Y60" si="5">SUM(W44,X44)</f>
        <v>0</v>
      </c>
    </row>
    <row r="45" spans="1:25" ht="34.5" hidden="1" customHeight="1">
      <c r="A45" s="206"/>
      <c r="B45" s="210"/>
      <c r="C45" s="207" t="str">
        <f>IF(ISERROR(VLOOKUP(B45,'200m.'!$E$8:$F$1000,2,0)),"",(VLOOKUP(B45,'200m.'!$E$8:$H$1000,2,0)))</f>
        <v/>
      </c>
      <c r="D45" s="352" t="str">
        <f>IF(ISERROR(VLOOKUP(B45,'200m.'!$E$8:$G$1000,3,0)),"",(VLOOKUP(B45,'200m.'!$E$8:$G$1000,3,0)))</f>
        <v/>
      </c>
      <c r="E45" s="208" t="str">
        <f>IF(ISERROR(VLOOKUP(B45,'400m.Eng'!$E$8:$F$1016,2,0)),"",(VLOOKUP(B45,'400m.Eng'!$E$8:$H$1016,2,0)))</f>
        <v/>
      </c>
      <c r="F45" s="353" t="str">
        <f>IF(ISERROR(VLOOKUP(B45,'400m.Eng'!$E$8:$G$1016,3,0)),"",(VLOOKUP(B45,'400m.Eng'!$E$8:$G$1016,3,0)))</f>
        <v/>
      </c>
      <c r="G45" s="236" t="str">
        <f>IF(ISERROR(VLOOKUP(B45,'3000m.'!$E$8:$F$1000,2,0)),"",(VLOOKUP(B45,'3000m.'!$E$8:$H$1000,2,0)))</f>
        <v/>
      </c>
      <c r="H45" s="353" t="str">
        <f>IF(ISERROR(VLOOKUP(B45,'3000m.'!$E$8:$G$1000,3,0)),"",(VLOOKUP(B45,'3000m.'!$E$8:$G$1000,3,0)))</f>
        <v/>
      </c>
      <c r="I45" s="237" t="str">
        <f>IF(ISERROR(VLOOKUP(B45,Yüksek!$F$8:$AB$1000,23,0)),"",(VLOOKUP(B45,Yüksek!$F$8:$AB$1000,23,0)))</f>
        <v/>
      </c>
      <c r="J45" s="354" t="str">
        <f>IF(ISERROR(VLOOKUP(B45,Yüksek!$F$8:$AC$1000,24,0)),"",(VLOOKUP(B45,Yüksek!$F$8:$AC$1000,24,0)))</f>
        <v/>
      </c>
      <c r="K45" s="208" t="str">
        <f>IF(ISERROR(VLOOKUP(B45,Disk!$F$8:$N$1000,9,0)),"",(VLOOKUP(B45,Disk!$F$8:$N$1000,9,0)))</f>
        <v/>
      </c>
      <c r="L45" s="353" t="str">
        <f>IF(ISERROR(VLOOKUP(B45,Disk!$F$8:$O$1000,10,0)),"",(VLOOKUP(B45,Disk!$F$8:$O$1000,10,0)))</f>
        <v/>
      </c>
      <c r="M45" s="248" t="str">
        <f>IF(ISERROR(VLOOKUP(B45,Cirit!$F$8:$N$1000,9,0)),"",(VLOOKUP(B45,Cirit!$F$8:$N$1000,9,0)))</f>
        <v/>
      </c>
      <c r="N45" s="352" t="str">
        <f>IF(ISERROR(VLOOKUP(B45,Cirit!$F$8:$O$1000,10,0)),"",(VLOOKUP(B45,Cirit!$F$8:$O$1000,10,0)))</f>
        <v/>
      </c>
      <c r="O45" s="236" t="str">
        <f>IF(ISERROR(VLOOKUP(B45,'800m.'!$E$8:$F$1000,2,0)),"",(VLOOKUP(B45,'800m.'!$E$8:$H$1000,2,0)))</f>
        <v/>
      </c>
      <c r="P45" s="353" t="str">
        <f>IF(ISERROR(VLOOKUP(B45,'800m.'!$E$8:$G$1000,3,0)),"",(VLOOKUP(B45,'800m.'!$E$8:$G$1000,3,0)))</f>
        <v/>
      </c>
      <c r="Q45" s="208" t="str">
        <f>IF(ISERROR(VLOOKUP(B45,Uzun!$F$8:$N$1000,9,0)),"",(VLOOKUP(B45,Uzun!$F$8:$N$1000,9,0)))</f>
        <v/>
      </c>
      <c r="R45" s="353" t="str">
        <f>IF(ISERROR(VLOOKUP(B45,Uzun!$F$8:$O$1000,10,0)),"",(VLOOKUP(B45,Uzun!$F$8:$O$1000,10,0)))</f>
        <v/>
      </c>
      <c r="S45" s="518" t="str">
        <f>IF(ISERROR(VLOOKUP(B45,'5000m.'!$E$8:$F$1000,2,0)),"",(VLOOKUP(B45,'5000m.'!$E$8:$F$1000,2,0)))</f>
        <v/>
      </c>
      <c r="T45" s="517" t="str">
        <f>IF(ISERROR(VLOOKUP(B45,'5000m.'!$E$8:$G$1000,3,0)),"",(VLOOKUP(B45,'5000m.'!$E$8:$G$1000,3,0)))</f>
        <v/>
      </c>
      <c r="U45" s="518" t="str">
        <f>IF(ISERROR(VLOOKUP(B45,#REF!,2,0)),"",(VLOOKUP(B45,#REF!,2,0)))</f>
        <v/>
      </c>
      <c r="V45" s="517" t="str">
        <f>IF(ISERROR(VLOOKUP(B45,#REF!,3,0)),"",(VLOOKUP(B45,#REF!,3,0)))</f>
        <v/>
      </c>
      <c r="W45" s="356" t="str">
        <f>IFERROR(VLOOKUP(B45,'Genel Puan Tablosu'!B16:W40,22,0)," ")</f>
        <v xml:space="preserve"> </v>
      </c>
      <c r="X45" s="530" t="str">
        <f t="shared" si="4"/>
        <v/>
      </c>
      <c r="Y45" s="357">
        <f t="shared" si="5"/>
        <v>0</v>
      </c>
    </row>
    <row r="46" spans="1:25" ht="34.5" hidden="1" customHeight="1">
      <c r="A46" s="206"/>
      <c r="B46" s="210"/>
      <c r="C46" s="207" t="str">
        <f>IF(ISERROR(VLOOKUP(B46,'200m.'!$E$8:$F$1000,2,0)),"",(VLOOKUP(B46,'200m.'!$E$8:$H$1000,2,0)))</f>
        <v/>
      </c>
      <c r="D46" s="352" t="str">
        <f>IF(ISERROR(VLOOKUP(B46,'200m.'!$E$8:$G$1000,3,0)),"",(VLOOKUP(B46,'200m.'!$E$8:$G$1000,3,0)))</f>
        <v/>
      </c>
      <c r="E46" s="208" t="str">
        <f>IF(ISERROR(VLOOKUP(B46,'400m.Eng'!$E$8:$F$1016,2,0)),"",(VLOOKUP(B46,'400m.Eng'!$E$8:$H$1016,2,0)))</f>
        <v/>
      </c>
      <c r="F46" s="353" t="str">
        <f>IF(ISERROR(VLOOKUP(B46,'400m.Eng'!$E$8:$G$1016,3,0)),"",(VLOOKUP(B46,'400m.Eng'!$E$8:$G$1016,3,0)))</f>
        <v/>
      </c>
      <c r="G46" s="236" t="str">
        <f>IF(ISERROR(VLOOKUP(B46,'3000m.'!$E$8:$F$1000,2,0)),"",(VLOOKUP(B46,'3000m.'!$E$8:$H$1000,2,0)))</f>
        <v/>
      </c>
      <c r="H46" s="353" t="str">
        <f>IF(ISERROR(VLOOKUP(B46,'3000m.'!$E$8:$G$1000,3,0)),"",(VLOOKUP(B46,'3000m.'!$E$8:$G$1000,3,0)))</f>
        <v/>
      </c>
      <c r="I46" s="237" t="str">
        <f>IF(ISERROR(VLOOKUP(B46,Yüksek!$F$8:$AB$1000,23,0)),"",(VLOOKUP(B46,Yüksek!$F$8:$AB$1000,23,0)))</f>
        <v/>
      </c>
      <c r="J46" s="354" t="str">
        <f>IF(ISERROR(VLOOKUP(B46,Yüksek!$F$8:$AC$1000,24,0)),"",(VLOOKUP(B46,Yüksek!$F$8:$AC$1000,24,0)))</f>
        <v/>
      </c>
      <c r="K46" s="208" t="str">
        <f>IF(ISERROR(VLOOKUP(B46,Disk!$F$8:$N$1000,9,0)),"",(VLOOKUP(B46,Disk!$F$8:$N$1000,9,0)))</f>
        <v/>
      </c>
      <c r="L46" s="353" t="str">
        <f>IF(ISERROR(VLOOKUP(B46,Disk!$F$8:$O$1000,10,0)),"",(VLOOKUP(B46,Disk!$F$8:$O$1000,10,0)))</f>
        <v/>
      </c>
      <c r="M46" s="248" t="str">
        <f>IF(ISERROR(VLOOKUP(B46,Cirit!$F$8:$N$1000,9,0)),"",(VLOOKUP(B46,Cirit!$F$8:$N$1000,9,0)))</f>
        <v/>
      </c>
      <c r="N46" s="352" t="str">
        <f>IF(ISERROR(VLOOKUP(B46,Cirit!$F$8:$O$1000,10,0)),"",(VLOOKUP(B46,Cirit!$F$8:$O$1000,10,0)))</f>
        <v/>
      </c>
      <c r="O46" s="236" t="str">
        <f>IF(ISERROR(VLOOKUP(B46,'800m.'!$E$8:$F$1000,2,0)),"",(VLOOKUP(B46,'800m.'!$E$8:$H$1000,2,0)))</f>
        <v/>
      </c>
      <c r="P46" s="353" t="str">
        <f>IF(ISERROR(VLOOKUP(B46,'800m.'!$E$8:$G$1000,3,0)),"",(VLOOKUP(B46,'800m.'!$E$8:$G$1000,3,0)))</f>
        <v/>
      </c>
      <c r="Q46" s="208" t="str">
        <f>IF(ISERROR(VLOOKUP(B46,Uzun!$F$8:$N$1000,9,0)),"",(VLOOKUP(B46,Uzun!$F$8:$N$1000,9,0)))</f>
        <v/>
      </c>
      <c r="R46" s="353" t="str">
        <f>IF(ISERROR(VLOOKUP(B46,Uzun!$F$8:$O$1000,10,0)),"",(VLOOKUP(B46,Uzun!$F$8:$O$1000,10,0)))</f>
        <v/>
      </c>
      <c r="S46" s="518" t="str">
        <f>IF(ISERROR(VLOOKUP(B46,'5000m.'!$E$8:$F$1000,2,0)),"",(VLOOKUP(B46,'5000m.'!$E$8:$F$1000,2,0)))</f>
        <v/>
      </c>
      <c r="T46" s="517" t="str">
        <f>IF(ISERROR(VLOOKUP(B46,'5000m.'!$E$8:$G$1000,3,0)),"",(VLOOKUP(B46,'5000m.'!$E$8:$G$1000,3,0)))</f>
        <v/>
      </c>
      <c r="U46" s="518" t="str">
        <f>IF(ISERROR(VLOOKUP(B46,#REF!,2,0)),"",(VLOOKUP(B46,#REF!,2,0)))</f>
        <v/>
      </c>
      <c r="V46" s="517" t="str">
        <f>IF(ISERROR(VLOOKUP(B46,#REF!,3,0)),"",(VLOOKUP(B46,#REF!,3,0)))</f>
        <v/>
      </c>
      <c r="W46" s="356" t="str">
        <f>IFERROR(VLOOKUP(B46,'Genel Puan Tablosu'!B17:W41,22,0)," ")</f>
        <v xml:space="preserve"> </v>
      </c>
      <c r="X46" s="530" t="str">
        <f t="shared" si="4"/>
        <v/>
      </c>
      <c r="Y46" s="357">
        <f t="shared" si="5"/>
        <v>0</v>
      </c>
    </row>
    <row r="47" spans="1:25" ht="34.5" hidden="1" customHeight="1">
      <c r="A47" s="206"/>
      <c r="B47" s="210"/>
      <c r="C47" s="207" t="str">
        <f>IF(ISERROR(VLOOKUP(B47,'200m.'!$E$8:$F$1000,2,0)),"",(VLOOKUP(B47,'200m.'!$E$8:$H$1000,2,0)))</f>
        <v/>
      </c>
      <c r="D47" s="352" t="str">
        <f>IF(ISERROR(VLOOKUP(B47,'200m.'!$E$8:$G$1000,3,0)),"",(VLOOKUP(B47,'200m.'!$E$8:$G$1000,3,0)))</f>
        <v/>
      </c>
      <c r="E47" s="208" t="str">
        <f>IF(ISERROR(VLOOKUP(B47,'400m.Eng'!$E$8:$F$1016,2,0)),"",(VLOOKUP(B47,'400m.Eng'!$E$8:$H$1016,2,0)))</f>
        <v/>
      </c>
      <c r="F47" s="353" t="str">
        <f>IF(ISERROR(VLOOKUP(B47,'400m.Eng'!$E$8:$G$1016,3,0)),"",(VLOOKUP(B47,'400m.Eng'!$E$8:$G$1016,3,0)))</f>
        <v/>
      </c>
      <c r="G47" s="236" t="str">
        <f>IF(ISERROR(VLOOKUP(B47,'3000m.'!$E$8:$F$1000,2,0)),"",(VLOOKUP(B47,'3000m.'!$E$8:$H$1000,2,0)))</f>
        <v/>
      </c>
      <c r="H47" s="353" t="str">
        <f>IF(ISERROR(VLOOKUP(B47,'3000m.'!$E$8:$G$1000,3,0)),"",(VLOOKUP(B47,'3000m.'!$E$8:$G$1000,3,0)))</f>
        <v/>
      </c>
      <c r="I47" s="237" t="str">
        <f>IF(ISERROR(VLOOKUP(B47,Yüksek!$F$8:$AB$1000,23,0)),"",(VLOOKUP(B47,Yüksek!$F$8:$AB$1000,23,0)))</f>
        <v/>
      </c>
      <c r="J47" s="354" t="str">
        <f>IF(ISERROR(VLOOKUP(B47,Yüksek!$F$8:$AC$1000,24,0)),"",(VLOOKUP(B47,Yüksek!$F$8:$AC$1000,24,0)))</f>
        <v/>
      </c>
      <c r="K47" s="208" t="str">
        <f>IF(ISERROR(VLOOKUP(B47,Disk!$F$8:$N$1000,9,0)),"",(VLOOKUP(B47,Disk!$F$8:$N$1000,9,0)))</f>
        <v/>
      </c>
      <c r="L47" s="353" t="str">
        <f>IF(ISERROR(VLOOKUP(B47,Disk!$F$8:$O$1000,10,0)),"",(VLOOKUP(B47,Disk!$F$8:$O$1000,10,0)))</f>
        <v/>
      </c>
      <c r="M47" s="248" t="str">
        <f>IF(ISERROR(VLOOKUP(B47,Cirit!$F$8:$N$1000,9,0)),"",(VLOOKUP(B47,Cirit!$F$8:$N$1000,9,0)))</f>
        <v/>
      </c>
      <c r="N47" s="352" t="str">
        <f>IF(ISERROR(VLOOKUP(B47,Cirit!$F$8:$O$1000,10,0)),"",(VLOOKUP(B47,Cirit!$F$8:$O$1000,10,0)))</f>
        <v/>
      </c>
      <c r="O47" s="236" t="str">
        <f>IF(ISERROR(VLOOKUP(B47,'800m.'!$E$8:$F$1000,2,0)),"",(VLOOKUP(B47,'800m.'!$E$8:$H$1000,2,0)))</f>
        <v/>
      </c>
      <c r="P47" s="353" t="str">
        <f>IF(ISERROR(VLOOKUP(B47,'800m.'!$E$8:$G$1000,3,0)),"",(VLOOKUP(B47,'800m.'!$E$8:$G$1000,3,0)))</f>
        <v/>
      </c>
      <c r="Q47" s="208" t="str">
        <f>IF(ISERROR(VLOOKUP(B47,Uzun!$F$8:$N$1000,9,0)),"",(VLOOKUP(B47,Uzun!$F$8:$N$1000,9,0)))</f>
        <v/>
      </c>
      <c r="R47" s="353" t="str">
        <f>IF(ISERROR(VLOOKUP(B47,Uzun!$F$8:$O$1000,10,0)),"",(VLOOKUP(B47,Uzun!$F$8:$O$1000,10,0)))</f>
        <v/>
      </c>
      <c r="S47" s="518" t="str">
        <f>IF(ISERROR(VLOOKUP(B47,'5000m.'!$E$8:$F$1000,2,0)),"",(VLOOKUP(B47,'5000m.'!$E$8:$F$1000,2,0)))</f>
        <v/>
      </c>
      <c r="T47" s="517" t="str">
        <f>IF(ISERROR(VLOOKUP(B47,'5000m.'!$E$8:$G$1000,3,0)),"",(VLOOKUP(B47,'5000m.'!$E$8:$G$1000,3,0)))</f>
        <v/>
      </c>
      <c r="U47" s="518" t="str">
        <f>IF(ISERROR(VLOOKUP(B47,#REF!,2,0)),"",(VLOOKUP(B47,#REF!,2,0)))</f>
        <v/>
      </c>
      <c r="V47" s="517" t="str">
        <f>IF(ISERROR(VLOOKUP(B47,#REF!,3,0)),"",(VLOOKUP(B47,#REF!,3,0)))</f>
        <v/>
      </c>
      <c r="W47" s="356" t="str">
        <f>IFERROR(VLOOKUP(B47,'Genel Puan Tablosu'!B18:W42,22,0)," ")</f>
        <v xml:space="preserve"> </v>
      </c>
      <c r="X47" s="530" t="str">
        <f t="shared" si="4"/>
        <v/>
      </c>
      <c r="Y47" s="357">
        <f t="shared" si="5"/>
        <v>0</v>
      </c>
    </row>
    <row r="48" spans="1:25" ht="34.5" hidden="1" customHeight="1">
      <c r="A48" s="206"/>
      <c r="B48" s="210"/>
      <c r="C48" s="207" t="str">
        <f>IF(ISERROR(VLOOKUP(B48,'200m.'!$E$8:$F$1000,2,0)),"",(VLOOKUP(B48,'200m.'!$E$8:$H$1000,2,0)))</f>
        <v/>
      </c>
      <c r="D48" s="352" t="str">
        <f>IF(ISERROR(VLOOKUP(B48,'200m.'!$E$8:$G$1000,3,0)),"",(VLOOKUP(B48,'200m.'!$E$8:$G$1000,3,0)))</f>
        <v/>
      </c>
      <c r="E48" s="208" t="str">
        <f>IF(ISERROR(VLOOKUP(B48,'400m.Eng'!$E$8:$F$1016,2,0)),"",(VLOOKUP(B48,'400m.Eng'!$E$8:$H$1016,2,0)))</f>
        <v/>
      </c>
      <c r="F48" s="353" t="str">
        <f>IF(ISERROR(VLOOKUP(B48,'400m.Eng'!$E$8:$G$1016,3,0)),"",(VLOOKUP(B48,'400m.Eng'!$E$8:$G$1016,3,0)))</f>
        <v/>
      </c>
      <c r="G48" s="236" t="str">
        <f>IF(ISERROR(VLOOKUP(B48,'3000m.'!$E$8:$F$1000,2,0)),"",(VLOOKUP(B48,'3000m.'!$E$8:$H$1000,2,0)))</f>
        <v/>
      </c>
      <c r="H48" s="353" t="str">
        <f>IF(ISERROR(VLOOKUP(B48,'3000m.'!$E$8:$G$1000,3,0)),"",(VLOOKUP(B48,'3000m.'!$E$8:$G$1000,3,0)))</f>
        <v/>
      </c>
      <c r="I48" s="237" t="str">
        <f>IF(ISERROR(VLOOKUP(B48,Yüksek!$F$8:$AB$1000,23,0)),"",(VLOOKUP(B48,Yüksek!$F$8:$AB$1000,23,0)))</f>
        <v/>
      </c>
      <c r="J48" s="354" t="str">
        <f>IF(ISERROR(VLOOKUP(B48,Yüksek!$F$8:$AC$1000,24,0)),"",(VLOOKUP(B48,Yüksek!$F$8:$AC$1000,24,0)))</f>
        <v/>
      </c>
      <c r="K48" s="208" t="str">
        <f>IF(ISERROR(VLOOKUP(B48,Disk!$F$8:$N$1000,9,0)),"",(VLOOKUP(B48,Disk!$F$8:$N$1000,9,0)))</f>
        <v/>
      </c>
      <c r="L48" s="353" t="str">
        <f>IF(ISERROR(VLOOKUP(B48,Disk!$F$8:$O$1000,10,0)),"",(VLOOKUP(B48,Disk!$F$8:$O$1000,10,0)))</f>
        <v/>
      </c>
      <c r="M48" s="248" t="str">
        <f>IF(ISERROR(VLOOKUP(B48,Cirit!$F$8:$N$1000,9,0)),"",(VLOOKUP(B48,Cirit!$F$8:$N$1000,9,0)))</f>
        <v/>
      </c>
      <c r="N48" s="352" t="str">
        <f>IF(ISERROR(VLOOKUP(B48,Cirit!$F$8:$O$1000,10,0)),"",(VLOOKUP(B48,Cirit!$F$8:$O$1000,10,0)))</f>
        <v/>
      </c>
      <c r="O48" s="236" t="str">
        <f>IF(ISERROR(VLOOKUP(B48,'800m.'!$E$8:$F$1000,2,0)),"",(VLOOKUP(B48,'800m.'!$E$8:$H$1000,2,0)))</f>
        <v/>
      </c>
      <c r="P48" s="353" t="str">
        <f>IF(ISERROR(VLOOKUP(B48,'800m.'!$E$8:$G$1000,3,0)),"",(VLOOKUP(B48,'800m.'!$E$8:$G$1000,3,0)))</f>
        <v/>
      </c>
      <c r="Q48" s="208" t="str">
        <f>IF(ISERROR(VLOOKUP(B48,Uzun!$F$8:$N$1000,9,0)),"",(VLOOKUP(B48,Uzun!$F$8:$N$1000,9,0)))</f>
        <v/>
      </c>
      <c r="R48" s="353" t="str">
        <f>IF(ISERROR(VLOOKUP(B48,Uzun!$F$8:$O$1000,10,0)),"",(VLOOKUP(B48,Uzun!$F$8:$O$1000,10,0)))</f>
        <v/>
      </c>
      <c r="S48" s="518" t="str">
        <f>IF(ISERROR(VLOOKUP(B48,'5000m.'!$E$8:$F$1000,2,0)),"",(VLOOKUP(B48,'5000m.'!$E$8:$F$1000,2,0)))</f>
        <v/>
      </c>
      <c r="T48" s="517" t="str">
        <f>IF(ISERROR(VLOOKUP(B48,'5000m.'!$E$8:$G$1000,3,0)),"",(VLOOKUP(B48,'5000m.'!$E$8:$G$1000,3,0)))</f>
        <v/>
      </c>
      <c r="U48" s="518" t="str">
        <f>IF(ISERROR(VLOOKUP(B48,#REF!,2,0)),"",(VLOOKUP(B48,#REF!,2,0)))</f>
        <v/>
      </c>
      <c r="V48" s="517" t="str">
        <f>IF(ISERROR(VLOOKUP(B48,#REF!,3,0)),"",(VLOOKUP(B48,#REF!,3,0)))</f>
        <v/>
      </c>
      <c r="W48" s="356" t="str">
        <f>IFERROR(VLOOKUP(B48,'Genel Puan Tablosu'!B19:W43,22,0)," ")</f>
        <v xml:space="preserve"> </v>
      </c>
      <c r="X48" s="530" t="str">
        <f t="shared" si="4"/>
        <v/>
      </c>
      <c r="Y48" s="357">
        <f t="shared" si="5"/>
        <v>0</v>
      </c>
    </row>
    <row r="49" spans="1:25" ht="34.5" hidden="1" customHeight="1">
      <c r="A49" s="206"/>
      <c r="B49" s="210"/>
      <c r="C49" s="207" t="str">
        <f>IF(ISERROR(VLOOKUP(B49,'200m.'!$E$8:$F$1000,2,0)),"",(VLOOKUP(B49,'200m.'!$E$8:$H$1000,2,0)))</f>
        <v/>
      </c>
      <c r="D49" s="352" t="str">
        <f>IF(ISERROR(VLOOKUP(B49,'200m.'!$E$8:$G$1000,3,0)),"",(VLOOKUP(B49,'200m.'!$E$8:$G$1000,3,0)))</f>
        <v/>
      </c>
      <c r="E49" s="208" t="str">
        <f>IF(ISERROR(VLOOKUP(B49,'400m.Eng'!$E$8:$F$1016,2,0)),"",(VLOOKUP(B49,'400m.Eng'!$E$8:$H$1016,2,0)))</f>
        <v/>
      </c>
      <c r="F49" s="353" t="str">
        <f>IF(ISERROR(VLOOKUP(B49,'400m.Eng'!$E$8:$G$1016,3,0)),"",(VLOOKUP(B49,'400m.Eng'!$E$8:$G$1016,3,0)))</f>
        <v/>
      </c>
      <c r="G49" s="236" t="str">
        <f>IF(ISERROR(VLOOKUP(B49,'3000m.'!$E$8:$F$1000,2,0)),"",(VLOOKUP(B49,'3000m.'!$E$8:$H$1000,2,0)))</f>
        <v/>
      </c>
      <c r="H49" s="353" t="str">
        <f>IF(ISERROR(VLOOKUP(B49,'3000m.'!$E$8:$G$1000,3,0)),"",(VLOOKUP(B49,'3000m.'!$E$8:$G$1000,3,0)))</f>
        <v/>
      </c>
      <c r="I49" s="237" t="str">
        <f>IF(ISERROR(VLOOKUP(B49,Yüksek!$F$8:$AB$1000,23,0)),"",(VLOOKUP(B49,Yüksek!$F$8:$AB$1000,23,0)))</f>
        <v/>
      </c>
      <c r="J49" s="354" t="str">
        <f>IF(ISERROR(VLOOKUP(B49,Yüksek!$F$8:$AC$1000,24,0)),"",(VLOOKUP(B49,Yüksek!$F$8:$AC$1000,24,0)))</f>
        <v/>
      </c>
      <c r="K49" s="208" t="str">
        <f>IF(ISERROR(VLOOKUP(B49,Disk!$F$8:$N$1000,9,0)),"",(VLOOKUP(B49,Disk!$F$8:$N$1000,9,0)))</f>
        <v/>
      </c>
      <c r="L49" s="353" t="str">
        <f>IF(ISERROR(VLOOKUP(B49,Disk!$F$8:$O$1000,10,0)),"",(VLOOKUP(B49,Disk!$F$8:$O$1000,10,0)))</f>
        <v/>
      </c>
      <c r="M49" s="248" t="str">
        <f>IF(ISERROR(VLOOKUP(B49,Cirit!$F$8:$N$1000,9,0)),"",(VLOOKUP(B49,Cirit!$F$8:$N$1000,9,0)))</f>
        <v/>
      </c>
      <c r="N49" s="352" t="str">
        <f>IF(ISERROR(VLOOKUP(B49,Cirit!$F$8:$O$1000,10,0)),"",(VLOOKUP(B49,Cirit!$F$8:$O$1000,10,0)))</f>
        <v/>
      </c>
      <c r="O49" s="236" t="str">
        <f>IF(ISERROR(VLOOKUP(B49,'800m.'!$E$8:$F$1000,2,0)),"",(VLOOKUP(B49,'800m.'!$E$8:$H$1000,2,0)))</f>
        <v/>
      </c>
      <c r="P49" s="353" t="str">
        <f>IF(ISERROR(VLOOKUP(B49,'800m.'!$E$8:$G$1000,3,0)),"",(VLOOKUP(B49,'800m.'!$E$8:$G$1000,3,0)))</f>
        <v/>
      </c>
      <c r="Q49" s="208" t="str">
        <f>IF(ISERROR(VLOOKUP(B49,Uzun!$F$8:$N$1000,9,0)),"",(VLOOKUP(B49,Uzun!$F$8:$N$1000,9,0)))</f>
        <v/>
      </c>
      <c r="R49" s="353" t="str">
        <f>IF(ISERROR(VLOOKUP(B49,Uzun!$F$8:$O$1000,10,0)),"",(VLOOKUP(B49,Uzun!$F$8:$O$1000,10,0)))</f>
        <v/>
      </c>
      <c r="S49" s="518" t="str">
        <f>IF(ISERROR(VLOOKUP(B49,'5000m.'!$E$8:$F$1000,2,0)),"",(VLOOKUP(B49,'5000m.'!$E$8:$F$1000,2,0)))</f>
        <v/>
      </c>
      <c r="T49" s="517" t="str">
        <f>IF(ISERROR(VLOOKUP(B49,'5000m.'!$E$8:$G$1000,3,0)),"",(VLOOKUP(B49,'5000m.'!$E$8:$G$1000,3,0)))</f>
        <v/>
      </c>
      <c r="U49" s="518" t="str">
        <f>IF(ISERROR(VLOOKUP(B49,#REF!,2,0)),"",(VLOOKUP(B49,#REF!,2,0)))</f>
        <v/>
      </c>
      <c r="V49" s="517" t="str">
        <f>IF(ISERROR(VLOOKUP(B49,#REF!,3,0)),"",(VLOOKUP(B49,#REF!,3,0)))</f>
        <v/>
      </c>
      <c r="W49" s="356" t="str">
        <f>IFERROR(VLOOKUP(B49,'Genel Puan Tablosu'!B20:W44,22,0)," ")</f>
        <v xml:space="preserve"> </v>
      </c>
      <c r="X49" s="530" t="str">
        <f t="shared" si="4"/>
        <v/>
      </c>
      <c r="Y49" s="357">
        <f t="shared" si="5"/>
        <v>0</v>
      </c>
    </row>
    <row r="50" spans="1:25" ht="34.5" hidden="1" customHeight="1">
      <c r="A50" s="206"/>
      <c r="B50" s="210"/>
      <c r="C50" s="207" t="str">
        <f>IF(ISERROR(VLOOKUP(B50,'200m.'!$E$8:$F$1000,2,0)),"",(VLOOKUP(B50,'200m.'!$E$8:$H$1000,2,0)))</f>
        <v/>
      </c>
      <c r="D50" s="352" t="str">
        <f>IF(ISERROR(VLOOKUP(B50,'200m.'!$E$8:$G$1000,3,0)),"",(VLOOKUP(B50,'200m.'!$E$8:$G$1000,3,0)))</f>
        <v/>
      </c>
      <c r="E50" s="208" t="str">
        <f>IF(ISERROR(VLOOKUP(B50,'400m.Eng'!$E$8:$F$1016,2,0)),"",(VLOOKUP(B50,'400m.Eng'!$E$8:$H$1016,2,0)))</f>
        <v/>
      </c>
      <c r="F50" s="353" t="str">
        <f>IF(ISERROR(VLOOKUP(B50,'400m.Eng'!$E$8:$G$1016,3,0)),"",(VLOOKUP(B50,'400m.Eng'!$E$8:$G$1016,3,0)))</f>
        <v/>
      </c>
      <c r="G50" s="236" t="str">
        <f>IF(ISERROR(VLOOKUP(B50,'3000m.'!$E$8:$F$1000,2,0)),"",(VLOOKUP(B50,'3000m.'!$E$8:$H$1000,2,0)))</f>
        <v/>
      </c>
      <c r="H50" s="353" t="str">
        <f>IF(ISERROR(VLOOKUP(B50,'3000m.'!$E$8:$G$1000,3,0)),"",(VLOOKUP(B50,'3000m.'!$E$8:$G$1000,3,0)))</f>
        <v/>
      </c>
      <c r="I50" s="237" t="str">
        <f>IF(ISERROR(VLOOKUP(B50,Yüksek!$F$8:$AB$1000,23,0)),"",(VLOOKUP(B50,Yüksek!$F$8:$AB$1000,23,0)))</f>
        <v/>
      </c>
      <c r="J50" s="354" t="str">
        <f>IF(ISERROR(VLOOKUP(B50,Yüksek!$F$8:$AC$1000,24,0)),"",(VLOOKUP(B50,Yüksek!$F$8:$AC$1000,24,0)))</f>
        <v/>
      </c>
      <c r="K50" s="208" t="str">
        <f>IF(ISERROR(VLOOKUP(B50,Disk!$F$8:$N$1000,9,0)),"",(VLOOKUP(B50,Disk!$F$8:$N$1000,9,0)))</f>
        <v/>
      </c>
      <c r="L50" s="353" t="str">
        <f>IF(ISERROR(VLOOKUP(B50,Disk!$F$8:$O$1000,10,0)),"",(VLOOKUP(B50,Disk!$F$8:$O$1000,10,0)))</f>
        <v/>
      </c>
      <c r="M50" s="248" t="str">
        <f>IF(ISERROR(VLOOKUP(B50,Cirit!$F$8:$N$1000,9,0)),"",(VLOOKUP(B50,Cirit!$F$8:$N$1000,9,0)))</f>
        <v/>
      </c>
      <c r="N50" s="352" t="str">
        <f>IF(ISERROR(VLOOKUP(B50,Cirit!$F$8:$O$1000,10,0)),"",(VLOOKUP(B50,Cirit!$F$8:$O$1000,10,0)))</f>
        <v/>
      </c>
      <c r="O50" s="236" t="str">
        <f>IF(ISERROR(VLOOKUP(B50,'800m.'!$E$8:$F$1000,2,0)),"",(VLOOKUP(B50,'800m.'!$E$8:$H$1000,2,0)))</f>
        <v/>
      </c>
      <c r="P50" s="353" t="str">
        <f>IF(ISERROR(VLOOKUP(B50,'800m.'!$E$8:$G$1000,3,0)),"",(VLOOKUP(B50,'800m.'!$E$8:$G$1000,3,0)))</f>
        <v/>
      </c>
      <c r="Q50" s="208" t="str">
        <f>IF(ISERROR(VLOOKUP(B50,Uzun!$F$8:$N$1000,9,0)),"",(VLOOKUP(B50,Uzun!$F$8:$N$1000,9,0)))</f>
        <v/>
      </c>
      <c r="R50" s="353" t="str">
        <f>IF(ISERROR(VLOOKUP(B50,Uzun!$F$8:$O$1000,10,0)),"",(VLOOKUP(B50,Uzun!$F$8:$O$1000,10,0)))</f>
        <v/>
      </c>
      <c r="S50" s="518" t="str">
        <f>IF(ISERROR(VLOOKUP(B50,'5000m.'!$E$8:$F$1000,2,0)),"",(VLOOKUP(B50,'5000m.'!$E$8:$F$1000,2,0)))</f>
        <v/>
      </c>
      <c r="T50" s="517" t="str">
        <f>IF(ISERROR(VLOOKUP(B50,'5000m.'!$E$8:$G$1000,3,0)),"",(VLOOKUP(B50,'5000m.'!$E$8:$G$1000,3,0)))</f>
        <v/>
      </c>
      <c r="U50" s="518" t="str">
        <f>IF(ISERROR(VLOOKUP(B50,#REF!,2,0)),"",(VLOOKUP(B50,#REF!,2,0)))</f>
        <v/>
      </c>
      <c r="V50" s="517" t="str">
        <f>IF(ISERROR(VLOOKUP(B50,#REF!,3,0)),"",(VLOOKUP(B50,#REF!,3,0)))</f>
        <v/>
      </c>
      <c r="W50" s="356" t="str">
        <f>IFERROR(VLOOKUP(B50,'Genel Puan Tablosu'!B21:W45,22,0)," ")</f>
        <v xml:space="preserve"> </v>
      </c>
      <c r="X50" s="530" t="str">
        <f t="shared" si="4"/>
        <v/>
      </c>
      <c r="Y50" s="357">
        <f t="shared" si="5"/>
        <v>0</v>
      </c>
    </row>
    <row r="51" spans="1:25" ht="34.5" hidden="1" customHeight="1">
      <c r="A51" s="206"/>
      <c r="B51" s="210"/>
      <c r="C51" s="207" t="str">
        <f>IF(ISERROR(VLOOKUP(B51,'200m.'!$E$8:$F$1000,2,0)),"",(VLOOKUP(B51,'200m.'!$E$8:$H$1000,2,0)))</f>
        <v/>
      </c>
      <c r="D51" s="352" t="str">
        <f>IF(ISERROR(VLOOKUP(B51,'200m.'!$E$8:$G$1000,3,0)),"",(VLOOKUP(B51,'200m.'!$E$8:$G$1000,3,0)))</f>
        <v/>
      </c>
      <c r="E51" s="208" t="str">
        <f>IF(ISERROR(VLOOKUP(B51,'400m.Eng'!$E$8:$F$1016,2,0)),"",(VLOOKUP(B51,'400m.Eng'!$E$8:$H$1016,2,0)))</f>
        <v/>
      </c>
      <c r="F51" s="353" t="str">
        <f>IF(ISERROR(VLOOKUP(B51,'400m.Eng'!$E$8:$G$1016,3,0)),"",(VLOOKUP(B51,'400m.Eng'!$E$8:$G$1016,3,0)))</f>
        <v/>
      </c>
      <c r="G51" s="236" t="str">
        <f>IF(ISERROR(VLOOKUP(B51,'3000m.'!$E$8:$F$1000,2,0)),"",(VLOOKUP(B51,'3000m.'!$E$8:$H$1000,2,0)))</f>
        <v/>
      </c>
      <c r="H51" s="353" t="str">
        <f>IF(ISERROR(VLOOKUP(B51,'3000m.'!$E$8:$G$1000,3,0)),"",(VLOOKUP(B51,'3000m.'!$E$8:$G$1000,3,0)))</f>
        <v/>
      </c>
      <c r="I51" s="237" t="str">
        <f>IF(ISERROR(VLOOKUP(B51,Yüksek!$F$8:$AB$1000,23,0)),"",(VLOOKUP(B51,Yüksek!$F$8:$AB$1000,23,0)))</f>
        <v/>
      </c>
      <c r="J51" s="354" t="str">
        <f>IF(ISERROR(VLOOKUP(B51,Yüksek!$F$8:$AC$1000,24,0)),"",(VLOOKUP(B51,Yüksek!$F$8:$AC$1000,24,0)))</f>
        <v/>
      </c>
      <c r="K51" s="208" t="str">
        <f>IF(ISERROR(VLOOKUP(B51,Disk!$F$8:$N$1000,9,0)),"",(VLOOKUP(B51,Disk!$F$8:$N$1000,9,0)))</f>
        <v/>
      </c>
      <c r="L51" s="353" t="str">
        <f>IF(ISERROR(VLOOKUP(B51,Disk!$F$8:$O$1000,10,0)),"",(VLOOKUP(B51,Disk!$F$8:$O$1000,10,0)))</f>
        <v/>
      </c>
      <c r="M51" s="248" t="str">
        <f>IF(ISERROR(VLOOKUP(B51,Cirit!$F$8:$N$1000,9,0)),"",(VLOOKUP(B51,Cirit!$F$8:$N$1000,9,0)))</f>
        <v/>
      </c>
      <c r="N51" s="352" t="str">
        <f>IF(ISERROR(VLOOKUP(B51,Cirit!$F$8:$O$1000,10,0)),"",(VLOOKUP(B51,Cirit!$F$8:$O$1000,10,0)))</f>
        <v/>
      </c>
      <c r="O51" s="236" t="str">
        <f>IF(ISERROR(VLOOKUP(B51,'800m.'!$E$8:$F$1000,2,0)),"",(VLOOKUP(B51,'800m.'!$E$8:$H$1000,2,0)))</f>
        <v/>
      </c>
      <c r="P51" s="353" t="str">
        <f>IF(ISERROR(VLOOKUP(B51,'800m.'!$E$8:$G$1000,3,0)),"",(VLOOKUP(B51,'800m.'!$E$8:$G$1000,3,0)))</f>
        <v/>
      </c>
      <c r="Q51" s="208" t="str">
        <f>IF(ISERROR(VLOOKUP(B51,Uzun!$F$8:$N$1000,9,0)),"",(VLOOKUP(B51,Uzun!$F$8:$N$1000,9,0)))</f>
        <v/>
      </c>
      <c r="R51" s="353" t="str">
        <f>IF(ISERROR(VLOOKUP(B51,Uzun!$F$8:$O$1000,10,0)),"",(VLOOKUP(B51,Uzun!$F$8:$O$1000,10,0)))</f>
        <v/>
      </c>
      <c r="S51" s="518" t="str">
        <f>IF(ISERROR(VLOOKUP(B51,'5000m.'!$E$8:$F$1000,2,0)),"",(VLOOKUP(B51,'5000m.'!$E$8:$F$1000,2,0)))</f>
        <v/>
      </c>
      <c r="T51" s="517" t="str">
        <f>IF(ISERROR(VLOOKUP(B51,'5000m.'!$E$8:$G$1000,3,0)),"",(VLOOKUP(B51,'5000m.'!$E$8:$G$1000,3,0)))</f>
        <v/>
      </c>
      <c r="U51" s="518" t="str">
        <f>IF(ISERROR(VLOOKUP(B51,#REF!,2,0)),"",(VLOOKUP(B51,#REF!,2,0)))</f>
        <v/>
      </c>
      <c r="V51" s="517" t="str">
        <f>IF(ISERROR(VLOOKUP(B51,#REF!,3,0)),"",(VLOOKUP(B51,#REF!,3,0)))</f>
        <v/>
      </c>
      <c r="W51" s="356" t="str">
        <f>IFERROR(VLOOKUP(B51,'Genel Puan Tablosu'!B22:W46,22,0)," ")</f>
        <v xml:space="preserve"> </v>
      </c>
      <c r="X51" s="530" t="str">
        <f t="shared" si="4"/>
        <v/>
      </c>
      <c r="Y51" s="357">
        <f t="shared" si="5"/>
        <v>0</v>
      </c>
    </row>
    <row r="52" spans="1:25" ht="34.5" hidden="1" customHeight="1">
      <c r="A52" s="206"/>
      <c r="B52" s="210"/>
      <c r="C52" s="207" t="str">
        <f>IF(ISERROR(VLOOKUP(B52,'200m.'!$E$8:$F$1000,2,0)),"",(VLOOKUP(B52,'200m.'!$E$8:$H$1000,2,0)))</f>
        <v/>
      </c>
      <c r="D52" s="352" t="str">
        <f>IF(ISERROR(VLOOKUP(B52,'200m.'!$E$8:$G$1000,3,0)),"",(VLOOKUP(B52,'200m.'!$E$8:$G$1000,3,0)))</f>
        <v/>
      </c>
      <c r="E52" s="208" t="str">
        <f>IF(ISERROR(VLOOKUP(B52,'400m.Eng'!$E$8:$F$1016,2,0)),"",(VLOOKUP(B52,'400m.Eng'!$E$8:$H$1016,2,0)))</f>
        <v/>
      </c>
      <c r="F52" s="353" t="str">
        <f>IF(ISERROR(VLOOKUP(B52,'400m.Eng'!$E$8:$G$1016,3,0)),"",(VLOOKUP(B52,'400m.Eng'!$E$8:$G$1016,3,0)))</f>
        <v/>
      </c>
      <c r="G52" s="236" t="str">
        <f>IF(ISERROR(VLOOKUP(B52,'3000m.'!$E$8:$F$1000,2,0)),"",(VLOOKUP(B52,'3000m.'!$E$8:$H$1000,2,0)))</f>
        <v/>
      </c>
      <c r="H52" s="353" t="str">
        <f>IF(ISERROR(VLOOKUP(B52,'3000m.'!$E$8:$G$1000,3,0)),"",(VLOOKUP(B52,'3000m.'!$E$8:$G$1000,3,0)))</f>
        <v/>
      </c>
      <c r="I52" s="237" t="str">
        <f>IF(ISERROR(VLOOKUP(B52,Yüksek!$F$8:$AB$1000,23,0)),"",(VLOOKUP(B52,Yüksek!$F$8:$AB$1000,23,0)))</f>
        <v/>
      </c>
      <c r="J52" s="354" t="str">
        <f>IF(ISERROR(VLOOKUP(B52,Yüksek!$F$8:$AC$1000,24,0)),"",(VLOOKUP(B52,Yüksek!$F$8:$AC$1000,24,0)))</f>
        <v/>
      </c>
      <c r="K52" s="208" t="str">
        <f>IF(ISERROR(VLOOKUP(B52,Disk!$F$8:$N$1000,9,0)),"",(VLOOKUP(B52,Disk!$F$8:$N$1000,9,0)))</f>
        <v/>
      </c>
      <c r="L52" s="353" t="str">
        <f>IF(ISERROR(VLOOKUP(B52,Disk!$F$8:$O$1000,10,0)),"",(VLOOKUP(B52,Disk!$F$8:$O$1000,10,0)))</f>
        <v/>
      </c>
      <c r="M52" s="248" t="str">
        <f>IF(ISERROR(VLOOKUP(B52,Cirit!$F$8:$N$1000,9,0)),"",(VLOOKUP(B52,Cirit!$F$8:$N$1000,9,0)))</f>
        <v/>
      </c>
      <c r="N52" s="352" t="str">
        <f>IF(ISERROR(VLOOKUP(B52,Cirit!$F$8:$O$1000,10,0)),"",(VLOOKUP(B52,Cirit!$F$8:$O$1000,10,0)))</f>
        <v/>
      </c>
      <c r="O52" s="236" t="str">
        <f>IF(ISERROR(VLOOKUP(B52,'800m.'!$E$8:$F$1000,2,0)),"",(VLOOKUP(B52,'800m.'!$E$8:$H$1000,2,0)))</f>
        <v/>
      </c>
      <c r="P52" s="353" t="str">
        <f>IF(ISERROR(VLOOKUP(B52,'800m.'!$E$8:$G$1000,3,0)),"",(VLOOKUP(B52,'800m.'!$E$8:$G$1000,3,0)))</f>
        <v/>
      </c>
      <c r="Q52" s="208" t="str">
        <f>IF(ISERROR(VLOOKUP(B52,Uzun!$F$8:$N$1000,9,0)),"",(VLOOKUP(B52,Uzun!$F$8:$N$1000,9,0)))</f>
        <v/>
      </c>
      <c r="R52" s="353" t="str">
        <f>IF(ISERROR(VLOOKUP(B52,Uzun!$F$8:$O$1000,10,0)),"",(VLOOKUP(B52,Uzun!$F$8:$O$1000,10,0)))</f>
        <v/>
      </c>
      <c r="S52" s="518" t="str">
        <f>IF(ISERROR(VLOOKUP(B52,'5000m.'!$E$8:$F$1000,2,0)),"",(VLOOKUP(B52,'5000m.'!$E$8:$F$1000,2,0)))</f>
        <v/>
      </c>
      <c r="T52" s="517" t="str">
        <f>IF(ISERROR(VLOOKUP(B52,'5000m.'!$E$8:$G$1000,3,0)),"",(VLOOKUP(B52,'5000m.'!$E$8:$G$1000,3,0)))</f>
        <v/>
      </c>
      <c r="U52" s="518" t="str">
        <f>IF(ISERROR(VLOOKUP(B52,#REF!,2,0)),"",(VLOOKUP(B52,#REF!,2,0)))</f>
        <v/>
      </c>
      <c r="V52" s="517" t="str">
        <f>IF(ISERROR(VLOOKUP(B52,#REF!,3,0)),"",(VLOOKUP(B52,#REF!,3,0)))</f>
        <v/>
      </c>
      <c r="W52" s="356" t="str">
        <f>IFERROR(VLOOKUP(B52,'Genel Puan Tablosu'!B23:W47,22,0)," ")</f>
        <v xml:space="preserve"> </v>
      </c>
      <c r="X52" s="530" t="str">
        <f t="shared" si="4"/>
        <v/>
      </c>
      <c r="Y52" s="357">
        <f t="shared" si="5"/>
        <v>0</v>
      </c>
    </row>
    <row r="53" spans="1:25" ht="34.5" hidden="1" customHeight="1">
      <c r="A53" s="206"/>
      <c r="B53" s="210"/>
      <c r="C53" s="207" t="str">
        <f>IF(ISERROR(VLOOKUP(B53,'200m.'!$E$8:$F$1000,2,0)),"",(VLOOKUP(B53,'200m.'!$E$8:$H$1000,2,0)))</f>
        <v/>
      </c>
      <c r="D53" s="352" t="str">
        <f>IF(ISERROR(VLOOKUP(B53,'200m.'!$E$8:$G$1000,3,0)),"",(VLOOKUP(B53,'200m.'!$E$8:$G$1000,3,0)))</f>
        <v/>
      </c>
      <c r="E53" s="208" t="str">
        <f>IF(ISERROR(VLOOKUP(B53,'400m.Eng'!$E$8:$F$1016,2,0)),"",(VLOOKUP(B53,'400m.Eng'!$E$8:$H$1016,2,0)))</f>
        <v/>
      </c>
      <c r="F53" s="353" t="str">
        <f>IF(ISERROR(VLOOKUP(B53,'400m.Eng'!$E$8:$G$1016,3,0)),"",(VLOOKUP(B53,'400m.Eng'!$E$8:$G$1016,3,0)))</f>
        <v/>
      </c>
      <c r="G53" s="236" t="str">
        <f>IF(ISERROR(VLOOKUP(B53,'3000m.'!$E$8:$F$1000,2,0)),"",(VLOOKUP(B53,'3000m.'!$E$8:$H$1000,2,0)))</f>
        <v/>
      </c>
      <c r="H53" s="353" t="str">
        <f>IF(ISERROR(VLOOKUP(B53,'3000m.'!$E$8:$G$1000,3,0)),"",(VLOOKUP(B53,'3000m.'!$E$8:$G$1000,3,0)))</f>
        <v/>
      </c>
      <c r="I53" s="237" t="str">
        <f>IF(ISERROR(VLOOKUP(B53,Yüksek!$F$8:$AB$1000,23,0)),"",(VLOOKUP(B53,Yüksek!$F$8:$AB$1000,23,0)))</f>
        <v/>
      </c>
      <c r="J53" s="354" t="str">
        <f>IF(ISERROR(VLOOKUP(B53,Yüksek!$F$8:$AC$1000,24,0)),"",(VLOOKUP(B53,Yüksek!$F$8:$AC$1000,24,0)))</f>
        <v/>
      </c>
      <c r="K53" s="208" t="str">
        <f>IF(ISERROR(VLOOKUP(B53,Disk!$F$8:$N$1000,9,0)),"",(VLOOKUP(B53,Disk!$F$8:$N$1000,9,0)))</f>
        <v/>
      </c>
      <c r="L53" s="353" t="str">
        <f>IF(ISERROR(VLOOKUP(B53,Disk!$F$8:$O$1000,10,0)),"",(VLOOKUP(B53,Disk!$F$8:$O$1000,10,0)))</f>
        <v/>
      </c>
      <c r="M53" s="248" t="str">
        <f>IF(ISERROR(VLOOKUP(B53,Cirit!$F$8:$N$1000,9,0)),"",(VLOOKUP(B53,Cirit!$F$8:$N$1000,9,0)))</f>
        <v/>
      </c>
      <c r="N53" s="352" t="str">
        <f>IF(ISERROR(VLOOKUP(B53,Cirit!$F$8:$O$1000,10,0)),"",(VLOOKUP(B53,Cirit!$F$8:$O$1000,10,0)))</f>
        <v/>
      </c>
      <c r="O53" s="236" t="str">
        <f>IF(ISERROR(VLOOKUP(B53,'800m.'!$E$8:$F$1000,2,0)),"",(VLOOKUP(B53,'800m.'!$E$8:$H$1000,2,0)))</f>
        <v/>
      </c>
      <c r="P53" s="353" t="str">
        <f>IF(ISERROR(VLOOKUP(B53,'800m.'!$E$8:$G$1000,3,0)),"",(VLOOKUP(B53,'800m.'!$E$8:$G$1000,3,0)))</f>
        <v/>
      </c>
      <c r="Q53" s="208" t="str">
        <f>IF(ISERROR(VLOOKUP(B53,Uzun!$F$8:$N$1000,9,0)),"",(VLOOKUP(B53,Uzun!$F$8:$N$1000,9,0)))</f>
        <v/>
      </c>
      <c r="R53" s="353" t="str">
        <f>IF(ISERROR(VLOOKUP(B53,Uzun!$F$8:$O$1000,10,0)),"",(VLOOKUP(B53,Uzun!$F$8:$O$1000,10,0)))</f>
        <v/>
      </c>
      <c r="S53" s="518" t="str">
        <f>IF(ISERROR(VLOOKUP(B53,'5000m.'!$E$8:$F$1000,2,0)),"",(VLOOKUP(B53,'5000m.'!$E$8:$F$1000,2,0)))</f>
        <v/>
      </c>
      <c r="T53" s="517" t="str">
        <f>IF(ISERROR(VLOOKUP(B53,'5000m.'!$E$8:$G$1000,3,0)),"",(VLOOKUP(B53,'5000m.'!$E$8:$G$1000,3,0)))</f>
        <v/>
      </c>
      <c r="U53" s="518" t="str">
        <f>IF(ISERROR(VLOOKUP(B53,#REF!,2,0)),"",(VLOOKUP(B53,#REF!,2,0)))</f>
        <v/>
      </c>
      <c r="V53" s="517" t="str">
        <f>IF(ISERROR(VLOOKUP(B53,#REF!,3,0)),"",(VLOOKUP(B53,#REF!,3,0)))</f>
        <v/>
      </c>
      <c r="W53" s="356" t="str">
        <f>IFERROR(VLOOKUP(B53,'Genel Puan Tablosu'!B24:W48,22,0)," ")</f>
        <v xml:space="preserve"> </v>
      </c>
      <c r="X53" s="530" t="str">
        <f t="shared" si="4"/>
        <v/>
      </c>
      <c r="Y53" s="357">
        <f t="shared" si="5"/>
        <v>0</v>
      </c>
    </row>
    <row r="54" spans="1:25" ht="34.5" hidden="1" customHeight="1">
      <c r="A54" s="206"/>
      <c r="B54" s="210"/>
      <c r="C54" s="207" t="str">
        <f>IF(ISERROR(VLOOKUP(B54,'200m.'!$E$8:$F$1000,2,0)),"",(VLOOKUP(B54,'200m.'!$E$8:$H$1000,2,0)))</f>
        <v/>
      </c>
      <c r="D54" s="352" t="str">
        <f>IF(ISERROR(VLOOKUP(B54,'200m.'!$E$8:$G$1000,3,0)),"",(VLOOKUP(B54,'200m.'!$E$8:$G$1000,3,0)))</f>
        <v/>
      </c>
      <c r="E54" s="208" t="str">
        <f>IF(ISERROR(VLOOKUP(B54,'400m.Eng'!$E$8:$F$1016,2,0)),"",(VLOOKUP(B54,'400m.Eng'!$E$8:$H$1016,2,0)))</f>
        <v/>
      </c>
      <c r="F54" s="353" t="str">
        <f>IF(ISERROR(VLOOKUP(B54,'400m.Eng'!$E$8:$G$1016,3,0)),"",(VLOOKUP(B54,'400m.Eng'!$E$8:$G$1016,3,0)))</f>
        <v/>
      </c>
      <c r="G54" s="236" t="str">
        <f>IF(ISERROR(VLOOKUP(B54,'3000m.'!$E$8:$F$1000,2,0)),"",(VLOOKUP(B54,'3000m.'!$E$8:$H$1000,2,0)))</f>
        <v/>
      </c>
      <c r="H54" s="353" t="str">
        <f>IF(ISERROR(VLOOKUP(B54,'3000m.'!$E$8:$G$1000,3,0)),"",(VLOOKUP(B54,'3000m.'!$E$8:$G$1000,3,0)))</f>
        <v/>
      </c>
      <c r="I54" s="237" t="str">
        <f>IF(ISERROR(VLOOKUP(B54,Yüksek!$F$8:$AB$1000,23,0)),"",(VLOOKUP(B54,Yüksek!$F$8:$AB$1000,23,0)))</f>
        <v/>
      </c>
      <c r="J54" s="354" t="str">
        <f>IF(ISERROR(VLOOKUP(B54,Yüksek!$F$8:$AC$1000,24,0)),"",(VLOOKUP(B54,Yüksek!$F$8:$AC$1000,24,0)))</f>
        <v/>
      </c>
      <c r="K54" s="208" t="str">
        <f>IF(ISERROR(VLOOKUP(B54,Disk!$F$8:$N$1000,9,0)),"",(VLOOKUP(B54,Disk!$F$8:$N$1000,9,0)))</f>
        <v/>
      </c>
      <c r="L54" s="353" t="str">
        <f>IF(ISERROR(VLOOKUP(B54,Disk!$F$8:$O$1000,10,0)),"",(VLOOKUP(B54,Disk!$F$8:$O$1000,10,0)))</f>
        <v/>
      </c>
      <c r="M54" s="248" t="str">
        <f>IF(ISERROR(VLOOKUP(B54,Cirit!$F$8:$N$1000,9,0)),"",(VLOOKUP(B54,Cirit!$F$8:$N$1000,9,0)))</f>
        <v/>
      </c>
      <c r="N54" s="352" t="str">
        <f>IF(ISERROR(VLOOKUP(B54,Cirit!$F$8:$O$1000,10,0)),"",(VLOOKUP(B54,Cirit!$F$8:$O$1000,10,0)))</f>
        <v/>
      </c>
      <c r="O54" s="236" t="str">
        <f>IF(ISERROR(VLOOKUP(B54,'800m.'!$E$8:$F$1000,2,0)),"",(VLOOKUP(B54,'800m.'!$E$8:$H$1000,2,0)))</f>
        <v/>
      </c>
      <c r="P54" s="353" t="str">
        <f>IF(ISERROR(VLOOKUP(B54,'800m.'!$E$8:$G$1000,3,0)),"",(VLOOKUP(B54,'800m.'!$E$8:$G$1000,3,0)))</f>
        <v/>
      </c>
      <c r="Q54" s="208" t="str">
        <f>IF(ISERROR(VLOOKUP(B54,Uzun!$F$8:$N$1000,9,0)),"",(VLOOKUP(B54,Uzun!$F$8:$N$1000,9,0)))</f>
        <v/>
      </c>
      <c r="R54" s="353" t="str">
        <f>IF(ISERROR(VLOOKUP(B54,Uzun!$F$8:$O$1000,10,0)),"",(VLOOKUP(B54,Uzun!$F$8:$O$1000,10,0)))</f>
        <v/>
      </c>
      <c r="S54" s="518" t="str">
        <f>IF(ISERROR(VLOOKUP(B54,'5000m.'!$E$8:$F$1000,2,0)),"",(VLOOKUP(B54,'5000m.'!$E$8:$F$1000,2,0)))</f>
        <v/>
      </c>
      <c r="T54" s="517" t="str">
        <f>IF(ISERROR(VLOOKUP(B54,'5000m.'!$E$8:$G$1000,3,0)),"",(VLOOKUP(B54,'5000m.'!$E$8:$G$1000,3,0)))</f>
        <v/>
      </c>
      <c r="U54" s="518" t="str">
        <f>IF(ISERROR(VLOOKUP(B54,#REF!,2,0)),"",(VLOOKUP(B54,#REF!,2,0)))</f>
        <v/>
      </c>
      <c r="V54" s="517" t="str">
        <f>IF(ISERROR(VLOOKUP(B54,#REF!,3,0)),"",(VLOOKUP(B54,#REF!,3,0)))</f>
        <v/>
      </c>
      <c r="W54" s="356" t="str">
        <f>IFERROR(VLOOKUP(B54,'Genel Puan Tablosu'!B25:W49,22,0)," ")</f>
        <v xml:space="preserve"> </v>
      </c>
      <c r="X54" s="530" t="str">
        <f t="shared" si="4"/>
        <v/>
      </c>
      <c r="Y54" s="357">
        <f t="shared" si="5"/>
        <v>0</v>
      </c>
    </row>
    <row r="55" spans="1:25" ht="34.5" hidden="1" customHeight="1">
      <c r="A55" s="206"/>
      <c r="B55" s="210"/>
      <c r="C55" s="207" t="str">
        <f>IF(ISERROR(VLOOKUP(B55,'200m.'!$E$8:$F$1000,2,0)),"",(VLOOKUP(B55,'200m.'!$E$8:$H$1000,2,0)))</f>
        <v/>
      </c>
      <c r="D55" s="352" t="str">
        <f>IF(ISERROR(VLOOKUP(B55,'200m.'!$E$8:$G$1000,3,0)),"",(VLOOKUP(B55,'200m.'!$E$8:$G$1000,3,0)))</f>
        <v/>
      </c>
      <c r="E55" s="208" t="str">
        <f>IF(ISERROR(VLOOKUP(B55,'400m.Eng'!$E$8:$F$1016,2,0)),"",(VLOOKUP(B55,'400m.Eng'!$E$8:$H$1016,2,0)))</f>
        <v/>
      </c>
      <c r="F55" s="353" t="str">
        <f>IF(ISERROR(VLOOKUP(B55,'400m.Eng'!$E$8:$G$1016,3,0)),"",(VLOOKUP(B55,'400m.Eng'!$E$8:$G$1016,3,0)))</f>
        <v/>
      </c>
      <c r="G55" s="236" t="str">
        <f>IF(ISERROR(VLOOKUP(B55,'3000m.'!$E$8:$F$1000,2,0)),"",(VLOOKUP(B55,'3000m.'!$E$8:$H$1000,2,0)))</f>
        <v/>
      </c>
      <c r="H55" s="353" t="str">
        <f>IF(ISERROR(VLOOKUP(B55,'3000m.'!$E$8:$G$1000,3,0)),"",(VLOOKUP(B55,'3000m.'!$E$8:$G$1000,3,0)))</f>
        <v/>
      </c>
      <c r="I55" s="237" t="str">
        <f>IF(ISERROR(VLOOKUP(B55,Yüksek!$F$8:$AB$1000,23,0)),"",(VLOOKUP(B55,Yüksek!$F$8:$AB$1000,23,0)))</f>
        <v/>
      </c>
      <c r="J55" s="354" t="str">
        <f>IF(ISERROR(VLOOKUP(B55,Yüksek!$F$8:$AC$1000,24,0)),"",(VLOOKUP(B55,Yüksek!$F$8:$AC$1000,24,0)))</f>
        <v/>
      </c>
      <c r="K55" s="208" t="str">
        <f>IF(ISERROR(VLOOKUP(B55,Disk!$F$8:$N$1000,9,0)),"",(VLOOKUP(B55,Disk!$F$8:$N$1000,9,0)))</f>
        <v/>
      </c>
      <c r="L55" s="353" t="str">
        <f>IF(ISERROR(VLOOKUP(B55,Disk!$F$8:$O$1000,10,0)),"",(VLOOKUP(B55,Disk!$F$8:$O$1000,10,0)))</f>
        <v/>
      </c>
      <c r="M55" s="248" t="str">
        <f>IF(ISERROR(VLOOKUP(B55,Cirit!$F$8:$N$1000,9,0)),"",(VLOOKUP(B55,Cirit!$F$8:$N$1000,9,0)))</f>
        <v/>
      </c>
      <c r="N55" s="352" t="str">
        <f>IF(ISERROR(VLOOKUP(B55,Cirit!$F$8:$O$1000,10,0)),"",(VLOOKUP(B55,Cirit!$F$8:$O$1000,10,0)))</f>
        <v/>
      </c>
      <c r="O55" s="236" t="str">
        <f>IF(ISERROR(VLOOKUP(B55,'800m.'!$E$8:$F$1000,2,0)),"",(VLOOKUP(B55,'800m.'!$E$8:$H$1000,2,0)))</f>
        <v/>
      </c>
      <c r="P55" s="353" t="str">
        <f>IF(ISERROR(VLOOKUP(B55,'800m.'!$E$8:$G$1000,3,0)),"",(VLOOKUP(B55,'800m.'!$E$8:$G$1000,3,0)))</f>
        <v/>
      </c>
      <c r="Q55" s="208" t="str">
        <f>IF(ISERROR(VLOOKUP(B55,Uzun!$F$8:$N$1000,9,0)),"",(VLOOKUP(B55,Uzun!$F$8:$N$1000,9,0)))</f>
        <v/>
      </c>
      <c r="R55" s="353" t="str">
        <f>IF(ISERROR(VLOOKUP(B55,Uzun!$F$8:$O$1000,10,0)),"",(VLOOKUP(B55,Uzun!$F$8:$O$1000,10,0)))</f>
        <v/>
      </c>
      <c r="S55" s="518" t="str">
        <f>IF(ISERROR(VLOOKUP(B55,'5000m.'!$E$8:$F$1000,2,0)),"",(VLOOKUP(B55,'5000m.'!$E$8:$F$1000,2,0)))</f>
        <v/>
      </c>
      <c r="T55" s="517" t="str">
        <f>IF(ISERROR(VLOOKUP(B55,'5000m.'!$E$8:$G$1000,3,0)),"",(VLOOKUP(B55,'5000m.'!$E$8:$G$1000,3,0)))</f>
        <v/>
      </c>
      <c r="U55" s="518" t="str">
        <f>IF(ISERROR(VLOOKUP(B55,#REF!,2,0)),"",(VLOOKUP(B55,#REF!,2,0)))</f>
        <v/>
      </c>
      <c r="V55" s="517" t="str">
        <f>IF(ISERROR(VLOOKUP(B55,#REF!,3,0)),"",(VLOOKUP(B55,#REF!,3,0)))</f>
        <v/>
      </c>
      <c r="W55" s="356" t="str">
        <f>IFERROR(VLOOKUP(B55,'Genel Puan Tablosu'!B26:W50,22,0)," ")</f>
        <v xml:space="preserve"> </v>
      </c>
      <c r="X55" s="530" t="str">
        <f t="shared" si="4"/>
        <v/>
      </c>
      <c r="Y55" s="357">
        <f t="shared" si="5"/>
        <v>0</v>
      </c>
    </row>
    <row r="56" spans="1:25" ht="34.5" hidden="1" customHeight="1">
      <c r="A56" s="206"/>
      <c r="B56" s="210"/>
      <c r="C56" s="207" t="str">
        <f>IF(ISERROR(VLOOKUP(B56,'200m.'!$E$8:$F$1000,2,0)),"",(VLOOKUP(B56,'200m.'!$E$8:$H$1000,2,0)))</f>
        <v/>
      </c>
      <c r="D56" s="352" t="str">
        <f>IF(ISERROR(VLOOKUP(B56,'200m.'!$E$8:$G$1000,3,0)),"",(VLOOKUP(B56,'200m.'!$E$8:$G$1000,3,0)))</f>
        <v/>
      </c>
      <c r="E56" s="208" t="str">
        <f>IF(ISERROR(VLOOKUP(B56,'400m.Eng'!$E$8:$F$1016,2,0)),"",(VLOOKUP(B56,'400m.Eng'!$E$8:$H$1016,2,0)))</f>
        <v/>
      </c>
      <c r="F56" s="353" t="str">
        <f>IF(ISERROR(VLOOKUP(B56,'400m.Eng'!$E$8:$G$1016,3,0)),"",(VLOOKUP(B56,'400m.Eng'!$E$8:$G$1016,3,0)))</f>
        <v/>
      </c>
      <c r="G56" s="236" t="str">
        <f>IF(ISERROR(VLOOKUP(B56,'3000m.'!$E$8:$F$1000,2,0)),"",(VLOOKUP(B56,'3000m.'!$E$8:$H$1000,2,0)))</f>
        <v/>
      </c>
      <c r="H56" s="353" t="str">
        <f>IF(ISERROR(VLOOKUP(B56,'3000m.'!$E$8:$G$1000,3,0)),"",(VLOOKUP(B56,'3000m.'!$E$8:$G$1000,3,0)))</f>
        <v/>
      </c>
      <c r="I56" s="237" t="str">
        <f>IF(ISERROR(VLOOKUP(B56,Yüksek!$F$8:$AB$1000,23,0)),"",(VLOOKUP(B56,Yüksek!$F$8:$AB$1000,23,0)))</f>
        <v/>
      </c>
      <c r="J56" s="354" t="str">
        <f>IF(ISERROR(VLOOKUP(B56,Yüksek!$F$8:$AC$1000,24,0)),"",(VLOOKUP(B56,Yüksek!$F$8:$AC$1000,24,0)))</f>
        <v/>
      </c>
      <c r="K56" s="208" t="str">
        <f>IF(ISERROR(VLOOKUP(B56,Disk!$F$8:$N$1000,9,0)),"",(VLOOKUP(B56,Disk!$F$8:$N$1000,9,0)))</f>
        <v/>
      </c>
      <c r="L56" s="353" t="str">
        <f>IF(ISERROR(VLOOKUP(B56,Disk!$F$8:$O$1000,10,0)),"",(VLOOKUP(B56,Disk!$F$8:$O$1000,10,0)))</f>
        <v/>
      </c>
      <c r="M56" s="248" t="str">
        <f>IF(ISERROR(VLOOKUP(B56,Cirit!$F$8:$N$1000,9,0)),"",(VLOOKUP(B56,Cirit!$F$8:$N$1000,9,0)))</f>
        <v/>
      </c>
      <c r="N56" s="352" t="str">
        <f>IF(ISERROR(VLOOKUP(B56,Cirit!$F$8:$O$1000,10,0)),"",(VLOOKUP(B56,Cirit!$F$8:$O$1000,10,0)))</f>
        <v/>
      </c>
      <c r="O56" s="236" t="str">
        <f>IF(ISERROR(VLOOKUP(B56,'800m.'!$E$8:$F$1000,2,0)),"",(VLOOKUP(B56,'800m.'!$E$8:$H$1000,2,0)))</f>
        <v/>
      </c>
      <c r="P56" s="353" t="str">
        <f>IF(ISERROR(VLOOKUP(B56,'800m.'!$E$8:$G$1000,3,0)),"",(VLOOKUP(B56,'800m.'!$E$8:$G$1000,3,0)))</f>
        <v/>
      </c>
      <c r="Q56" s="208" t="str">
        <f>IF(ISERROR(VLOOKUP(B56,Uzun!$F$8:$N$1000,9,0)),"",(VLOOKUP(B56,Uzun!$F$8:$N$1000,9,0)))</f>
        <v/>
      </c>
      <c r="R56" s="353" t="str">
        <f>IF(ISERROR(VLOOKUP(B56,Uzun!$F$8:$O$1000,10,0)),"",(VLOOKUP(B56,Uzun!$F$8:$O$1000,10,0)))</f>
        <v/>
      </c>
      <c r="S56" s="518" t="str">
        <f>IF(ISERROR(VLOOKUP(B56,'5000m.'!$E$8:$F$1000,2,0)),"",(VLOOKUP(B56,'5000m.'!$E$8:$F$1000,2,0)))</f>
        <v/>
      </c>
      <c r="T56" s="517" t="str">
        <f>IF(ISERROR(VLOOKUP(B56,'5000m.'!$E$8:$G$1000,3,0)),"",(VLOOKUP(B56,'5000m.'!$E$8:$G$1000,3,0)))</f>
        <v/>
      </c>
      <c r="U56" s="518" t="str">
        <f>IF(ISERROR(VLOOKUP(B56,#REF!,2,0)),"",(VLOOKUP(B56,#REF!,2,0)))</f>
        <v/>
      </c>
      <c r="V56" s="517" t="str">
        <f>IF(ISERROR(VLOOKUP(B56,#REF!,3,0)),"",(VLOOKUP(B56,#REF!,3,0)))</f>
        <v/>
      </c>
      <c r="W56" s="356" t="str">
        <f>IFERROR(VLOOKUP(B56,'Genel Puan Tablosu'!B27:W51,22,0)," ")</f>
        <v xml:space="preserve"> </v>
      </c>
      <c r="X56" s="530" t="str">
        <f t="shared" si="4"/>
        <v/>
      </c>
      <c r="Y56" s="357">
        <f t="shared" si="5"/>
        <v>0</v>
      </c>
    </row>
    <row r="57" spans="1:25" ht="34.5" hidden="1" customHeight="1">
      <c r="A57" s="206"/>
      <c r="B57" s="210"/>
      <c r="C57" s="207" t="str">
        <f>IF(ISERROR(VLOOKUP(B57,'200m.'!$E$8:$F$1000,2,0)),"",(VLOOKUP(B57,'200m.'!$E$8:$H$1000,2,0)))</f>
        <v/>
      </c>
      <c r="D57" s="352" t="str">
        <f>IF(ISERROR(VLOOKUP(B57,'200m.'!$E$8:$G$1000,3,0)),"",(VLOOKUP(B57,'200m.'!$E$8:$G$1000,3,0)))</f>
        <v/>
      </c>
      <c r="E57" s="208" t="str">
        <f>IF(ISERROR(VLOOKUP(B57,'400m.Eng'!$E$8:$F$1016,2,0)),"",(VLOOKUP(B57,'400m.Eng'!$E$8:$H$1016,2,0)))</f>
        <v/>
      </c>
      <c r="F57" s="353" t="str">
        <f>IF(ISERROR(VLOOKUP(B57,'400m.Eng'!$E$8:$G$1016,3,0)),"",(VLOOKUP(B57,'400m.Eng'!$E$8:$G$1016,3,0)))</f>
        <v/>
      </c>
      <c r="G57" s="236" t="str">
        <f>IF(ISERROR(VLOOKUP(B57,'3000m.'!$E$8:$F$1000,2,0)),"",(VLOOKUP(B57,'3000m.'!$E$8:$H$1000,2,0)))</f>
        <v/>
      </c>
      <c r="H57" s="353" t="str">
        <f>IF(ISERROR(VLOOKUP(B57,'3000m.'!$E$8:$G$1000,3,0)),"",(VLOOKUP(B57,'3000m.'!$E$8:$G$1000,3,0)))</f>
        <v/>
      </c>
      <c r="I57" s="237" t="str">
        <f>IF(ISERROR(VLOOKUP(B57,Yüksek!$F$8:$AB$1000,23,0)),"",(VLOOKUP(B57,Yüksek!$F$8:$AB$1000,23,0)))</f>
        <v/>
      </c>
      <c r="J57" s="354" t="str">
        <f>IF(ISERROR(VLOOKUP(B57,Yüksek!$F$8:$AC$1000,24,0)),"",(VLOOKUP(B57,Yüksek!$F$8:$AC$1000,24,0)))</f>
        <v/>
      </c>
      <c r="K57" s="208" t="str">
        <f>IF(ISERROR(VLOOKUP(B57,Disk!$F$8:$N$1000,9,0)),"",(VLOOKUP(B57,Disk!$F$8:$N$1000,9,0)))</f>
        <v/>
      </c>
      <c r="L57" s="353" t="str">
        <f>IF(ISERROR(VLOOKUP(B57,Disk!$F$8:$O$1000,10,0)),"",(VLOOKUP(B57,Disk!$F$8:$O$1000,10,0)))</f>
        <v/>
      </c>
      <c r="M57" s="248" t="str">
        <f>IF(ISERROR(VLOOKUP(B57,Cirit!$F$8:$N$1000,9,0)),"",(VLOOKUP(B57,Cirit!$F$8:$N$1000,9,0)))</f>
        <v/>
      </c>
      <c r="N57" s="352" t="str">
        <f>IF(ISERROR(VLOOKUP(B57,Cirit!$F$8:$O$1000,10,0)),"",(VLOOKUP(B57,Cirit!$F$8:$O$1000,10,0)))</f>
        <v/>
      </c>
      <c r="O57" s="236" t="str">
        <f>IF(ISERROR(VLOOKUP(B57,'800m.'!$E$8:$F$1000,2,0)),"",(VLOOKUP(B57,'800m.'!$E$8:$H$1000,2,0)))</f>
        <v/>
      </c>
      <c r="P57" s="353" t="str">
        <f>IF(ISERROR(VLOOKUP(B57,'800m.'!$E$8:$G$1000,3,0)),"",(VLOOKUP(B57,'800m.'!$E$8:$G$1000,3,0)))</f>
        <v/>
      </c>
      <c r="Q57" s="208" t="str">
        <f>IF(ISERROR(VLOOKUP(B57,Uzun!$F$8:$N$1000,9,0)),"",(VLOOKUP(B57,Uzun!$F$8:$N$1000,9,0)))</f>
        <v/>
      </c>
      <c r="R57" s="353" t="str">
        <f>IF(ISERROR(VLOOKUP(B57,Uzun!$F$8:$O$1000,10,0)),"",(VLOOKUP(B57,Uzun!$F$8:$O$1000,10,0)))</f>
        <v/>
      </c>
      <c r="S57" s="518" t="str">
        <f>IF(ISERROR(VLOOKUP(B57,'5000m.'!$E$8:$F$1000,2,0)),"",(VLOOKUP(B57,'5000m.'!$E$8:$F$1000,2,0)))</f>
        <v/>
      </c>
      <c r="T57" s="517" t="str">
        <f>IF(ISERROR(VLOOKUP(B57,'5000m.'!$E$8:$G$1000,3,0)),"",(VLOOKUP(B57,'5000m.'!$E$8:$G$1000,3,0)))</f>
        <v/>
      </c>
      <c r="U57" s="518" t="str">
        <f>IF(ISERROR(VLOOKUP(B57,#REF!,2,0)),"",(VLOOKUP(B57,#REF!,2,0)))</f>
        <v/>
      </c>
      <c r="V57" s="517" t="str">
        <f>IF(ISERROR(VLOOKUP(B57,#REF!,3,0)),"",(VLOOKUP(B57,#REF!,3,0)))</f>
        <v/>
      </c>
      <c r="W57" s="356" t="str">
        <f>IFERROR(VLOOKUP(B57,'Genel Puan Tablosu'!B28:W52,22,0)," ")</f>
        <v xml:space="preserve"> </v>
      </c>
      <c r="X57" s="530" t="str">
        <f t="shared" si="4"/>
        <v/>
      </c>
      <c r="Y57" s="357">
        <f t="shared" si="5"/>
        <v>0</v>
      </c>
    </row>
    <row r="58" spans="1:25" ht="34.5" hidden="1" customHeight="1">
      <c r="A58" s="206"/>
      <c r="B58" s="210"/>
      <c r="C58" s="207" t="str">
        <f>IF(ISERROR(VLOOKUP(B58,'200m.'!$E$8:$F$1000,2,0)),"",(VLOOKUP(B58,'200m.'!$E$8:$H$1000,2,0)))</f>
        <v/>
      </c>
      <c r="D58" s="352" t="str">
        <f>IF(ISERROR(VLOOKUP(B58,'200m.'!$E$8:$G$1000,3,0)),"",(VLOOKUP(B58,'200m.'!$E$8:$G$1000,3,0)))</f>
        <v/>
      </c>
      <c r="E58" s="208" t="str">
        <f>IF(ISERROR(VLOOKUP(B58,'400m.Eng'!$E$8:$F$1016,2,0)),"",(VLOOKUP(B58,'400m.Eng'!$E$8:$H$1016,2,0)))</f>
        <v/>
      </c>
      <c r="F58" s="353" t="str">
        <f>IF(ISERROR(VLOOKUP(B58,'400m.Eng'!$E$8:$G$1016,3,0)),"",(VLOOKUP(B58,'400m.Eng'!$E$8:$G$1016,3,0)))</f>
        <v/>
      </c>
      <c r="G58" s="236" t="str">
        <f>IF(ISERROR(VLOOKUP(B58,'3000m.'!$E$8:$F$1000,2,0)),"",(VLOOKUP(B58,'3000m.'!$E$8:$H$1000,2,0)))</f>
        <v/>
      </c>
      <c r="H58" s="353" t="str">
        <f>IF(ISERROR(VLOOKUP(B58,'3000m.'!$E$8:$G$1000,3,0)),"",(VLOOKUP(B58,'3000m.'!$E$8:$G$1000,3,0)))</f>
        <v/>
      </c>
      <c r="I58" s="237" t="str">
        <f>IF(ISERROR(VLOOKUP(B58,Yüksek!$F$8:$AB$1000,23,0)),"",(VLOOKUP(B58,Yüksek!$F$8:$AB$1000,23,0)))</f>
        <v/>
      </c>
      <c r="J58" s="354" t="str">
        <f>IF(ISERROR(VLOOKUP(B58,Yüksek!$F$8:$AC$1000,24,0)),"",(VLOOKUP(B58,Yüksek!$F$8:$AC$1000,24,0)))</f>
        <v/>
      </c>
      <c r="K58" s="208" t="str">
        <f>IF(ISERROR(VLOOKUP(B58,Disk!$F$8:$N$1000,9,0)),"",(VLOOKUP(B58,Disk!$F$8:$N$1000,9,0)))</f>
        <v/>
      </c>
      <c r="L58" s="353" t="str">
        <f>IF(ISERROR(VLOOKUP(B58,Disk!$F$8:$O$1000,10,0)),"",(VLOOKUP(B58,Disk!$F$8:$O$1000,10,0)))</f>
        <v/>
      </c>
      <c r="M58" s="248" t="str">
        <f>IF(ISERROR(VLOOKUP(B58,Cirit!$F$8:$N$1000,9,0)),"",(VLOOKUP(B58,Cirit!$F$8:$N$1000,9,0)))</f>
        <v/>
      </c>
      <c r="N58" s="352" t="str">
        <f>IF(ISERROR(VLOOKUP(B58,Cirit!$F$8:$O$1000,10,0)),"",(VLOOKUP(B58,Cirit!$F$8:$O$1000,10,0)))</f>
        <v/>
      </c>
      <c r="O58" s="236" t="str">
        <f>IF(ISERROR(VLOOKUP(B58,'800m.'!$E$8:$F$1000,2,0)),"",(VLOOKUP(B58,'800m.'!$E$8:$H$1000,2,0)))</f>
        <v/>
      </c>
      <c r="P58" s="353" t="str">
        <f>IF(ISERROR(VLOOKUP(B58,'800m.'!$E$8:$G$1000,3,0)),"",(VLOOKUP(B58,'800m.'!$E$8:$G$1000,3,0)))</f>
        <v/>
      </c>
      <c r="Q58" s="208" t="str">
        <f>IF(ISERROR(VLOOKUP(B58,Uzun!$F$8:$N$1000,9,0)),"",(VLOOKUP(B58,Uzun!$F$8:$N$1000,9,0)))</f>
        <v/>
      </c>
      <c r="R58" s="353" t="str">
        <f>IF(ISERROR(VLOOKUP(B58,Uzun!$F$8:$O$1000,10,0)),"",(VLOOKUP(B58,Uzun!$F$8:$O$1000,10,0)))</f>
        <v/>
      </c>
      <c r="S58" s="518" t="str">
        <f>IF(ISERROR(VLOOKUP(B58,'5000m.'!$E$8:$F$1000,2,0)),"",(VLOOKUP(B58,'5000m.'!$E$8:$F$1000,2,0)))</f>
        <v/>
      </c>
      <c r="T58" s="517" t="str">
        <f>IF(ISERROR(VLOOKUP(B58,'5000m.'!$E$8:$G$1000,3,0)),"",(VLOOKUP(B58,'5000m.'!$E$8:$G$1000,3,0)))</f>
        <v/>
      </c>
      <c r="U58" s="518" t="str">
        <f>IF(ISERROR(VLOOKUP(B58,#REF!,2,0)),"",(VLOOKUP(B58,#REF!,2,0)))</f>
        <v/>
      </c>
      <c r="V58" s="517" t="str">
        <f>IF(ISERROR(VLOOKUP(B58,#REF!,3,0)),"",(VLOOKUP(B58,#REF!,3,0)))</f>
        <v/>
      </c>
      <c r="W58" s="356" t="str">
        <f>IFERROR(VLOOKUP(B58,'Genel Puan Tablosu'!B29:W53,22,0)," ")</f>
        <v xml:space="preserve"> </v>
      </c>
      <c r="X58" s="530" t="str">
        <f t="shared" si="4"/>
        <v/>
      </c>
      <c r="Y58" s="357">
        <f t="shared" si="5"/>
        <v>0</v>
      </c>
    </row>
    <row r="59" spans="1:25" ht="34.5" hidden="1" customHeight="1">
      <c r="A59" s="206"/>
      <c r="B59" s="210"/>
      <c r="C59" s="207" t="str">
        <f>IF(ISERROR(VLOOKUP(B59,'200m.'!$E$8:$F$1000,2,0)),"",(VLOOKUP(B59,'200m.'!$E$8:$H$1000,2,0)))</f>
        <v/>
      </c>
      <c r="D59" s="352" t="str">
        <f>IF(ISERROR(VLOOKUP(B59,'200m.'!$E$8:$G$1000,3,0)),"",(VLOOKUP(B59,'200m.'!$E$8:$G$1000,3,0)))</f>
        <v/>
      </c>
      <c r="E59" s="208" t="str">
        <f>IF(ISERROR(VLOOKUP(B59,'400m.Eng'!$E$8:$F$1016,2,0)),"",(VLOOKUP(B59,'400m.Eng'!$E$8:$H$1016,2,0)))</f>
        <v/>
      </c>
      <c r="F59" s="353" t="str">
        <f>IF(ISERROR(VLOOKUP(B59,'400m.Eng'!$E$8:$G$1016,3,0)),"",(VLOOKUP(B59,'400m.Eng'!$E$8:$G$1016,3,0)))</f>
        <v/>
      </c>
      <c r="G59" s="236" t="str">
        <f>IF(ISERROR(VLOOKUP(B59,'3000m.'!$E$8:$F$1000,2,0)),"",(VLOOKUP(B59,'3000m.'!$E$8:$H$1000,2,0)))</f>
        <v/>
      </c>
      <c r="H59" s="353" t="str">
        <f>IF(ISERROR(VLOOKUP(B59,'3000m.'!$E$8:$G$1000,3,0)),"",(VLOOKUP(B59,'3000m.'!$E$8:$G$1000,3,0)))</f>
        <v/>
      </c>
      <c r="I59" s="237" t="str">
        <f>IF(ISERROR(VLOOKUP(B59,Yüksek!$F$8:$AB$1000,23,0)),"",(VLOOKUP(B59,Yüksek!$F$8:$AB$1000,23,0)))</f>
        <v/>
      </c>
      <c r="J59" s="354" t="str">
        <f>IF(ISERROR(VLOOKUP(B59,Yüksek!$F$8:$AC$1000,24,0)),"",(VLOOKUP(B59,Yüksek!$F$8:$AC$1000,24,0)))</f>
        <v/>
      </c>
      <c r="K59" s="208" t="str">
        <f>IF(ISERROR(VLOOKUP(B59,Disk!$F$8:$N$1000,9,0)),"",(VLOOKUP(B59,Disk!$F$8:$N$1000,9,0)))</f>
        <v/>
      </c>
      <c r="L59" s="353" t="str">
        <f>IF(ISERROR(VLOOKUP(B59,Disk!$F$8:$O$1000,10,0)),"",(VLOOKUP(B59,Disk!$F$8:$O$1000,10,0)))</f>
        <v/>
      </c>
      <c r="M59" s="248" t="str">
        <f>IF(ISERROR(VLOOKUP(B59,Cirit!$F$8:$N$1000,9,0)),"",(VLOOKUP(B59,Cirit!$F$8:$N$1000,9,0)))</f>
        <v/>
      </c>
      <c r="N59" s="352" t="str">
        <f>IF(ISERROR(VLOOKUP(B59,Cirit!$F$8:$O$1000,10,0)),"",(VLOOKUP(B59,Cirit!$F$8:$O$1000,10,0)))</f>
        <v/>
      </c>
      <c r="O59" s="236" t="str">
        <f>IF(ISERROR(VLOOKUP(B59,'800m.'!$E$8:$F$1000,2,0)),"",(VLOOKUP(B59,'800m.'!$E$8:$H$1000,2,0)))</f>
        <v/>
      </c>
      <c r="P59" s="353" t="str">
        <f>IF(ISERROR(VLOOKUP(B59,'800m.'!$E$8:$G$1000,3,0)),"",(VLOOKUP(B59,'800m.'!$E$8:$G$1000,3,0)))</f>
        <v/>
      </c>
      <c r="Q59" s="208" t="str">
        <f>IF(ISERROR(VLOOKUP(B59,Uzun!$F$8:$N$1000,9,0)),"",(VLOOKUP(B59,Uzun!$F$8:$N$1000,9,0)))</f>
        <v/>
      </c>
      <c r="R59" s="353" t="str">
        <f>IF(ISERROR(VLOOKUP(B59,Uzun!$F$8:$O$1000,10,0)),"",(VLOOKUP(B59,Uzun!$F$8:$O$1000,10,0)))</f>
        <v/>
      </c>
      <c r="S59" s="518" t="str">
        <f>IF(ISERROR(VLOOKUP(B59,'5000m.'!$E$8:$F$1000,2,0)),"",(VLOOKUP(B59,'5000m.'!$E$8:$F$1000,2,0)))</f>
        <v/>
      </c>
      <c r="T59" s="517" t="str">
        <f>IF(ISERROR(VLOOKUP(B59,'5000m.'!$E$8:$G$1000,3,0)),"",(VLOOKUP(B59,'5000m.'!$E$8:$G$1000,3,0)))</f>
        <v/>
      </c>
      <c r="U59" s="518" t="str">
        <f>IF(ISERROR(VLOOKUP(B59,#REF!,2,0)),"",(VLOOKUP(B59,#REF!,2,0)))</f>
        <v/>
      </c>
      <c r="V59" s="517" t="str">
        <f>IF(ISERROR(VLOOKUP(B59,#REF!,3,0)),"",(VLOOKUP(B59,#REF!,3,0)))</f>
        <v/>
      </c>
      <c r="W59" s="356" t="str">
        <f>IFERROR(VLOOKUP(B59,'Genel Puan Tablosu'!B30:W54,22,0)," ")</f>
        <v xml:space="preserve"> </v>
      </c>
      <c r="X59" s="530" t="str">
        <f t="shared" si="4"/>
        <v/>
      </c>
      <c r="Y59" s="357">
        <f t="shared" si="5"/>
        <v>0</v>
      </c>
    </row>
    <row r="60" spans="1:25" ht="34.5" hidden="1" customHeight="1">
      <c r="A60" s="206"/>
      <c r="B60" s="210"/>
      <c r="C60" s="207" t="str">
        <f>IF(ISERROR(VLOOKUP(B60,'200m.'!$E$8:$F$1000,2,0)),"",(VLOOKUP(B60,'200m.'!$E$8:$H$1000,2,0)))</f>
        <v/>
      </c>
      <c r="D60" s="352" t="str">
        <f>IF(ISERROR(VLOOKUP(B60,'200m.'!$E$8:$G$1000,3,0)),"",(VLOOKUP(B60,'200m.'!$E$8:$G$1000,3,0)))</f>
        <v/>
      </c>
      <c r="E60" s="208" t="str">
        <f>IF(ISERROR(VLOOKUP(B60,'400m.Eng'!$E$8:$F$1016,2,0)),"",(VLOOKUP(B60,'400m.Eng'!$E$8:$H$1016,2,0)))</f>
        <v/>
      </c>
      <c r="F60" s="353" t="str">
        <f>IF(ISERROR(VLOOKUP(B60,'400m.Eng'!$E$8:$G$1016,3,0)),"",(VLOOKUP(B60,'400m.Eng'!$E$8:$G$1016,3,0)))</f>
        <v/>
      </c>
      <c r="G60" s="236" t="str">
        <f>IF(ISERROR(VLOOKUP(B60,'3000m.'!$E$8:$F$1000,2,0)),"",(VLOOKUP(B60,'3000m.'!$E$8:$H$1000,2,0)))</f>
        <v/>
      </c>
      <c r="H60" s="353" t="str">
        <f>IF(ISERROR(VLOOKUP(B60,'3000m.'!$E$8:$G$1000,3,0)),"",(VLOOKUP(B60,'3000m.'!$E$8:$G$1000,3,0)))</f>
        <v/>
      </c>
      <c r="I60" s="237" t="str">
        <f>IF(ISERROR(VLOOKUP(B60,Yüksek!$F$8:$AB$1000,23,0)),"",(VLOOKUP(B60,Yüksek!$F$8:$AB$1000,23,0)))</f>
        <v/>
      </c>
      <c r="J60" s="354" t="str">
        <f>IF(ISERROR(VLOOKUP(B60,Yüksek!$F$8:$AC$1000,24,0)),"",(VLOOKUP(B60,Yüksek!$F$8:$AC$1000,24,0)))</f>
        <v/>
      </c>
      <c r="K60" s="208" t="str">
        <f>IF(ISERROR(VLOOKUP(B60,Disk!$F$8:$N$1000,9,0)),"",(VLOOKUP(B60,Disk!$F$8:$N$1000,9,0)))</f>
        <v/>
      </c>
      <c r="L60" s="353" t="str">
        <f>IF(ISERROR(VLOOKUP(B60,Disk!$F$8:$O$1000,10,0)),"",(VLOOKUP(B60,Disk!$F$8:$O$1000,10,0)))</f>
        <v/>
      </c>
      <c r="M60" s="248" t="str">
        <f>IF(ISERROR(VLOOKUP(B60,Cirit!$F$8:$N$1000,9,0)),"",(VLOOKUP(B60,Cirit!$F$8:$N$1000,9,0)))</f>
        <v/>
      </c>
      <c r="N60" s="352" t="str">
        <f>IF(ISERROR(VLOOKUP(B60,Cirit!$F$8:$O$1000,10,0)),"",(VLOOKUP(B60,Cirit!$F$8:$O$1000,10,0)))</f>
        <v/>
      </c>
      <c r="O60" s="236" t="str">
        <f>IF(ISERROR(VLOOKUP(B60,'800m.'!$E$8:$F$1000,2,0)),"",(VLOOKUP(B60,'800m.'!$E$8:$H$1000,2,0)))</f>
        <v/>
      </c>
      <c r="P60" s="353" t="str">
        <f>IF(ISERROR(VLOOKUP(B60,'800m.'!$E$8:$G$1000,3,0)),"",(VLOOKUP(B60,'800m.'!$E$8:$G$1000,3,0)))</f>
        <v/>
      </c>
      <c r="Q60" s="208" t="str">
        <f>IF(ISERROR(VLOOKUP(B60,Uzun!$F$8:$N$1000,9,0)),"",(VLOOKUP(B60,Uzun!$F$8:$N$1000,9,0)))</f>
        <v/>
      </c>
      <c r="R60" s="353" t="str">
        <f>IF(ISERROR(VLOOKUP(B60,Uzun!$F$8:$O$1000,10,0)),"",(VLOOKUP(B60,Uzun!$F$8:$O$1000,10,0)))</f>
        <v/>
      </c>
      <c r="S60" s="518" t="str">
        <f>IF(ISERROR(VLOOKUP(B60,'5000m.'!$E$8:$F$1000,2,0)),"",(VLOOKUP(B60,'5000m.'!$E$8:$F$1000,2,0)))</f>
        <v/>
      </c>
      <c r="T60" s="517" t="str">
        <f>IF(ISERROR(VLOOKUP(B60,'5000m.'!$E$8:$G$1000,3,0)),"",(VLOOKUP(B60,'5000m.'!$E$8:$G$1000,3,0)))</f>
        <v/>
      </c>
      <c r="U60" s="518" t="str">
        <f>IF(ISERROR(VLOOKUP(B60,#REF!,2,0)),"",(VLOOKUP(B60,#REF!,2,0)))</f>
        <v/>
      </c>
      <c r="V60" s="517" t="str">
        <f>IF(ISERROR(VLOOKUP(B60,#REF!,3,0)),"",(VLOOKUP(B60,#REF!,3,0)))</f>
        <v/>
      </c>
      <c r="W60" s="356" t="str">
        <f>IFERROR(VLOOKUP(B60,'Genel Puan Tablosu'!B31:W55,22,0)," ")</f>
        <v xml:space="preserve"> </v>
      </c>
      <c r="X60" s="530" t="str">
        <f t="shared" si="4"/>
        <v/>
      </c>
      <c r="Y60" s="357">
        <f t="shared" si="5"/>
        <v>0</v>
      </c>
    </row>
    <row r="61" spans="1:25" ht="24" customHeight="1"/>
    <row r="62" spans="1:25" ht="24" customHeight="1"/>
    <row r="63" spans="1:25" ht="24" customHeight="1"/>
    <row r="64" spans="1:25" ht="24" customHeight="1"/>
    <row r="65" ht="22.5" customHeight="1"/>
    <row r="68" ht="50.25" customHeight="1"/>
    <row r="69" ht="50.25" customHeight="1"/>
    <row r="70" ht="50.25" customHeight="1"/>
    <row r="71" ht="50.25" customHeight="1"/>
    <row r="72" ht="50.25" customHeight="1"/>
    <row r="73" ht="50.25" customHeight="1"/>
    <row r="74" ht="50.25" customHeight="1"/>
    <row r="75" ht="50.25" customHeight="1"/>
    <row r="78" ht="61.5" customHeight="1"/>
    <row r="79" ht="61.5" customHeight="1"/>
    <row r="80" ht="61.5" customHeight="1"/>
    <row r="81" ht="61.5" customHeight="1"/>
    <row r="82" ht="61.5" customHeight="1"/>
    <row r="83" ht="61.5" customHeight="1"/>
    <row r="84" ht="61.5" customHeight="1"/>
    <row r="85" ht="61.5" customHeight="1"/>
  </sheetData>
  <sortState ref="B36:Y43">
    <sortCondition descending="1" ref="Y36:Y43"/>
  </sortState>
  <mergeCells count="35">
    <mergeCell ref="D2:P2"/>
    <mergeCell ref="W4:AA4"/>
    <mergeCell ref="A4:V4"/>
    <mergeCell ref="W33:Y33"/>
    <mergeCell ref="T5:W5"/>
    <mergeCell ref="C3:Q3"/>
    <mergeCell ref="C1:Q1"/>
    <mergeCell ref="C34:D34"/>
    <mergeCell ref="K6:L6"/>
    <mergeCell ref="O6:P6"/>
    <mergeCell ref="M6:N6"/>
    <mergeCell ref="E34:F34"/>
    <mergeCell ref="Q6:R6"/>
    <mergeCell ref="K34:L34"/>
    <mergeCell ref="E6:F6"/>
    <mergeCell ref="G6:H6"/>
    <mergeCell ref="Q34:R34"/>
    <mergeCell ref="I6:J6"/>
    <mergeCell ref="M34:N34"/>
    <mergeCell ref="I34:J34"/>
    <mergeCell ref="G34:H34"/>
    <mergeCell ref="O34:P34"/>
    <mergeCell ref="X34:X35"/>
    <mergeCell ref="Y34:Y35"/>
    <mergeCell ref="A32:Y32"/>
    <mergeCell ref="A6:A7"/>
    <mergeCell ref="S6:T6"/>
    <mergeCell ref="U6:V6"/>
    <mergeCell ref="U34:V34"/>
    <mergeCell ref="B6:B7"/>
    <mergeCell ref="W34:W35"/>
    <mergeCell ref="S34:T34"/>
    <mergeCell ref="C6:D6"/>
    <mergeCell ref="W6:W7"/>
    <mergeCell ref="I33:O33"/>
  </mergeCells>
  <hyperlinks>
    <hyperlink ref="A32:S32" location="'YARIŞMA PROGRAMI'!A1" display="GENEL PUAN TABLOSU"/>
    <hyperlink ref="C3:R3" location="'YARIŞMA PROGRAMI'!A1" display="Kadınlar Genel puan Tablosu 1. gün Sonuçları"/>
  </hyperlinks>
  <printOptions horizontalCentered="1"/>
  <pageMargins left="0.31496062992125984" right="0.11811023622047245" top="0.55118110236220474" bottom="0.74803149606299213" header="0.31496062992125984" footer="0.31496062992125984"/>
  <pageSetup paperSize="9" scale="32" fitToHeight="0" orientation="landscape" r:id="rId1"/>
  <rowBreaks count="1" manualBreakCount="1">
    <brk id="31" max="24" man="1"/>
  </rowBreaks>
  <drawing r:id="rId2"/>
</worksheet>
</file>

<file path=xl/worksheets/sheet17.xml><?xml version="1.0" encoding="utf-8"?>
<worksheet xmlns="http://schemas.openxmlformats.org/spreadsheetml/2006/main" xmlns:r="http://schemas.openxmlformats.org/officeDocument/2006/relationships">
  <sheetPr codeName="Sayfa24">
    <tabColor rgb="FF00B050"/>
  </sheetPr>
  <dimension ref="A1:R93"/>
  <sheetViews>
    <sheetView view="pageBreakPreview" topLeftCell="A10" zoomScale="80" zoomScaleSheetLayoutView="80" workbookViewId="0">
      <selection activeCell="Q7" sqref="Q7"/>
    </sheetView>
  </sheetViews>
  <sheetFormatPr defaultRowHeight="12.75"/>
  <cols>
    <col min="1" max="1" width="6" style="91" customWidth="1"/>
    <col min="2" max="2" width="9.42578125" style="91" hidden="1" customWidth="1"/>
    <col min="3" max="3" width="7" style="91" customWidth="1"/>
    <col min="4" max="4" width="13.5703125" style="92" customWidth="1"/>
    <col min="5" max="5" width="24.28515625" style="91" customWidth="1"/>
    <col min="6" max="6" width="28.5703125" style="3" customWidth="1"/>
    <col min="7" max="13" width="11.7109375" style="3" customWidth="1"/>
    <col min="14" max="14" width="11.7109375" style="93" customWidth="1"/>
    <col min="15" max="15" width="11.7109375" style="759" customWidth="1"/>
    <col min="16" max="16" width="9.85546875" style="91" customWidth="1"/>
    <col min="17" max="17" width="6.7109375" style="344" bestFit="1" customWidth="1"/>
    <col min="18" max="18" width="5" style="333" bestFit="1" customWidth="1"/>
    <col min="19" max="16384" width="9.140625" style="3"/>
  </cols>
  <sheetData>
    <row r="1" spans="1:18" ht="48.75" customHeight="1">
      <c r="A1" s="848" t="s">
        <v>1204</v>
      </c>
      <c r="B1" s="848"/>
      <c r="C1" s="848"/>
      <c r="D1" s="848"/>
      <c r="E1" s="848"/>
      <c r="F1" s="848"/>
      <c r="G1" s="848"/>
      <c r="H1" s="848"/>
      <c r="I1" s="848"/>
      <c r="J1" s="848"/>
      <c r="K1" s="848"/>
      <c r="L1" s="848"/>
      <c r="M1" s="848"/>
      <c r="N1" s="848"/>
      <c r="O1" s="848"/>
      <c r="P1" s="848"/>
    </row>
    <row r="2" spans="1:18" ht="25.5" customHeight="1">
      <c r="A2" s="849" t="s">
        <v>1286</v>
      </c>
      <c r="B2" s="849"/>
      <c r="C2" s="849"/>
      <c r="D2" s="849"/>
      <c r="E2" s="849"/>
      <c r="F2" s="849"/>
      <c r="G2" s="849"/>
      <c r="H2" s="849"/>
      <c r="I2" s="849"/>
      <c r="J2" s="849"/>
      <c r="K2" s="849"/>
      <c r="L2" s="849"/>
      <c r="M2" s="849"/>
      <c r="N2" s="849"/>
      <c r="O2" s="849"/>
      <c r="P2" s="849"/>
    </row>
    <row r="3" spans="1:18" s="4" customFormat="1" ht="27" customHeight="1">
      <c r="A3" s="850" t="s">
        <v>115</v>
      </c>
      <c r="B3" s="850"/>
      <c r="C3" s="850"/>
      <c r="D3" s="851" t="s">
        <v>358</v>
      </c>
      <c r="E3" s="851"/>
      <c r="F3" s="600"/>
      <c r="G3" s="852"/>
      <c r="H3" s="852"/>
      <c r="I3" s="600"/>
      <c r="J3" s="600"/>
      <c r="K3" s="853" t="s">
        <v>644</v>
      </c>
      <c r="L3" s="853"/>
      <c r="M3" s="854" t="s">
        <v>1349</v>
      </c>
      <c r="N3" s="854"/>
      <c r="O3" s="854"/>
      <c r="P3" s="854"/>
      <c r="Q3" s="344"/>
      <c r="R3" s="333"/>
    </row>
    <row r="4" spans="1:18" s="4" customFormat="1" ht="17.25" customHeight="1">
      <c r="A4" s="855" t="s">
        <v>116</v>
      </c>
      <c r="B4" s="855"/>
      <c r="C4" s="855"/>
      <c r="D4" s="856" t="s">
        <v>947</v>
      </c>
      <c r="E4" s="856"/>
      <c r="F4" s="601" t="s">
        <v>440</v>
      </c>
      <c r="G4" s="602" t="s">
        <v>637</v>
      </c>
      <c r="H4" s="602"/>
      <c r="I4" s="603"/>
      <c r="J4" s="603"/>
      <c r="K4" s="855" t="s">
        <v>114</v>
      </c>
      <c r="L4" s="855"/>
      <c r="M4" s="861" t="s">
        <v>1277</v>
      </c>
      <c r="N4" s="861"/>
      <c r="O4" s="861"/>
      <c r="P4" s="603"/>
      <c r="Q4" s="344"/>
      <c r="R4" s="333"/>
    </row>
    <row r="5" spans="1:18" ht="15" customHeight="1">
      <c r="A5" s="5"/>
      <c r="B5" s="5"/>
      <c r="C5" s="5"/>
      <c r="D5" s="9"/>
      <c r="E5" s="6"/>
      <c r="F5" s="7"/>
      <c r="G5" s="8"/>
      <c r="H5" s="8"/>
      <c r="I5" s="8"/>
      <c r="J5" s="8"/>
      <c r="K5" s="8"/>
      <c r="L5" s="8"/>
      <c r="M5" s="8"/>
      <c r="N5" s="858">
        <v>41794.80786064815</v>
      </c>
      <c r="O5" s="858"/>
      <c r="P5" s="361"/>
    </row>
    <row r="6" spans="1:18" ht="15.75">
      <c r="A6" s="863" t="s">
        <v>6</v>
      </c>
      <c r="B6" s="863"/>
      <c r="C6" s="864" t="s">
        <v>99</v>
      </c>
      <c r="D6" s="864" t="s">
        <v>118</v>
      </c>
      <c r="E6" s="863" t="s">
        <v>7</v>
      </c>
      <c r="F6" s="863" t="s">
        <v>226</v>
      </c>
      <c r="G6" s="867" t="s">
        <v>643</v>
      </c>
      <c r="H6" s="867"/>
      <c r="I6" s="867"/>
      <c r="J6" s="867"/>
      <c r="K6" s="867"/>
      <c r="L6" s="867"/>
      <c r="M6" s="867"/>
      <c r="N6" s="862" t="s">
        <v>8</v>
      </c>
      <c r="O6" s="1008" t="s">
        <v>165</v>
      </c>
      <c r="P6" s="862" t="s">
        <v>9</v>
      </c>
    </row>
    <row r="7" spans="1:18" ht="25.5" customHeight="1">
      <c r="A7" s="863"/>
      <c r="B7" s="863"/>
      <c r="C7" s="864"/>
      <c r="D7" s="864"/>
      <c r="E7" s="863"/>
      <c r="F7" s="863"/>
      <c r="G7" s="220">
        <v>1</v>
      </c>
      <c r="H7" s="220">
        <v>2</v>
      </c>
      <c r="I7" s="220">
        <v>3</v>
      </c>
      <c r="J7" s="323" t="s">
        <v>583</v>
      </c>
      <c r="K7" s="322">
        <v>4</v>
      </c>
      <c r="L7" s="322">
        <v>5</v>
      </c>
      <c r="M7" s="322">
        <v>6</v>
      </c>
      <c r="N7" s="862"/>
      <c r="O7" s="1008"/>
      <c r="P7" s="862"/>
    </row>
    <row r="8" spans="1:18" s="85" customFormat="1" ht="97.5" customHeight="1">
      <c r="A8" s="94">
        <v>1</v>
      </c>
      <c r="B8" s="95" t="s">
        <v>367</v>
      </c>
      <c r="C8" s="638">
        <v>292</v>
      </c>
      <c r="D8" s="639">
        <v>34029</v>
      </c>
      <c r="E8" s="640" t="s">
        <v>1022</v>
      </c>
      <c r="F8" s="640" t="s">
        <v>1014</v>
      </c>
      <c r="G8" s="641">
        <v>4870</v>
      </c>
      <c r="H8" s="641">
        <v>4560</v>
      </c>
      <c r="I8" s="641">
        <v>5014</v>
      </c>
      <c r="J8" s="642">
        <v>5014</v>
      </c>
      <c r="K8" s="643" t="s">
        <v>1195</v>
      </c>
      <c r="L8" s="643">
        <v>5028</v>
      </c>
      <c r="M8" s="643" t="s">
        <v>1195</v>
      </c>
      <c r="N8" s="642">
        <v>5028</v>
      </c>
      <c r="O8" s="644">
        <v>8</v>
      </c>
      <c r="P8" s="645"/>
      <c r="Q8" s="344"/>
      <c r="R8" s="333"/>
    </row>
    <row r="9" spans="1:18" s="85" customFormat="1" ht="97.5" customHeight="1">
      <c r="A9" s="94">
        <v>2</v>
      </c>
      <c r="B9" s="95" t="s">
        <v>366</v>
      </c>
      <c r="C9" s="638">
        <v>322</v>
      </c>
      <c r="D9" s="639">
        <v>34198</v>
      </c>
      <c r="E9" s="640" t="s">
        <v>1068</v>
      </c>
      <c r="F9" s="640" t="s">
        <v>1059</v>
      </c>
      <c r="G9" s="641" t="s">
        <v>1195</v>
      </c>
      <c r="H9" s="641">
        <v>4332</v>
      </c>
      <c r="I9" s="641">
        <v>4778</v>
      </c>
      <c r="J9" s="642">
        <v>4778</v>
      </c>
      <c r="K9" s="643" t="s">
        <v>1195</v>
      </c>
      <c r="L9" s="643">
        <v>4764</v>
      </c>
      <c r="M9" s="643">
        <v>4845</v>
      </c>
      <c r="N9" s="642">
        <v>4845</v>
      </c>
      <c r="O9" s="644">
        <v>7</v>
      </c>
      <c r="P9" s="645"/>
      <c r="Q9" s="344"/>
      <c r="R9" s="333"/>
    </row>
    <row r="10" spans="1:18" s="85" customFormat="1" ht="97.5" customHeight="1">
      <c r="A10" s="94">
        <v>3</v>
      </c>
      <c r="B10" s="95" t="s">
        <v>364</v>
      </c>
      <c r="C10" s="638">
        <v>274</v>
      </c>
      <c r="D10" s="639">
        <v>34606</v>
      </c>
      <c r="E10" s="640" t="s">
        <v>1006</v>
      </c>
      <c r="F10" s="640" t="s">
        <v>996</v>
      </c>
      <c r="G10" s="641">
        <v>4434</v>
      </c>
      <c r="H10" s="641">
        <v>4557</v>
      </c>
      <c r="I10" s="641" t="s">
        <v>1195</v>
      </c>
      <c r="J10" s="642">
        <v>4557</v>
      </c>
      <c r="K10" s="643">
        <v>4376</v>
      </c>
      <c r="L10" s="643" t="s">
        <v>1195</v>
      </c>
      <c r="M10" s="643">
        <v>4481</v>
      </c>
      <c r="N10" s="642">
        <v>4557</v>
      </c>
      <c r="O10" s="644">
        <v>6</v>
      </c>
      <c r="P10" s="645"/>
      <c r="Q10" s="344"/>
      <c r="R10" s="333"/>
    </row>
    <row r="11" spans="1:18" s="85" customFormat="1" ht="97.5" customHeight="1">
      <c r="A11" s="94">
        <v>4</v>
      </c>
      <c r="B11" s="95" t="s">
        <v>361</v>
      </c>
      <c r="C11" s="638">
        <v>339</v>
      </c>
      <c r="D11" s="639">
        <v>33811</v>
      </c>
      <c r="E11" s="640" t="s">
        <v>1107</v>
      </c>
      <c r="F11" s="640" t="s">
        <v>1096</v>
      </c>
      <c r="G11" s="641">
        <v>4165</v>
      </c>
      <c r="H11" s="641" t="s">
        <v>1195</v>
      </c>
      <c r="I11" s="641">
        <v>4199</v>
      </c>
      <c r="J11" s="642">
        <v>4199</v>
      </c>
      <c r="K11" s="643">
        <v>4125</v>
      </c>
      <c r="L11" s="643">
        <v>4236</v>
      </c>
      <c r="M11" s="643">
        <v>4469</v>
      </c>
      <c r="N11" s="642">
        <v>4469</v>
      </c>
      <c r="O11" s="644">
        <v>5</v>
      </c>
      <c r="P11" s="645"/>
      <c r="Q11" s="344"/>
      <c r="R11" s="333"/>
    </row>
    <row r="12" spans="1:18" s="85" customFormat="1" ht="97.5" customHeight="1">
      <c r="A12" s="94">
        <v>5</v>
      </c>
      <c r="B12" s="95" t="s">
        <v>360</v>
      </c>
      <c r="C12" s="638">
        <v>364</v>
      </c>
      <c r="D12" s="639">
        <v>35704</v>
      </c>
      <c r="E12" s="640" t="s">
        <v>1122</v>
      </c>
      <c r="F12" s="640" t="s">
        <v>1114</v>
      </c>
      <c r="G12" s="641">
        <v>3351</v>
      </c>
      <c r="H12" s="641">
        <v>3474</v>
      </c>
      <c r="I12" s="641">
        <v>3717</v>
      </c>
      <c r="J12" s="642">
        <v>3717</v>
      </c>
      <c r="K12" s="643">
        <v>3668</v>
      </c>
      <c r="L12" s="643" t="s">
        <v>1195</v>
      </c>
      <c r="M12" s="643" t="s">
        <v>1195</v>
      </c>
      <c r="N12" s="642">
        <v>3717</v>
      </c>
      <c r="O12" s="644">
        <v>4</v>
      </c>
      <c r="P12" s="645"/>
      <c r="Q12" s="344"/>
      <c r="R12" s="333"/>
    </row>
    <row r="13" spans="1:18" s="85" customFormat="1" ht="97.5" customHeight="1">
      <c r="A13" s="94">
        <v>6</v>
      </c>
      <c r="B13" s="95" t="s">
        <v>362</v>
      </c>
      <c r="C13" s="638">
        <v>333</v>
      </c>
      <c r="D13" s="639">
        <v>35431</v>
      </c>
      <c r="E13" s="640" t="s">
        <v>1091</v>
      </c>
      <c r="F13" s="640" t="s">
        <v>1081</v>
      </c>
      <c r="G13" s="641" t="s">
        <v>1195</v>
      </c>
      <c r="H13" s="641" t="s">
        <v>1195</v>
      </c>
      <c r="I13" s="641">
        <v>3285</v>
      </c>
      <c r="J13" s="642">
        <v>3285</v>
      </c>
      <c r="K13" s="643">
        <v>3537</v>
      </c>
      <c r="L13" s="643">
        <v>3612</v>
      </c>
      <c r="M13" s="643" t="s">
        <v>1195</v>
      </c>
      <c r="N13" s="642">
        <v>3612</v>
      </c>
      <c r="O13" s="644">
        <v>3</v>
      </c>
      <c r="P13" s="645"/>
      <c r="Q13" s="344"/>
      <c r="R13" s="333"/>
    </row>
    <row r="14" spans="1:18" s="85" customFormat="1" ht="97.5" customHeight="1">
      <c r="A14" s="94">
        <v>7</v>
      </c>
      <c r="B14" s="95" t="s">
        <v>363</v>
      </c>
      <c r="C14" s="638">
        <v>253</v>
      </c>
      <c r="D14" s="639" t="s">
        <v>975</v>
      </c>
      <c r="E14" s="640" t="s">
        <v>977</v>
      </c>
      <c r="F14" s="640" t="s">
        <v>961</v>
      </c>
      <c r="G14" s="641" t="s">
        <v>1195</v>
      </c>
      <c r="H14" s="641" t="s">
        <v>1195</v>
      </c>
      <c r="I14" s="641">
        <v>3175</v>
      </c>
      <c r="J14" s="642">
        <v>3175</v>
      </c>
      <c r="K14" s="643" t="s">
        <v>1195</v>
      </c>
      <c r="L14" s="643">
        <v>3379</v>
      </c>
      <c r="M14" s="643">
        <v>3129</v>
      </c>
      <c r="N14" s="642">
        <v>3379</v>
      </c>
      <c r="O14" s="644">
        <v>2</v>
      </c>
      <c r="P14" s="645"/>
      <c r="Q14" s="344"/>
      <c r="R14" s="333"/>
    </row>
    <row r="15" spans="1:18" s="85" customFormat="1" ht="97.5" customHeight="1">
      <c r="A15" s="94">
        <v>8</v>
      </c>
      <c r="B15" s="95" t="s">
        <v>365</v>
      </c>
      <c r="C15" s="638">
        <v>379</v>
      </c>
      <c r="D15" s="639">
        <v>32874</v>
      </c>
      <c r="E15" s="640" t="s">
        <v>1137</v>
      </c>
      <c r="F15" s="640" t="s">
        <v>1129</v>
      </c>
      <c r="G15" s="641">
        <v>1151</v>
      </c>
      <c r="H15" s="641" t="s">
        <v>1012</v>
      </c>
      <c r="I15" s="641" t="s">
        <v>1012</v>
      </c>
      <c r="J15" s="642">
        <v>1151</v>
      </c>
      <c r="K15" s="643" t="s">
        <v>1012</v>
      </c>
      <c r="L15" s="643" t="s">
        <v>1012</v>
      </c>
      <c r="M15" s="643" t="s">
        <v>1012</v>
      </c>
      <c r="N15" s="642">
        <v>1151</v>
      </c>
      <c r="O15" s="644">
        <v>1</v>
      </c>
      <c r="P15" s="645"/>
      <c r="Q15" s="344"/>
      <c r="R15" s="333"/>
    </row>
    <row r="16" spans="1:18" s="85" customFormat="1" ht="97.5" customHeight="1">
      <c r="A16" s="94"/>
      <c r="B16" s="95" t="s">
        <v>368</v>
      </c>
      <c r="C16" s="96" t="s">
        <v>1206</v>
      </c>
      <c r="D16" s="97" t="s">
        <v>1206</v>
      </c>
      <c r="E16" s="194" t="s">
        <v>1206</v>
      </c>
      <c r="F16" s="194" t="s">
        <v>1206</v>
      </c>
      <c r="G16" s="180"/>
      <c r="H16" s="180"/>
      <c r="I16" s="180"/>
      <c r="J16" s="378" t="s">
        <v>1206</v>
      </c>
      <c r="K16" s="211"/>
      <c r="L16" s="211"/>
      <c r="M16" s="211"/>
      <c r="N16" s="378" t="s">
        <v>1206</v>
      </c>
      <c r="O16" s="370"/>
      <c r="P16" s="364"/>
      <c r="Q16" s="344"/>
      <c r="R16" s="333"/>
    </row>
    <row r="17" spans="1:18" s="85" customFormat="1" ht="97.5" customHeight="1">
      <c r="A17" s="94"/>
      <c r="B17" s="95" t="s">
        <v>369</v>
      </c>
      <c r="C17" s="96" t="s">
        <v>1206</v>
      </c>
      <c r="D17" s="97" t="s">
        <v>1206</v>
      </c>
      <c r="E17" s="194" t="s">
        <v>1206</v>
      </c>
      <c r="F17" s="194" t="s">
        <v>1206</v>
      </c>
      <c r="G17" s="180"/>
      <c r="H17" s="180"/>
      <c r="I17" s="180"/>
      <c r="J17" s="378" t="s">
        <v>1206</v>
      </c>
      <c r="K17" s="211"/>
      <c r="L17" s="211"/>
      <c r="M17" s="211"/>
      <c r="N17" s="378" t="s">
        <v>1206</v>
      </c>
      <c r="O17" s="370"/>
      <c r="P17" s="364"/>
      <c r="Q17" s="344"/>
      <c r="R17" s="333"/>
    </row>
    <row r="18" spans="1:18" s="85" customFormat="1" ht="33.75" hidden="1" customHeight="1">
      <c r="A18" s="94">
        <v>11</v>
      </c>
      <c r="B18" s="95" t="s">
        <v>370</v>
      </c>
      <c r="C18" s="96" t="s">
        <v>1206</v>
      </c>
      <c r="D18" s="97" t="s">
        <v>1206</v>
      </c>
      <c r="E18" s="194" t="s">
        <v>1206</v>
      </c>
      <c r="F18" s="194" t="s">
        <v>1206</v>
      </c>
      <c r="G18" s="180"/>
      <c r="H18" s="180"/>
      <c r="I18" s="180"/>
      <c r="J18" s="378" t="s">
        <v>1206</v>
      </c>
      <c r="K18" s="211"/>
      <c r="L18" s="211"/>
      <c r="M18" s="211"/>
      <c r="N18" s="378" t="s">
        <v>1206</v>
      </c>
      <c r="O18" s="370"/>
      <c r="P18" s="364"/>
      <c r="Q18" s="344"/>
      <c r="R18" s="333"/>
    </row>
    <row r="19" spans="1:18" s="85" customFormat="1" ht="33.75" hidden="1" customHeight="1">
      <c r="A19" s="94">
        <v>12</v>
      </c>
      <c r="B19" s="95" t="s">
        <v>371</v>
      </c>
      <c r="C19" s="96" t="s">
        <v>1206</v>
      </c>
      <c r="D19" s="97" t="s">
        <v>1206</v>
      </c>
      <c r="E19" s="194" t="s">
        <v>1206</v>
      </c>
      <c r="F19" s="194" t="s">
        <v>1206</v>
      </c>
      <c r="G19" s="180"/>
      <c r="H19" s="180"/>
      <c r="I19" s="180"/>
      <c r="J19" s="378" t="s">
        <v>1206</v>
      </c>
      <c r="K19" s="211"/>
      <c r="L19" s="211"/>
      <c r="M19" s="211"/>
      <c r="N19" s="378" t="s">
        <v>1206</v>
      </c>
      <c r="O19" s="370"/>
      <c r="P19" s="364"/>
      <c r="Q19" s="344"/>
      <c r="R19" s="333"/>
    </row>
    <row r="20" spans="1:18" s="85" customFormat="1" ht="33.75" hidden="1" customHeight="1">
      <c r="A20" s="94"/>
      <c r="B20" s="95" t="s">
        <v>372</v>
      </c>
      <c r="C20" s="96" t="s">
        <v>1206</v>
      </c>
      <c r="D20" s="97" t="s">
        <v>1206</v>
      </c>
      <c r="E20" s="194" t="s">
        <v>1206</v>
      </c>
      <c r="F20" s="194" t="s">
        <v>1206</v>
      </c>
      <c r="G20" s="180"/>
      <c r="H20" s="180"/>
      <c r="I20" s="180"/>
      <c r="J20" s="378" t="s">
        <v>1206</v>
      </c>
      <c r="K20" s="211"/>
      <c r="L20" s="211"/>
      <c r="M20" s="211"/>
      <c r="N20" s="378" t="s">
        <v>1206</v>
      </c>
      <c r="O20" s="370"/>
      <c r="P20" s="364"/>
      <c r="Q20" s="344"/>
      <c r="R20" s="333"/>
    </row>
    <row r="21" spans="1:18" s="85" customFormat="1" ht="33.75" hidden="1" customHeight="1">
      <c r="A21" s="94"/>
      <c r="B21" s="95" t="s">
        <v>373</v>
      </c>
      <c r="C21" s="96" t="s">
        <v>1206</v>
      </c>
      <c r="D21" s="97" t="s">
        <v>1206</v>
      </c>
      <c r="E21" s="194" t="s">
        <v>1206</v>
      </c>
      <c r="F21" s="194" t="s">
        <v>1206</v>
      </c>
      <c r="G21" s="180"/>
      <c r="H21" s="180"/>
      <c r="I21" s="180"/>
      <c r="J21" s="378" t="s">
        <v>1206</v>
      </c>
      <c r="K21" s="211"/>
      <c r="L21" s="211"/>
      <c r="M21" s="211"/>
      <c r="N21" s="378" t="s">
        <v>1206</v>
      </c>
      <c r="O21" s="370"/>
      <c r="P21" s="364"/>
      <c r="Q21" s="344"/>
      <c r="R21" s="333"/>
    </row>
    <row r="22" spans="1:18" s="85" customFormat="1" ht="33.75" hidden="1" customHeight="1">
      <c r="A22" s="94"/>
      <c r="B22" s="95" t="s">
        <v>374</v>
      </c>
      <c r="C22" s="96" t="s">
        <v>1206</v>
      </c>
      <c r="D22" s="97" t="s">
        <v>1206</v>
      </c>
      <c r="E22" s="194" t="s">
        <v>1206</v>
      </c>
      <c r="F22" s="194" t="s">
        <v>1206</v>
      </c>
      <c r="G22" s="180"/>
      <c r="H22" s="180"/>
      <c r="I22" s="180"/>
      <c r="J22" s="378" t="s">
        <v>1206</v>
      </c>
      <c r="K22" s="211"/>
      <c r="L22" s="211"/>
      <c r="M22" s="211"/>
      <c r="N22" s="378" t="s">
        <v>1206</v>
      </c>
      <c r="O22" s="370"/>
      <c r="P22" s="364"/>
      <c r="Q22" s="344"/>
      <c r="R22" s="333"/>
    </row>
    <row r="23" spans="1:18" s="85" customFormat="1" ht="33.75" hidden="1" customHeight="1">
      <c r="A23" s="94"/>
      <c r="B23" s="95" t="s">
        <v>375</v>
      </c>
      <c r="C23" s="96" t="s">
        <v>1206</v>
      </c>
      <c r="D23" s="97" t="s">
        <v>1206</v>
      </c>
      <c r="E23" s="194" t="s">
        <v>1206</v>
      </c>
      <c r="F23" s="194" t="s">
        <v>1206</v>
      </c>
      <c r="G23" s="180"/>
      <c r="H23" s="180"/>
      <c r="I23" s="180"/>
      <c r="J23" s="378" t="s">
        <v>1206</v>
      </c>
      <c r="K23" s="211"/>
      <c r="L23" s="211"/>
      <c r="M23" s="211"/>
      <c r="N23" s="378" t="s">
        <v>1206</v>
      </c>
      <c r="O23" s="370"/>
      <c r="P23" s="364"/>
      <c r="Q23" s="344"/>
      <c r="R23" s="333"/>
    </row>
    <row r="24" spans="1:18" s="85" customFormat="1" ht="33.75" hidden="1" customHeight="1">
      <c r="A24" s="94"/>
      <c r="B24" s="95" t="s">
        <v>376</v>
      </c>
      <c r="C24" s="96" t="s">
        <v>1206</v>
      </c>
      <c r="D24" s="97" t="s">
        <v>1206</v>
      </c>
      <c r="E24" s="194" t="s">
        <v>1206</v>
      </c>
      <c r="F24" s="194" t="s">
        <v>1206</v>
      </c>
      <c r="G24" s="180"/>
      <c r="H24" s="180"/>
      <c r="I24" s="180"/>
      <c r="J24" s="378" t="s">
        <v>1206</v>
      </c>
      <c r="K24" s="211"/>
      <c r="L24" s="211"/>
      <c r="M24" s="211"/>
      <c r="N24" s="378" t="s">
        <v>1206</v>
      </c>
      <c r="O24" s="370"/>
      <c r="P24" s="364"/>
      <c r="Q24" s="344"/>
      <c r="R24" s="333"/>
    </row>
    <row r="25" spans="1:18" s="85" customFormat="1" ht="33.75" hidden="1" customHeight="1">
      <c r="A25" s="94"/>
      <c r="B25" s="95" t="s">
        <v>377</v>
      </c>
      <c r="C25" s="96" t="s">
        <v>1206</v>
      </c>
      <c r="D25" s="97" t="s">
        <v>1206</v>
      </c>
      <c r="E25" s="194" t="s">
        <v>1206</v>
      </c>
      <c r="F25" s="194" t="s">
        <v>1206</v>
      </c>
      <c r="G25" s="180"/>
      <c r="H25" s="180"/>
      <c r="I25" s="180"/>
      <c r="J25" s="378" t="s">
        <v>1206</v>
      </c>
      <c r="K25" s="211"/>
      <c r="L25" s="211"/>
      <c r="M25" s="211"/>
      <c r="N25" s="378" t="s">
        <v>1206</v>
      </c>
      <c r="O25" s="370"/>
      <c r="P25" s="364"/>
      <c r="Q25" s="344"/>
      <c r="R25" s="333"/>
    </row>
    <row r="26" spans="1:18" s="85" customFormat="1" ht="33.75" hidden="1" customHeight="1">
      <c r="A26" s="94"/>
      <c r="B26" s="95" t="s">
        <v>378</v>
      </c>
      <c r="C26" s="96" t="s">
        <v>1206</v>
      </c>
      <c r="D26" s="97" t="s">
        <v>1206</v>
      </c>
      <c r="E26" s="194" t="s">
        <v>1206</v>
      </c>
      <c r="F26" s="194" t="s">
        <v>1206</v>
      </c>
      <c r="G26" s="180"/>
      <c r="H26" s="180"/>
      <c r="I26" s="180"/>
      <c r="J26" s="378" t="s">
        <v>1206</v>
      </c>
      <c r="K26" s="211"/>
      <c r="L26" s="211"/>
      <c r="M26" s="211"/>
      <c r="N26" s="378" t="s">
        <v>1206</v>
      </c>
      <c r="O26" s="370"/>
      <c r="P26" s="364"/>
      <c r="Q26" s="344"/>
      <c r="R26" s="333"/>
    </row>
    <row r="27" spans="1:18" s="85" customFormat="1" ht="33.75" hidden="1" customHeight="1">
      <c r="A27" s="94"/>
      <c r="B27" s="95" t="s">
        <v>379</v>
      </c>
      <c r="C27" s="96" t="s">
        <v>1206</v>
      </c>
      <c r="D27" s="97" t="s">
        <v>1206</v>
      </c>
      <c r="E27" s="194" t="s">
        <v>1206</v>
      </c>
      <c r="F27" s="194" t="s">
        <v>1206</v>
      </c>
      <c r="G27" s="180"/>
      <c r="H27" s="180"/>
      <c r="I27" s="180"/>
      <c r="J27" s="378" t="s">
        <v>1206</v>
      </c>
      <c r="K27" s="211"/>
      <c r="L27" s="211"/>
      <c r="M27" s="211"/>
      <c r="N27" s="378" t="s">
        <v>1206</v>
      </c>
      <c r="O27" s="370"/>
      <c r="P27" s="364"/>
      <c r="Q27" s="344"/>
      <c r="R27" s="333"/>
    </row>
    <row r="28" spans="1:18" s="85" customFormat="1" ht="33.75" hidden="1" customHeight="1">
      <c r="A28" s="94"/>
      <c r="B28" s="95" t="s">
        <v>380</v>
      </c>
      <c r="C28" s="96" t="s">
        <v>1206</v>
      </c>
      <c r="D28" s="97" t="s">
        <v>1206</v>
      </c>
      <c r="E28" s="194" t="s">
        <v>1206</v>
      </c>
      <c r="F28" s="194" t="s">
        <v>1206</v>
      </c>
      <c r="G28" s="180"/>
      <c r="H28" s="180"/>
      <c r="I28" s="180"/>
      <c r="J28" s="378" t="s">
        <v>1206</v>
      </c>
      <c r="K28" s="211"/>
      <c r="L28" s="211"/>
      <c r="M28" s="211"/>
      <c r="N28" s="378" t="s">
        <v>1206</v>
      </c>
      <c r="O28" s="370"/>
      <c r="P28" s="364"/>
      <c r="Q28" s="344"/>
      <c r="R28" s="333"/>
    </row>
    <row r="29" spans="1:18" s="85" customFormat="1" ht="33.75" hidden="1" customHeight="1">
      <c r="A29" s="94"/>
      <c r="B29" s="95" t="s">
        <v>381</v>
      </c>
      <c r="C29" s="96" t="s">
        <v>1206</v>
      </c>
      <c r="D29" s="97" t="s">
        <v>1206</v>
      </c>
      <c r="E29" s="194" t="s">
        <v>1206</v>
      </c>
      <c r="F29" s="194" t="s">
        <v>1206</v>
      </c>
      <c r="G29" s="180"/>
      <c r="H29" s="180"/>
      <c r="I29" s="180"/>
      <c r="J29" s="378" t="s">
        <v>1206</v>
      </c>
      <c r="K29" s="211"/>
      <c r="L29" s="211"/>
      <c r="M29" s="211"/>
      <c r="N29" s="378" t="s">
        <v>1206</v>
      </c>
      <c r="O29" s="370"/>
      <c r="P29" s="364"/>
      <c r="Q29" s="344"/>
      <c r="R29" s="333"/>
    </row>
    <row r="30" spans="1:18" s="85" customFormat="1" ht="33.75" hidden="1" customHeight="1">
      <c r="A30" s="94"/>
      <c r="B30" s="95" t="s">
        <v>382</v>
      </c>
      <c r="C30" s="96" t="s">
        <v>1206</v>
      </c>
      <c r="D30" s="97" t="s">
        <v>1206</v>
      </c>
      <c r="E30" s="194" t="s">
        <v>1206</v>
      </c>
      <c r="F30" s="194" t="s">
        <v>1206</v>
      </c>
      <c r="G30" s="180"/>
      <c r="H30" s="180"/>
      <c r="I30" s="180"/>
      <c r="J30" s="378" t="s">
        <v>1206</v>
      </c>
      <c r="K30" s="211"/>
      <c r="L30" s="211"/>
      <c r="M30" s="211"/>
      <c r="N30" s="378" t="s">
        <v>1206</v>
      </c>
      <c r="O30" s="370"/>
      <c r="P30" s="364"/>
      <c r="Q30" s="344"/>
      <c r="R30" s="333"/>
    </row>
    <row r="31" spans="1:18" s="85" customFormat="1" ht="33.75" hidden="1" customHeight="1">
      <c r="A31" s="94"/>
      <c r="B31" s="95" t="s">
        <v>383</v>
      </c>
      <c r="C31" s="96" t="s">
        <v>1206</v>
      </c>
      <c r="D31" s="97" t="s">
        <v>1206</v>
      </c>
      <c r="E31" s="194" t="s">
        <v>1206</v>
      </c>
      <c r="F31" s="194" t="s">
        <v>1206</v>
      </c>
      <c r="G31" s="180"/>
      <c r="H31" s="180"/>
      <c r="I31" s="180"/>
      <c r="J31" s="378" t="s">
        <v>1206</v>
      </c>
      <c r="K31" s="211"/>
      <c r="L31" s="211"/>
      <c r="M31" s="211"/>
      <c r="N31" s="378" t="s">
        <v>1206</v>
      </c>
      <c r="O31" s="370"/>
      <c r="P31" s="364"/>
      <c r="Q31" s="344"/>
      <c r="R31" s="333"/>
    </row>
    <row r="32" spans="1:18" s="85" customFormat="1" ht="33.75" hidden="1" customHeight="1">
      <c r="A32" s="94"/>
      <c r="B32" s="95" t="s">
        <v>384</v>
      </c>
      <c r="C32" s="96" t="s">
        <v>1206</v>
      </c>
      <c r="D32" s="97" t="s">
        <v>1206</v>
      </c>
      <c r="E32" s="194" t="s">
        <v>1206</v>
      </c>
      <c r="F32" s="194" t="s">
        <v>1206</v>
      </c>
      <c r="G32" s="180"/>
      <c r="H32" s="180"/>
      <c r="I32" s="180"/>
      <c r="J32" s="378" t="s">
        <v>1206</v>
      </c>
      <c r="K32" s="211"/>
      <c r="L32" s="211"/>
      <c r="M32" s="211"/>
      <c r="N32" s="378" t="s">
        <v>1206</v>
      </c>
      <c r="O32" s="370"/>
      <c r="P32" s="364"/>
      <c r="Q32" s="344"/>
      <c r="R32" s="333"/>
    </row>
    <row r="33" spans="1:18" s="85" customFormat="1" ht="33.75" hidden="1" customHeight="1">
      <c r="A33" s="94"/>
      <c r="B33" s="95" t="s">
        <v>385</v>
      </c>
      <c r="C33" s="96" t="s">
        <v>1206</v>
      </c>
      <c r="D33" s="97" t="s">
        <v>1206</v>
      </c>
      <c r="E33" s="194" t="s">
        <v>1206</v>
      </c>
      <c r="F33" s="194" t="s">
        <v>1206</v>
      </c>
      <c r="G33" s="180"/>
      <c r="H33" s="180"/>
      <c r="I33" s="180"/>
      <c r="J33" s="378" t="s">
        <v>1206</v>
      </c>
      <c r="K33" s="211"/>
      <c r="L33" s="211"/>
      <c r="M33" s="211"/>
      <c r="N33" s="378" t="s">
        <v>1206</v>
      </c>
      <c r="O33" s="370"/>
      <c r="P33" s="364"/>
      <c r="Q33" s="344"/>
      <c r="R33" s="333"/>
    </row>
    <row r="34" spans="1:18" s="85" customFormat="1" ht="33.75" hidden="1" customHeight="1">
      <c r="A34" s="94"/>
      <c r="B34" s="95" t="s">
        <v>386</v>
      </c>
      <c r="C34" s="96" t="s">
        <v>1206</v>
      </c>
      <c r="D34" s="97" t="s">
        <v>1206</v>
      </c>
      <c r="E34" s="194" t="s">
        <v>1206</v>
      </c>
      <c r="F34" s="194" t="s">
        <v>1206</v>
      </c>
      <c r="G34" s="180"/>
      <c r="H34" s="180"/>
      <c r="I34" s="180"/>
      <c r="J34" s="378" t="s">
        <v>1206</v>
      </c>
      <c r="K34" s="211"/>
      <c r="L34" s="211"/>
      <c r="M34" s="211"/>
      <c r="N34" s="378" t="s">
        <v>1206</v>
      </c>
      <c r="O34" s="370"/>
      <c r="P34" s="364"/>
      <c r="Q34" s="344"/>
      <c r="R34" s="333"/>
    </row>
    <row r="35" spans="1:18" s="85" customFormat="1" ht="33.75" hidden="1" customHeight="1">
      <c r="A35" s="94"/>
      <c r="B35" s="95" t="s">
        <v>387</v>
      </c>
      <c r="C35" s="96" t="s">
        <v>1206</v>
      </c>
      <c r="D35" s="97" t="s">
        <v>1206</v>
      </c>
      <c r="E35" s="194" t="s">
        <v>1206</v>
      </c>
      <c r="F35" s="194" t="s">
        <v>1206</v>
      </c>
      <c r="G35" s="180"/>
      <c r="H35" s="180"/>
      <c r="I35" s="180"/>
      <c r="J35" s="378" t="s">
        <v>1206</v>
      </c>
      <c r="K35" s="211"/>
      <c r="L35" s="211"/>
      <c r="M35" s="211"/>
      <c r="N35" s="378" t="s">
        <v>1206</v>
      </c>
      <c r="O35" s="370"/>
      <c r="P35" s="364"/>
      <c r="Q35" s="344"/>
      <c r="R35" s="333"/>
    </row>
    <row r="36" spans="1:18" s="85" customFormat="1" ht="33.75" hidden="1" customHeight="1">
      <c r="A36" s="94"/>
      <c r="B36" s="95" t="s">
        <v>388</v>
      </c>
      <c r="C36" s="96" t="s">
        <v>1206</v>
      </c>
      <c r="D36" s="97" t="s">
        <v>1206</v>
      </c>
      <c r="E36" s="194" t="s">
        <v>1206</v>
      </c>
      <c r="F36" s="194" t="s">
        <v>1206</v>
      </c>
      <c r="G36" s="180"/>
      <c r="H36" s="180"/>
      <c r="I36" s="180"/>
      <c r="J36" s="378" t="s">
        <v>1206</v>
      </c>
      <c r="K36" s="211"/>
      <c r="L36" s="211"/>
      <c r="M36" s="211"/>
      <c r="N36" s="378" t="s">
        <v>1206</v>
      </c>
      <c r="O36" s="370"/>
      <c r="P36" s="364"/>
      <c r="Q36" s="344"/>
      <c r="R36" s="333"/>
    </row>
    <row r="37" spans="1:18" s="85" customFormat="1" ht="33.75" hidden="1" customHeight="1">
      <c r="A37" s="94"/>
      <c r="B37" s="95" t="s">
        <v>389</v>
      </c>
      <c r="C37" s="96" t="s">
        <v>1206</v>
      </c>
      <c r="D37" s="97" t="s">
        <v>1206</v>
      </c>
      <c r="E37" s="194" t="s">
        <v>1206</v>
      </c>
      <c r="F37" s="194" t="s">
        <v>1206</v>
      </c>
      <c r="G37" s="180"/>
      <c r="H37" s="180"/>
      <c r="I37" s="180"/>
      <c r="J37" s="378" t="s">
        <v>1206</v>
      </c>
      <c r="K37" s="211"/>
      <c r="L37" s="211"/>
      <c r="M37" s="211"/>
      <c r="N37" s="378" t="s">
        <v>1206</v>
      </c>
      <c r="O37" s="370"/>
      <c r="P37" s="364"/>
      <c r="Q37" s="344"/>
      <c r="R37" s="333"/>
    </row>
    <row r="38" spans="1:18" s="85" customFormat="1" ht="33.75" hidden="1" customHeight="1">
      <c r="A38" s="94"/>
      <c r="B38" s="95" t="s">
        <v>390</v>
      </c>
      <c r="C38" s="96" t="s">
        <v>1206</v>
      </c>
      <c r="D38" s="97" t="s">
        <v>1206</v>
      </c>
      <c r="E38" s="194" t="s">
        <v>1206</v>
      </c>
      <c r="F38" s="194" t="s">
        <v>1206</v>
      </c>
      <c r="G38" s="180"/>
      <c r="H38" s="180"/>
      <c r="I38" s="180"/>
      <c r="J38" s="378" t="s">
        <v>1206</v>
      </c>
      <c r="K38" s="211"/>
      <c r="L38" s="211"/>
      <c r="M38" s="211"/>
      <c r="N38" s="378" t="s">
        <v>1206</v>
      </c>
      <c r="O38" s="370"/>
      <c r="P38" s="364"/>
      <c r="Q38" s="344"/>
      <c r="R38" s="333"/>
    </row>
    <row r="39" spans="1:18" s="85" customFormat="1" ht="33.75" hidden="1" customHeight="1">
      <c r="A39" s="94"/>
      <c r="B39" s="95" t="s">
        <v>391</v>
      </c>
      <c r="C39" s="96" t="s">
        <v>1206</v>
      </c>
      <c r="D39" s="97" t="s">
        <v>1206</v>
      </c>
      <c r="E39" s="194" t="s">
        <v>1206</v>
      </c>
      <c r="F39" s="194" t="s">
        <v>1206</v>
      </c>
      <c r="G39" s="180"/>
      <c r="H39" s="180"/>
      <c r="I39" s="180"/>
      <c r="J39" s="378" t="s">
        <v>1206</v>
      </c>
      <c r="K39" s="211"/>
      <c r="L39" s="211"/>
      <c r="M39" s="211"/>
      <c r="N39" s="378" t="s">
        <v>1206</v>
      </c>
      <c r="O39" s="370"/>
      <c r="P39" s="364"/>
      <c r="Q39" s="344"/>
      <c r="R39" s="333"/>
    </row>
    <row r="40" spans="1:18" s="85" customFormat="1" ht="33.75" hidden="1" customHeight="1">
      <c r="A40" s="94"/>
      <c r="B40" s="95" t="s">
        <v>392</v>
      </c>
      <c r="C40" s="96" t="s">
        <v>1206</v>
      </c>
      <c r="D40" s="97" t="s">
        <v>1206</v>
      </c>
      <c r="E40" s="194" t="s">
        <v>1206</v>
      </c>
      <c r="F40" s="194" t="s">
        <v>1206</v>
      </c>
      <c r="G40" s="180"/>
      <c r="H40" s="180"/>
      <c r="I40" s="180"/>
      <c r="J40" s="378" t="s">
        <v>1206</v>
      </c>
      <c r="K40" s="211"/>
      <c r="L40" s="211"/>
      <c r="M40" s="211"/>
      <c r="N40" s="378" t="s">
        <v>1206</v>
      </c>
      <c r="O40" s="370"/>
      <c r="P40" s="364"/>
      <c r="Q40" s="344"/>
      <c r="R40" s="333"/>
    </row>
    <row r="41" spans="1:18" s="85" customFormat="1" ht="33.75" hidden="1" customHeight="1">
      <c r="A41" s="94"/>
      <c r="B41" s="95" t="s">
        <v>393</v>
      </c>
      <c r="C41" s="96" t="s">
        <v>1206</v>
      </c>
      <c r="D41" s="97" t="s">
        <v>1206</v>
      </c>
      <c r="E41" s="194" t="s">
        <v>1206</v>
      </c>
      <c r="F41" s="194" t="s">
        <v>1206</v>
      </c>
      <c r="G41" s="180"/>
      <c r="H41" s="180"/>
      <c r="I41" s="180"/>
      <c r="J41" s="378" t="s">
        <v>1206</v>
      </c>
      <c r="K41" s="211"/>
      <c r="L41" s="211"/>
      <c r="M41" s="211"/>
      <c r="N41" s="378" t="s">
        <v>1206</v>
      </c>
      <c r="O41" s="370"/>
      <c r="P41" s="364"/>
      <c r="Q41" s="344"/>
      <c r="R41" s="333"/>
    </row>
    <row r="42" spans="1:18" s="85" customFormat="1" ht="33.75" hidden="1" customHeight="1">
      <c r="A42" s="94"/>
      <c r="B42" s="95" t="s">
        <v>394</v>
      </c>
      <c r="C42" s="96" t="s">
        <v>1206</v>
      </c>
      <c r="D42" s="97" t="s">
        <v>1206</v>
      </c>
      <c r="E42" s="194" t="s">
        <v>1206</v>
      </c>
      <c r="F42" s="194" t="s">
        <v>1206</v>
      </c>
      <c r="G42" s="180"/>
      <c r="H42" s="180"/>
      <c r="I42" s="180"/>
      <c r="J42" s="378" t="s">
        <v>1206</v>
      </c>
      <c r="K42" s="211"/>
      <c r="L42" s="211"/>
      <c r="M42" s="211"/>
      <c r="N42" s="378" t="s">
        <v>1206</v>
      </c>
      <c r="O42" s="370"/>
      <c r="P42" s="364"/>
      <c r="Q42" s="344"/>
      <c r="R42" s="333"/>
    </row>
    <row r="43" spans="1:18" s="85" customFormat="1" ht="33.75" hidden="1" customHeight="1">
      <c r="A43" s="94"/>
      <c r="B43" s="95" t="s">
        <v>395</v>
      </c>
      <c r="C43" s="96" t="s">
        <v>1206</v>
      </c>
      <c r="D43" s="97" t="s">
        <v>1206</v>
      </c>
      <c r="E43" s="194" t="s">
        <v>1206</v>
      </c>
      <c r="F43" s="194" t="s">
        <v>1206</v>
      </c>
      <c r="G43" s="180"/>
      <c r="H43" s="180"/>
      <c r="I43" s="180"/>
      <c r="J43" s="378" t="s">
        <v>1206</v>
      </c>
      <c r="K43" s="211"/>
      <c r="L43" s="211"/>
      <c r="M43" s="211"/>
      <c r="N43" s="378" t="s">
        <v>1206</v>
      </c>
      <c r="O43" s="370"/>
      <c r="P43" s="364"/>
      <c r="Q43" s="344"/>
      <c r="R43" s="333"/>
    </row>
    <row r="44" spans="1:18" s="85" customFormat="1" ht="33.75" hidden="1" customHeight="1">
      <c r="A44" s="94"/>
      <c r="B44" s="95" t="s">
        <v>396</v>
      </c>
      <c r="C44" s="96" t="s">
        <v>1206</v>
      </c>
      <c r="D44" s="97" t="s">
        <v>1206</v>
      </c>
      <c r="E44" s="194" t="s">
        <v>1206</v>
      </c>
      <c r="F44" s="194" t="s">
        <v>1206</v>
      </c>
      <c r="G44" s="180"/>
      <c r="H44" s="180"/>
      <c r="I44" s="180"/>
      <c r="J44" s="378" t="s">
        <v>1206</v>
      </c>
      <c r="K44" s="211"/>
      <c r="L44" s="211"/>
      <c r="M44" s="211"/>
      <c r="N44" s="378" t="s">
        <v>1206</v>
      </c>
      <c r="O44" s="370"/>
      <c r="P44" s="364"/>
      <c r="Q44" s="344"/>
      <c r="R44" s="333"/>
    </row>
    <row r="45" spans="1:18" s="85" customFormat="1" ht="33.75" hidden="1" customHeight="1">
      <c r="A45" s="94"/>
      <c r="B45" s="95" t="s">
        <v>397</v>
      </c>
      <c r="C45" s="96" t="s">
        <v>1206</v>
      </c>
      <c r="D45" s="97" t="s">
        <v>1206</v>
      </c>
      <c r="E45" s="194" t="s">
        <v>1206</v>
      </c>
      <c r="F45" s="194" t="s">
        <v>1206</v>
      </c>
      <c r="G45" s="180"/>
      <c r="H45" s="180"/>
      <c r="I45" s="180"/>
      <c r="J45" s="378" t="s">
        <v>1206</v>
      </c>
      <c r="K45" s="211"/>
      <c r="L45" s="211"/>
      <c r="M45" s="211"/>
      <c r="N45" s="378" t="s">
        <v>1206</v>
      </c>
      <c r="O45" s="370"/>
      <c r="P45" s="364"/>
      <c r="Q45" s="344"/>
      <c r="R45" s="333"/>
    </row>
    <row r="46" spans="1:18" s="85" customFormat="1" ht="33.75" hidden="1" customHeight="1">
      <c r="A46" s="94"/>
      <c r="B46" s="95" t="s">
        <v>398</v>
      </c>
      <c r="C46" s="96" t="s">
        <v>1206</v>
      </c>
      <c r="D46" s="97" t="s">
        <v>1206</v>
      </c>
      <c r="E46" s="194" t="s">
        <v>1206</v>
      </c>
      <c r="F46" s="194" t="s">
        <v>1206</v>
      </c>
      <c r="G46" s="180"/>
      <c r="H46" s="180"/>
      <c r="I46" s="180"/>
      <c r="J46" s="378" t="s">
        <v>1206</v>
      </c>
      <c r="K46" s="211"/>
      <c r="L46" s="211"/>
      <c r="M46" s="211"/>
      <c r="N46" s="378" t="s">
        <v>1206</v>
      </c>
      <c r="O46" s="370"/>
      <c r="P46" s="364"/>
      <c r="Q46" s="344"/>
      <c r="R46" s="333"/>
    </row>
    <row r="47" spans="1:18" s="85" customFormat="1" ht="33.75" hidden="1" customHeight="1">
      <c r="A47" s="94"/>
      <c r="B47" s="95" t="s">
        <v>399</v>
      </c>
      <c r="C47" s="96" t="s">
        <v>1206</v>
      </c>
      <c r="D47" s="97" t="s">
        <v>1206</v>
      </c>
      <c r="E47" s="194" t="s">
        <v>1206</v>
      </c>
      <c r="F47" s="194" t="s">
        <v>1206</v>
      </c>
      <c r="G47" s="180"/>
      <c r="H47" s="180"/>
      <c r="I47" s="180"/>
      <c r="J47" s="378" t="s">
        <v>1206</v>
      </c>
      <c r="K47" s="211"/>
      <c r="L47" s="211"/>
      <c r="M47" s="211"/>
      <c r="N47" s="378" t="s">
        <v>1206</v>
      </c>
      <c r="O47" s="370"/>
      <c r="P47" s="364"/>
      <c r="Q47" s="344"/>
      <c r="R47" s="333"/>
    </row>
    <row r="48" spans="1:18" s="88" customFormat="1" ht="33.75" customHeight="1">
      <c r="A48" s="86"/>
      <c r="B48" s="86"/>
      <c r="C48" s="86"/>
      <c r="D48" s="87"/>
      <c r="E48" s="86"/>
      <c r="N48" s="89"/>
      <c r="O48" s="758"/>
      <c r="P48" s="86"/>
      <c r="Q48" s="344"/>
      <c r="R48" s="333"/>
    </row>
    <row r="49" spans="1:18" s="88" customFormat="1" ht="33.75" customHeight="1">
      <c r="A49" s="893" t="s">
        <v>4</v>
      </c>
      <c r="B49" s="893"/>
      <c r="C49" s="893"/>
      <c r="D49" s="893"/>
      <c r="E49" s="605" t="s">
        <v>0</v>
      </c>
      <c r="F49" s="605" t="s">
        <v>1</v>
      </c>
      <c r="G49" s="894" t="s">
        <v>2</v>
      </c>
      <c r="H49" s="894"/>
      <c r="I49" s="894"/>
      <c r="J49" s="894"/>
      <c r="K49" s="894"/>
      <c r="L49" s="894"/>
      <c r="M49" s="894"/>
      <c r="N49" s="894" t="s">
        <v>3</v>
      </c>
      <c r="O49" s="894"/>
      <c r="P49" s="605"/>
      <c r="Q49" s="344"/>
      <c r="R49" s="333"/>
    </row>
    <row r="52" spans="1:18">
      <c r="Q52" s="345"/>
      <c r="R52" s="90"/>
    </row>
    <row r="53" spans="1:18">
      <c r="Q53" s="345"/>
      <c r="R53" s="90"/>
    </row>
    <row r="54" spans="1:18">
      <c r="Q54" s="345"/>
      <c r="R54" s="90"/>
    </row>
    <row r="55" spans="1:18">
      <c r="Q55" s="345"/>
      <c r="R55" s="90"/>
    </row>
    <row r="56" spans="1:18">
      <c r="Q56" s="345"/>
      <c r="R56" s="90"/>
    </row>
    <row r="57" spans="1:18">
      <c r="Q57" s="345"/>
      <c r="R57" s="90"/>
    </row>
    <row r="58" spans="1:18">
      <c r="Q58" s="345"/>
      <c r="R58" s="90"/>
    </row>
    <row r="59" spans="1:18">
      <c r="Q59" s="345"/>
      <c r="R59" s="90"/>
    </row>
    <row r="60" spans="1:18">
      <c r="Q60" s="345"/>
      <c r="R60" s="90"/>
    </row>
    <row r="61" spans="1:18">
      <c r="Q61" s="345"/>
      <c r="R61" s="90"/>
    </row>
    <row r="62" spans="1:18">
      <c r="Q62" s="345"/>
      <c r="R62" s="90"/>
    </row>
    <row r="63" spans="1:18">
      <c r="Q63" s="345"/>
      <c r="R63" s="90"/>
    </row>
    <row r="64" spans="1:18">
      <c r="Q64" s="345"/>
      <c r="R64" s="90"/>
    </row>
    <row r="65" spans="17:18">
      <c r="Q65" s="345"/>
      <c r="R65" s="90"/>
    </row>
    <row r="66" spans="17:18">
      <c r="Q66" s="345"/>
      <c r="R66" s="90"/>
    </row>
    <row r="67" spans="17:18">
      <c r="Q67" s="345"/>
      <c r="R67" s="90"/>
    </row>
    <row r="68" spans="17:18">
      <c r="Q68" s="345"/>
      <c r="R68" s="90"/>
    </row>
    <row r="69" spans="17:18">
      <c r="Q69" s="345"/>
      <c r="R69" s="90"/>
    </row>
    <row r="70" spans="17:18">
      <c r="Q70" s="345"/>
      <c r="R70" s="90"/>
    </row>
    <row r="71" spans="17:18">
      <c r="Q71" s="345"/>
      <c r="R71" s="90"/>
    </row>
    <row r="72" spans="17:18">
      <c r="Q72" s="345"/>
      <c r="R72" s="90"/>
    </row>
    <row r="73" spans="17:18">
      <c r="Q73" s="345"/>
      <c r="R73" s="90"/>
    </row>
    <row r="74" spans="17:18">
      <c r="Q74" s="345"/>
      <c r="R74" s="90"/>
    </row>
    <row r="75" spans="17:18">
      <c r="Q75" s="345"/>
      <c r="R75" s="90"/>
    </row>
    <row r="76" spans="17:18">
      <c r="Q76" s="345"/>
      <c r="R76" s="90"/>
    </row>
    <row r="77" spans="17:18">
      <c r="Q77" s="345"/>
      <c r="R77" s="90"/>
    </row>
    <row r="78" spans="17:18">
      <c r="Q78" s="345"/>
      <c r="R78" s="90"/>
    </row>
    <row r="79" spans="17:18">
      <c r="Q79" s="345"/>
      <c r="R79" s="90"/>
    </row>
    <row r="80" spans="17:18">
      <c r="Q80" s="345"/>
      <c r="R80" s="90"/>
    </row>
    <row r="81" spans="17:18">
      <c r="Q81" s="345"/>
      <c r="R81" s="90"/>
    </row>
    <row r="82" spans="17:18">
      <c r="Q82" s="345"/>
      <c r="R82" s="90"/>
    </row>
    <row r="83" spans="17:18">
      <c r="Q83" s="345"/>
      <c r="R83" s="90"/>
    </row>
    <row r="84" spans="17:18">
      <c r="Q84" s="345"/>
      <c r="R84" s="90"/>
    </row>
    <row r="85" spans="17:18">
      <c r="Q85" s="345"/>
      <c r="R85" s="90"/>
    </row>
    <row r="86" spans="17:18">
      <c r="Q86" s="345"/>
      <c r="R86" s="90"/>
    </row>
    <row r="87" spans="17:18">
      <c r="Q87" s="345"/>
      <c r="R87" s="90"/>
    </row>
    <row r="88" spans="17:18">
      <c r="Q88" s="345"/>
      <c r="R88" s="90"/>
    </row>
    <row r="89" spans="17:18">
      <c r="Q89" s="345"/>
      <c r="R89" s="90"/>
    </row>
    <row r="90" spans="17:18">
      <c r="Q90" s="345"/>
      <c r="R90" s="90"/>
    </row>
    <row r="91" spans="17:18">
      <c r="Q91" s="345"/>
      <c r="R91" s="90"/>
    </row>
    <row r="92" spans="17:18">
      <c r="Q92" s="345"/>
      <c r="R92" s="90"/>
    </row>
    <row r="93" spans="17:18">
      <c r="Q93" s="345"/>
      <c r="R93" s="90"/>
    </row>
  </sheetData>
  <sortState ref="B8:N15">
    <sortCondition descending="1" ref="N8:N15"/>
  </sortState>
  <mergeCells count="25">
    <mergeCell ref="P6:P7"/>
    <mergeCell ref="K3:L3"/>
    <mergeCell ref="M3:P3"/>
    <mergeCell ref="N5:O5"/>
    <mergeCell ref="D4:E4"/>
    <mergeCell ref="K4:L4"/>
    <mergeCell ref="A4:C4"/>
    <mergeCell ref="M4:O4"/>
    <mergeCell ref="A1:P1"/>
    <mergeCell ref="A2:P2"/>
    <mergeCell ref="A3:C3"/>
    <mergeCell ref="D3:E3"/>
    <mergeCell ref="G3:H3"/>
    <mergeCell ref="A49:D49"/>
    <mergeCell ref="G49:M49"/>
    <mergeCell ref="N49:O49"/>
    <mergeCell ref="A6:A7"/>
    <mergeCell ref="B6:B7"/>
    <mergeCell ref="E6:E7"/>
    <mergeCell ref="N6:N7"/>
    <mergeCell ref="O6:O7"/>
    <mergeCell ref="C6:C7"/>
    <mergeCell ref="D6:D7"/>
    <mergeCell ref="G6:M6"/>
    <mergeCell ref="F6:F7"/>
  </mergeCells>
  <conditionalFormatting sqref="F1:F1048576">
    <cfRule type="containsText" dxfId="40" priority="3" stopIfTrue="1" operator="containsText" text="FERDİ">
      <formula>NOT(ISERROR(SEARCH("FERDİ",F1)))</formula>
    </cfRule>
  </conditionalFormatting>
  <conditionalFormatting sqref="M4">
    <cfRule type="containsText" dxfId="39" priority="2" stopIfTrue="1" operator="containsText" text="FERDİ">
      <formula>NOT(ISERROR(SEARCH("FERDİ",M4)))</formula>
    </cfRule>
  </conditionalFormatting>
  <conditionalFormatting sqref="M4">
    <cfRule type="containsText" dxfId="38" priority="1" stopIfTrue="1" operator="containsText" text="FERDİ">
      <formula>NOT(ISERROR(SEARCH("FERDİ",M4)))</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8"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sheetPr codeName="Sayfa19">
    <tabColor rgb="FF00B050"/>
  </sheetPr>
  <dimension ref="A1:U47"/>
  <sheetViews>
    <sheetView view="pageBreakPreview" topLeftCell="A7" zoomScale="90" zoomScaleSheetLayoutView="90" workbookViewId="0">
      <selection activeCell="C10" sqref="C10"/>
    </sheetView>
  </sheetViews>
  <sheetFormatPr defaultRowHeight="12.75"/>
  <cols>
    <col min="1" max="1" width="4.85546875" style="28" customWidth="1"/>
    <col min="2" max="2" width="7.7109375" style="28" bestFit="1" customWidth="1"/>
    <col min="3" max="3" width="14.42578125" style="21" customWidth="1"/>
    <col min="4" max="4" width="20.85546875" style="52" customWidth="1"/>
    <col min="5" max="5" width="25.140625" style="52" customWidth="1"/>
    <col min="6" max="6" width="9.28515625" style="21" customWidth="1"/>
    <col min="7" max="7" width="7.5703125" style="29" customWidth="1"/>
    <col min="8" max="8" width="2.140625" style="21" customWidth="1"/>
    <col min="9" max="9" width="4.42578125" style="28" customWidth="1"/>
    <col min="10" max="10" width="19.140625" style="28" hidden="1" customWidth="1"/>
    <col min="11" max="11" width="6.5703125" style="28" customWidth="1"/>
    <col min="12" max="12" width="14.5703125" style="30" customWidth="1"/>
    <col min="13" max="13" width="16" style="56" customWidth="1"/>
    <col min="14" max="14" width="26.5703125" style="56" customWidth="1"/>
    <col min="15" max="15" width="9.5703125" style="21" customWidth="1"/>
    <col min="16" max="16" width="7.7109375" style="21" customWidth="1"/>
    <col min="17" max="17" width="5.7109375" style="21" customWidth="1"/>
    <col min="18" max="19" width="9.140625" style="21"/>
    <col min="20" max="20" width="6" style="337" bestFit="1" customWidth="1"/>
    <col min="21" max="21" width="4.42578125" style="335" bestFit="1" customWidth="1"/>
    <col min="22" max="16384" width="9.140625" style="21"/>
  </cols>
  <sheetData>
    <row r="1" spans="1:21" s="10" customFormat="1" ht="53.25" customHeight="1">
      <c r="A1" s="889" t="s">
        <v>1204</v>
      </c>
      <c r="B1" s="889"/>
      <c r="C1" s="889"/>
      <c r="D1" s="889"/>
      <c r="E1" s="889"/>
      <c r="F1" s="889"/>
      <c r="G1" s="889"/>
      <c r="H1" s="889"/>
      <c r="I1" s="889"/>
      <c r="J1" s="889"/>
      <c r="K1" s="889"/>
      <c r="L1" s="889"/>
      <c r="M1" s="889"/>
      <c r="N1" s="889"/>
      <c r="O1" s="889"/>
      <c r="P1" s="889"/>
      <c r="T1" s="336"/>
      <c r="U1" s="334"/>
    </row>
    <row r="2" spans="1:21" s="10" customFormat="1" ht="24.75" customHeight="1">
      <c r="A2" s="890" t="s">
        <v>1286</v>
      </c>
      <c r="B2" s="890"/>
      <c r="C2" s="890"/>
      <c r="D2" s="890"/>
      <c r="E2" s="890"/>
      <c r="F2" s="890"/>
      <c r="G2" s="890"/>
      <c r="H2" s="890"/>
      <c r="I2" s="890"/>
      <c r="J2" s="890"/>
      <c r="K2" s="890"/>
      <c r="L2" s="890"/>
      <c r="M2" s="890"/>
      <c r="N2" s="890"/>
      <c r="O2" s="890"/>
      <c r="P2" s="890"/>
      <c r="T2" s="336"/>
      <c r="U2" s="334"/>
    </row>
    <row r="3" spans="1:21" s="12" customFormat="1" ht="21.75" customHeight="1">
      <c r="A3" s="1010" t="s">
        <v>115</v>
      </c>
      <c r="B3" s="1010"/>
      <c r="C3" s="1010"/>
      <c r="D3" s="1011" t="s">
        <v>827</v>
      </c>
      <c r="E3" s="1011"/>
      <c r="F3" s="1012"/>
      <c r="G3" s="1012"/>
      <c r="H3" s="11"/>
      <c r="I3" s="1010" t="s">
        <v>644</v>
      </c>
      <c r="J3" s="1010"/>
      <c r="K3" s="1010"/>
      <c r="L3" s="1010"/>
      <c r="M3" s="1010"/>
      <c r="N3" s="1013" t="s">
        <v>1346</v>
      </c>
      <c r="O3" s="1013"/>
      <c r="P3" s="1013"/>
      <c r="T3" s="336"/>
      <c r="U3" s="334"/>
    </row>
    <row r="4" spans="1:21" s="12" customFormat="1" ht="17.25" customHeight="1">
      <c r="A4" s="1009" t="s">
        <v>105</v>
      </c>
      <c r="B4" s="1009"/>
      <c r="C4" s="1009"/>
      <c r="D4" s="1014" t="s">
        <v>947</v>
      </c>
      <c r="E4" s="1014"/>
      <c r="F4" s="1016" t="s">
        <v>1187</v>
      </c>
      <c r="G4" s="1016"/>
      <c r="H4" s="1016"/>
      <c r="I4" s="1016"/>
      <c r="J4" s="1016"/>
      <c r="K4" s="1016"/>
      <c r="L4" s="1016"/>
      <c r="M4" s="83" t="s">
        <v>113</v>
      </c>
      <c r="N4" s="1015" t="s">
        <v>1279</v>
      </c>
      <c r="O4" s="1015"/>
      <c r="P4" s="1015"/>
      <c r="T4" s="336"/>
      <c r="U4" s="334"/>
    </row>
    <row r="5" spans="1:21" s="10" customFormat="1" ht="19.5" customHeight="1">
      <c r="A5" s="13"/>
      <c r="B5" s="13"/>
      <c r="C5" s="14"/>
      <c r="D5" s="15"/>
      <c r="E5" s="16"/>
      <c r="F5" s="16"/>
      <c r="G5" s="16"/>
      <c r="H5" s="16"/>
      <c r="I5" s="13"/>
      <c r="J5" s="13"/>
      <c r="K5" s="13"/>
      <c r="L5" s="17"/>
      <c r="M5" s="18"/>
      <c r="N5" s="874">
        <v>41794.807694212963</v>
      </c>
      <c r="O5" s="874"/>
      <c r="P5" s="874"/>
      <c r="T5" s="336"/>
      <c r="U5" s="334"/>
    </row>
    <row r="6" spans="1:21" s="19" customFormat="1" ht="24.95" customHeight="1">
      <c r="A6" s="868" t="s">
        <v>11</v>
      </c>
      <c r="B6" s="869" t="s">
        <v>100</v>
      </c>
      <c r="C6" s="878" t="s">
        <v>112</v>
      </c>
      <c r="D6" s="877" t="s">
        <v>13</v>
      </c>
      <c r="E6" s="877" t="s">
        <v>943</v>
      </c>
      <c r="F6" s="877" t="s">
        <v>14</v>
      </c>
      <c r="G6" s="875" t="s">
        <v>301</v>
      </c>
      <c r="I6" s="358" t="s">
        <v>15</v>
      </c>
      <c r="J6" s="359"/>
      <c r="K6" s="359"/>
      <c r="L6" s="359"/>
      <c r="M6" s="362" t="s">
        <v>639</v>
      </c>
      <c r="N6" s="363"/>
      <c r="O6" s="359"/>
      <c r="P6" s="360"/>
      <c r="T6" s="337"/>
      <c r="U6" s="335"/>
    </row>
    <row r="7" spans="1:21" ht="26.25" customHeight="1">
      <c r="A7" s="868"/>
      <c r="B7" s="870"/>
      <c r="C7" s="878"/>
      <c r="D7" s="877"/>
      <c r="E7" s="877"/>
      <c r="F7" s="877"/>
      <c r="G7" s="876"/>
      <c r="H7" s="20"/>
      <c r="I7" s="49" t="s">
        <v>11</v>
      </c>
      <c r="J7" s="46" t="s">
        <v>101</v>
      </c>
      <c r="K7" s="46" t="s">
        <v>100</v>
      </c>
      <c r="L7" s="47" t="s">
        <v>12</v>
      </c>
      <c r="M7" s="48" t="s">
        <v>13</v>
      </c>
      <c r="N7" s="48" t="s">
        <v>943</v>
      </c>
      <c r="O7" s="46" t="s">
        <v>14</v>
      </c>
      <c r="P7" s="46" t="s">
        <v>27</v>
      </c>
    </row>
    <row r="8" spans="1:21" s="19" customFormat="1" ht="60" customHeight="1">
      <c r="A8" s="23">
        <v>1</v>
      </c>
      <c r="B8" s="576">
        <v>287</v>
      </c>
      <c r="C8" s="577">
        <v>31619</v>
      </c>
      <c r="D8" s="578" t="s">
        <v>1015</v>
      </c>
      <c r="E8" s="579" t="s">
        <v>1014</v>
      </c>
      <c r="F8" s="756">
        <v>588</v>
      </c>
      <c r="G8" s="368">
        <v>8</v>
      </c>
      <c r="H8" s="22"/>
      <c r="I8" s="576">
        <v>1</v>
      </c>
      <c r="J8" s="583" t="s">
        <v>743</v>
      </c>
      <c r="K8" s="584">
        <v>347</v>
      </c>
      <c r="L8" s="577">
        <v>33725</v>
      </c>
      <c r="M8" s="585" t="s">
        <v>1097</v>
      </c>
      <c r="N8" s="585" t="s">
        <v>1096</v>
      </c>
      <c r="O8" s="756">
        <v>596</v>
      </c>
      <c r="P8" s="584">
        <v>3</v>
      </c>
      <c r="T8" s="337"/>
      <c r="U8" s="335"/>
    </row>
    <row r="9" spans="1:21" s="19" customFormat="1" ht="60" customHeight="1">
      <c r="A9" s="23">
        <v>2</v>
      </c>
      <c r="B9" s="576">
        <v>312</v>
      </c>
      <c r="C9" s="577">
        <v>34157</v>
      </c>
      <c r="D9" s="578" t="s">
        <v>1063</v>
      </c>
      <c r="E9" s="579" t="s">
        <v>1059</v>
      </c>
      <c r="F9" s="756">
        <v>593</v>
      </c>
      <c r="G9" s="368">
        <v>7</v>
      </c>
      <c r="H9" s="22"/>
      <c r="I9" s="576">
        <v>2</v>
      </c>
      <c r="J9" s="583" t="s">
        <v>744</v>
      </c>
      <c r="K9" s="584">
        <v>263</v>
      </c>
      <c r="L9" s="577" t="s">
        <v>971</v>
      </c>
      <c r="M9" s="585" t="s">
        <v>972</v>
      </c>
      <c r="N9" s="585" t="s">
        <v>961</v>
      </c>
      <c r="O9" s="757">
        <v>1075</v>
      </c>
      <c r="P9" s="584">
        <v>7</v>
      </c>
      <c r="T9" s="337"/>
      <c r="U9" s="335"/>
    </row>
    <row r="10" spans="1:21" s="19" customFormat="1" ht="60" customHeight="1">
      <c r="A10" s="23">
        <v>3</v>
      </c>
      <c r="B10" s="576">
        <v>347</v>
      </c>
      <c r="C10" s="577">
        <v>33725</v>
      </c>
      <c r="D10" s="578" t="s">
        <v>1097</v>
      </c>
      <c r="E10" s="579" t="s">
        <v>1096</v>
      </c>
      <c r="F10" s="756">
        <v>596</v>
      </c>
      <c r="G10" s="368">
        <v>6</v>
      </c>
      <c r="H10" s="22"/>
      <c r="I10" s="576">
        <v>3</v>
      </c>
      <c r="J10" s="583" t="s">
        <v>745</v>
      </c>
      <c r="K10" s="584">
        <v>370</v>
      </c>
      <c r="L10" s="577">
        <v>34335</v>
      </c>
      <c r="M10" s="585" t="s">
        <v>1131</v>
      </c>
      <c r="N10" s="585" t="s">
        <v>1129</v>
      </c>
      <c r="O10" s="757">
        <v>1036</v>
      </c>
      <c r="P10" s="584">
        <v>4</v>
      </c>
      <c r="T10" s="337"/>
      <c r="U10" s="335"/>
    </row>
    <row r="11" spans="1:21" s="19" customFormat="1" ht="60" customHeight="1">
      <c r="A11" s="23">
        <v>4</v>
      </c>
      <c r="B11" s="576">
        <v>370</v>
      </c>
      <c r="C11" s="577">
        <v>34335</v>
      </c>
      <c r="D11" s="578" t="s">
        <v>1131</v>
      </c>
      <c r="E11" s="579" t="s">
        <v>1129</v>
      </c>
      <c r="F11" s="757">
        <v>1036</v>
      </c>
      <c r="G11" s="368">
        <v>5</v>
      </c>
      <c r="H11" s="22"/>
      <c r="I11" s="576">
        <v>4</v>
      </c>
      <c r="J11" s="583" t="s">
        <v>746</v>
      </c>
      <c r="K11" s="584">
        <v>287</v>
      </c>
      <c r="L11" s="577">
        <v>31619</v>
      </c>
      <c r="M11" s="585" t="s">
        <v>1015</v>
      </c>
      <c r="N11" s="585" t="s">
        <v>1014</v>
      </c>
      <c r="O11" s="756">
        <v>588</v>
      </c>
      <c r="P11" s="584">
        <v>1</v>
      </c>
      <c r="T11" s="337"/>
      <c r="U11" s="335"/>
    </row>
    <row r="12" spans="1:21" s="19" customFormat="1" ht="60" customHeight="1">
      <c r="A12" s="23">
        <v>5</v>
      </c>
      <c r="B12" s="576">
        <v>355</v>
      </c>
      <c r="C12" s="577">
        <v>35376</v>
      </c>
      <c r="D12" s="578" t="s">
        <v>1115</v>
      </c>
      <c r="E12" s="579" t="s">
        <v>1114</v>
      </c>
      <c r="F12" s="757">
        <v>1038</v>
      </c>
      <c r="G12" s="368">
        <v>4</v>
      </c>
      <c r="H12" s="22"/>
      <c r="I12" s="576">
        <v>5</v>
      </c>
      <c r="J12" s="583" t="s">
        <v>747</v>
      </c>
      <c r="K12" s="584">
        <v>312</v>
      </c>
      <c r="L12" s="577">
        <v>34157</v>
      </c>
      <c r="M12" s="585" t="s">
        <v>1063</v>
      </c>
      <c r="N12" s="585" t="s">
        <v>1059</v>
      </c>
      <c r="O12" s="756">
        <v>593</v>
      </c>
      <c r="P12" s="584">
        <v>2</v>
      </c>
      <c r="T12" s="337"/>
      <c r="U12" s="335"/>
    </row>
    <row r="13" spans="1:21" s="19" customFormat="1" ht="60" customHeight="1">
      <c r="A13" s="23">
        <v>6</v>
      </c>
      <c r="B13" s="576">
        <v>285</v>
      </c>
      <c r="C13" s="577">
        <v>32775</v>
      </c>
      <c r="D13" s="578" t="s">
        <v>997</v>
      </c>
      <c r="E13" s="579" t="s">
        <v>996</v>
      </c>
      <c r="F13" s="757">
        <v>1042</v>
      </c>
      <c r="G13" s="368">
        <v>3</v>
      </c>
      <c r="H13" s="22"/>
      <c r="I13" s="576">
        <v>6</v>
      </c>
      <c r="J13" s="583" t="s">
        <v>748</v>
      </c>
      <c r="K13" s="584">
        <v>285</v>
      </c>
      <c r="L13" s="577">
        <v>32775</v>
      </c>
      <c r="M13" s="585" t="s">
        <v>997</v>
      </c>
      <c r="N13" s="585" t="s">
        <v>996</v>
      </c>
      <c r="O13" s="757">
        <v>1042</v>
      </c>
      <c r="P13" s="584">
        <v>6</v>
      </c>
      <c r="T13" s="337"/>
      <c r="U13" s="335"/>
    </row>
    <row r="14" spans="1:21" s="19" customFormat="1" ht="60" customHeight="1">
      <c r="A14" s="23">
        <v>7</v>
      </c>
      <c r="B14" s="576">
        <v>263</v>
      </c>
      <c r="C14" s="577" t="s">
        <v>971</v>
      </c>
      <c r="D14" s="578" t="s">
        <v>972</v>
      </c>
      <c r="E14" s="579" t="s">
        <v>961</v>
      </c>
      <c r="F14" s="757">
        <v>1075</v>
      </c>
      <c r="G14" s="368">
        <v>2</v>
      </c>
      <c r="H14" s="22"/>
      <c r="I14" s="576">
        <v>7</v>
      </c>
      <c r="J14" s="583" t="s">
        <v>749</v>
      </c>
      <c r="K14" s="584">
        <v>326</v>
      </c>
      <c r="L14" s="577">
        <v>36018</v>
      </c>
      <c r="M14" s="585" t="s">
        <v>1082</v>
      </c>
      <c r="N14" s="585" t="s">
        <v>1081</v>
      </c>
      <c r="O14" s="757">
        <v>1102</v>
      </c>
      <c r="P14" s="584">
        <v>8</v>
      </c>
      <c r="T14" s="337"/>
      <c r="U14" s="335"/>
    </row>
    <row r="15" spans="1:21" s="19" customFormat="1" ht="60" customHeight="1">
      <c r="A15" s="23">
        <v>8</v>
      </c>
      <c r="B15" s="576">
        <v>326</v>
      </c>
      <c r="C15" s="577">
        <v>36018</v>
      </c>
      <c r="D15" s="578" t="s">
        <v>1082</v>
      </c>
      <c r="E15" s="579" t="s">
        <v>1081</v>
      </c>
      <c r="F15" s="757">
        <v>1102</v>
      </c>
      <c r="G15" s="368">
        <v>1</v>
      </c>
      <c r="H15" s="22"/>
      <c r="I15" s="576">
        <v>8</v>
      </c>
      <c r="J15" s="583" t="s">
        <v>750</v>
      </c>
      <c r="K15" s="584">
        <v>355</v>
      </c>
      <c r="L15" s="577">
        <v>35376</v>
      </c>
      <c r="M15" s="585" t="s">
        <v>1115</v>
      </c>
      <c r="N15" s="585" t="s">
        <v>1114</v>
      </c>
      <c r="O15" s="757">
        <v>1038</v>
      </c>
      <c r="P15" s="584">
        <v>5</v>
      </c>
      <c r="T15" s="337"/>
      <c r="U15" s="335"/>
    </row>
    <row r="16" spans="1:21" s="19" customFormat="1" ht="60" customHeight="1">
      <c r="A16" s="23"/>
      <c r="B16" s="23"/>
      <c r="C16" s="26"/>
      <c r="D16" s="365"/>
      <c r="E16" s="366"/>
      <c r="F16" s="27"/>
      <c r="G16" s="368"/>
      <c r="H16" s="22"/>
      <c r="I16" s="358" t="s">
        <v>16</v>
      </c>
      <c r="J16" s="359"/>
      <c r="K16" s="359"/>
      <c r="L16" s="359"/>
      <c r="M16" s="362" t="s">
        <v>639</v>
      </c>
      <c r="N16" s="363"/>
      <c r="O16" s="359"/>
      <c r="P16" s="360"/>
      <c r="T16" s="337"/>
      <c r="U16" s="335"/>
    </row>
    <row r="17" spans="1:21" s="19" customFormat="1" ht="60" customHeight="1">
      <c r="A17" s="23"/>
      <c r="B17" s="23"/>
      <c r="C17" s="26"/>
      <c r="D17" s="365"/>
      <c r="E17" s="366"/>
      <c r="F17" s="27"/>
      <c r="G17" s="368"/>
      <c r="H17" s="22"/>
      <c r="I17" s="49" t="s">
        <v>11</v>
      </c>
      <c r="J17" s="46" t="s">
        <v>101</v>
      </c>
      <c r="K17" s="46" t="s">
        <v>100</v>
      </c>
      <c r="L17" s="47" t="s">
        <v>12</v>
      </c>
      <c r="M17" s="48" t="s">
        <v>13</v>
      </c>
      <c r="N17" s="48" t="s">
        <v>943</v>
      </c>
      <c r="O17" s="46" t="s">
        <v>14</v>
      </c>
      <c r="P17" s="46" t="s">
        <v>27</v>
      </c>
      <c r="T17" s="337"/>
      <c r="U17" s="335"/>
    </row>
    <row r="18" spans="1:21" s="19" customFormat="1" ht="60" customHeight="1">
      <c r="A18" s="23"/>
      <c r="B18" s="23"/>
      <c r="C18" s="26"/>
      <c r="D18" s="365"/>
      <c r="E18" s="366"/>
      <c r="F18" s="27"/>
      <c r="G18" s="368"/>
      <c r="H18" s="22"/>
      <c r="I18" s="23">
        <v>1</v>
      </c>
      <c r="J18" s="24" t="s">
        <v>751</v>
      </c>
      <c r="K18" s="25" t="s">
        <v>1207</v>
      </c>
      <c r="L18" s="26" t="s">
        <v>1206</v>
      </c>
      <c r="M18" s="50" t="s">
        <v>1206</v>
      </c>
      <c r="N18" s="50" t="s">
        <v>1206</v>
      </c>
      <c r="O18" s="27"/>
      <c r="P18" s="25"/>
      <c r="T18" s="337"/>
      <c r="U18" s="335"/>
    </row>
    <row r="19" spans="1:21" s="19" customFormat="1" ht="60" customHeight="1">
      <c r="A19" s="23"/>
      <c r="B19" s="23"/>
      <c r="C19" s="26"/>
      <c r="D19" s="365"/>
      <c r="E19" s="366"/>
      <c r="F19" s="27"/>
      <c r="G19" s="368"/>
      <c r="H19" s="22"/>
      <c r="I19" s="23">
        <v>2</v>
      </c>
      <c r="J19" s="24" t="s">
        <v>752</v>
      </c>
      <c r="K19" s="25" t="s">
        <v>1207</v>
      </c>
      <c r="L19" s="26" t="s">
        <v>1206</v>
      </c>
      <c r="M19" s="50" t="s">
        <v>1206</v>
      </c>
      <c r="N19" s="50" t="s">
        <v>1206</v>
      </c>
      <c r="O19" s="27"/>
      <c r="P19" s="25"/>
      <c r="T19" s="337"/>
      <c r="U19" s="335"/>
    </row>
    <row r="20" spans="1:21" s="19" customFormat="1" ht="60" customHeight="1">
      <c r="A20" s="23"/>
      <c r="B20" s="23"/>
      <c r="C20" s="26"/>
      <c r="D20" s="365"/>
      <c r="E20" s="366"/>
      <c r="F20" s="27"/>
      <c r="G20" s="368"/>
      <c r="H20" s="22"/>
      <c r="I20" s="23">
        <v>3</v>
      </c>
      <c r="J20" s="24" t="s">
        <v>753</v>
      </c>
      <c r="K20" s="25" t="s">
        <v>1207</v>
      </c>
      <c r="L20" s="26" t="s">
        <v>1206</v>
      </c>
      <c r="M20" s="50" t="s">
        <v>1206</v>
      </c>
      <c r="N20" s="50" t="s">
        <v>1206</v>
      </c>
      <c r="O20" s="27"/>
      <c r="P20" s="25"/>
      <c r="T20" s="337"/>
      <c r="U20" s="335"/>
    </row>
    <row r="21" spans="1:21" s="19" customFormat="1" ht="60" customHeight="1">
      <c r="A21" s="23"/>
      <c r="B21" s="23"/>
      <c r="C21" s="26"/>
      <c r="D21" s="365"/>
      <c r="E21" s="366"/>
      <c r="F21" s="27"/>
      <c r="G21" s="368"/>
      <c r="H21" s="22"/>
      <c r="I21" s="23">
        <v>4</v>
      </c>
      <c r="J21" s="24" t="s">
        <v>754</v>
      </c>
      <c r="K21" s="25" t="s">
        <v>1207</v>
      </c>
      <c r="L21" s="26" t="s">
        <v>1206</v>
      </c>
      <c r="M21" s="50" t="s">
        <v>1206</v>
      </c>
      <c r="N21" s="50" t="s">
        <v>1206</v>
      </c>
      <c r="O21" s="27"/>
      <c r="P21" s="25"/>
      <c r="T21" s="337"/>
      <c r="U21" s="335"/>
    </row>
    <row r="22" spans="1:21" s="19" customFormat="1" ht="60" customHeight="1">
      <c r="A22" s="23"/>
      <c r="B22" s="23"/>
      <c r="C22" s="26"/>
      <c r="D22" s="365"/>
      <c r="E22" s="366"/>
      <c r="F22" s="27"/>
      <c r="G22" s="368"/>
      <c r="H22" s="22"/>
      <c r="I22" s="23">
        <v>5</v>
      </c>
      <c r="J22" s="24" t="s">
        <v>755</v>
      </c>
      <c r="K22" s="25" t="s">
        <v>1207</v>
      </c>
      <c r="L22" s="26" t="s">
        <v>1206</v>
      </c>
      <c r="M22" s="50" t="s">
        <v>1206</v>
      </c>
      <c r="N22" s="50" t="s">
        <v>1206</v>
      </c>
      <c r="O22" s="27"/>
      <c r="P22" s="25"/>
      <c r="T22" s="337"/>
      <c r="U22" s="335"/>
    </row>
    <row r="23" spans="1:21" s="19" customFormat="1" ht="60" customHeight="1">
      <c r="A23" s="23"/>
      <c r="B23" s="23"/>
      <c r="C23" s="26"/>
      <c r="D23" s="365"/>
      <c r="E23" s="366"/>
      <c r="F23" s="27"/>
      <c r="G23" s="368"/>
      <c r="H23" s="22"/>
      <c r="I23" s="23">
        <v>6</v>
      </c>
      <c r="J23" s="24" t="s">
        <v>756</v>
      </c>
      <c r="K23" s="25" t="s">
        <v>1207</v>
      </c>
      <c r="L23" s="26" t="s">
        <v>1206</v>
      </c>
      <c r="M23" s="50" t="s">
        <v>1206</v>
      </c>
      <c r="N23" s="50" t="s">
        <v>1206</v>
      </c>
      <c r="O23" s="27"/>
      <c r="P23" s="25"/>
      <c r="T23" s="337"/>
      <c r="U23" s="335"/>
    </row>
    <row r="24" spans="1:21" s="19" customFormat="1" ht="60" customHeight="1">
      <c r="A24" s="23"/>
      <c r="B24" s="23"/>
      <c r="C24" s="26"/>
      <c r="D24" s="365"/>
      <c r="E24" s="366"/>
      <c r="F24" s="27"/>
      <c r="G24" s="368"/>
      <c r="H24" s="22"/>
      <c r="I24" s="23">
        <v>7</v>
      </c>
      <c r="J24" s="24" t="s">
        <v>757</v>
      </c>
      <c r="K24" s="25" t="s">
        <v>1207</v>
      </c>
      <c r="L24" s="26" t="s">
        <v>1206</v>
      </c>
      <c r="M24" s="50" t="s">
        <v>1206</v>
      </c>
      <c r="N24" s="50" t="s">
        <v>1206</v>
      </c>
      <c r="O24" s="27"/>
      <c r="P24" s="25"/>
      <c r="T24" s="337"/>
      <c r="U24" s="335"/>
    </row>
    <row r="25" spans="1:21" s="19" customFormat="1" ht="60" customHeight="1">
      <c r="A25" s="23"/>
      <c r="B25" s="23"/>
      <c r="C25" s="26"/>
      <c r="D25" s="365"/>
      <c r="E25" s="366"/>
      <c r="F25" s="27"/>
      <c r="G25" s="368"/>
      <c r="H25" s="22"/>
      <c r="I25" s="23">
        <v>8</v>
      </c>
      <c r="J25" s="24" t="s">
        <v>758</v>
      </c>
      <c r="K25" s="25" t="s">
        <v>1207</v>
      </c>
      <c r="L25" s="26" t="s">
        <v>1206</v>
      </c>
      <c r="M25" s="50" t="s">
        <v>1206</v>
      </c>
      <c r="N25" s="50" t="s">
        <v>1206</v>
      </c>
      <c r="O25" s="27"/>
      <c r="P25" s="25"/>
      <c r="T25" s="337"/>
      <c r="U25" s="335"/>
    </row>
    <row r="26" spans="1:21" s="19" customFormat="1" ht="29.25" hidden="1" customHeight="1">
      <c r="A26" s="23">
        <v>19</v>
      </c>
      <c r="B26" s="23"/>
      <c r="C26" s="26"/>
      <c r="D26" s="365"/>
      <c r="E26" s="366"/>
      <c r="F26" s="27"/>
      <c r="G26" s="368"/>
      <c r="H26" s="22"/>
      <c r="I26" s="358" t="s">
        <v>17</v>
      </c>
      <c r="J26" s="359"/>
      <c r="K26" s="359"/>
      <c r="L26" s="359"/>
      <c r="M26" s="362" t="s">
        <v>639</v>
      </c>
      <c r="N26" s="363"/>
      <c r="O26" s="359"/>
      <c r="P26" s="360"/>
      <c r="T26" s="337"/>
      <c r="U26" s="335"/>
    </row>
    <row r="27" spans="1:21" s="19" customFormat="1" ht="29.25" hidden="1" customHeight="1">
      <c r="A27" s="23">
        <v>20</v>
      </c>
      <c r="B27" s="23"/>
      <c r="C27" s="26"/>
      <c r="D27" s="365"/>
      <c r="E27" s="366"/>
      <c r="F27" s="27"/>
      <c r="G27" s="368"/>
      <c r="H27" s="22"/>
      <c r="I27" s="49" t="s">
        <v>11</v>
      </c>
      <c r="J27" s="46" t="s">
        <v>101</v>
      </c>
      <c r="K27" s="46" t="s">
        <v>100</v>
      </c>
      <c r="L27" s="47" t="s">
        <v>12</v>
      </c>
      <c r="M27" s="48" t="s">
        <v>13</v>
      </c>
      <c r="N27" s="48" t="s">
        <v>943</v>
      </c>
      <c r="O27" s="46" t="s">
        <v>14</v>
      </c>
      <c r="P27" s="46" t="s">
        <v>27</v>
      </c>
      <c r="T27" s="337"/>
      <c r="U27" s="335"/>
    </row>
    <row r="28" spans="1:21" s="19" customFormat="1" ht="29.25" hidden="1" customHeight="1">
      <c r="A28" s="23">
        <v>21</v>
      </c>
      <c r="B28" s="23"/>
      <c r="C28" s="26"/>
      <c r="D28" s="365"/>
      <c r="E28" s="366"/>
      <c r="F28" s="27"/>
      <c r="G28" s="368"/>
      <c r="H28" s="22"/>
      <c r="I28" s="23">
        <v>1</v>
      </c>
      <c r="J28" s="24" t="s">
        <v>759</v>
      </c>
      <c r="K28" s="25" t="s">
        <v>1207</v>
      </c>
      <c r="L28" s="26" t="s">
        <v>1206</v>
      </c>
      <c r="M28" s="50" t="s">
        <v>1206</v>
      </c>
      <c r="N28" s="50" t="s">
        <v>1206</v>
      </c>
      <c r="O28" s="27"/>
      <c r="P28" s="25"/>
      <c r="T28" s="337"/>
      <c r="U28" s="335"/>
    </row>
    <row r="29" spans="1:21" s="19" customFormat="1" ht="29.25" hidden="1" customHeight="1">
      <c r="A29" s="23">
        <v>22</v>
      </c>
      <c r="B29" s="23"/>
      <c r="C29" s="26"/>
      <c r="D29" s="365"/>
      <c r="E29" s="366"/>
      <c r="F29" s="27"/>
      <c r="G29" s="368"/>
      <c r="H29" s="22"/>
      <c r="I29" s="23">
        <v>2</v>
      </c>
      <c r="J29" s="24" t="s">
        <v>760</v>
      </c>
      <c r="K29" s="25" t="s">
        <v>1207</v>
      </c>
      <c r="L29" s="26" t="s">
        <v>1206</v>
      </c>
      <c r="M29" s="50" t="s">
        <v>1206</v>
      </c>
      <c r="N29" s="50" t="s">
        <v>1206</v>
      </c>
      <c r="O29" s="27"/>
      <c r="P29" s="25"/>
      <c r="T29" s="337"/>
      <c r="U29" s="335"/>
    </row>
    <row r="30" spans="1:21" s="19" customFormat="1" ht="29.25" hidden="1" customHeight="1">
      <c r="A30" s="23">
        <v>23</v>
      </c>
      <c r="B30" s="23"/>
      <c r="C30" s="26"/>
      <c r="D30" s="365"/>
      <c r="E30" s="366"/>
      <c r="F30" s="27"/>
      <c r="G30" s="368"/>
      <c r="H30" s="22"/>
      <c r="I30" s="23">
        <v>3</v>
      </c>
      <c r="J30" s="24" t="s">
        <v>761</v>
      </c>
      <c r="K30" s="25" t="s">
        <v>1207</v>
      </c>
      <c r="L30" s="26" t="s">
        <v>1206</v>
      </c>
      <c r="M30" s="50" t="s">
        <v>1206</v>
      </c>
      <c r="N30" s="50" t="s">
        <v>1206</v>
      </c>
      <c r="O30" s="27"/>
      <c r="P30" s="25"/>
      <c r="T30" s="337"/>
      <c r="U30" s="335"/>
    </row>
    <row r="31" spans="1:21" s="19" customFormat="1" ht="29.25" hidden="1" customHeight="1">
      <c r="A31" s="23">
        <v>24</v>
      </c>
      <c r="B31" s="23"/>
      <c r="C31" s="26"/>
      <c r="D31" s="365"/>
      <c r="E31" s="366"/>
      <c r="F31" s="27"/>
      <c r="G31" s="368"/>
      <c r="H31" s="22"/>
      <c r="I31" s="23">
        <v>4</v>
      </c>
      <c r="J31" s="24" t="s">
        <v>762</v>
      </c>
      <c r="K31" s="25" t="s">
        <v>1207</v>
      </c>
      <c r="L31" s="26" t="s">
        <v>1206</v>
      </c>
      <c r="M31" s="50" t="s">
        <v>1206</v>
      </c>
      <c r="N31" s="50" t="s">
        <v>1206</v>
      </c>
      <c r="O31" s="27"/>
      <c r="P31" s="25"/>
      <c r="T31" s="337"/>
      <c r="U31" s="335"/>
    </row>
    <row r="32" spans="1:21" s="19" customFormat="1" ht="29.25" hidden="1" customHeight="1">
      <c r="A32" s="23">
        <v>25</v>
      </c>
      <c r="B32" s="23"/>
      <c r="C32" s="26"/>
      <c r="D32" s="365"/>
      <c r="E32" s="366"/>
      <c r="F32" s="27"/>
      <c r="G32" s="368"/>
      <c r="H32" s="22"/>
      <c r="I32" s="23">
        <v>5</v>
      </c>
      <c r="J32" s="24" t="s">
        <v>763</v>
      </c>
      <c r="K32" s="25" t="s">
        <v>1207</v>
      </c>
      <c r="L32" s="26" t="s">
        <v>1206</v>
      </c>
      <c r="M32" s="50" t="s">
        <v>1206</v>
      </c>
      <c r="N32" s="50" t="s">
        <v>1206</v>
      </c>
      <c r="O32" s="27"/>
      <c r="P32" s="25"/>
      <c r="T32" s="337"/>
      <c r="U32" s="335"/>
    </row>
    <row r="33" spans="1:21" s="19" customFormat="1" ht="29.25" hidden="1" customHeight="1">
      <c r="A33" s="23">
        <v>26</v>
      </c>
      <c r="B33" s="23"/>
      <c r="C33" s="26"/>
      <c r="D33" s="365"/>
      <c r="E33" s="366"/>
      <c r="F33" s="27"/>
      <c r="G33" s="368"/>
      <c r="H33" s="22"/>
      <c r="I33" s="23">
        <v>6</v>
      </c>
      <c r="J33" s="24" t="s">
        <v>764</v>
      </c>
      <c r="K33" s="25" t="s">
        <v>1207</v>
      </c>
      <c r="L33" s="26" t="s">
        <v>1206</v>
      </c>
      <c r="M33" s="50" t="s">
        <v>1206</v>
      </c>
      <c r="N33" s="50" t="s">
        <v>1206</v>
      </c>
      <c r="O33" s="27"/>
      <c r="P33" s="25"/>
      <c r="T33" s="337"/>
      <c r="U33" s="335"/>
    </row>
    <row r="34" spans="1:21" s="19" customFormat="1" ht="29.25" hidden="1" customHeight="1">
      <c r="A34" s="23">
        <v>27</v>
      </c>
      <c r="B34" s="23"/>
      <c r="C34" s="26"/>
      <c r="D34" s="365"/>
      <c r="E34" s="366"/>
      <c r="F34" s="27"/>
      <c r="G34" s="368"/>
      <c r="H34" s="22"/>
      <c r="I34" s="23">
        <v>7</v>
      </c>
      <c r="J34" s="24" t="s">
        <v>765</v>
      </c>
      <c r="K34" s="25" t="s">
        <v>1207</v>
      </c>
      <c r="L34" s="26" t="s">
        <v>1206</v>
      </c>
      <c r="M34" s="50" t="s">
        <v>1206</v>
      </c>
      <c r="N34" s="50" t="s">
        <v>1206</v>
      </c>
      <c r="O34" s="27"/>
      <c r="P34" s="25"/>
      <c r="T34" s="337"/>
      <c r="U34" s="335"/>
    </row>
    <row r="35" spans="1:21" s="19" customFormat="1" ht="29.25" hidden="1" customHeight="1">
      <c r="A35" s="23">
        <v>28</v>
      </c>
      <c r="B35" s="23"/>
      <c r="C35" s="26"/>
      <c r="D35" s="365"/>
      <c r="E35" s="366"/>
      <c r="F35" s="27"/>
      <c r="G35" s="368"/>
      <c r="H35" s="22"/>
      <c r="I35" s="23">
        <v>8</v>
      </c>
      <c r="J35" s="24" t="s">
        <v>766</v>
      </c>
      <c r="K35" s="25" t="s">
        <v>1207</v>
      </c>
      <c r="L35" s="26" t="s">
        <v>1206</v>
      </c>
      <c r="M35" s="50" t="s">
        <v>1206</v>
      </c>
      <c r="N35" s="50" t="s">
        <v>1206</v>
      </c>
      <c r="O35" s="27"/>
      <c r="P35" s="25"/>
      <c r="T35" s="337"/>
      <c r="U35" s="335"/>
    </row>
    <row r="36" spans="1:21" s="19" customFormat="1" ht="29.25" hidden="1" customHeight="1">
      <c r="A36" s="23">
        <v>29</v>
      </c>
      <c r="B36" s="23"/>
      <c r="C36" s="26"/>
      <c r="D36" s="365"/>
      <c r="E36" s="366"/>
      <c r="F36" s="27"/>
      <c r="G36" s="368"/>
      <c r="H36" s="22"/>
      <c r="I36" s="358" t="s">
        <v>45</v>
      </c>
      <c r="J36" s="359"/>
      <c r="K36" s="359"/>
      <c r="L36" s="359"/>
      <c r="M36" s="362" t="s">
        <v>639</v>
      </c>
      <c r="N36" s="363"/>
      <c r="O36" s="359"/>
      <c r="P36" s="360"/>
      <c r="T36" s="337"/>
      <c r="U36" s="335"/>
    </row>
    <row r="37" spans="1:21" s="19" customFormat="1" ht="29.25" hidden="1" customHeight="1">
      <c r="A37" s="23">
        <v>30</v>
      </c>
      <c r="B37" s="23"/>
      <c r="C37" s="26"/>
      <c r="D37" s="365"/>
      <c r="E37" s="366"/>
      <c r="F37" s="27"/>
      <c r="G37" s="368"/>
      <c r="H37" s="22"/>
      <c r="I37" s="49" t="s">
        <v>11</v>
      </c>
      <c r="J37" s="46" t="s">
        <v>101</v>
      </c>
      <c r="K37" s="46" t="s">
        <v>100</v>
      </c>
      <c r="L37" s="47" t="s">
        <v>12</v>
      </c>
      <c r="M37" s="48" t="s">
        <v>13</v>
      </c>
      <c r="N37" s="48" t="s">
        <v>943</v>
      </c>
      <c r="O37" s="46" t="s">
        <v>14</v>
      </c>
      <c r="P37" s="46" t="s">
        <v>27</v>
      </c>
      <c r="T37" s="337"/>
      <c r="U37" s="335"/>
    </row>
    <row r="38" spans="1:21" s="19" customFormat="1" ht="29.25" hidden="1" customHeight="1">
      <c r="A38" s="23">
        <v>31</v>
      </c>
      <c r="B38" s="23"/>
      <c r="C38" s="26"/>
      <c r="D38" s="365"/>
      <c r="E38" s="366"/>
      <c r="F38" s="27"/>
      <c r="G38" s="368"/>
      <c r="H38" s="22"/>
      <c r="I38" s="23">
        <v>1</v>
      </c>
      <c r="J38" s="24" t="s">
        <v>767</v>
      </c>
      <c r="K38" s="25" t="s">
        <v>1207</v>
      </c>
      <c r="L38" s="26" t="s">
        <v>1206</v>
      </c>
      <c r="M38" s="50" t="s">
        <v>1206</v>
      </c>
      <c r="N38" s="50" t="s">
        <v>1206</v>
      </c>
      <c r="O38" s="27"/>
      <c r="P38" s="25"/>
      <c r="T38" s="337"/>
      <c r="U38" s="335"/>
    </row>
    <row r="39" spans="1:21" s="19" customFormat="1" ht="29.25" hidden="1" customHeight="1">
      <c r="A39" s="23">
        <v>32</v>
      </c>
      <c r="B39" s="23"/>
      <c r="C39" s="26"/>
      <c r="D39" s="365"/>
      <c r="E39" s="366"/>
      <c r="F39" s="27"/>
      <c r="G39" s="368"/>
      <c r="H39" s="22"/>
      <c r="I39" s="23">
        <v>2</v>
      </c>
      <c r="J39" s="24" t="s">
        <v>768</v>
      </c>
      <c r="K39" s="25" t="s">
        <v>1207</v>
      </c>
      <c r="L39" s="26" t="s">
        <v>1206</v>
      </c>
      <c r="M39" s="50" t="s">
        <v>1206</v>
      </c>
      <c r="N39" s="50" t="s">
        <v>1206</v>
      </c>
      <c r="O39" s="27"/>
      <c r="P39" s="25"/>
      <c r="T39" s="337"/>
      <c r="U39" s="335"/>
    </row>
    <row r="40" spans="1:21" s="19" customFormat="1" ht="29.25" hidden="1" customHeight="1">
      <c r="A40" s="23">
        <v>33</v>
      </c>
      <c r="B40" s="23"/>
      <c r="C40" s="26"/>
      <c r="D40" s="365"/>
      <c r="E40" s="366"/>
      <c r="F40" s="27"/>
      <c r="G40" s="368"/>
      <c r="H40" s="22"/>
      <c r="I40" s="23">
        <v>3</v>
      </c>
      <c r="J40" s="24" t="s">
        <v>769</v>
      </c>
      <c r="K40" s="25" t="s">
        <v>1207</v>
      </c>
      <c r="L40" s="26" t="s">
        <v>1206</v>
      </c>
      <c r="M40" s="50" t="s">
        <v>1206</v>
      </c>
      <c r="N40" s="50" t="s">
        <v>1206</v>
      </c>
      <c r="O40" s="27"/>
      <c r="P40" s="25"/>
      <c r="T40" s="337"/>
      <c r="U40" s="335"/>
    </row>
    <row r="41" spans="1:21" s="19" customFormat="1" ht="29.25" hidden="1" customHeight="1">
      <c r="A41" s="23">
        <v>34</v>
      </c>
      <c r="B41" s="23"/>
      <c r="C41" s="26"/>
      <c r="D41" s="365"/>
      <c r="E41" s="366"/>
      <c r="F41" s="27"/>
      <c r="G41" s="368"/>
      <c r="H41" s="22"/>
      <c r="I41" s="23">
        <v>4</v>
      </c>
      <c r="J41" s="24" t="s">
        <v>770</v>
      </c>
      <c r="K41" s="25" t="s">
        <v>1207</v>
      </c>
      <c r="L41" s="26" t="s">
        <v>1206</v>
      </c>
      <c r="M41" s="50" t="s">
        <v>1206</v>
      </c>
      <c r="N41" s="50" t="s">
        <v>1206</v>
      </c>
      <c r="O41" s="27"/>
      <c r="P41" s="25"/>
      <c r="T41" s="337"/>
      <c r="U41" s="335"/>
    </row>
    <row r="42" spans="1:21" s="19" customFormat="1" ht="29.25" hidden="1" customHeight="1">
      <c r="A42" s="23">
        <v>35</v>
      </c>
      <c r="B42" s="23"/>
      <c r="C42" s="26"/>
      <c r="D42" s="365"/>
      <c r="E42" s="366"/>
      <c r="F42" s="27"/>
      <c r="G42" s="368"/>
      <c r="H42" s="22"/>
      <c r="I42" s="23">
        <v>5</v>
      </c>
      <c r="J42" s="24" t="s">
        <v>771</v>
      </c>
      <c r="K42" s="25" t="s">
        <v>1207</v>
      </c>
      <c r="L42" s="26" t="s">
        <v>1206</v>
      </c>
      <c r="M42" s="50" t="s">
        <v>1206</v>
      </c>
      <c r="N42" s="50" t="s">
        <v>1206</v>
      </c>
      <c r="O42" s="27"/>
      <c r="P42" s="25"/>
      <c r="T42" s="337"/>
      <c r="U42" s="335"/>
    </row>
    <row r="43" spans="1:21" s="19" customFormat="1" ht="29.25" hidden="1" customHeight="1">
      <c r="A43" s="23">
        <v>36</v>
      </c>
      <c r="B43" s="23"/>
      <c r="C43" s="26"/>
      <c r="D43" s="365"/>
      <c r="E43" s="366"/>
      <c r="F43" s="27"/>
      <c r="G43" s="368"/>
      <c r="H43" s="22"/>
      <c r="I43" s="23">
        <v>6</v>
      </c>
      <c r="J43" s="24" t="s">
        <v>772</v>
      </c>
      <c r="K43" s="25" t="s">
        <v>1207</v>
      </c>
      <c r="L43" s="26" t="s">
        <v>1206</v>
      </c>
      <c r="M43" s="50" t="s">
        <v>1206</v>
      </c>
      <c r="N43" s="50" t="s">
        <v>1206</v>
      </c>
      <c r="O43" s="27"/>
      <c r="P43" s="25"/>
      <c r="T43" s="337"/>
      <c r="U43" s="335"/>
    </row>
    <row r="44" spans="1:21" s="19" customFormat="1" ht="29.25" hidden="1" customHeight="1">
      <c r="A44" s="23">
        <v>37</v>
      </c>
      <c r="B44" s="23"/>
      <c r="C44" s="26"/>
      <c r="D44" s="365"/>
      <c r="E44" s="366"/>
      <c r="F44" s="27"/>
      <c r="G44" s="368"/>
      <c r="H44" s="22"/>
      <c r="I44" s="23">
        <v>7</v>
      </c>
      <c r="J44" s="24" t="s">
        <v>773</v>
      </c>
      <c r="K44" s="25" t="s">
        <v>1207</v>
      </c>
      <c r="L44" s="26" t="s">
        <v>1206</v>
      </c>
      <c r="M44" s="50" t="s">
        <v>1206</v>
      </c>
      <c r="N44" s="50" t="s">
        <v>1206</v>
      </c>
      <c r="O44" s="27"/>
      <c r="P44" s="25"/>
      <c r="T44" s="337"/>
      <c r="U44" s="335"/>
    </row>
    <row r="45" spans="1:21" s="19" customFormat="1" ht="29.25" hidden="1" customHeight="1">
      <c r="A45" s="23">
        <v>38</v>
      </c>
      <c r="B45" s="23"/>
      <c r="C45" s="26"/>
      <c r="D45" s="365"/>
      <c r="E45" s="366"/>
      <c r="F45" s="27"/>
      <c r="G45" s="368"/>
      <c r="H45" s="22"/>
      <c r="I45" s="23">
        <v>8</v>
      </c>
      <c r="J45" s="24" t="s">
        <v>774</v>
      </c>
      <c r="K45" s="25" t="s">
        <v>1207</v>
      </c>
      <c r="L45" s="26" t="s">
        <v>1206</v>
      </c>
      <c r="M45" s="50" t="s">
        <v>1206</v>
      </c>
      <c r="N45" s="50" t="s">
        <v>1206</v>
      </c>
      <c r="O45" s="27"/>
      <c r="P45" s="25"/>
      <c r="T45" s="337"/>
      <c r="U45" s="335"/>
    </row>
    <row r="46" spans="1:21" ht="13.5" customHeight="1">
      <c r="A46" s="35"/>
      <c r="B46" s="35"/>
      <c r="C46" s="36"/>
      <c r="D46" s="57"/>
      <c r="E46" s="37"/>
      <c r="F46" s="38"/>
      <c r="G46" s="39"/>
      <c r="I46" s="40"/>
      <c r="J46" s="41"/>
      <c r="K46" s="42"/>
      <c r="L46" s="43"/>
      <c r="M46" s="53"/>
      <c r="N46" s="53"/>
      <c r="O46" s="44"/>
      <c r="P46" s="42"/>
    </row>
    <row r="47" spans="1:21" ht="14.25" customHeight="1">
      <c r="A47" s="31" t="s">
        <v>18</v>
      </c>
      <c r="B47" s="31"/>
      <c r="C47" s="31"/>
      <c r="D47" s="58"/>
      <c r="E47" s="51" t="s">
        <v>0</v>
      </c>
      <c r="F47" s="45" t="s">
        <v>1</v>
      </c>
      <c r="G47" s="28"/>
      <c r="H47" s="32" t="s">
        <v>2</v>
      </c>
      <c r="I47" s="32"/>
      <c r="J47" s="32"/>
      <c r="K47" s="32"/>
      <c r="M47" s="54" t="s">
        <v>3</v>
      </c>
      <c r="N47" s="55" t="s">
        <v>3</v>
      </c>
      <c r="O47" s="28" t="s">
        <v>3</v>
      </c>
      <c r="P47" s="31"/>
      <c r="Q47" s="33"/>
    </row>
  </sheetData>
  <sortState ref="B8:F15">
    <sortCondition ref="F8:F15"/>
  </sortState>
  <mergeCells count="19">
    <mergeCell ref="N5:P5"/>
    <mergeCell ref="A6:A7"/>
    <mergeCell ref="B6:B7"/>
    <mergeCell ref="C6:C7"/>
    <mergeCell ref="D6:D7"/>
    <mergeCell ref="E6:E7"/>
    <mergeCell ref="F6:F7"/>
    <mergeCell ref="G6:G7"/>
    <mergeCell ref="A4:C4"/>
    <mergeCell ref="A1:P1"/>
    <mergeCell ref="A2:P2"/>
    <mergeCell ref="A3:C3"/>
    <mergeCell ref="D3:E3"/>
    <mergeCell ref="F3:G3"/>
    <mergeCell ref="I3:M3"/>
    <mergeCell ref="N3:P3"/>
    <mergeCell ref="D4:E4"/>
    <mergeCell ref="N4:P4"/>
    <mergeCell ref="F4:L4"/>
  </mergeCells>
  <conditionalFormatting sqref="N1:N65536">
    <cfRule type="containsText" dxfId="37" priority="5" stopIfTrue="1" operator="containsText" text="FERDİ">
      <formula>NOT(ISERROR(SEARCH("FERDİ",N1)))</formula>
    </cfRule>
  </conditionalFormatting>
  <conditionalFormatting sqref="E1:E1048576">
    <cfRule type="containsText" dxfId="36" priority="4" stopIfTrue="1" operator="containsText" text="FERDİ">
      <formula>NOT(ISERROR(SEARCH("FERDİ",E1)))</formula>
    </cfRule>
  </conditionalFormatting>
  <conditionalFormatting sqref="N3">
    <cfRule type="containsText" dxfId="35" priority="3" stopIfTrue="1" operator="containsText" text="FERDİ">
      <formula>NOT(ISERROR(SEARCH("FERDİ",N3)))</formula>
    </cfRule>
  </conditionalFormatting>
  <conditionalFormatting sqref="N4">
    <cfRule type="containsText" dxfId="34" priority="2" stopIfTrue="1" operator="containsText" text="FERDİ">
      <formula>NOT(ISERROR(SEARCH("FERDİ",N4)))</formula>
    </cfRule>
  </conditionalFormatting>
  <conditionalFormatting sqref="N4">
    <cfRule type="containsText" dxfId="33"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6"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sheetPr codeName="Sayfa16">
    <tabColor rgb="FF00B050"/>
  </sheetPr>
  <dimension ref="A1:U47"/>
  <sheetViews>
    <sheetView view="pageBreakPreview" topLeftCell="A4" zoomScale="90" zoomScaleSheetLayoutView="90" workbookViewId="0">
      <selection activeCell="C15" sqref="C15"/>
    </sheetView>
  </sheetViews>
  <sheetFormatPr defaultRowHeight="12.75"/>
  <cols>
    <col min="1" max="1" width="4.85546875" style="28" customWidth="1"/>
    <col min="2" max="2" width="7.140625" style="28" customWidth="1"/>
    <col min="3" max="3" width="14.42578125" style="21" customWidth="1"/>
    <col min="4" max="4" width="18" style="52" customWidth="1"/>
    <col min="5" max="5" width="24.140625" style="52" customWidth="1"/>
    <col min="6" max="6" width="9.28515625" style="21" customWidth="1"/>
    <col min="7" max="7" width="7.5703125" style="29" customWidth="1"/>
    <col min="8" max="8" width="1.140625" style="21" customWidth="1"/>
    <col min="9" max="9" width="5.7109375" style="28" customWidth="1"/>
    <col min="10" max="10" width="13.140625" style="28" hidden="1" customWidth="1"/>
    <col min="11" max="11" width="7.140625" style="28" customWidth="1"/>
    <col min="12" max="12" width="14.140625" style="30" customWidth="1"/>
    <col min="13" max="13" width="19.28515625" style="56" customWidth="1"/>
    <col min="14" max="14" width="30.140625" style="56" customWidth="1"/>
    <col min="15" max="15" width="9.5703125" style="21" customWidth="1"/>
    <col min="16" max="16" width="7.7109375" style="21" customWidth="1"/>
    <col min="17" max="17" width="5.7109375" style="21" customWidth="1"/>
    <col min="18" max="19" width="9.140625" style="21"/>
    <col min="20" max="20" width="6" style="337" bestFit="1" customWidth="1"/>
    <col min="21" max="21" width="4.42578125" style="335" bestFit="1" customWidth="1"/>
    <col min="22" max="16384" width="9.140625" style="21"/>
  </cols>
  <sheetData>
    <row r="1" spans="1:21" s="10" customFormat="1" ht="53.25" customHeight="1">
      <c r="A1" s="880" t="s">
        <v>1204</v>
      </c>
      <c r="B1" s="880"/>
      <c r="C1" s="880"/>
      <c r="D1" s="880"/>
      <c r="E1" s="880"/>
      <c r="F1" s="880"/>
      <c r="G1" s="880"/>
      <c r="H1" s="880"/>
      <c r="I1" s="880"/>
      <c r="J1" s="880"/>
      <c r="K1" s="880"/>
      <c r="L1" s="880"/>
      <c r="M1" s="880"/>
      <c r="N1" s="880"/>
      <c r="O1" s="880"/>
      <c r="P1" s="880"/>
      <c r="T1" s="336"/>
      <c r="U1" s="334"/>
    </row>
    <row r="2" spans="1:21" s="10" customFormat="1" ht="24.75" customHeight="1">
      <c r="A2" s="881" t="s">
        <v>1286</v>
      </c>
      <c r="B2" s="881"/>
      <c r="C2" s="881"/>
      <c r="D2" s="881"/>
      <c r="E2" s="881"/>
      <c r="F2" s="881"/>
      <c r="G2" s="881"/>
      <c r="H2" s="881"/>
      <c r="I2" s="881"/>
      <c r="J2" s="881"/>
      <c r="K2" s="881"/>
      <c r="L2" s="881"/>
      <c r="M2" s="881"/>
      <c r="N2" s="881"/>
      <c r="O2" s="881"/>
      <c r="P2" s="881"/>
      <c r="T2" s="336"/>
      <c r="U2" s="334"/>
    </row>
    <row r="3" spans="1:21" s="12" customFormat="1" ht="30.75" customHeight="1">
      <c r="A3" s="882" t="s">
        <v>115</v>
      </c>
      <c r="B3" s="882"/>
      <c r="C3" s="882"/>
      <c r="D3" s="883" t="s">
        <v>504</v>
      </c>
      <c r="E3" s="883"/>
      <c r="F3" s="884"/>
      <c r="G3" s="884"/>
      <c r="H3" s="566"/>
      <c r="I3" s="882" t="s">
        <v>644</v>
      </c>
      <c r="J3" s="882"/>
      <c r="K3" s="882"/>
      <c r="L3" s="882"/>
      <c r="M3" s="882"/>
      <c r="N3" s="873" t="s">
        <v>1350</v>
      </c>
      <c r="O3" s="873"/>
      <c r="P3" s="873"/>
      <c r="T3" s="336"/>
      <c r="U3" s="334"/>
    </row>
    <row r="4" spans="1:21" s="12" customFormat="1" ht="29.25" customHeight="1">
      <c r="A4" s="871" t="s">
        <v>105</v>
      </c>
      <c r="B4" s="871"/>
      <c r="C4" s="871"/>
      <c r="D4" s="872" t="s">
        <v>947</v>
      </c>
      <c r="E4" s="872"/>
      <c r="F4" s="521"/>
      <c r="G4" s="521"/>
      <c r="H4" s="521"/>
      <c r="I4" s="521"/>
      <c r="J4" s="521"/>
      <c r="K4" s="521"/>
      <c r="L4" s="523"/>
      <c r="M4" s="417" t="s">
        <v>113</v>
      </c>
      <c r="N4" s="861" t="s">
        <v>1156</v>
      </c>
      <c r="O4" s="861"/>
      <c r="P4" s="861"/>
      <c r="T4" s="336"/>
      <c r="U4" s="334"/>
    </row>
    <row r="5" spans="1:21" s="10" customFormat="1" ht="19.5" customHeight="1">
      <c r="A5" s="13"/>
      <c r="B5" s="13"/>
      <c r="C5" s="14"/>
      <c r="D5" s="15"/>
      <c r="E5" s="16"/>
      <c r="F5" s="16"/>
      <c r="G5" s="16"/>
      <c r="H5" s="16"/>
      <c r="I5" s="13"/>
      <c r="J5" s="13"/>
      <c r="K5" s="13"/>
      <c r="L5" s="17"/>
      <c r="M5" s="18"/>
      <c r="N5" s="858">
        <v>41794.808103124997</v>
      </c>
      <c r="O5" s="858"/>
      <c r="P5" s="858"/>
      <c r="T5" s="336"/>
      <c r="U5" s="334"/>
    </row>
    <row r="6" spans="1:21" s="19" customFormat="1" ht="24.95" customHeight="1">
      <c r="A6" s="917" t="s">
        <v>11</v>
      </c>
      <c r="B6" s="914" t="s">
        <v>100</v>
      </c>
      <c r="C6" s="919" t="s">
        <v>1143</v>
      </c>
      <c r="D6" s="918" t="s">
        <v>13</v>
      </c>
      <c r="E6" s="918" t="s">
        <v>943</v>
      </c>
      <c r="F6" s="918" t="s">
        <v>14</v>
      </c>
      <c r="G6" s="912" t="s">
        <v>301</v>
      </c>
      <c r="H6" s="621"/>
      <c r="I6" s="623" t="s">
        <v>15</v>
      </c>
      <c r="J6" s="624"/>
      <c r="K6" s="624"/>
      <c r="L6" s="624"/>
      <c r="M6" s="625" t="s">
        <v>639</v>
      </c>
      <c r="N6" s="626" t="s">
        <v>1306</v>
      </c>
      <c r="O6" s="624"/>
      <c r="P6" s="627"/>
      <c r="T6" s="337"/>
      <c r="U6" s="335"/>
    </row>
    <row r="7" spans="1:21" ht="33" customHeight="1">
      <c r="A7" s="917"/>
      <c r="B7" s="915"/>
      <c r="C7" s="919"/>
      <c r="D7" s="918"/>
      <c r="E7" s="918"/>
      <c r="F7" s="918"/>
      <c r="G7" s="913"/>
      <c r="H7" s="622"/>
      <c r="I7" s="202" t="s">
        <v>11</v>
      </c>
      <c r="J7" s="202" t="s">
        <v>101</v>
      </c>
      <c r="K7" s="202" t="s">
        <v>100</v>
      </c>
      <c r="L7" s="203" t="s">
        <v>12</v>
      </c>
      <c r="M7" s="204" t="s">
        <v>13</v>
      </c>
      <c r="N7" s="204" t="s">
        <v>943</v>
      </c>
      <c r="O7" s="202" t="s">
        <v>14</v>
      </c>
      <c r="P7" s="202" t="s">
        <v>27</v>
      </c>
    </row>
    <row r="8" spans="1:21" s="19" customFormat="1" ht="63" customHeight="1">
      <c r="A8" s="72">
        <v>1</v>
      </c>
      <c r="B8" s="576">
        <v>294</v>
      </c>
      <c r="C8" s="577">
        <v>30820</v>
      </c>
      <c r="D8" s="578" t="s">
        <v>1013</v>
      </c>
      <c r="E8" s="579" t="s">
        <v>1014</v>
      </c>
      <c r="F8" s="580">
        <v>2323</v>
      </c>
      <c r="G8" s="368">
        <v>8</v>
      </c>
      <c r="H8" s="22"/>
      <c r="I8" s="576">
        <v>1</v>
      </c>
      <c r="J8" s="583" t="s">
        <v>166</v>
      </c>
      <c r="K8" s="584">
        <v>351</v>
      </c>
      <c r="L8" s="577">
        <v>31992</v>
      </c>
      <c r="M8" s="585" t="s">
        <v>1095</v>
      </c>
      <c r="N8" s="585" t="s">
        <v>1096</v>
      </c>
      <c r="O8" s="580">
        <v>2692</v>
      </c>
      <c r="P8" s="584">
        <v>8</v>
      </c>
      <c r="T8" s="337"/>
      <c r="U8" s="335"/>
    </row>
    <row r="9" spans="1:21" s="19" customFormat="1" ht="63" customHeight="1">
      <c r="A9" s="72">
        <v>2</v>
      </c>
      <c r="B9" s="576">
        <v>317</v>
      </c>
      <c r="C9" s="577">
        <v>32176</v>
      </c>
      <c r="D9" s="578" t="s">
        <v>1058</v>
      </c>
      <c r="E9" s="579" t="s">
        <v>1059</v>
      </c>
      <c r="F9" s="580">
        <v>2326</v>
      </c>
      <c r="G9" s="368">
        <v>7</v>
      </c>
      <c r="H9" s="22"/>
      <c r="I9" s="576">
        <v>2</v>
      </c>
      <c r="J9" s="583" t="s">
        <v>167</v>
      </c>
      <c r="K9" s="584">
        <v>266</v>
      </c>
      <c r="L9" s="577" t="s">
        <v>959</v>
      </c>
      <c r="M9" s="585" t="s">
        <v>960</v>
      </c>
      <c r="N9" s="585" t="s">
        <v>961</v>
      </c>
      <c r="O9" s="580">
        <v>2553</v>
      </c>
      <c r="P9" s="584">
        <v>3</v>
      </c>
      <c r="T9" s="337"/>
      <c r="U9" s="335"/>
    </row>
    <row r="10" spans="1:21" s="19" customFormat="1" ht="63" customHeight="1">
      <c r="A10" s="72">
        <v>3</v>
      </c>
      <c r="B10" s="576">
        <v>266</v>
      </c>
      <c r="C10" s="577" t="s">
        <v>959</v>
      </c>
      <c r="D10" s="578" t="s">
        <v>960</v>
      </c>
      <c r="E10" s="579" t="s">
        <v>961</v>
      </c>
      <c r="F10" s="580">
        <v>2553</v>
      </c>
      <c r="G10" s="368">
        <v>6</v>
      </c>
      <c r="H10" s="22"/>
      <c r="I10" s="576">
        <v>3</v>
      </c>
      <c r="J10" s="583" t="s">
        <v>168</v>
      </c>
      <c r="K10" s="584">
        <v>369</v>
      </c>
      <c r="L10" s="577">
        <v>33029</v>
      </c>
      <c r="M10" s="585" t="s">
        <v>1130</v>
      </c>
      <c r="N10" s="585" t="s">
        <v>1129</v>
      </c>
      <c r="O10" s="580">
        <v>2681</v>
      </c>
      <c r="P10" s="584">
        <v>7</v>
      </c>
      <c r="T10" s="337"/>
      <c r="U10" s="335"/>
    </row>
    <row r="11" spans="1:21" s="19" customFormat="1" ht="63" customHeight="1">
      <c r="A11" s="72">
        <v>4</v>
      </c>
      <c r="B11" s="576">
        <v>323</v>
      </c>
      <c r="C11" s="577">
        <v>26666</v>
      </c>
      <c r="D11" s="578" t="s">
        <v>1080</v>
      </c>
      <c r="E11" s="579" t="s">
        <v>1081</v>
      </c>
      <c r="F11" s="580">
        <v>2572</v>
      </c>
      <c r="G11" s="368">
        <v>5</v>
      </c>
      <c r="H11" s="22"/>
      <c r="I11" s="576">
        <v>4</v>
      </c>
      <c r="J11" s="583" t="s">
        <v>169</v>
      </c>
      <c r="K11" s="584">
        <v>294</v>
      </c>
      <c r="L11" s="577">
        <v>30820</v>
      </c>
      <c r="M11" s="585" t="s">
        <v>1013</v>
      </c>
      <c r="N11" s="585" t="s">
        <v>1014</v>
      </c>
      <c r="O11" s="580">
        <v>2323</v>
      </c>
      <c r="P11" s="584">
        <v>1</v>
      </c>
      <c r="T11" s="337"/>
      <c r="U11" s="335"/>
    </row>
    <row r="12" spans="1:21" s="19" customFormat="1" ht="63" customHeight="1">
      <c r="A12" s="72">
        <v>5</v>
      </c>
      <c r="B12" s="576">
        <v>270</v>
      </c>
      <c r="C12" s="577">
        <v>35960</v>
      </c>
      <c r="D12" s="578" t="s">
        <v>995</v>
      </c>
      <c r="E12" s="579" t="s">
        <v>996</v>
      </c>
      <c r="F12" s="580">
        <v>2615</v>
      </c>
      <c r="G12" s="368">
        <v>4</v>
      </c>
      <c r="H12" s="22"/>
      <c r="I12" s="576">
        <v>5</v>
      </c>
      <c r="J12" s="583" t="s">
        <v>170</v>
      </c>
      <c r="K12" s="584">
        <v>317</v>
      </c>
      <c r="L12" s="577">
        <v>32176</v>
      </c>
      <c r="M12" s="585" t="s">
        <v>1058</v>
      </c>
      <c r="N12" s="585" t="s">
        <v>1059</v>
      </c>
      <c r="O12" s="580">
        <v>2326</v>
      </c>
      <c r="P12" s="584">
        <v>2</v>
      </c>
      <c r="T12" s="337"/>
      <c r="U12" s="335"/>
    </row>
    <row r="13" spans="1:21" s="19" customFormat="1" ht="63" customHeight="1">
      <c r="A13" s="72">
        <v>6</v>
      </c>
      <c r="B13" s="576">
        <v>354</v>
      </c>
      <c r="C13" s="577">
        <v>34455</v>
      </c>
      <c r="D13" s="578" t="s">
        <v>1113</v>
      </c>
      <c r="E13" s="579" t="s">
        <v>1114</v>
      </c>
      <c r="F13" s="580">
        <v>2629</v>
      </c>
      <c r="G13" s="368">
        <v>3</v>
      </c>
      <c r="H13" s="22"/>
      <c r="I13" s="576">
        <v>6</v>
      </c>
      <c r="J13" s="583" t="s">
        <v>171</v>
      </c>
      <c r="K13" s="584">
        <v>270</v>
      </c>
      <c r="L13" s="577">
        <v>35960</v>
      </c>
      <c r="M13" s="585" t="s">
        <v>995</v>
      </c>
      <c r="N13" s="585" t="s">
        <v>996</v>
      </c>
      <c r="O13" s="580">
        <v>2615</v>
      </c>
      <c r="P13" s="584">
        <v>5</v>
      </c>
      <c r="T13" s="337"/>
      <c r="U13" s="335"/>
    </row>
    <row r="14" spans="1:21" s="19" customFormat="1" ht="63" customHeight="1">
      <c r="A14" s="72">
        <v>7</v>
      </c>
      <c r="B14" s="576">
        <v>369</v>
      </c>
      <c r="C14" s="577">
        <v>33029</v>
      </c>
      <c r="D14" s="578" t="s">
        <v>1130</v>
      </c>
      <c r="E14" s="579" t="s">
        <v>1129</v>
      </c>
      <c r="F14" s="580">
        <v>2681</v>
      </c>
      <c r="G14" s="368">
        <v>2</v>
      </c>
      <c r="H14" s="22"/>
      <c r="I14" s="576">
        <v>7</v>
      </c>
      <c r="J14" s="583" t="s">
        <v>574</v>
      </c>
      <c r="K14" s="584">
        <v>323</v>
      </c>
      <c r="L14" s="577">
        <v>26666</v>
      </c>
      <c r="M14" s="585" t="s">
        <v>1080</v>
      </c>
      <c r="N14" s="585" t="s">
        <v>1081</v>
      </c>
      <c r="O14" s="580">
        <v>2572</v>
      </c>
      <c r="P14" s="584">
        <v>4</v>
      </c>
      <c r="T14" s="337"/>
      <c r="U14" s="335"/>
    </row>
    <row r="15" spans="1:21" s="19" customFormat="1" ht="63" customHeight="1">
      <c r="A15" s="72">
        <v>8</v>
      </c>
      <c r="B15" s="576">
        <v>351</v>
      </c>
      <c r="C15" s="577">
        <v>31992</v>
      </c>
      <c r="D15" s="578" t="s">
        <v>1095</v>
      </c>
      <c r="E15" s="579" t="s">
        <v>1096</v>
      </c>
      <c r="F15" s="580">
        <v>2692</v>
      </c>
      <c r="G15" s="368">
        <v>1</v>
      </c>
      <c r="H15" s="22"/>
      <c r="I15" s="576">
        <v>8</v>
      </c>
      <c r="J15" s="583" t="s">
        <v>575</v>
      </c>
      <c r="K15" s="584">
        <v>354</v>
      </c>
      <c r="L15" s="577">
        <v>34455</v>
      </c>
      <c r="M15" s="585" t="s">
        <v>1113</v>
      </c>
      <c r="N15" s="585" t="s">
        <v>1114</v>
      </c>
      <c r="O15" s="580">
        <v>2629</v>
      </c>
      <c r="P15" s="584">
        <v>6</v>
      </c>
      <c r="T15" s="337"/>
      <c r="U15" s="335"/>
    </row>
    <row r="16" spans="1:21" s="19" customFormat="1" ht="63" customHeight="1">
      <c r="A16" s="72"/>
      <c r="B16" s="23"/>
      <c r="C16" s="26"/>
      <c r="D16" s="365"/>
      <c r="E16" s="366"/>
      <c r="F16" s="27"/>
      <c r="G16" s="368"/>
      <c r="H16" s="22"/>
      <c r="I16" s="358" t="s">
        <v>16</v>
      </c>
      <c r="J16" s="359"/>
      <c r="K16" s="359"/>
      <c r="L16" s="359"/>
      <c r="M16" s="362" t="s">
        <v>639</v>
      </c>
      <c r="N16" s="363"/>
      <c r="O16" s="359"/>
      <c r="P16" s="360"/>
      <c r="T16" s="337"/>
      <c r="U16" s="335"/>
    </row>
    <row r="17" spans="1:21" s="19" customFormat="1" ht="63" customHeight="1">
      <c r="A17" s="72"/>
      <c r="B17" s="23"/>
      <c r="C17" s="26"/>
      <c r="D17" s="365"/>
      <c r="E17" s="366"/>
      <c r="F17" s="27"/>
      <c r="G17" s="368"/>
      <c r="H17" s="22"/>
      <c r="I17" s="49" t="s">
        <v>11</v>
      </c>
      <c r="J17" s="46" t="s">
        <v>101</v>
      </c>
      <c r="K17" s="46" t="s">
        <v>100</v>
      </c>
      <c r="L17" s="47" t="s">
        <v>12</v>
      </c>
      <c r="M17" s="48" t="s">
        <v>13</v>
      </c>
      <c r="N17" s="48" t="s">
        <v>943</v>
      </c>
      <c r="O17" s="46" t="s">
        <v>14</v>
      </c>
      <c r="P17" s="46" t="s">
        <v>27</v>
      </c>
      <c r="T17" s="337"/>
      <c r="U17" s="335"/>
    </row>
    <row r="18" spans="1:21" s="19" customFormat="1" ht="63" customHeight="1">
      <c r="A18" s="72"/>
      <c r="B18" s="23"/>
      <c r="C18" s="26"/>
      <c r="D18" s="365"/>
      <c r="E18" s="366"/>
      <c r="F18" s="27"/>
      <c r="G18" s="368"/>
      <c r="H18" s="22"/>
      <c r="I18" s="72">
        <v>1</v>
      </c>
      <c r="J18" s="24" t="s">
        <v>172</v>
      </c>
      <c r="K18" s="25" t="s">
        <v>1206</v>
      </c>
      <c r="L18" s="26" t="s">
        <v>1206</v>
      </c>
      <c r="M18" s="50" t="s">
        <v>1206</v>
      </c>
      <c r="N18" s="50" t="s">
        <v>1206</v>
      </c>
      <c r="O18" s="27"/>
      <c r="P18" s="25"/>
      <c r="T18" s="337"/>
      <c r="U18" s="335"/>
    </row>
    <row r="19" spans="1:21" s="19" customFormat="1" ht="63" customHeight="1">
      <c r="A19" s="72"/>
      <c r="B19" s="23"/>
      <c r="C19" s="26"/>
      <c r="D19" s="365"/>
      <c r="E19" s="366"/>
      <c r="F19" s="27"/>
      <c r="G19" s="368"/>
      <c r="H19" s="22"/>
      <c r="I19" s="72">
        <v>2</v>
      </c>
      <c r="J19" s="24" t="s">
        <v>173</v>
      </c>
      <c r="K19" s="25" t="s">
        <v>1206</v>
      </c>
      <c r="L19" s="26" t="s">
        <v>1206</v>
      </c>
      <c r="M19" s="50" t="s">
        <v>1206</v>
      </c>
      <c r="N19" s="50" t="s">
        <v>1206</v>
      </c>
      <c r="O19" s="27"/>
      <c r="P19" s="25"/>
      <c r="T19" s="337"/>
      <c r="U19" s="335"/>
    </row>
    <row r="20" spans="1:21" s="19" customFormat="1" ht="63" customHeight="1">
      <c r="A20" s="72"/>
      <c r="B20" s="23"/>
      <c r="C20" s="26"/>
      <c r="D20" s="365"/>
      <c r="E20" s="366"/>
      <c r="F20" s="27"/>
      <c r="G20" s="368"/>
      <c r="H20" s="22"/>
      <c r="I20" s="72">
        <v>3</v>
      </c>
      <c r="J20" s="24" t="s">
        <v>174</v>
      </c>
      <c r="K20" s="25" t="s">
        <v>1206</v>
      </c>
      <c r="L20" s="26" t="s">
        <v>1206</v>
      </c>
      <c r="M20" s="50" t="s">
        <v>1206</v>
      </c>
      <c r="N20" s="50" t="s">
        <v>1206</v>
      </c>
      <c r="O20" s="27"/>
      <c r="P20" s="25"/>
      <c r="T20" s="337"/>
      <c r="U20" s="335"/>
    </row>
    <row r="21" spans="1:21" s="19" customFormat="1" ht="63" customHeight="1">
      <c r="A21" s="72"/>
      <c r="B21" s="23"/>
      <c r="C21" s="26"/>
      <c r="D21" s="365"/>
      <c r="E21" s="366"/>
      <c r="F21" s="27"/>
      <c r="G21" s="368"/>
      <c r="H21" s="22"/>
      <c r="I21" s="72">
        <v>4</v>
      </c>
      <c r="J21" s="24" t="s">
        <v>175</v>
      </c>
      <c r="K21" s="25" t="s">
        <v>1206</v>
      </c>
      <c r="L21" s="26" t="s">
        <v>1206</v>
      </c>
      <c r="M21" s="50" t="s">
        <v>1206</v>
      </c>
      <c r="N21" s="50" t="s">
        <v>1206</v>
      </c>
      <c r="O21" s="27"/>
      <c r="P21" s="25"/>
      <c r="T21" s="337"/>
      <c r="U21" s="335"/>
    </row>
    <row r="22" spans="1:21" s="19" customFormat="1" ht="63" customHeight="1">
      <c r="A22" s="72"/>
      <c r="B22" s="23"/>
      <c r="C22" s="26"/>
      <c r="D22" s="365"/>
      <c r="E22" s="366"/>
      <c r="F22" s="27"/>
      <c r="G22" s="368"/>
      <c r="H22" s="22"/>
      <c r="I22" s="72">
        <v>5</v>
      </c>
      <c r="J22" s="24" t="s">
        <v>176</v>
      </c>
      <c r="K22" s="25" t="s">
        <v>1206</v>
      </c>
      <c r="L22" s="26" t="s">
        <v>1206</v>
      </c>
      <c r="M22" s="50" t="s">
        <v>1206</v>
      </c>
      <c r="N22" s="50" t="s">
        <v>1206</v>
      </c>
      <c r="O22" s="27"/>
      <c r="P22" s="25"/>
      <c r="T22" s="337"/>
      <c r="U22" s="335"/>
    </row>
    <row r="23" spans="1:21" s="19" customFormat="1" ht="63" customHeight="1">
      <c r="A23" s="72"/>
      <c r="B23" s="23"/>
      <c r="C23" s="26"/>
      <c r="D23" s="365"/>
      <c r="E23" s="366"/>
      <c r="F23" s="27"/>
      <c r="G23" s="368"/>
      <c r="H23" s="22"/>
      <c r="I23" s="72">
        <v>6</v>
      </c>
      <c r="J23" s="24" t="s">
        <v>177</v>
      </c>
      <c r="K23" s="25" t="s">
        <v>1206</v>
      </c>
      <c r="L23" s="26" t="s">
        <v>1206</v>
      </c>
      <c r="M23" s="50" t="s">
        <v>1206</v>
      </c>
      <c r="N23" s="50" t="s">
        <v>1206</v>
      </c>
      <c r="O23" s="27"/>
      <c r="P23" s="25"/>
      <c r="T23" s="337"/>
      <c r="U23" s="335"/>
    </row>
    <row r="24" spans="1:21" s="19" customFormat="1" ht="63" customHeight="1">
      <c r="A24" s="72"/>
      <c r="B24" s="23"/>
      <c r="C24" s="26"/>
      <c r="D24" s="365"/>
      <c r="E24" s="366"/>
      <c r="F24" s="27"/>
      <c r="G24" s="368"/>
      <c r="H24" s="22"/>
      <c r="I24" s="72">
        <v>7</v>
      </c>
      <c r="J24" s="24" t="s">
        <v>576</v>
      </c>
      <c r="K24" s="25" t="s">
        <v>1206</v>
      </c>
      <c r="L24" s="26" t="s">
        <v>1206</v>
      </c>
      <c r="M24" s="50" t="s">
        <v>1206</v>
      </c>
      <c r="N24" s="50" t="s">
        <v>1206</v>
      </c>
      <c r="O24" s="27"/>
      <c r="P24" s="25"/>
      <c r="T24" s="337"/>
      <c r="U24" s="335"/>
    </row>
    <row r="25" spans="1:21" s="19" customFormat="1" ht="63" customHeight="1">
      <c r="A25" s="72"/>
      <c r="B25" s="23"/>
      <c r="C25" s="26"/>
      <c r="D25" s="365"/>
      <c r="E25" s="366"/>
      <c r="F25" s="27"/>
      <c r="G25" s="368"/>
      <c r="H25" s="22"/>
      <c r="I25" s="72">
        <v>8</v>
      </c>
      <c r="J25" s="24" t="s">
        <v>577</v>
      </c>
      <c r="K25" s="25" t="s">
        <v>1206</v>
      </c>
      <c r="L25" s="26" t="s">
        <v>1206</v>
      </c>
      <c r="M25" s="50" t="s">
        <v>1206</v>
      </c>
      <c r="N25" s="50" t="s">
        <v>1206</v>
      </c>
      <c r="O25" s="27"/>
      <c r="P25" s="25"/>
      <c r="T25" s="337"/>
      <c r="U25" s="335"/>
    </row>
    <row r="26" spans="1:21" s="19" customFormat="1" ht="29.25" hidden="1" customHeight="1">
      <c r="A26" s="23">
        <v>19</v>
      </c>
      <c r="B26" s="23"/>
      <c r="C26" s="26"/>
      <c r="D26" s="365"/>
      <c r="E26" s="366"/>
      <c r="F26" s="27"/>
      <c r="G26" s="368"/>
      <c r="H26" s="22"/>
      <c r="I26" s="358" t="s">
        <v>17</v>
      </c>
      <c r="J26" s="359"/>
      <c r="K26" s="359"/>
      <c r="L26" s="359"/>
      <c r="M26" s="362" t="s">
        <v>639</v>
      </c>
      <c r="N26" s="363"/>
      <c r="O26" s="359"/>
      <c r="P26" s="360"/>
      <c r="T26" s="337"/>
      <c r="U26" s="335"/>
    </row>
    <row r="27" spans="1:21" s="19" customFormat="1" ht="29.25" hidden="1" customHeight="1">
      <c r="A27" s="23">
        <v>20</v>
      </c>
      <c r="B27" s="23"/>
      <c r="C27" s="26"/>
      <c r="D27" s="365"/>
      <c r="E27" s="366"/>
      <c r="F27" s="27"/>
      <c r="G27" s="368"/>
      <c r="H27" s="22"/>
      <c r="I27" s="49" t="s">
        <v>11</v>
      </c>
      <c r="J27" s="46" t="s">
        <v>101</v>
      </c>
      <c r="K27" s="46" t="s">
        <v>100</v>
      </c>
      <c r="L27" s="47" t="s">
        <v>12</v>
      </c>
      <c r="M27" s="48" t="s">
        <v>13</v>
      </c>
      <c r="N27" s="48" t="s">
        <v>943</v>
      </c>
      <c r="O27" s="46" t="s">
        <v>14</v>
      </c>
      <c r="P27" s="46" t="s">
        <v>27</v>
      </c>
      <c r="T27" s="337"/>
      <c r="U27" s="335"/>
    </row>
    <row r="28" spans="1:21" s="19" customFormat="1" ht="29.25" hidden="1" customHeight="1">
      <c r="A28" s="23">
        <v>21</v>
      </c>
      <c r="B28" s="23"/>
      <c r="C28" s="26"/>
      <c r="D28" s="365"/>
      <c r="E28" s="366"/>
      <c r="F28" s="27"/>
      <c r="G28" s="368"/>
      <c r="H28" s="22"/>
      <c r="I28" s="23">
        <v>1</v>
      </c>
      <c r="J28" s="24" t="s">
        <v>178</v>
      </c>
      <c r="K28" s="25" t="s">
        <v>1206</v>
      </c>
      <c r="L28" s="26" t="s">
        <v>1206</v>
      </c>
      <c r="M28" s="50" t="s">
        <v>1206</v>
      </c>
      <c r="N28" s="50" t="s">
        <v>1206</v>
      </c>
      <c r="O28" s="27"/>
      <c r="P28" s="25"/>
      <c r="T28" s="337"/>
      <c r="U28" s="335"/>
    </row>
    <row r="29" spans="1:21" s="19" customFormat="1" ht="29.25" hidden="1" customHeight="1">
      <c r="A29" s="23">
        <v>22</v>
      </c>
      <c r="B29" s="23"/>
      <c r="C29" s="26"/>
      <c r="D29" s="365"/>
      <c r="E29" s="366"/>
      <c r="F29" s="27"/>
      <c r="G29" s="368"/>
      <c r="H29" s="22"/>
      <c r="I29" s="23">
        <v>2</v>
      </c>
      <c r="J29" s="24" t="s">
        <v>179</v>
      </c>
      <c r="K29" s="25" t="s">
        <v>1206</v>
      </c>
      <c r="L29" s="26" t="s">
        <v>1206</v>
      </c>
      <c r="M29" s="50" t="s">
        <v>1206</v>
      </c>
      <c r="N29" s="50" t="s">
        <v>1206</v>
      </c>
      <c r="O29" s="27"/>
      <c r="P29" s="25"/>
      <c r="T29" s="337"/>
      <c r="U29" s="335"/>
    </row>
    <row r="30" spans="1:21" s="19" customFormat="1" ht="29.25" hidden="1" customHeight="1">
      <c r="A30" s="23">
        <v>23</v>
      </c>
      <c r="B30" s="23"/>
      <c r="C30" s="26"/>
      <c r="D30" s="365"/>
      <c r="E30" s="366"/>
      <c r="F30" s="27"/>
      <c r="G30" s="368"/>
      <c r="H30" s="22"/>
      <c r="I30" s="23">
        <v>3</v>
      </c>
      <c r="J30" s="24" t="s">
        <v>180</v>
      </c>
      <c r="K30" s="25" t="s">
        <v>1206</v>
      </c>
      <c r="L30" s="26" t="s">
        <v>1206</v>
      </c>
      <c r="M30" s="50" t="s">
        <v>1206</v>
      </c>
      <c r="N30" s="50" t="s">
        <v>1206</v>
      </c>
      <c r="O30" s="27"/>
      <c r="P30" s="25"/>
      <c r="T30" s="337"/>
      <c r="U30" s="335"/>
    </row>
    <row r="31" spans="1:21" s="19" customFormat="1" ht="29.25" hidden="1" customHeight="1">
      <c r="A31" s="23">
        <v>24</v>
      </c>
      <c r="B31" s="23"/>
      <c r="C31" s="26"/>
      <c r="D31" s="365"/>
      <c r="E31" s="366"/>
      <c r="F31" s="27"/>
      <c r="G31" s="368"/>
      <c r="H31" s="22"/>
      <c r="I31" s="23">
        <v>4</v>
      </c>
      <c r="J31" s="24" t="s">
        <v>181</v>
      </c>
      <c r="K31" s="25" t="s">
        <v>1206</v>
      </c>
      <c r="L31" s="26" t="s">
        <v>1206</v>
      </c>
      <c r="M31" s="50" t="s">
        <v>1206</v>
      </c>
      <c r="N31" s="50" t="s">
        <v>1206</v>
      </c>
      <c r="O31" s="27"/>
      <c r="P31" s="25"/>
      <c r="T31" s="337"/>
      <c r="U31" s="335"/>
    </row>
    <row r="32" spans="1:21" s="19" customFormat="1" ht="29.25" hidden="1" customHeight="1">
      <c r="A32" s="23">
        <v>25</v>
      </c>
      <c r="B32" s="23"/>
      <c r="C32" s="26"/>
      <c r="D32" s="365"/>
      <c r="E32" s="366"/>
      <c r="F32" s="27"/>
      <c r="G32" s="368"/>
      <c r="H32" s="22"/>
      <c r="I32" s="23">
        <v>5</v>
      </c>
      <c r="J32" s="24" t="s">
        <v>182</v>
      </c>
      <c r="K32" s="25" t="s">
        <v>1206</v>
      </c>
      <c r="L32" s="26" t="s">
        <v>1206</v>
      </c>
      <c r="M32" s="50" t="s">
        <v>1206</v>
      </c>
      <c r="N32" s="50" t="s">
        <v>1206</v>
      </c>
      <c r="O32" s="27"/>
      <c r="P32" s="25"/>
      <c r="T32" s="337"/>
      <c r="U32" s="335"/>
    </row>
    <row r="33" spans="1:21" s="19" customFormat="1" ht="29.25" hidden="1" customHeight="1">
      <c r="A33" s="23">
        <v>26</v>
      </c>
      <c r="B33" s="23"/>
      <c r="C33" s="26"/>
      <c r="D33" s="365"/>
      <c r="E33" s="366"/>
      <c r="F33" s="27"/>
      <c r="G33" s="368"/>
      <c r="H33" s="22"/>
      <c r="I33" s="23">
        <v>6</v>
      </c>
      <c r="J33" s="24" t="s">
        <v>183</v>
      </c>
      <c r="K33" s="25" t="s">
        <v>1206</v>
      </c>
      <c r="L33" s="26" t="s">
        <v>1206</v>
      </c>
      <c r="M33" s="50" t="s">
        <v>1206</v>
      </c>
      <c r="N33" s="50" t="s">
        <v>1206</v>
      </c>
      <c r="O33" s="27"/>
      <c r="P33" s="25"/>
      <c r="T33" s="337"/>
      <c r="U33" s="335"/>
    </row>
    <row r="34" spans="1:21" s="19" customFormat="1" ht="29.25" hidden="1" customHeight="1">
      <c r="A34" s="23">
        <v>27</v>
      </c>
      <c r="B34" s="23"/>
      <c r="C34" s="26"/>
      <c r="D34" s="365"/>
      <c r="E34" s="366"/>
      <c r="F34" s="27"/>
      <c r="G34" s="368"/>
      <c r="H34" s="22"/>
      <c r="I34" s="23">
        <v>7</v>
      </c>
      <c r="J34" s="24" t="s">
        <v>578</v>
      </c>
      <c r="K34" s="25" t="s">
        <v>1206</v>
      </c>
      <c r="L34" s="26" t="s">
        <v>1206</v>
      </c>
      <c r="M34" s="50" t="s">
        <v>1206</v>
      </c>
      <c r="N34" s="50" t="s">
        <v>1206</v>
      </c>
      <c r="O34" s="27"/>
      <c r="P34" s="25"/>
      <c r="T34" s="337"/>
      <c r="U34" s="335"/>
    </row>
    <row r="35" spans="1:21" s="19" customFormat="1" ht="29.25" hidden="1" customHeight="1">
      <c r="A35" s="23">
        <v>28</v>
      </c>
      <c r="B35" s="23"/>
      <c r="C35" s="26"/>
      <c r="D35" s="365"/>
      <c r="E35" s="366"/>
      <c r="F35" s="27"/>
      <c r="G35" s="368"/>
      <c r="H35" s="22"/>
      <c r="I35" s="23">
        <v>8</v>
      </c>
      <c r="J35" s="24" t="s">
        <v>579</v>
      </c>
      <c r="K35" s="25" t="s">
        <v>1206</v>
      </c>
      <c r="L35" s="26" t="s">
        <v>1206</v>
      </c>
      <c r="M35" s="50" t="s">
        <v>1206</v>
      </c>
      <c r="N35" s="50" t="s">
        <v>1206</v>
      </c>
      <c r="O35" s="27"/>
      <c r="P35" s="25"/>
      <c r="T35" s="337"/>
      <c r="U35" s="335"/>
    </row>
    <row r="36" spans="1:21" s="19" customFormat="1" ht="29.25" hidden="1" customHeight="1">
      <c r="A36" s="23">
        <v>29</v>
      </c>
      <c r="B36" s="23"/>
      <c r="C36" s="26"/>
      <c r="D36" s="365"/>
      <c r="E36" s="366"/>
      <c r="F36" s="27"/>
      <c r="G36" s="368"/>
      <c r="H36" s="22"/>
      <c r="I36" s="358" t="s">
        <v>45</v>
      </c>
      <c r="J36" s="359"/>
      <c r="K36" s="359"/>
      <c r="L36" s="359"/>
      <c r="M36" s="362" t="s">
        <v>639</v>
      </c>
      <c r="N36" s="363"/>
      <c r="O36" s="359"/>
      <c r="P36" s="360"/>
      <c r="T36" s="337"/>
      <c r="U36" s="335"/>
    </row>
    <row r="37" spans="1:21" s="19" customFormat="1" ht="29.25" hidden="1" customHeight="1">
      <c r="A37" s="23">
        <v>30</v>
      </c>
      <c r="B37" s="23"/>
      <c r="C37" s="26"/>
      <c r="D37" s="365"/>
      <c r="E37" s="366"/>
      <c r="F37" s="27"/>
      <c r="G37" s="368"/>
      <c r="H37" s="22"/>
      <c r="I37" s="49" t="s">
        <v>11</v>
      </c>
      <c r="J37" s="46" t="s">
        <v>101</v>
      </c>
      <c r="K37" s="46" t="s">
        <v>100</v>
      </c>
      <c r="L37" s="47" t="s">
        <v>12</v>
      </c>
      <c r="M37" s="48" t="s">
        <v>13</v>
      </c>
      <c r="N37" s="48" t="s">
        <v>943</v>
      </c>
      <c r="O37" s="46" t="s">
        <v>14</v>
      </c>
      <c r="P37" s="46" t="s">
        <v>27</v>
      </c>
      <c r="T37" s="337"/>
      <c r="U37" s="335"/>
    </row>
    <row r="38" spans="1:21" s="19" customFormat="1" ht="29.25" hidden="1" customHeight="1">
      <c r="A38" s="23">
        <v>31</v>
      </c>
      <c r="B38" s="23"/>
      <c r="C38" s="26"/>
      <c r="D38" s="365"/>
      <c r="E38" s="366"/>
      <c r="F38" s="27"/>
      <c r="G38" s="368"/>
      <c r="H38" s="22"/>
      <c r="I38" s="23">
        <v>1</v>
      </c>
      <c r="J38" s="24" t="s">
        <v>184</v>
      </c>
      <c r="K38" s="25" t="s">
        <v>1206</v>
      </c>
      <c r="L38" s="26" t="s">
        <v>1206</v>
      </c>
      <c r="M38" s="50" t="s">
        <v>1206</v>
      </c>
      <c r="N38" s="50" t="s">
        <v>1206</v>
      </c>
      <c r="O38" s="27"/>
      <c r="P38" s="25"/>
      <c r="T38" s="337"/>
      <c r="U38" s="335"/>
    </row>
    <row r="39" spans="1:21" s="19" customFormat="1" ht="29.25" hidden="1" customHeight="1">
      <c r="A39" s="23">
        <v>32</v>
      </c>
      <c r="B39" s="23"/>
      <c r="C39" s="26"/>
      <c r="D39" s="365"/>
      <c r="E39" s="366"/>
      <c r="F39" s="27"/>
      <c r="G39" s="368"/>
      <c r="H39" s="22"/>
      <c r="I39" s="23">
        <v>2</v>
      </c>
      <c r="J39" s="24" t="s">
        <v>185</v>
      </c>
      <c r="K39" s="25" t="s">
        <v>1206</v>
      </c>
      <c r="L39" s="26" t="s">
        <v>1206</v>
      </c>
      <c r="M39" s="50" t="s">
        <v>1206</v>
      </c>
      <c r="N39" s="50" t="s">
        <v>1206</v>
      </c>
      <c r="O39" s="27"/>
      <c r="P39" s="25"/>
      <c r="T39" s="337"/>
      <c r="U39" s="335"/>
    </row>
    <row r="40" spans="1:21" s="19" customFormat="1" ht="29.25" hidden="1" customHeight="1">
      <c r="A40" s="23">
        <v>33</v>
      </c>
      <c r="B40" s="23"/>
      <c r="C40" s="26"/>
      <c r="D40" s="365"/>
      <c r="E40" s="366"/>
      <c r="F40" s="27"/>
      <c r="G40" s="368"/>
      <c r="H40" s="22"/>
      <c r="I40" s="23">
        <v>3</v>
      </c>
      <c r="J40" s="24" t="s">
        <v>186</v>
      </c>
      <c r="K40" s="25" t="s">
        <v>1206</v>
      </c>
      <c r="L40" s="26" t="s">
        <v>1206</v>
      </c>
      <c r="M40" s="50" t="s">
        <v>1206</v>
      </c>
      <c r="N40" s="50" t="s">
        <v>1206</v>
      </c>
      <c r="O40" s="27"/>
      <c r="P40" s="25"/>
      <c r="T40" s="337"/>
      <c r="U40" s="335"/>
    </row>
    <row r="41" spans="1:21" s="19" customFormat="1" ht="29.25" hidden="1" customHeight="1">
      <c r="A41" s="23">
        <v>34</v>
      </c>
      <c r="B41" s="23"/>
      <c r="C41" s="26"/>
      <c r="D41" s="365"/>
      <c r="E41" s="366"/>
      <c r="F41" s="27"/>
      <c r="G41" s="368"/>
      <c r="H41" s="22"/>
      <c r="I41" s="23">
        <v>4</v>
      </c>
      <c r="J41" s="24" t="s">
        <v>187</v>
      </c>
      <c r="K41" s="25" t="s">
        <v>1206</v>
      </c>
      <c r="L41" s="26" t="s">
        <v>1206</v>
      </c>
      <c r="M41" s="50" t="s">
        <v>1206</v>
      </c>
      <c r="N41" s="50" t="s">
        <v>1206</v>
      </c>
      <c r="O41" s="27"/>
      <c r="P41" s="25"/>
      <c r="T41" s="337"/>
      <c r="U41" s="335"/>
    </row>
    <row r="42" spans="1:21" s="19" customFormat="1" ht="29.25" hidden="1" customHeight="1">
      <c r="A42" s="23">
        <v>35</v>
      </c>
      <c r="B42" s="23"/>
      <c r="C42" s="26"/>
      <c r="D42" s="365"/>
      <c r="E42" s="366"/>
      <c r="F42" s="27"/>
      <c r="G42" s="368"/>
      <c r="H42" s="22"/>
      <c r="I42" s="23">
        <v>5</v>
      </c>
      <c r="J42" s="24" t="s">
        <v>188</v>
      </c>
      <c r="K42" s="25" t="s">
        <v>1206</v>
      </c>
      <c r="L42" s="26" t="s">
        <v>1206</v>
      </c>
      <c r="M42" s="50" t="s">
        <v>1206</v>
      </c>
      <c r="N42" s="50" t="s">
        <v>1206</v>
      </c>
      <c r="O42" s="27"/>
      <c r="P42" s="25"/>
      <c r="T42" s="337"/>
      <c r="U42" s="335"/>
    </row>
    <row r="43" spans="1:21" s="19" customFormat="1" ht="29.25" hidden="1" customHeight="1">
      <c r="A43" s="23">
        <v>36</v>
      </c>
      <c r="B43" s="23"/>
      <c r="C43" s="26"/>
      <c r="D43" s="365"/>
      <c r="E43" s="366"/>
      <c r="F43" s="27"/>
      <c r="G43" s="368"/>
      <c r="H43" s="22"/>
      <c r="I43" s="23">
        <v>6</v>
      </c>
      <c r="J43" s="24" t="s">
        <v>189</v>
      </c>
      <c r="K43" s="25" t="s">
        <v>1206</v>
      </c>
      <c r="L43" s="26" t="s">
        <v>1206</v>
      </c>
      <c r="M43" s="50" t="s">
        <v>1206</v>
      </c>
      <c r="N43" s="50" t="s">
        <v>1206</v>
      </c>
      <c r="O43" s="27"/>
      <c r="P43" s="25"/>
      <c r="T43" s="337"/>
      <c r="U43" s="335"/>
    </row>
    <row r="44" spans="1:21" s="19" customFormat="1" ht="29.25" hidden="1" customHeight="1">
      <c r="A44" s="23">
        <v>37</v>
      </c>
      <c r="B44" s="23"/>
      <c r="C44" s="26"/>
      <c r="D44" s="365"/>
      <c r="E44" s="366"/>
      <c r="F44" s="27"/>
      <c r="G44" s="368"/>
      <c r="H44" s="22"/>
      <c r="I44" s="23">
        <v>7</v>
      </c>
      <c r="J44" s="24" t="s">
        <v>580</v>
      </c>
      <c r="K44" s="25" t="s">
        <v>1206</v>
      </c>
      <c r="L44" s="26" t="s">
        <v>1206</v>
      </c>
      <c r="M44" s="50" t="s">
        <v>1206</v>
      </c>
      <c r="N44" s="50" t="s">
        <v>1206</v>
      </c>
      <c r="O44" s="27"/>
      <c r="P44" s="25"/>
      <c r="T44" s="337"/>
      <c r="U44" s="335"/>
    </row>
    <row r="45" spans="1:21" s="19" customFormat="1" ht="29.25" hidden="1" customHeight="1">
      <c r="A45" s="23">
        <v>38</v>
      </c>
      <c r="B45" s="23"/>
      <c r="C45" s="26"/>
      <c r="D45" s="365"/>
      <c r="E45" s="366"/>
      <c r="F45" s="27"/>
      <c r="G45" s="368"/>
      <c r="H45" s="22"/>
      <c r="I45" s="23">
        <v>8</v>
      </c>
      <c r="J45" s="24" t="s">
        <v>581</v>
      </c>
      <c r="K45" s="25" t="s">
        <v>1206</v>
      </c>
      <c r="L45" s="26" t="s">
        <v>1206</v>
      </c>
      <c r="M45" s="50" t="s">
        <v>1206</v>
      </c>
      <c r="N45" s="50" t="s">
        <v>1206</v>
      </c>
      <c r="O45" s="27"/>
      <c r="P45" s="25"/>
      <c r="T45" s="337"/>
      <c r="U45" s="335"/>
    </row>
    <row r="46" spans="1:21" ht="13.5" customHeight="1">
      <c r="A46" s="35"/>
      <c r="B46" s="35"/>
      <c r="C46" s="36"/>
      <c r="D46" s="57"/>
      <c r="E46" s="37"/>
      <c r="F46" s="38"/>
      <c r="G46" s="39"/>
      <c r="I46" s="40"/>
      <c r="J46" s="41"/>
      <c r="K46" s="42"/>
      <c r="L46" s="43"/>
      <c r="M46" s="53"/>
      <c r="N46" s="53"/>
      <c r="O46" s="44"/>
      <c r="P46" s="42"/>
    </row>
    <row r="47" spans="1:21" ht="14.25" customHeight="1">
      <c r="A47" s="567" t="s">
        <v>18</v>
      </c>
      <c r="B47" s="567"/>
      <c r="C47" s="567"/>
      <c r="D47" s="568"/>
      <c r="E47" s="569" t="s">
        <v>0</v>
      </c>
      <c r="F47" s="570" t="s">
        <v>1</v>
      </c>
      <c r="G47" s="571"/>
      <c r="H47" s="572" t="s">
        <v>2</v>
      </c>
      <c r="I47" s="572"/>
      <c r="J47" s="572"/>
      <c r="K47" s="572"/>
      <c r="L47" s="573"/>
      <c r="M47" s="574" t="s">
        <v>3</v>
      </c>
      <c r="N47" s="575" t="s">
        <v>3</v>
      </c>
      <c r="O47" s="571" t="s">
        <v>3</v>
      </c>
      <c r="P47" s="567"/>
      <c r="Q47" s="33"/>
    </row>
  </sheetData>
  <sortState ref="B8:F15">
    <sortCondition ref="F8:F15"/>
  </sortState>
  <mergeCells count="18">
    <mergeCell ref="A1:P1"/>
    <mergeCell ref="A2:P2"/>
    <mergeCell ref="A3:C3"/>
    <mergeCell ref="D3:E3"/>
    <mergeCell ref="F3:G3"/>
    <mergeCell ref="G6:G7"/>
    <mergeCell ref="A4:C4"/>
    <mergeCell ref="N3:P3"/>
    <mergeCell ref="B6:B7"/>
    <mergeCell ref="D4:E4"/>
    <mergeCell ref="N4:P4"/>
    <mergeCell ref="N5:P5"/>
    <mergeCell ref="A6:A7"/>
    <mergeCell ref="E6:E7"/>
    <mergeCell ref="F6:F7"/>
    <mergeCell ref="I3:M3"/>
    <mergeCell ref="C6:C7"/>
    <mergeCell ref="D6:D7"/>
  </mergeCells>
  <conditionalFormatting sqref="N1:N1048576">
    <cfRule type="containsText" dxfId="32" priority="5" stopIfTrue="1" operator="containsText" text="FERDİ">
      <formula>NOT(ISERROR(SEARCH("FERDİ",N1)))</formula>
    </cfRule>
  </conditionalFormatting>
  <conditionalFormatting sqref="E1:E1048576">
    <cfRule type="containsText" dxfId="31" priority="4" stopIfTrue="1" operator="containsText" text="FERDİ">
      <formula>NOT(ISERROR(SEARCH("FERDİ",E1)))</formula>
    </cfRule>
  </conditionalFormatting>
  <conditionalFormatting sqref="N3">
    <cfRule type="containsText" dxfId="30" priority="3" stopIfTrue="1" operator="containsText" text="FERDİ">
      <formula>NOT(ISERROR(SEARCH("FERDİ",N3)))</formula>
    </cfRule>
  </conditionalFormatting>
  <conditionalFormatting sqref="N4">
    <cfRule type="containsText" dxfId="29" priority="2" stopIfTrue="1" operator="containsText" text="FERDİ">
      <formula>NOT(ISERROR(SEARCH("FERDİ",N4)))</formula>
    </cfRule>
  </conditionalFormatting>
  <conditionalFormatting sqref="N4">
    <cfRule type="containsText" dxfId="28"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ayfa1">
    <tabColor rgb="FFFF0000"/>
  </sheetPr>
  <dimension ref="A1:K30"/>
  <sheetViews>
    <sheetView view="pageBreakPreview" topLeftCell="A16" zoomScale="112" zoomScaleSheetLayoutView="112" workbookViewId="0">
      <selection activeCell="N10" sqref="N10"/>
    </sheetView>
  </sheetViews>
  <sheetFormatPr defaultRowHeight="12.75"/>
  <cols>
    <col min="1" max="1" width="11.28515625" style="1" customWidth="1"/>
    <col min="2" max="10" width="8.28515625" style="1" customWidth="1"/>
    <col min="11" max="11" width="11.7109375" style="1" customWidth="1"/>
    <col min="12" max="12" width="3.5703125" style="1" customWidth="1"/>
    <col min="13" max="13" width="3.85546875" style="1" customWidth="1"/>
    <col min="14" max="16384" width="9.140625" style="1"/>
  </cols>
  <sheetData>
    <row r="1" spans="1:11">
      <c r="A1" s="161"/>
      <c r="B1" s="162"/>
      <c r="C1" s="162"/>
      <c r="D1" s="162"/>
      <c r="E1" s="162"/>
      <c r="F1" s="162"/>
      <c r="G1" s="162"/>
      <c r="H1" s="162"/>
      <c r="I1" s="162"/>
      <c r="J1" s="162"/>
      <c r="K1" s="163"/>
    </row>
    <row r="2" spans="1:11" ht="116.25" customHeight="1">
      <c r="A2" s="786" t="str">
        <f>CONCATENATE("Atletizm Federasyonu","                                                                                                                                                                                                                                                               ",F20," ",,"Atletizm İl Temsilciliği")</f>
        <v>Atletizm Federasyonu                                                                                                                                                                                                                                                               İzmir Atletizm İl Temsilciliği</v>
      </c>
      <c r="B2" s="787"/>
      <c r="C2" s="787"/>
      <c r="D2" s="787"/>
      <c r="E2" s="787"/>
      <c r="F2" s="787"/>
      <c r="G2" s="787"/>
      <c r="H2" s="787"/>
      <c r="I2" s="787"/>
      <c r="J2" s="787"/>
      <c r="K2" s="788"/>
    </row>
    <row r="3" spans="1:11" ht="14.25">
      <c r="A3" s="164"/>
      <c r="B3" s="165"/>
      <c r="C3" s="165"/>
      <c r="D3" s="165"/>
      <c r="E3" s="165"/>
      <c r="F3" s="165"/>
      <c r="G3" s="165"/>
      <c r="H3" s="165"/>
      <c r="I3" s="165"/>
      <c r="J3" s="165"/>
      <c r="K3" s="166"/>
    </row>
    <row r="4" spans="1:11">
      <c r="A4" s="167"/>
      <c r="B4" s="168"/>
      <c r="C4" s="168"/>
      <c r="D4" s="168"/>
      <c r="E4" s="168"/>
      <c r="F4" s="168"/>
      <c r="G4" s="168"/>
      <c r="H4" s="168"/>
      <c r="I4" s="168"/>
      <c r="J4" s="168"/>
      <c r="K4" s="169"/>
    </row>
    <row r="5" spans="1:11">
      <c r="A5" s="167"/>
      <c r="B5" s="168"/>
      <c r="C5" s="168"/>
      <c r="D5" s="168"/>
      <c r="E5" s="168"/>
      <c r="F5" s="168"/>
      <c r="G5" s="168"/>
      <c r="H5" s="168"/>
      <c r="I5" s="168"/>
      <c r="J5" s="168"/>
      <c r="K5" s="169"/>
    </row>
    <row r="6" spans="1:11">
      <c r="A6" s="167"/>
      <c r="B6" s="168"/>
      <c r="C6" s="168"/>
      <c r="D6" s="168"/>
      <c r="E6" s="168"/>
      <c r="F6" s="168"/>
      <c r="G6" s="168"/>
      <c r="H6" s="168"/>
      <c r="I6" s="168"/>
      <c r="J6" s="168"/>
      <c r="K6" s="169"/>
    </row>
    <row r="7" spans="1:11">
      <c r="A7" s="167"/>
      <c r="B7" s="168"/>
      <c r="C7" s="168"/>
      <c r="D7" s="168"/>
      <c r="E7" s="168"/>
      <c r="F7" s="168"/>
      <c r="G7" s="168"/>
      <c r="H7" s="168"/>
      <c r="I7" s="168"/>
      <c r="J7" s="168"/>
      <c r="K7" s="169"/>
    </row>
    <row r="8" spans="1:11">
      <c r="A8" s="167"/>
      <c r="B8" s="168"/>
      <c r="C8" s="168"/>
      <c r="D8" s="168"/>
      <c r="E8" s="168"/>
      <c r="F8" s="168"/>
      <c r="G8" s="168"/>
      <c r="H8" s="168"/>
      <c r="I8" s="168"/>
      <c r="J8" s="168"/>
      <c r="K8" s="169"/>
    </row>
    <row r="9" spans="1:11">
      <c r="A9" s="167"/>
      <c r="B9" s="168"/>
      <c r="C9" s="168"/>
      <c r="D9" s="168"/>
      <c r="E9" s="168"/>
      <c r="F9" s="168"/>
      <c r="G9" s="168"/>
      <c r="H9" s="168"/>
      <c r="I9" s="168"/>
      <c r="J9" s="168"/>
      <c r="K9" s="169"/>
    </row>
    <row r="10" spans="1:11">
      <c r="A10" s="167"/>
      <c r="B10" s="168"/>
      <c r="C10" s="168"/>
      <c r="D10" s="168"/>
      <c r="E10" s="168"/>
      <c r="F10" s="168"/>
      <c r="G10" s="168"/>
      <c r="H10" s="168"/>
      <c r="I10" s="168"/>
      <c r="J10" s="168"/>
      <c r="K10" s="169"/>
    </row>
    <row r="11" spans="1:11">
      <c r="A11" s="167"/>
      <c r="B11" s="168"/>
      <c r="C11" s="168"/>
      <c r="D11" s="168"/>
      <c r="E11" s="168"/>
      <c r="F11" s="168"/>
      <c r="G11" s="168"/>
      <c r="H11" s="168"/>
      <c r="I11" s="168"/>
      <c r="J11" s="168"/>
      <c r="K11" s="169"/>
    </row>
    <row r="12" spans="1:11" ht="51.75" customHeight="1">
      <c r="A12" s="807"/>
      <c r="B12" s="808"/>
      <c r="C12" s="808"/>
      <c r="D12" s="808"/>
      <c r="E12" s="808"/>
      <c r="F12" s="808"/>
      <c r="G12" s="808"/>
      <c r="H12" s="808"/>
      <c r="I12" s="808"/>
      <c r="J12" s="808"/>
      <c r="K12" s="809"/>
    </row>
    <row r="13" spans="1:11" ht="71.25" customHeight="1">
      <c r="A13" s="789"/>
      <c r="B13" s="790"/>
      <c r="C13" s="790"/>
      <c r="D13" s="790"/>
      <c r="E13" s="790"/>
      <c r="F13" s="790"/>
      <c r="G13" s="790"/>
      <c r="H13" s="790"/>
      <c r="I13" s="790"/>
      <c r="J13" s="790"/>
      <c r="K13" s="791"/>
    </row>
    <row r="14" spans="1:11" ht="72" customHeight="1">
      <c r="A14" s="795" t="str">
        <f>F19</f>
        <v>Kulüpler Arası Atletizm Süper lig Yarışmaları 1. Kademe</v>
      </c>
      <c r="B14" s="796"/>
      <c r="C14" s="796"/>
      <c r="D14" s="796"/>
      <c r="E14" s="796"/>
      <c r="F14" s="796"/>
      <c r="G14" s="796"/>
      <c r="H14" s="796"/>
      <c r="I14" s="796"/>
      <c r="J14" s="796"/>
      <c r="K14" s="797"/>
    </row>
    <row r="15" spans="1:11" ht="51.75" customHeight="1">
      <c r="A15" s="792"/>
      <c r="B15" s="793"/>
      <c r="C15" s="793"/>
      <c r="D15" s="793"/>
      <c r="E15" s="793"/>
      <c r="F15" s="793"/>
      <c r="G15" s="793"/>
      <c r="H15" s="793"/>
      <c r="I15" s="793"/>
      <c r="J15" s="793"/>
      <c r="K15" s="794"/>
    </row>
    <row r="16" spans="1:11">
      <c r="A16" s="167"/>
      <c r="B16" s="168"/>
      <c r="C16" s="168"/>
      <c r="D16" s="168"/>
      <c r="E16" s="168"/>
      <c r="F16" s="168"/>
      <c r="G16" s="168"/>
      <c r="H16" s="168"/>
      <c r="I16" s="168"/>
      <c r="J16" s="168"/>
      <c r="K16" s="169"/>
    </row>
    <row r="17" spans="1:11" ht="25.5">
      <c r="A17" s="810"/>
      <c r="B17" s="811"/>
      <c r="C17" s="811"/>
      <c r="D17" s="811"/>
      <c r="E17" s="811"/>
      <c r="F17" s="811"/>
      <c r="G17" s="811"/>
      <c r="H17" s="811"/>
      <c r="I17" s="811"/>
      <c r="J17" s="811"/>
      <c r="K17" s="812"/>
    </row>
    <row r="18" spans="1:11" ht="24.75" customHeight="1">
      <c r="A18" s="804" t="s">
        <v>107</v>
      </c>
      <c r="B18" s="805"/>
      <c r="C18" s="805"/>
      <c r="D18" s="805"/>
      <c r="E18" s="805"/>
      <c r="F18" s="805"/>
      <c r="G18" s="805"/>
      <c r="H18" s="805"/>
      <c r="I18" s="805"/>
      <c r="J18" s="805"/>
      <c r="K18" s="806"/>
    </row>
    <row r="19" spans="1:11" s="34" customFormat="1" ht="35.25" customHeight="1">
      <c r="A19" s="813" t="s">
        <v>103</v>
      </c>
      <c r="B19" s="814"/>
      <c r="C19" s="814"/>
      <c r="D19" s="814"/>
      <c r="E19" s="815"/>
      <c r="F19" s="801" t="s">
        <v>1286</v>
      </c>
      <c r="G19" s="802"/>
      <c r="H19" s="802"/>
      <c r="I19" s="802"/>
      <c r="J19" s="802"/>
      <c r="K19" s="803"/>
    </row>
    <row r="20" spans="1:11" s="34" customFormat="1" ht="35.25" customHeight="1">
      <c r="A20" s="816" t="s">
        <v>104</v>
      </c>
      <c r="B20" s="817"/>
      <c r="C20" s="817"/>
      <c r="D20" s="817"/>
      <c r="E20" s="818"/>
      <c r="F20" s="801" t="s">
        <v>678</v>
      </c>
      <c r="G20" s="802"/>
      <c r="H20" s="802"/>
      <c r="I20" s="802"/>
      <c r="J20" s="802"/>
      <c r="K20" s="803"/>
    </row>
    <row r="21" spans="1:11" s="34" customFormat="1" ht="35.25" customHeight="1">
      <c r="A21" s="816" t="s">
        <v>105</v>
      </c>
      <c r="B21" s="817"/>
      <c r="C21" s="817"/>
      <c r="D21" s="817"/>
      <c r="E21" s="818"/>
      <c r="F21" s="801" t="s">
        <v>947</v>
      </c>
      <c r="G21" s="802"/>
      <c r="H21" s="802"/>
      <c r="I21" s="802"/>
      <c r="J21" s="802"/>
      <c r="K21" s="803"/>
    </row>
    <row r="22" spans="1:11" s="34" customFormat="1" ht="35.25" customHeight="1">
      <c r="A22" s="816" t="s">
        <v>106</v>
      </c>
      <c r="B22" s="817"/>
      <c r="C22" s="817"/>
      <c r="D22" s="817"/>
      <c r="E22" s="818"/>
      <c r="F22" s="801" t="s">
        <v>677</v>
      </c>
      <c r="G22" s="802"/>
      <c r="H22" s="802"/>
      <c r="I22" s="802"/>
      <c r="J22" s="802"/>
      <c r="K22" s="803"/>
    </row>
    <row r="23" spans="1:11" s="34" customFormat="1" ht="35.25" customHeight="1">
      <c r="A23" s="798" t="s">
        <v>108</v>
      </c>
      <c r="B23" s="799"/>
      <c r="C23" s="799"/>
      <c r="D23" s="799"/>
      <c r="E23" s="800"/>
      <c r="F23" s="669">
        <v>132</v>
      </c>
      <c r="G23" s="670"/>
      <c r="H23" s="670"/>
      <c r="I23" s="670"/>
      <c r="J23" s="670"/>
      <c r="K23" s="671"/>
    </row>
    <row r="24" spans="1:11" ht="30.75" customHeight="1">
      <c r="A24" s="798" t="s">
        <v>108</v>
      </c>
      <c r="B24" s="799"/>
      <c r="C24" s="799"/>
      <c r="D24" s="799"/>
      <c r="E24" s="800"/>
      <c r="F24" s="669">
        <v>8</v>
      </c>
      <c r="G24" s="670"/>
      <c r="H24" s="670"/>
      <c r="I24" s="670"/>
      <c r="J24" s="670"/>
      <c r="K24" s="671"/>
    </row>
    <row r="25" spans="1:11" ht="10.5" customHeight="1">
      <c r="A25" s="822"/>
      <c r="B25" s="823"/>
      <c r="C25" s="823"/>
      <c r="D25" s="823"/>
      <c r="E25" s="823"/>
      <c r="F25" s="823"/>
      <c r="G25" s="823"/>
      <c r="H25" s="823"/>
      <c r="I25" s="823"/>
      <c r="J25" s="823"/>
      <c r="K25" s="824"/>
    </row>
    <row r="26" spans="1:11">
      <c r="A26" s="167"/>
      <c r="B26" s="168"/>
      <c r="C26" s="168"/>
      <c r="D26" s="168"/>
      <c r="E26" s="168"/>
      <c r="F26" s="168"/>
      <c r="G26" s="168"/>
      <c r="H26" s="168"/>
      <c r="I26" s="168"/>
      <c r="J26" s="168"/>
      <c r="K26" s="169"/>
    </row>
    <row r="27" spans="1:11" ht="20.25">
      <c r="A27" s="819"/>
      <c r="B27" s="820"/>
      <c r="C27" s="820"/>
      <c r="D27" s="820"/>
      <c r="E27" s="820"/>
      <c r="F27" s="820"/>
      <c r="G27" s="820"/>
      <c r="H27" s="820"/>
      <c r="I27" s="820"/>
      <c r="J27" s="820"/>
      <c r="K27" s="821"/>
    </row>
    <row r="28" spans="1:11">
      <c r="A28" s="167"/>
      <c r="B28" s="168"/>
      <c r="C28" s="168"/>
      <c r="D28" s="168"/>
      <c r="E28" s="168"/>
      <c r="F28" s="168"/>
      <c r="G28" s="168"/>
      <c r="H28" s="168"/>
      <c r="I28" s="168"/>
      <c r="J28" s="168"/>
      <c r="K28" s="169"/>
    </row>
    <row r="29" spans="1:11">
      <c r="A29" s="167"/>
      <c r="B29" s="168"/>
      <c r="C29" s="168"/>
      <c r="D29" s="168"/>
      <c r="E29" s="168"/>
      <c r="F29" s="168"/>
      <c r="G29" s="168"/>
      <c r="H29" s="168"/>
      <c r="I29" s="168"/>
      <c r="J29" s="168"/>
      <c r="K29" s="169"/>
    </row>
    <row r="30" spans="1:11">
      <c r="A30" s="170"/>
      <c r="B30" s="171"/>
      <c r="C30" s="171"/>
      <c r="D30" s="171"/>
      <c r="E30" s="171"/>
      <c r="F30" s="171"/>
      <c r="G30" s="171"/>
      <c r="H30" s="171"/>
      <c r="I30" s="171"/>
      <c r="J30" s="171"/>
      <c r="K30" s="172"/>
    </row>
  </sheetData>
  <mergeCells count="19">
    <mergeCell ref="F22:K22"/>
    <mergeCell ref="A27:K27"/>
    <mergeCell ref="A25:K25"/>
    <mergeCell ref="A2:K2"/>
    <mergeCell ref="A13:K13"/>
    <mergeCell ref="A15:K15"/>
    <mergeCell ref="A14:K14"/>
    <mergeCell ref="A24:E24"/>
    <mergeCell ref="F19:K19"/>
    <mergeCell ref="F20:K20"/>
    <mergeCell ref="A18:K18"/>
    <mergeCell ref="A12:K12"/>
    <mergeCell ref="A17:K17"/>
    <mergeCell ref="A19:E19"/>
    <mergeCell ref="A20:E20"/>
    <mergeCell ref="A21:E21"/>
    <mergeCell ref="A22:E22"/>
    <mergeCell ref="A23:E23"/>
    <mergeCell ref="F21:K21"/>
  </mergeCells>
  <phoneticPr fontId="1" type="noConversion"/>
  <printOptions horizontalCentered="1" verticalCentered="1"/>
  <pageMargins left="0.55118110236220474" right="0.27559055118110237" top="0.47244094488188981" bottom="0.28000000000000003" header="0.35433070866141736" footer="0.17"/>
  <pageSetup paperSize="9" scale="95"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sheetPr codeName="Sayfa14">
    <tabColor rgb="FF00B050"/>
  </sheetPr>
  <dimension ref="A1:R93"/>
  <sheetViews>
    <sheetView view="pageBreakPreview" topLeftCell="A12" zoomScale="70" zoomScaleSheetLayoutView="70" workbookViewId="0">
      <selection activeCell="D11" sqref="D11"/>
    </sheetView>
  </sheetViews>
  <sheetFormatPr defaultRowHeight="12.75"/>
  <cols>
    <col min="1" max="1" width="6" style="91" customWidth="1"/>
    <col min="2" max="2" width="13.5703125" style="91" hidden="1" customWidth="1"/>
    <col min="3" max="3" width="7.85546875" style="91" customWidth="1"/>
    <col min="4" max="4" width="18" style="92" customWidth="1"/>
    <col min="5" max="5" width="20" style="91" bestFit="1" customWidth="1"/>
    <col min="6" max="6" width="37.7109375" style="3" customWidth="1"/>
    <col min="7" max="7" width="10.85546875" style="3" customWidth="1"/>
    <col min="8" max="12" width="10.7109375" style="3" customWidth="1"/>
    <col min="13" max="13" width="10.85546875" style="3" customWidth="1"/>
    <col min="14" max="14" width="10.5703125" style="93" customWidth="1"/>
    <col min="15" max="15" width="7.7109375" style="91" customWidth="1"/>
    <col min="16" max="16" width="10.140625" style="91" customWidth="1"/>
    <col min="17" max="17" width="4.85546875" style="346" bestFit="1" customWidth="1"/>
    <col min="18" max="18" width="4.42578125" style="333" bestFit="1" customWidth="1"/>
    <col min="19" max="16384" width="9.140625" style="3"/>
  </cols>
  <sheetData>
    <row r="1" spans="1:18" ht="48.75" customHeight="1">
      <c r="A1" s="848" t="s">
        <v>1204</v>
      </c>
      <c r="B1" s="848"/>
      <c r="C1" s="848"/>
      <c r="D1" s="848"/>
      <c r="E1" s="848"/>
      <c r="F1" s="848"/>
      <c r="G1" s="848"/>
      <c r="H1" s="848"/>
      <c r="I1" s="848"/>
      <c r="J1" s="848"/>
      <c r="K1" s="848"/>
      <c r="L1" s="848"/>
      <c r="M1" s="848"/>
      <c r="N1" s="848"/>
      <c r="O1" s="848"/>
      <c r="P1" s="848"/>
    </row>
    <row r="2" spans="1:18" ht="25.5" customHeight="1">
      <c r="A2" s="849" t="s">
        <v>1286</v>
      </c>
      <c r="B2" s="849"/>
      <c r="C2" s="849"/>
      <c r="D2" s="849"/>
      <c r="E2" s="849"/>
      <c r="F2" s="849"/>
      <c r="G2" s="849"/>
      <c r="H2" s="849"/>
      <c r="I2" s="849"/>
      <c r="J2" s="849"/>
      <c r="K2" s="849"/>
      <c r="L2" s="849"/>
      <c r="M2" s="849"/>
      <c r="N2" s="849"/>
      <c r="O2" s="849"/>
      <c r="P2" s="849"/>
    </row>
    <row r="3" spans="1:18" s="4" customFormat="1" ht="27" customHeight="1">
      <c r="A3" s="850" t="s">
        <v>115</v>
      </c>
      <c r="B3" s="850"/>
      <c r="C3" s="850"/>
      <c r="D3" s="851" t="s">
        <v>192</v>
      </c>
      <c r="E3" s="851"/>
      <c r="F3" s="600"/>
      <c r="G3" s="606"/>
      <c r="H3" s="607"/>
      <c r="I3" s="600"/>
      <c r="J3" s="600"/>
      <c r="K3" s="853" t="s">
        <v>644</v>
      </c>
      <c r="L3" s="853"/>
      <c r="M3" s="873" t="s">
        <v>1348</v>
      </c>
      <c r="N3" s="873"/>
      <c r="O3" s="873"/>
      <c r="P3" s="608"/>
      <c r="Q3" s="346"/>
      <c r="R3" s="333"/>
    </row>
    <row r="4" spans="1:18" s="4" customFormat="1" ht="17.25" customHeight="1">
      <c r="A4" s="855" t="s">
        <v>116</v>
      </c>
      <c r="B4" s="855"/>
      <c r="C4" s="855"/>
      <c r="D4" s="856" t="s">
        <v>947</v>
      </c>
      <c r="E4" s="856"/>
      <c r="F4" s="609"/>
      <c r="G4" s="610"/>
      <c r="H4" s="610"/>
      <c r="I4" s="603"/>
      <c r="J4" s="603"/>
      <c r="K4" s="855" t="s">
        <v>114</v>
      </c>
      <c r="L4" s="855"/>
      <c r="M4" s="861" t="s">
        <v>1278</v>
      </c>
      <c r="N4" s="861"/>
      <c r="O4" s="861"/>
      <c r="P4" s="603"/>
      <c r="Q4" s="346"/>
      <c r="R4" s="333"/>
    </row>
    <row r="5" spans="1:18" ht="21" customHeight="1">
      <c r="A5" s="5"/>
      <c r="B5" s="5"/>
      <c r="C5" s="5"/>
      <c r="D5" s="9"/>
      <c r="E5" s="6"/>
      <c r="F5" s="7"/>
      <c r="G5" s="8"/>
      <c r="H5" s="8"/>
      <c r="I5" s="8"/>
      <c r="J5" s="8"/>
      <c r="K5" s="8"/>
      <c r="L5" s="8"/>
      <c r="M5" s="8"/>
      <c r="N5" s="858">
        <v>41794.80786064815</v>
      </c>
      <c r="O5" s="858"/>
      <c r="P5" s="361"/>
    </row>
    <row r="6" spans="1:18" ht="24.75" customHeight="1">
      <c r="A6" s="867" t="s">
        <v>6</v>
      </c>
      <c r="B6" s="867"/>
      <c r="C6" s="1017" t="s">
        <v>99</v>
      </c>
      <c r="D6" s="1017" t="s">
        <v>1145</v>
      </c>
      <c r="E6" s="867" t="s">
        <v>7</v>
      </c>
      <c r="F6" s="867" t="s">
        <v>23</v>
      </c>
      <c r="G6" s="867" t="s">
        <v>35</v>
      </c>
      <c r="H6" s="867"/>
      <c r="I6" s="867"/>
      <c r="J6" s="867"/>
      <c r="K6" s="867"/>
      <c r="L6" s="867"/>
      <c r="M6" s="867"/>
      <c r="N6" s="1018" t="s">
        <v>8</v>
      </c>
      <c r="O6" s="1018" t="s">
        <v>165</v>
      </c>
      <c r="P6" s="1018" t="s">
        <v>640</v>
      </c>
    </row>
    <row r="7" spans="1:18" ht="34.5" customHeight="1">
      <c r="A7" s="867"/>
      <c r="B7" s="867"/>
      <c r="C7" s="1017"/>
      <c r="D7" s="1017"/>
      <c r="E7" s="867"/>
      <c r="F7" s="867"/>
      <c r="G7" s="535">
        <v>1</v>
      </c>
      <c r="H7" s="535">
        <v>2</v>
      </c>
      <c r="I7" s="535">
        <v>3</v>
      </c>
      <c r="J7" s="535" t="s">
        <v>583</v>
      </c>
      <c r="K7" s="535">
        <v>4</v>
      </c>
      <c r="L7" s="535">
        <v>5</v>
      </c>
      <c r="M7" s="535">
        <v>6</v>
      </c>
      <c r="N7" s="1018"/>
      <c r="O7" s="1018"/>
      <c r="P7" s="1018"/>
    </row>
    <row r="8" spans="1:18" s="85" customFormat="1" ht="95.25" customHeight="1">
      <c r="A8" s="611">
        <v>1</v>
      </c>
      <c r="B8" s="612" t="s">
        <v>233</v>
      </c>
      <c r="C8" s="613">
        <v>304</v>
      </c>
      <c r="D8" s="614">
        <v>32911</v>
      </c>
      <c r="E8" s="615" t="s">
        <v>1065</v>
      </c>
      <c r="F8" s="615" t="s">
        <v>1059</v>
      </c>
      <c r="G8" s="616">
        <v>588</v>
      </c>
      <c r="H8" s="616">
        <v>616</v>
      </c>
      <c r="I8" s="616" t="s">
        <v>1195</v>
      </c>
      <c r="J8" s="617">
        <v>616</v>
      </c>
      <c r="K8" s="618">
        <v>586</v>
      </c>
      <c r="L8" s="618" t="s">
        <v>1195</v>
      </c>
      <c r="M8" s="618">
        <v>595</v>
      </c>
      <c r="N8" s="617">
        <v>616</v>
      </c>
      <c r="O8" s="699">
        <v>8</v>
      </c>
      <c r="P8" s="620" t="s">
        <v>1305</v>
      </c>
      <c r="Q8" s="346"/>
      <c r="R8" s="333"/>
    </row>
    <row r="9" spans="1:18" s="85" customFormat="1" ht="95.25" customHeight="1">
      <c r="A9" s="611">
        <v>2</v>
      </c>
      <c r="B9" s="612" t="s">
        <v>234</v>
      </c>
      <c r="C9" s="613">
        <v>300</v>
      </c>
      <c r="D9" s="614">
        <v>31887</v>
      </c>
      <c r="E9" s="615" t="s">
        <v>1020</v>
      </c>
      <c r="F9" s="615" t="s">
        <v>1014</v>
      </c>
      <c r="G9" s="616">
        <v>569</v>
      </c>
      <c r="H9" s="616">
        <v>593</v>
      </c>
      <c r="I9" s="616" t="s">
        <v>1195</v>
      </c>
      <c r="J9" s="617">
        <v>593</v>
      </c>
      <c r="K9" s="618" t="s">
        <v>1195</v>
      </c>
      <c r="L9" s="618" t="s">
        <v>1195</v>
      </c>
      <c r="M9" s="618"/>
      <c r="N9" s="617">
        <v>593</v>
      </c>
      <c r="O9" s="699">
        <v>7</v>
      </c>
      <c r="P9" s="620" t="s">
        <v>1304</v>
      </c>
      <c r="Q9" s="346"/>
      <c r="R9" s="333"/>
    </row>
    <row r="10" spans="1:18" s="85" customFormat="1" ht="95.25" customHeight="1">
      <c r="A10" s="611">
        <v>3</v>
      </c>
      <c r="B10" s="612" t="s">
        <v>231</v>
      </c>
      <c r="C10" s="613">
        <v>277</v>
      </c>
      <c r="D10" s="614">
        <v>34020</v>
      </c>
      <c r="E10" s="615" t="s">
        <v>1003</v>
      </c>
      <c r="F10" s="615" t="s">
        <v>996</v>
      </c>
      <c r="G10" s="616">
        <v>563</v>
      </c>
      <c r="H10" s="616">
        <v>589</v>
      </c>
      <c r="I10" s="616">
        <v>571</v>
      </c>
      <c r="J10" s="617">
        <v>589</v>
      </c>
      <c r="K10" s="618" t="s">
        <v>1195</v>
      </c>
      <c r="L10" s="618">
        <v>559</v>
      </c>
      <c r="M10" s="618" t="s">
        <v>1195</v>
      </c>
      <c r="N10" s="617">
        <v>589</v>
      </c>
      <c r="O10" s="699">
        <v>6</v>
      </c>
      <c r="P10" s="620" t="s">
        <v>1302</v>
      </c>
      <c r="Q10" s="346"/>
      <c r="R10" s="333"/>
    </row>
    <row r="11" spans="1:18" s="85" customFormat="1" ht="95.25" customHeight="1">
      <c r="A11" s="611">
        <v>4</v>
      </c>
      <c r="B11" s="612" t="s">
        <v>228</v>
      </c>
      <c r="C11" s="613">
        <v>342</v>
      </c>
      <c r="D11" s="614">
        <v>31565</v>
      </c>
      <c r="E11" s="615" t="s">
        <v>1104</v>
      </c>
      <c r="F11" s="615" t="s">
        <v>1096</v>
      </c>
      <c r="G11" s="616">
        <v>475</v>
      </c>
      <c r="H11" s="616">
        <v>508</v>
      </c>
      <c r="I11" s="616" t="s">
        <v>1195</v>
      </c>
      <c r="J11" s="617">
        <v>508</v>
      </c>
      <c r="K11" s="618" t="s">
        <v>1195</v>
      </c>
      <c r="L11" s="618" t="s">
        <v>1195</v>
      </c>
      <c r="M11" s="618">
        <v>543</v>
      </c>
      <c r="N11" s="617">
        <v>543</v>
      </c>
      <c r="O11" s="699">
        <v>5</v>
      </c>
      <c r="P11" s="620" t="s">
        <v>1299</v>
      </c>
      <c r="Q11" s="346"/>
      <c r="R11" s="333"/>
    </row>
    <row r="12" spans="1:18" s="85" customFormat="1" ht="95.25" customHeight="1">
      <c r="A12" s="611">
        <v>5</v>
      </c>
      <c r="B12" s="612" t="s">
        <v>230</v>
      </c>
      <c r="C12" s="613">
        <v>260</v>
      </c>
      <c r="D12" s="614" t="s">
        <v>973</v>
      </c>
      <c r="E12" s="615" t="s">
        <v>974</v>
      </c>
      <c r="F12" s="615" t="s">
        <v>961</v>
      </c>
      <c r="G12" s="616">
        <v>503</v>
      </c>
      <c r="H12" s="616">
        <v>511</v>
      </c>
      <c r="I12" s="764">
        <v>509</v>
      </c>
      <c r="J12" s="617">
        <v>511</v>
      </c>
      <c r="K12" s="618">
        <v>508</v>
      </c>
      <c r="L12" s="618" t="s">
        <v>1195</v>
      </c>
      <c r="M12" s="618" t="s">
        <v>1195</v>
      </c>
      <c r="N12" s="617">
        <v>511</v>
      </c>
      <c r="O12" s="699">
        <v>4</v>
      </c>
      <c r="P12" s="620" t="s">
        <v>1301</v>
      </c>
      <c r="Q12" s="346"/>
      <c r="R12" s="333"/>
    </row>
    <row r="13" spans="1:18" s="85" customFormat="1" ht="95.25" customHeight="1">
      <c r="A13" s="611">
        <v>6</v>
      </c>
      <c r="B13" s="612" t="s">
        <v>227</v>
      </c>
      <c r="C13" s="613">
        <v>361</v>
      </c>
      <c r="D13" s="614">
        <v>35565</v>
      </c>
      <c r="E13" s="615" t="s">
        <v>1121</v>
      </c>
      <c r="F13" s="615" t="s">
        <v>1114</v>
      </c>
      <c r="G13" s="616">
        <v>456</v>
      </c>
      <c r="H13" s="616">
        <v>479</v>
      </c>
      <c r="I13" s="616">
        <v>487</v>
      </c>
      <c r="J13" s="617">
        <v>487</v>
      </c>
      <c r="K13" s="765">
        <v>488</v>
      </c>
      <c r="L13" s="618">
        <v>466</v>
      </c>
      <c r="M13" s="618">
        <v>511</v>
      </c>
      <c r="N13" s="617">
        <v>511</v>
      </c>
      <c r="O13" s="699">
        <v>3</v>
      </c>
      <c r="P13" s="620" t="s">
        <v>1298</v>
      </c>
      <c r="Q13" s="346"/>
      <c r="R13" s="333"/>
    </row>
    <row r="14" spans="1:18" s="85" customFormat="1" ht="95.25" customHeight="1">
      <c r="A14" s="611">
        <v>7</v>
      </c>
      <c r="B14" s="612" t="s">
        <v>232</v>
      </c>
      <c r="C14" s="613">
        <v>368</v>
      </c>
      <c r="D14" s="614">
        <v>33378</v>
      </c>
      <c r="E14" s="615" t="s">
        <v>1165</v>
      </c>
      <c r="F14" s="615" t="s">
        <v>1129</v>
      </c>
      <c r="G14" s="616" t="s">
        <v>1195</v>
      </c>
      <c r="H14" s="616" t="s">
        <v>1195</v>
      </c>
      <c r="I14" s="616" t="s">
        <v>1195</v>
      </c>
      <c r="J14" s="617" t="s">
        <v>1206</v>
      </c>
      <c r="K14" s="618" t="s">
        <v>1195</v>
      </c>
      <c r="L14" s="618" t="s">
        <v>1195</v>
      </c>
      <c r="M14" s="618">
        <v>484</v>
      </c>
      <c r="N14" s="617">
        <v>484</v>
      </c>
      <c r="O14" s="699">
        <v>2</v>
      </c>
      <c r="P14" s="620" t="s">
        <v>1303</v>
      </c>
      <c r="Q14" s="346"/>
      <c r="R14" s="333"/>
    </row>
    <row r="15" spans="1:18" s="85" customFormat="1" ht="95.25" customHeight="1">
      <c r="A15" s="611">
        <v>8</v>
      </c>
      <c r="B15" s="612" t="s">
        <v>229</v>
      </c>
      <c r="C15" s="613">
        <v>325</v>
      </c>
      <c r="D15" s="614">
        <v>36058</v>
      </c>
      <c r="E15" s="615" t="s">
        <v>1088</v>
      </c>
      <c r="F15" s="615" t="s">
        <v>1081</v>
      </c>
      <c r="G15" s="616">
        <v>435</v>
      </c>
      <c r="H15" s="616">
        <v>439</v>
      </c>
      <c r="I15" s="616">
        <v>433</v>
      </c>
      <c r="J15" s="617">
        <v>439</v>
      </c>
      <c r="K15" s="618">
        <v>432</v>
      </c>
      <c r="L15" s="618">
        <v>462</v>
      </c>
      <c r="M15" s="618">
        <v>448</v>
      </c>
      <c r="N15" s="617">
        <v>462</v>
      </c>
      <c r="O15" s="699">
        <v>1</v>
      </c>
      <c r="P15" s="620" t="s">
        <v>1300</v>
      </c>
      <c r="Q15" s="346"/>
      <c r="R15" s="333"/>
    </row>
    <row r="16" spans="1:18" s="85" customFormat="1" ht="95.25" customHeight="1">
      <c r="A16" s="611"/>
      <c r="B16" s="612" t="s">
        <v>235</v>
      </c>
      <c r="C16" s="613" t="s">
        <v>1206</v>
      </c>
      <c r="D16" s="614" t="s">
        <v>1206</v>
      </c>
      <c r="E16" s="615" t="s">
        <v>1206</v>
      </c>
      <c r="F16" s="615" t="s">
        <v>1206</v>
      </c>
      <c r="G16" s="616"/>
      <c r="H16" s="616"/>
      <c r="I16" s="616"/>
      <c r="J16" s="617" t="s">
        <v>1206</v>
      </c>
      <c r="K16" s="618"/>
      <c r="L16" s="618"/>
      <c r="M16" s="618"/>
      <c r="N16" s="617" t="s">
        <v>1206</v>
      </c>
      <c r="O16" s="619"/>
      <c r="P16" s="620"/>
      <c r="Q16" s="346"/>
      <c r="R16" s="333"/>
    </row>
    <row r="17" spans="1:18" s="85" customFormat="1" ht="95.25" customHeight="1">
      <c r="A17" s="611"/>
      <c r="B17" s="612" t="s">
        <v>236</v>
      </c>
      <c r="C17" s="613" t="s">
        <v>1206</v>
      </c>
      <c r="D17" s="614" t="s">
        <v>1206</v>
      </c>
      <c r="E17" s="615" t="s">
        <v>1206</v>
      </c>
      <c r="F17" s="615" t="s">
        <v>1206</v>
      </c>
      <c r="G17" s="616"/>
      <c r="H17" s="616"/>
      <c r="I17" s="616"/>
      <c r="J17" s="617" t="s">
        <v>1206</v>
      </c>
      <c r="K17" s="618"/>
      <c r="L17" s="618"/>
      <c r="M17" s="618"/>
      <c r="N17" s="617" t="s">
        <v>1206</v>
      </c>
      <c r="O17" s="619"/>
      <c r="P17" s="620"/>
      <c r="Q17" s="346"/>
      <c r="R17" s="333"/>
    </row>
    <row r="18" spans="1:18" s="85" customFormat="1" ht="29.25" hidden="1" customHeight="1">
      <c r="A18" s="94"/>
      <c r="B18" s="95" t="s">
        <v>237</v>
      </c>
      <c r="C18" s="96" t="s">
        <v>1206</v>
      </c>
      <c r="D18" s="97" t="s">
        <v>1206</v>
      </c>
      <c r="E18" s="194" t="s">
        <v>1206</v>
      </c>
      <c r="F18" s="194" t="s">
        <v>1206</v>
      </c>
      <c r="G18" s="180"/>
      <c r="H18" s="180"/>
      <c r="I18" s="180"/>
      <c r="J18" s="378" t="s">
        <v>1206</v>
      </c>
      <c r="K18" s="211"/>
      <c r="L18" s="211"/>
      <c r="M18" s="211"/>
      <c r="N18" s="378" t="s">
        <v>1206</v>
      </c>
      <c r="O18" s="372"/>
      <c r="P18" s="364"/>
      <c r="Q18" s="346"/>
      <c r="R18" s="333"/>
    </row>
    <row r="19" spans="1:18" s="85" customFormat="1" ht="29.25" hidden="1" customHeight="1">
      <c r="A19" s="94"/>
      <c r="B19" s="95" t="s">
        <v>238</v>
      </c>
      <c r="C19" s="96" t="s">
        <v>1206</v>
      </c>
      <c r="D19" s="97" t="s">
        <v>1206</v>
      </c>
      <c r="E19" s="194" t="s">
        <v>1206</v>
      </c>
      <c r="F19" s="194" t="s">
        <v>1206</v>
      </c>
      <c r="G19" s="180"/>
      <c r="H19" s="180"/>
      <c r="I19" s="180"/>
      <c r="J19" s="378" t="s">
        <v>1206</v>
      </c>
      <c r="K19" s="211"/>
      <c r="L19" s="211"/>
      <c r="M19" s="211"/>
      <c r="N19" s="378" t="s">
        <v>1206</v>
      </c>
      <c r="O19" s="372"/>
      <c r="P19" s="364"/>
      <c r="Q19" s="346"/>
      <c r="R19" s="333"/>
    </row>
    <row r="20" spans="1:18" s="85" customFormat="1" ht="29.25" hidden="1" customHeight="1">
      <c r="A20" s="94"/>
      <c r="B20" s="95" t="s">
        <v>239</v>
      </c>
      <c r="C20" s="96" t="s">
        <v>1206</v>
      </c>
      <c r="D20" s="97" t="s">
        <v>1206</v>
      </c>
      <c r="E20" s="194" t="s">
        <v>1206</v>
      </c>
      <c r="F20" s="194" t="s">
        <v>1206</v>
      </c>
      <c r="G20" s="180"/>
      <c r="H20" s="180"/>
      <c r="I20" s="180"/>
      <c r="J20" s="378" t="s">
        <v>1206</v>
      </c>
      <c r="K20" s="211"/>
      <c r="L20" s="211"/>
      <c r="M20" s="211"/>
      <c r="N20" s="378" t="s">
        <v>1206</v>
      </c>
      <c r="O20" s="372"/>
      <c r="P20" s="364"/>
      <c r="Q20" s="346"/>
      <c r="R20" s="333"/>
    </row>
    <row r="21" spans="1:18" s="85" customFormat="1" ht="29.25" hidden="1" customHeight="1">
      <c r="A21" s="94"/>
      <c r="B21" s="95" t="s">
        <v>240</v>
      </c>
      <c r="C21" s="96" t="s">
        <v>1206</v>
      </c>
      <c r="D21" s="97" t="s">
        <v>1206</v>
      </c>
      <c r="E21" s="194" t="s">
        <v>1206</v>
      </c>
      <c r="F21" s="194" t="s">
        <v>1206</v>
      </c>
      <c r="G21" s="180"/>
      <c r="H21" s="180"/>
      <c r="I21" s="180"/>
      <c r="J21" s="378" t="s">
        <v>1206</v>
      </c>
      <c r="K21" s="211"/>
      <c r="L21" s="211"/>
      <c r="M21" s="211"/>
      <c r="N21" s="378" t="s">
        <v>1206</v>
      </c>
      <c r="O21" s="372"/>
      <c r="P21" s="364"/>
      <c r="Q21" s="346"/>
      <c r="R21" s="333"/>
    </row>
    <row r="22" spans="1:18" s="85" customFormat="1" ht="29.25" hidden="1" customHeight="1">
      <c r="A22" s="94"/>
      <c r="B22" s="95" t="s">
        <v>241</v>
      </c>
      <c r="C22" s="96" t="s">
        <v>1206</v>
      </c>
      <c r="D22" s="97" t="s">
        <v>1206</v>
      </c>
      <c r="E22" s="194" t="s">
        <v>1206</v>
      </c>
      <c r="F22" s="194" t="s">
        <v>1206</v>
      </c>
      <c r="G22" s="180"/>
      <c r="H22" s="180"/>
      <c r="I22" s="180"/>
      <c r="J22" s="378" t="s">
        <v>1206</v>
      </c>
      <c r="K22" s="211"/>
      <c r="L22" s="211"/>
      <c r="M22" s="211"/>
      <c r="N22" s="378" t="s">
        <v>1206</v>
      </c>
      <c r="O22" s="372"/>
      <c r="P22" s="364"/>
      <c r="Q22" s="346"/>
      <c r="R22" s="333"/>
    </row>
    <row r="23" spans="1:18" s="85" customFormat="1" ht="29.25" hidden="1" customHeight="1">
      <c r="A23" s="94"/>
      <c r="B23" s="95" t="s">
        <v>242</v>
      </c>
      <c r="C23" s="96" t="s">
        <v>1206</v>
      </c>
      <c r="D23" s="97" t="s">
        <v>1206</v>
      </c>
      <c r="E23" s="194" t="s">
        <v>1206</v>
      </c>
      <c r="F23" s="194" t="s">
        <v>1206</v>
      </c>
      <c r="G23" s="180"/>
      <c r="H23" s="180"/>
      <c r="I23" s="180"/>
      <c r="J23" s="378" t="s">
        <v>1206</v>
      </c>
      <c r="K23" s="211"/>
      <c r="L23" s="211"/>
      <c r="M23" s="211"/>
      <c r="N23" s="378" t="s">
        <v>1206</v>
      </c>
      <c r="O23" s="372"/>
      <c r="P23" s="364"/>
      <c r="Q23" s="346"/>
      <c r="R23" s="333"/>
    </row>
    <row r="24" spans="1:18" s="85" customFormat="1" ht="29.25" hidden="1" customHeight="1">
      <c r="A24" s="94"/>
      <c r="B24" s="95" t="s">
        <v>243</v>
      </c>
      <c r="C24" s="96" t="s">
        <v>1206</v>
      </c>
      <c r="D24" s="97" t="s">
        <v>1206</v>
      </c>
      <c r="E24" s="194" t="s">
        <v>1206</v>
      </c>
      <c r="F24" s="194" t="s">
        <v>1206</v>
      </c>
      <c r="G24" s="180"/>
      <c r="H24" s="180"/>
      <c r="I24" s="180"/>
      <c r="J24" s="378" t="s">
        <v>1206</v>
      </c>
      <c r="K24" s="211"/>
      <c r="L24" s="211"/>
      <c r="M24" s="211"/>
      <c r="N24" s="378" t="s">
        <v>1206</v>
      </c>
      <c r="O24" s="372"/>
      <c r="P24" s="364"/>
      <c r="Q24" s="346"/>
      <c r="R24" s="333"/>
    </row>
    <row r="25" spans="1:18" s="85" customFormat="1" ht="29.25" hidden="1" customHeight="1">
      <c r="A25" s="94"/>
      <c r="B25" s="95" t="s">
        <v>244</v>
      </c>
      <c r="C25" s="96" t="s">
        <v>1206</v>
      </c>
      <c r="D25" s="97" t="s">
        <v>1206</v>
      </c>
      <c r="E25" s="194" t="s">
        <v>1206</v>
      </c>
      <c r="F25" s="194" t="s">
        <v>1206</v>
      </c>
      <c r="G25" s="180"/>
      <c r="H25" s="180"/>
      <c r="I25" s="180"/>
      <c r="J25" s="378" t="s">
        <v>1206</v>
      </c>
      <c r="K25" s="211"/>
      <c r="L25" s="211"/>
      <c r="M25" s="211"/>
      <c r="N25" s="378" t="s">
        <v>1206</v>
      </c>
      <c r="O25" s="372"/>
      <c r="P25" s="364"/>
      <c r="Q25" s="346"/>
      <c r="R25" s="333"/>
    </row>
    <row r="26" spans="1:18" s="85" customFormat="1" ht="29.25" hidden="1" customHeight="1">
      <c r="A26" s="94"/>
      <c r="B26" s="95" t="s">
        <v>245</v>
      </c>
      <c r="C26" s="96" t="s">
        <v>1206</v>
      </c>
      <c r="D26" s="97" t="s">
        <v>1206</v>
      </c>
      <c r="E26" s="194" t="s">
        <v>1206</v>
      </c>
      <c r="F26" s="194" t="s">
        <v>1206</v>
      </c>
      <c r="G26" s="180"/>
      <c r="H26" s="180"/>
      <c r="I26" s="180"/>
      <c r="J26" s="378" t="s">
        <v>1206</v>
      </c>
      <c r="K26" s="211"/>
      <c r="L26" s="211"/>
      <c r="M26" s="211"/>
      <c r="N26" s="378" t="s">
        <v>1206</v>
      </c>
      <c r="O26" s="372"/>
      <c r="P26" s="364"/>
      <c r="Q26" s="346"/>
      <c r="R26" s="333"/>
    </row>
    <row r="27" spans="1:18" s="85" customFormat="1" ht="29.25" hidden="1" customHeight="1">
      <c r="A27" s="94"/>
      <c r="B27" s="95" t="s">
        <v>246</v>
      </c>
      <c r="C27" s="96" t="s">
        <v>1206</v>
      </c>
      <c r="D27" s="97" t="s">
        <v>1206</v>
      </c>
      <c r="E27" s="194" t="s">
        <v>1206</v>
      </c>
      <c r="F27" s="194" t="s">
        <v>1206</v>
      </c>
      <c r="G27" s="180"/>
      <c r="H27" s="180"/>
      <c r="I27" s="180"/>
      <c r="J27" s="378" t="s">
        <v>1206</v>
      </c>
      <c r="K27" s="211"/>
      <c r="L27" s="211"/>
      <c r="M27" s="211"/>
      <c r="N27" s="378" t="s">
        <v>1206</v>
      </c>
      <c r="O27" s="372"/>
      <c r="P27" s="364"/>
      <c r="Q27" s="346"/>
      <c r="R27" s="333"/>
    </row>
    <row r="28" spans="1:18" s="85" customFormat="1" ht="29.25" hidden="1" customHeight="1">
      <c r="A28" s="94"/>
      <c r="B28" s="95" t="s">
        <v>247</v>
      </c>
      <c r="C28" s="96" t="s">
        <v>1206</v>
      </c>
      <c r="D28" s="97" t="s">
        <v>1206</v>
      </c>
      <c r="E28" s="194" t="s">
        <v>1206</v>
      </c>
      <c r="F28" s="194" t="s">
        <v>1206</v>
      </c>
      <c r="G28" s="180"/>
      <c r="H28" s="180"/>
      <c r="I28" s="180"/>
      <c r="J28" s="378" t="s">
        <v>1206</v>
      </c>
      <c r="K28" s="211"/>
      <c r="L28" s="211"/>
      <c r="M28" s="211"/>
      <c r="N28" s="378" t="s">
        <v>1206</v>
      </c>
      <c r="O28" s="372"/>
      <c r="P28" s="364"/>
      <c r="Q28" s="346"/>
      <c r="R28" s="333"/>
    </row>
    <row r="29" spans="1:18" s="85" customFormat="1" ht="29.25" hidden="1" customHeight="1">
      <c r="A29" s="94"/>
      <c r="B29" s="95" t="s">
        <v>248</v>
      </c>
      <c r="C29" s="96" t="s">
        <v>1206</v>
      </c>
      <c r="D29" s="97" t="s">
        <v>1206</v>
      </c>
      <c r="E29" s="194" t="s">
        <v>1206</v>
      </c>
      <c r="F29" s="194" t="s">
        <v>1206</v>
      </c>
      <c r="G29" s="180"/>
      <c r="H29" s="180"/>
      <c r="I29" s="180"/>
      <c r="J29" s="378" t="s">
        <v>1206</v>
      </c>
      <c r="K29" s="211"/>
      <c r="L29" s="211"/>
      <c r="M29" s="211"/>
      <c r="N29" s="378" t="s">
        <v>1206</v>
      </c>
      <c r="O29" s="372"/>
      <c r="P29" s="364"/>
      <c r="Q29" s="346"/>
      <c r="R29" s="333"/>
    </row>
    <row r="30" spans="1:18" s="85" customFormat="1" ht="29.25" hidden="1" customHeight="1">
      <c r="A30" s="94"/>
      <c r="B30" s="95" t="s">
        <v>249</v>
      </c>
      <c r="C30" s="96" t="s">
        <v>1206</v>
      </c>
      <c r="D30" s="97" t="s">
        <v>1206</v>
      </c>
      <c r="E30" s="194" t="s">
        <v>1206</v>
      </c>
      <c r="F30" s="194" t="s">
        <v>1206</v>
      </c>
      <c r="G30" s="180"/>
      <c r="H30" s="180"/>
      <c r="I30" s="180"/>
      <c r="J30" s="378" t="s">
        <v>1206</v>
      </c>
      <c r="K30" s="211"/>
      <c r="L30" s="211"/>
      <c r="M30" s="211"/>
      <c r="N30" s="378" t="s">
        <v>1206</v>
      </c>
      <c r="O30" s="372"/>
      <c r="P30" s="364"/>
      <c r="Q30" s="346"/>
      <c r="R30" s="333"/>
    </row>
    <row r="31" spans="1:18" s="85" customFormat="1" ht="29.25" hidden="1" customHeight="1">
      <c r="A31" s="94"/>
      <c r="B31" s="95" t="s">
        <v>250</v>
      </c>
      <c r="C31" s="96" t="s">
        <v>1206</v>
      </c>
      <c r="D31" s="97" t="s">
        <v>1206</v>
      </c>
      <c r="E31" s="194" t="s">
        <v>1206</v>
      </c>
      <c r="F31" s="194" t="s">
        <v>1206</v>
      </c>
      <c r="G31" s="180"/>
      <c r="H31" s="180"/>
      <c r="I31" s="180"/>
      <c r="J31" s="378" t="s">
        <v>1206</v>
      </c>
      <c r="K31" s="211"/>
      <c r="L31" s="211"/>
      <c r="M31" s="211"/>
      <c r="N31" s="378" t="s">
        <v>1206</v>
      </c>
      <c r="O31" s="372"/>
      <c r="P31" s="364"/>
      <c r="Q31" s="346"/>
      <c r="R31" s="333"/>
    </row>
    <row r="32" spans="1:18" s="85" customFormat="1" ht="29.25" hidden="1" customHeight="1">
      <c r="A32" s="94"/>
      <c r="B32" s="95" t="s">
        <v>251</v>
      </c>
      <c r="C32" s="96" t="s">
        <v>1206</v>
      </c>
      <c r="D32" s="97" t="s">
        <v>1206</v>
      </c>
      <c r="E32" s="194" t="s">
        <v>1206</v>
      </c>
      <c r="F32" s="194" t="s">
        <v>1206</v>
      </c>
      <c r="G32" s="180"/>
      <c r="H32" s="180"/>
      <c r="I32" s="180"/>
      <c r="J32" s="378" t="s">
        <v>1206</v>
      </c>
      <c r="K32" s="211"/>
      <c r="L32" s="211"/>
      <c r="M32" s="211"/>
      <c r="N32" s="378" t="s">
        <v>1206</v>
      </c>
      <c r="O32" s="372"/>
      <c r="P32" s="364"/>
      <c r="Q32" s="346"/>
      <c r="R32" s="333"/>
    </row>
    <row r="33" spans="1:18" s="85" customFormat="1" ht="29.25" hidden="1" customHeight="1">
      <c r="A33" s="94"/>
      <c r="B33" s="95" t="s">
        <v>252</v>
      </c>
      <c r="C33" s="96" t="s">
        <v>1206</v>
      </c>
      <c r="D33" s="97" t="s">
        <v>1206</v>
      </c>
      <c r="E33" s="194" t="s">
        <v>1206</v>
      </c>
      <c r="F33" s="194" t="s">
        <v>1206</v>
      </c>
      <c r="G33" s="180"/>
      <c r="H33" s="180"/>
      <c r="I33" s="180"/>
      <c r="J33" s="378" t="s">
        <v>1206</v>
      </c>
      <c r="K33" s="211"/>
      <c r="L33" s="211"/>
      <c r="M33" s="211"/>
      <c r="N33" s="378" t="s">
        <v>1206</v>
      </c>
      <c r="O33" s="372"/>
      <c r="P33" s="364"/>
      <c r="Q33" s="346"/>
      <c r="R33" s="333"/>
    </row>
    <row r="34" spans="1:18" s="85" customFormat="1" ht="29.25" hidden="1" customHeight="1">
      <c r="A34" s="94"/>
      <c r="B34" s="95" t="s">
        <v>253</v>
      </c>
      <c r="C34" s="96" t="s">
        <v>1206</v>
      </c>
      <c r="D34" s="97" t="s">
        <v>1206</v>
      </c>
      <c r="E34" s="194" t="s">
        <v>1206</v>
      </c>
      <c r="F34" s="194" t="s">
        <v>1206</v>
      </c>
      <c r="G34" s="180"/>
      <c r="H34" s="180"/>
      <c r="I34" s="180"/>
      <c r="J34" s="378" t="s">
        <v>1206</v>
      </c>
      <c r="K34" s="211"/>
      <c r="L34" s="211"/>
      <c r="M34" s="211"/>
      <c r="N34" s="378" t="s">
        <v>1206</v>
      </c>
      <c r="O34" s="372"/>
      <c r="P34" s="364"/>
      <c r="Q34" s="346"/>
      <c r="R34" s="333"/>
    </row>
    <row r="35" spans="1:18" s="85" customFormat="1" ht="29.25" hidden="1" customHeight="1">
      <c r="A35" s="94"/>
      <c r="B35" s="95" t="s">
        <v>254</v>
      </c>
      <c r="C35" s="96" t="s">
        <v>1206</v>
      </c>
      <c r="D35" s="97" t="s">
        <v>1206</v>
      </c>
      <c r="E35" s="194" t="s">
        <v>1206</v>
      </c>
      <c r="F35" s="194" t="s">
        <v>1206</v>
      </c>
      <c r="G35" s="180"/>
      <c r="H35" s="180"/>
      <c r="I35" s="180"/>
      <c r="J35" s="378" t="s">
        <v>1206</v>
      </c>
      <c r="K35" s="211"/>
      <c r="L35" s="211"/>
      <c r="M35" s="211"/>
      <c r="N35" s="378" t="s">
        <v>1206</v>
      </c>
      <c r="O35" s="372"/>
      <c r="P35" s="364"/>
      <c r="Q35" s="346"/>
      <c r="R35" s="333"/>
    </row>
    <row r="36" spans="1:18" s="85" customFormat="1" ht="29.25" hidden="1" customHeight="1">
      <c r="A36" s="94"/>
      <c r="B36" s="95" t="s">
        <v>255</v>
      </c>
      <c r="C36" s="96" t="s">
        <v>1206</v>
      </c>
      <c r="D36" s="97" t="s">
        <v>1206</v>
      </c>
      <c r="E36" s="194" t="s">
        <v>1206</v>
      </c>
      <c r="F36" s="194" t="s">
        <v>1206</v>
      </c>
      <c r="G36" s="180"/>
      <c r="H36" s="180"/>
      <c r="I36" s="180"/>
      <c r="J36" s="378" t="s">
        <v>1206</v>
      </c>
      <c r="K36" s="211"/>
      <c r="L36" s="211"/>
      <c r="M36" s="211"/>
      <c r="N36" s="378" t="s">
        <v>1206</v>
      </c>
      <c r="O36" s="372"/>
      <c r="P36" s="364"/>
      <c r="Q36" s="346"/>
      <c r="R36" s="333"/>
    </row>
    <row r="37" spans="1:18" s="85" customFormat="1" ht="29.25" hidden="1" customHeight="1">
      <c r="A37" s="94"/>
      <c r="B37" s="95" t="s">
        <v>256</v>
      </c>
      <c r="C37" s="96" t="s">
        <v>1206</v>
      </c>
      <c r="D37" s="97" t="s">
        <v>1206</v>
      </c>
      <c r="E37" s="194" t="s">
        <v>1206</v>
      </c>
      <c r="F37" s="194" t="s">
        <v>1206</v>
      </c>
      <c r="G37" s="180"/>
      <c r="H37" s="180"/>
      <c r="I37" s="180"/>
      <c r="J37" s="378" t="s">
        <v>1206</v>
      </c>
      <c r="K37" s="211"/>
      <c r="L37" s="211"/>
      <c r="M37" s="211"/>
      <c r="N37" s="378" t="s">
        <v>1206</v>
      </c>
      <c r="O37" s="372"/>
      <c r="P37" s="364"/>
      <c r="Q37" s="346"/>
      <c r="R37" s="333"/>
    </row>
    <row r="38" spans="1:18" s="85" customFormat="1" ht="29.25" hidden="1" customHeight="1">
      <c r="A38" s="94"/>
      <c r="B38" s="95" t="s">
        <v>257</v>
      </c>
      <c r="C38" s="96" t="s">
        <v>1206</v>
      </c>
      <c r="D38" s="97" t="s">
        <v>1206</v>
      </c>
      <c r="E38" s="194" t="s">
        <v>1206</v>
      </c>
      <c r="F38" s="194" t="s">
        <v>1206</v>
      </c>
      <c r="G38" s="180"/>
      <c r="H38" s="180"/>
      <c r="I38" s="180"/>
      <c r="J38" s="378" t="s">
        <v>1206</v>
      </c>
      <c r="K38" s="211"/>
      <c r="L38" s="211"/>
      <c r="M38" s="211"/>
      <c r="N38" s="378" t="s">
        <v>1206</v>
      </c>
      <c r="O38" s="372"/>
      <c r="P38" s="364"/>
      <c r="Q38" s="346"/>
      <c r="R38" s="333"/>
    </row>
    <row r="39" spans="1:18" s="85" customFormat="1" ht="29.25" hidden="1" customHeight="1">
      <c r="A39" s="94"/>
      <c r="B39" s="95" t="s">
        <v>258</v>
      </c>
      <c r="C39" s="96" t="s">
        <v>1206</v>
      </c>
      <c r="D39" s="97" t="s">
        <v>1206</v>
      </c>
      <c r="E39" s="194" t="s">
        <v>1206</v>
      </c>
      <c r="F39" s="194" t="s">
        <v>1206</v>
      </c>
      <c r="G39" s="180"/>
      <c r="H39" s="180"/>
      <c r="I39" s="180"/>
      <c r="J39" s="378" t="s">
        <v>1206</v>
      </c>
      <c r="K39" s="211"/>
      <c r="L39" s="211"/>
      <c r="M39" s="211"/>
      <c r="N39" s="378" t="s">
        <v>1206</v>
      </c>
      <c r="O39" s="372"/>
      <c r="P39" s="364"/>
      <c r="Q39" s="346"/>
      <c r="R39" s="333"/>
    </row>
    <row r="40" spans="1:18" s="85" customFormat="1" ht="29.25" hidden="1" customHeight="1">
      <c r="A40" s="94"/>
      <c r="B40" s="95" t="s">
        <v>259</v>
      </c>
      <c r="C40" s="96" t="s">
        <v>1206</v>
      </c>
      <c r="D40" s="97" t="s">
        <v>1206</v>
      </c>
      <c r="E40" s="194" t="s">
        <v>1206</v>
      </c>
      <c r="F40" s="194" t="s">
        <v>1206</v>
      </c>
      <c r="G40" s="180"/>
      <c r="H40" s="180"/>
      <c r="I40" s="180"/>
      <c r="J40" s="378" t="s">
        <v>1206</v>
      </c>
      <c r="K40" s="211"/>
      <c r="L40" s="211"/>
      <c r="M40" s="211"/>
      <c r="N40" s="378" t="s">
        <v>1206</v>
      </c>
      <c r="O40" s="372"/>
      <c r="P40" s="364"/>
      <c r="Q40" s="346"/>
      <c r="R40" s="333"/>
    </row>
    <row r="41" spans="1:18" s="85" customFormat="1" ht="29.25" hidden="1" customHeight="1">
      <c r="A41" s="94"/>
      <c r="B41" s="95" t="s">
        <v>260</v>
      </c>
      <c r="C41" s="96" t="s">
        <v>1206</v>
      </c>
      <c r="D41" s="97" t="s">
        <v>1206</v>
      </c>
      <c r="E41" s="194" t="s">
        <v>1206</v>
      </c>
      <c r="F41" s="194" t="s">
        <v>1206</v>
      </c>
      <c r="G41" s="180"/>
      <c r="H41" s="180"/>
      <c r="I41" s="180"/>
      <c r="J41" s="378" t="s">
        <v>1206</v>
      </c>
      <c r="K41" s="211"/>
      <c r="L41" s="211"/>
      <c r="M41" s="211"/>
      <c r="N41" s="378" t="s">
        <v>1206</v>
      </c>
      <c r="O41" s="372"/>
      <c r="P41" s="364"/>
      <c r="Q41" s="346"/>
      <c r="R41" s="333"/>
    </row>
    <row r="42" spans="1:18" s="85" customFormat="1" ht="29.25" hidden="1" customHeight="1">
      <c r="A42" s="94"/>
      <c r="B42" s="95" t="s">
        <v>261</v>
      </c>
      <c r="C42" s="96" t="s">
        <v>1206</v>
      </c>
      <c r="D42" s="97" t="s">
        <v>1206</v>
      </c>
      <c r="E42" s="194" t="s">
        <v>1206</v>
      </c>
      <c r="F42" s="194" t="s">
        <v>1206</v>
      </c>
      <c r="G42" s="180"/>
      <c r="H42" s="180"/>
      <c r="I42" s="180"/>
      <c r="J42" s="378" t="s">
        <v>1206</v>
      </c>
      <c r="K42" s="211"/>
      <c r="L42" s="211"/>
      <c r="M42" s="211"/>
      <c r="N42" s="378" t="s">
        <v>1206</v>
      </c>
      <c r="O42" s="372"/>
      <c r="P42" s="364"/>
      <c r="Q42" s="346"/>
      <c r="R42" s="333"/>
    </row>
    <row r="43" spans="1:18" s="85" customFormat="1" ht="29.25" hidden="1" customHeight="1">
      <c r="A43" s="94"/>
      <c r="B43" s="95" t="s">
        <v>262</v>
      </c>
      <c r="C43" s="96" t="s">
        <v>1206</v>
      </c>
      <c r="D43" s="97" t="s">
        <v>1206</v>
      </c>
      <c r="E43" s="194" t="s">
        <v>1206</v>
      </c>
      <c r="F43" s="194" t="s">
        <v>1206</v>
      </c>
      <c r="G43" s="180"/>
      <c r="H43" s="180"/>
      <c r="I43" s="180"/>
      <c r="J43" s="378" t="s">
        <v>1206</v>
      </c>
      <c r="K43" s="211"/>
      <c r="L43" s="211"/>
      <c r="M43" s="211"/>
      <c r="N43" s="378" t="s">
        <v>1206</v>
      </c>
      <c r="O43" s="372"/>
      <c r="P43" s="364"/>
      <c r="Q43" s="346"/>
      <c r="R43" s="333"/>
    </row>
    <row r="44" spans="1:18" s="85" customFormat="1" ht="29.25" hidden="1" customHeight="1">
      <c r="A44" s="94"/>
      <c r="B44" s="95" t="s">
        <v>263</v>
      </c>
      <c r="C44" s="96" t="s">
        <v>1206</v>
      </c>
      <c r="D44" s="97" t="s">
        <v>1206</v>
      </c>
      <c r="E44" s="194" t="s">
        <v>1206</v>
      </c>
      <c r="F44" s="194" t="s">
        <v>1206</v>
      </c>
      <c r="G44" s="180"/>
      <c r="H44" s="180"/>
      <c r="I44" s="180"/>
      <c r="J44" s="378" t="s">
        <v>1206</v>
      </c>
      <c r="K44" s="211"/>
      <c r="L44" s="211"/>
      <c r="M44" s="211"/>
      <c r="N44" s="378" t="s">
        <v>1206</v>
      </c>
      <c r="O44" s="372"/>
      <c r="P44" s="364"/>
      <c r="Q44" s="346"/>
      <c r="R44" s="333"/>
    </row>
    <row r="45" spans="1:18" s="85" customFormat="1" ht="29.25" hidden="1" customHeight="1">
      <c r="A45" s="94"/>
      <c r="B45" s="95" t="s">
        <v>264</v>
      </c>
      <c r="C45" s="96" t="s">
        <v>1206</v>
      </c>
      <c r="D45" s="97" t="s">
        <v>1206</v>
      </c>
      <c r="E45" s="194" t="s">
        <v>1206</v>
      </c>
      <c r="F45" s="194" t="s">
        <v>1206</v>
      </c>
      <c r="G45" s="180"/>
      <c r="H45" s="180"/>
      <c r="I45" s="180"/>
      <c r="J45" s="378" t="s">
        <v>1206</v>
      </c>
      <c r="K45" s="211"/>
      <c r="L45" s="211"/>
      <c r="M45" s="211"/>
      <c r="N45" s="378" t="s">
        <v>1206</v>
      </c>
      <c r="O45" s="372"/>
      <c r="P45" s="364"/>
      <c r="Q45" s="346"/>
      <c r="R45" s="333"/>
    </row>
    <row r="46" spans="1:18" s="85" customFormat="1" ht="29.25" hidden="1" customHeight="1">
      <c r="A46" s="94"/>
      <c r="B46" s="95" t="s">
        <v>265</v>
      </c>
      <c r="C46" s="96" t="s">
        <v>1206</v>
      </c>
      <c r="D46" s="97" t="s">
        <v>1206</v>
      </c>
      <c r="E46" s="194" t="s">
        <v>1206</v>
      </c>
      <c r="F46" s="194" t="s">
        <v>1206</v>
      </c>
      <c r="G46" s="180"/>
      <c r="H46" s="180"/>
      <c r="I46" s="180"/>
      <c r="J46" s="378" t="s">
        <v>1206</v>
      </c>
      <c r="K46" s="211"/>
      <c r="L46" s="211"/>
      <c r="M46" s="211"/>
      <c r="N46" s="378" t="s">
        <v>1206</v>
      </c>
      <c r="O46" s="372"/>
      <c r="P46" s="364"/>
      <c r="Q46" s="346"/>
      <c r="R46" s="333"/>
    </row>
    <row r="47" spans="1:18" s="85" customFormat="1" ht="29.25" hidden="1" customHeight="1">
      <c r="A47" s="94"/>
      <c r="B47" s="95" t="s">
        <v>266</v>
      </c>
      <c r="C47" s="96" t="s">
        <v>1206</v>
      </c>
      <c r="D47" s="97" t="s">
        <v>1206</v>
      </c>
      <c r="E47" s="194" t="s">
        <v>1206</v>
      </c>
      <c r="F47" s="194" t="s">
        <v>1206</v>
      </c>
      <c r="G47" s="180"/>
      <c r="H47" s="180"/>
      <c r="I47" s="180"/>
      <c r="J47" s="378" t="s">
        <v>1206</v>
      </c>
      <c r="K47" s="211"/>
      <c r="L47" s="211"/>
      <c r="M47" s="211"/>
      <c r="N47" s="378" t="s">
        <v>1206</v>
      </c>
      <c r="O47" s="372"/>
      <c r="P47" s="364"/>
      <c r="Q47" s="346"/>
      <c r="R47" s="333"/>
    </row>
    <row r="48" spans="1:18" s="88" customFormat="1" ht="36.75" customHeight="1">
      <c r="A48" s="86"/>
      <c r="B48" s="86"/>
      <c r="C48" s="86"/>
      <c r="D48" s="87"/>
      <c r="E48" s="86"/>
      <c r="N48" s="89"/>
      <c r="O48" s="86"/>
      <c r="P48" s="86"/>
      <c r="Q48" s="346"/>
      <c r="R48" s="333"/>
    </row>
    <row r="49" spans="1:18" s="88" customFormat="1" ht="29.25" customHeight="1">
      <c r="A49" s="893" t="s">
        <v>4</v>
      </c>
      <c r="B49" s="893"/>
      <c r="C49" s="893"/>
      <c r="D49" s="893"/>
      <c r="E49" s="605" t="s">
        <v>0</v>
      </c>
      <c r="F49" s="605" t="s">
        <v>1</v>
      </c>
      <c r="G49" s="894" t="s">
        <v>2</v>
      </c>
      <c r="H49" s="894"/>
      <c r="I49" s="894"/>
      <c r="J49" s="894"/>
      <c r="K49" s="894"/>
      <c r="L49" s="894"/>
      <c r="M49" s="894"/>
      <c r="N49" s="894" t="s">
        <v>3</v>
      </c>
      <c r="O49" s="894"/>
      <c r="P49" s="605"/>
      <c r="Q49" s="346"/>
      <c r="R49" s="333"/>
    </row>
    <row r="52" spans="1:18">
      <c r="Q52" s="347"/>
      <c r="R52" s="90"/>
    </row>
    <row r="53" spans="1:18">
      <c r="Q53" s="347"/>
      <c r="R53" s="90"/>
    </row>
    <row r="54" spans="1:18">
      <c r="Q54" s="347"/>
      <c r="R54" s="90"/>
    </row>
    <row r="55" spans="1:18">
      <c r="Q55" s="347"/>
      <c r="R55" s="90"/>
    </row>
    <row r="56" spans="1:18">
      <c r="Q56" s="347"/>
      <c r="R56" s="90"/>
    </row>
    <row r="57" spans="1:18">
      <c r="Q57" s="347"/>
      <c r="R57" s="90"/>
    </row>
    <row r="58" spans="1:18">
      <c r="Q58" s="347"/>
      <c r="R58" s="90"/>
    </row>
    <row r="59" spans="1:18">
      <c r="Q59" s="347"/>
      <c r="R59" s="90"/>
    </row>
    <row r="60" spans="1:18">
      <c r="Q60" s="347"/>
      <c r="R60" s="90"/>
    </row>
    <row r="61" spans="1:18">
      <c r="Q61" s="347"/>
      <c r="R61" s="90"/>
    </row>
    <row r="62" spans="1:18">
      <c r="Q62" s="347"/>
      <c r="R62" s="90"/>
    </row>
    <row r="63" spans="1:18">
      <c r="Q63" s="347"/>
      <c r="R63" s="90"/>
    </row>
    <row r="64" spans="1:18">
      <c r="Q64" s="347"/>
      <c r="R64" s="90"/>
    </row>
    <row r="65" spans="17:18">
      <c r="Q65" s="347"/>
      <c r="R65" s="90"/>
    </row>
    <row r="66" spans="17:18">
      <c r="Q66" s="347"/>
      <c r="R66" s="90"/>
    </row>
    <row r="67" spans="17:18">
      <c r="Q67" s="347"/>
      <c r="R67" s="90"/>
    </row>
    <row r="68" spans="17:18">
      <c r="Q68" s="347"/>
      <c r="R68" s="90"/>
    </row>
    <row r="69" spans="17:18">
      <c r="Q69" s="347"/>
      <c r="R69" s="90"/>
    </row>
    <row r="70" spans="17:18">
      <c r="Q70" s="347"/>
      <c r="R70" s="90"/>
    </row>
    <row r="71" spans="17:18">
      <c r="Q71" s="347"/>
      <c r="R71" s="90"/>
    </row>
    <row r="72" spans="17:18">
      <c r="Q72" s="347"/>
      <c r="R72" s="90"/>
    </row>
    <row r="73" spans="17:18">
      <c r="Q73" s="347"/>
      <c r="R73" s="90"/>
    </row>
    <row r="74" spans="17:18">
      <c r="Q74" s="347"/>
      <c r="R74" s="90"/>
    </row>
    <row r="75" spans="17:18">
      <c r="Q75" s="347"/>
      <c r="R75" s="90"/>
    </row>
    <row r="76" spans="17:18">
      <c r="Q76" s="347"/>
      <c r="R76" s="90"/>
    </row>
    <row r="77" spans="17:18">
      <c r="Q77" s="347"/>
      <c r="R77" s="90"/>
    </row>
    <row r="78" spans="17:18">
      <c r="Q78" s="347"/>
      <c r="R78" s="90"/>
    </row>
    <row r="79" spans="17:18">
      <c r="Q79" s="347"/>
      <c r="R79" s="90"/>
    </row>
    <row r="80" spans="17:18">
      <c r="Q80" s="347"/>
      <c r="R80" s="90"/>
    </row>
    <row r="81" spans="17:18">
      <c r="Q81" s="347"/>
      <c r="R81" s="90"/>
    </row>
    <row r="82" spans="17:18">
      <c r="Q82" s="347"/>
      <c r="R82" s="90"/>
    </row>
    <row r="83" spans="17:18">
      <c r="Q83" s="347"/>
      <c r="R83" s="90"/>
    </row>
    <row r="84" spans="17:18">
      <c r="Q84" s="347"/>
      <c r="R84" s="90"/>
    </row>
    <row r="85" spans="17:18">
      <c r="Q85" s="347"/>
      <c r="R85" s="90"/>
    </row>
    <row r="86" spans="17:18">
      <c r="Q86" s="347"/>
      <c r="R86" s="90"/>
    </row>
    <row r="87" spans="17:18">
      <c r="Q87" s="347"/>
      <c r="R87" s="90"/>
    </row>
    <row r="88" spans="17:18">
      <c r="Q88" s="347"/>
      <c r="R88" s="90"/>
    </row>
    <row r="89" spans="17:18">
      <c r="Q89" s="347"/>
      <c r="R89" s="90"/>
    </row>
    <row r="90" spans="17:18">
      <c r="Q90" s="347"/>
      <c r="R90" s="90"/>
    </row>
    <row r="91" spans="17:18">
      <c r="Q91" s="347"/>
      <c r="R91" s="90"/>
    </row>
    <row r="92" spans="17:18">
      <c r="Q92" s="347"/>
      <c r="R92" s="90"/>
    </row>
    <row r="93" spans="17:18">
      <c r="Q93" s="347"/>
      <c r="R93" s="90"/>
    </row>
  </sheetData>
  <sortState ref="B8:P15">
    <sortCondition descending="1" ref="N8:N15"/>
  </sortState>
  <mergeCells count="24">
    <mergeCell ref="P6:P7"/>
    <mergeCell ref="A1:P1"/>
    <mergeCell ref="A2:P2"/>
    <mergeCell ref="N5:O5"/>
    <mergeCell ref="G6:M6"/>
    <mergeCell ref="N6:N7"/>
    <mergeCell ref="D3:E3"/>
    <mergeCell ref="C6:C7"/>
    <mergeCell ref="D4:E4"/>
    <mergeCell ref="B6:B7"/>
    <mergeCell ref="A3:C3"/>
    <mergeCell ref="M4:O4"/>
    <mergeCell ref="F6:F7"/>
    <mergeCell ref="O6:O7"/>
    <mergeCell ref="A6:A7"/>
    <mergeCell ref="E6:E7"/>
    <mergeCell ref="K3:L3"/>
    <mergeCell ref="M3:O3"/>
    <mergeCell ref="A49:D49"/>
    <mergeCell ref="G49:M49"/>
    <mergeCell ref="N49:O49"/>
    <mergeCell ref="K4:L4"/>
    <mergeCell ref="A4:C4"/>
    <mergeCell ref="D6:D7"/>
  </mergeCells>
  <conditionalFormatting sqref="F1:F1048576">
    <cfRule type="containsText" dxfId="27" priority="4" stopIfTrue="1" operator="containsText" text="FERDİ">
      <formula>NOT(ISERROR(SEARCH("FERDİ",F1)))</formula>
    </cfRule>
  </conditionalFormatting>
  <conditionalFormatting sqref="M3">
    <cfRule type="containsText" dxfId="26" priority="3" stopIfTrue="1" operator="containsText" text="FERDİ">
      <formula>NOT(ISERROR(SEARCH("FERDİ",M3)))</formula>
    </cfRule>
  </conditionalFormatting>
  <conditionalFormatting sqref="M4">
    <cfRule type="containsText" dxfId="25" priority="2" stopIfTrue="1" operator="containsText" text="FERDİ">
      <formula>NOT(ISERROR(SEARCH("FERDİ",M4)))</formula>
    </cfRule>
  </conditionalFormatting>
  <conditionalFormatting sqref="M4">
    <cfRule type="containsText" dxfId="24" priority="1" stopIfTrue="1" operator="containsText" text="FERDİ">
      <formula>NOT(ISERROR(SEARCH("FERDİ",M4)))</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51"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sheetPr codeName="Sayfa18">
    <tabColor rgb="FF00B050"/>
  </sheetPr>
  <dimension ref="A1:U63"/>
  <sheetViews>
    <sheetView view="pageBreakPreview" topLeftCell="A10" zoomScale="80" zoomScaleSheetLayoutView="80" workbookViewId="0">
      <selection activeCell="C11" sqref="C11"/>
    </sheetView>
  </sheetViews>
  <sheetFormatPr defaultRowHeight="12.75"/>
  <cols>
    <col min="1" max="1" width="4.85546875" style="28" customWidth="1"/>
    <col min="2" max="2" width="10" style="28" bestFit="1" customWidth="1"/>
    <col min="3" max="3" width="14.42578125" style="21" customWidth="1"/>
    <col min="4" max="4" width="22.140625" style="52" customWidth="1"/>
    <col min="5" max="5" width="28.85546875" style="52" customWidth="1"/>
    <col min="6" max="6" width="11.42578125" style="187" customWidth="1"/>
    <col min="7" max="7" width="7.5703125" style="29" customWidth="1"/>
    <col min="8" max="8" width="2.140625" style="21" customWidth="1"/>
    <col min="9" max="9" width="5.85546875" style="28" customWidth="1"/>
    <col min="10" max="10" width="14.85546875" style="28" hidden="1" customWidth="1"/>
    <col min="11" max="11" width="8" style="28" customWidth="1"/>
    <col min="12" max="12" width="15.7109375" style="30" customWidth="1"/>
    <col min="13" max="13" width="25.28515625" style="56" bestFit="1" customWidth="1"/>
    <col min="14" max="14" width="31.42578125" style="56" customWidth="1"/>
    <col min="15" max="15" width="9.5703125" style="187" customWidth="1"/>
    <col min="16" max="16" width="7.7109375" style="21" customWidth="1"/>
    <col min="17" max="17" width="5.7109375" style="21" customWidth="1"/>
    <col min="18" max="19" width="9.140625" style="21"/>
    <col min="20" max="20" width="8.5703125" style="339" bestFit="1" customWidth="1"/>
    <col min="21" max="21" width="5" style="335" bestFit="1" customWidth="1"/>
    <col min="22" max="16384" width="9.140625" style="21"/>
  </cols>
  <sheetData>
    <row r="1" spans="1:21" s="10" customFormat="1" ht="50.25" customHeight="1">
      <c r="A1" s="880" t="s">
        <v>1204</v>
      </c>
      <c r="B1" s="880"/>
      <c r="C1" s="880"/>
      <c r="D1" s="880"/>
      <c r="E1" s="880"/>
      <c r="F1" s="880"/>
      <c r="G1" s="880"/>
      <c r="H1" s="880"/>
      <c r="I1" s="880"/>
      <c r="J1" s="880"/>
      <c r="K1" s="880"/>
      <c r="L1" s="880"/>
      <c r="M1" s="880"/>
      <c r="N1" s="880"/>
      <c r="O1" s="880"/>
      <c r="P1" s="880"/>
      <c r="T1" s="338"/>
      <c r="U1" s="334"/>
    </row>
    <row r="2" spans="1:21" s="10" customFormat="1" ht="24.75" customHeight="1">
      <c r="A2" s="881" t="s">
        <v>1286</v>
      </c>
      <c r="B2" s="881"/>
      <c r="C2" s="881"/>
      <c r="D2" s="881"/>
      <c r="E2" s="881"/>
      <c r="F2" s="881"/>
      <c r="G2" s="881"/>
      <c r="H2" s="881"/>
      <c r="I2" s="881"/>
      <c r="J2" s="881"/>
      <c r="K2" s="881"/>
      <c r="L2" s="881"/>
      <c r="M2" s="881"/>
      <c r="N2" s="881"/>
      <c r="O2" s="881"/>
      <c r="P2" s="881"/>
      <c r="T2" s="338"/>
      <c r="U2" s="334"/>
    </row>
    <row r="3" spans="1:21" s="12" customFormat="1" ht="29.25" customHeight="1">
      <c r="A3" s="882" t="s">
        <v>115</v>
      </c>
      <c r="B3" s="882"/>
      <c r="C3" s="882"/>
      <c r="D3" s="883" t="s">
        <v>191</v>
      </c>
      <c r="E3" s="883"/>
      <c r="F3" s="884"/>
      <c r="G3" s="884"/>
      <c r="H3" s="566"/>
      <c r="I3" s="882" t="s">
        <v>644</v>
      </c>
      <c r="J3" s="882"/>
      <c r="K3" s="882"/>
      <c r="L3" s="882"/>
      <c r="M3" s="882"/>
      <c r="N3" s="873" t="s">
        <v>1345</v>
      </c>
      <c r="O3" s="873"/>
      <c r="P3" s="873"/>
      <c r="T3" s="338"/>
      <c r="U3" s="334"/>
    </row>
    <row r="4" spans="1:21" s="12" customFormat="1" ht="17.25" customHeight="1">
      <c r="A4" s="871" t="s">
        <v>105</v>
      </c>
      <c r="B4" s="871"/>
      <c r="C4" s="871"/>
      <c r="D4" s="872" t="s">
        <v>947</v>
      </c>
      <c r="E4" s="872"/>
      <c r="F4" s="595"/>
      <c r="G4" s="521"/>
      <c r="H4" s="521"/>
      <c r="I4" s="521"/>
      <c r="J4" s="521"/>
      <c r="K4" s="521"/>
      <c r="L4" s="523"/>
      <c r="M4" s="417" t="s">
        <v>5</v>
      </c>
      <c r="N4" s="861" t="s">
        <v>1281</v>
      </c>
      <c r="O4" s="861"/>
      <c r="P4" s="861"/>
      <c r="T4" s="338"/>
      <c r="U4" s="334"/>
    </row>
    <row r="5" spans="1:21" s="10" customFormat="1" ht="21.75" customHeight="1">
      <c r="A5" s="13"/>
      <c r="B5" s="13"/>
      <c r="C5" s="14"/>
      <c r="D5" s="15"/>
      <c r="E5" s="16"/>
      <c r="F5" s="188"/>
      <c r="G5" s="16"/>
      <c r="H5" s="16"/>
      <c r="I5" s="13"/>
      <c r="J5" s="13"/>
      <c r="K5" s="13"/>
      <c r="L5" s="17"/>
      <c r="M5" s="18"/>
      <c r="N5" s="858">
        <v>41794.806710532408</v>
      </c>
      <c r="O5" s="858"/>
      <c r="P5" s="858"/>
      <c r="T5" s="338"/>
      <c r="U5" s="334"/>
    </row>
    <row r="6" spans="1:21" s="19" customFormat="1" ht="18.75" customHeight="1">
      <c r="A6" s="917" t="s">
        <v>11</v>
      </c>
      <c r="B6" s="914" t="s">
        <v>100</v>
      </c>
      <c r="C6" s="919" t="s">
        <v>1143</v>
      </c>
      <c r="D6" s="918" t="s">
        <v>13</v>
      </c>
      <c r="E6" s="918" t="s">
        <v>944</v>
      </c>
      <c r="F6" s="1019" t="s">
        <v>14</v>
      </c>
      <c r="G6" s="912" t="s">
        <v>301</v>
      </c>
      <c r="I6" s="358" t="s">
        <v>15</v>
      </c>
      <c r="J6" s="359"/>
      <c r="K6" s="359"/>
      <c r="L6" s="359"/>
      <c r="M6" s="359"/>
      <c r="N6" s="359"/>
      <c r="O6" s="359"/>
      <c r="P6" s="360"/>
      <c r="T6" s="339"/>
      <c r="U6" s="335"/>
    </row>
    <row r="7" spans="1:21" ht="30.75" customHeight="1">
      <c r="A7" s="917"/>
      <c r="B7" s="915"/>
      <c r="C7" s="919"/>
      <c r="D7" s="918"/>
      <c r="E7" s="918"/>
      <c r="F7" s="1019"/>
      <c r="G7" s="913"/>
      <c r="H7" s="20"/>
      <c r="I7" s="202" t="s">
        <v>11</v>
      </c>
      <c r="J7" s="202" t="s">
        <v>101</v>
      </c>
      <c r="K7" s="202" t="s">
        <v>100</v>
      </c>
      <c r="L7" s="203" t="s">
        <v>12</v>
      </c>
      <c r="M7" s="204" t="s">
        <v>13</v>
      </c>
      <c r="N7" s="204" t="s">
        <v>944</v>
      </c>
      <c r="O7" s="205" t="s">
        <v>14</v>
      </c>
      <c r="P7" s="202" t="s">
        <v>27</v>
      </c>
    </row>
    <row r="8" spans="1:21" s="19" customFormat="1" ht="50.25" customHeight="1">
      <c r="A8" s="576">
        <v>1</v>
      </c>
      <c r="B8" s="576">
        <v>309</v>
      </c>
      <c r="C8" s="577">
        <v>33286</v>
      </c>
      <c r="D8" s="578" t="s">
        <v>1060</v>
      </c>
      <c r="E8" s="579" t="s">
        <v>1059</v>
      </c>
      <c r="F8" s="599">
        <v>20582</v>
      </c>
      <c r="G8" s="581">
        <v>8</v>
      </c>
      <c r="H8" s="22"/>
      <c r="I8" s="576">
        <v>1</v>
      </c>
      <c r="J8" s="583" t="s">
        <v>75</v>
      </c>
      <c r="K8" s="584">
        <v>338</v>
      </c>
      <c r="L8" s="577">
        <v>34242</v>
      </c>
      <c r="M8" s="585" t="s">
        <v>1098</v>
      </c>
      <c r="N8" s="585" t="s">
        <v>1096</v>
      </c>
      <c r="O8" s="599">
        <v>21149</v>
      </c>
      <c r="P8" s="584">
        <v>4</v>
      </c>
      <c r="T8" s="339"/>
      <c r="U8" s="335"/>
    </row>
    <row r="9" spans="1:21" s="19" customFormat="1" ht="50.25" customHeight="1">
      <c r="A9" s="576">
        <v>2</v>
      </c>
      <c r="B9" s="576">
        <v>301</v>
      </c>
      <c r="C9" s="577">
        <v>33285</v>
      </c>
      <c r="D9" s="578" t="s">
        <v>1016</v>
      </c>
      <c r="E9" s="579" t="s">
        <v>1014</v>
      </c>
      <c r="F9" s="599">
        <v>20653</v>
      </c>
      <c r="G9" s="581">
        <v>7</v>
      </c>
      <c r="H9" s="22"/>
      <c r="I9" s="576">
        <v>2</v>
      </c>
      <c r="J9" s="583" t="s">
        <v>76</v>
      </c>
      <c r="K9" s="584">
        <v>259</v>
      </c>
      <c r="L9" s="577" t="s">
        <v>962</v>
      </c>
      <c r="M9" s="585" t="s">
        <v>963</v>
      </c>
      <c r="N9" s="585" t="s">
        <v>961</v>
      </c>
      <c r="O9" s="599">
        <v>21446</v>
      </c>
      <c r="P9" s="584">
        <v>6</v>
      </c>
      <c r="T9" s="339"/>
      <c r="U9" s="335"/>
    </row>
    <row r="10" spans="1:21" s="19" customFormat="1" ht="50.25" customHeight="1">
      <c r="A10" s="576">
        <v>3</v>
      </c>
      <c r="B10" s="576">
        <v>371</v>
      </c>
      <c r="C10" s="577">
        <v>33496</v>
      </c>
      <c r="D10" s="578" t="s">
        <v>1132</v>
      </c>
      <c r="E10" s="579" t="s">
        <v>1129</v>
      </c>
      <c r="F10" s="599">
        <v>20686</v>
      </c>
      <c r="G10" s="581">
        <v>6</v>
      </c>
      <c r="H10" s="22"/>
      <c r="I10" s="576">
        <v>3</v>
      </c>
      <c r="J10" s="583" t="s">
        <v>77</v>
      </c>
      <c r="K10" s="584">
        <v>371</v>
      </c>
      <c r="L10" s="577">
        <v>33496</v>
      </c>
      <c r="M10" s="585" t="s">
        <v>1132</v>
      </c>
      <c r="N10" s="585" t="s">
        <v>1129</v>
      </c>
      <c r="O10" s="599">
        <v>20686</v>
      </c>
      <c r="P10" s="584">
        <v>3</v>
      </c>
      <c r="T10" s="339"/>
      <c r="U10" s="335"/>
    </row>
    <row r="11" spans="1:21" s="19" customFormat="1" ht="50.25" customHeight="1">
      <c r="A11" s="576">
        <v>4</v>
      </c>
      <c r="B11" s="576">
        <v>338</v>
      </c>
      <c r="C11" s="577">
        <v>34242</v>
      </c>
      <c r="D11" s="578" t="s">
        <v>1098</v>
      </c>
      <c r="E11" s="579" t="s">
        <v>1096</v>
      </c>
      <c r="F11" s="599">
        <v>21149</v>
      </c>
      <c r="G11" s="581">
        <v>5</v>
      </c>
      <c r="H11" s="22"/>
      <c r="I11" s="576">
        <v>4</v>
      </c>
      <c r="J11" s="583" t="s">
        <v>78</v>
      </c>
      <c r="K11" s="584">
        <v>301</v>
      </c>
      <c r="L11" s="577">
        <v>33285</v>
      </c>
      <c r="M11" s="585" t="s">
        <v>1016</v>
      </c>
      <c r="N11" s="585" t="s">
        <v>1014</v>
      </c>
      <c r="O11" s="599">
        <v>20653</v>
      </c>
      <c r="P11" s="584">
        <v>2</v>
      </c>
      <c r="T11" s="339"/>
      <c r="U11" s="335"/>
    </row>
    <row r="12" spans="1:21" s="19" customFormat="1" ht="50.25" customHeight="1">
      <c r="A12" s="576">
        <v>5</v>
      </c>
      <c r="B12" s="576">
        <v>271</v>
      </c>
      <c r="C12" s="577">
        <v>34568</v>
      </c>
      <c r="D12" s="578" t="s">
        <v>998</v>
      </c>
      <c r="E12" s="579" t="s">
        <v>996</v>
      </c>
      <c r="F12" s="599">
        <v>21243</v>
      </c>
      <c r="G12" s="581">
        <v>4</v>
      </c>
      <c r="H12" s="22"/>
      <c r="I12" s="576">
        <v>5</v>
      </c>
      <c r="J12" s="583" t="s">
        <v>79</v>
      </c>
      <c r="K12" s="584">
        <v>309</v>
      </c>
      <c r="L12" s="577">
        <v>33286</v>
      </c>
      <c r="M12" s="585" t="s">
        <v>1060</v>
      </c>
      <c r="N12" s="585" t="s">
        <v>1059</v>
      </c>
      <c r="O12" s="599">
        <v>20582</v>
      </c>
      <c r="P12" s="584">
        <v>1</v>
      </c>
      <c r="T12" s="339"/>
      <c r="U12" s="335"/>
    </row>
    <row r="13" spans="1:21" s="19" customFormat="1" ht="50.25" customHeight="1">
      <c r="A13" s="576">
        <v>6</v>
      </c>
      <c r="B13" s="576">
        <v>259</v>
      </c>
      <c r="C13" s="577" t="s">
        <v>962</v>
      </c>
      <c r="D13" s="578" t="s">
        <v>963</v>
      </c>
      <c r="E13" s="579" t="s">
        <v>961</v>
      </c>
      <c r="F13" s="599">
        <v>21446</v>
      </c>
      <c r="G13" s="581">
        <v>3</v>
      </c>
      <c r="H13" s="22"/>
      <c r="I13" s="576">
        <v>6</v>
      </c>
      <c r="J13" s="583" t="s">
        <v>80</v>
      </c>
      <c r="K13" s="584">
        <v>271</v>
      </c>
      <c r="L13" s="577">
        <v>34568</v>
      </c>
      <c r="M13" s="585" t="s">
        <v>998</v>
      </c>
      <c r="N13" s="585" t="s">
        <v>996</v>
      </c>
      <c r="O13" s="599">
        <v>21243</v>
      </c>
      <c r="P13" s="584">
        <v>5</v>
      </c>
      <c r="T13" s="339"/>
      <c r="U13" s="335"/>
    </row>
    <row r="14" spans="1:21" s="19" customFormat="1" ht="50.25" customHeight="1">
      <c r="A14" s="576">
        <v>7</v>
      </c>
      <c r="B14" s="576">
        <v>356</v>
      </c>
      <c r="C14" s="577">
        <v>35668</v>
      </c>
      <c r="D14" s="578" t="s">
        <v>1116</v>
      </c>
      <c r="E14" s="579" t="s">
        <v>1114</v>
      </c>
      <c r="F14" s="599">
        <v>22282</v>
      </c>
      <c r="G14" s="581">
        <v>2</v>
      </c>
      <c r="H14" s="22"/>
      <c r="I14" s="576">
        <v>7</v>
      </c>
      <c r="J14" s="583" t="s">
        <v>267</v>
      </c>
      <c r="K14" s="584">
        <v>336</v>
      </c>
      <c r="L14" s="577">
        <v>35791</v>
      </c>
      <c r="M14" s="585" t="s">
        <v>1083</v>
      </c>
      <c r="N14" s="585" t="s">
        <v>1081</v>
      </c>
      <c r="O14" s="599">
        <v>24274</v>
      </c>
      <c r="P14" s="584">
        <v>8</v>
      </c>
      <c r="T14" s="339"/>
      <c r="U14" s="335"/>
    </row>
    <row r="15" spans="1:21" s="19" customFormat="1" ht="50.25" customHeight="1">
      <c r="A15" s="576">
        <v>8</v>
      </c>
      <c r="B15" s="576">
        <v>336</v>
      </c>
      <c r="C15" s="577">
        <v>35791</v>
      </c>
      <c r="D15" s="578" t="s">
        <v>1083</v>
      </c>
      <c r="E15" s="579" t="s">
        <v>1081</v>
      </c>
      <c r="F15" s="599">
        <v>24274</v>
      </c>
      <c r="G15" s="581">
        <v>1</v>
      </c>
      <c r="H15" s="22"/>
      <c r="I15" s="576">
        <v>8</v>
      </c>
      <c r="J15" s="583" t="s">
        <v>268</v>
      </c>
      <c r="K15" s="584">
        <v>356</v>
      </c>
      <c r="L15" s="577">
        <v>35668</v>
      </c>
      <c r="M15" s="585" t="s">
        <v>1116</v>
      </c>
      <c r="N15" s="585" t="s">
        <v>1114</v>
      </c>
      <c r="O15" s="599">
        <v>22282</v>
      </c>
      <c r="P15" s="584">
        <v>7</v>
      </c>
      <c r="T15" s="339"/>
      <c r="U15" s="335"/>
    </row>
    <row r="16" spans="1:21" s="19" customFormat="1" ht="50.25" customHeight="1">
      <c r="A16" s="72"/>
      <c r="B16" s="23"/>
      <c r="C16" s="26"/>
      <c r="D16" s="365"/>
      <c r="E16" s="366"/>
      <c r="F16" s="184"/>
      <c r="G16" s="368"/>
      <c r="H16" s="22"/>
      <c r="I16" s="576">
        <v>9</v>
      </c>
      <c r="J16" s="583" t="s">
        <v>269</v>
      </c>
      <c r="K16" s="584" t="s">
        <v>1206</v>
      </c>
      <c r="L16" s="577" t="s">
        <v>1206</v>
      </c>
      <c r="M16" s="585" t="s">
        <v>1206</v>
      </c>
      <c r="N16" s="585" t="s">
        <v>1206</v>
      </c>
      <c r="O16" s="599"/>
      <c r="P16" s="584"/>
      <c r="T16" s="339"/>
      <c r="U16" s="335"/>
    </row>
    <row r="17" spans="1:21" s="19" customFormat="1" ht="50.25" customHeight="1">
      <c r="A17" s="72"/>
      <c r="B17" s="23"/>
      <c r="C17" s="26"/>
      <c r="D17" s="365"/>
      <c r="E17" s="366"/>
      <c r="F17" s="184"/>
      <c r="G17" s="368"/>
      <c r="H17" s="22"/>
      <c r="I17" s="576">
        <v>10</v>
      </c>
      <c r="J17" s="583" t="s">
        <v>270</v>
      </c>
      <c r="K17" s="584" t="s">
        <v>1206</v>
      </c>
      <c r="L17" s="577" t="s">
        <v>1206</v>
      </c>
      <c r="M17" s="585" t="s">
        <v>1206</v>
      </c>
      <c r="N17" s="585" t="s">
        <v>1206</v>
      </c>
      <c r="O17" s="599"/>
      <c r="P17" s="584"/>
      <c r="T17" s="339"/>
      <c r="U17" s="335"/>
    </row>
    <row r="18" spans="1:21" s="19" customFormat="1" ht="50.25" customHeight="1">
      <c r="A18" s="72"/>
      <c r="B18" s="23"/>
      <c r="C18" s="26"/>
      <c r="D18" s="365"/>
      <c r="E18" s="366"/>
      <c r="F18" s="184"/>
      <c r="G18" s="368"/>
      <c r="H18" s="22"/>
      <c r="I18" s="576">
        <v>11</v>
      </c>
      <c r="J18" s="583" t="s">
        <v>271</v>
      </c>
      <c r="K18" s="584" t="s">
        <v>1206</v>
      </c>
      <c r="L18" s="577" t="s">
        <v>1206</v>
      </c>
      <c r="M18" s="585" t="s">
        <v>1206</v>
      </c>
      <c r="N18" s="585" t="s">
        <v>1206</v>
      </c>
      <c r="O18" s="599"/>
      <c r="P18" s="584"/>
      <c r="T18" s="339"/>
      <c r="U18" s="335"/>
    </row>
    <row r="19" spans="1:21" s="19" customFormat="1" ht="50.25" customHeight="1">
      <c r="A19" s="72"/>
      <c r="B19" s="23"/>
      <c r="C19" s="26"/>
      <c r="D19" s="365"/>
      <c r="E19" s="366"/>
      <c r="F19" s="184"/>
      <c r="G19" s="368"/>
      <c r="H19" s="22"/>
      <c r="I19" s="576">
        <v>12</v>
      </c>
      <c r="J19" s="583" t="s">
        <v>272</v>
      </c>
      <c r="K19" s="584" t="s">
        <v>1206</v>
      </c>
      <c r="L19" s="577" t="s">
        <v>1206</v>
      </c>
      <c r="M19" s="585" t="s">
        <v>1206</v>
      </c>
      <c r="N19" s="585" t="s">
        <v>1206</v>
      </c>
      <c r="O19" s="599"/>
      <c r="P19" s="584"/>
      <c r="T19" s="339"/>
      <c r="U19" s="335"/>
    </row>
    <row r="20" spans="1:21" s="19" customFormat="1" ht="50.25" customHeight="1">
      <c r="A20" s="72"/>
      <c r="B20" s="23"/>
      <c r="C20" s="26"/>
      <c r="D20" s="365"/>
      <c r="E20" s="366"/>
      <c r="F20" s="184"/>
      <c r="G20" s="368"/>
      <c r="H20" s="22"/>
      <c r="I20" s="358" t="s">
        <v>16</v>
      </c>
      <c r="J20" s="359"/>
      <c r="K20" s="359"/>
      <c r="L20" s="359"/>
      <c r="M20" s="359"/>
      <c r="N20" s="359"/>
      <c r="O20" s="359"/>
      <c r="P20" s="360"/>
      <c r="T20" s="339"/>
      <c r="U20" s="335"/>
    </row>
    <row r="21" spans="1:21" s="19" customFormat="1" ht="50.25" customHeight="1">
      <c r="A21" s="72"/>
      <c r="B21" s="23"/>
      <c r="C21" s="26"/>
      <c r="D21" s="365"/>
      <c r="E21" s="366"/>
      <c r="F21" s="184"/>
      <c r="G21" s="368"/>
      <c r="H21" s="22"/>
      <c r="I21" s="49" t="s">
        <v>11</v>
      </c>
      <c r="J21" s="49" t="s">
        <v>101</v>
      </c>
      <c r="K21" s="49" t="s">
        <v>100</v>
      </c>
      <c r="L21" s="124" t="s">
        <v>12</v>
      </c>
      <c r="M21" s="125" t="s">
        <v>13</v>
      </c>
      <c r="N21" s="125" t="s">
        <v>944</v>
      </c>
      <c r="O21" s="183" t="s">
        <v>14</v>
      </c>
      <c r="P21" s="49" t="s">
        <v>27</v>
      </c>
      <c r="T21" s="339"/>
      <c r="U21" s="335"/>
    </row>
    <row r="22" spans="1:21" s="19" customFormat="1" ht="50.25" customHeight="1">
      <c r="A22" s="72"/>
      <c r="B22" s="23"/>
      <c r="C22" s="26"/>
      <c r="D22" s="365"/>
      <c r="E22" s="366"/>
      <c r="F22" s="184"/>
      <c r="G22" s="368"/>
      <c r="H22" s="22"/>
      <c r="I22" s="576">
        <v>1</v>
      </c>
      <c r="J22" s="583" t="s">
        <v>81</v>
      </c>
      <c r="K22" s="584" t="s">
        <v>1206</v>
      </c>
      <c r="L22" s="577" t="s">
        <v>1206</v>
      </c>
      <c r="M22" s="585" t="s">
        <v>1206</v>
      </c>
      <c r="N22" s="585" t="s">
        <v>1206</v>
      </c>
      <c r="O22" s="599"/>
      <c r="P22" s="584"/>
      <c r="T22" s="339"/>
      <c r="U22" s="335"/>
    </row>
    <row r="23" spans="1:21" s="19" customFormat="1" ht="50.25" customHeight="1">
      <c r="A23" s="72"/>
      <c r="B23" s="23"/>
      <c r="C23" s="26"/>
      <c r="D23" s="365"/>
      <c r="E23" s="366"/>
      <c r="F23" s="184"/>
      <c r="G23" s="368"/>
      <c r="H23" s="22"/>
      <c r="I23" s="576">
        <v>2</v>
      </c>
      <c r="J23" s="583" t="s">
        <v>82</v>
      </c>
      <c r="K23" s="584" t="s">
        <v>1206</v>
      </c>
      <c r="L23" s="577" t="s">
        <v>1206</v>
      </c>
      <c r="M23" s="585" t="s">
        <v>1206</v>
      </c>
      <c r="N23" s="585" t="s">
        <v>1206</v>
      </c>
      <c r="O23" s="599"/>
      <c r="P23" s="584"/>
      <c r="T23" s="339"/>
      <c r="U23" s="335"/>
    </row>
    <row r="24" spans="1:21" s="19" customFormat="1" ht="50.25" customHeight="1">
      <c r="A24" s="72"/>
      <c r="B24" s="23"/>
      <c r="C24" s="26"/>
      <c r="D24" s="365"/>
      <c r="E24" s="366"/>
      <c r="F24" s="184"/>
      <c r="G24" s="368"/>
      <c r="H24" s="22"/>
      <c r="I24" s="576">
        <v>3</v>
      </c>
      <c r="J24" s="583" t="s">
        <v>83</v>
      </c>
      <c r="K24" s="584" t="s">
        <v>1206</v>
      </c>
      <c r="L24" s="577" t="s">
        <v>1206</v>
      </c>
      <c r="M24" s="585" t="s">
        <v>1206</v>
      </c>
      <c r="N24" s="585" t="s">
        <v>1206</v>
      </c>
      <c r="O24" s="599"/>
      <c r="P24" s="584"/>
      <c r="T24" s="339"/>
      <c r="U24" s="335"/>
    </row>
    <row r="25" spans="1:21" s="19" customFormat="1" ht="50.25" customHeight="1">
      <c r="A25" s="72"/>
      <c r="B25" s="23"/>
      <c r="C25" s="26"/>
      <c r="D25" s="365"/>
      <c r="E25" s="366"/>
      <c r="F25" s="184"/>
      <c r="G25" s="368"/>
      <c r="H25" s="22"/>
      <c r="I25" s="576">
        <v>4</v>
      </c>
      <c r="J25" s="583" t="s">
        <v>84</v>
      </c>
      <c r="K25" s="584" t="s">
        <v>1206</v>
      </c>
      <c r="L25" s="577" t="s">
        <v>1206</v>
      </c>
      <c r="M25" s="585" t="s">
        <v>1206</v>
      </c>
      <c r="N25" s="585" t="s">
        <v>1206</v>
      </c>
      <c r="O25" s="599"/>
      <c r="P25" s="584"/>
      <c r="T25" s="339"/>
      <c r="U25" s="335"/>
    </row>
    <row r="26" spans="1:21" s="19" customFormat="1" ht="50.25" customHeight="1">
      <c r="A26" s="72"/>
      <c r="B26" s="23"/>
      <c r="C26" s="26"/>
      <c r="D26" s="365"/>
      <c r="E26" s="366"/>
      <c r="F26" s="184"/>
      <c r="G26" s="368"/>
      <c r="H26" s="22"/>
      <c r="I26" s="576">
        <v>5</v>
      </c>
      <c r="J26" s="583" t="s">
        <v>85</v>
      </c>
      <c r="K26" s="584" t="s">
        <v>1206</v>
      </c>
      <c r="L26" s="577" t="s">
        <v>1206</v>
      </c>
      <c r="M26" s="585" t="s">
        <v>1206</v>
      </c>
      <c r="N26" s="585" t="s">
        <v>1206</v>
      </c>
      <c r="O26" s="599"/>
      <c r="P26" s="584"/>
      <c r="T26" s="339"/>
      <c r="U26" s="335"/>
    </row>
    <row r="27" spans="1:21" s="19" customFormat="1" ht="50.25" customHeight="1">
      <c r="A27" s="72"/>
      <c r="B27" s="23"/>
      <c r="C27" s="26"/>
      <c r="D27" s="365"/>
      <c r="E27" s="366"/>
      <c r="F27" s="184"/>
      <c r="G27" s="368"/>
      <c r="H27" s="22"/>
      <c r="I27" s="576">
        <v>6</v>
      </c>
      <c r="J27" s="583" t="s">
        <v>86</v>
      </c>
      <c r="K27" s="584" t="s">
        <v>1206</v>
      </c>
      <c r="L27" s="577" t="s">
        <v>1206</v>
      </c>
      <c r="M27" s="585" t="s">
        <v>1206</v>
      </c>
      <c r="N27" s="585" t="s">
        <v>1206</v>
      </c>
      <c r="O27" s="599"/>
      <c r="P27" s="584"/>
      <c r="T27" s="339"/>
      <c r="U27" s="335"/>
    </row>
    <row r="28" spans="1:21" s="19" customFormat="1" ht="50.25" customHeight="1">
      <c r="A28" s="72"/>
      <c r="B28" s="23"/>
      <c r="C28" s="26"/>
      <c r="D28" s="365"/>
      <c r="E28" s="366"/>
      <c r="F28" s="184"/>
      <c r="G28" s="368"/>
      <c r="H28" s="22"/>
      <c r="I28" s="576">
        <v>7</v>
      </c>
      <c r="J28" s="583" t="s">
        <v>273</v>
      </c>
      <c r="K28" s="584" t="s">
        <v>1206</v>
      </c>
      <c r="L28" s="577" t="s">
        <v>1206</v>
      </c>
      <c r="M28" s="585" t="s">
        <v>1206</v>
      </c>
      <c r="N28" s="585" t="s">
        <v>1206</v>
      </c>
      <c r="O28" s="599"/>
      <c r="P28" s="584"/>
      <c r="T28" s="339"/>
      <c r="U28" s="335"/>
    </row>
    <row r="29" spans="1:21" s="19" customFormat="1" ht="50.25" customHeight="1">
      <c r="A29" s="72"/>
      <c r="B29" s="23"/>
      <c r="C29" s="26"/>
      <c r="D29" s="365"/>
      <c r="E29" s="366"/>
      <c r="F29" s="184"/>
      <c r="G29" s="368"/>
      <c r="H29" s="22"/>
      <c r="I29" s="576">
        <v>8</v>
      </c>
      <c r="J29" s="583" t="s">
        <v>274</v>
      </c>
      <c r="K29" s="584" t="s">
        <v>1206</v>
      </c>
      <c r="L29" s="577" t="s">
        <v>1206</v>
      </c>
      <c r="M29" s="585" t="s">
        <v>1206</v>
      </c>
      <c r="N29" s="585" t="s">
        <v>1206</v>
      </c>
      <c r="O29" s="599"/>
      <c r="P29" s="584"/>
      <c r="T29" s="339"/>
      <c r="U29" s="335"/>
    </row>
    <row r="30" spans="1:21" s="19" customFormat="1" ht="50.25" customHeight="1">
      <c r="A30" s="72"/>
      <c r="B30" s="23"/>
      <c r="C30" s="26"/>
      <c r="D30" s="365"/>
      <c r="E30" s="366"/>
      <c r="F30" s="184"/>
      <c r="G30" s="368"/>
      <c r="H30" s="22"/>
      <c r="I30" s="576">
        <v>9</v>
      </c>
      <c r="J30" s="583" t="s">
        <v>275</v>
      </c>
      <c r="K30" s="584" t="s">
        <v>1206</v>
      </c>
      <c r="L30" s="577" t="s">
        <v>1206</v>
      </c>
      <c r="M30" s="585" t="s">
        <v>1206</v>
      </c>
      <c r="N30" s="585" t="s">
        <v>1206</v>
      </c>
      <c r="O30" s="599"/>
      <c r="P30" s="584"/>
      <c r="T30" s="339"/>
      <c r="U30" s="335"/>
    </row>
    <row r="31" spans="1:21" s="19" customFormat="1" ht="50.25" customHeight="1">
      <c r="A31" s="72"/>
      <c r="B31" s="23"/>
      <c r="C31" s="26"/>
      <c r="D31" s="365"/>
      <c r="E31" s="366"/>
      <c r="F31" s="184"/>
      <c r="G31" s="368"/>
      <c r="H31" s="22"/>
      <c r="I31" s="576">
        <v>10</v>
      </c>
      <c r="J31" s="583" t="s">
        <v>276</v>
      </c>
      <c r="K31" s="584" t="s">
        <v>1206</v>
      </c>
      <c r="L31" s="577" t="s">
        <v>1206</v>
      </c>
      <c r="M31" s="585" t="s">
        <v>1206</v>
      </c>
      <c r="N31" s="585" t="s">
        <v>1206</v>
      </c>
      <c r="O31" s="599"/>
      <c r="P31" s="584"/>
      <c r="T31" s="339"/>
      <c r="U31" s="335"/>
    </row>
    <row r="32" spans="1:21" s="19" customFormat="1" ht="50.25" customHeight="1">
      <c r="A32" s="72"/>
      <c r="B32" s="23"/>
      <c r="C32" s="26"/>
      <c r="D32" s="365"/>
      <c r="E32" s="366"/>
      <c r="F32" s="184"/>
      <c r="G32" s="368"/>
      <c r="H32" s="22"/>
      <c r="I32" s="576">
        <v>11</v>
      </c>
      <c r="J32" s="583" t="s">
        <v>277</v>
      </c>
      <c r="K32" s="584" t="s">
        <v>1206</v>
      </c>
      <c r="L32" s="577" t="s">
        <v>1206</v>
      </c>
      <c r="M32" s="585" t="s">
        <v>1206</v>
      </c>
      <c r="N32" s="585" t="s">
        <v>1206</v>
      </c>
      <c r="O32" s="599"/>
      <c r="P32" s="584"/>
      <c r="T32" s="339"/>
      <c r="U32" s="335"/>
    </row>
    <row r="33" spans="1:21" s="19" customFormat="1" ht="50.25" customHeight="1">
      <c r="A33" s="72"/>
      <c r="B33" s="23"/>
      <c r="C33" s="26"/>
      <c r="D33" s="365"/>
      <c r="E33" s="366"/>
      <c r="F33" s="184"/>
      <c r="G33" s="368"/>
      <c r="H33" s="22"/>
      <c r="I33" s="576">
        <v>12</v>
      </c>
      <c r="J33" s="583" t="s">
        <v>278</v>
      </c>
      <c r="K33" s="584" t="s">
        <v>1206</v>
      </c>
      <c r="L33" s="577" t="s">
        <v>1206</v>
      </c>
      <c r="M33" s="585" t="s">
        <v>1206</v>
      </c>
      <c r="N33" s="585" t="s">
        <v>1206</v>
      </c>
      <c r="O33" s="599"/>
      <c r="P33" s="584"/>
      <c r="T33" s="339"/>
      <c r="U33" s="335"/>
    </row>
    <row r="34" spans="1:21" s="19" customFormat="1" ht="27" hidden="1" customHeight="1">
      <c r="A34" s="23">
        <v>27</v>
      </c>
      <c r="B34" s="23"/>
      <c r="C34" s="26"/>
      <c r="D34" s="365"/>
      <c r="E34" s="366"/>
      <c r="F34" s="184"/>
      <c r="G34" s="368"/>
      <c r="H34" s="22"/>
      <c r="I34" s="358" t="s">
        <v>17</v>
      </c>
      <c r="J34" s="359"/>
      <c r="K34" s="359"/>
      <c r="L34" s="359"/>
      <c r="M34" s="359"/>
      <c r="N34" s="359"/>
      <c r="O34" s="359"/>
      <c r="P34" s="360"/>
      <c r="T34" s="339"/>
      <c r="U34" s="335"/>
    </row>
    <row r="35" spans="1:21" s="19" customFormat="1" ht="27" hidden="1" customHeight="1">
      <c r="A35" s="23">
        <v>28</v>
      </c>
      <c r="B35" s="23"/>
      <c r="C35" s="26"/>
      <c r="D35" s="365"/>
      <c r="E35" s="366"/>
      <c r="F35" s="184"/>
      <c r="G35" s="368"/>
      <c r="H35" s="22"/>
      <c r="I35" s="49" t="s">
        <v>11</v>
      </c>
      <c r="J35" s="49" t="s">
        <v>101</v>
      </c>
      <c r="K35" s="49" t="s">
        <v>100</v>
      </c>
      <c r="L35" s="124" t="s">
        <v>12</v>
      </c>
      <c r="M35" s="125" t="s">
        <v>13</v>
      </c>
      <c r="N35" s="125" t="s">
        <v>944</v>
      </c>
      <c r="O35" s="183" t="s">
        <v>14</v>
      </c>
      <c r="P35" s="49" t="s">
        <v>27</v>
      </c>
      <c r="T35" s="339"/>
      <c r="U35" s="335"/>
    </row>
    <row r="36" spans="1:21" s="19" customFormat="1" ht="27" hidden="1" customHeight="1">
      <c r="A36" s="23">
        <v>29</v>
      </c>
      <c r="B36" s="23"/>
      <c r="C36" s="26"/>
      <c r="D36" s="365"/>
      <c r="E36" s="366"/>
      <c r="F36" s="184"/>
      <c r="G36" s="368"/>
      <c r="H36" s="22"/>
      <c r="I36" s="23">
        <v>1</v>
      </c>
      <c r="J36" s="24" t="s">
        <v>87</v>
      </c>
      <c r="K36" s="25" t="s">
        <v>1206</v>
      </c>
      <c r="L36" s="26" t="s">
        <v>1206</v>
      </c>
      <c r="M36" s="50" t="s">
        <v>1206</v>
      </c>
      <c r="N36" s="50" t="s">
        <v>1206</v>
      </c>
      <c r="O36" s="184"/>
      <c r="P36" s="25"/>
      <c r="T36" s="339"/>
      <c r="U36" s="335"/>
    </row>
    <row r="37" spans="1:21" s="19" customFormat="1" ht="27" hidden="1" customHeight="1">
      <c r="A37" s="23">
        <v>30</v>
      </c>
      <c r="B37" s="23"/>
      <c r="C37" s="26"/>
      <c r="D37" s="365"/>
      <c r="E37" s="366"/>
      <c r="F37" s="184"/>
      <c r="G37" s="368"/>
      <c r="H37" s="22"/>
      <c r="I37" s="23">
        <v>2</v>
      </c>
      <c r="J37" s="24" t="s">
        <v>88</v>
      </c>
      <c r="K37" s="25" t="s">
        <v>1206</v>
      </c>
      <c r="L37" s="26" t="s">
        <v>1206</v>
      </c>
      <c r="M37" s="50" t="s">
        <v>1206</v>
      </c>
      <c r="N37" s="50" t="s">
        <v>1206</v>
      </c>
      <c r="O37" s="184"/>
      <c r="P37" s="25"/>
      <c r="T37" s="339"/>
      <c r="U37" s="335"/>
    </row>
    <row r="38" spans="1:21" s="19" customFormat="1" ht="27" hidden="1" customHeight="1">
      <c r="A38" s="23">
        <v>31</v>
      </c>
      <c r="B38" s="23"/>
      <c r="C38" s="26"/>
      <c r="D38" s="365"/>
      <c r="E38" s="366"/>
      <c r="F38" s="184"/>
      <c r="G38" s="368"/>
      <c r="H38" s="22"/>
      <c r="I38" s="23">
        <v>3</v>
      </c>
      <c r="J38" s="24" t="s">
        <v>89</v>
      </c>
      <c r="K38" s="25" t="s">
        <v>1206</v>
      </c>
      <c r="L38" s="26" t="s">
        <v>1206</v>
      </c>
      <c r="M38" s="50" t="s">
        <v>1206</v>
      </c>
      <c r="N38" s="50" t="s">
        <v>1206</v>
      </c>
      <c r="O38" s="184"/>
      <c r="P38" s="25"/>
      <c r="T38" s="339"/>
      <c r="U38" s="335"/>
    </row>
    <row r="39" spans="1:21" s="19" customFormat="1" ht="27" hidden="1" customHeight="1">
      <c r="A39" s="23">
        <v>32</v>
      </c>
      <c r="B39" s="23"/>
      <c r="C39" s="26"/>
      <c r="D39" s="365"/>
      <c r="E39" s="366"/>
      <c r="F39" s="184"/>
      <c r="G39" s="368"/>
      <c r="H39" s="22"/>
      <c r="I39" s="23">
        <v>4</v>
      </c>
      <c r="J39" s="24" t="s">
        <v>90</v>
      </c>
      <c r="K39" s="25" t="s">
        <v>1206</v>
      </c>
      <c r="L39" s="26" t="s">
        <v>1206</v>
      </c>
      <c r="M39" s="50" t="s">
        <v>1206</v>
      </c>
      <c r="N39" s="50" t="s">
        <v>1206</v>
      </c>
      <c r="O39" s="184"/>
      <c r="P39" s="25"/>
      <c r="T39" s="339"/>
      <c r="U39" s="335"/>
    </row>
    <row r="40" spans="1:21" s="19" customFormat="1" ht="27" hidden="1" customHeight="1">
      <c r="A40" s="23">
        <v>33</v>
      </c>
      <c r="B40" s="23"/>
      <c r="C40" s="26"/>
      <c r="D40" s="365"/>
      <c r="E40" s="366"/>
      <c r="F40" s="184"/>
      <c r="G40" s="368"/>
      <c r="H40" s="22"/>
      <c r="I40" s="23">
        <v>5</v>
      </c>
      <c r="J40" s="24" t="s">
        <v>91</v>
      </c>
      <c r="K40" s="25" t="s">
        <v>1206</v>
      </c>
      <c r="L40" s="26" t="s">
        <v>1206</v>
      </c>
      <c r="M40" s="50" t="s">
        <v>1206</v>
      </c>
      <c r="N40" s="50" t="s">
        <v>1206</v>
      </c>
      <c r="O40" s="184"/>
      <c r="P40" s="25"/>
      <c r="T40" s="339"/>
      <c r="U40" s="335"/>
    </row>
    <row r="41" spans="1:21" s="19" customFormat="1" ht="27" hidden="1" customHeight="1">
      <c r="A41" s="23">
        <v>34</v>
      </c>
      <c r="B41" s="23"/>
      <c r="C41" s="26"/>
      <c r="D41" s="365"/>
      <c r="E41" s="366"/>
      <c r="F41" s="184"/>
      <c r="G41" s="368"/>
      <c r="H41" s="22"/>
      <c r="I41" s="23">
        <v>6</v>
      </c>
      <c r="J41" s="24" t="s">
        <v>92</v>
      </c>
      <c r="K41" s="25" t="s">
        <v>1206</v>
      </c>
      <c r="L41" s="26" t="s">
        <v>1206</v>
      </c>
      <c r="M41" s="50" t="s">
        <v>1206</v>
      </c>
      <c r="N41" s="50" t="s">
        <v>1206</v>
      </c>
      <c r="O41" s="184"/>
      <c r="P41" s="25"/>
      <c r="T41" s="339"/>
      <c r="U41" s="335"/>
    </row>
    <row r="42" spans="1:21" s="19" customFormat="1" ht="27" hidden="1" customHeight="1">
      <c r="A42" s="23">
        <v>35</v>
      </c>
      <c r="B42" s="23"/>
      <c r="C42" s="26"/>
      <c r="D42" s="365"/>
      <c r="E42" s="366"/>
      <c r="F42" s="184"/>
      <c r="G42" s="368"/>
      <c r="H42" s="22"/>
      <c r="I42" s="23">
        <v>7</v>
      </c>
      <c r="J42" s="24" t="s">
        <v>279</v>
      </c>
      <c r="K42" s="25" t="s">
        <v>1206</v>
      </c>
      <c r="L42" s="26" t="s">
        <v>1206</v>
      </c>
      <c r="M42" s="50" t="s">
        <v>1206</v>
      </c>
      <c r="N42" s="50" t="s">
        <v>1206</v>
      </c>
      <c r="O42" s="184"/>
      <c r="P42" s="25"/>
      <c r="T42" s="339"/>
      <c r="U42" s="335"/>
    </row>
    <row r="43" spans="1:21" s="19" customFormat="1" ht="27" hidden="1" customHeight="1">
      <c r="A43" s="23">
        <v>36</v>
      </c>
      <c r="B43" s="23"/>
      <c r="C43" s="26"/>
      <c r="D43" s="365"/>
      <c r="E43" s="366"/>
      <c r="F43" s="184"/>
      <c r="G43" s="368"/>
      <c r="H43" s="22"/>
      <c r="I43" s="23">
        <v>8</v>
      </c>
      <c r="J43" s="24" t="s">
        <v>280</v>
      </c>
      <c r="K43" s="25" t="s">
        <v>1206</v>
      </c>
      <c r="L43" s="26" t="s">
        <v>1206</v>
      </c>
      <c r="M43" s="50" t="s">
        <v>1206</v>
      </c>
      <c r="N43" s="50" t="s">
        <v>1206</v>
      </c>
      <c r="O43" s="184"/>
      <c r="P43" s="25"/>
      <c r="T43" s="339"/>
      <c r="U43" s="335"/>
    </row>
    <row r="44" spans="1:21" s="19" customFormat="1" ht="27" hidden="1" customHeight="1">
      <c r="A44" s="23">
        <v>37</v>
      </c>
      <c r="B44" s="23"/>
      <c r="C44" s="26"/>
      <c r="D44" s="365"/>
      <c r="E44" s="366"/>
      <c r="F44" s="184"/>
      <c r="G44" s="368"/>
      <c r="H44" s="22"/>
      <c r="I44" s="23">
        <v>9</v>
      </c>
      <c r="J44" s="24" t="s">
        <v>281</v>
      </c>
      <c r="K44" s="25" t="s">
        <v>1206</v>
      </c>
      <c r="L44" s="26" t="s">
        <v>1206</v>
      </c>
      <c r="M44" s="50" t="s">
        <v>1206</v>
      </c>
      <c r="N44" s="50" t="s">
        <v>1206</v>
      </c>
      <c r="O44" s="184"/>
      <c r="P44" s="25"/>
      <c r="T44" s="339"/>
      <c r="U44" s="335"/>
    </row>
    <row r="45" spans="1:21" s="19" customFormat="1" ht="27" hidden="1" customHeight="1">
      <c r="A45" s="23">
        <v>38</v>
      </c>
      <c r="B45" s="23"/>
      <c r="C45" s="26"/>
      <c r="D45" s="365"/>
      <c r="E45" s="366"/>
      <c r="F45" s="184"/>
      <c r="G45" s="368"/>
      <c r="H45" s="22"/>
      <c r="I45" s="23">
        <v>10</v>
      </c>
      <c r="J45" s="24" t="s">
        <v>282</v>
      </c>
      <c r="K45" s="25" t="s">
        <v>1206</v>
      </c>
      <c r="L45" s="26" t="s">
        <v>1206</v>
      </c>
      <c r="M45" s="50" t="s">
        <v>1206</v>
      </c>
      <c r="N45" s="50" t="s">
        <v>1206</v>
      </c>
      <c r="O45" s="184"/>
      <c r="P45" s="25"/>
      <c r="T45" s="339"/>
      <c r="U45" s="335"/>
    </row>
    <row r="46" spans="1:21" s="19" customFormat="1" ht="27" hidden="1" customHeight="1">
      <c r="A46" s="23">
        <v>39</v>
      </c>
      <c r="B46" s="23"/>
      <c r="C46" s="26"/>
      <c r="D46" s="365"/>
      <c r="E46" s="366"/>
      <c r="F46" s="184"/>
      <c r="G46" s="368"/>
      <c r="H46" s="22"/>
      <c r="I46" s="23">
        <v>11</v>
      </c>
      <c r="J46" s="24" t="s">
        <v>283</v>
      </c>
      <c r="K46" s="25" t="s">
        <v>1206</v>
      </c>
      <c r="L46" s="26" t="s">
        <v>1206</v>
      </c>
      <c r="M46" s="50" t="s">
        <v>1206</v>
      </c>
      <c r="N46" s="50" t="s">
        <v>1206</v>
      </c>
      <c r="O46" s="184"/>
      <c r="P46" s="25"/>
      <c r="T46" s="339"/>
      <c r="U46" s="335"/>
    </row>
    <row r="47" spans="1:21" s="19" customFormat="1" ht="27" hidden="1" customHeight="1">
      <c r="A47" s="23">
        <v>40</v>
      </c>
      <c r="B47" s="23"/>
      <c r="C47" s="26"/>
      <c r="D47" s="365"/>
      <c r="E47" s="366"/>
      <c r="F47" s="184"/>
      <c r="G47" s="368"/>
      <c r="H47" s="22"/>
      <c r="I47" s="23">
        <v>12</v>
      </c>
      <c r="J47" s="24" t="s">
        <v>284</v>
      </c>
      <c r="K47" s="25" t="s">
        <v>1206</v>
      </c>
      <c r="L47" s="26" t="s">
        <v>1206</v>
      </c>
      <c r="M47" s="50" t="s">
        <v>1206</v>
      </c>
      <c r="N47" s="50" t="s">
        <v>1206</v>
      </c>
      <c r="O47" s="184"/>
      <c r="P47" s="25"/>
      <c r="T47" s="339"/>
      <c r="U47" s="335"/>
    </row>
    <row r="48" spans="1:21" s="19" customFormat="1" ht="27" hidden="1" customHeight="1">
      <c r="A48" s="23">
        <v>41</v>
      </c>
      <c r="B48" s="23"/>
      <c r="C48" s="26"/>
      <c r="D48" s="365"/>
      <c r="E48" s="366"/>
      <c r="F48" s="184"/>
      <c r="G48" s="368"/>
      <c r="H48" s="22"/>
      <c r="I48" s="358" t="s">
        <v>45</v>
      </c>
      <c r="J48" s="359"/>
      <c r="K48" s="359"/>
      <c r="L48" s="359"/>
      <c r="M48" s="359"/>
      <c r="N48" s="359"/>
      <c r="O48" s="359"/>
      <c r="P48" s="360"/>
      <c r="T48" s="339"/>
      <c r="U48" s="335"/>
    </row>
    <row r="49" spans="1:21" s="19" customFormat="1" ht="27" hidden="1" customHeight="1">
      <c r="A49" s="23">
        <v>42</v>
      </c>
      <c r="B49" s="23"/>
      <c r="C49" s="26"/>
      <c r="D49" s="365"/>
      <c r="E49" s="366"/>
      <c r="F49" s="184"/>
      <c r="G49" s="368"/>
      <c r="H49" s="22"/>
      <c r="I49" s="49" t="s">
        <v>11</v>
      </c>
      <c r="J49" s="49" t="s">
        <v>101</v>
      </c>
      <c r="K49" s="49" t="s">
        <v>100</v>
      </c>
      <c r="L49" s="124" t="s">
        <v>12</v>
      </c>
      <c r="M49" s="125" t="s">
        <v>13</v>
      </c>
      <c r="N49" s="125" t="s">
        <v>944</v>
      </c>
      <c r="O49" s="183" t="s">
        <v>14</v>
      </c>
      <c r="P49" s="49" t="s">
        <v>27</v>
      </c>
      <c r="T49" s="339"/>
      <c r="U49" s="335"/>
    </row>
    <row r="50" spans="1:21" s="19" customFormat="1" ht="27" hidden="1" customHeight="1">
      <c r="A50" s="23">
        <v>43</v>
      </c>
      <c r="B50" s="23"/>
      <c r="C50" s="26"/>
      <c r="D50" s="365"/>
      <c r="E50" s="366"/>
      <c r="F50" s="184"/>
      <c r="G50" s="368"/>
      <c r="H50" s="22"/>
      <c r="I50" s="23">
        <v>1</v>
      </c>
      <c r="J50" s="24" t="s">
        <v>93</v>
      </c>
      <c r="K50" s="25" t="s">
        <v>1206</v>
      </c>
      <c r="L50" s="26" t="s">
        <v>1206</v>
      </c>
      <c r="M50" s="50" t="s">
        <v>1206</v>
      </c>
      <c r="N50" s="50" t="s">
        <v>1206</v>
      </c>
      <c r="O50" s="184"/>
      <c r="P50" s="25"/>
      <c r="T50" s="339"/>
      <c r="U50" s="335"/>
    </row>
    <row r="51" spans="1:21" s="19" customFormat="1" ht="27" hidden="1" customHeight="1">
      <c r="A51" s="23">
        <v>44</v>
      </c>
      <c r="B51" s="23"/>
      <c r="C51" s="26"/>
      <c r="D51" s="365"/>
      <c r="E51" s="366"/>
      <c r="F51" s="184"/>
      <c r="G51" s="368"/>
      <c r="H51" s="22"/>
      <c r="I51" s="23">
        <v>2</v>
      </c>
      <c r="J51" s="24" t="s">
        <v>94</v>
      </c>
      <c r="K51" s="25" t="s">
        <v>1206</v>
      </c>
      <c r="L51" s="26" t="s">
        <v>1206</v>
      </c>
      <c r="M51" s="50" t="s">
        <v>1206</v>
      </c>
      <c r="N51" s="50" t="s">
        <v>1206</v>
      </c>
      <c r="O51" s="184"/>
      <c r="P51" s="25"/>
      <c r="T51" s="339"/>
      <c r="U51" s="335"/>
    </row>
    <row r="52" spans="1:21" s="19" customFormat="1" ht="27" hidden="1" customHeight="1">
      <c r="A52" s="23">
        <v>45</v>
      </c>
      <c r="B52" s="23"/>
      <c r="C52" s="26"/>
      <c r="D52" s="365"/>
      <c r="E52" s="366"/>
      <c r="F52" s="184"/>
      <c r="G52" s="368"/>
      <c r="H52" s="22"/>
      <c r="I52" s="23">
        <v>3</v>
      </c>
      <c r="J52" s="24" t="s">
        <v>95</v>
      </c>
      <c r="K52" s="25" t="s">
        <v>1206</v>
      </c>
      <c r="L52" s="26" t="s">
        <v>1206</v>
      </c>
      <c r="M52" s="50" t="s">
        <v>1206</v>
      </c>
      <c r="N52" s="50" t="s">
        <v>1206</v>
      </c>
      <c r="O52" s="184"/>
      <c r="P52" s="25"/>
      <c r="T52" s="339"/>
      <c r="U52" s="335"/>
    </row>
    <row r="53" spans="1:21" s="19" customFormat="1" ht="27" hidden="1" customHeight="1">
      <c r="A53" s="23">
        <v>46</v>
      </c>
      <c r="B53" s="23"/>
      <c r="C53" s="26"/>
      <c r="D53" s="365"/>
      <c r="E53" s="366"/>
      <c r="F53" s="184"/>
      <c r="G53" s="368"/>
      <c r="H53" s="22"/>
      <c r="I53" s="23">
        <v>4</v>
      </c>
      <c r="J53" s="24" t="s">
        <v>96</v>
      </c>
      <c r="K53" s="25" t="s">
        <v>1206</v>
      </c>
      <c r="L53" s="26" t="s">
        <v>1206</v>
      </c>
      <c r="M53" s="50" t="s">
        <v>1206</v>
      </c>
      <c r="N53" s="50" t="s">
        <v>1206</v>
      </c>
      <c r="O53" s="184"/>
      <c r="P53" s="25"/>
      <c r="T53" s="339"/>
      <c r="U53" s="335"/>
    </row>
    <row r="54" spans="1:21" s="19" customFormat="1" ht="27" hidden="1" customHeight="1">
      <c r="A54" s="23">
        <v>47</v>
      </c>
      <c r="B54" s="23"/>
      <c r="C54" s="26"/>
      <c r="D54" s="365"/>
      <c r="E54" s="366"/>
      <c r="F54" s="184"/>
      <c r="G54" s="368"/>
      <c r="H54" s="22"/>
      <c r="I54" s="23">
        <v>5</v>
      </c>
      <c r="J54" s="24" t="s">
        <v>97</v>
      </c>
      <c r="K54" s="25" t="s">
        <v>1206</v>
      </c>
      <c r="L54" s="26" t="s">
        <v>1206</v>
      </c>
      <c r="M54" s="50" t="s">
        <v>1206</v>
      </c>
      <c r="N54" s="50" t="s">
        <v>1206</v>
      </c>
      <c r="O54" s="184"/>
      <c r="P54" s="25"/>
      <c r="T54" s="339"/>
      <c r="U54" s="335"/>
    </row>
    <row r="55" spans="1:21" s="19" customFormat="1" ht="27" hidden="1" customHeight="1">
      <c r="A55" s="23">
        <v>48</v>
      </c>
      <c r="B55" s="23"/>
      <c r="C55" s="26"/>
      <c r="D55" s="365"/>
      <c r="E55" s="366"/>
      <c r="F55" s="184"/>
      <c r="G55" s="368"/>
      <c r="H55" s="22"/>
      <c r="I55" s="23">
        <v>6</v>
      </c>
      <c r="J55" s="24" t="s">
        <v>98</v>
      </c>
      <c r="K55" s="25" t="s">
        <v>1206</v>
      </c>
      <c r="L55" s="26" t="s">
        <v>1206</v>
      </c>
      <c r="M55" s="50" t="s">
        <v>1206</v>
      </c>
      <c r="N55" s="50" t="s">
        <v>1206</v>
      </c>
      <c r="O55" s="184"/>
      <c r="P55" s="25"/>
      <c r="T55" s="339"/>
      <c r="U55" s="335"/>
    </row>
    <row r="56" spans="1:21" s="19" customFormat="1" ht="27" hidden="1" customHeight="1">
      <c r="A56" s="23">
        <v>49</v>
      </c>
      <c r="B56" s="23"/>
      <c r="C56" s="26"/>
      <c r="D56" s="365"/>
      <c r="E56" s="366"/>
      <c r="F56" s="184"/>
      <c r="G56" s="368"/>
      <c r="H56" s="22"/>
      <c r="I56" s="23">
        <v>7</v>
      </c>
      <c r="J56" s="24" t="s">
        <v>285</v>
      </c>
      <c r="K56" s="25" t="s">
        <v>1206</v>
      </c>
      <c r="L56" s="26" t="s">
        <v>1206</v>
      </c>
      <c r="M56" s="50" t="s">
        <v>1206</v>
      </c>
      <c r="N56" s="50" t="s">
        <v>1206</v>
      </c>
      <c r="O56" s="184"/>
      <c r="P56" s="25"/>
      <c r="T56" s="339"/>
      <c r="U56" s="335"/>
    </row>
    <row r="57" spans="1:21" s="19" customFormat="1" ht="27" hidden="1" customHeight="1">
      <c r="A57" s="23">
        <v>50</v>
      </c>
      <c r="B57" s="23"/>
      <c r="C57" s="26"/>
      <c r="D57" s="365"/>
      <c r="E57" s="366"/>
      <c r="F57" s="184"/>
      <c r="G57" s="368"/>
      <c r="H57" s="22"/>
      <c r="I57" s="23">
        <v>8</v>
      </c>
      <c r="J57" s="24" t="s">
        <v>286</v>
      </c>
      <c r="K57" s="25" t="s">
        <v>1206</v>
      </c>
      <c r="L57" s="26" t="s">
        <v>1206</v>
      </c>
      <c r="M57" s="50" t="s">
        <v>1206</v>
      </c>
      <c r="N57" s="50" t="s">
        <v>1206</v>
      </c>
      <c r="O57" s="184"/>
      <c r="P57" s="25"/>
      <c r="T57" s="339"/>
      <c r="U57" s="335"/>
    </row>
    <row r="58" spans="1:21" s="19" customFormat="1" ht="27" hidden="1" customHeight="1">
      <c r="A58" s="23">
        <v>51</v>
      </c>
      <c r="B58" s="23"/>
      <c r="C58" s="26"/>
      <c r="D58" s="365"/>
      <c r="E58" s="366"/>
      <c r="F58" s="184"/>
      <c r="G58" s="368"/>
      <c r="H58" s="22"/>
      <c r="I58" s="23">
        <v>9</v>
      </c>
      <c r="J58" s="24" t="s">
        <v>287</v>
      </c>
      <c r="K58" s="25" t="s">
        <v>1206</v>
      </c>
      <c r="L58" s="26" t="s">
        <v>1206</v>
      </c>
      <c r="M58" s="50" t="s">
        <v>1206</v>
      </c>
      <c r="N58" s="50" t="s">
        <v>1206</v>
      </c>
      <c r="O58" s="184"/>
      <c r="P58" s="25"/>
      <c r="T58" s="339"/>
      <c r="U58" s="335"/>
    </row>
    <row r="59" spans="1:21" s="19" customFormat="1" ht="27" hidden="1" customHeight="1">
      <c r="A59" s="23">
        <v>52</v>
      </c>
      <c r="B59" s="23"/>
      <c r="C59" s="26"/>
      <c r="D59" s="365"/>
      <c r="E59" s="366"/>
      <c r="F59" s="184"/>
      <c r="G59" s="368"/>
      <c r="H59" s="22"/>
      <c r="I59" s="23">
        <v>10</v>
      </c>
      <c r="J59" s="24" t="s">
        <v>288</v>
      </c>
      <c r="K59" s="25" t="s">
        <v>1206</v>
      </c>
      <c r="L59" s="26" t="s">
        <v>1206</v>
      </c>
      <c r="M59" s="50" t="s">
        <v>1206</v>
      </c>
      <c r="N59" s="50" t="s">
        <v>1206</v>
      </c>
      <c r="O59" s="184"/>
      <c r="P59" s="25"/>
      <c r="T59" s="339"/>
      <c r="U59" s="335"/>
    </row>
    <row r="60" spans="1:21" s="19" customFormat="1" ht="27" hidden="1" customHeight="1">
      <c r="A60" s="23">
        <v>53</v>
      </c>
      <c r="B60" s="23"/>
      <c r="C60" s="26"/>
      <c r="D60" s="365"/>
      <c r="E60" s="366"/>
      <c r="F60" s="184"/>
      <c r="G60" s="368"/>
      <c r="H60" s="22"/>
      <c r="I60" s="23">
        <v>11</v>
      </c>
      <c r="J60" s="24" t="s">
        <v>289</v>
      </c>
      <c r="K60" s="25" t="s">
        <v>1206</v>
      </c>
      <c r="L60" s="26" t="s">
        <v>1206</v>
      </c>
      <c r="M60" s="50" t="s">
        <v>1206</v>
      </c>
      <c r="N60" s="50" t="s">
        <v>1206</v>
      </c>
      <c r="O60" s="184"/>
      <c r="P60" s="25"/>
      <c r="T60" s="339"/>
      <c r="U60" s="335"/>
    </row>
    <row r="61" spans="1:21" s="19" customFormat="1" ht="27" hidden="1" customHeight="1">
      <c r="A61" s="23">
        <v>54</v>
      </c>
      <c r="B61" s="23"/>
      <c r="C61" s="26"/>
      <c r="D61" s="365"/>
      <c r="E61" s="366"/>
      <c r="F61" s="184"/>
      <c r="G61" s="368"/>
      <c r="H61" s="22"/>
      <c r="I61" s="23">
        <v>12</v>
      </c>
      <c r="J61" s="24" t="s">
        <v>290</v>
      </c>
      <c r="K61" s="25" t="s">
        <v>1206</v>
      </c>
      <c r="L61" s="26" t="s">
        <v>1206</v>
      </c>
      <c r="M61" s="50" t="s">
        <v>1206</v>
      </c>
      <c r="N61" s="50" t="s">
        <v>1206</v>
      </c>
      <c r="O61" s="184"/>
      <c r="P61" s="25"/>
      <c r="T61" s="339"/>
      <c r="U61" s="335"/>
    </row>
    <row r="62" spans="1:21" ht="27" customHeight="1">
      <c r="A62" s="35"/>
      <c r="B62" s="35"/>
      <c r="C62" s="36"/>
      <c r="D62" s="57"/>
      <c r="E62" s="37"/>
      <c r="F62" s="190"/>
      <c r="G62" s="39"/>
      <c r="I62" s="40"/>
      <c r="J62" s="41"/>
      <c r="K62" s="42"/>
      <c r="L62" s="43"/>
      <c r="M62" s="53"/>
      <c r="N62" s="53"/>
      <c r="O62" s="185"/>
      <c r="P62" s="42"/>
    </row>
    <row r="63" spans="1:21" ht="27" customHeight="1">
      <c r="A63" s="31" t="s">
        <v>18</v>
      </c>
      <c r="B63" s="31"/>
      <c r="C63" s="31"/>
      <c r="D63" s="58"/>
      <c r="E63" s="51" t="s">
        <v>0</v>
      </c>
      <c r="F63" s="191" t="s">
        <v>1</v>
      </c>
      <c r="G63" s="28"/>
      <c r="H63" s="32" t="s">
        <v>2</v>
      </c>
      <c r="I63" s="32"/>
      <c r="J63" s="32"/>
      <c r="K63" s="32"/>
      <c r="M63" s="54" t="s">
        <v>3</v>
      </c>
      <c r="N63" s="55" t="s">
        <v>3</v>
      </c>
      <c r="O63" s="186" t="s">
        <v>3</v>
      </c>
      <c r="P63" s="31"/>
      <c r="Q63" s="33"/>
    </row>
  </sheetData>
  <sortState ref="B8:F15">
    <sortCondition ref="F8:F15"/>
  </sortState>
  <mergeCells count="18">
    <mergeCell ref="A6:A7"/>
    <mergeCell ref="B6:B7"/>
    <mergeCell ref="N4:P4"/>
    <mergeCell ref="N3:P3"/>
    <mergeCell ref="I3:M3"/>
    <mergeCell ref="A4:C4"/>
    <mergeCell ref="D4:E4"/>
    <mergeCell ref="E6:E7"/>
    <mergeCell ref="F6:F7"/>
    <mergeCell ref="C6:C7"/>
    <mergeCell ref="D6:D7"/>
    <mergeCell ref="N5:P5"/>
    <mergeCell ref="G6:G7"/>
    <mergeCell ref="A1:P1"/>
    <mergeCell ref="A2:P2"/>
    <mergeCell ref="A3:C3"/>
    <mergeCell ref="D3:E3"/>
    <mergeCell ref="F3:G3"/>
  </mergeCells>
  <conditionalFormatting sqref="N1:N1048576">
    <cfRule type="containsText" dxfId="23" priority="5" stopIfTrue="1" operator="containsText" text="FERDİ">
      <formula>NOT(ISERROR(SEARCH("FERDİ",N1)))</formula>
    </cfRule>
  </conditionalFormatting>
  <conditionalFormatting sqref="E1:E1048576">
    <cfRule type="containsText" dxfId="22" priority="4" stopIfTrue="1" operator="containsText" text="FERDİ">
      <formula>NOT(ISERROR(SEARCH("FERDİ",E1)))</formula>
    </cfRule>
  </conditionalFormatting>
  <conditionalFormatting sqref="N3">
    <cfRule type="containsText" dxfId="21" priority="3" stopIfTrue="1" operator="containsText" text="FERDİ">
      <formula>NOT(ISERROR(SEARCH("FERDİ",N3)))</formula>
    </cfRule>
  </conditionalFormatting>
  <conditionalFormatting sqref="N4">
    <cfRule type="containsText" dxfId="20" priority="2" stopIfTrue="1" operator="containsText" text="FERDİ">
      <formula>NOT(ISERROR(SEARCH("FERDİ",N4)))</formula>
    </cfRule>
  </conditionalFormatting>
  <conditionalFormatting sqref="N4">
    <cfRule type="containsText" dxfId="19"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7"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sheetPr codeName="Sayfa12">
    <tabColor rgb="FF00B050"/>
  </sheetPr>
  <dimension ref="A1:AJ100"/>
  <sheetViews>
    <sheetView view="pageBreakPreview" topLeftCell="A13" zoomScale="40" zoomScaleNormal="50" zoomScaleSheetLayoutView="40" workbookViewId="0">
      <selection activeCell="D12" sqref="D12"/>
    </sheetView>
  </sheetViews>
  <sheetFormatPr defaultRowHeight="22.5"/>
  <cols>
    <col min="1" max="1" width="11.28515625" style="29" customWidth="1"/>
    <col min="2" max="2" width="18.42578125" style="29" hidden="1" customWidth="1"/>
    <col min="3" max="3" width="12.42578125" style="29" customWidth="1"/>
    <col min="4" max="4" width="25.140625" style="61" customWidth="1"/>
    <col min="5" max="5" width="36" style="29" customWidth="1"/>
    <col min="6" max="6" width="34.7109375" style="29" customWidth="1"/>
    <col min="7" max="27" width="14.7109375" style="59" customWidth="1"/>
    <col min="28" max="28" width="15.140625" style="62" customWidth="1"/>
    <col min="29" max="29" width="15.5703125" style="63" customWidth="1"/>
    <col min="30" max="30" width="13.7109375" style="29" customWidth="1"/>
    <col min="31" max="34" width="9.140625" style="59"/>
    <col min="35" max="35" width="9.42578125" style="351" bestFit="1" customWidth="1"/>
    <col min="36" max="36" width="8.7109375" style="349" bestFit="1" customWidth="1"/>
    <col min="37" max="16384" width="9.140625" style="59"/>
  </cols>
  <sheetData>
    <row r="1" spans="1:36" s="10" customFormat="1" ht="98.25" customHeight="1">
      <c r="A1" s="527"/>
      <c r="B1" s="527"/>
      <c r="C1" s="527"/>
      <c r="D1" s="527"/>
      <c r="E1" s="527"/>
      <c r="F1" s="1022" t="s">
        <v>1204</v>
      </c>
      <c r="G1" s="1022"/>
      <c r="H1" s="1022"/>
      <c r="I1" s="1022"/>
      <c r="J1" s="1022"/>
      <c r="K1" s="1022"/>
      <c r="L1" s="1022"/>
      <c r="M1" s="1022"/>
      <c r="N1" s="1022"/>
      <c r="O1" s="1022"/>
      <c r="P1" s="1022"/>
      <c r="Q1" s="1022"/>
      <c r="R1" s="1022"/>
      <c r="S1" s="1022"/>
      <c r="T1" s="1022"/>
      <c r="U1" s="1022"/>
      <c r="V1" s="1022"/>
      <c r="W1" s="1022"/>
      <c r="X1" s="1022"/>
      <c r="Y1" s="1022"/>
      <c r="Z1" s="527"/>
      <c r="AA1" s="527"/>
      <c r="AB1" s="527"/>
      <c r="AC1" s="527"/>
      <c r="AD1" s="527"/>
      <c r="AI1" s="351"/>
      <c r="AJ1" s="349"/>
    </row>
    <row r="2" spans="1:36" s="10" customFormat="1" ht="36.75" customHeight="1">
      <c r="A2" s="1020" t="s">
        <v>1286</v>
      </c>
      <c r="B2" s="1020"/>
      <c r="C2" s="1020"/>
      <c r="D2" s="1020"/>
      <c r="E2" s="1020"/>
      <c r="F2" s="1020"/>
      <c r="G2" s="1020"/>
      <c r="H2" s="1020"/>
      <c r="I2" s="1020"/>
      <c r="J2" s="1020"/>
      <c r="K2" s="1020"/>
      <c r="L2" s="1020"/>
      <c r="M2" s="1020"/>
      <c r="N2" s="1020"/>
      <c r="O2" s="1020"/>
      <c r="P2" s="1020"/>
      <c r="Q2" s="1020"/>
      <c r="R2" s="1020"/>
      <c r="S2" s="1020"/>
      <c r="T2" s="1020"/>
      <c r="U2" s="1020"/>
      <c r="V2" s="1020"/>
      <c r="W2" s="1020"/>
      <c r="X2" s="1020"/>
      <c r="Y2" s="1020"/>
      <c r="Z2" s="1020"/>
      <c r="AA2" s="1020"/>
      <c r="AB2" s="1020"/>
      <c r="AC2" s="1020"/>
      <c r="AD2" s="1020"/>
      <c r="AI2" s="351"/>
      <c r="AJ2" s="349"/>
    </row>
    <row r="3" spans="1:36" s="71" customFormat="1" ht="30.75" customHeight="1">
      <c r="A3" s="907" t="s">
        <v>115</v>
      </c>
      <c r="B3" s="907"/>
      <c r="C3" s="907"/>
      <c r="D3" s="907"/>
      <c r="E3" s="908" t="s">
        <v>831</v>
      </c>
      <c r="F3" s="908"/>
      <c r="G3" s="652"/>
      <c r="H3" s="652"/>
      <c r="I3" s="652"/>
      <c r="J3" s="652"/>
      <c r="K3" s="652"/>
      <c r="L3" s="652"/>
      <c r="M3" s="652"/>
      <c r="N3" s="652"/>
      <c r="O3" s="652"/>
      <c r="P3" s="652"/>
      <c r="Q3" s="652"/>
      <c r="R3" s="652"/>
      <c r="S3" s="652"/>
      <c r="T3" s="652"/>
      <c r="U3" s="1021" t="s">
        <v>644</v>
      </c>
      <c r="V3" s="1021"/>
      <c r="W3" s="1021"/>
      <c r="X3" s="1021"/>
      <c r="Y3" s="1028" t="s">
        <v>1351</v>
      </c>
      <c r="Z3" s="1028"/>
      <c r="AA3" s="1028"/>
      <c r="AB3" s="1028"/>
      <c r="AC3" s="1028"/>
      <c r="AD3" s="1028"/>
      <c r="AI3" s="351"/>
      <c r="AJ3" s="349"/>
    </row>
    <row r="4" spans="1:36" s="71" customFormat="1" ht="23.25" customHeight="1">
      <c r="A4" s="904" t="s">
        <v>117</v>
      </c>
      <c r="B4" s="904"/>
      <c r="C4" s="904"/>
      <c r="D4" s="904"/>
      <c r="E4" s="905" t="s">
        <v>947</v>
      </c>
      <c r="F4" s="905"/>
      <c r="G4" s="628"/>
      <c r="H4" s="628"/>
      <c r="I4" s="628"/>
      <c r="J4" s="628"/>
      <c r="K4" s="628"/>
      <c r="L4" s="628"/>
      <c r="M4" s="628"/>
      <c r="N4" s="628"/>
      <c r="O4" s="628"/>
      <c r="P4" s="628"/>
      <c r="Q4" s="628"/>
      <c r="R4" s="628"/>
      <c r="S4" s="628"/>
      <c r="T4" s="628"/>
      <c r="U4" s="1027" t="s">
        <v>956</v>
      </c>
      <c r="V4" s="1027"/>
      <c r="W4" s="1027"/>
      <c r="X4" s="1027"/>
      <c r="Y4" s="1029" t="s">
        <v>1280</v>
      </c>
      <c r="Z4" s="1029"/>
      <c r="AA4" s="1029"/>
      <c r="AB4" s="1029"/>
      <c r="AC4" s="1029"/>
      <c r="AD4" s="1029"/>
      <c r="AI4" s="351"/>
      <c r="AJ4" s="349"/>
    </row>
    <row r="5" spans="1:36" s="10" customFormat="1" ht="30" customHeight="1">
      <c r="A5" s="64"/>
      <c r="B5" s="64"/>
      <c r="C5" s="64"/>
      <c r="D5" s="65"/>
      <c r="E5" s="66"/>
      <c r="F5" s="67"/>
      <c r="G5" s="68"/>
      <c r="H5" s="68"/>
      <c r="I5" s="68"/>
      <c r="J5" s="68"/>
      <c r="K5" s="64"/>
      <c r="L5" s="64"/>
      <c r="M5" s="64"/>
      <c r="N5" s="64"/>
      <c r="O5" s="64"/>
      <c r="P5" s="64"/>
      <c r="Q5" s="69"/>
      <c r="R5" s="69"/>
      <c r="S5" s="69"/>
      <c r="T5" s="69"/>
      <c r="U5" s="69"/>
      <c r="V5" s="69"/>
      <c r="W5" s="69"/>
      <c r="X5" s="69"/>
      <c r="Y5" s="69"/>
      <c r="Z5" s="69"/>
      <c r="AA5" s="69"/>
      <c r="AB5" s="910">
        <v>41794.808303356484</v>
      </c>
      <c r="AC5" s="910"/>
      <c r="AD5" s="910"/>
      <c r="AI5" s="351"/>
      <c r="AJ5" s="349"/>
    </row>
    <row r="6" spans="1:36" ht="32.25" customHeight="1">
      <c r="A6" s="1023" t="s">
        <v>6</v>
      </c>
      <c r="B6" s="1025"/>
      <c r="C6" s="1023" t="s">
        <v>99</v>
      </c>
      <c r="D6" s="1023" t="s">
        <v>20</v>
      </c>
      <c r="E6" s="1023" t="s">
        <v>7</v>
      </c>
      <c r="F6" s="1023" t="s">
        <v>945</v>
      </c>
      <c r="G6" s="1026" t="s">
        <v>21</v>
      </c>
      <c r="H6" s="1026"/>
      <c r="I6" s="1026"/>
      <c r="J6" s="1026"/>
      <c r="K6" s="1026"/>
      <c r="L6" s="1026"/>
      <c r="M6" s="1026"/>
      <c r="N6" s="1026"/>
      <c r="O6" s="1026"/>
      <c r="P6" s="1026"/>
      <c r="Q6" s="1026"/>
      <c r="R6" s="1026"/>
      <c r="S6" s="1026"/>
      <c r="T6" s="1026"/>
      <c r="U6" s="1026"/>
      <c r="V6" s="1026"/>
      <c r="W6" s="1026"/>
      <c r="X6" s="1026"/>
      <c r="Y6" s="1026"/>
      <c r="Z6" s="1026"/>
      <c r="AA6" s="1026"/>
      <c r="AB6" s="901" t="s">
        <v>8</v>
      </c>
      <c r="AC6" s="902" t="s">
        <v>165</v>
      </c>
      <c r="AD6" s="899" t="s">
        <v>9</v>
      </c>
    </row>
    <row r="7" spans="1:36" ht="72" customHeight="1">
      <c r="A7" s="1024"/>
      <c r="B7" s="1025"/>
      <c r="C7" s="1024"/>
      <c r="D7" s="1024"/>
      <c r="E7" s="1024"/>
      <c r="F7" s="1024"/>
      <c r="G7" s="653">
        <v>140</v>
      </c>
      <c r="H7" s="653">
        <v>145</v>
      </c>
      <c r="I7" s="653">
        <v>150</v>
      </c>
      <c r="J7" s="653">
        <v>155</v>
      </c>
      <c r="K7" s="653">
        <v>160</v>
      </c>
      <c r="L7" s="653">
        <v>165</v>
      </c>
      <c r="M7" s="653">
        <v>168</v>
      </c>
      <c r="N7" s="653">
        <v>171</v>
      </c>
      <c r="O7" s="653">
        <v>174</v>
      </c>
      <c r="P7" s="653">
        <v>177</v>
      </c>
      <c r="Q7" s="653">
        <v>180</v>
      </c>
      <c r="R7" s="653">
        <v>183</v>
      </c>
      <c r="S7" s="653">
        <v>186</v>
      </c>
      <c r="T7" s="653">
        <v>188</v>
      </c>
      <c r="U7" s="653">
        <v>190</v>
      </c>
      <c r="V7" s="653">
        <v>192</v>
      </c>
      <c r="W7" s="653">
        <v>194</v>
      </c>
      <c r="X7" s="653">
        <v>196</v>
      </c>
      <c r="Y7" s="653">
        <v>198</v>
      </c>
      <c r="Z7" s="653">
        <v>200</v>
      </c>
      <c r="AA7" s="653">
        <v>202</v>
      </c>
      <c r="AB7" s="901"/>
      <c r="AC7" s="902"/>
      <c r="AD7" s="899"/>
    </row>
    <row r="8" spans="1:36" s="19" customFormat="1" ht="138" customHeight="1">
      <c r="A8" s="780">
        <v>1</v>
      </c>
      <c r="B8" s="781" t="s">
        <v>140</v>
      </c>
      <c r="C8" s="782">
        <v>320</v>
      </c>
      <c r="D8" s="783">
        <v>27193</v>
      </c>
      <c r="E8" s="784" t="s">
        <v>1066</v>
      </c>
      <c r="F8" s="784" t="s">
        <v>1059</v>
      </c>
      <c r="G8" s="785" t="s">
        <v>1012</v>
      </c>
      <c r="H8" s="690" t="s">
        <v>1012</v>
      </c>
      <c r="I8" s="785" t="s">
        <v>1012</v>
      </c>
      <c r="J8" s="690" t="s">
        <v>1012</v>
      </c>
      <c r="K8" s="785" t="s">
        <v>1012</v>
      </c>
      <c r="L8" s="690" t="s">
        <v>1012</v>
      </c>
      <c r="M8" s="785" t="s">
        <v>1012</v>
      </c>
      <c r="N8" s="690" t="s">
        <v>1012</v>
      </c>
      <c r="O8" s="785" t="s">
        <v>1012</v>
      </c>
      <c r="P8" s="690" t="s">
        <v>1188</v>
      </c>
      <c r="Q8" s="785" t="s">
        <v>1012</v>
      </c>
      <c r="R8" s="690" t="s">
        <v>1188</v>
      </c>
      <c r="S8" s="785" t="s">
        <v>1188</v>
      </c>
      <c r="T8" s="690" t="s">
        <v>1188</v>
      </c>
      <c r="U8" s="785" t="s">
        <v>1189</v>
      </c>
      <c r="V8" s="690" t="s">
        <v>1188</v>
      </c>
      <c r="W8" s="785" t="s">
        <v>1190</v>
      </c>
      <c r="X8" s="690"/>
      <c r="Y8" s="785"/>
      <c r="Z8" s="690"/>
      <c r="AA8" s="785"/>
      <c r="AB8" s="691">
        <v>192</v>
      </c>
      <c r="AC8" s="692">
        <v>8</v>
      </c>
      <c r="AD8" s="779"/>
      <c r="AI8" s="351"/>
      <c r="AJ8" s="349"/>
    </row>
    <row r="9" spans="1:36" s="19" customFormat="1" ht="138" customHeight="1">
      <c r="A9" s="780">
        <v>2</v>
      </c>
      <c r="B9" s="781" t="s">
        <v>141</v>
      </c>
      <c r="C9" s="782">
        <v>289</v>
      </c>
      <c r="D9" s="783">
        <v>32996</v>
      </c>
      <c r="E9" s="784" t="s">
        <v>1021</v>
      </c>
      <c r="F9" s="784" t="s">
        <v>1014</v>
      </c>
      <c r="G9" s="785" t="s">
        <v>1012</v>
      </c>
      <c r="H9" s="690" t="s">
        <v>1012</v>
      </c>
      <c r="I9" s="785" t="s">
        <v>1012</v>
      </c>
      <c r="J9" s="690" t="s">
        <v>1012</v>
      </c>
      <c r="K9" s="785" t="s">
        <v>1012</v>
      </c>
      <c r="L9" s="690" t="s">
        <v>1012</v>
      </c>
      <c r="M9" s="785" t="s">
        <v>1012</v>
      </c>
      <c r="N9" s="690" t="s">
        <v>1012</v>
      </c>
      <c r="O9" s="785" t="s">
        <v>1188</v>
      </c>
      <c r="P9" s="690" t="s">
        <v>1012</v>
      </c>
      <c r="Q9" s="785" t="s">
        <v>1188</v>
      </c>
      <c r="R9" s="690" t="s">
        <v>1188</v>
      </c>
      <c r="S9" s="785" t="s">
        <v>1188</v>
      </c>
      <c r="T9" s="690" t="s">
        <v>1188</v>
      </c>
      <c r="U9" s="785" t="s">
        <v>1191</v>
      </c>
      <c r="V9" s="690" t="s">
        <v>1191</v>
      </c>
      <c r="W9" s="785" t="s">
        <v>1307</v>
      </c>
      <c r="X9" s="690"/>
      <c r="Y9" s="785"/>
      <c r="Z9" s="690"/>
      <c r="AA9" s="785"/>
      <c r="AB9" s="691">
        <v>190</v>
      </c>
      <c r="AC9" s="692">
        <v>7</v>
      </c>
      <c r="AD9" s="779"/>
      <c r="AI9" s="351"/>
      <c r="AJ9" s="349"/>
    </row>
    <row r="10" spans="1:36" s="19" customFormat="1" ht="138" customHeight="1">
      <c r="A10" s="780">
        <v>3</v>
      </c>
      <c r="B10" s="781" t="s">
        <v>134</v>
      </c>
      <c r="C10" s="782">
        <v>367</v>
      </c>
      <c r="D10" s="783">
        <v>36083</v>
      </c>
      <c r="E10" s="784" t="s">
        <v>1120</v>
      </c>
      <c r="F10" s="784" t="s">
        <v>1114</v>
      </c>
      <c r="G10" s="785" t="s">
        <v>1012</v>
      </c>
      <c r="H10" s="690" t="s">
        <v>1188</v>
      </c>
      <c r="I10" s="785" t="s">
        <v>1188</v>
      </c>
      <c r="J10" s="690" t="s">
        <v>1188</v>
      </c>
      <c r="K10" s="785" t="s">
        <v>1188</v>
      </c>
      <c r="L10" s="690" t="s">
        <v>1190</v>
      </c>
      <c r="M10" s="785"/>
      <c r="N10" s="690"/>
      <c r="O10" s="785"/>
      <c r="P10" s="690"/>
      <c r="Q10" s="785"/>
      <c r="R10" s="690"/>
      <c r="S10" s="785"/>
      <c r="T10" s="690"/>
      <c r="U10" s="785"/>
      <c r="V10" s="690"/>
      <c r="W10" s="785"/>
      <c r="X10" s="690"/>
      <c r="Y10" s="785"/>
      <c r="Z10" s="690"/>
      <c r="AA10" s="785"/>
      <c r="AB10" s="691">
        <v>160</v>
      </c>
      <c r="AC10" s="692">
        <v>6</v>
      </c>
      <c r="AD10" s="779"/>
      <c r="AI10" s="351"/>
      <c r="AJ10" s="349"/>
    </row>
    <row r="11" spans="1:36" s="19" customFormat="1" ht="138" customHeight="1">
      <c r="A11" s="780">
        <v>4</v>
      </c>
      <c r="B11" s="781" t="s">
        <v>135</v>
      </c>
      <c r="C11" s="782">
        <v>348</v>
      </c>
      <c r="D11" s="783">
        <v>34220</v>
      </c>
      <c r="E11" s="784" t="s">
        <v>1105</v>
      </c>
      <c r="F11" s="784" t="s">
        <v>1096</v>
      </c>
      <c r="G11" s="785" t="s">
        <v>1012</v>
      </c>
      <c r="H11" s="690" t="s">
        <v>1012</v>
      </c>
      <c r="I11" s="785" t="s">
        <v>1188</v>
      </c>
      <c r="J11" s="690" t="s">
        <v>1191</v>
      </c>
      <c r="K11" s="785" t="s">
        <v>1188</v>
      </c>
      <c r="L11" s="690" t="s">
        <v>1190</v>
      </c>
      <c r="M11" s="785"/>
      <c r="N11" s="690"/>
      <c r="O11" s="785"/>
      <c r="P11" s="690"/>
      <c r="Q11" s="785"/>
      <c r="R11" s="690"/>
      <c r="S11" s="785"/>
      <c r="T11" s="690"/>
      <c r="U11" s="785"/>
      <c r="V11" s="690"/>
      <c r="W11" s="785"/>
      <c r="X11" s="690"/>
      <c r="Y11" s="785"/>
      <c r="Z11" s="690"/>
      <c r="AA11" s="785"/>
      <c r="AB11" s="691">
        <v>160</v>
      </c>
      <c r="AC11" s="692">
        <v>4.5</v>
      </c>
      <c r="AD11" s="779"/>
      <c r="AI11" s="351"/>
      <c r="AJ11" s="349"/>
    </row>
    <row r="12" spans="1:36" s="19" customFormat="1" ht="138" customHeight="1">
      <c r="A12" s="780">
        <v>4</v>
      </c>
      <c r="B12" s="781" t="s">
        <v>138</v>
      </c>
      <c r="C12" s="782">
        <v>272</v>
      </c>
      <c r="D12" s="783">
        <v>34635</v>
      </c>
      <c r="E12" s="784" t="s">
        <v>1004</v>
      </c>
      <c r="F12" s="784" t="s">
        <v>996</v>
      </c>
      <c r="G12" s="785" t="s">
        <v>1012</v>
      </c>
      <c r="H12" s="690" t="s">
        <v>1188</v>
      </c>
      <c r="I12" s="785" t="s">
        <v>1191</v>
      </c>
      <c r="J12" s="690" t="s">
        <v>1188</v>
      </c>
      <c r="K12" s="785" t="s">
        <v>1188</v>
      </c>
      <c r="L12" s="690" t="s">
        <v>1190</v>
      </c>
      <c r="M12" s="785"/>
      <c r="N12" s="690"/>
      <c r="O12" s="785"/>
      <c r="P12" s="690"/>
      <c r="Q12" s="785"/>
      <c r="R12" s="690"/>
      <c r="S12" s="785"/>
      <c r="T12" s="690"/>
      <c r="U12" s="785"/>
      <c r="V12" s="690"/>
      <c r="W12" s="785"/>
      <c r="X12" s="690"/>
      <c r="Y12" s="785"/>
      <c r="Z12" s="690"/>
      <c r="AA12" s="785"/>
      <c r="AB12" s="691">
        <v>160</v>
      </c>
      <c r="AC12" s="692">
        <v>4.5</v>
      </c>
      <c r="AD12" s="779"/>
      <c r="AI12" s="351"/>
      <c r="AJ12" s="349"/>
    </row>
    <row r="13" spans="1:36" s="19" customFormat="1" ht="138" customHeight="1">
      <c r="A13" s="780">
        <v>6</v>
      </c>
      <c r="B13" s="781" t="s">
        <v>137</v>
      </c>
      <c r="C13" s="782">
        <v>262</v>
      </c>
      <c r="D13" s="783" t="s">
        <v>975</v>
      </c>
      <c r="E13" s="784" t="s">
        <v>976</v>
      </c>
      <c r="F13" s="784" t="s">
        <v>961</v>
      </c>
      <c r="G13" s="785" t="s">
        <v>1012</v>
      </c>
      <c r="H13" s="690" t="s">
        <v>1188</v>
      </c>
      <c r="I13" s="785" t="s">
        <v>1188</v>
      </c>
      <c r="J13" s="690" t="s">
        <v>1191</v>
      </c>
      <c r="K13" s="785" t="s">
        <v>1190</v>
      </c>
      <c r="L13" s="690"/>
      <c r="M13" s="785"/>
      <c r="N13" s="690"/>
      <c r="O13" s="785"/>
      <c r="P13" s="690"/>
      <c r="Q13" s="785"/>
      <c r="R13" s="690"/>
      <c r="S13" s="785"/>
      <c r="T13" s="690"/>
      <c r="U13" s="785"/>
      <c r="V13" s="690"/>
      <c r="W13" s="785"/>
      <c r="X13" s="690"/>
      <c r="Y13" s="785"/>
      <c r="Z13" s="690"/>
      <c r="AA13" s="785"/>
      <c r="AB13" s="691">
        <v>155</v>
      </c>
      <c r="AC13" s="692">
        <v>3</v>
      </c>
      <c r="AD13" s="779"/>
      <c r="AI13" s="351"/>
      <c r="AJ13" s="349"/>
    </row>
    <row r="14" spans="1:36" s="19" customFormat="1" ht="138" customHeight="1">
      <c r="A14" s="780">
        <v>7</v>
      </c>
      <c r="B14" s="781" t="s">
        <v>139</v>
      </c>
      <c r="C14" s="782">
        <v>376</v>
      </c>
      <c r="D14" s="783">
        <v>35885</v>
      </c>
      <c r="E14" s="784" t="s">
        <v>1136</v>
      </c>
      <c r="F14" s="784" t="s">
        <v>1129</v>
      </c>
      <c r="G14" s="785" t="s">
        <v>1012</v>
      </c>
      <c r="H14" s="690" t="s">
        <v>1191</v>
      </c>
      <c r="I14" s="785" t="s">
        <v>1191</v>
      </c>
      <c r="J14" s="690" t="s">
        <v>1191</v>
      </c>
      <c r="K14" s="785" t="s">
        <v>1190</v>
      </c>
      <c r="L14" s="690"/>
      <c r="M14" s="785"/>
      <c r="N14" s="690"/>
      <c r="O14" s="785"/>
      <c r="P14" s="690"/>
      <c r="Q14" s="785"/>
      <c r="R14" s="690"/>
      <c r="S14" s="785"/>
      <c r="T14" s="690"/>
      <c r="U14" s="785"/>
      <c r="V14" s="690"/>
      <c r="W14" s="785"/>
      <c r="X14" s="690"/>
      <c r="Y14" s="785"/>
      <c r="Z14" s="690"/>
      <c r="AA14" s="785"/>
      <c r="AB14" s="691">
        <v>155</v>
      </c>
      <c r="AC14" s="692">
        <v>2</v>
      </c>
      <c r="AD14" s="779"/>
      <c r="AI14" s="351"/>
      <c r="AJ14" s="349"/>
    </row>
    <row r="15" spans="1:36" s="19" customFormat="1" ht="138" customHeight="1">
      <c r="A15" s="780">
        <v>8</v>
      </c>
      <c r="B15" s="781" t="s">
        <v>136</v>
      </c>
      <c r="C15" s="782">
        <v>335</v>
      </c>
      <c r="D15" s="783">
        <v>35154</v>
      </c>
      <c r="E15" s="784" t="s">
        <v>1089</v>
      </c>
      <c r="F15" s="784" t="s">
        <v>1081</v>
      </c>
      <c r="G15" s="785" t="s">
        <v>1188</v>
      </c>
      <c r="H15" s="690" t="s">
        <v>1188</v>
      </c>
      <c r="I15" s="785" t="s">
        <v>1190</v>
      </c>
      <c r="J15" s="690"/>
      <c r="K15" s="785"/>
      <c r="L15" s="690"/>
      <c r="M15" s="785"/>
      <c r="N15" s="690"/>
      <c r="O15" s="785"/>
      <c r="P15" s="690"/>
      <c r="Q15" s="785"/>
      <c r="R15" s="690"/>
      <c r="S15" s="785"/>
      <c r="T15" s="690"/>
      <c r="U15" s="785"/>
      <c r="V15" s="690"/>
      <c r="W15" s="785"/>
      <c r="X15" s="690"/>
      <c r="Y15" s="785"/>
      <c r="Z15" s="690"/>
      <c r="AA15" s="785"/>
      <c r="AB15" s="691">
        <v>145</v>
      </c>
      <c r="AC15" s="692">
        <v>1</v>
      </c>
      <c r="AD15" s="779"/>
      <c r="AI15" s="351"/>
      <c r="AJ15" s="349"/>
    </row>
    <row r="16" spans="1:36" s="19" customFormat="1" ht="138" customHeight="1">
      <c r="A16" s="548"/>
      <c r="B16" s="179" t="s">
        <v>142</v>
      </c>
      <c r="C16" s="646" t="s">
        <v>1206</v>
      </c>
      <c r="D16" s="647" t="s">
        <v>1206</v>
      </c>
      <c r="E16" s="551" t="s">
        <v>1206</v>
      </c>
      <c r="F16" s="551" t="s">
        <v>1206</v>
      </c>
      <c r="G16" s="648"/>
      <c r="H16" s="649"/>
      <c r="I16" s="648"/>
      <c r="J16" s="649"/>
      <c r="K16" s="648"/>
      <c r="L16" s="649"/>
      <c r="M16" s="648"/>
      <c r="N16" s="649"/>
      <c r="O16" s="648"/>
      <c r="P16" s="649"/>
      <c r="Q16" s="648"/>
      <c r="R16" s="649"/>
      <c r="S16" s="648"/>
      <c r="T16" s="649"/>
      <c r="U16" s="648"/>
      <c r="V16" s="649"/>
      <c r="W16" s="648"/>
      <c r="X16" s="649"/>
      <c r="Y16" s="648"/>
      <c r="Z16" s="649"/>
      <c r="AA16" s="648"/>
      <c r="AB16" s="650"/>
      <c r="AC16" s="651"/>
      <c r="AD16" s="650"/>
      <c r="AI16" s="351"/>
      <c r="AJ16" s="349"/>
    </row>
    <row r="17" spans="1:36" s="19" customFormat="1" ht="134.25" customHeight="1">
      <c r="A17" s="548"/>
      <c r="B17" s="179" t="s">
        <v>143</v>
      </c>
      <c r="C17" s="646" t="s">
        <v>1206</v>
      </c>
      <c r="D17" s="647" t="s">
        <v>1206</v>
      </c>
      <c r="E17" s="551" t="s">
        <v>1206</v>
      </c>
      <c r="F17" s="551" t="s">
        <v>1206</v>
      </c>
      <c r="G17" s="648"/>
      <c r="H17" s="649"/>
      <c r="I17" s="648"/>
      <c r="J17" s="649"/>
      <c r="K17" s="648"/>
      <c r="L17" s="649"/>
      <c r="M17" s="648"/>
      <c r="N17" s="649"/>
      <c r="O17" s="648"/>
      <c r="P17" s="649"/>
      <c r="Q17" s="648"/>
      <c r="R17" s="649"/>
      <c r="S17" s="648"/>
      <c r="T17" s="649"/>
      <c r="U17" s="648"/>
      <c r="V17" s="649"/>
      <c r="W17" s="648"/>
      <c r="X17" s="649"/>
      <c r="Y17" s="648"/>
      <c r="Z17" s="649"/>
      <c r="AA17" s="648"/>
      <c r="AB17" s="650"/>
      <c r="AC17" s="651"/>
      <c r="AD17" s="650"/>
      <c r="AI17" s="351"/>
      <c r="AJ17" s="349"/>
    </row>
    <row r="18" spans="1:36" s="19" customFormat="1" ht="47.25" hidden="1" customHeight="1">
      <c r="A18" s="76"/>
      <c r="B18" s="179" t="s">
        <v>144</v>
      </c>
      <c r="C18" s="70" t="s">
        <v>1206</v>
      </c>
      <c r="D18" s="60" t="s">
        <v>1206</v>
      </c>
      <c r="E18" s="75" t="s">
        <v>1206</v>
      </c>
      <c r="F18" s="75" t="s">
        <v>1206</v>
      </c>
      <c r="G18" s="219"/>
      <c r="H18" s="217"/>
      <c r="I18" s="219"/>
      <c r="J18" s="217"/>
      <c r="K18" s="219"/>
      <c r="L18" s="217"/>
      <c r="M18" s="219"/>
      <c r="N18" s="217"/>
      <c r="O18" s="219"/>
      <c r="P18" s="217"/>
      <c r="Q18" s="219"/>
      <c r="R18" s="217"/>
      <c r="S18" s="219"/>
      <c r="T18" s="217"/>
      <c r="U18" s="219"/>
      <c r="V18" s="217"/>
      <c r="W18" s="219"/>
      <c r="X18" s="217"/>
      <c r="Y18" s="219"/>
      <c r="Z18" s="217"/>
      <c r="AA18" s="219"/>
      <c r="AB18" s="216"/>
      <c r="AC18" s="371"/>
      <c r="AD18" s="74"/>
      <c r="AI18" s="351"/>
      <c r="AJ18" s="349"/>
    </row>
    <row r="19" spans="1:36" s="19" customFormat="1" ht="47.25" hidden="1" customHeight="1">
      <c r="A19" s="76"/>
      <c r="B19" s="179" t="s">
        <v>145</v>
      </c>
      <c r="C19" s="70" t="s">
        <v>1206</v>
      </c>
      <c r="D19" s="60" t="s">
        <v>1206</v>
      </c>
      <c r="E19" s="75" t="s">
        <v>1206</v>
      </c>
      <c r="F19" s="75" t="s">
        <v>1206</v>
      </c>
      <c r="G19" s="219"/>
      <c r="H19" s="217"/>
      <c r="I19" s="219"/>
      <c r="J19" s="217"/>
      <c r="K19" s="219"/>
      <c r="L19" s="217"/>
      <c r="M19" s="219"/>
      <c r="N19" s="217"/>
      <c r="O19" s="219"/>
      <c r="P19" s="217"/>
      <c r="Q19" s="219"/>
      <c r="R19" s="217"/>
      <c r="S19" s="219"/>
      <c r="T19" s="217"/>
      <c r="U19" s="219"/>
      <c r="V19" s="217"/>
      <c r="W19" s="219"/>
      <c r="X19" s="217"/>
      <c r="Y19" s="219"/>
      <c r="Z19" s="217"/>
      <c r="AA19" s="219"/>
      <c r="AB19" s="216"/>
      <c r="AC19" s="371"/>
      <c r="AD19" s="74"/>
      <c r="AI19" s="351"/>
      <c r="AJ19" s="349"/>
    </row>
    <row r="20" spans="1:36" s="19" customFormat="1" ht="47.25" hidden="1" customHeight="1">
      <c r="A20" s="76"/>
      <c r="B20" s="179" t="s">
        <v>146</v>
      </c>
      <c r="C20" s="70" t="s">
        <v>1206</v>
      </c>
      <c r="D20" s="60" t="s">
        <v>1206</v>
      </c>
      <c r="E20" s="75" t="s">
        <v>1206</v>
      </c>
      <c r="F20" s="75" t="s">
        <v>1206</v>
      </c>
      <c r="G20" s="219"/>
      <c r="H20" s="217"/>
      <c r="I20" s="219"/>
      <c r="J20" s="217"/>
      <c r="K20" s="219"/>
      <c r="L20" s="217"/>
      <c r="M20" s="219"/>
      <c r="N20" s="217"/>
      <c r="O20" s="219"/>
      <c r="P20" s="217"/>
      <c r="Q20" s="219"/>
      <c r="R20" s="217"/>
      <c r="S20" s="219"/>
      <c r="T20" s="217"/>
      <c r="U20" s="219"/>
      <c r="V20" s="217"/>
      <c r="W20" s="219"/>
      <c r="X20" s="217"/>
      <c r="Y20" s="219"/>
      <c r="Z20" s="217"/>
      <c r="AA20" s="219"/>
      <c r="AB20" s="216"/>
      <c r="AC20" s="371"/>
      <c r="AD20" s="74"/>
      <c r="AI20" s="351"/>
      <c r="AJ20" s="349"/>
    </row>
    <row r="21" spans="1:36" s="19" customFormat="1" ht="47.25" hidden="1" customHeight="1">
      <c r="A21" s="76"/>
      <c r="B21" s="179" t="s">
        <v>147</v>
      </c>
      <c r="C21" s="70" t="s">
        <v>1206</v>
      </c>
      <c r="D21" s="60" t="s">
        <v>1206</v>
      </c>
      <c r="E21" s="75" t="s">
        <v>1206</v>
      </c>
      <c r="F21" s="75" t="s">
        <v>1206</v>
      </c>
      <c r="G21" s="219"/>
      <c r="H21" s="217"/>
      <c r="I21" s="219"/>
      <c r="J21" s="217"/>
      <c r="K21" s="219"/>
      <c r="L21" s="217"/>
      <c r="M21" s="219"/>
      <c r="N21" s="217"/>
      <c r="O21" s="219"/>
      <c r="P21" s="217"/>
      <c r="Q21" s="219"/>
      <c r="R21" s="217"/>
      <c r="S21" s="219"/>
      <c r="T21" s="217"/>
      <c r="U21" s="219"/>
      <c r="V21" s="217"/>
      <c r="W21" s="219"/>
      <c r="X21" s="217"/>
      <c r="Y21" s="219"/>
      <c r="Z21" s="217"/>
      <c r="AA21" s="219"/>
      <c r="AB21" s="216"/>
      <c r="AC21" s="371"/>
      <c r="AD21" s="74"/>
      <c r="AI21" s="351"/>
      <c r="AJ21" s="349"/>
    </row>
    <row r="22" spans="1:36" s="19" customFormat="1" ht="47.25" hidden="1" customHeight="1">
      <c r="A22" s="76"/>
      <c r="B22" s="179" t="s">
        <v>148</v>
      </c>
      <c r="C22" s="70" t="s">
        <v>1206</v>
      </c>
      <c r="D22" s="60" t="s">
        <v>1206</v>
      </c>
      <c r="E22" s="75" t="s">
        <v>1206</v>
      </c>
      <c r="F22" s="75" t="s">
        <v>1206</v>
      </c>
      <c r="G22" s="219"/>
      <c r="H22" s="217"/>
      <c r="I22" s="219"/>
      <c r="J22" s="217"/>
      <c r="K22" s="219"/>
      <c r="L22" s="217"/>
      <c r="M22" s="219"/>
      <c r="N22" s="217"/>
      <c r="O22" s="219"/>
      <c r="P22" s="217"/>
      <c r="Q22" s="219"/>
      <c r="R22" s="217"/>
      <c r="S22" s="219"/>
      <c r="T22" s="217"/>
      <c r="U22" s="219"/>
      <c r="V22" s="217"/>
      <c r="W22" s="219"/>
      <c r="X22" s="217"/>
      <c r="Y22" s="219"/>
      <c r="Z22" s="217"/>
      <c r="AA22" s="219"/>
      <c r="AB22" s="216"/>
      <c r="AC22" s="371"/>
      <c r="AD22" s="74"/>
      <c r="AI22" s="351"/>
      <c r="AJ22" s="349"/>
    </row>
    <row r="23" spans="1:36" s="19" customFormat="1" ht="47.25" hidden="1" customHeight="1">
      <c r="A23" s="76"/>
      <c r="B23" s="179" t="s">
        <v>149</v>
      </c>
      <c r="C23" s="70" t="s">
        <v>1206</v>
      </c>
      <c r="D23" s="60" t="s">
        <v>1206</v>
      </c>
      <c r="E23" s="75" t="s">
        <v>1206</v>
      </c>
      <c r="F23" s="75" t="s">
        <v>1206</v>
      </c>
      <c r="G23" s="219"/>
      <c r="H23" s="217"/>
      <c r="I23" s="219"/>
      <c r="J23" s="217"/>
      <c r="K23" s="219"/>
      <c r="L23" s="217"/>
      <c r="M23" s="219"/>
      <c r="N23" s="217"/>
      <c r="O23" s="219"/>
      <c r="P23" s="217"/>
      <c r="Q23" s="219"/>
      <c r="R23" s="217"/>
      <c r="S23" s="219"/>
      <c r="T23" s="217"/>
      <c r="U23" s="219"/>
      <c r="V23" s="217"/>
      <c r="W23" s="219"/>
      <c r="X23" s="217"/>
      <c r="Y23" s="219"/>
      <c r="Z23" s="217"/>
      <c r="AA23" s="219"/>
      <c r="AB23" s="216"/>
      <c r="AC23" s="371"/>
      <c r="AD23" s="74"/>
      <c r="AI23" s="351"/>
      <c r="AJ23" s="349"/>
    </row>
    <row r="24" spans="1:36" s="19" customFormat="1" ht="47.25" hidden="1" customHeight="1">
      <c r="A24" s="76"/>
      <c r="B24" s="179" t="s">
        <v>150</v>
      </c>
      <c r="C24" s="70" t="s">
        <v>1206</v>
      </c>
      <c r="D24" s="60" t="s">
        <v>1206</v>
      </c>
      <c r="E24" s="75" t="s">
        <v>1206</v>
      </c>
      <c r="F24" s="75" t="s">
        <v>1206</v>
      </c>
      <c r="G24" s="219"/>
      <c r="H24" s="217"/>
      <c r="I24" s="219"/>
      <c r="J24" s="217"/>
      <c r="K24" s="219"/>
      <c r="L24" s="217"/>
      <c r="M24" s="219"/>
      <c r="N24" s="217"/>
      <c r="O24" s="219"/>
      <c r="P24" s="217"/>
      <c r="Q24" s="219"/>
      <c r="R24" s="217"/>
      <c r="S24" s="219"/>
      <c r="T24" s="217"/>
      <c r="U24" s="219"/>
      <c r="V24" s="217"/>
      <c r="W24" s="219"/>
      <c r="X24" s="217"/>
      <c r="Y24" s="219"/>
      <c r="Z24" s="217"/>
      <c r="AA24" s="219"/>
      <c r="AB24" s="216"/>
      <c r="AC24" s="371"/>
      <c r="AD24" s="74"/>
      <c r="AI24" s="351"/>
      <c r="AJ24" s="349"/>
    </row>
    <row r="25" spans="1:36" s="19" customFormat="1" ht="47.25" hidden="1" customHeight="1">
      <c r="A25" s="76"/>
      <c r="B25" s="179" t="s">
        <v>151</v>
      </c>
      <c r="C25" s="70" t="s">
        <v>1206</v>
      </c>
      <c r="D25" s="60" t="s">
        <v>1206</v>
      </c>
      <c r="E25" s="75" t="s">
        <v>1206</v>
      </c>
      <c r="F25" s="75" t="s">
        <v>1206</v>
      </c>
      <c r="G25" s="219"/>
      <c r="H25" s="217"/>
      <c r="I25" s="219"/>
      <c r="J25" s="217"/>
      <c r="K25" s="219"/>
      <c r="L25" s="217"/>
      <c r="M25" s="219"/>
      <c r="N25" s="217"/>
      <c r="O25" s="219"/>
      <c r="P25" s="217"/>
      <c r="Q25" s="219"/>
      <c r="R25" s="217"/>
      <c r="S25" s="219"/>
      <c r="T25" s="217"/>
      <c r="U25" s="219"/>
      <c r="V25" s="217"/>
      <c r="W25" s="219"/>
      <c r="X25" s="217"/>
      <c r="Y25" s="219"/>
      <c r="Z25" s="217"/>
      <c r="AA25" s="219"/>
      <c r="AB25" s="216"/>
      <c r="AC25" s="371"/>
      <c r="AD25" s="74"/>
      <c r="AI25" s="351"/>
      <c r="AJ25" s="349"/>
    </row>
    <row r="26" spans="1:36" s="19" customFormat="1" ht="47.25" hidden="1" customHeight="1">
      <c r="A26" s="76"/>
      <c r="B26" s="179" t="s">
        <v>152</v>
      </c>
      <c r="C26" s="70" t="s">
        <v>1206</v>
      </c>
      <c r="D26" s="60" t="s">
        <v>1206</v>
      </c>
      <c r="E26" s="75" t="s">
        <v>1206</v>
      </c>
      <c r="F26" s="75" t="s">
        <v>1206</v>
      </c>
      <c r="G26" s="219"/>
      <c r="H26" s="217"/>
      <c r="I26" s="219"/>
      <c r="J26" s="217"/>
      <c r="K26" s="219"/>
      <c r="L26" s="217"/>
      <c r="M26" s="219"/>
      <c r="N26" s="217"/>
      <c r="O26" s="219"/>
      <c r="P26" s="217"/>
      <c r="Q26" s="219"/>
      <c r="R26" s="217"/>
      <c r="S26" s="219"/>
      <c r="T26" s="217"/>
      <c r="U26" s="219"/>
      <c r="V26" s="217"/>
      <c r="W26" s="219"/>
      <c r="X26" s="217"/>
      <c r="Y26" s="219"/>
      <c r="Z26" s="217"/>
      <c r="AA26" s="219"/>
      <c r="AB26" s="216"/>
      <c r="AC26" s="371"/>
      <c r="AD26" s="74"/>
      <c r="AI26" s="351"/>
      <c r="AJ26" s="349"/>
    </row>
    <row r="27" spans="1:36" s="19" customFormat="1" ht="47.25" hidden="1" customHeight="1">
      <c r="A27" s="76"/>
      <c r="B27" s="179" t="s">
        <v>153</v>
      </c>
      <c r="C27" s="70" t="s">
        <v>1206</v>
      </c>
      <c r="D27" s="60" t="s">
        <v>1206</v>
      </c>
      <c r="E27" s="75" t="s">
        <v>1206</v>
      </c>
      <c r="F27" s="75" t="s">
        <v>1206</v>
      </c>
      <c r="G27" s="219"/>
      <c r="H27" s="217"/>
      <c r="I27" s="219"/>
      <c r="J27" s="217"/>
      <c r="K27" s="219"/>
      <c r="L27" s="217"/>
      <c r="M27" s="219"/>
      <c r="N27" s="217"/>
      <c r="O27" s="219"/>
      <c r="P27" s="217"/>
      <c r="Q27" s="219"/>
      <c r="R27" s="217"/>
      <c r="S27" s="219"/>
      <c r="T27" s="217"/>
      <c r="U27" s="219"/>
      <c r="V27" s="217"/>
      <c r="W27" s="219"/>
      <c r="X27" s="217"/>
      <c r="Y27" s="219"/>
      <c r="Z27" s="217"/>
      <c r="AA27" s="219"/>
      <c r="AB27" s="216"/>
      <c r="AC27" s="371"/>
      <c r="AD27" s="74"/>
      <c r="AI27" s="351"/>
      <c r="AJ27" s="349"/>
    </row>
    <row r="28" spans="1:36" s="19" customFormat="1" ht="47.25" hidden="1" customHeight="1">
      <c r="A28" s="76"/>
      <c r="B28" s="179" t="s">
        <v>154</v>
      </c>
      <c r="C28" s="70" t="s">
        <v>1206</v>
      </c>
      <c r="D28" s="60" t="s">
        <v>1206</v>
      </c>
      <c r="E28" s="75" t="s">
        <v>1206</v>
      </c>
      <c r="F28" s="75" t="s">
        <v>1206</v>
      </c>
      <c r="G28" s="219"/>
      <c r="H28" s="217"/>
      <c r="I28" s="219"/>
      <c r="J28" s="217"/>
      <c r="K28" s="219"/>
      <c r="L28" s="217"/>
      <c r="M28" s="219"/>
      <c r="N28" s="217"/>
      <c r="O28" s="219"/>
      <c r="P28" s="217"/>
      <c r="Q28" s="219"/>
      <c r="R28" s="217"/>
      <c r="S28" s="219"/>
      <c r="T28" s="217"/>
      <c r="U28" s="219"/>
      <c r="V28" s="217"/>
      <c r="W28" s="219"/>
      <c r="X28" s="217"/>
      <c r="Y28" s="219"/>
      <c r="Z28" s="217"/>
      <c r="AA28" s="219"/>
      <c r="AB28" s="216"/>
      <c r="AC28" s="371"/>
      <c r="AD28" s="74"/>
      <c r="AI28" s="351"/>
      <c r="AJ28" s="349"/>
    </row>
    <row r="29" spans="1:36" s="19" customFormat="1" ht="47.25" hidden="1" customHeight="1">
      <c r="A29" s="76"/>
      <c r="B29" s="179" t="s">
        <v>155</v>
      </c>
      <c r="C29" s="70" t="s">
        <v>1206</v>
      </c>
      <c r="D29" s="60" t="s">
        <v>1206</v>
      </c>
      <c r="E29" s="75" t="s">
        <v>1206</v>
      </c>
      <c r="F29" s="75" t="s">
        <v>1206</v>
      </c>
      <c r="G29" s="219"/>
      <c r="H29" s="217"/>
      <c r="I29" s="219"/>
      <c r="J29" s="217"/>
      <c r="K29" s="219"/>
      <c r="L29" s="217"/>
      <c r="M29" s="219"/>
      <c r="N29" s="217"/>
      <c r="O29" s="219"/>
      <c r="P29" s="217"/>
      <c r="Q29" s="219"/>
      <c r="R29" s="217"/>
      <c r="S29" s="219"/>
      <c r="T29" s="217"/>
      <c r="U29" s="219"/>
      <c r="V29" s="217"/>
      <c r="W29" s="219"/>
      <c r="X29" s="217"/>
      <c r="Y29" s="219"/>
      <c r="Z29" s="217"/>
      <c r="AA29" s="219"/>
      <c r="AB29" s="216"/>
      <c r="AC29" s="371"/>
      <c r="AD29" s="74"/>
      <c r="AI29" s="351"/>
      <c r="AJ29" s="349"/>
    </row>
    <row r="30" spans="1:36" s="19" customFormat="1" ht="47.25" hidden="1" customHeight="1">
      <c r="A30" s="76"/>
      <c r="B30" s="179" t="s">
        <v>156</v>
      </c>
      <c r="C30" s="70" t="s">
        <v>1206</v>
      </c>
      <c r="D30" s="60" t="s">
        <v>1206</v>
      </c>
      <c r="E30" s="75" t="s">
        <v>1206</v>
      </c>
      <c r="F30" s="75" t="s">
        <v>1206</v>
      </c>
      <c r="G30" s="219"/>
      <c r="H30" s="217"/>
      <c r="I30" s="219"/>
      <c r="J30" s="217"/>
      <c r="K30" s="219"/>
      <c r="L30" s="217"/>
      <c r="M30" s="219"/>
      <c r="N30" s="217"/>
      <c r="O30" s="219"/>
      <c r="P30" s="217"/>
      <c r="Q30" s="219"/>
      <c r="R30" s="217"/>
      <c r="S30" s="219"/>
      <c r="T30" s="217"/>
      <c r="U30" s="219"/>
      <c r="V30" s="217"/>
      <c r="W30" s="219"/>
      <c r="X30" s="217"/>
      <c r="Y30" s="219"/>
      <c r="Z30" s="217"/>
      <c r="AA30" s="219"/>
      <c r="AB30" s="216"/>
      <c r="AC30" s="371"/>
      <c r="AD30" s="74"/>
      <c r="AI30" s="351"/>
      <c r="AJ30" s="349"/>
    </row>
    <row r="31" spans="1:36" s="19" customFormat="1" ht="47.25" hidden="1" customHeight="1">
      <c r="A31" s="76"/>
      <c r="B31" s="179" t="s">
        <v>157</v>
      </c>
      <c r="C31" s="70" t="s">
        <v>1206</v>
      </c>
      <c r="D31" s="60" t="s">
        <v>1206</v>
      </c>
      <c r="E31" s="75" t="s">
        <v>1206</v>
      </c>
      <c r="F31" s="75" t="s">
        <v>1206</v>
      </c>
      <c r="G31" s="219"/>
      <c r="H31" s="217"/>
      <c r="I31" s="219"/>
      <c r="J31" s="217"/>
      <c r="K31" s="219"/>
      <c r="L31" s="217"/>
      <c r="M31" s="219"/>
      <c r="N31" s="217"/>
      <c r="O31" s="219"/>
      <c r="P31" s="217"/>
      <c r="Q31" s="219"/>
      <c r="R31" s="217"/>
      <c r="S31" s="219"/>
      <c r="T31" s="217"/>
      <c r="U31" s="219"/>
      <c r="V31" s="217"/>
      <c r="W31" s="219"/>
      <c r="X31" s="217"/>
      <c r="Y31" s="219"/>
      <c r="Z31" s="217"/>
      <c r="AA31" s="219"/>
      <c r="AB31" s="216"/>
      <c r="AC31" s="371"/>
      <c r="AD31" s="74"/>
      <c r="AI31" s="351"/>
      <c r="AJ31" s="349"/>
    </row>
    <row r="32" spans="1:36" s="19" customFormat="1" ht="47.25" hidden="1" customHeight="1">
      <c r="A32" s="76"/>
      <c r="B32" s="179" t="s">
        <v>158</v>
      </c>
      <c r="C32" s="70" t="s">
        <v>1206</v>
      </c>
      <c r="D32" s="60" t="s">
        <v>1206</v>
      </c>
      <c r="E32" s="75" t="s">
        <v>1206</v>
      </c>
      <c r="F32" s="75" t="s">
        <v>1206</v>
      </c>
      <c r="G32" s="219"/>
      <c r="H32" s="217"/>
      <c r="I32" s="219"/>
      <c r="J32" s="217"/>
      <c r="K32" s="219"/>
      <c r="L32" s="217"/>
      <c r="M32" s="219"/>
      <c r="N32" s="217"/>
      <c r="O32" s="219"/>
      <c r="P32" s="217"/>
      <c r="Q32" s="219"/>
      <c r="R32" s="217"/>
      <c r="S32" s="219"/>
      <c r="T32" s="217"/>
      <c r="U32" s="219"/>
      <c r="V32" s="217"/>
      <c r="W32" s="219"/>
      <c r="X32" s="217"/>
      <c r="Y32" s="219"/>
      <c r="Z32" s="217"/>
      <c r="AA32" s="219"/>
      <c r="AB32" s="216"/>
      <c r="AC32" s="371"/>
      <c r="AD32" s="74"/>
      <c r="AI32" s="351"/>
      <c r="AJ32" s="349"/>
    </row>
    <row r="33" spans="1:36" ht="9" customHeight="1">
      <c r="E33" s="57"/>
    </row>
    <row r="34" spans="1:36" s="81" customFormat="1">
      <c r="A34" s="77" t="s">
        <v>22</v>
      </c>
      <c r="B34" s="77"/>
      <c r="C34" s="77"/>
      <c r="D34" s="78"/>
      <c r="E34" s="79"/>
      <c r="F34" s="80" t="s">
        <v>0</v>
      </c>
      <c r="J34" s="81" t="s">
        <v>1</v>
      </c>
      <c r="S34" s="81" t="s">
        <v>2</v>
      </c>
      <c r="AA34" s="81" t="s">
        <v>3</v>
      </c>
      <c r="AB34" s="82" t="s">
        <v>3</v>
      </c>
      <c r="AC34" s="80"/>
      <c r="AD34" s="80"/>
      <c r="AI34" s="351"/>
      <c r="AJ34" s="349"/>
    </row>
    <row r="35" spans="1:36">
      <c r="E35" s="57"/>
    </row>
    <row r="36" spans="1:36">
      <c r="E36" s="57"/>
    </row>
    <row r="37" spans="1:36">
      <c r="E37" s="57"/>
    </row>
    <row r="96" spans="35:36">
      <c r="AI96" s="350"/>
      <c r="AJ96" s="348"/>
    </row>
    <row r="97" spans="35:36">
      <c r="AI97" s="350"/>
      <c r="AJ97" s="348"/>
    </row>
    <row r="98" spans="35:36">
      <c r="AI98" s="350"/>
      <c r="AJ98" s="348"/>
    </row>
    <row r="99" spans="35:36">
      <c r="AI99" s="350"/>
      <c r="AJ99" s="348"/>
    </row>
    <row r="100" spans="35:36">
      <c r="AI100" s="350"/>
      <c r="AJ100" s="348"/>
    </row>
  </sheetData>
  <sortState ref="B8:AD15">
    <sortCondition ref="AD8:AD15"/>
  </sortState>
  <mergeCells count="21">
    <mergeCell ref="U4:X4"/>
    <mergeCell ref="Y3:AD3"/>
    <mergeCell ref="Y4:AD4"/>
    <mergeCell ref="A4:D4"/>
    <mergeCell ref="E4:F4"/>
    <mergeCell ref="AB5:AD5"/>
    <mergeCell ref="AD6:AD7"/>
    <mergeCell ref="B6:B7"/>
    <mergeCell ref="AB6:AB7"/>
    <mergeCell ref="G6:AA6"/>
    <mergeCell ref="A6:A7"/>
    <mergeCell ref="AC6:AC7"/>
    <mergeCell ref="C6:C7"/>
    <mergeCell ref="D6:D7"/>
    <mergeCell ref="E6:E7"/>
    <mergeCell ref="F6:F7"/>
    <mergeCell ref="A2:AD2"/>
    <mergeCell ref="A3:D3"/>
    <mergeCell ref="E3:F3"/>
    <mergeCell ref="U3:X3"/>
    <mergeCell ref="F1:Y1"/>
  </mergeCells>
  <conditionalFormatting sqref="F1:F1048576">
    <cfRule type="containsText" dxfId="18" priority="3" stopIfTrue="1" operator="containsText" text="FERDİ">
      <formula>NOT(ISERROR(SEARCH("FERDİ",F1)))</formula>
    </cfRule>
  </conditionalFormatting>
  <hyperlinks>
    <hyperlink ref="E3" location="'YARIŞMA PROGRAMI'!C13" display="Sırıkla Atlama"/>
    <hyperlink ref="E3:F3" location="'YARIŞMA PROGRAMI'!C8" display="'YARIŞMA PROGRAMI'!C8"/>
  </hyperlinks>
  <printOptions horizontalCentered="1"/>
  <pageMargins left="0.27" right="0.15748031496062992" top="0.55118110236220474" bottom="0.27559055118110237" header="0.19685039370078741" footer="0.19685039370078741"/>
  <pageSetup paperSize="9" scale="30" orientation="landscape" r:id="rId1"/>
  <headerFooter scaleWithDoc="0" alignWithMargins="0"/>
  <drawing r:id="rId2"/>
</worksheet>
</file>

<file path=xl/worksheets/sheet23.xml><?xml version="1.0" encoding="utf-8"?>
<worksheet xmlns="http://schemas.openxmlformats.org/spreadsheetml/2006/main" xmlns:r="http://schemas.openxmlformats.org/officeDocument/2006/relationships">
  <sheetPr codeName="Sayfa27">
    <tabColor rgb="FF00B050"/>
  </sheetPr>
  <dimension ref="A1:R93"/>
  <sheetViews>
    <sheetView view="pageBreakPreview" topLeftCell="A13" zoomScale="80" zoomScaleSheetLayoutView="80" workbookViewId="0">
      <selection activeCell="F9" sqref="F9"/>
    </sheetView>
  </sheetViews>
  <sheetFormatPr defaultRowHeight="12.75"/>
  <cols>
    <col min="1" max="1" width="6" style="91" customWidth="1"/>
    <col min="2" max="2" width="10" style="91" hidden="1" customWidth="1"/>
    <col min="3" max="3" width="7" style="91" customWidth="1"/>
    <col min="4" max="4" width="13.5703125" style="92" customWidth="1"/>
    <col min="5" max="5" width="22.28515625" style="91" bestFit="1" customWidth="1"/>
    <col min="6" max="6" width="29.85546875" style="3" customWidth="1"/>
    <col min="7" max="13" width="11.7109375" style="3" customWidth="1"/>
    <col min="14" max="14" width="11.7109375" style="93" customWidth="1"/>
    <col min="15" max="16" width="11.7109375" style="91" customWidth="1"/>
    <col min="17" max="17" width="6.7109375" style="344" bestFit="1" customWidth="1"/>
    <col min="18" max="18" width="5" style="333" bestFit="1" customWidth="1"/>
    <col min="19" max="16384" width="9.140625" style="3"/>
  </cols>
  <sheetData>
    <row r="1" spans="1:18" ht="48.75" customHeight="1">
      <c r="A1" s="848" t="s">
        <v>1204</v>
      </c>
      <c r="B1" s="848"/>
      <c r="C1" s="848"/>
      <c r="D1" s="848"/>
      <c r="E1" s="848"/>
      <c r="F1" s="848"/>
      <c r="G1" s="848"/>
      <c r="H1" s="848"/>
      <c r="I1" s="848"/>
      <c r="J1" s="848"/>
      <c r="K1" s="848"/>
      <c r="L1" s="848"/>
      <c r="M1" s="848"/>
      <c r="N1" s="848"/>
      <c r="O1" s="848"/>
      <c r="P1" s="848"/>
    </row>
    <row r="2" spans="1:18" ht="25.5" customHeight="1">
      <c r="A2" s="849" t="s">
        <v>1286</v>
      </c>
      <c r="B2" s="849"/>
      <c r="C2" s="849"/>
      <c r="D2" s="849"/>
      <c r="E2" s="849"/>
      <c r="F2" s="849"/>
      <c r="G2" s="849"/>
      <c r="H2" s="849"/>
      <c r="I2" s="849"/>
      <c r="J2" s="849"/>
      <c r="K2" s="849"/>
      <c r="L2" s="849"/>
      <c r="M2" s="849"/>
      <c r="N2" s="849"/>
      <c r="O2" s="849"/>
      <c r="P2" s="849"/>
    </row>
    <row r="3" spans="1:18" s="4" customFormat="1" ht="27" customHeight="1">
      <c r="A3" s="850" t="s">
        <v>115</v>
      </c>
      <c r="B3" s="850"/>
      <c r="C3" s="850"/>
      <c r="D3" s="851" t="s">
        <v>359</v>
      </c>
      <c r="E3" s="851"/>
      <c r="F3" s="600"/>
      <c r="G3" s="852"/>
      <c r="H3" s="852"/>
      <c r="I3" s="600"/>
      <c r="J3" s="600"/>
      <c r="K3" s="853" t="s">
        <v>644</v>
      </c>
      <c r="L3" s="853"/>
      <c r="M3" s="854" t="s">
        <v>1347</v>
      </c>
      <c r="N3" s="854"/>
      <c r="O3" s="854"/>
      <c r="P3" s="854"/>
      <c r="Q3" s="344"/>
      <c r="R3" s="333"/>
    </row>
    <row r="4" spans="1:18" s="4" customFormat="1" ht="17.25" customHeight="1">
      <c r="A4" s="855" t="s">
        <v>116</v>
      </c>
      <c r="B4" s="855"/>
      <c r="C4" s="855"/>
      <c r="D4" s="856" t="s">
        <v>947</v>
      </c>
      <c r="E4" s="856"/>
      <c r="F4" s="601" t="s">
        <v>440</v>
      </c>
      <c r="G4" s="602" t="s">
        <v>638</v>
      </c>
      <c r="H4" s="602"/>
      <c r="I4" s="603"/>
      <c r="J4" s="603"/>
      <c r="K4" s="855" t="s">
        <v>114</v>
      </c>
      <c r="L4" s="855"/>
      <c r="M4" s="861" t="s">
        <v>1282</v>
      </c>
      <c r="N4" s="861"/>
      <c r="O4" s="861"/>
      <c r="P4" s="603"/>
      <c r="Q4" s="344"/>
      <c r="R4" s="333"/>
    </row>
    <row r="5" spans="1:18" ht="15" customHeight="1">
      <c r="A5" s="5"/>
      <c r="B5" s="5"/>
      <c r="C5" s="5"/>
      <c r="D5" s="9"/>
      <c r="E5" s="6"/>
      <c r="F5" s="7"/>
      <c r="G5" s="8"/>
      <c r="H5" s="8"/>
      <c r="I5" s="8"/>
      <c r="J5" s="8"/>
      <c r="K5" s="8"/>
      <c r="L5" s="8"/>
      <c r="M5" s="8"/>
      <c r="N5" s="858">
        <v>41794.80786064815</v>
      </c>
      <c r="O5" s="858"/>
      <c r="P5" s="361"/>
    </row>
    <row r="6" spans="1:18" ht="15.75">
      <c r="A6" s="863" t="s">
        <v>6</v>
      </c>
      <c r="B6" s="863"/>
      <c r="C6" s="864" t="s">
        <v>99</v>
      </c>
      <c r="D6" s="864" t="s">
        <v>118</v>
      </c>
      <c r="E6" s="863" t="s">
        <v>7</v>
      </c>
      <c r="F6" s="863" t="s">
        <v>226</v>
      </c>
      <c r="G6" s="867" t="s">
        <v>643</v>
      </c>
      <c r="H6" s="867"/>
      <c r="I6" s="867"/>
      <c r="J6" s="867"/>
      <c r="K6" s="867"/>
      <c r="L6" s="867"/>
      <c r="M6" s="867"/>
      <c r="N6" s="862" t="s">
        <v>8</v>
      </c>
      <c r="O6" s="862" t="s">
        <v>165</v>
      </c>
      <c r="P6" s="862" t="s">
        <v>9</v>
      </c>
    </row>
    <row r="7" spans="1:18" ht="28.5" customHeight="1">
      <c r="A7" s="863"/>
      <c r="B7" s="863"/>
      <c r="C7" s="864"/>
      <c r="D7" s="864"/>
      <c r="E7" s="863"/>
      <c r="F7" s="863"/>
      <c r="G7" s="220">
        <v>1</v>
      </c>
      <c r="H7" s="220">
        <v>2</v>
      </c>
      <c r="I7" s="220">
        <v>3</v>
      </c>
      <c r="J7" s="323" t="s">
        <v>583</v>
      </c>
      <c r="K7" s="322">
        <v>4</v>
      </c>
      <c r="L7" s="322">
        <v>5</v>
      </c>
      <c r="M7" s="322">
        <v>6</v>
      </c>
      <c r="N7" s="862"/>
      <c r="O7" s="862"/>
      <c r="P7" s="862"/>
    </row>
    <row r="8" spans="1:18" s="85" customFormat="1" ht="97.5" customHeight="1">
      <c r="A8" s="94">
        <v>1</v>
      </c>
      <c r="B8" s="637" t="s">
        <v>407</v>
      </c>
      <c r="C8" s="638">
        <v>297</v>
      </c>
      <c r="D8" s="639">
        <v>33780</v>
      </c>
      <c r="E8" s="640" t="s">
        <v>1023</v>
      </c>
      <c r="F8" s="640" t="s">
        <v>1014</v>
      </c>
      <c r="G8" s="616">
        <v>4859</v>
      </c>
      <c r="H8" s="616">
        <v>4920</v>
      </c>
      <c r="I8" s="616">
        <v>5115</v>
      </c>
      <c r="J8" s="617">
        <v>5115</v>
      </c>
      <c r="K8" s="618" t="s">
        <v>1195</v>
      </c>
      <c r="L8" s="618">
        <v>4622</v>
      </c>
      <c r="M8" s="618">
        <v>4848</v>
      </c>
      <c r="N8" s="617">
        <v>5115</v>
      </c>
      <c r="O8" s="699">
        <v>8</v>
      </c>
      <c r="P8" s="364"/>
      <c r="Q8" s="344"/>
      <c r="R8" s="333"/>
    </row>
    <row r="9" spans="1:18" s="85" customFormat="1" ht="97.5" customHeight="1">
      <c r="A9" s="94">
        <v>2</v>
      </c>
      <c r="B9" s="637" t="s">
        <v>406</v>
      </c>
      <c r="C9" s="638">
        <v>308</v>
      </c>
      <c r="D9" s="639" t="s">
        <v>1069</v>
      </c>
      <c r="E9" s="640" t="s">
        <v>1070</v>
      </c>
      <c r="F9" s="640" t="s">
        <v>1059</v>
      </c>
      <c r="G9" s="616">
        <v>4921</v>
      </c>
      <c r="H9" s="616">
        <v>4787</v>
      </c>
      <c r="I9" s="616" t="s">
        <v>1195</v>
      </c>
      <c r="J9" s="617">
        <v>4921</v>
      </c>
      <c r="K9" s="618">
        <v>4631</v>
      </c>
      <c r="L9" s="618">
        <v>4829</v>
      </c>
      <c r="M9" s="618" t="s">
        <v>1195</v>
      </c>
      <c r="N9" s="617">
        <v>4921</v>
      </c>
      <c r="O9" s="699">
        <v>7</v>
      </c>
      <c r="P9" s="364"/>
      <c r="Q9" s="344"/>
      <c r="R9" s="333"/>
    </row>
    <row r="10" spans="1:18" s="85" customFormat="1" ht="97.5" customHeight="1">
      <c r="A10" s="94">
        <v>3</v>
      </c>
      <c r="B10" s="637" t="s">
        <v>403</v>
      </c>
      <c r="C10" s="638">
        <v>252</v>
      </c>
      <c r="D10" s="639">
        <v>34335</v>
      </c>
      <c r="E10" s="640" t="s">
        <v>1186</v>
      </c>
      <c r="F10" s="640" t="s">
        <v>961</v>
      </c>
      <c r="G10" s="616">
        <v>3975</v>
      </c>
      <c r="H10" s="616">
        <v>4138</v>
      </c>
      <c r="I10" s="616">
        <v>4227</v>
      </c>
      <c r="J10" s="617">
        <v>4227</v>
      </c>
      <c r="K10" s="618" t="s">
        <v>1195</v>
      </c>
      <c r="L10" s="618">
        <v>4196</v>
      </c>
      <c r="M10" s="618">
        <v>4253</v>
      </c>
      <c r="N10" s="617">
        <v>4253</v>
      </c>
      <c r="O10" s="699">
        <v>6</v>
      </c>
      <c r="P10" s="364"/>
      <c r="Q10" s="344"/>
      <c r="R10" s="333"/>
    </row>
    <row r="11" spans="1:18" s="85" customFormat="1" ht="97.5" customHeight="1">
      <c r="A11" s="94">
        <v>4</v>
      </c>
      <c r="B11" s="637" t="s">
        <v>404</v>
      </c>
      <c r="C11" s="638">
        <v>276</v>
      </c>
      <c r="D11" s="639">
        <v>35152</v>
      </c>
      <c r="E11" s="640" t="s">
        <v>1007</v>
      </c>
      <c r="F11" s="640" t="s">
        <v>996</v>
      </c>
      <c r="G11" s="616">
        <v>3841</v>
      </c>
      <c r="H11" s="616">
        <v>3589</v>
      </c>
      <c r="I11" s="616">
        <v>4053</v>
      </c>
      <c r="J11" s="617">
        <v>4053</v>
      </c>
      <c r="K11" s="618">
        <v>3759</v>
      </c>
      <c r="L11" s="618">
        <v>3832</v>
      </c>
      <c r="M11" s="618">
        <v>4072</v>
      </c>
      <c r="N11" s="617">
        <v>4072</v>
      </c>
      <c r="O11" s="699">
        <v>5</v>
      </c>
      <c r="P11" s="364"/>
      <c r="Q11" s="344"/>
      <c r="R11" s="333"/>
    </row>
    <row r="12" spans="1:18" s="85" customFormat="1" ht="97.5" customHeight="1">
      <c r="A12" s="94">
        <v>5</v>
      </c>
      <c r="B12" s="637" t="s">
        <v>402</v>
      </c>
      <c r="C12" s="638">
        <v>328</v>
      </c>
      <c r="D12" s="639">
        <v>35054</v>
      </c>
      <c r="E12" s="640" t="s">
        <v>1092</v>
      </c>
      <c r="F12" s="640" t="s">
        <v>1081</v>
      </c>
      <c r="G12" s="616">
        <v>3737</v>
      </c>
      <c r="H12" s="616">
        <v>3961</v>
      </c>
      <c r="I12" s="616" t="s">
        <v>1195</v>
      </c>
      <c r="J12" s="617">
        <v>3961</v>
      </c>
      <c r="K12" s="618" t="s">
        <v>1195</v>
      </c>
      <c r="L12" s="618">
        <v>3861</v>
      </c>
      <c r="M12" s="618" t="s">
        <v>1195</v>
      </c>
      <c r="N12" s="617">
        <v>3961</v>
      </c>
      <c r="O12" s="699">
        <v>4</v>
      </c>
      <c r="P12" s="364"/>
      <c r="Q12" s="344"/>
      <c r="R12" s="333"/>
    </row>
    <row r="13" spans="1:18" s="85" customFormat="1" ht="97.5" customHeight="1">
      <c r="A13" s="94">
        <v>6</v>
      </c>
      <c r="B13" s="637" t="s">
        <v>400</v>
      </c>
      <c r="C13" s="638">
        <v>366</v>
      </c>
      <c r="D13" s="639">
        <v>33973</v>
      </c>
      <c r="E13" s="640" t="s">
        <v>1123</v>
      </c>
      <c r="F13" s="640" t="s">
        <v>1114</v>
      </c>
      <c r="G13" s="616">
        <v>3651</v>
      </c>
      <c r="H13" s="616">
        <v>3905</v>
      </c>
      <c r="I13" s="616">
        <v>3782</v>
      </c>
      <c r="J13" s="617">
        <v>3905</v>
      </c>
      <c r="K13" s="618">
        <v>3646</v>
      </c>
      <c r="L13" s="618">
        <v>3590</v>
      </c>
      <c r="M13" s="618">
        <v>3658</v>
      </c>
      <c r="N13" s="617">
        <v>3905</v>
      </c>
      <c r="O13" s="699">
        <v>3</v>
      </c>
      <c r="P13" s="364"/>
      <c r="Q13" s="344"/>
      <c r="R13" s="333"/>
    </row>
    <row r="14" spans="1:18" s="85" customFormat="1" ht="97.5" customHeight="1">
      <c r="A14" s="94">
        <v>7</v>
      </c>
      <c r="B14" s="637" t="s">
        <v>401</v>
      </c>
      <c r="C14" s="638">
        <v>352</v>
      </c>
      <c r="D14" s="639">
        <v>29417</v>
      </c>
      <c r="E14" s="640" t="s">
        <v>1108</v>
      </c>
      <c r="F14" s="640" t="s">
        <v>1096</v>
      </c>
      <c r="G14" s="616">
        <v>3388</v>
      </c>
      <c r="H14" s="616">
        <v>3413</v>
      </c>
      <c r="I14" s="616" t="s">
        <v>1195</v>
      </c>
      <c r="J14" s="617">
        <v>3413</v>
      </c>
      <c r="K14" s="618">
        <v>3287</v>
      </c>
      <c r="L14" s="618">
        <v>3126</v>
      </c>
      <c r="M14" s="618">
        <v>3509</v>
      </c>
      <c r="N14" s="617">
        <v>3509</v>
      </c>
      <c r="O14" s="699">
        <v>2</v>
      </c>
      <c r="P14" s="364"/>
      <c r="Q14" s="344"/>
      <c r="R14" s="333"/>
    </row>
    <row r="15" spans="1:18" s="85" customFormat="1" ht="97.5" customHeight="1">
      <c r="A15" s="94">
        <v>8</v>
      </c>
      <c r="B15" s="637" t="s">
        <v>405</v>
      </c>
      <c r="C15" s="638">
        <v>372</v>
      </c>
      <c r="D15" s="639">
        <v>35438</v>
      </c>
      <c r="E15" s="640" t="s">
        <v>1139</v>
      </c>
      <c r="F15" s="640" t="s">
        <v>1129</v>
      </c>
      <c r="G15" s="616">
        <v>3108</v>
      </c>
      <c r="H15" s="616" t="s">
        <v>1195</v>
      </c>
      <c r="I15" s="616">
        <v>2455</v>
      </c>
      <c r="J15" s="617">
        <v>3108</v>
      </c>
      <c r="K15" s="618" t="s">
        <v>1195</v>
      </c>
      <c r="L15" s="618">
        <v>2348</v>
      </c>
      <c r="M15" s="618">
        <v>2548</v>
      </c>
      <c r="N15" s="617">
        <v>3108</v>
      </c>
      <c r="O15" s="699">
        <v>1</v>
      </c>
      <c r="P15" s="364"/>
      <c r="Q15" s="344"/>
      <c r="R15" s="333"/>
    </row>
    <row r="16" spans="1:18" s="85" customFormat="1" ht="97.5" customHeight="1">
      <c r="A16" s="94"/>
      <c r="B16" s="95" t="s">
        <v>408</v>
      </c>
      <c r="C16" s="96" t="s">
        <v>1206</v>
      </c>
      <c r="D16" s="97" t="s">
        <v>1206</v>
      </c>
      <c r="E16" s="194" t="s">
        <v>1206</v>
      </c>
      <c r="F16" s="194" t="s">
        <v>1206</v>
      </c>
      <c r="G16" s="180"/>
      <c r="H16" s="180"/>
      <c r="I16" s="180"/>
      <c r="J16" s="378" t="s">
        <v>1206</v>
      </c>
      <c r="K16" s="211"/>
      <c r="L16" s="211"/>
      <c r="M16" s="211"/>
      <c r="N16" s="378" t="s">
        <v>1206</v>
      </c>
      <c r="O16" s="370"/>
      <c r="P16" s="364"/>
      <c r="Q16" s="344"/>
      <c r="R16" s="333"/>
    </row>
    <row r="17" spans="1:18" s="85" customFormat="1" ht="97.5" customHeight="1">
      <c r="A17" s="94">
        <v>10</v>
      </c>
      <c r="B17" s="95" t="s">
        <v>409</v>
      </c>
      <c r="C17" s="96" t="s">
        <v>1206</v>
      </c>
      <c r="D17" s="97" t="s">
        <v>1206</v>
      </c>
      <c r="E17" s="194" t="s">
        <v>1206</v>
      </c>
      <c r="F17" s="194" t="s">
        <v>1206</v>
      </c>
      <c r="G17" s="180"/>
      <c r="H17" s="180"/>
      <c r="I17" s="180"/>
      <c r="J17" s="378" t="s">
        <v>1206</v>
      </c>
      <c r="K17" s="211"/>
      <c r="L17" s="211"/>
      <c r="M17" s="211"/>
      <c r="N17" s="378" t="s">
        <v>1206</v>
      </c>
      <c r="O17" s="370"/>
      <c r="P17" s="364"/>
      <c r="Q17" s="344"/>
      <c r="R17" s="333"/>
    </row>
    <row r="18" spans="1:18" s="85" customFormat="1" ht="33.75" hidden="1" customHeight="1">
      <c r="A18" s="94"/>
      <c r="B18" s="95" t="s">
        <v>410</v>
      </c>
      <c r="C18" s="96" t="s">
        <v>1206</v>
      </c>
      <c r="D18" s="97" t="s">
        <v>1206</v>
      </c>
      <c r="E18" s="194" t="s">
        <v>1206</v>
      </c>
      <c r="F18" s="194" t="s">
        <v>1206</v>
      </c>
      <c r="G18" s="180"/>
      <c r="H18" s="180"/>
      <c r="I18" s="180"/>
      <c r="J18" s="378" t="s">
        <v>1206</v>
      </c>
      <c r="K18" s="211"/>
      <c r="L18" s="211"/>
      <c r="M18" s="211"/>
      <c r="N18" s="378" t="s">
        <v>1206</v>
      </c>
      <c r="O18" s="372"/>
      <c r="P18" s="364"/>
      <c r="Q18" s="344"/>
      <c r="R18" s="333"/>
    </row>
    <row r="19" spans="1:18" s="85" customFormat="1" ht="33.75" hidden="1" customHeight="1">
      <c r="A19" s="94"/>
      <c r="B19" s="95" t="s">
        <v>411</v>
      </c>
      <c r="C19" s="96" t="s">
        <v>1206</v>
      </c>
      <c r="D19" s="97" t="s">
        <v>1206</v>
      </c>
      <c r="E19" s="194" t="s">
        <v>1206</v>
      </c>
      <c r="F19" s="194" t="s">
        <v>1206</v>
      </c>
      <c r="G19" s="180"/>
      <c r="H19" s="180"/>
      <c r="I19" s="180"/>
      <c r="J19" s="378" t="s">
        <v>1206</v>
      </c>
      <c r="K19" s="211"/>
      <c r="L19" s="211"/>
      <c r="M19" s="211"/>
      <c r="N19" s="378" t="s">
        <v>1206</v>
      </c>
      <c r="O19" s="372"/>
      <c r="P19" s="364"/>
      <c r="Q19" s="344"/>
      <c r="R19" s="333"/>
    </row>
    <row r="20" spans="1:18" s="85" customFormat="1" ht="33.75" hidden="1" customHeight="1">
      <c r="A20" s="94"/>
      <c r="B20" s="95" t="s">
        <v>412</v>
      </c>
      <c r="C20" s="96" t="s">
        <v>1206</v>
      </c>
      <c r="D20" s="97" t="s">
        <v>1206</v>
      </c>
      <c r="E20" s="194" t="s">
        <v>1206</v>
      </c>
      <c r="F20" s="194" t="s">
        <v>1206</v>
      </c>
      <c r="G20" s="180"/>
      <c r="H20" s="180"/>
      <c r="I20" s="180"/>
      <c r="J20" s="378" t="s">
        <v>1206</v>
      </c>
      <c r="K20" s="211"/>
      <c r="L20" s="211"/>
      <c r="M20" s="211"/>
      <c r="N20" s="378" t="s">
        <v>1206</v>
      </c>
      <c r="O20" s="372"/>
      <c r="P20" s="364"/>
      <c r="Q20" s="344"/>
      <c r="R20" s="333"/>
    </row>
    <row r="21" spans="1:18" s="85" customFormat="1" ht="33.75" hidden="1" customHeight="1">
      <c r="A21" s="94"/>
      <c r="B21" s="95" t="s">
        <v>413</v>
      </c>
      <c r="C21" s="96" t="s">
        <v>1206</v>
      </c>
      <c r="D21" s="97" t="s">
        <v>1206</v>
      </c>
      <c r="E21" s="194" t="s">
        <v>1206</v>
      </c>
      <c r="F21" s="194" t="s">
        <v>1206</v>
      </c>
      <c r="G21" s="180"/>
      <c r="H21" s="180"/>
      <c r="I21" s="180"/>
      <c r="J21" s="378" t="s">
        <v>1206</v>
      </c>
      <c r="K21" s="211"/>
      <c r="L21" s="211"/>
      <c r="M21" s="211"/>
      <c r="N21" s="378" t="s">
        <v>1206</v>
      </c>
      <c r="O21" s="372"/>
      <c r="P21" s="364"/>
      <c r="Q21" s="344"/>
      <c r="R21" s="333"/>
    </row>
    <row r="22" spans="1:18" s="85" customFormat="1" ht="33.75" hidden="1" customHeight="1">
      <c r="A22" s="94"/>
      <c r="B22" s="95" t="s">
        <v>414</v>
      </c>
      <c r="C22" s="96" t="s">
        <v>1206</v>
      </c>
      <c r="D22" s="97" t="s">
        <v>1206</v>
      </c>
      <c r="E22" s="194" t="s">
        <v>1206</v>
      </c>
      <c r="F22" s="194" t="s">
        <v>1206</v>
      </c>
      <c r="G22" s="180"/>
      <c r="H22" s="180"/>
      <c r="I22" s="180"/>
      <c r="J22" s="378" t="s">
        <v>1206</v>
      </c>
      <c r="K22" s="211"/>
      <c r="L22" s="211"/>
      <c r="M22" s="211"/>
      <c r="N22" s="378" t="s">
        <v>1206</v>
      </c>
      <c r="O22" s="372"/>
      <c r="P22" s="364"/>
      <c r="Q22" s="344"/>
      <c r="R22" s="333"/>
    </row>
    <row r="23" spans="1:18" s="85" customFormat="1" ht="33.75" hidden="1" customHeight="1">
      <c r="A23" s="94"/>
      <c r="B23" s="95" t="s">
        <v>415</v>
      </c>
      <c r="C23" s="96" t="s">
        <v>1206</v>
      </c>
      <c r="D23" s="97" t="s">
        <v>1206</v>
      </c>
      <c r="E23" s="194" t="s">
        <v>1206</v>
      </c>
      <c r="F23" s="194" t="s">
        <v>1206</v>
      </c>
      <c r="G23" s="180"/>
      <c r="H23" s="180"/>
      <c r="I23" s="180"/>
      <c r="J23" s="378" t="s">
        <v>1206</v>
      </c>
      <c r="K23" s="211"/>
      <c r="L23" s="211"/>
      <c r="M23" s="211"/>
      <c r="N23" s="378" t="s">
        <v>1206</v>
      </c>
      <c r="O23" s="372"/>
      <c r="P23" s="364"/>
      <c r="Q23" s="344"/>
      <c r="R23" s="333"/>
    </row>
    <row r="24" spans="1:18" s="85" customFormat="1" ht="33.75" hidden="1" customHeight="1">
      <c r="A24" s="94"/>
      <c r="B24" s="95" t="s">
        <v>416</v>
      </c>
      <c r="C24" s="96" t="s">
        <v>1206</v>
      </c>
      <c r="D24" s="97" t="s">
        <v>1206</v>
      </c>
      <c r="E24" s="194" t="s">
        <v>1206</v>
      </c>
      <c r="F24" s="194" t="s">
        <v>1206</v>
      </c>
      <c r="G24" s="180"/>
      <c r="H24" s="180"/>
      <c r="I24" s="180"/>
      <c r="J24" s="378" t="s">
        <v>1206</v>
      </c>
      <c r="K24" s="211"/>
      <c r="L24" s="211"/>
      <c r="M24" s="211"/>
      <c r="N24" s="378" t="s">
        <v>1206</v>
      </c>
      <c r="O24" s="372"/>
      <c r="P24" s="364"/>
      <c r="Q24" s="344"/>
      <c r="R24" s="333"/>
    </row>
    <row r="25" spans="1:18" s="85" customFormat="1" ht="33.75" hidden="1" customHeight="1">
      <c r="A25" s="94"/>
      <c r="B25" s="95" t="s">
        <v>417</v>
      </c>
      <c r="C25" s="96" t="s">
        <v>1206</v>
      </c>
      <c r="D25" s="97" t="s">
        <v>1206</v>
      </c>
      <c r="E25" s="194" t="s">
        <v>1206</v>
      </c>
      <c r="F25" s="194" t="s">
        <v>1206</v>
      </c>
      <c r="G25" s="180"/>
      <c r="H25" s="180"/>
      <c r="I25" s="180"/>
      <c r="J25" s="378" t="s">
        <v>1206</v>
      </c>
      <c r="K25" s="211"/>
      <c r="L25" s="211"/>
      <c r="M25" s="211"/>
      <c r="N25" s="378" t="s">
        <v>1206</v>
      </c>
      <c r="O25" s="372"/>
      <c r="P25" s="364"/>
      <c r="Q25" s="344"/>
      <c r="R25" s="333"/>
    </row>
    <row r="26" spans="1:18" s="85" customFormat="1" ht="33.75" hidden="1" customHeight="1">
      <c r="A26" s="94"/>
      <c r="B26" s="95" t="s">
        <v>418</v>
      </c>
      <c r="C26" s="96" t="s">
        <v>1206</v>
      </c>
      <c r="D26" s="97" t="s">
        <v>1206</v>
      </c>
      <c r="E26" s="194" t="s">
        <v>1206</v>
      </c>
      <c r="F26" s="194" t="s">
        <v>1206</v>
      </c>
      <c r="G26" s="180"/>
      <c r="H26" s="180"/>
      <c r="I26" s="180"/>
      <c r="J26" s="378" t="s">
        <v>1206</v>
      </c>
      <c r="K26" s="211"/>
      <c r="L26" s="211"/>
      <c r="M26" s="211"/>
      <c r="N26" s="378" t="s">
        <v>1206</v>
      </c>
      <c r="O26" s="372"/>
      <c r="P26" s="364"/>
      <c r="Q26" s="344"/>
      <c r="R26" s="333"/>
    </row>
    <row r="27" spans="1:18" s="85" customFormat="1" ht="33.75" hidden="1" customHeight="1">
      <c r="A27" s="94"/>
      <c r="B27" s="95" t="s">
        <v>419</v>
      </c>
      <c r="C27" s="96" t="s">
        <v>1206</v>
      </c>
      <c r="D27" s="97" t="s">
        <v>1206</v>
      </c>
      <c r="E27" s="194" t="s">
        <v>1206</v>
      </c>
      <c r="F27" s="194" t="s">
        <v>1206</v>
      </c>
      <c r="G27" s="180"/>
      <c r="H27" s="180"/>
      <c r="I27" s="180"/>
      <c r="J27" s="378" t="s">
        <v>1206</v>
      </c>
      <c r="K27" s="211"/>
      <c r="L27" s="211"/>
      <c r="M27" s="211"/>
      <c r="N27" s="378" t="s">
        <v>1206</v>
      </c>
      <c r="O27" s="372"/>
      <c r="P27" s="364"/>
      <c r="Q27" s="344"/>
      <c r="R27" s="333"/>
    </row>
    <row r="28" spans="1:18" s="85" customFormat="1" ht="33.75" hidden="1" customHeight="1">
      <c r="A28" s="94"/>
      <c r="B28" s="95" t="s">
        <v>420</v>
      </c>
      <c r="C28" s="96" t="s">
        <v>1206</v>
      </c>
      <c r="D28" s="97" t="s">
        <v>1206</v>
      </c>
      <c r="E28" s="194" t="s">
        <v>1206</v>
      </c>
      <c r="F28" s="194" t="s">
        <v>1206</v>
      </c>
      <c r="G28" s="180"/>
      <c r="H28" s="180"/>
      <c r="I28" s="180"/>
      <c r="J28" s="378" t="s">
        <v>1206</v>
      </c>
      <c r="K28" s="211"/>
      <c r="L28" s="211"/>
      <c r="M28" s="211"/>
      <c r="N28" s="378" t="s">
        <v>1206</v>
      </c>
      <c r="O28" s="372"/>
      <c r="P28" s="364"/>
      <c r="Q28" s="344"/>
      <c r="R28" s="333"/>
    </row>
    <row r="29" spans="1:18" s="85" customFormat="1" ht="33.75" hidden="1" customHeight="1">
      <c r="A29" s="94"/>
      <c r="B29" s="95" t="s">
        <v>421</v>
      </c>
      <c r="C29" s="96" t="s">
        <v>1206</v>
      </c>
      <c r="D29" s="97" t="s">
        <v>1206</v>
      </c>
      <c r="E29" s="194" t="s">
        <v>1206</v>
      </c>
      <c r="F29" s="194" t="s">
        <v>1206</v>
      </c>
      <c r="G29" s="180"/>
      <c r="H29" s="180"/>
      <c r="I29" s="180"/>
      <c r="J29" s="378" t="s">
        <v>1206</v>
      </c>
      <c r="K29" s="211"/>
      <c r="L29" s="211"/>
      <c r="M29" s="211"/>
      <c r="N29" s="378" t="s">
        <v>1206</v>
      </c>
      <c r="O29" s="372"/>
      <c r="P29" s="364"/>
      <c r="Q29" s="344"/>
      <c r="R29" s="333"/>
    </row>
    <row r="30" spans="1:18" s="85" customFormat="1" ht="33.75" hidden="1" customHeight="1">
      <c r="A30" s="94"/>
      <c r="B30" s="95" t="s">
        <v>422</v>
      </c>
      <c r="C30" s="96" t="s">
        <v>1206</v>
      </c>
      <c r="D30" s="97" t="s">
        <v>1206</v>
      </c>
      <c r="E30" s="194" t="s">
        <v>1206</v>
      </c>
      <c r="F30" s="194" t="s">
        <v>1206</v>
      </c>
      <c r="G30" s="180"/>
      <c r="H30" s="180"/>
      <c r="I30" s="180"/>
      <c r="J30" s="378" t="s">
        <v>1206</v>
      </c>
      <c r="K30" s="211"/>
      <c r="L30" s="211"/>
      <c r="M30" s="211"/>
      <c r="N30" s="378" t="s">
        <v>1206</v>
      </c>
      <c r="O30" s="372"/>
      <c r="P30" s="364"/>
      <c r="Q30" s="344"/>
      <c r="R30" s="333"/>
    </row>
    <row r="31" spans="1:18" s="85" customFormat="1" ht="33.75" hidden="1" customHeight="1">
      <c r="A31" s="94"/>
      <c r="B31" s="95" t="s">
        <v>423</v>
      </c>
      <c r="C31" s="96" t="s">
        <v>1206</v>
      </c>
      <c r="D31" s="97" t="s">
        <v>1206</v>
      </c>
      <c r="E31" s="194" t="s">
        <v>1206</v>
      </c>
      <c r="F31" s="194" t="s">
        <v>1206</v>
      </c>
      <c r="G31" s="180"/>
      <c r="H31" s="180"/>
      <c r="I31" s="180"/>
      <c r="J31" s="378" t="s">
        <v>1206</v>
      </c>
      <c r="K31" s="211"/>
      <c r="L31" s="211"/>
      <c r="M31" s="211"/>
      <c r="N31" s="378" t="s">
        <v>1206</v>
      </c>
      <c r="O31" s="372"/>
      <c r="P31" s="364"/>
      <c r="Q31" s="344"/>
      <c r="R31" s="333"/>
    </row>
    <row r="32" spans="1:18" s="85" customFormat="1" ht="33.75" hidden="1" customHeight="1">
      <c r="A32" s="94"/>
      <c r="B32" s="95" t="s">
        <v>424</v>
      </c>
      <c r="C32" s="96" t="s">
        <v>1206</v>
      </c>
      <c r="D32" s="97" t="s">
        <v>1206</v>
      </c>
      <c r="E32" s="194" t="s">
        <v>1206</v>
      </c>
      <c r="F32" s="194" t="s">
        <v>1206</v>
      </c>
      <c r="G32" s="180"/>
      <c r="H32" s="180"/>
      <c r="I32" s="180"/>
      <c r="J32" s="378" t="s">
        <v>1206</v>
      </c>
      <c r="K32" s="211"/>
      <c r="L32" s="211"/>
      <c r="M32" s="211"/>
      <c r="N32" s="378" t="s">
        <v>1206</v>
      </c>
      <c r="O32" s="372"/>
      <c r="P32" s="364"/>
      <c r="Q32" s="344"/>
      <c r="R32" s="333"/>
    </row>
    <row r="33" spans="1:18" s="85" customFormat="1" ht="33.75" hidden="1" customHeight="1">
      <c r="A33" s="94"/>
      <c r="B33" s="95" t="s">
        <v>425</v>
      </c>
      <c r="C33" s="96" t="s">
        <v>1206</v>
      </c>
      <c r="D33" s="97" t="s">
        <v>1206</v>
      </c>
      <c r="E33" s="194" t="s">
        <v>1206</v>
      </c>
      <c r="F33" s="194" t="s">
        <v>1206</v>
      </c>
      <c r="G33" s="180"/>
      <c r="H33" s="180"/>
      <c r="I33" s="180"/>
      <c r="J33" s="378" t="s">
        <v>1206</v>
      </c>
      <c r="K33" s="211"/>
      <c r="L33" s="211"/>
      <c r="M33" s="211"/>
      <c r="N33" s="378" t="s">
        <v>1206</v>
      </c>
      <c r="O33" s="372"/>
      <c r="P33" s="364"/>
      <c r="Q33" s="344"/>
      <c r="R33" s="333"/>
    </row>
    <row r="34" spans="1:18" s="85" customFormat="1" ht="33.75" hidden="1" customHeight="1">
      <c r="A34" s="94"/>
      <c r="B34" s="95" t="s">
        <v>426</v>
      </c>
      <c r="C34" s="96" t="s">
        <v>1206</v>
      </c>
      <c r="D34" s="97" t="s">
        <v>1206</v>
      </c>
      <c r="E34" s="194" t="s">
        <v>1206</v>
      </c>
      <c r="F34" s="194" t="s">
        <v>1206</v>
      </c>
      <c r="G34" s="180"/>
      <c r="H34" s="180"/>
      <c r="I34" s="180"/>
      <c r="J34" s="378" t="s">
        <v>1206</v>
      </c>
      <c r="K34" s="211"/>
      <c r="L34" s="211"/>
      <c r="M34" s="211"/>
      <c r="N34" s="378" t="s">
        <v>1206</v>
      </c>
      <c r="O34" s="372"/>
      <c r="P34" s="364"/>
      <c r="Q34" s="344"/>
      <c r="R34" s="333"/>
    </row>
    <row r="35" spans="1:18" s="85" customFormat="1" ht="33.75" hidden="1" customHeight="1">
      <c r="A35" s="94"/>
      <c r="B35" s="95" t="s">
        <v>427</v>
      </c>
      <c r="C35" s="96" t="s">
        <v>1206</v>
      </c>
      <c r="D35" s="97" t="s">
        <v>1206</v>
      </c>
      <c r="E35" s="194" t="s">
        <v>1206</v>
      </c>
      <c r="F35" s="194" t="s">
        <v>1206</v>
      </c>
      <c r="G35" s="180"/>
      <c r="H35" s="180"/>
      <c r="I35" s="180"/>
      <c r="J35" s="378" t="s">
        <v>1206</v>
      </c>
      <c r="K35" s="211"/>
      <c r="L35" s="211"/>
      <c r="M35" s="211"/>
      <c r="N35" s="378" t="s">
        <v>1206</v>
      </c>
      <c r="O35" s="372"/>
      <c r="P35" s="364"/>
      <c r="Q35" s="344"/>
      <c r="R35" s="333"/>
    </row>
    <row r="36" spans="1:18" s="85" customFormat="1" ht="33.75" hidden="1" customHeight="1">
      <c r="A36" s="94"/>
      <c r="B36" s="95" t="s">
        <v>428</v>
      </c>
      <c r="C36" s="96" t="s">
        <v>1206</v>
      </c>
      <c r="D36" s="97" t="s">
        <v>1206</v>
      </c>
      <c r="E36" s="194" t="s">
        <v>1206</v>
      </c>
      <c r="F36" s="194" t="s">
        <v>1206</v>
      </c>
      <c r="G36" s="180"/>
      <c r="H36" s="180"/>
      <c r="I36" s="180"/>
      <c r="J36" s="378" t="s">
        <v>1206</v>
      </c>
      <c r="K36" s="211"/>
      <c r="L36" s="211"/>
      <c r="M36" s="211"/>
      <c r="N36" s="378" t="s">
        <v>1206</v>
      </c>
      <c r="O36" s="372"/>
      <c r="P36" s="364"/>
      <c r="Q36" s="344"/>
      <c r="R36" s="333"/>
    </row>
    <row r="37" spans="1:18" s="85" customFormat="1" ht="33.75" hidden="1" customHeight="1">
      <c r="A37" s="94"/>
      <c r="B37" s="95" t="s">
        <v>429</v>
      </c>
      <c r="C37" s="96" t="s">
        <v>1206</v>
      </c>
      <c r="D37" s="97" t="s">
        <v>1206</v>
      </c>
      <c r="E37" s="194" t="s">
        <v>1206</v>
      </c>
      <c r="F37" s="194" t="s">
        <v>1206</v>
      </c>
      <c r="G37" s="180"/>
      <c r="H37" s="180"/>
      <c r="I37" s="180"/>
      <c r="J37" s="378" t="s">
        <v>1206</v>
      </c>
      <c r="K37" s="211"/>
      <c r="L37" s="211"/>
      <c r="M37" s="211"/>
      <c r="N37" s="378" t="s">
        <v>1206</v>
      </c>
      <c r="O37" s="372"/>
      <c r="P37" s="364"/>
      <c r="Q37" s="344"/>
      <c r="R37" s="333"/>
    </row>
    <row r="38" spans="1:18" s="85" customFormat="1" ht="33.75" hidden="1" customHeight="1">
      <c r="A38" s="94"/>
      <c r="B38" s="95" t="s">
        <v>430</v>
      </c>
      <c r="C38" s="96" t="s">
        <v>1206</v>
      </c>
      <c r="D38" s="97" t="s">
        <v>1206</v>
      </c>
      <c r="E38" s="194" t="s">
        <v>1206</v>
      </c>
      <c r="F38" s="194" t="s">
        <v>1206</v>
      </c>
      <c r="G38" s="180"/>
      <c r="H38" s="180"/>
      <c r="I38" s="180"/>
      <c r="J38" s="378" t="s">
        <v>1206</v>
      </c>
      <c r="K38" s="211"/>
      <c r="L38" s="211"/>
      <c r="M38" s="211"/>
      <c r="N38" s="378" t="s">
        <v>1206</v>
      </c>
      <c r="O38" s="372"/>
      <c r="P38" s="364"/>
      <c r="Q38" s="344"/>
      <c r="R38" s="333"/>
    </row>
    <row r="39" spans="1:18" s="85" customFormat="1" ht="33.75" hidden="1" customHeight="1">
      <c r="A39" s="94"/>
      <c r="B39" s="95" t="s">
        <v>431</v>
      </c>
      <c r="C39" s="96" t="s">
        <v>1206</v>
      </c>
      <c r="D39" s="97" t="s">
        <v>1206</v>
      </c>
      <c r="E39" s="194" t="s">
        <v>1206</v>
      </c>
      <c r="F39" s="194" t="s">
        <v>1206</v>
      </c>
      <c r="G39" s="180"/>
      <c r="H39" s="180"/>
      <c r="I39" s="180"/>
      <c r="J39" s="378" t="s">
        <v>1206</v>
      </c>
      <c r="K39" s="211"/>
      <c r="L39" s="211"/>
      <c r="M39" s="211"/>
      <c r="N39" s="378" t="s">
        <v>1206</v>
      </c>
      <c r="O39" s="372"/>
      <c r="P39" s="364"/>
      <c r="Q39" s="344"/>
      <c r="R39" s="333"/>
    </row>
    <row r="40" spans="1:18" s="85" customFormat="1" ht="33.75" hidden="1" customHeight="1">
      <c r="A40" s="94"/>
      <c r="B40" s="95" t="s">
        <v>432</v>
      </c>
      <c r="C40" s="96" t="s">
        <v>1206</v>
      </c>
      <c r="D40" s="97" t="s">
        <v>1206</v>
      </c>
      <c r="E40" s="194" t="s">
        <v>1206</v>
      </c>
      <c r="F40" s="194" t="s">
        <v>1206</v>
      </c>
      <c r="G40" s="180"/>
      <c r="H40" s="180"/>
      <c r="I40" s="180"/>
      <c r="J40" s="378" t="s">
        <v>1206</v>
      </c>
      <c r="K40" s="211"/>
      <c r="L40" s="211"/>
      <c r="M40" s="211"/>
      <c r="N40" s="378" t="s">
        <v>1206</v>
      </c>
      <c r="O40" s="372"/>
      <c r="P40" s="364"/>
      <c r="Q40" s="344"/>
      <c r="R40" s="333"/>
    </row>
    <row r="41" spans="1:18" s="85" customFormat="1" ht="33.75" hidden="1" customHeight="1">
      <c r="A41" s="94"/>
      <c r="B41" s="95" t="s">
        <v>433</v>
      </c>
      <c r="C41" s="96" t="s">
        <v>1206</v>
      </c>
      <c r="D41" s="97" t="s">
        <v>1206</v>
      </c>
      <c r="E41" s="194" t="s">
        <v>1206</v>
      </c>
      <c r="F41" s="194" t="s">
        <v>1206</v>
      </c>
      <c r="G41" s="180"/>
      <c r="H41" s="180"/>
      <c r="I41" s="180"/>
      <c r="J41" s="378" t="s">
        <v>1206</v>
      </c>
      <c r="K41" s="211"/>
      <c r="L41" s="211"/>
      <c r="M41" s="211"/>
      <c r="N41" s="378" t="s">
        <v>1206</v>
      </c>
      <c r="O41" s="372"/>
      <c r="P41" s="364"/>
      <c r="Q41" s="344"/>
      <c r="R41" s="333"/>
    </row>
    <row r="42" spans="1:18" s="85" customFormat="1" ht="33.75" hidden="1" customHeight="1">
      <c r="A42" s="94"/>
      <c r="B42" s="95" t="s">
        <v>434</v>
      </c>
      <c r="C42" s="96" t="s">
        <v>1206</v>
      </c>
      <c r="D42" s="97" t="s">
        <v>1206</v>
      </c>
      <c r="E42" s="194" t="s">
        <v>1206</v>
      </c>
      <c r="F42" s="194" t="s">
        <v>1206</v>
      </c>
      <c r="G42" s="180"/>
      <c r="H42" s="180"/>
      <c r="I42" s="180"/>
      <c r="J42" s="378" t="s">
        <v>1206</v>
      </c>
      <c r="K42" s="211"/>
      <c r="L42" s="211"/>
      <c r="M42" s="211"/>
      <c r="N42" s="378" t="s">
        <v>1206</v>
      </c>
      <c r="O42" s="372"/>
      <c r="P42" s="364"/>
      <c r="Q42" s="344"/>
      <c r="R42" s="333"/>
    </row>
    <row r="43" spans="1:18" s="85" customFormat="1" ht="33.75" hidden="1" customHeight="1">
      <c r="A43" s="94"/>
      <c r="B43" s="95" t="s">
        <v>435</v>
      </c>
      <c r="C43" s="96" t="s">
        <v>1206</v>
      </c>
      <c r="D43" s="97" t="s">
        <v>1206</v>
      </c>
      <c r="E43" s="194" t="s">
        <v>1206</v>
      </c>
      <c r="F43" s="194" t="s">
        <v>1206</v>
      </c>
      <c r="G43" s="180"/>
      <c r="H43" s="180"/>
      <c r="I43" s="180"/>
      <c r="J43" s="378" t="s">
        <v>1206</v>
      </c>
      <c r="K43" s="211"/>
      <c r="L43" s="211"/>
      <c r="M43" s="211"/>
      <c r="N43" s="378" t="s">
        <v>1206</v>
      </c>
      <c r="O43" s="372"/>
      <c r="P43" s="364"/>
      <c r="Q43" s="344"/>
      <c r="R43" s="333"/>
    </row>
    <row r="44" spans="1:18" s="85" customFormat="1" ht="33.75" hidden="1" customHeight="1">
      <c r="A44" s="94"/>
      <c r="B44" s="95" t="s">
        <v>436</v>
      </c>
      <c r="C44" s="96" t="s">
        <v>1206</v>
      </c>
      <c r="D44" s="97" t="s">
        <v>1206</v>
      </c>
      <c r="E44" s="194" t="s">
        <v>1206</v>
      </c>
      <c r="F44" s="194" t="s">
        <v>1206</v>
      </c>
      <c r="G44" s="180"/>
      <c r="H44" s="180"/>
      <c r="I44" s="180"/>
      <c r="J44" s="378" t="s">
        <v>1206</v>
      </c>
      <c r="K44" s="211"/>
      <c r="L44" s="211"/>
      <c r="M44" s="211"/>
      <c r="N44" s="378" t="s">
        <v>1206</v>
      </c>
      <c r="O44" s="372"/>
      <c r="P44" s="364"/>
      <c r="Q44" s="344"/>
      <c r="R44" s="333"/>
    </row>
    <row r="45" spans="1:18" s="85" customFormat="1" ht="33.75" hidden="1" customHeight="1">
      <c r="A45" s="94"/>
      <c r="B45" s="95" t="s">
        <v>437</v>
      </c>
      <c r="C45" s="96" t="s">
        <v>1206</v>
      </c>
      <c r="D45" s="97" t="s">
        <v>1206</v>
      </c>
      <c r="E45" s="194" t="s">
        <v>1206</v>
      </c>
      <c r="F45" s="194" t="s">
        <v>1206</v>
      </c>
      <c r="G45" s="180"/>
      <c r="H45" s="180"/>
      <c r="I45" s="180"/>
      <c r="J45" s="378" t="s">
        <v>1206</v>
      </c>
      <c r="K45" s="211"/>
      <c r="L45" s="211"/>
      <c r="M45" s="211"/>
      <c r="N45" s="378" t="s">
        <v>1206</v>
      </c>
      <c r="O45" s="372"/>
      <c r="P45" s="364"/>
      <c r="Q45" s="344"/>
      <c r="R45" s="333"/>
    </row>
    <row r="46" spans="1:18" s="85" customFormat="1" ht="33.75" hidden="1" customHeight="1">
      <c r="A46" s="94"/>
      <c r="B46" s="95" t="s">
        <v>438</v>
      </c>
      <c r="C46" s="96" t="s">
        <v>1206</v>
      </c>
      <c r="D46" s="97" t="s">
        <v>1206</v>
      </c>
      <c r="E46" s="194" t="s">
        <v>1206</v>
      </c>
      <c r="F46" s="194" t="s">
        <v>1206</v>
      </c>
      <c r="G46" s="180"/>
      <c r="H46" s="180"/>
      <c r="I46" s="180"/>
      <c r="J46" s="378" t="s">
        <v>1206</v>
      </c>
      <c r="K46" s="211"/>
      <c r="L46" s="211"/>
      <c r="M46" s="211"/>
      <c r="N46" s="378" t="s">
        <v>1206</v>
      </c>
      <c r="O46" s="372"/>
      <c r="P46" s="364"/>
      <c r="Q46" s="344"/>
      <c r="R46" s="333"/>
    </row>
    <row r="47" spans="1:18" s="85" customFormat="1" ht="33.75" hidden="1" customHeight="1">
      <c r="A47" s="94"/>
      <c r="B47" s="95" t="s">
        <v>439</v>
      </c>
      <c r="C47" s="96" t="s">
        <v>1206</v>
      </c>
      <c r="D47" s="97" t="s">
        <v>1206</v>
      </c>
      <c r="E47" s="194" t="s">
        <v>1206</v>
      </c>
      <c r="F47" s="194" t="s">
        <v>1206</v>
      </c>
      <c r="G47" s="180"/>
      <c r="H47" s="180"/>
      <c r="I47" s="180"/>
      <c r="J47" s="378" t="s">
        <v>1206</v>
      </c>
      <c r="K47" s="211"/>
      <c r="L47" s="211"/>
      <c r="M47" s="211"/>
      <c r="N47" s="378" t="s">
        <v>1206</v>
      </c>
      <c r="O47" s="372"/>
      <c r="P47" s="364"/>
      <c r="Q47" s="344"/>
      <c r="R47" s="333"/>
    </row>
    <row r="48" spans="1:18" s="88" customFormat="1" ht="33.75" customHeight="1">
      <c r="A48" s="86"/>
      <c r="B48" s="86"/>
      <c r="C48" s="86"/>
      <c r="D48" s="87"/>
      <c r="E48" s="86"/>
      <c r="N48" s="89"/>
      <c r="O48" s="86"/>
      <c r="P48" s="86"/>
      <c r="Q48" s="344"/>
      <c r="R48" s="333"/>
    </row>
    <row r="49" spans="1:18" s="88" customFormat="1" ht="33.75" customHeight="1">
      <c r="A49" s="893" t="s">
        <v>4</v>
      </c>
      <c r="B49" s="893"/>
      <c r="C49" s="893"/>
      <c r="D49" s="893"/>
      <c r="E49" s="605" t="s">
        <v>0</v>
      </c>
      <c r="F49" s="605" t="s">
        <v>1</v>
      </c>
      <c r="G49" s="894" t="s">
        <v>2</v>
      </c>
      <c r="H49" s="894"/>
      <c r="I49" s="894"/>
      <c r="J49" s="894"/>
      <c r="K49" s="894"/>
      <c r="L49" s="894"/>
      <c r="M49" s="894"/>
      <c r="N49" s="894" t="s">
        <v>3</v>
      </c>
      <c r="O49" s="894"/>
      <c r="P49" s="605"/>
      <c r="Q49" s="344"/>
      <c r="R49" s="333"/>
    </row>
    <row r="52" spans="1:18">
      <c r="Q52" s="345"/>
      <c r="R52" s="90"/>
    </row>
    <row r="53" spans="1:18">
      <c r="Q53" s="345"/>
      <c r="R53" s="90"/>
    </row>
    <row r="54" spans="1:18">
      <c r="Q54" s="345"/>
      <c r="R54" s="90"/>
    </row>
    <row r="55" spans="1:18">
      <c r="Q55" s="345"/>
      <c r="R55" s="90"/>
    </row>
    <row r="56" spans="1:18">
      <c r="Q56" s="345"/>
      <c r="R56" s="90"/>
    </row>
    <row r="57" spans="1:18">
      <c r="Q57" s="345"/>
      <c r="R57" s="90"/>
    </row>
    <row r="58" spans="1:18">
      <c r="Q58" s="345"/>
      <c r="R58" s="90"/>
    </row>
    <row r="59" spans="1:18">
      <c r="Q59" s="345"/>
      <c r="R59" s="90"/>
    </row>
    <row r="60" spans="1:18">
      <c r="Q60" s="345"/>
      <c r="R60" s="90"/>
    </row>
    <row r="61" spans="1:18">
      <c r="Q61" s="345"/>
      <c r="R61" s="90"/>
    </row>
    <row r="62" spans="1:18">
      <c r="Q62" s="345"/>
      <c r="R62" s="90"/>
    </row>
    <row r="63" spans="1:18">
      <c r="Q63" s="345"/>
      <c r="R63" s="90"/>
    </row>
    <row r="64" spans="1:18">
      <c r="Q64" s="345"/>
      <c r="R64" s="90"/>
    </row>
    <row r="65" spans="17:18">
      <c r="Q65" s="345"/>
      <c r="R65" s="90"/>
    </row>
    <row r="66" spans="17:18">
      <c r="Q66" s="345"/>
      <c r="R66" s="90"/>
    </row>
    <row r="67" spans="17:18">
      <c r="Q67" s="345"/>
      <c r="R67" s="90"/>
    </row>
    <row r="68" spans="17:18">
      <c r="Q68" s="345"/>
      <c r="R68" s="90"/>
    </row>
    <row r="69" spans="17:18">
      <c r="Q69" s="345"/>
      <c r="R69" s="90"/>
    </row>
    <row r="70" spans="17:18">
      <c r="Q70" s="345"/>
      <c r="R70" s="90"/>
    </row>
    <row r="71" spans="17:18">
      <c r="Q71" s="345"/>
      <c r="R71" s="90"/>
    </row>
    <row r="72" spans="17:18">
      <c r="Q72" s="345"/>
      <c r="R72" s="90"/>
    </row>
    <row r="73" spans="17:18">
      <c r="Q73" s="345"/>
      <c r="R73" s="90"/>
    </row>
    <row r="74" spans="17:18">
      <c r="Q74" s="345"/>
      <c r="R74" s="90"/>
    </row>
    <row r="75" spans="17:18">
      <c r="Q75" s="345"/>
      <c r="R75" s="90"/>
    </row>
    <row r="76" spans="17:18">
      <c r="Q76" s="345"/>
      <c r="R76" s="90"/>
    </row>
    <row r="77" spans="17:18">
      <c r="Q77" s="345"/>
      <c r="R77" s="90"/>
    </row>
    <row r="78" spans="17:18">
      <c r="Q78" s="345"/>
      <c r="R78" s="90"/>
    </row>
    <row r="79" spans="17:18">
      <c r="Q79" s="345"/>
      <c r="R79" s="90"/>
    </row>
    <row r="80" spans="17:18">
      <c r="Q80" s="345"/>
      <c r="R80" s="90"/>
    </row>
    <row r="81" spans="17:18">
      <c r="Q81" s="345"/>
      <c r="R81" s="90"/>
    </row>
    <row r="82" spans="17:18">
      <c r="Q82" s="345"/>
      <c r="R82" s="90"/>
    </row>
    <row r="83" spans="17:18">
      <c r="Q83" s="345"/>
      <c r="R83" s="90"/>
    </row>
    <row r="84" spans="17:18">
      <c r="Q84" s="345"/>
      <c r="R84" s="90"/>
    </row>
    <row r="85" spans="17:18">
      <c r="Q85" s="345"/>
      <c r="R85" s="90"/>
    </row>
    <row r="86" spans="17:18">
      <c r="Q86" s="345"/>
      <c r="R86" s="90"/>
    </row>
    <row r="87" spans="17:18">
      <c r="Q87" s="345"/>
      <c r="R87" s="90"/>
    </row>
    <row r="88" spans="17:18">
      <c r="Q88" s="345"/>
      <c r="R88" s="90"/>
    </row>
    <row r="89" spans="17:18">
      <c r="Q89" s="345"/>
      <c r="R89" s="90"/>
    </row>
    <row r="90" spans="17:18">
      <c r="Q90" s="345"/>
      <c r="R90" s="90"/>
    </row>
    <row r="91" spans="17:18">
      <c r="Q91" s="345"/>
      <c r="R91" s="90"/>
    </row>
    <row r="92" spans="17:18">
      <c r="Q92" s="345"/>
      <c r="R92" s="90"/>
    </row>
    <row r="93" spans="17:18">
      <c r="Q93" s="345"/>
      <c r="R93" s="90"/>
    </row>
  </sheetData>
  <sortState ref="B8:O15">
    <sortCondition descending="1" ref="N8:N15"/>
  </sortState>
  <mergeCells count="25">
    <mergeCell ref="P6:P7"/>
    <mergeCell ref="K3:L3"/>
    <mergeCell ref="M3:P3"/>
    <mergeCell ref="N5:O5"/>
    <mergeCell ref="D4:E4"/>
    <mergeCell ref="K4:L4"/>
    <mergeCell ref="A4:C4"/>
    <mergeCell ref="M4:O4"/>
    <mergeCell ref="A1:P1"/>
    <mergeCell ref="A2:P2"/>
    <mergeCell ref="A3:C3"/>
    <mergeCell ref="D3:E3"/>
    <mergeCell ref="G3:H3"/>
    <mergeCell ref="A49:D49"/>
    <mergeCell ref="G49:M49"/>
    <mergeCell ref="N49:O49"/>
    <mergeCell ref="A6:A7"/>
    <mergeCell ref="B6:B7"/>
    <mergeCell ref="E6:E7"/>
    <mergeCell ref="N6:N7"/>
    <mergeCell ref="O6:O7"/>
    <mergeCell ref="C6:C7"/>
    <mergeCell ref="D6:D7"/>
    <mergeCell ref="G6:M6"/>
    <mergeCell ref="F6:F7"/>
  </mergeCells>
  <conditionalFormatting sqref="F1:F1048576">
    <cfRule type="containsText" dxfId="17" priority="3" stopIfTrue="1" operator="containsText" text="FERDİ">
      <formula>NOT(ISERROR(SEARCH("FERDİ",F1)))</formula>
    </cfRule>
  </conditionalFormatting>
  <conditionalFormatting sqref="M4">
    <cfRule type="containsText" dxfId="16" priority="2" stopIfTrue="1" operator="containsText" text="FERDİ">
      <formula>NOT(ISERROR(SEARCH("FERDİ",M4)))</formula>
    </cfRule>
  </conditionalFormatting>
  <conditionalFormatting sqref="M4">
    <cfRule type="containsText" dxfId="15" priority="1" stopIfTrue="1" operator="containsText" text="FERDİ">
      <formula>NOT(ISERROR(SEARCH("FERDİ",M4)))</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9"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sheetPr codeName="Sayfa17">
    <tabColor rgb="FF00B050"/>
  </sheetPr>
  <dimension ref="A1:U63"/>
  <sheetViews>
    <sheetView view="pageBreakPreview" topLeftCell="A2" zoomScale="80" zoomScaleSheetLayoutView="80" workbookViewId="0">
      <selection activeCell="A3" sqref="A3:Q3"/>
    </sheetView>
  </sheetViews>
  <sheetFormatPr defaultRowHeight="12.75"/>
  <cols>
    <col min="1" max="1" width="4.85546875" style="28" customWidth="1"/>
    <col min="2" max="2" width="10" style="28" bestFit="1" customWidth="1"/>
    <col min="3" max="3" width="14.42578125" style="21" customWidth="1"/>
    <col min="4" max="4" width="22.140625" style="52" customWidth="1"/>
    <col min="5" max="5" width="32.5703125" style="52" customWidth="1"/>
    <col min="6" max="6" width="11.85546875" style="187" customWidth="1"/>
    <col min="7" max="7" width="7.5703125" style="29" customWidth="1"/>
    <col min="8" max="8" width="2.140625" style="21" customWidth="1"/>
    <col min="9" max="9" width="5" style="28" customWidth="1"/>
    <col min="10" max="10" width="16.5703125" style="28" hidden="1" customWidth="1"/>
    <col min="11" max="11" width="8" style="28" customWidth="1"/>
    <col min="12" max="12" width="14.42578125" style="30" customWidth="1"/>
    <col min="13" max="13" width="24.7109375" style="56" bestFit="1" customWidth="1"/>
    <col min="14" max="14" width="33" style="56" customWidth="1"/>
    <col min="15" max="15" width="10.85546875" style="187" customWidth="1"/>
    <col min="16" max="16" width="7.7109375" style="21" customWidth="1"/>
    <col min="17" max="17" width="5.7109375" style="21" customWidth="1"/>
    <col min="18" max="19" width="9.140625" style="21"/>
    <col min="20" max="20" width="9.85546875" style="339" bestFit="1" customWidth="1"/>
    <col min="21" max="21" width="5" style="335" bestFit="1" customWidth="1"/>
    <col min="22" max="16384" width="9.140625" style="21"/>
  </cols>
  <sheetData>
    <row r="1" spans="1:21" s="10" customFormat="1" ht="50.25" customHeight="1">
      <c r="A1" s="880" t="s">
        <v>1204</v>
      </c>
      <c r="B1" s="880"/>
      <c r="C1" s="880"/>
      <c r="D1" s="880"/>
      <c r="E1" s="880"/>
      <c r="F1" s="880"/>
      <c r="G1" s="880"/>
      <c r="H1" s="880"/>
      <c r="I1" s="880"/>
      <c r="J1" s="880"/>
      <c r="K1" s="880"/>
      <c r="L1" s="880"/>
      <c r="M1" s="880"/>
      <c r="N1" s="880"/>
      <c r="O1" s="880"/>
      <c r="P1" s="880"/>
      <c r="T1" s="338"/>
      <c r="U1" s="334"/>
    </row>
    <row r="2" spans="1:21" s="10" customFormat="1" ht="24.75" customHeight="1">
      <c r="A2" s="881" t="s">
        <v>1286</v>
      </c>
      <c r="B2" s="881"/>
      <c r="C2" s="881"/>
      <c r="D2" s="881"/>
      <c r="E2" s="881"/>
      <c r="F2" s="881"/>
      <c r="G2" s="881"/>
      <c r="H2" s="881"/>
      <c r="I2" s="881"/>
      <c r="J2" s="881"/>
      <c r="K2" s="881"/>
      <c r="L2" s="881"/>
      <c r="M2" s="881"/>
      <c r="N2" s="881"/>
      <c r="O2" s="881"/>
      <c r="P2" s="881"/>
      <c r="T2" s="338"/>
      <c r="U2" s="334"/>
    </row>
    <row r="3" spans="1:21" s="12" customFormat="1" ht="29.25" customHeight="1">
      <c r="A3" s="882" t="s">
        <v>115</v>
      </c>
      <c r="B3" s="882"/>
      <c r="C3" s="882"/>
      <c r="D3" s="883" t="s">
        <v>584</v>
      </c>
      <c r="E3" s="883"/>
      <c r="F3" s="884"/>
      <c r="G3" s="884"/>
      <c r="H3" s="566"/>
      <c r="I3" s="882" t="s">
        <v>644</v>
      </c>
      <c r="J3" s="882"/>
      <c r="K3" s="882"/>
      <c r="L3" s="882"/>
      <c r="M3" s="882"/>
      <c r="N3" s="873" t="s">
        <v>1344</v>
      </c>
      <c r="O3" s="873"/>
      <c r="P3" s="873"/>
      <c r="T3" s="338"/>
      <c r="U3" s="334"/>
    </row>
    <row r="4" spans="1:21" s="12" customFormat="1" ht="17.25" customHeight="1">
      <c r="A4" s="871" t="s">
        <v>105</v>
      </c>
      <c r="B4" s="871"/>
      <c r="C4" s="871"/>
      <c r="D4" s="872" t="s">
        <v>947</v>
      </c>
      <c r="E4" s="872"/>
      <c r="F4" s="595"/>
      <c r="G4" s="521"/>
      <c r="H4" s="521"/>
      <c r="I4" s="521"/>
      <c r="J4" s="521"/>
      <c r="K4" s="521"/>
      <c r="L4" s="523"/>
      <c r="M4" s="417" t="s">
        <v>5</v>
      </c>
      <c r="N4" s="861" t="s">
        <v>1283</v>
      </c>
      <c r="O4" s="861"/>
      <c r="P4" s="861"/>
      <c r="T4" s="338"/>
      <c r="U4" s="334"/>
    </row>
    <row r="5" spans="1:21" s="10" customFormat="1" ht="15" customHeight="1">
      <c r="A5" s="13"/>
      <c r="B5" s="13"/>
      <c r="C5" s="14"/>
      <c r="D5" s="15"/>
      <c r="E5" s="16"/>
      <c r="F5" s="188"/>
      <c r="G5" s="16"/>
      <c r="H5" s="16"/>
      <c r="I5" s="13"/>
      <c r="J5" s="13"/>
      <c r="K5" s="13"/>
      <c r="L5" s="17"/>
      <c r="M5" s="18"/>
      <c r="N5" s="858">
        <v>41794.806710532408</v>
      </c>
      <c r="O5" s="858"/>
      <c r="P5" s="858"/>
      <c r="T5" s="338"/>
      <c r="U5" s="334"/>
    </row>
    <row r="6" spans="1:21" s="19" customFormat="1" ht="30" customHeight="1">
      <c r="A6" s="917" t="s">
        <v>11</v>
      </c>
      <c r="B6" s="914" t="s">
        <v>100</v>
      </c>
      <c r="C6" s="919" t="s">
        <v>1143</v>
      </c>
      <c r="D6" s="918" t="s">
        <v>13</v>
      </c>
      <c r="E6" s="918" t="s">
        <v>944</v>
      </c>
      <c r="F6" s="1019" t="s">
        <v>14</v>
      </c>
      <c r="G6" s="912" t="s">
        <v>301</v>
      </c>
      <c r="I6" s="358" t="s">
        <v>15</v>
      </c>
      <c r="J6" s="359"/>
      <c r="K6" s="359"/>
      <c r="L6" s="359"/>
      <c r="M6" s="359"/>
      <c r="N6" s="359"/>
      <c r="O6" s="359"/>
      <c r="P6" s="360"/>
      <c r="T6" s="339"/>
      <c r="U6" s="335"/>
    </row>
    <row r="7" spans="1:21" ht="34.5" customHeight="1">
      <c r="A7" s="917"/>
      <c r="B7" s="915"/>
      <c r="C7" s="919"/>
      <c r="D7" s="918"/>
      <c r="E7" s="918"/>
      <c r="F7" s="1019"/>
      <c r="G7" s="913"/>
      <c r="H7" s="20"/>
      <c r="I7" s="202" t="s">
        <v>11</v>
      </c>
      <c r="J7" s="202" t="s">
        <v>101</v>
      </c>
      <c r="K7" s="202" t="s">
        <v>100</v>
      </c>
      <c r="L7" s="203" t="s">
        <v>12</v>
      </c>
      <c r="M7" s="204" t="s">
        <v>13</v>
      </c>
      <c r="N7" s="204" t="s">
        <v>944</v>
      </c>
      <c r="O7" s="205" t="s">
        <v>14</v>
      </c>
      <c r="P7" s="202" t="s">
        <v>27</v>
      </c>
    </row>
    <row r="8" spans="1:21" s="19" customFormat="1" ht="45" customHeight="1">
      <c r="A8" s="576">
        <v>1</v>
      </c>
      <c r="B8" s="576">
        <v>373</v>
      </c>
      <c r="C8" s="577">
        <v>32897</v>
      </c>
      <c r="D8" s="578" t="s">
        <v>1133</v>
      </c>
      <c r="E8" s="579" t="s">
        <v>1129</v>
      </c>
      <c r="F8" s="599">
        <v>93803</v>
      </c>
      <c r="G8" s="581">
        <v>8</v>
      </c>
      <c r="H8" s="22"/>
      <c r="I8" s="576">
        <v>1</v>
      </c>
      <c r="J8" s="583" t="s">
        <v>586</v>
      </c>
      <c r="K8" s="584">
        <v>340</v>
      </c>
      <c r="L8" s="577">
        <v>32874</v>
      </c>
      <c r="M8" s="585" t="s">
        <v>1099</v>
      </c>
      <c r="N8" s="585" t="s">
        <v>1096</v>
      </c>
      <c r="O8" s="599">
        <v>102075</v>
      </c>
      <c r="P8" s="584">
        <v>5</v>
      </c>
      <c r="T8" s="339"/>
      <c r="U8" s="335"/>
    </row>
    <row r="9" spans="1:21" s="19" customFormat="1" ht="45" customHeight="1">
      <c r="A9" s="576">
        <v>2</v>
      </c>
      <c r="B9" s="576">
        <v>310</v>
      </c>
      <c r="C9" s="577">
        <v>33458</v>
      </c>
      <c r="D9" s="578" t="s">
        <v>1061</v>
      </c>
      <c r="E9" s="579" t="s">
        <v>1059</v>
      </c>
      <c r="F9" s="599">
        <v>94155</v>
      </c>
      <c r="G9" s="581">
        <v>7</v>
      </c>
      <c r="H9" s="22"/>
      <c r="I9" s="576">
        <v>2</v>
      </c>
      <c r="J9" s="583" t="s">
        <v>587</v>
      </c>
      <c r="K9" s="584">
        <v>254</v>
      </c>
      <c r="L9" s="577" t="s">
        <v>966</v>
      </c>
      <c r="M9" s="585" t="s">
        <v>967</v>
      </c>
      <c r="N9" s="585" t="s">
        <v>961</v>
      </c>
      <c r="O9" s="599">
        <v>111089</v>
      </c>
      <c r="P9" s="584">
        <v>7</v>
      </c>
      <c r="T9" s="339"/>
      <c r="U9" s="335"/>
    </row>
    <row r="10" spans="1:21" s="19" customFormat="1" ht="45" customHeight="1">
      <c r="A10" s="576">
        <v>3</v>
      </c>
      <c r="B10" s="576">
        <v>281</v>
      </c>
      <c r="C10" s="577">
        <v>34062</v>
      </c>
      <c r="D10" s="578" t="s">
        <v>999</v>
      </c>
      <c r="E10" s="579" t="s">
        <v>996</v>
      </c>
      <c r="F10" s="599">
        <v>94462</v>
      </c>
      <c r="G10" s="581">
        <v>6</v>
      </c>
      <c r="H10" s="22"/>
      <c r="I10" s="576">
        <v>3</v>
      </c>
      <c r="J10" s="583" t="s">
        <v>588</v>
      </c>
      <c r="K10" s="584">
        <v>373</v>
      </c>
      <c r="L10" s="577">
        <v>32897</v>
      </c>
      <c r="M10" s="585" t="s">
        <v>1133</v>
      </c>
      <c r="N10" s="585" t="s">
        <v>1129</v>
      </c>
      <c r="O10" s="599">
        <v>93803</v>
      </c>
      <c r="P10" s="584">
        <v>1</v>
      </c>
      <c r="T10" s="339"/>
      <c r="U10" s="335"/>
    </row>
    <row r="11" spans="1:21" s="19" customFormat="1" ht="45" customHeight="1">
      <c r="A11" s="576">
        <v>4</v>
      </c>
      <c r="B11" s="576">
        <v>291</v>
      </c>
      <c r="C11" s="577">
        <v>31362</v>
      </c>
      <c r="D11" s="578" t="s">
        <v>1017</v>
      </c>
      <c r="E11" s="579" t="s">
        <v>1014</v>
      </c>
      <c r="F11" s="599">
        <v>95098</v>
      </c>
      <c r="G11" s="581">
        <v>5</v>
      </c>
      <c r="H11" s="22"/>
      <c r="I11" s="576">
        <v>4</v>
      </c>
      <c r="J11" s="583" t="s">
        <v>589</v>
      </c>
      <c r="K11" s="584">
        <v>291</v>
      </c>
      <c r="L11" s="577">
        <v>31362</v>
      </c>
      <c r="M11" s="585" t="s">
        <v>1017</v>
      </c>
      <c r="N11" s="585" t="s">
        <v>1014</v>
      </c>
      <c r="O11" s="599">
        <v>95098</v>
      </c>
      <c r="P11" s="584">
        <v>4</v>
      </c>
      <c r="T11" s="339"/>
      <c r="U11" s="335"/>
    </row>
    <row r="12" spans="1:21" s="19" customFormat="1" ht="45" customHeight="1">
      <c r="A12" s="576">
        <v>5</v>
      </c>
      <c r="B12" s="576">
        <v>340</v>
      </c>
      <c r="C12" s="577">
        <v>32874</v>
      </c>
      <c r="D12" s="578" t="s">
        <v>1099</v>
      </c>
      <c r="E12" s="579" t="s">
        <v>1096</v>
      </c>
      <c r="F12" s="599">
        <v>102075</v>
      </c>
      <c r="G12" s="581">
        <v>4</v>
      </c>
      <c r="H12" s="22"/>
      <c r="I12" s="576">
        <v>5</v>
      </c>
      <c r="J12" s="583" t="s">
        <v>590</v>
      </c>
      <c r="K12" s="584">
        <v>310</v>
      </c>
      <c r="L12" s="577">
        <v>33458</v>
      </c>
      <c r="M12" s="585" t="s">
        <v>1061</v>
      </c>
      <c r="N12" s="585" t="s">
        <v>1059</v>
      </c>
      <c r="O12" s="599">
        <v>94155</v>
      </c>
      <c r="P12" s="584">
        <v>2</v>
      </c>
      <c r="T12" s="339"/>
      <c r="U12" s="335"/>
    </row>
    <row r="13" spans="1:21" s="19" customFormat="1" ht="45" customHeight="1">
      <c r="A13" s="576">
        <v>6</v>
      </c>
      <c r="B13" s="576">
        <v>357</v>
      </c>
      <c r="C13" s="577">
        <v>35171</v>
      </c>
      <c r="D13" s="578" t="s">
        <v>1117</v>
      </c>
      <c r="E13" s="579" t="s">
        <v>1114</v>
      </c>
      <c r="F13" s="599">
        <v>102356</v>
      </c>
      <c r="G13" s="581">
        <v>3</v>
      </c>
      <c r="H13" s="22"/>
      <c r="I13" s="576">
        <v>6</v>
      </c>
      <c r="J13" s="583" t="s">
        <v>591</v>
      </c>
      <c r="K13" s="584">
        <v>281</v>
      </c>
      <c r="L13" s="577">
        <v>34062</v>
      </c>
      <c r="M13" s="585" t="s">
        <v>999</v>
      </c>
      <c r="N13" s="585" t="s">
        <v>996</v>
      </c>
      <c r="O13" s="599">
        <v>94462</v>
      </c>
      <c r="P13" s="584">
        <v>3</v>
      </c>
      <c r="T13" s="339"/>
      <c r="U13" s="335"/>
    </row>
    <row r="14" spans="1:21" s="19" customFormat="1" ht="45" customHeight="1">
      <c r="A14" s="576">
        <v>7</v>
      </c>
      <c r="B14" s="576">
        <v>254</v>
      </c>
      <c r="C14" s="577" t="s">
        <v>966</v>
      </c>
      <c r="D14" s="578" t="s">
        <v>967</v>
      </c>
      <c r="E14" s="579" t="s">
        <v>961</v>
      </c>
      <c r="F14" s="599">
        <v>111089</v>
      </c>
      <c r="G14" s="581">
        <v>2</v>
      </c>
      <c r="H14" s="22"/>
      <c r="I14" s="576">
        <v>7</v>
      </c>
      <c r="J14" s="583" t="s">
        <v>592</v>
      </c>
      <c r="K14" s="584">
        <v>332</v>
      </c>
      <c r="L14" s="577">
        <v>35796</v>
      </c>
      <c r="M14" s="585" t="s">
        <v>1084</v>
      </c>
      <c r="N14" s="585" t="s">
        <v>1081</v>
      </c>
      <c r="O14" s="599">
        <v>122484</v>
      </c>
      <c r="P14" s="584">
        <v>8</v>
      </c>
      <c r="T14" s="339"/>
      <c r="U14" s="335"/>
    </row>
    <row r="15" spans="1:21" s="19" customFormat="1" ht="45" customHeight="1">
      <c r="A15" s="576">
        <v>8</v>
      </c>
      <c r="B15" s="576">
        <v>332</v>
      </c>
      <c r="C15" s="577">
        <v>35796</v>
      </c>
      <c r="D15" s="578" t="s">
        <v>1084</v>
      </c>
      <c r="E15" s="579" t="s">
        <v>1081</v>
      </c>
      <c r="F15" s="599">
        <v>122484</v>
      </c>
      <c r="G15" s="581">
        <v>1</v>
      </c>
      <c r="H15" s="22"/>
      <c r="I15" s="576">
        <v>8</v>
      </c>
      <c r="J15" s="583" t="s">
        <v>593</v>
      </c>
      <c r="K15" s="584">
        <v>357</v>
      </c>
      <c r="L15" s="577">
        <v>35171</v>
      </c>
      <c r="M15" s="585" t="s">
        <v>1117</v>
      </c>
      <c r="N15" s="585" t="s">
        <v>1114</v>
      </c>
      <c r="O15" s="599">
        <v>102356</v>
      </c>
      <c r="P15" s="584">
        <v>6</v>
      </c>
      <c r="T15" s="339"/>
      <c r="U15" s="335"/>
    </row>
    <row r="16" spans="1:21" s="19" customFormat="1" ht="45" customHeight="1">
      <c r="A16" s="72"/>
      <c r="B16" s="23"/>
      <c r="C16" s="26"/>
      <c r="D16" s="365"/>
      <c r="E16" s="366"/>
      <c r="F16" s="184"/>
      <c r="G16" s="368"/>
      <c r="H16" s="22"/>
      <c r="I16" s="576">
        <v>9</v>
      </c>
      <c r="J16" s="583" t="s">
        <v>594</v>
      </c>
      <c r="K16" s="584" t="s">
        <v>1206</v>
      </c>
      <c r="L16" s="577" t="s">
        <v>1206</v>
      </c>
      <c r="M16" s="585" t="s">
        <v>1206</v>
      </c>
      <c r="N16" s="585" t="s">
        <v>1206</v>
      </c>
      <c r="O16" s="599"/>
      <c r="P16" s="584"/>
      <c r="T16" s="339"/>
      <c r="U16" s="335"/>
    </row>
    <row r="17" spans="1:21" s="19" customFormat="1" ht="45" customHeight="1">
      <c r="A17" s="72"/>
      <c r="B17" s="23"/>
      <c r="C17" s="26"/>
      <c r="D17" s="365"/>
      <c r="E17" s="366"/>
      <c r="F17" s="184"/>
      <c r="G17" s="368"/>
      <c r="H17" s="22"/>
      <c r="I17" s="576">
        <v>10</v>
      </c>
      <c r="J17" s="583" t="s">
        <v>595</v>
      </c>
      <c r="K17" s="584" t="s">
        <v>1206</v>
      </c>
      <c r="L17" s="577" t="s">
        <v>1206</v>
      </c>
      <c r="M17" s="585" t="s">
        <v>1206</v>
      </c>
      <c r="N17" s="585" t="s">
        <v>1206</v>
      </c>
      <c r="O17" s="599"/>
      <c r="P17" s="584"/>
      <c r="T17" s="339"/>
      <c r="U17" s="335"/>
    </row>
    <row r="18" spans="1:21" s="19" customFormat="1" ht="45" customHeight="1">
      <c r="A18" s="72"/>
      <c r="B18" s="23"/>
      <c r="C18" s="26"/>
      <c r="D18" s="365"/>
      <c r="E18" s="366"/>
      <c r="F18" s="184"/>
      <c r="G18" s="368"/>
      <c r="H18" s="22"/>
      <c r="I18" s="576">
        <v>11</v>
      </c>
      <c r="J18" s="583" t="s">
        <v>596</v>
      </c>
      <c r="K18" s="584" t="s">
        <v>1206</v>
      </c>
      <c r="L18" s="577" t="s">
        <v>1206</v>
      </c>
      <c r="M18" s="585" t="s">
        <v>1206</v>
      </c>
      <c r="N18" s="585" t="s">
        <v>1206</v>
      </c>
      <c r="O18" s="599"/>
      <c r="P18" s="584"/>
      <c r="T18" s="339"/>
      <c r="U18" s="335"/>
    </row>
    <row r="19" spans="1:21" s="19" customFormat="1" ht="45" customHeight="1">
      <c r="A19" s="72"/>
      <c r="B19" s="23"/>
      <c r="C19" s="26"/>
      <c r="D19" s="365"/>
      <c r="E19" s="366"/>
      <c r="F19" s="184"/>
      <c r="G19" s="368"/>
      <c r="H19" s="22"/>
      <c r="I19" s="576">
        <v>12</v>
      </c>
      <c r="J19" s="583" t="s">
        <v>597</v>
      </c>
      <c r="K19" s="584" t="s">
        <v>1206</v>
      </c>
      <c r="L19" s="577" t="s">
        <v>1206</v>
      </c>
      <c r="M19" s="585" t="s">
        <v>1206</v>
      </c>
      <c r="N19" s="585" t="s">
        <v>1206</v>
      </c>
      <c r="O19" s="599"/>
      <c r="P19" s="584"/>
      <c r="T19" s="339"/>
      <c r="U19" s="335"/>
    </row>
    <row r="20" spans="1:21" s="19" customFormat="1" ht="45" customHeight="1">
      <c r="A20" s="72"/>
      <c r="B20" s="23"/>
      <c r="C20" s="26"/>
      <c r="D20" s="365"/>
      <c r="E20" s="366"/>
      <c r="F20" s="184"/>
      <c r="G20" s="368"/>
      <c r="H20" s="22"/>
      <c r="I20" s="358" t="s">
        <v>16</v>
      </c>
      <c r="J20" s="359"/>
      <c r="K20" s="359"/>
      <c r="L20" s="359"/>
      <c r="M20" s="359"/>
      <c r="N20" s="359"/>
      <c r="O20" s="359"/>
      <c r="P20" s="360"/>
      <c r="T20" s="339"/>
      <c r="U20" s="335"/>
    </row>
    <row r="21" spans="1:21" s="19" customFormat="1" ht="45" customHeight="1">
      <c r="A21" s="72"/>
      <c r="B21" s="23"/>
      <c r="C21" s="26"/>
      <c r="D21" s="365"/>
      <c r="E21" s="366"/>
      <c r="F21" s="184"/>
      <c r="G21" s="368"/>
      <c r="H21" s="22"/>
      <c r="I21" s="202" t="s">
        <v>11</v>
      </c>
      <c r="J21" s="202" t="s">
        <v>101</v>
      </c>
      <c r="K21" s="202" t="s">
        <v>100</v>
      </c>
      <c r="L21" s="203" t="s">
        <v>12</v>
      </c>
      <c r="M21" s="204" t="s">
        <v>13</v>
      </c>
      <c r="N21" s="204" t="s">
        <v>944</v>
      </c>
      <c r="O21" s="205" t="s">
        <v>14</v>
      </c>
      <c r="P21" s="202" t="s">
        <v>27</v>
      </c>
      <c r="T21" s="339"/>
      <c r="U21" s="335"/>
    </row>
    <row r="22" spans="1:21" s="19" customFormat="1" ht="45" customHeight="1">
      <c r="A22" s="72"/>
      <c r="B22" s="23"/>
      <c r="C22" s="26"/>
      <c r="D22" s="365"/>
      <c r="E22" s="366"/>
      <c r="F22" s="184"/>
      <c r="G22" s="368"/>
      <c r="H22" s="22"/>
      <c r="I22" s="23">
        <v>1</v>
      </c>
      <c r="J22" s="24" t="s">
        <v>598</v>
      </c>
      <c r="K22" s="25" t="s">
        <v>1206</v>
      </c>
      <c r="L22" s="26" t="s">
        <v>1206</v>
      </c>
      <c r="M22" s="50" t="s">
        <v>1206</v>
      </c>
      <c r="N22" s="50" t="s">
        <v>1206</v>
      </c>
      <c r="O22" s="184"/>
      <c r="P22" s="25"/>
      <c r="T22" s="339"/>
      <c r="U22" s="335"/>
    </row>
    <row r="23" spans="1:21" s="19" customFormat="1" ht="45" customHeight="1">
      <c r="A23" s="72"/>
      <c r="B23" s="23"/>
      <c r="C23" s="26"/>
      <c r="D23" s="365"/>
      <c r="E23" s="366"/>
      <c r="F23" s="184"/>
      <c r="G23" s="368"/>
      <c r="H23" s="22"/>
      <c r="I23" s="23">
        <v>2</v>
      </c>
      <c r="J23" s="24" t="s">
        <v>599</v>
      </c>
      <c r="K23" s="25" t="s">
        <v>1206</v>
      </c>
      <c r="L23" s="26" t="s">
        <v>1206</v>
      </c>
      <c r="M23" s="50" t="s">
        <v>1206</v>
      </c>
      <c r="N23" s="50" t="s">
        <v>1206</v>
      </c>
      <c r="O23" s="184"/>
      <c r="P23" s="25"/>
      <c r="T23" s="339"/>
      <c r="U23" s="335"/>
    </row>
    <row r="24" spans="1:21" s="19" customFormat="1" ht="45" customHeight="1">
      <c r="A24" s="72"/>
      <c r="B24" s="23"/>
      <c r="C24" s="26"/>
      <c r="D24" s="365"/>
      <c r="E24" s="366"/>
      <c r="F24" s="184"/>
      <c r="G24" s="368"/>
      <c r="H24" s="22"/>
      <c r="I24" s="23">
        <v>3</v>
      </c>
      <c r="J24" s="24" t="s">
        <v>600</v>
      </c>
      <c r="K24" s="25" t="s">
        <v>1206</v>
      </c>
      <c r="L24" s="26" t="s">
        <v>1206</v>
      </c>
      <c r="M24" s="50" t="s">
        <v>1206</v>
      </c>
      <c r="N24" s="50" t="s">
        <v>1206</v>
      </c>
      <c r="O24" s="184"/>
      <c r="P24" s="25"/>
      <c r="T24" s="339"/>
      <c r="U24" s="335"/>
    </row>
    <row r="25" spans="1:21" s="19" customFormat="1" ht="45" customHeight="1">
      <c r="A25" s="72"/>
      <c r="B25" s="23"/>
      <c r="C25" s="26"/>
      <c r="D25" s="365"/>
      <c r="E25" s="366"/>
      <c r="F25" s="184"/>
      <c r="G25" s="368"/>
      <c r="H25" s="22"/>
      <c r="I25" s="23">
        <v>4</v>
      </c>
      <c r="J25" s="24" t="s">
        <v>601</v>
      </c>
      <c r="K25" s="25" t="s">
        <v>1206</v>
      </c>
      <c r="L25" s="26" t="s">
        <v>1206</v>
      </c>
      <c r="M25" s="50" t="s">
        <v>1206</v>
      </c>
      <c r="N25" s="50" t="s">
        <v>1206</v>
      </c>
      <c r="O25" s="184"/>
      <c r="P25" s="25"/>
      <c r="T25" s="339"/>
      <c r="U25" s="335"/>
    </row>
    <row r="26" spans="1:21" s="19" customFormat="1" ht="45" customHeight="1">
      <c r="A26" s="72"/>
      <c r="B26" s="23"/>
      <c r="C26" s="26"/>
      <c r="D26" s="365"/>
      <c r="E26" s="366"/>
      <c r="F26" s="184"/>
      <c r="G26" s="368"/>
      <c r="H26" s="22"/>
      <c r="I26" s="23">
        <v>5</v>
      </c>
      <c r="J26" s="24" t="s">
        <v>602</v>
      </c>
      <c r="K26" s="25" t="s">
        <v>1206</v>
      </c>
      <c r="L26" s="26" t="s">
        <v>1206</v>
      </c>
      <c r="M26" s="50" t="s">
        <v>1206</v>
      </c>
      <c r="N26" s="50" t="s">
        <v>1206</v>
      </c>
      <c r="O26" s="184"/>
      <c r="P26" s="25"/>
      <c r="T26" s="339"/>
      <c r="U26" s="335"/>
    </row>
    <row r="27" spans="1:21" s="19" customFormat="1" ht="45" customHeight="1">
      <c r="A27" s="72"/>
      <c r="B27" s="23"/>
      <c r="C27" s="26"/>
      <c r="D27" s="365"/>
      <c r="E27" s="366"/>
      <c r="F27" s="184"/>
      <c r="G27" s="368"/>
      <c r="H27" s="22"/>
      <c r="I27" s="23">
        <v>6</v>
      </c>
      <c r="J27" s="24" t="s">
        <v>603</v>
      </c>
      <c r="K27" s="25" t="s">
        <v>1206</v>
      </c>
      <c r="L27" s="26" t="s">
        <v>1206</v>
      </c>
      <c r="M27" s="50" t="s">
        <v>1206</v>
      </c>
      <c r="N27" s="50" t="s">
        <v>1206</v>
      </c>
      <c r="O27" s="184"/>
      <c r="P27" s="25"/>
      <c r="T27" s="339"/>
      <c r="U27" s="335"/>
    </row>
    <row r="28" spans="1:21" s="19" customFormat="1" ht="45" customHeight="1">
      <c r="A28" s="72"/>
      <c r="B28" s="23"/>
      <c r="C28" s="26"/>
      <c r="D28" s="365"/>
      <c r="E28" s="366"/>
      <c r="F28" s="184"/>
      <c r="G28" s="368"/>
      <c r="H28" s="22"/>
      <c r="I28" s="23">
        <v>7</v>
      </c>
      <c r="J28" s="24" t="s">
        <v>604</v>
      </c>
      <c r="K28" s="25" t="s">
        <v>1206</v>
      </c>
      <c r="L28" s="26" t="s">
        <v>1206</v>
      </c>
      <c r="M28" s="50" t="s">
        <v>1206</v>
      </c>
      <c r="N28" s="50" t="s">
        <v>1206</v>
      </c>
      <c r="O28" s="184"/>
      <c r="P28" s="25"/>
      <c r="T28" s="339"/>
      <c r="U28" s="335"/>
    </row>
    <row r="29" spans="1:21" s="19" customFormat="1" ht="45" customHeight="1">
      <c r="A29" s="72"/>
      <c r="B29" s="23"/>
      <c r="C29" s="26"/>
      <c r="D29" s="365"/>
      <c r="E29" s="366"/>
      <c r="F29" s="184"/>
      <c r="G29" s="368"/>
      <c r="H29" s="22"/>
      <c r="I29" s="23">
        <v>8</v>
      </c>
      <c r="J29" s="24" t="s">
        <v>605</v>
      </c>
      <c r="K29" s="25" t="s">
        <v>1206</v>
      </c>
      <c r="L29" s="26" t="s">
        <v>1206</v>
      </c>
      <c r="M29" s="50" t="s">
        <v>1206</v>
      </c>
      <c r="N29" s="50" t="s">
        <v>1206</v>
      </c>
      <c r="O29" s="184"/>
      <c r="P29" s="25"/>
      <c r="T29" s="339"/>
      <c r="U29" s="335"/>
    </row>
    <row r="30" spans="1:21" s="19" customFormat="1" ht="45" customHeight="1">
      <c r="A30" s="72"/>
      <c r="B30" s="23"/>
      <c r="C30" s="26"/>
      <c r="D30" s="365"/>
      <c r="E30" s="366"/>
      <c r="F30" s="184"/>
      <c r="G30" s="368"/>
      <c r="H30" s="22"/>
      <c r="I30" s="23">
        <v>9</v>
      </c>
      <c r="J30" s="24" t="s">
        <v>606</v>
      </c>
      <c r="K30" s="25" t="s">
        <v>1206</v>
      </c>
      <c r="L30" s="26" t="s">
        <v>1206</v>
      </c>
      <c r="M30" s="50" t="s">
        <v>1206</v>
      </c>
      <c r="N30" s="50" t="s">
        <v>1206</v>
      </c>
      <c r="O30" s="184"/>
      <c r="P30" s="25"/>
      <c r="T30" s="339"/>
      <c r="U30" s="335"/>
    </row>
    <row r="31" spans="1:21" s="19" customFormat="1" ht="45" customHeight="1">
      <c r="A31" s="72"/>
      <c r="B31" s="23"/>
      <c r="C31" s="26"/>
      <c r="D31" s="365"/>
      <c r="E31" s="366"/>
      <c r="F31" s="184"/>
      <c r="G31" s="368"/>
      <c r="H31" s="22"/>
      <c r="I31" s="23">
        <v>10</v>
      </c>
      <c r="J31" s="24" t="s">
        <v>607</v>
      </c>
      <c r="K31" s="25" t="s">
        <v>1206</v>
      </c>
      <c r="L31" s="26" t="s">
        <v>1206</v>
      </c>
      <c r="M31" s="50" t="s">
        <v>1206</v>
      </c>
      <c r="N31" s="50" t="s">
        <v>1206</v>
      </c>
      <c r="O31" s="184"/>
      <c r="P31" s="25"/>
      <c r="T31" s="339"/>
      <c r="U31" s="335"/>
    </row>
    <row r="32" spans="1:21" s="19" customFormat="1" ht="45" customHeight="1">
      <c r="A32" s="72"/>
      <c r="B32" s="23"/>
      <c r="C32" s="26"/>
      <c r="D32" s="365"/>
      <c r="E32" s="366"/>
      <c r="F32" s="184"/>
      <c r="G32" s="368"/>
      <c r="H32" s="22"/>
      <c r="I32" s="23">
        <v>11</v>
      </c>
      <c r="J32" s="24" t="s">
        <v>608</v>
      </c>
      <c r="K32" s="25" t="s">
        <v>1206</v>
      </c>
      <c r="L32" s="26" t="s">
        <v>1206</v>
      </c>
      <c r="M32" s="50" t="s">
        <v>1206</v>
      </c>
      <c r="N32" s="50" t="s">
        <v>1206</v>
      </c>
      <c r="O32" s="184"/>
      <c r="P32" s="25"/>
      <c r="T32" s="339"/>
      <c r="U32" s="335"/>
    </row>
    <row r="33" spans="1:21" s="19" customFormat="1" ht="45" customHeight="1">
      <c r="A33" s="72"/>
      <c r="B33" s="23"/>
      <c r="C33" s="26"/>
      <c r="D33" s="365"/>
      <c r="E33" s="366"/>
      <c r="F33" s="184"/>
      <c r="G33" s="368"/>
      <c r="H33" s="22"/>
      <c r="I33" s="23">
        <v>12</v>
      </c>
      <c r="J33" s="24" t="s">
        <v>609</v>
      </c>
      <c r="K33" s="25" t="s">
        <v>1206</v>
      </c>
      <c r="L33" s="26" t="s">
        <v>1206</v>
      </c>
      <c r="M33" s="50" t="s">
        <v>1206</v>
      </c>
      <c r="N33" s="50" t="s">
        <v>1206</v>
      </c>
      <c r="O33" s="184"/>
      <c r="P33" s="25"/>
      <c r="T33" s="339"/>
      <c r="U33" s="335"/>
    </row>
    <row r="34" spans="1:21" s="19" customFormat="1" ht="24" hidden="1" customHeight="1">
      <c r="A34" s="23"/>
      <c r="B34" s="23"/>
      <c r="C34" s="26"/>
      <c r="D34" s="365"/>
      <c r="E34" s="366"/>
      <c r="F34" s="184"/>
      <c r="G34" s="368"/>
      <c r="H34" s="22"/>
      <c r="I34" s="358" t="s">
        <v>17</v>
      </c>
      <c r="J34" s="359"/>
      <c r="K34" s="359"/>
      <c r="L34" s="359"/>
      <c r="M34" s="359"/>
      <c r="N34" s="359"/>
      <c r="O34" s="359"/>
      <c r="P34" s="360"/>
      <c r="T34" s="339"/>
      <c r="U34" s="335"/>
    </row>
    <row r="35" spans="1:21" s="19" customFormat="1" ht="24" hidden="1" customHeight="1">
      <c r="A35" s="23"/>
      <c r="B35" s="23"/>
      <c r="C35" s="26"/>
      <c r="D35" s="365"/>
      <c r="E35" s="366"/>
      <c r="F35" s="184"/>
      <c r="G35" s="368"/>
      <c r="H35" s="22"/>
      <c r="I35" s="49" t="s">
        <v>11</v>
      </c>
      <c r="J35" s="49" t="s">
        <v>101</v>
      </c>
      <c r="K35" s="49" t="s">
        <v>100</v>
      </c>
      <c r="L35" s="124" t="s">
        <v>12</v>
      </c>
      <c r="M35" s="125" t="s">
        <v>13</v>
      </c>
      <c r="N35" s="125" t="s">
        <v>944</v>
      </c>
      <c r="O35" s="183" t="s">
        <v>14</v>
      </c>
      <c r="P35" s="49" t="s">
        <v>27</v>
      </c>
      <c r="T35" s="339"/>
      <c r="U35" s="335"/>
    </row>
    <row r="36" spans="1:21" s="19" customFormat="1" ht="24" hidden="1" customHeight="1">
      <c r="A36" s="23"/>
      <c r="B36" s="23"/>
      <c r="C36" s="26"/>
      <c r="D36" s="365"/>
      <c r="E36" s="366"/>
      <c r="F36" s="184"/>
      <c r="G36" s="368"/>
      <c r="H36" s="22"/>
      <c r="I36" s="23">
        <v>1</v>
      </c>
      <c r="J36" s="24" t="s">
        <v>610</v>
      </c>
      <c r="K36" s="25" t="s">
        <v>1206</v>
      </c>
      <c r="L36" s="26" t="s">
        <v>1206</v>
      </c>
      <c r="M36" s="50" t="s">
        <v>1206</v>
      </c>
      <c r="N36" s="50" t="s">
        <v>1206</v>
      </c>
      <c r="O36" s="184"/>
      <c r="P36" s="25"/>
      <c r="T36" s="339"/>
      <c r="U36" s="335"/>
    </row>
    <row r="37" spans="1:21" s="19" customFormat="1" ht="24" hidden="1" customHeight="1">
      <c r="A37" s="23"/>
      <c r="B37" s="23"/>
      <c r="C37" s="26"/>
      <c r="D37" s="365"/>
      <c r="E37" s="366"/>
      <c r="F37" s="184"/>
      <c r="G37" s="368"/>
      <c r="H37" s="22"/>
      <c r="I37" s="23">
        <v>2</v>
      </c>
      <c r="J37" s="24" t="s">
        <v>611</v>
      </c>
      <c r="K37" s="25" t="s">
        <v>1206</v>
      </c>
      <c r="L37" s="26" t="s">
        <v>1206</v>
      </c>
      <c r="M37" s="50" t="s">
        <v>1206</v>
      </c>
      <c r="N37" s="50" t="s">
        <v>1206</v>
      </c>
      <c r="O37" s="184"/>
      <c r="P37" s="25"/>
      <c r="T37" s="339"/>
      <c r="U37" s="335"/>
    </row>
    <row r="38" spans="1:21" s="19" customFormat="1" ht="24" hidden="1" customHeight="1">
      <c r="A38" s="23"/>
      <c r="B38" s="23"/>
      <c r="C38" s="26"/>
      <c r="D38" s="365"/>
      <c r="E38" s="366"/>
      <c r="F38" s="184"/>
      <c r="G38" s="368"/>
      <c r="H38" s="22"/>
      <c r="I38" s="23">
        <v>3</v>
      </c>
      <c r="J38" s="24" t="s">
        <v>612</v>
      </c>
      <c r="K38" s="25" t="s">
        <v>1206</v>
      </c>
      <c r="L38" s="26" t="s">
        <v>1206</v>
      </c>
      <c r="M38" s="50" t="s">
        <v>1206</v>
      </c>
      <c r="N38" s="50" t="s">
        <v>1206</v>
      </c>
      <c r="O38" s="184"/>
      <c r="P38" s="25"/>
      <c r="T38" s="339"/>
      <c r="U38" s="335"/>
    </row>
    <row r="39" spans="1:21" s="19" customFormat="1" ht="24" hidden="1" customHeight="1">
      <c r="A39" s="23"/>
      <c r="B39" s="23"/>
      <c r="C39" s="26"/>
      <c r="D39" s="365"/>
      <c r="E39" s="366"/>
      <c r="F39" s="184"/>
      <c r="G39" s="368"/>
      <c r="H39" s="22"/>
      <c r="I39" s="23">
        <v>4</v>
      </c>
      <c r="J39" s="24" t="s">
        <v>613</v>
      </c>
      <c r="K39" s="25" t="s">
        <v>1206</v>
      </c>
      <c r="L39" s="26" t="s">
        <v>1206</v>
      </c>
      <c r="M39" s="50" t="s">
        <v>1206</v>
      </c>
      <c r="N39" s="50" t="s">
        <v>1206</v>
      </c>
      <c r="O39" s="184"/>
      <c r="P39" s="25"/>
      <c r="T39" s="339"/>
      <c r="U39" s="335"/>
    </row>
    <row r="40" spans="1:21" s="19" customFormat="1" ht="24" hidden="1" customHeight="1">
      <c r="A40" s="23"/>
      <c r="B40" s="23"/>
      <c r="C40" s="26"/>
      <c r="D40" s="365"/>
      <c r="E40" s="366"/>
      <c r="F40" s="184"/>
      <c r="G40" s="368"/>
      <c r="H40" s="22"/>
      <c r="I40" s="23">
        <v>5</v>
      </c>
      <c r="J40" s="24" t="s">
        <v>614</v>
      </c>
      <c r="K40" s="25" t="s">
        <v>1206</v>
      </c>
      <c r="L40" s="26" t="s">
        <v>1206</v>
      </c>
      <c r="M40" s="50" t="s">
        <v>1206</v>
      </c>
      <c r="N40" s="50" t="s">
        <v>1206</v>
      </c>
      <c r="O40" s="184"/>
      <c r="P40" s="25"/>
      <c r="T40" s="339"/>
      <c r="U40" s="335"/>
    </row>
    <row r="41" spans="1:21" s="19" customFormat="1" ht="24" hidden="1" customHeight="1">
      <c r="A41" s="23"/>
      <c r="B41" s="23"/>
      <c r="C41" s="26"/>
      <c r="D41" s="365"/>
      <c r="E41" s="366"/>
      <c r="F41" s="184"/>
      <c r="G41" s="368"/>
      <c r="H41" s="22"/>
      <c r="I41" s="23">
        <v>6</v>
      </c>
      <c r="J41" s="24" t="s">
        <v>615</v>
      </c>
      <c r="K41" s="25" t="s">
        <v>1206</v>
      </c>
      <c r="L41" s="26" t="s">
        <v>1206</v>
      </c>
      <c r="M41" s="50" t="s">
        <v>1206</v>
      </c>
      <c r="N41" s="50" t="s">
        <v>1206</v>
      </c>
      <c r="O41" s="184"/>
      <c r="P41" s="25"/>
      <c r="T41" s="339"/>
      <c r="U41" s="335"/>
    </row>
    <row r="42" spans="1:21" s="19" customFormat="1" ht="24" hidden="1" customHeight="1">
      <c r="A42" s="23"/>
      <c r="B42" s="23"/>
      <c r="C42" s="26"/>
      <c r="D42" s="365"/>
      <c r="E42" s="366"/>
      <c r="F42" s="184"/>
      <c r="G42" s="368"/>
      <c r="H42" s="22"/>
      <c r="I42" s="23">
        <v>7</v>
      </c>
      <c r="J42" s="24" t="s">
        <v>616</v>
      </c>
      <c r="K42" s="25" t="s">
        <v>1206</v>
      </c>
      <c r="L42" s="26" t="s">
        <v>1206</v>
      </c>
      <c r="M42" s="50" t="s">
        <v>1206</v>
      </c>
      <c r="N42" s="50" t="s">
        <v>1206</v>
      </c>
      <c r="O42" s="184"/>
      <c r="P42" s="25"/>
      <c r="T42" s="339"/>
      <c r="U42" s="335"/>
    </row>
    <row r="43" spans="1:21" s="19" customFormat="1" ht="24" hidden="1" customHeight="1">
      <c r="A43" s="23"/>
      <c r="B43" s="23"/>
      <c r="C43" s="26"/>
      <c r="D43" s="365"/>
      <c r="E43" s="366"/>
      <c r="F43" s="184"/>
      <c r="G43" s="368"/>
      <c r="H43" s="22"/>
      <c r="I43" s="23">
        <v>8</v>
      </c>
      <c r="J43" s="24" t="s">
        <v>617</v>
      </c>
      <c r="K43" s="25" t="s">
        <v>1206</v>
      </c>
      <c r="L43" s="26" t="s">
        <v>1206</v>
      </c>
      <c r="M43" s="50" t="s">
        <v>1206</v>
      </c>
      <c r="N43" s="50" t="s">
        <v>1206</v>
      </c>
      <c r="O43" s="184"/>
      <c r="P43" s="25"/>
      <c r="T43" s="339"/>
      <c r="U43" s="335"/>
    </row>
    <row r="44" spans="1:21" s="19" customFormat="1" ht="24" hidden="1" customHeight="1">
      <c r="A44" s="23"/>
      <c r="B44" s="23"/>
      <c r="C44" s="26"/>
      <c r="D44" s="365"/>
      <c r="E44" s="366"/>
      <c r="F44" s="184"/>
      <c r="G44" s="368"/>
      <c r="H44" s="22"/>
      <c r="I44" s="23">
        <v>9</v>
      </c>
      <c r="J44" s="24" t="s">
        <v>618</v>
      </c>
      <c r="K44" s="25" t="s">
        <v>1206</v>
      </c>
      <c r="L44" s="26" t="s">
        <v>1206</v>
      </c>
      <c r="M44" s="50" t="s">
        <v>1206</v>
      </c>
      <c r="N44" s="50" t="s">
        <v>1206</v>
      </c>
      <c r="O44" s="184"/>
      <c r="P44" s="25"/>
      <c r="T44" s="339"/>
      <c r="U44" s="335"/>
    </row>
    <row r="45" spans="1:21" s="19" customFormat="1" ht="24" hidden="1" customHeight="1">
      <c r="A45" s="23"/>
      <c r="B45" s="23"/>
      <c r="C45" s="26"/>
      <c r="D45" s="365"/>
      <c r="E45" s="366"/>
      <c r="F45" s="184"/>
      <c r="G45" s="368"/>
      <c r="H45" s="22"/>
      <c r="I45" s="23">
        <v>10</v>
      </c>
      <c r="J45" s="24" t="s">
        <v>619</v>
      </c>
      <c r="K45" s="25" t="s">
        <v>1206</v>
      </c>
      <c r="L45" s="26" t="s">
        <v>1206</v>
      </c>
      <c r="M45" s="50" t="s">
        <v>1206</v>
      </c>
      <c r="N45" s="50" t="s">
        <v>1206</v>
      </c>
      <c r="O45" s="184"/>
      <c r="P45" s="25"/>
      <c r="T45" s="339"/>
      <c r="U45" s="335"/>
    </row>
    <row r="46" spans="1:21" s="19" customFormat="1" ht="24" hidden="1" customHeight="1">
      <c r="A46" s="23"/>
      <c r="B46" s="23"/>
      <c r="C46" s="26"/>
      <c r="D46" s="365"/>
      <c r="E46" s="366"/>
      <c r="F46" s="184"/>
      <c r="G46" s="368"/>
      <c r="H46" s="22"/>
      <c r="I46" s="23">
        <v>11</v>
      </c>
      <c r="J46" s="24" t="s">
        <v>620</v>
      </c>
      <c r="K46" s="25" t="s">
        <v>1206</v>
      </c>
      <c r="L46" s="26" t="s">
        <v>1206</v>
      </c>
      <c r="M46" s="50" t="s">
        <v>1206</v>
      </c>
      <c r="N46" s="50" t="s">
        <v>1206</v>
      </c>
      <c r="O46" s="184"/>
      <c r="P46" s="25"/>
      <c r="T46" s="339"/>
      <c r="U46" s="335"/>
    </row>
    <row r="47" spans="1:21" s="19" customFormat="1" ht="24" hidden="1" customHeight="1">
      <c r="A47" s="23"/>
      <c r="B47" s="23"/>
      <c r="C47" s="26"/>
      <c r="D47" s="365"/>
      <c r="E47" s="366"/>
      <c r="F47" s="184"/>
      <c r="G47" s="368"/>
      <c r="H47" s="22"/>
      <c r="I47" s="23">
        <v>12</v>
      </c>
      <c r="J47" s="24" t="s">
        <v>621</v>
      </c>
      <c r="K47" s="25" t="s">
        <v>1206</v>
      </c>
      <c r="L47" s="26" t="s">
        <v>1206</v>
      </c>
      <c r="M47" s="50" t="s">
        <v>1206</v>
      </c>
      <c r="N47" s="50" t="s">
        <v>1206</v>
      </c>
      <c r="O47" s="184"/>
      <c r="P47" s="25"/>
      <c r="T47" s="339"/>
      <c r="U47" s="335"/>
    </row>
    <row r="48" spans="1:21" s="19" customFormat="1" ht="24" hidden="1" customHeight="1">
      <c r="A48" s="23"/>
      <c r="B48" s="23"/>
      <c r="C48" s="26"/>
      <c r="D48" s="365"/>
      <c r="E48" s="366"/>
      <c r="F48" s="184"/>
      <c r="G48" s="368"/>
      <c r="H48" s="22"/>
      <c r="I48" s="358" t="s">
        <v>45</v>
      </c>
      <c r="J48" s="359"/>
      <c r="K48" s="359"/>
      <c r="L48" s="359"/>
      <c r="M48" s="359"/>
      <c r="N48" s="359"/>
      <c r="O48" s="359"/>
      <c r="P48" s="360"/>
      <c r="T48" s="339"/>
      <c r="U48" s="335"/>
    </row>
    <row r="49" spans="1:21" s="19" customFormat="1" ht="24" hidden="1" customHeight="1">
      <c r="A49" s="23"/>
      <c r="B49" s="23"/>
      <c r="C49" s="26"/>
      <c r="D49" s="365"/>
      <c r="E49" s="366"/>
      <c r="F49" s="184"/>
      <c r="G49" s="368"/>
      <c r="H49" s="22"/>
      <c r="I49" s="49" t="s">
        <v>11</v>
      </c>
      <c r="J49" s="49" t="s">
        <v>101</v>
      </c>
      <c r="K49" s="49" t="s">
        <v>100</v>
      </c>
      <c r="L49" s="124" t="s">
        <v>12</v>
      </c>
      <c r="M49" s="125" t="s">
        <v>13</v>
      </c>
      <c r="N49" s="125" t="s">
        <v>944</v>
      </c>
      <c r="O49" s="183" t="s">
        <v>14</v>
      </c>
      <c r="P49" s="49" t="s">
        <v>27</v>
      </c>
      <c r="T49" s="339"/>
      <c r="U49" s="335"/>
    </row>
    <row r="50" spans="1:21" s="19" customFormat="1" ht="24" hidden="1" customHeight="1">
      <c r="A50" s="23"/>
      <c r="B50" s="23"/>
      <c r="C50" s="26"/>
      <c r="D50" s="365"/>
      <c r="E50" s="366"/>
      <c r="F50" s="184"/>
      <c r="G50" s="368"/>
      <c r="H50" s="22"/>
      <c r="I50" s="23">
        <v>1</v>
      </c>
      <c r="J50" s="24" t="s">
        <v>622</v>
      </c>
      <c r="K50" s="25" t="s">
        <v>1206</v>
      </c>
      <c r="L50" s="26" t="s">
        <v>1206</v>
      </c>
      <c r="M50" s="50" t="s">
        <v>1206</v>
      </c>
      <c r="N50" s="50" t="s">
        <v>1206</v>
      </c>
      <c r="O50" s="184"/>
      <c r="P50" s="25"/>
      <c r="T50" s="339"/>
      <c r="U50" s="335"/>
    </row>
    <row r="51" spans="1:21" s="19" customFormat="1" ht="24" hidden="1" customHeight="1">
      <c r="A51" s="23"/>
      <c r="B51" s="23"/>
      <c r="C51" s="26"/>
      <c r="D51" s="365"/>
      <c r="E51" s="366"/>
      <c r="F51" s="184"/>
      <c r="G51" s="368"/>
      <c r="H51" s="22"/>
      <c r="I51" s="23">
        <v>2</v>
      </c>
      <c r="J51" s="24" t="s">
        <v>623</v>
      </c>
      <c r="K51" s="25" t="s">
        <v>1206</v>
      </c>
      <c r="L51" s="26" t="s">
        <v>1206</v>
      </c>
      <c r="M51" s="50" t="s">
        <v>1206</v>
      </c>
      <c r="N51" s="50" t="s">
        <v>1206</v>
      </c>
      <c r="O51" s="184"/>
      <c r="P51" s="25"/>
      <c r="T51" s="339"/>
      <c r="U51" s="335"/>
    </row>
    <row r="52" spans="1:21" s="19" customFormat="1" ht="24" hidden="1" customHeight="1">
      <c r="A52" s="23"/>
      <c r="B52" s="23"/>
      <c r="C52" s="26"/>
      <c r="D52" s="365"/>
      <c r="E52" s="366"/>
      <c r="F52" s="184"/>
      <c r="G52" s="368"/>
      <c r="H52" s="22"/>
      <c r="I52" s="23">
        <v>3</v>
      </c>
      <c r="J52" s="24" t="s">
        <v>624</v>
      </c>
      <c r="K52" s="25" t="s">
        <v>1206</v>
      </c>
      <c r="L52" s="26" t="s">
        <v>1206</v>
      </c>
      <c r="M52" s="50" t="s">
        <v>1206</v>
      </c>
      <c r="N52" s="50" t="s">
        <v>1206</v>
      </c>
      <c r="O52" s="184"/>
      <c r="P52" s="25"/>
      <c r="T52" s="339"/>
      <c r="U52" s="335"/>
    </row>
    <row r="53" spans="1:21" s="19" customFormat="1" ht="24" hidden="1" customHeight="1">
      <c r="A53" s="23"/>
      <c r="B53" s="23"/>
      <c r="C53" s="26"/>
      <c r="D53" s="365"/>
      <c r="E53" s="366"/>
      <c r="F53" s="184"/>
      <c r="G53" s="368"/>
      <c r="H53" s="22"/>
      <c r="I53" s="23">
        <v>4</v>
      </c>
      <c r="J53" s="24" t="s">
        <v>625</v>
      </c>
      <c r="K53" s="25" t="s">
        <v>1206</v>
      </c>
      <c r="L53" s="26" t="s">
        <v>1206</v>
      </c>
      <c r="M53" s="50" t="s">
        <v>1206</v>
      </c>
      <c r="N53" s="50" t="s">
        <v>1206</v>
      </c>
      <c r="O53" s="184"/>
      <c r="P53" s="25"/>
      <c r="T53" s="339"/>
      <c r="U53" s="335"/>
    </row>
    <row r="54" spans="1:21" s="19" customFormat="1" ht="24" hidden="1" customHeight="1">
      <c r="A54" s="23"/>
      <c r="B54" s="23"/>
      <c r="C54" s="26"/>
      <c r="D54" s="365"/>
      <c r="E54" s="366"/>
      <c r="F54" s="184"/>
      <c r="G54" s="368"/>
      <c r="H54" s="22"/>
      <c r="I54" s="23">
        <v>5</v>
      </c>
      <c r="J54" s="24" t="s">
        <v>626</v>
      </c>
      <c r="K54" s="25" t="s">
        <v>1206</v>
      </c>
      <c r="L54" s="26" t="s">
        <v>1206</v>
      </c>
      <c r="M54" s="50" t="s">
        <v>1206</v>
      </c>
      <c r="N54" s="50" t="s">
        <v>1206</v>
      </c>
      <c r="O54" s="184"/>
      <c r="P54" s="25"/>
      <c r="T54" s="339"/>
      <c r="U54" s="335"/>
    </row>
    <row r="55" spans="1:21" s="19" customFormat="1" ht="24" hidden="1" customHeight="1">
      <c r="A55" s="23"/>
      <c r="B55" s="23"/>
      <c r="C55" s="26"/>
      <c r="D55" s="365"/>
      <c r="E55" s="366"/>
      <c r="F55" s="184"/>
      <c r="G55" s="368"/>
      <c r="H55" s="22"/>
      <c r="I55" s="23">
        <v>6</v>
      </c>
      <c r="J55" s="24" t="s">
        <v>627</v>
      </c>
      <c r="K55" s="25" t="s">
        <v>1206</v>
      </c>
      <c r="L55" s="26" t="s">
        <v>1206</v>
      </c>
      <c r="M55" s="50" t="s">
        <v>1206</v>
      </c>
      <c r="N55" s="50" t="s">
        <v>1206</v>
      </c>
      <c r="O55" s="184"/>
      <c r="P55" s="25"/>
      <c r="T55" s="339"/>
      <c r="U55" s="335"/>
    </row>
    <row r="56" spans="1:21" s="19" customFormat="1" ht="24" hidden="1" customHeight="1">
      <c r="A56" s="23"/>
      <c r="B56" s="23"/>
      <c r="C56" s="26"/>
      <c r="D56" s="365"/>
      <c r="E56" s="366"/>
      <c r="F56" s="184"/>
      <c r="G56" s="368"/>
      <c r="H56" s="22"/>
      <c r="I56" s="23">
        <v>7</v>
      </c>
      <c r="J56" s="24" t="s">
        <v>628</v>
      </c>
      <c r="K56" s="25" t="s">
        <v>1206</v>
      </c>
      <c r="L56" s="26" t="s">
        <v>1206</v>
      </c>
      <c r="M56" s="50" t="s">
        <v>1206</v>
      </c>
      <c r="N56" s="50" t="s">
        <v>1206</v>
      </c>
      <c r="O56" s="184"/>
      <c r="P56" s="25"/>
      <c r="T56" s="339"/>
      <c r="U56" s="335"/>
    </row>
    <row r="57" spans="1:21" s="19" customFormat="1" ht="24" hidden="1" customHeight="1">
      <c r="A57" s="23"/>
      <c r="B57" s="23"/>
      <c r="C57" s="26"/>
      <c r="D57" s="365"/>
      <c r="E57" s="366"/>
      <c r="F57" s="184"/>
      <c r="G57" s="368"/>
      <c r="H57" s="22"/>
      <c r="I57" s="23">
        <v>8</v>
      </c>
      <c r="J57" s="24" t="s">
        <v>629</v>
      </c>
      <c r="K57" s="25" t="s">
        <v>1206</v>
      </c>
      <c r="L57" s="26" t="s">
        <v>1206</v>
      </c>
      <c r="M57" s="50" t="s">
        <v>1206</v>
      </c>
      <c r="N57" s="50" t="s">
        <v>1206</v>
      </c>
      <c r="O57" s="184"/>
      <c r="P57" s="25"/>
      <c r="T57" s="339"/>
      <c r="U57" s="335"/>
    </row>
    <row r="58" spans="1:21" s="19" customFormat="1" ht="24" hidden="1" customHeight="1">
      <c r="A58" s="23"/>
      <c r="B58" s="23"/>
      <c r="C58" s="26"/>
      <c r="D58" s="365"/>
      <c r="E58" s="366"/>
      <c r="F58" s="184"/>
      <c r="G58" s="368"/>
      <c r="H58" s="22"/>
      <c r="I58" s="23">
        <v>9</v>
      </c>
      <c r="J58" s="24" t="s">
        <v>630</v>
      </c>
      <c r="K58" s="25" t="s">
        <v>1206</v>
      </c>
      <c r="L58" s="26" t="s">
        <v>1206</v>
      </c>
      <c r="M58" s="50" t="s">
        <v>1206</v>
      </c>
      <c r="N58" s="50" t="s">
        <v>1206</v>
      </c>
      <c r="O58" s="184"/>
      <c r="P58" s="25"/>
      <c r="T58" s="339"/>
      <c r="U58" s="335"/>
    </row>
    <row r="59" spans="1:21" s="19" customFormat="1" ht="24" hidden="1" customHeight="1">
      <c r="A59" s="23"/>
      <c r="B59" s="23"/>
      <c r="C59" s="26"/>
      <c r="D59" s="365"/>
      <c r="E59" s="366"/>
      <c r="F59" s="184"/>
      <c r="G59" s="368"/>
      <c r="H59" s="22"/>
      <c r="I59" s="23">
        <v>10</v>
      </c>
      <c r="J59" s="24" t="s">
        <v>631</v>
      </c>
      <c r="K59" s="25" t="s">
        <v>1206</v>
      </c>
      <c r="L59" s="26" t="s">
        <v>1206</v>
      </c>
      <c r="M59" s="50" t="s">
        <v>1206</v>
      </c>
      <c r="N59" s="50" t="s">
        <v>1206</v>
      </c>
      <c r="O59" s="184"/>
      <c r="P59" s="25"/>
      <c r="T59" s="339"/>
      <c r="U59" s="335"/>
    </row>
    <row r="60" spans="1:21" s="19" customFormat="1" ht="24" hidden="1" customHeight="1">
      <c r="A60" s="23"/>
      <c r="B60" s="23"/>
      <c r="C60" s="26"/>
      <c r="D60" s="365"/>
      <c r="E60" s="366"/>
      <c r="F60" s="184"/>
      <c r="G60" s="368"/>
      <c r="H60" s="22"/>
      <c r="I60" s="23">
        <v>11</v>
      </c>
      <c r="J60" s="24" t="s">
        <v>632</v>
      </c>
      <c r="K60" s="25" t="s">
        <v>1206</v>
      </c>
      <c r="L60" s="26" t="s">
        <v>1206</v>
      </c>
      <c r="M60" s="50" t="s">
        <v>1206</v>
      </c>
      <c r="N60" s="50" t="s">
        <v>1206</v>
      </c>
      <c r="O60" s="184"/>
      <c r="P60" s="25"/>
      <c r="T60" s="339"/>
      <c r="U60" s="335"/>
    </row>
    <row r="61" spans="1:21" s="19" customFormat="1" ht="24" hidden="1" customHeight="1">
      <c r="A61" s="23"/>
      <c r="B61" s="23"/>
      <c r="C61" s="26"/>
      <c r="D61" s="365"/>
      <c r="E61" s="366"/>
      <c r="F61" s="184"/>
      <c r="G61" s="368"/>
      <c r="H61" s="22"/>
      <c r="I61" s="23">
        <v>12</v>
      </c>
      <c r="J61" s="24" t="s">
        <v>633</v>
      </c>
      <c r="K61" s="25" t="s">
        <v>1206</v>
      </c>
      <c r="L61" s="26" t="s">
        <v>1206</v>
      </c>
      <c r="M61" s="50" t="s">
        <v>1206</v>
      </c>
      <c r="N61" s="50" t="s">
        <v>1206</v>
      </c>
      <c r="O61" s="184"/>
      <c r="P61" s="25"/>
      <c r="T61" s="339"/>
      <c r="U61" s="335"/>
    </row>
    <row r="62" spans="1:21" ht="24" customHeight="1">
      <c r="A62" s="35"/>
      <c r="B62" s="35"/>
      <c r="C62" s="36"/>
      <c r="D62" s="57"/>
      <c r="E62" s="37"/>
      <c r="F62" s="190"/>
      <c r="G62" s="39"/>
      <c r="I62" s="40"/>
      <c r="J62" s="41"/>
      <c r="K62" s="42"/>
      <c r="L62" s="43"/>
      <c r="M62" s="53"/>
      <c r="N62" s="53"/>
      <c r="O62" s="185"/>
      <c r="P62" s="42"/>
    </row>
    <row r="63" spans="1:21" ht="24" customHeight="1">
      <c r="A63" s="31" t="s">
        <v>18</v>
      </c>
      <c r="B63" s="31"/>
      <c r="C63" s="31"/>
      <c r="D63" s="58"/>
      <c r="E63" s="51" t="s">
        <v>0</v>
      </c>
      <c r="F63" s="191" t="s">
        <v>1</v>
      </c>
      <c r="G63" s="28"/>
      <c r="H63" s="32" t="s">
        <v>2</v>
      </c>
      <c r="I63" s="32"/>
      <c r="J63" s="32"/>
      <c r="K63" s="32"/>
      <c r="M63" s="54" t="s">
        <v>3</v>
      </c>
      <c r="N63" s="55" t="s">
        <v>3</v>
      </c>
      <c r="O63" s="186" t="s">
        <v>3</v>
      </c>
      <c r="P63" s="31"/>
      <c r="Q63" s="33"/>
    </row>
  </sheetData>
  <sortState ref="A8:G15">
    <sortCondition ref="F8:F15"/>
  </sortState>
  <mergeCells count="18">
    <mergeCell ref="A1:P1"/>
    <mergeCell ref="A2:P2"/>
    <mergeCell ref="A3:C3"/>
    <mergeCell ref="D3:E3"/>
    <mergeCell ref="F3:G3"/>
    <mergeCell ref="G6:G7"/>
    <mergeCell ref="N3:P3"/>
    <mergeCell ref="B6:B7"/>
    <mergeCell ref="A4:C4"/>
    <mergeCell ref="D4:E4"/>
    <mergeCell ref="N4:P4"/>
    <mergeCell ref="N5:P5"/>
    <mergeCell ref="A6:A7"/>
    <mergeCell ref="C6:C7"/>
    <mergeCell ref="D6:D7"/>
    <mergeCell ref="I3:M3"/>
    <mergeCell ref="E6:E7"/>
    <mergeCell ref="F6:F7"/>
  </mergeCells>
  <conditionalFormatting sqref="N1:N1048576">
    <cfRule type="containsText" dxfId="14" priority="5" stopIfTrue="1" operator="containsText" text="FERDİ">
      <formula>NOT(ISERROR(SEARCH("FERDİ",N1)))</formula>
    </cfRule>
  </conditionalFormatting>
  <conditionalFormatting sqref="E1:E1048576">
    <cfRule type="containsText" dxfId="13" priority="4" stopIfTrue="1" operator="containsText" text="FERDİ">
      <formula>NOT(ISERROR(SEARCH("FERDİ",E1)))</formula>
    </cfRule>
  </conditionalFormatting>
  <conditionalFormatting sqref="N3">
    <cfRule type="containsText" dxfId="12" priority="3" stopIfTrue="1" operator="containsText" text="FERDİ">
      <formula>NOT(ISERROR(SEARCH("FERDİ",N3)))</formula>
    </cfRule>
  </conditionalFormatting>
  <conditionalFormatting sqref="N4">
    <cfRule type="containsText" dxfId="11" priority="2" stopIfTrue="1" operator="containsText" text="FERDİ">
      <formula>NOT(ISERROR(SEARCH("FERDİ",N4)))</formula>
    </cfRule>
  </conditionalFormatting>
  <conditionalFormatting sqref="N4">
    <cfRule type="containsText" dxfId="10"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sheetPr codeName="Sayfa11">
    <tabColor rgb="FF00B050"/>
  </sheetPr>
  <dimension ref="A1:U63"/>
  <sheetViews>
    <sheetView view="pageBreakPreview" topLeftCell="A10" zoomScale="80" zoomScaleSheetLayoutView="80" workbookViewId="0">
      <selection activeCell="A3" sqref="A3:Q3"/>
    </sheetView>
  </sheetViews>
  <sheetFormatPr defaultRowHeight="12.75"/>
  <cols>
    <col min="1" max="1" width="4.85546875" style="28" customWidth="1"/>
    <col min="2" max="2" width="10" style="28" bestFit="1" customWidth="1"/>
    <col min="3" max="3" width="14.42578125" style="21" customWidth="1"/>
    <col min="4" max="4" width="22.140625" style="52" customWidth="1"/>
    <col min="5" max="5" width="32.5703125" style="52" customWidth="1"/>
    <col min="6" max="6" width="12.85546875" style="187" customWidth="1"/>
    <col min="7" max="7" width="7.5703125" style="29" customWidth="1"/>
    <col min="8" max="8" width="2.140625" style="21" customWidth="1"/>
    <col min="9" max="9" width="6.28515625" style="28" customWidth="1"/>
    <col min="10" max="10" width="13.140625" style="28" hidden="1" customWidth="1"/>
    <col min="11" max="11" width="8.42578125" style="28" customWidth="1"/>
    <col min="12" max="12" width="13.85546875" style="30" customWidth="1"/>
    <col min="13" max="13" width="24.7109375" style="56" bestFit="1" customWidth="1"/>
    <col min="14" max="14" width="28.140625" style="56" customWidth="1"/>
    <col min="15" max="15" width="12.85546875" style="187" customWidth="1"/>
    <col min="16" max="16" width="7.7109375" style="21" customWidth="1"/>
    <col min="17" max="17" width="5.7109375" style="21" customWidth="1"/>
    <col min="18" max="19" width="9.140625" style="21"/>
    <col min="20" max="20" width="9.85546875" style="339" bestFit="1" customWidth="1"/>
    <col min="21" max="21" width="5" style="335" bestFit="1" customWidth="1"/>
    <col min="22" max="16384" width="9.140625" style="21"/>
  </cols>
  <sheetData>
    <row r="1" spans="1:21" s="10" customFormat="1" ht="50.25" customHeight="1">
      <c r="A1" s="880" t="s">
        <v>1204</v>
      </c>
      <c r="B1" s="880"/>
      <c r="C1" s="880"/>
      <c r="D1" s="880"/>
      <c r="E1" s="880"/>
      <c r="F1" s="880"/>
      <c r="G1" s="880"/>
      <c r="H1" s="880"/>
      <c r="I1" s="880"/>
      <c r="J1" s="880"/>
      <c r="K1" s="880"/>
      <c r="L1" s="880"/>
      <c r="M1" s="880"/>
      <c r="N1" s="880"/>
      <c r="O1" s="880"/>
      <c r="P1" s="880"/>
      <c r="T1" s="338"/>
      <c r="U1" s="334"/>
    </row>
    <row r="2" spans="1:21" s="10" customFormat="1" ht="24.75" customHeight="1">
      <c r="A2" s="881" t="s">
        <v>1286</v>
      </c>
      <c r="B2" s="881"/>
      <c r="C2" s="881"/>
      <c r="D2" s="881"/>
      <c r="E2" s="881"/>
      <c r="F2" s="881"/>
      <c r="G2" s="881"/>
      <c r="H2" s="881"/>
      <c r="I2" s="881"/>
      <c r="J2" s="881"/>
      <c r="K2" s="881"/>
      <c r="L2" s="881"/>
      <c r="M2" s="881"/>
      <c r="N2" s="881"/>
      <c r="O2" s="881"/>
      <c r="P2" s="881"/>
      <c r="T2" s="338"/>
      <c r="U2" s="334"/>
    </row>
    <row r="3" spans="1:21" s="12" customFormat="1" ht="29.25" customHeight="1">
      <c r="A3" s="882" t="s">
        <v>115</v>
      </c>
      <c r="B3" s="882"/>
      <c r="C3" s="882"/>
      <c r="D3" s="883" t="s">
        <v>821</v>
      </c>
      <c r="E3" s="883"/>
      <c r="F3" s="884"/>
      <c r="G3" s="884"/>
      <c r="H3" s="566"/>
      <c r="I3" s="882" t="s">
        <v>644</v>
      </c>
      <c r="J3" s="882"/>
      <c r="K3" s="882"/>
      <c r="L3" s="882"/>
      <c r="M3" s="882"/>
      <c r="N3" s="873" t="s">
        <v>1343</v>
      </c>
      <c r="O3" s="873"/>
      <c r="P3" s="873"/>
      <c r="T3" s="338"/>
      <c r="U3" s="334"/>
    </row>
    <row r="4" spans="1:21" s="12" customFormat="1" ht="17.25" customHeight="1">
      <c r="A4" s="871" t="s">
        <v>105</v>
      </c>
      <c r="B4" s="871"/>
      <c r="C4" s="871"/>
      <c r="D4" s="872" t="s">
        <v>947</v>
      </c>
      <c r="E4" s="872"/>
      <c r="F4" s="595"/>
      <c r="G4" s="521"/>
      <c r="H4" s="521"/>
      <c r="I4" s="521"/>
      <c r="J4" s="521"/>
      <c r="K4" s="521"/>
      <c r="L4" s="523"/>
      <c r="M4" s="417" t="s">
        <v>5</v>
      </c>
      <c r="N4" s="861" t="s">
        <v>1284</v>
      </c>
      <c r="O4" s="861"/>
      <c r="P4" s="861"/>
      <c r="T4" s="338"/>
      <c r="U4" s="334"/>
    </row>
    <row r="5" spans="1:21" s="10" customFormat="1" ht="15" customHeight="1">
      <c r="A5" s="13"/>
      <c r="B5" s="13"/>
      <c r="C5" s="14"/>
      <c r="D5" s="15"/>
      <c r="E5" s="16"/>
      <c r="F5" s="188"/>
      <c r="G5" s="16"/>
      <c r="H5" s="16"/>
      <c r="I5" s="13"/>
      <c r="J5" s="13"/>
      <c r="K5" s="13"/>
      <c r="L5" s="17"/>
      <c r="M5" s="18"/>
      <c r="N5" s="858">
        <v>41794.806710532408</v>
      </c>
      <c r="O5" s="858"/>
      <c r="P5" s="858"/>
      <c r="T5" s="338"/>
      <c r="U5" s="334"/>
    </row>
    <row r="6" spans="1:21" s="19" customFormat="1" ht="24.75" customHeight="1">
      <c r="A6" s="917" t="s">
        <v>11</v>
      </c>
      <c r="B6" s="914" t="s">
        <v>100</v>
      </c>
      <c r="C6" s="919" t="s">
        <v>1143</v>
      </c>
      <c r="D6" s="918" t="s">
        <v>13</v>
      </c>
      <c r="E6" s="918" t="s">
        <v>944</v>
      </c>
      <c r="F6" s="1019" t="s">
        <v>14</v>
      </c>
      <c r="G6" s="912" t="s">
        <v>301</v>
      </c>
      <c r="I6" s="358" t="s">
        <v>15</v>
      </c>
      <c r="J6" s="359"/>
      <c r="K6" s="359"/>
      <c r="L6" s="359"/>
      <c r="M6" s="359"/>
      <c r="N6" s="359"/>
      <c r="O6" s="359"/>
      <c r="P6" s="360"/>
      <c r="T6" s="339"/>
      <c r="U6" s="335"/>
    </row>
    <row r="7" spans="1:21" ht="36" customHeight="1">
      <c r="A7" s="917"/>
      <c r="B7" s="915"/>
      <c r="C7" s="919"/>
      <c r="D7" s="918"/>
      <c r="E7" s="918"/>
      <c r="F7" s="1019"/>
      <c r="G7" s="913"/>
      <c r="H7" s="20"/>
      <c r="I7" s="202" t="s">
        <v>11</v>
      </c>
      <c r="J7" s="202" t="s">
        <v>101</v>
      </c>
      <c r="K7" s="202" t="s">
        <v>100</v>
      </c>
      <c r="L7" s="203" t="s">
        <v>12</v>
      </c>
      <c r="M7" s="204" t="s">
        <v>13</v>
      </c>
      <c r="N7" s="204" t="s">
        <v>944</v>
      </c>
      <c r="O7" s="205" t="s">
        <v>14</v>
      </c>
      <c r="P7" s="202" t="s">
        <v>27</v>
      </c>
    </row>
    <row r="8" spans="1:21" s="19" customFormat="1" ht="54.75" customHeight="1">
      <c r="A8" s="576">
        <v>1</v>
      </c>
      <c r="B8" s="576">
        <v>313</v>
      </c>
      <c r="C8" s="577">
        <v>33819</v>
      </c>
      <c r="D8" s="578" t="s">
        <v>1062</v>
      </c>
      <c r="E8" s="579" t="s">
        <v>1059</v>
      </c>
      <c r="F8" s="599">
        <v>162371</v>
      </c>
      <c r="G8" s="581">
        <v>8</v>
      </c>
      <c r="H8" s="582"/>
      <c r="I8" s="576">
        <v>1</v>
      </c>
      <c r="J8" s="583" t="s">
        <v>695</v>
      </c>
      <c r="K8" s="584">
        <v>345</v>
      </c>
      <c r="L8" s="577">
        <v>28810</v>
      </c>
      <c r="M8" s="585" t="s">
        <v>1100</v>
      </c>
      <c r="N8" s="585" t="s">
        <v>1096</v>
      </c>
      <c r="O8" s="599">
        <v>174358</v>
      </c>
      <c r="P8" s="584">
        <v>6</v>
      </c>
      <c r="T8" s="339"/>
      <c r="U8" s="335"/>
    </row>
    <row r="9" spans="1:21" s="19" customFormat="1" ht="54.75" customHeight="1">
      <c r="A9" s="576">
        <v>2</v>
      </c>
      <c r="B9" s="576">
        <v>293</v>
      </c>
      <c r="C9" s="577">
        <v>35040</v>
      </c>
      <c r="D9" s="578" t="s">
        <v>1018</v>
      </c>
      <c r="E9" s="579" t="s">
        <v>1014</v>
      </c>
      <c r="F9" s="599">
        <v>163360</v>
      </c>
      <c r="G9" s="581">
        <v>7</v>
      </c>
      <c r="H9" s="582"/>
      <c r="I9" s="576">
        <v>2</v>
      </c>
      <c r="J9" s="583" t="s">
        <v>696</v>
      </c>
      <c r="K9" s="584">
        <v>267</v>
      </c>
      <c r="L9" s="577" t="s">
        <v>964</v>
      </c>
      <c r="M9" s="585" t="s">
        <v>965</v>
      </c>
      <c r="N9" s="585" t="s">
        <v>961</v>
      </c>
      <c r="O9" s="599">
        <v>171562</v>
      </c>
      <c r="P9" s="584">
        <v>5</v>
      </c>
      <c r="T9" s="339"/>
      <c r="U9" s="335"/>
    </row>
    <row r="10" spans="1:21" s="19" customFormat="1" ht="54.75" customHeight="1">
      <c r="A10" s="576">
        <v>3</v>
      </c>
      <c r="B10" s="576">
        <v>374</v>
      </c>
      <c r="C10" s="577">
        <v>33970</v>
      </c>
      <c r="D10" s="578" t="s">
        <v>1134</v>
      </c>
      <c r="E10" s="579" t="s">
        <v>1129</v>
      </c>
      <c r="F10" s="599">
        <v>164889</v>
      </c>
      <c r="G10" s="581">
        <v>6</v>
      </c>
      <c r="H10" s="582"/>
      <c r="I10" s="576">
        <v>3</v>
      </c>
      <c r="J10" s="583" t="s">
        <v>697</v>
      </c>
      <c r="K10" s="584">
        <v>374</v>
      </c>
      <c r="L10" s="577">
        <v>33970</v>
      </c>
      <c r="M10" s="585" t="s">
        <v>1134</v>
      </c>
      <c r="N10" s="585" t="s">
        <v>1129</v>
      </c>
      <c r="O10" s="599">
        <v>164889</v>
      </c>
      <c r="P10" s="584">
        <v>3</v>
      </c>
      <c r="T10" s="339"/>
      <c r="U10" s="335"/>
    </row>
    <row r="11" spans="1:21" s="19" customFormat="1" ht="54.75" customHeight="1">
      <c r="A11" s="576">
        <v>4</v>
      </c>
      <c r="B11" s="576">
        <v>278</v>
      </c>
      <c r="C11" s="577">
        <v>31780</v>
      </c>
      <c r="D11" s="578" t="s">
        <v>1000</v>
      </c>
      <c r="E11" s="579" t="s">
        <v>996</v>
      </c>
      <c r="F11" s="599">
        <v>170228</v>
      </c>
      <c r="G11" s="581">
        <v>5</v>
      </c>
      <c r="H11" s="582"/>
      <c r="I11" s="576">
        <v>4</v>
      </c>
      <c r="J11" s="583" t="s">
        <v>698</v>
      </c>
      <c r="K11" s="584">
        <v>293</v>
      </c>
      <c r="L11" s="577">
        <v>35040</v>
      </c>
      <c r="M11" s="585" t="s">
        <v>1018</v>
      </c>
      <c r="N11" s="585" t="s">
        <v>1014</v>
      </c>
      <c r="O11" s="599">
        <v>163360</v>
      </c>
      <c r="P11" s="584">
        <v>2</v>
      </c>
      <c r="T11" s="339"/>
      <c r="U11" s="335"/>
    </row>
    <row r="12" spans="1:21" s="19" customFormat="1" ht="54.75" customHeight="1">
      <c r="A12" s="576">
        <v>5</v>
      </c>
      <c r="B12" s="576">
        <v>267</v>
      </c>
      <c r="C12" s="577" t="s">
        <v>964</v>
      </c>
      <c r="D12" s="578" t="s">
        <v>965</v>
      </c>
      <c r="E12" s="579" t="s">
        <v>961</v>
      </c>
      <c r="F12" s="599">
        <v>171562</v>
      </c>
      <c r="G12" s="581">
        <v>4</v>
      </c>
      <c r="H12" s="582"/>
      <c r="I12" s="576">
        <v>5</v>
      </c>
      <c r="J12" s="583" t="s">
        <v>699</v>
      </c>
      <c r="K12" s="584">
        <v>313</v>
      </c>
      <c r="L12" s="577">
        <v>33819</v>
      </c>
      <c r="M12" s="585" t="s">
        <v>1062</v>
      </c>
      <c r="N12" s="585" t="s">
        <v>1059</v>
      </c>
      <c r="O12" s="599">
        <v>162371</v>
      </c>
      <c r="P12" s="584">
        <v>1</v>
      </c>
      <c r="T12" s="339"/>
      <c r="U12" s="335"/>
    </row>
    <row r="13" spans="1:21" s="19" customFormat="1" ht="54.75" customHeight="1">
      <c r="A13" s="576">
        <v>6</v>
      </c>
      <c r="B13" s="576">
        <v>345</v>
      </c>
      <c r="C13" s="577">
        <v>28810</v>
      </c>
      <c r="D13" s="578" t="s">
        <v>1100</v>
      </c>
      <c r="E13" s="579" t="s">
        <v>1096</v>
      </c>
      <c r="F13" s="599">
        <v>174358</v>
      </c>
      <c r="G13" s="581">
        <v>3</v>
      </c>
      <c r="H13" s="582"/>
      <c r="I13" s="576">
        <v>6</v>
      </c>
      <c r="J13" s="583" t="s">
        <v>700</v>
      </c>
      <c r="K13" s="584">
        <v>278</v>
      </c>
      <c r="L13" s="577">
        <v>31780</v>
      </c>
      <c r="M13" s="585" t="s">
        <v>1000</v>
      </c>
      <c r="N13" s="585" t="s">
        <v>996</v>
      </c>
      <c r="O13" s="599">
        <v>170228</v>
      </c>
      <c r="P13" s="584">
        <v>4</v>
      </c>
      <c r="T13" s="339"/>
      <c r="U13" s="335"/>
    </row>
    <row r="14" spans="1:21" s="19" customFormat="1" ht="54.75" customHeight="1">
      <c r="A14" s="576">
        <v>7</v>
      </c>
      <c r="B14" s="576">
        <v>358</v>
      </c>
      <c r="C14" s="577">
        <v>35065</v>
      </c>
      <c r="D14" s="578" t="s">
        <v>1118</v>
      </c>
      <c r="E14" s="579" t="s">
        <v>1114</v>
      </c>
      <c r="F14" s="599">
        <v>190684</v>
      </c>
      <c r="G14" s="581">
        <v>2</v>
      </c>
      <c r="H14" s="582"/>
      <c r="I14" s="576">
        <v>7</v>
      </c>
      <c r="J14" s="583" t="s">
        <v>701</v>
      </c>
      <c r="K14" s="584">
        <v>324</v>
      </c>
      <c r="L14" s="577">
        <v>35996</v>
      </c>
      <c r="M14" s="585" t="s">
        <v>1085</v>
      </c>
      <c r="N14" s="585" t="s">
        <v>1081</v>
      </c>
      <c r="O14" s="599">
        <v>233438</v>
      </c>
      <c r="P14" s="584">
        <v>8</v>
      </c>
      <c r="T14" s="339"/>
      <c r="U14" s="335"/>
    </row>
    <row r="15" spans="1:21" s="19" customFormat="1" ht="54.75" customHeight="1">
      <c r="A15" s="576">
        <v>8</v>
      </c>
      <c r="B15" s="576">
        <v>324</v>
      </c>
      <c r="C15" s="577">
        <v>35996</v>
      </c>
      <c r="D15" s="578" t="s">
        <v>1085</v>
      </c>
      <c r="E15" s="579" t="s">
        <v>1081</v>
      </c>
      <c r="F15" s="599">
        <v>233438</v>
      </c>
      <c r="G15" s="581">
        <v>1</v>
      </c>
      <c r="H15" s="582"/>
      <c r="I15" s="576">
        <v>8</v>
      </c>
      <c r="J15" s="583" t="s">
        <v>702</v>
      </c>
      <c r="K15" s="584">
        <v>358</v>
      </c>
      <c r="L15" s="577">
        <v>35065</v>
      </c>
      <c r="M15" s="585" t="s">
        <v>1118</v>
      </c>
      <c r="N15" s="585" t="s">
        <v>1114</v>
      </c>
      <c r="O15" s="599">
        <v>190684</v>
      </c>
      <c r="P15" s="584">
        <v>7</v>
      </c>
      <c r="T15" s="339"/>
      <c r="U15" s="335"/>
    </row>
    <row r="16" spans="1:21" s="19" customFormat="1" ht="54.75" customHeight="1">
      <c r="A16" s="576"/>
      <c r="B16" s="23"/>
      <c r="C16" s="26"/>
      <c r="D16" s="365"/>
      <c r="E16" s="366"/>
      <c r="F16" s="184"/>
      <c r="G16" s="368"/>
      <c r="H16" s="22"/>
      <c r="I16" s="576">
        <v>9</v>
      </c>
      <c r="J16" s="24" t="s">
        <v>703</v>
      </c>
      <c r="K16" s="25" t="s">
        <v>1206</v>
      </c>
      <c r="L16" s="26" t="s">
        <v>1206</v>
      </c>
      <c r="M16" s="50" t="s">
        <v>1206</v>
      </c>
      <c r="N16" s="50" t="s">
        <v>1206</v>
      </c>
      <c r="O16" s="184"/>
      <c r="P16" s="25"/>
      <c r="T16" s="339"/>
      <c r="U16" s="335"/>
    </row>
    <row r="17" spans="1:21" s="19" customFormat="1" ht="54.75" customHeight="1">
      <c r="A17" s="576"/>
      <c r="B17" s="23"/>
      <c r="C17" s="26"/>
      <c r="D17" s="365"/>
      <c r="E17" s="366"/>
      <c r="F17" s="184"/>
      <c r="G17" s="368"/>
      <c r="H17" s="22"/>
      <c r="I17" s="576">
        <v>10</v>
      </c>
      <c r="J17" s="24" t="s">
        <v>704</v>
      </c>
      <c r="K17" s="25" t="s">
        <v>1206</v>
      </c>
      <c r="L17" s="26" t="s">
        <v>1206</v>
      </c>
      <c r="M17" s="50" t="s">
        <v>1206</v>
      </c>
      <c r="N17" s="50" t="s">
        <v>1206</v>
      </c>
      <c r="O17" s="184"/>
      <c r="P17" s="25"/>
      <c r="T17" s="339"/>
      <c r="U17" s="335"/>
    </row>
    <row r="18" spans="1:21" s="19" customFormat="1" ht="54.75" customHeight="1">
      <c r="A18" s="576"/>
      <c r="B18" s="23"/>
      <c r="C18" s="26"/>
      <c r="D18" s="365"/>
      <c r="E18" s="366"/>
      <c r="F18" s="184"/>
      <c r="G18" s="368"/>
      <c r="H18" s="22"/>
      <c r="I18" s="576">
        <v>11</v>
      </c>
      <c r="J18" s="24" t="s">
        <v>705</v>
      </c>
      <c r="K18" s="25" t="s">
        <v>1206</v>
      </c>
      <c r="L18" s="26" t="s">
        <v>1206</v>
      </c>
      <c r="M18" s="50" t="s">
        <v>1206</v>
      </c>
      <c r="N18" s="50" t="s">
        <v>1206</v>
      </c>
      <c r="O18" s="184"/>
      <c r="P18" s="25"/>
      <c r="T18" s="339"/>
      <c r="U18" s="335"/>
    </row>
    <row r="19" spans="1:21" s="19" customFormat="1" ht="54.75" customHeight="1">
      <c r="A19" s="576"/>
      <c r="B19" s="23"/>
      <c r="C19" s="26"/>
      <c r="D19" s="365"/>
      <c r="E19" s="366"/>
      <c r="F19" s="184"/>
      <c r="G19" s="368"/>
      <c r="H19" s="22"/>
      <c r="I19" s="576">
        <v>12</v>
      </c>
      <c r="J19" s="24" t="s">
        <v>706</v>
      </c>
      <c r="K19" s="25" t="s">
        <v>1206</v>
      </c>
      <c r="L19" s="26" t="s">
        <v>1206</v>
      </c>
      <c r="M19" s="50" t="s">
        <v>1206</v>
      </c>
      <c r="N19" s="50" t="s">
        <v>1206</v>
      </c>
      <c r="O19" s="184"/>
      <c r="P19" s="25"/>
      <c r="T19" s="339"/>
      <c r="U19" s="335"/>
    </row>
    <row r="20" spans="1:21" s="19" customFormat="1" ht="54.75" customHeight="1">
      <c r="A20" s="576"/>
      <c r="B20" s="23"/>
      <c r="C20" s="26"/>
      <c r="D20" s="365"/>
      <c r="E20" s="366"/>
      <c r="F20" s="184"/>
      <c r="G20" s="368"/>
      <c r="H20" s="22"/>
      <c r="I20" s="358" t="s">
        <v>16</v>
      </c>
      <c r="J20" s="359"/>
      <c r="K20" s="359"/>
      <c r="L20" s="359"/>
      <c r="M20" s="359"/>
      <c r="N20" s="359"/>
      <c r="O20" s="359"/>
      <c r="P20" s="360"/>
      <c r="T20" s="339"/>
      <c r="U20" s="335"/>
    </row>
    <row r="21" spans="1:21" s="19" customFormat="1" ht="54.75" customHeight="1">
      <c r="A21" s="576"/>
      <c r="B21" s="23"/>
      <c r="C21" s="26"/>
      <c r="D21" s="365"/>
      <c r="E21" s="366"/>
      <c r="F21" s="184"/>
      <c r="G21" s="368"/>
      <c r="H21" s="22"/>
      <c r="I21" s="49" t="s">
        <v>11</v>
      </c>
      <c r="J21" s="49" t="s">
        <v>101</v>
      </c>
      <c r="K21" s="49" t="s">
        <v>100</v>
      </c>
      <c r="L21" s="124" t="s">
        <v>12</v>
      </c>
      <c r="M21" s="125" t="s">
        <v>13</v>
      </c>
      <c r="N21" s="125" t="s">
        <v>944</v>
      </c>
      <c r="O21" s="183" t="s">
        <v>14</v>
      </c>
      <c r="P21" s="49" t="s">
        <v>27</v>
      </c>
      <c r="T21" s="339"/>
      <c r="U21" s="335"/>
    </row>
    <row r="22" spans="1:21" s="19" customFormat="1" ht="54.75" customHeight="1">
      <c r="A22" s="576"/>
      <c r="B22" s="23"/>
      <c r="C22" s="26"/>
      <c r="D22" s="365"/>
      <c r="E22" s="366"/>
      <c r="F22" s="184"/>
      <c r="G22" s="368"/>
      <c r="H22" s="22"/>
      <c r="I22" s="576">
        <v>1</v>
      </c>
      <c r="J22" s="24" t="s">
        <v>707</v>
      </c>
      <c r="K22" s="25" t="s">
        <v>1206</v>
      </c>
      <c r="L22" s="26" t="s">
        <v>1206</v>
      </c>
      <c r="M22" s="50" t="s">
        <v>1206</v>
      </c>
      <c r="N22" s="50" t="s">
        <v>1206</v>
      </c>
      <c r="O22" s="184"/>
      <c r="P22" s="25"/>
      <c r="T22" s="339"/>
      <c r="U22" s="335"/>
    </row>
    <row r="23" spans="1:21" s="19" customFormat="1" ht="54.75" customHeight="1">
      <c r="A23" s="576"/>
      <c r="B23" s="23"/>
      <c r="C23" s="26"/>
      <c r="D23" s="365"/>
      <c r="E23" s="366"/>
      <c r="F23" s="184"/>
      <c r="G23" s="368"/>
      <c r="H23" s="22"/>
      <c r="I23" s="576">
        <v>2</v>
      </c>
      <c r="J23" s="24" t="s">
        <v>708</v>
      </c>
      <c r="K23" s="25" t="s">
        <v>1206</v>
      </c>
      <c r="L23" s="26" t="s">
        <v>1206</v>
      </c>
      <c r="M23" s="50" t="s">
        <v>1206</v>
      </c>
      <c r="N23" s="50" t="s">
        <v>1206</v>
      </c>
      <c r="O23" s="184"/>
      <c r="P23" s="25"/>
      <c r="T23" s="339"/>
      <c r="U23" s="335"/>
    </row>
    <row r="24" spans="1:21" s="19" customFormat="1" ht="54.75" customHeight="1">
      <c r="A24" s="576"/>
      <c r="B24" s="23"/>
      <c r="C24" s="26"/>
      <c r="D24" s="365"/>
      <c r="E24" s="366"/>
      <c r="F24" s="184"/>
      <c r="G24" s="368"/>
      <c r="H24" s="22"/>
      <c r="I24" s="576">
        <v>3</v>
      </c>
      <c r="J24" s="24" t="s">
        <v>709</v>
      </c>
      <c r="K24" s="25" t="s">
        <v>1206</v>
      </c>
      <c r="L24" s="26" t="s">
        <v>1206</v>
      </c>
      <c r="M24" s="50" t="s">
        <v>1206</v>
      </c>
      <c r="N24" s="50" t="s">
        <v>1206</v>
      </c>
      <c r="O24" s="184"/>
      <c r="P24" s="25"/>
      <c r="T24" s="339"/>
      <c r="U24" s="335"/>
    </row>
    <row r="25" spans="1:21" s="19" customFormat="1" ht="54.75" customHeight="1">
      <c r="A25" s="576"/>
      <c r="B25" s="23"/>
      <c r="C25" s="26"/>
      <c r="D25" s="365"/>
      <c r="E25" s="366"/>
      <c r="F25" s="184"/>
      <c r="G25" s="368"/>
      <c r="H25" s="22"/>
      <c r="I25" s="576">
        <v>4</v>
      </c>
      <c r="J25" s="24" t="s">
        <v>710</v>
      </c>
      <c r="K25" s="25" t="s">
        <v>1206</v>
      </c>
      <c r="L25" s="26" t="s">
        <v>1206</v>
      </c>
      <c r="M25" s="50" t="s">
        <v>1206</v>
      </c>
      <c r="N25" s="50" t="s">
        <v>1206</v>
      </c>
      <c r="O25" s="184"/>
      <c r="P25" s="25"/>
      <c r="T25" s="339"/>
      <c r="U25" s="335"/>
    </row>
    <row r="26" spans="1:21" s="19" customFormat="1" ht="54.75" customHeight="1">
      <c r="A26" s="576"/>
      <c r="B26" s="23"/>
      <c r="C26" s="26"/>
      <c r="D26" s="365"/>
      <c r="E26" s="366"/>
      <c r="F26" s="184"/>
      <c r="G26" s="368"/>
      <c r="H26" s="22"/>
      <c r="I26" s="576">
        <v>5</v>
      </c>
      <c r="J26" s="24" t="s">
        <v>711</v>
      </c>
      <c r="K26" s="25" t="s">
        <v>1206</v>
      </c>
      <c r="L26" s="26" t="s">
        <v>1206</v>
      </c>
      <c r="M26" s="50" t="s">
        <v>1206</v>
      </c>
      <c r="N26" s="50" t="s">
        <v>1206</v>
      </c>
      <c r="O26" s="184"/>
      <c r="P26" s="25"/>
      <c r="T26" s="339"/>
      <c r="U26" s="335"/>
    </row>
    <row r="27" spans="1:21" s="19" customFormat="1" ht="54.75" customHeight="1">
      <c r="A27" s="576"/>
      <c r="B27" s="23"/>
      <c r="C27" s="26"/>
      <c r="D27" s="365"/>
      <c r="E27" s="366"/>
      <c r="F27" s="184"/>
      <c r="G27" s="368"/>
      <c r="H27" s="22"/>
      <c r="I27" s="576">
        <v>6</v>
      </c>
      <c r="J27" s="24" t="s">
        <v>712</v>
      </c>
      <c r="K27" s="25" t="s">
        <v>1206</v>
      </c>
      <c r="L27" s="26" t="s">
        <v>1206</v>
      </c>
      <c r="M27" s="50" t="s">
        <v>1206</v>
      </c>
      <c r="N27" s="50" t="s">
        <v>1206</v>
      </c>
      <c r="O27" s="184"/>
      <c r="P27" s="25"/>
      <c r="T27" s="339"/>
      <c r="U27" s="335"/>
    </row>
    <row r="28" spans="1:21" s="19" customFormat="1" ht="54.75" customHeight="1">
      <c r="A28" s="576"/>
      <c r="B28" s="23"/>
      <c r="C28" s="26"/>
      <c r="D28" s="365"/>
      <c r="E28" s="366"/>
      <c r="F28" s="184"/>
      <c r="G28" s="368"/>
      <c r="H28" s="22"/>
      <c r="I28" s="576">
        <v>7</v>
      </c>
      <c r="J28" s="24" t="s">
        <v>713</v>
      </c>
      <c r="K28" s="25" t="s">
        <v>1206</v>
      </c>
      <c r="L28" s="26" t="s">
        <v>1206</v>
      </c>
      <c r="M28" s="50" t="s">
        <v>1206</v>
      </c>
      <c r="N28" s="50" t="s">
        <v>1206</v>
      </c>
      <c r="O28" s="184"/>
      <c r="P28" s="25"/>
      <c r="T28" s="339"/>
      <c r="U28" s="335"/>
    </row>
    <row r="29" spans="1:21" s="19" customFormat="1" ht="54.75" customHeight="1">
      <c r="A29" s="576"/>
      <c r="B29" s="23"/>
      <c r="C29" s="26"/>
      <c r="D29" s="365"/>
      <c r="E29" s="366"/>
      <c r="F29" s="184"/>
      <c r="G29" s="368"/>
      <c r="H29" s="22"/>
      <c r="I29" s="576">
        <v>8</v>
      </c>
      <c r="J29" s="24" t="s">
        <v>714</v>
      </c>
      <c r="K29" s="25" t="s">
        <v>1206</v>
      </c>
      <c r="L29" s="26" t="s">
        <v>1206</v>
      </c>
      <c r="M29" s="50" t="s">
        <v>1206</v>
      </c>
      <c r="N29" s="50" t="s">
        <v>1206</v>
      </c>
      <c r="O29" s="184"/>
      <c r="P29" s="25"/>
      <c r="T29" s="339"/>
      <c r="U29" s="335"/>
    </row>
    <row r="30" spans="1:21" s="19" customFormat="1" ht="54.75" customHeight="1">
      <c r="A30" s="576"/>
      <c r="B30" s="23"/>
      <c r="C30" s="26"/>
      <c r="D30" s="365"/>
      <c r="E30" s="366"/>
      <c r="F30" s="184"/>
      <c r="G30" s="368"/>
      <c r="H30" s="22"/>
      <c r="I30" s="576">
        <v>9</v>
      </c>
      <c r="J30" s="24" t="s">
        <v>715</v>
      </c>
      <c r="K30" s="25" t="s">
        <v>1206</v>
      </c>
      <c r="L30" s="26" t="s">
        <v>1206</v>
      </c>
      <c r="M30" s="50" t="s">
        <v>1206</v>
      </c>
      <c r="N30" s="50" t="s">
        <v>1206</v>
      </c>
      <c r="O30" s="184"/>
      <c r="P30" s="25"/>
      <c r="T30" s="339"/>
      <c r="U30" s="335"/>
    </row>
    <row r="31" spans="1:21" s="19" customFormat="1" ht="54.75" customHeight="1">
      <c r="A31" s="576"/>
      <c r="B31" s="23"/>
      <c r="C31" s="26"/>
      <c r="D31" s="365"/>
      <c r="E31" s="366"/>
      <c r="F31" s="184"/>
      <c r="G31" s="368"/>
      <c r="H31" s="22"/>
      <c r="I31" s="576">
        <v>10</v>
      </c>
      <c r="J31" s="24" t="s">
        <v>716</v>
      </c>
      <c r="K31" s="25" t="s">
        <v>1206</v>
      </c>
      <c r="L31" s="26" t="s">
        <v>1206</v>
      </c>
      <c r="M31" s="50" t="s">
        <v>1206</v>
      </c>
      <c r="N31" s="50" t="s">
        <v>1206</v>
      </c>
      <c r="O31" s="184"/>
      <c r="P31" s="25"/>
      <c r="T31" s="339"/>
      <c r="U31" s="335"/>
    </row>
    <row r="32" spans="1:21" s="19" customFormat="1" ht="54.75" customHeight="1">
      <c r="A32" s="576"/>
      <c r="B32" s="23"/>
      <c r="C32" s="26"/>
      <c r="D32" s="365"/>
      <c r="E32" s="366"/>
      <c r="F32" s="184"/>
      <c r="G32" s="368"/>
      <c r="H32" s="22"/>
      <c r="I32" s="576">
        <v>11</v>
      </c>
      <c r="J32" s="24" t="s">
        <v>717</v>
      </c>
      <c r="K32" s="25" t="s">
        <v>1206</v>
      </c>
      <c r="L32" s="26" t="s">
        <v>1206</v>
      </c>
      <c r="M32" s="50" t="s">
        <v>1206</v>
      </c>
      <c r="N32" s="50" t="s">
        <v>1206</v>
      </c>
      <c r="O32" s="184"/>
      <c r="P32" s="25"/>
      <c r="T32" s="339"/>
      <c r="U32" s="335"/>
    </row>
    <row r="33" spans="1:21" s="19" customFormat="1" ht="54.75" customHeight="1">
      <c r="A33" s="576"/>
      <c r="B33" s="23"/>
      <c r="C33" s="26"/>
      <c r="D33" s="365"/>
      <c r="E33" s="366"/>
      <c r="F33" s="184"/>
      <c r="G33" s="368"/>
      <c r="H33" s="22"/>
      <c r="I33" s="576">
        <v>12</v>
      </c>
      <c r="J33" s="24" t="s">
        <v>718</v>
      </c>
      <c r="K33" s="25" t="s">
        <v>1206</v>
      </c>
      <c r="L33" s="26" t="s">
        <v>1206</v>
      </c>
      <c r="M33" s="50" t="s">
        <v>1206</v>
      </c>
      <c r="N33" s="50" t="s">
        <v>1206</v>
      </c>
      <c r="O33" s="184"/>
      <c r="P33" s="25"/>
      <c r="T33" s="339"/>
      <c r="U33" s="335"/>
    </row>
    <row r="34" spans="1:21" s="19" customFormat="1" ht="24" hidden="1" customHeight="1">
      <c r="A34" s="23">
        <v>27</v>
      </c>
      <c r="B34" s="23"/>
      <c r="C34" s="26"/>
      <c r="D34" s="365"/>
      <c r="E34" s="366"/>
      <c r="F34" s="184"/>
      <c r="G34" s="368"/>
      <c r="H34" s="22"/>
      <c r="I34" s="358" t="s">
        <v>17</v>
      </c>
      <c r="J34" s="359"/>
      <c r="K34" s="359"/>
      <c r="L34" s="359"/>
      <c r="M34" s="359"/>
      <c r="N34" s="359"/>
      <c r="O34" s="359"/>
      <c r="P34" s="360"/>
      <c r="T34" s="339"/>
      <c r="U34" s="335"/>
    </row>
    <row r="35" spans="1:21" s="19" customFormat="1" ht="24" hidden="1" customHeight="1">
      <c r="A35" s="23">
        <v>28</v>
      </c>
      <c r="B35" s="23"/>
      <c r="C35" s="26"/>
      <c r="D35" s="365"/>
      <c r="E35" s="366"/>
      <c r="F35" s="184"/>
      <c r="G35" s="368"/>
      <c r="H35" s="22"/>
      <c r="I35" s="49" t="s">
        <v>11</v>
      </c>
      <c r="J35" s="49" t="s">
        <v>101</v>
      </c>
      <c r="K35" s="49" t="s">
        <v>100</v>
      </c>
      <c r="L35" s="124" t="s">
        <v>12</v>
      </c>
      <c r="M35" s="125" t="s">
        <v>13</v>
      </c>
      <c r="N35" s="125" t="s">
        <v>944</v>
      </c>
      <c r="O35" s="183" t="s">
        <v>14</v>
      </c>
      <c r="P35" s="49" t="s">
        <v>27</v>
      </c>
      <c r="T35" s="339"/>
      <c r="U35" s="335"/>
    </row>
    <row r="36" spans="1:21" s="19" customFormat="1" ht="24" hidden="1" customHeight="1">
      <c r="A36" s="23">
        <v>29</v>
      </c>
      <c r="B36" s="23"/>
      <c r="C36" s="26"/>
      <c r="D36" s="365"/>
      <c r="E36" s="366"/>
      <c r="F36" s="184"/>
      <c r="G36" s="368"/>
      <c r="H36" s="22"/>
      <c r="I36" s="23">
        <v>1</v>
      </c>
      <c r="J36" s="24" t="s">
        <v>719</v>
      </c>
      <c r="K36" s="25" t="s">
        <v>1206</v>
      </c>
      <c r="L36" s="26" t="s">
        <v>1206</v>
      </c>
      <c r="M36" s="50" t="s">
        <v>1206</v>
      </c>
      <c r="N36" s="50" t="s">
        <v>1206</v>
      </c>
      <c r="O36" s="184"/>
      <c r="P36" s="25"/>
      <c r="T36" s="339"/>
      <c r="U36" s="335"/>
    </row>
    <row r="37" spans="1:21" s="19" customFormat="1" ht="24" hidden="1" customHeight="1">
      <c r="A37" s="23">
        <v>30</v>
      </c>
      <c r="B37" s="23"/>
      <c r="C37" s="26"/>
      <c r="D37" s="365"/>
      <c r="E37" s="366"/>
      <c r="F37" s="184"/>
      <c r="G37" s="368"/>
      <c r="H37" s="22"/>
      <c r="I37" s="23">
        <v>2</v>
      </c>
      <c r="J37" s="24" t="s">
        <v>720</v>
      </c>
      <c r="K37" s="25" t="s">
        <v>1206</v>
      </c>
      <c r="L37" s="26" t="s">
        <v>1206</v>
      </c>
      <c r="M37" s="50" t="s">
        <v>1206</v>
      </c>
      <c r="N37" s="50" t="s">
        <v>1206</v>
      </c>
      <c r="O37" s="184"/>
      <c r="P37" s="25"/>
      <c r="T37" s="339"/>
      <c r="U37" s="335"/>
    </row>
    <row r="38" spans="1:21" s="19" customFormat="1" ht="24" hidden="1" customHeight="1">
      <c r="A38" s="23">
        <v>31</v>
      </c>
      <c r="B38" s="23"/>
      <c r="C38" s="26"/>
      <c r="D38" s="365"/>
      <c r="E38" s="366"/>
      <c r="F38" s="184"/>
      <c r="G38" s="368"/>
      <c r="H38" s="22"/>
      <c r="I38" s="23">
        <v>3</v>
      </c>
      <c r="J38" s="24" t="s">
        <v>721</v>
      </c>
      <c r="K38" s="25" t="s">
        <v>1206</v>
      </c>
      <c r="L38" s="26" t="s">
        <v>1206</v>
      </c>
      <c r="M38" s="50" t="s">
        <v>1206</v>
      </c>
      <c r="N38" s="50" t="s">
        <v>1206</v>
      </c>
      <c r="O38" s="184"/>
      <c r="P38" s="25"/>
      <c r="T38" s="339"/>
      <c r="U38" s="335"/>
    </row>
    <row r="39" spans="1:21" s="19" customFormat="1" ht="24" hidden="1" customHeight="1">
      <c r="A39" s="23">
        <v>32</v>
      </c>
      <c r="B39" s="23"/>
      <c r="C39" s="26"/>
      <c r="D39" s="365"/>
      <c r="E39" s="366"/>
      <c r="F39" s="184"/>
      <c r="G39" s="368"/>
      <c r="H39" s="22"/>
      <c r="I39" s="23">
        <v>4</v>
      </c>
      <c r="J39" s="24" t="s">
        <v>722</v>
      </c>
      <c r="K39" s="25" t="s">
        <v>1206</v>
      </c>
      <c r="L39" s="26" t="s">
        <v>1206</v>
      </c>
      <c r="M39" s="50" t="s">
        <v>1206</v>
      </c>
      <c r="N39" s="50" t="s">
        <v>1206</v>
      </c>
      <c r="O39" s="184"/>
      <c r="P39" s="25"/>
      <c r="T39" s="339"/>
      <c r="U39" s="335"/>
    </row>
    <row r="40" spans="1:21" s="19" customFormat="1" ht="24" hidden="1" customHeight="1">
      <c r="A40" s="23">
        <v>33</v>
      </c>
      <c r="B40" s="23"/>
      <c r="C40" s="26"/>
      <c r="D40" s="365"/>
      <c r="E40" s="366"/>
      <c r="F40" s="184"/>
      <c r="G40" s="368"/>
      <c r="H40" s="22"/>
      <c r="I40" s="23">
        <v>5</v>
      </c>
      <c r="J40" s="24" t="s">
        <v>723</v>
      </c>
      <c r="K40" s="25" t="s">
        <v>1206</v>
      </c>
      <c r="L40" s="26" t="s">
        <v>1206</v>
      </c>
      <c r="M40" s="50" t="s">
        <v>1206</v>
      </c>
      <c r="N40" s="50" t="s">
        <v>1206</v>
      </c>
      <c r="O40" s="184"/>
      <c r="P40" s="25"/>
      <c r="T40" s="339"/>
      <c r="U40" s="335"/>
    </row>
    <row r="41" spans="1:21" s="19" customFormat="1" ht="24" hidden="1" customHeight="1">
      <c r="A41" s="23">
        <v>34</v>
      </c>
      <c r="B41" s="23"/>
      <c r="C41" s="26"/>
      <c r="D41" s="365"/>
      <c r="E41" s="366"/>
      <c r="F41" s="184"/>
      <c r="G41" s="368"/>
      <c r="H41" s="22"/>
      <c r="I41" s="23">
        <v>6</v>
      </c>
      <c r="J41" s="24" t="s">
        <v>724</v>
      </c>
      <c r="K41" s="25" t="s">
        <v>1206</v>
      </c>
      <c r="L41" s="26" t="s">
        <v>1206</v>
      </c>
      <c r="M41" s="50" t="s">
        <v>1206</v>
      </c>
      <c r="N41" s="50" t="s">
        <v>1206</v>
      </c>
      <c r="O41" s="184"/>
      <c r="P41" s="25"/>
      <c r="T41" s="339"/>
      <c r="U41" s="335"/>
    </row>
    <row r="42" spans="1:21" s="19" customFormat="1" ht="24" hidden="1" customHeight="1">
      <c r="A42" s="23">
        <v>35</v>
      </c>
      <c r="B42" s="23"/>
      <c r="C42" s="26"/>
      <c r="D42" s="365"/>
      <c r="E42" s="366"/>
      <c r="F42" s="184"/>
      <c r="G42" s="368"/>
      <c r="H42" s="22"/>
      <c r="I42" s="23">
        <v>7</v>
      </c>
      <c r="J42" s="24" t="s">
        <v>725</v>
      </c>
      <c r="K42" s="25" t="s">
        <v>1206</v>
      </c>
      <c r="L42" s="26" t="s">
        <v>1206</v>
      </c>
      <c r="M42" s="50" t="s">
        <v>1206</v>
      </c>
      <c r="N42" s="50" t="s">
        <v>1206</v>
      </c>
      <c r="O42" s="184"/>
      <c r="P42" s="25"/>
      <c r="T42" s="339"/>
      <c r="U42" s="335"/>
    </row>
    <row r="43" spans="1:21" s="19" customFormat="1" ht="24" hidden="1" customHeight="1">
      <c r="A43" s="23">
        <v>36</v>
      </c>
      <c r="B43" s="23"/>
      <c r="C43" s="26"/>
      <c r="D43" s="365"/>
      <c r="E43" s="366"/>
      <c r="F43" s="184"/>
      <c r="G43" s="368"/>
      <c r="H43" s="22"/>
      <c r="I43" s="23">
        <v>8</v>
      </c>
      <c r="J43" s="24" t="s">
        <v>726</v>
      </c>
      <c r="K43" s="25" t="s">
        <v>1206</v>
      </c>
      <c r="L43" s="26" t="s">
        <v>1206</v>
      </c>
      <c r="M43" s="50" t="s">
        <v>1206</v>
      </c>
      <c r="N43" s="50" t="s">
        <v>1206</v>
      </c>
      <c r="O43" s="184"/>
      <c r="P43" s="25"/>
      <c r="T43" s="339"/>
      <c r="U43" s="335"/>
    </row>
    <row r="44" spans="1:21" s="19" customFormat="1" ht="24" hidden="1" customHeight="1">
      <c r="A44" s="23">
        <v>37</v>
      </c>
      <c r="B44" s="23"/>
      <c r="C44" s="26"/>
      <c r="D44" s="365"/>
      <c r="E44" s="366"/>
      <c r="F44" s="184"/>
      <c r="G44" s="368"/>
      <c r="H44" s="22"/>
      <c r="I44" s="23">
        <v>9</v>
      </c>
      <c r="J44" s="24" t="s">
        <v>727</v>
      </c>
      <c r="K44" s="25" t="s">
        <v>1206</v>
      </c>
      <c r="L44" s="26" t="s">
        <v>1206</v>
      </c>
      <c r="M44" s="50" t="s">
        <v>1206</v>
      </c>
      <c r="N44" s="50" t="s">
        <v>1206</v>
      </c>
      <c r="O44" s="184"/>
      <c r="P44" s="25"/>
      <c r="T44" s="339"/>
      <c r="U44" s="335"/>
    </row>
    <row r="45" spans="1:21" s="19" customFormat="1" ht="24" hidden="1" customHeight="1">
      <c r="A45" s="23">
        <v>38</v>
      </c>
      <c r="B45" s="23"/>
      <c r="C45" s="26"/>
      <c r="D45" s="365"/>
      <c r="E45" s="366"/>
      <c r="F45" s="184"/>
      <c r="G45" s="368"/>
      <c r="H45" s="22"/>
      <c r="I45" s="23">
        <v>10</v>
      </c>
      <c r="J45" s="24" t="s">
        <v>728</v>
      </c>
      <c r="K45" s="25" t="s">
        <v>1206</v>
      </c>
      <c r="L45" s="26" t="s">
        <v>1206</v>
      </c>
      <c r="M45" s="50" t="s">
        <v>1206</v>
      </c>
      <c r="N45" s="50" t="s">
        <v>1206</v>
      </c>
      <c r="O45" s="184"/>
      <c r="P45" s="25"/>
      <c r="T45" s="339"/>
      <c r="U45" s="335"/>
    </row>
    <row r="46" spans="1:21" s="19" customFormat="1" ht="24" hidden="1" customHeight="1">
      <c r="A46" s="23">
        <v>39</v>
      </c>
      <c r="B46" s="23"/>
      <c r="C46" s="26"/>
      <c r="D46" s="365"/>
      <c r="E46" s="366"/>
      <c r="F46" s="184"/>
      <c r="G46" s="368"/>
      <c r="H46" s="22"/>
      <c r="I46" s="23">
        <v>11</v>
      </c>
      <c r="J46" s="24" t="s">
        <v>729</v>
      </c>
      <c r="K46" s="25" t="s">
        <v>1206</v>
      </c>
      <c r="L46" s="26" t="s">
        <v>1206</v>
      </c>
      <c r="M46" s="50" t="s">
        <v>1206</v>
      </c>
      <c r="N46" s="50" t="s">
        <v>1206</v>
      </c>
      <c r="O46" s="184"/>
      <c r="P46" s="25"/>
      <c r="T46" s="339"/>
      <c r="U46" s="335"/>
    </row>
    <row r="47" spans="1:21" s="19" customFormat="1" ht="24" hidden="1" customHeight="1">
      <c r="A47" s="23">
        <v>40</v>
      </c>
      <c r="B47" s="23"/>
      <c r="C47" s="26"/>
      <c r="D47" s="365"/>
      <c r="E47" s="366"/>
      <c r="F47" s="184"/>
      <c r="G47" s="368"/>
      <c r="H47" s="22"/>
      <c r="I47" s="23">
        <v>12</v>
      </c>
      <c r="J47" s="24" t="s">
        <v>730</v>
      </c>
      <c r="K47" s="25" t="s">
        <v>1206</v>
      </c>
      <c r="L47" s="26" t="s">
        <v>1206</v>
      </c>
      <c r="M47" s="50" t="s">
        <v>1206</v>
      </c>
      <c r="N47" s="50" t="s">
        <v>1206</v>
      </c>
      <c r="O47" s="184"/>
      <c r="P47" s="25"/>
      <c r="T47" s="339"/>
      <c r="U47" s="335"/>
    </row>
    <row r="48" spans="1:21" s="19" customFormat="1" ht="24" hidden="1" customHeight="1">
      <c r="A48" s="23">
        <v>41</v>
      </c>
      <c r="B48" s="23"/>
      <c r="C48" s="26"/>
      <c r="D48" s="365"/>
      <c r="E48" s="366"/>
      <c r="F48" s="184"/>
      <c r="G48" s="368"/>
      <c r="H48" s="22"/>
      <c r="I48" s="358" t="s">
        <v>45</v>
      </c>
      <c r="J48" s="359"/>
      <c r="K48" s="359"/>
      <c r="L48" s="359"/>
      <c r="M48" s="359"/>
      <c r="N48" s="359"/>
      <c r="O48" s="359"/>
      <c r="P48" s="360"/>
      <c r="T48" s="339"/>
      <c r="U48" s="335"/>
    </row>
    <row r="49" spans="1:21" s="19" customFormat="1" ht="24" hidden="1" customHeight="1">
      <c r="A49" s="23">
        <v>42</v>
      </c>
      <c r="B49" s="23"/>
      <c r="C49" s="26"/>
      <c r="D49" s="365"/>
      <c r="E49" s="366"/>
      <c r="F49" s="184"/>
      <c r="G49" s="368"/>
      <c r="H49" s="22"/>
      <c r="I49" s="49" t="s">
        <v>11</v>
      </c>
      <c r="J49" s="49" t="s">
        <v>101</v>
      </c>
      <c r="K49" s="49" t="s">
        <v>100</v>
      </c>
      <c r="L49" s="124" t="s">
        <v>12</v>
      </c>
      <c r="M49" s="125" t="s">
        <v>13</v>
      </c>
      <c r="N49" s="125" t="s">
        <v>944</v>
      </c>
      <c r="O49" s="183" t="s">
        <v>14</v>
      </c>
      <c r="P49" s="49" t="s">
        <v>27</v>
      </c>
      <c r="T49" s="339"/>
      <c r="U49" s="335"/>
    </row>
    <row r="50" spans="1:21" s="19" customFormat="1" ht="24" hidden="1" customHeight="1">
      <c r="A50" s="23">
        <v>43</v>
      </c>
      <c r="B50" s="23"/>
      <c r="C50" s="26"/>
      <c r="D50" s="365"/>
      <c r="E50" s="366"/>
      <c r="F50" s="184"/>
      <c r="G50" s="368"/>
      <c r="H50" s="22"/>
      <c r="I50" s="23">
        <v>1</v>
      </c>
      <c r="J50" s="24" t="s">
        <v>731</v>
      </c>
      <c r="K50" s="25" t="s">
        <v>1206</v>
      </c>
      <c r="L50" s="26" t="s">
        <v>1206</v>
      </c>
      <c r="M50" s="50" t="s">
        <v>1206</v>
      </c>
      <c r="N50" s="50" t="s">
        <v>1206</v>
      </c>
      <c r="O50" s="184"/>
      <c r="P50" s="25"/>
      <c r="T50" s="339"/>
      <c r="U50" s="335"/>
    </row>
    <row r="51" spans="1:21" s="19" customFormat="1" ht="24" hidden="1" customHeight="1">
      <c r="A51" s="23">
        <v>44</v>
      </c>
      <c r="B51" s="23"/>
      <c r="C51" s="26"/>
      <c r="D51" s="365"/>
      <c r="E51" s="366"/>
      <c r="F51" s="184"/>
      <c r="G51" s="368"/>
      <c r="H51" s="22"/>
      <c r="I51" s="23">
        <v>2</v>
      </c>
      <c r="J51" s="24" t="s">
        <v>732</v>
      </c>
      <c r="K51" s="25" t="s">
        <v>1206</v>
      </c>
      <c r="L51" s="26" t="s">
        <v>1206</v>
      </c>
      <c r="M51" s="50" t="s">
        <v>1206</v>
      </c>
      <c r="N51" s="50" t="s">
        <v>1206</v>
      </c>
      <c r="O51" s="184"/>
      <c r="P51" s="25"/>
      <c r="T51" s="339"/>
      <c r="U51" s="335"/>
    </row>
    <row r="52" spans="1:21" s="19" customFormat="1" ht="24" hidden="1" customHeight="1">
      <c r="A52" s="23">
        <v>45</v>
      </c>
      <c r="B52" s="23"/>
      <c r="C52" s="26"/>
      <c r="D52" s="365"/>
      <c r="E52" s="366"/>
      <c r="F52" s="184"/>
      <c r="G52" s="368"/>
      <c r="H52" s="22"/>
      <c r="I52" s="23">
        <v>3</v>
      </c>
      <c r="J52" s="24" t="s">
        <v>733</v>
      </c>
      <c r="K52" s="25" t="s">
        <v>1206</v>
      </c>
      <c r="L52" s="26" t="s">
        <v>1206</v>
      </c>
      <c r="M52" s="50" t="s">
        <v>1206</v>
      </c>
      <c r="N52" s="50" t="s">
        <v>1206</v>
      </c>
      <c r="O52" s="184"/>
      <c r="P52" s="25"/>
      <c r="T52" s="339"/>
      <c r="U52" s="335"/>
    </row>
    <row r="53" spans="1:21" s="19" customFormat="1" ht="24" hidden="1" customHeight="1">
      <c r="A53" s="23">
        <v>46</v>
      </c>
      <c r="B53" s="23"/>
      <c r="C53" s="26"/>
      <c r="D53" s="365"/>
      <c r="E53" s="366"/>
      <c r="F53" s="184"/>
      <c r="G53" s="368"/>
      <c r="H53" s="22"/>
      <c r="I53" s="23">
        <v>4</v>
      </c>
      <c r="J53" s="24" t="s">
        <v>734</v>
      </c>
      <c r="K53" s="25" t="s">
        <v>1206</v>
      </c>
      <c r="L53" s="26" t="s">
        <v>1206</v>
      </c>
      <c r="M53" s="50" t="s">
        <v>1206</v>
      </c>
      <c r="N53" s="50" t="s">
        <v>1206</v>
      </c>
      <c r="O53" s="184"/>
      <c r="P53" s="25"/>
      <c r="T53" s="339"/>
      <c r="U53" s="335"/>
    </row>
    <row r="54" spans="1:21" s="19" customFormat="1" ht="24" hidden="1" customHeight="1">
      <c r="A54" s="23">
        <v>47</v>
      </c>
      <c r="B54" s="23"/>
      <c r="C54" s="26"/>
      <c r="D54" s="365"/>
      <c r="E54" s="366"/>
      <c r="F54" s="184"/>
      <c r="G54" s="368"/>
      <c r="H54" s="22"/>
      <c r="I54" s="23">
        <v>5</v>
      </c>
      <c r="J54" s="24" t="s">
        <v>735</v>
      </c>
      <c r="K54" s="25" t="s">
        <v>1206</v>
      </c>
      <c r="L54" s="26" t="s">
        <v>1206</v>
      </c>
      <c r="M54" s="50" t="s">
        <v>1206</v>
      </c>
      <c r="N54" s="50" t="s">
        <v>1206</v>
      </c>
      <c r="O54" s="184"/>
      <c r="P54" s="25"/>
      <c r="T54" s="339"/>
      <c r="U54" s="335"/>
    </row>
    <row r="55" spans="1:21" s="19" customFormat="1" ht="24" hidden="1" customHeight="1">
      <c r="A55" s="23">
        <v>48</v>
      </c>
      <c r="B55" s="23"/>
      <c r="C55" s="26"/>
      <c r="D55" s="365"/>
      <c r="E55" s="366"/>
      <c r="F55" s="184"/>
      <c r="G55" s="368"/>
      <c r="H55" s="22"/>
      <c r="I55" s="23">
        <v>6</v>
      </c>
      <c r="J55" s="24" t="s">
        <v>736</v>
      </c>
      <c r="K55" s="25" t="s">
        <v>1206</v>
      </c>
      <c r="L55" s="26" t="s">
        <v>1206</v>
      </c>
      <c r="M55" s="50" t="s">
        <v>1206</v>
      </c>
      <c r="N55" s="50" t="s">
        <v>1206</v>
      </c>
      <c r="O55" s="184"/>
      <c r="P55" s="25"/>
      <c r="T55" s="339"/>
      <c r="U55" s="335"/>
    </row>
    <row r="56" spans="1:21" s="19" customFormat="1" ht="24" hidden="1" customHeight="1">
      <c r="A56" s="23">
        <v>49</v>
      </c>
      <c r="B56" s="23"/>
      <c r="C56" s="26"/>
      <c r="D56" s="365"/>
      <c r="E56" s="366"/>
      <c r="F56" s="184"/>
      <c r="G56" s="368"/>
      <c r="H56" s="22"/>
      <c r="I56" s="23">
        <v>7</v>
      </c>
      <c r="J56" s="24" t="s">
        <v>737</v>
      </c>
      <c r="K56" s="25" t="s">
        <v>1206</v>
      </c>
      <c r="L56" s="26" t="s">
        <v>1206</v>
      </c>
      <c r="M56" s="50" t="s">
        <v>1206</v>
      </c>
      <c r="N56" s="50" t="s">
        <v>1206</v>
      </c>
      <c r="O56" s="184"/>
      <c r="P56" s="25"/>
      <c r="T56" s="339"/>
      <c r="U56" s="335"/>
    </row>
    <row r="57" spans="1:21" s="19" customFormat="1" ht="24" hidden="1" customHeight="1">
      <c r="A57" s="23">
        <v>50</v>
      </c>
      <c r="B57" s="23"/>
      <c r="C57" s="26"/>
      <c r="D57" s="365"/>
      <c r="E57" s="366"/>
      <c r="F57" s="184"/>
      <c r="G57" s="368"/>
      <c r="H57" s="22"/>
      <c r="I57" s="23">
        <v>8</v>
      </c>
      <c r="J57" s="24" t="s">
        <v>738</v>
      </c>
      <c r="K57" s="25" t="s">
        <v>1206</v>
      </c>
      <c r="L57" s="26" t="s">
        <v>1206</v>
      </c>
      <c r="M57" s="50" t="s">
        <v>1206</v>
      </c>
      <c r="N57" s="50" t="s">
        <v>1206</v>
      </c>
      <c r="O57" s="184"/>
      <c r="P57" s="25"/>
      <c r="T57" s="339"/>
      <c r="U57" s="335"/>
    </row>
    <row r="58" spans="1:21" s="19" customFormat="1" ht="24" hidden="1" customHeight="1">
      <c r="A58" s="23">
        <v>51</v>
      </c>
      <c r="B58" s="23"/>
      <c r="C58" s="26"/>
      <c r="D58" s="365"/>
      <c r="E58" s="366"/>
      <c r="F58" s="184"/>
      <c r="G58" s="368"/>
      <c r="H58" s="22"/>
      <c r="I58" s="23">
        <v>9</v>
      </c>
      <c r="J58" s="24" t="s">
        <v>739</v>
      </c>
      <c r="K58" s="25" t="s">
        <v>1206</v>
      </c>
      <c r="L58" s="26" t="s">
        <v>1206</v>
      </c>
      <c r="M58" s="50" t="s">
        <v>1206</v>
      </c>
      <c r="N58" s="50" t="s">
        <v>1206</v>
      </c>
      <c r="O58" s="184"/>
      <c r="P58" s="25"/>
      <c r="T58" s="339"/>
      <c r="U58" s="335"/>
    </row>
    <row r="59" spans="1:21" s="19" customFormat="1" ht="24" hidden="1" customHeight="1">
      <c r="A59" s="23">
        <v>52</v>
      </c>
      <c r="B59" s="23"/>
      <c r="C59" s="26"/>
      <c r="D59" s="365"/>
      <c r="E59" s="366"/>
      <c r="F59" s="184"/>
      <c r="G59" s="368"/>
      <c r="H59" s="22"/>
      <c r="I59" s="23">
        <v>10</v>
      </c>
      <c r="J59" s="24" t="s">
        <v>740</v>
      </c>
      <c r="K59" s="25" t="s">
        <v>1206</v>
      </c>
      <c r="L59" s="26" t="s">
        <v>1206</v>
      </c>
      <c r="M59" s="50" t="s">
        <v>1206</v>
      </c>
      <c r="N59" s="50" t="s">
        <v>1206</v>
      </c>
      <c r="O59" s="184"/>
      <c r="P59" s="25"/>
      <c r="T59" s="339"/>
      <c r="U59" s="335"/>
    </row>
    <row r="60" spans="1:21" s="19" customFormat="1" ht="24" hidden="1" customHeight="1">
      <c r="A60" s="23">
        <v>53</v>
      </c>
      <c r="B60" s="23"/>
      <c r="C60" s="26"/>
      <c r="D60" s="365"/>
      <c r="E60" s="366"/>
      <c r="F60" s="184"/>
      <c r="G60" s="368"/>
      <c r="H60" s="22"/>
      <c r="I60" s="23">
        <v>11</v>
      </c>
      <c r="J60" s="24" t="s">
        <v>741</v>
      </c>
      <c r="K60" s="25" t="s">
        <v>1206</v>
      </c>
      <c r="L60" s="26" t="s">
        <v>1206</v>
      </c>
      <c r="M60" s="50" t="s">
        <v>1206</v>
      </c>
      <c r="N60" s="50" t="s">
        <v>1206</v>
      </c>
      <c r="O60" s="184"/>
      <c r="P60" s="25"/>
      <c r="T60" s="339"/>
      <c r="U60" s="335"/>
    </row>
    <row r="61" spans="1:21" s="19" customFormat="1" ht="24" hidden="1" customHeight="1">
      <c r="A61" s="23">
        <v>54</v>
      </c>
      <c r="B61" s="23"/>
      <c r="C61" s="26"/>
      <c r="D61" s="365"/>
      <c r="E61" s="366"/>
      <c r="F61" s="184"/>
      <c r="G61" s="368"/>
      <c r="H61" s="22"/>
      <c r="I61" s="23">
        <v>12</v>
      </c>
      <c r="J61" s="24" t="s">
        <v>742</v>
      </c>
      <c r="K61" s="25" t="s">
        <v>1206</v>
      </c>
      <c r="L61" s="26" t="s">
        <v>1206</v>
      </c>
      <c r="M61" s="50" t="s">
        <v>1206</v>
      </c>
      <c r="N61" s="50" t="s">
        <v>1206</v>
      </c>
      <c r="O61" s="184"/>
      <c r="P61" s="25"/>
      <c r="T61" s="339"/>
      <c r="U61" s="335"/>
    </row>
    <row r="62" spans="1:21" ht="15.75" customHeight="1">
      <c r="A62" s="35"/>
      <c r="B62" s="35"/>
      <c r="C62" s="36"/>
      <c r="D62" s="57"/>
      <c r="E62" s="37"/>
      <c r="F62" s="190"/>
      <c r="G62" s="39"/>
      <c r="I62" s="40"/>
      <c r="J62" s="41"/>
      <c r="K62" s="42"/>
      <c r="L62" s="43"/>
      <c r="M62" s="53"/>
      <c r="N62" s="53"/>
      <c r="O62" s="185"/>
      <c r="P62" s="42"/>
    </row>
    <row r="63" spans="1:21" ht="24" customHeight="1">
      <c r="A63" s="31" t="s">
        <v>18</v>
      </c>
      <c r="B63" s="31"/>
      <c r="C63" s="31"/>
      <c r="D63" s="58"/>
      <c r="E63" s="51" t="s">
        <v>0</v>
      </c>
      <c r="F63" s="191" t="s">
        <v>1</v>
      </c>
      <c r="G63" s="28"/>
      <c r="H63" s="32" t="s">
        <v>2</v>
      </c>
      <c r="I63" s="32"/>
      <c r="J63" s="32"/>
      <c r="K63" s="32"/>
      <c r="M63" s="54" t="s">
        <v>3</v>
      </c>
      <c r="N63" s="55" t="s">
        <v>3</v>
      </c>
      <c r="O63" s="186" t="s">
        <v>3</v>
      </c>
      <c r="P63" s="31"/>
      <c r="Q63" s="33"/>
    </row>
  </sheetData>
  <sortState ref="B8:F15">
    <sortCondition ref="F8:F15"/>
  </sortState>
  <mergeCells count="18">
    <mergeCell ref="N5:P5"/>
    <mergeCell ref="A6:A7"/>
    <mergeCell ref="B6:B7"/>
    <mergeCell ref="C6:C7"/>
    <mergeCell ref="D6:D7"/>
    <mergeCell ref="E6:E7"/>
    <mergeCell ref="F6:F7"/>
    <mergeCell ref="G6:G7"/>
    <mergeCell ref="A4:C4"/>
    <mergeCell ref="A1:P1"/>
    <mergeCell ref="A2:P2"/>
    <mergeCell ref="A3:C3"/>
    <mergeCell ref="D3:E3"/>
    <mergeCell ref="F3:G3"/>
    <mergeCell ref="I3:M3"/>
    <mergeCell ref="N3:P3"/>
    <mergeCell ref="D4:E4"/>
    <mergeCell ref="N4:P4"/>
  </mergeCells>
  <conditionalFormatting sqref="N1:N1048576">
    <cfRule type="containsText" dxfId="9" priority="4" stopIfTrue="1" operator="containsText" text="FERDİ">
      <formula>NOT(ISERROR(SEARCH("FERDİ",N1)))</formula>
    </cfRule>
  </conditionalFormatting>
  <conditionalFormatting sqref="E1:E1048576">
    <cfRule type="containsText" dxfId="8" priority="3" stopIfTrue="1" operator="containsText" text="FERDİ">
      <formula>NOT(ISERROR(SEARCH("FERDİ",E1)))</formula>
    </cfRule>
  </conditionalFormatting>
  <conditionalFormatting sqref="N3">
    <cfRule type="containsText" dxfId="7" priority="2" stopIfTrue="1" operator="containsText" text="FERDİ">
      <formula>NOT(ISERROR(SEARCH("FERDİ",N3)))</formula>
    </cfRule>
  </conditionalFormatting>
  <conditionalFormatting sqref="N4">
    <cfRule type="containsText" dxfId="6"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sheetPr>
    <tabColor rgb="FF00B050"/>
  </sheetPr>
  <dimension ref="A1:U47"/>
  <sheetViews>
    <sheetView view="pageBreakPreview" topLeftCell="A13" zoomScale="85" zoomScaleSheetLayoutView="85" workbookViewId="0">
      <selection activeCell="M8" sqref="M8"/>
    </sheetView>
  </sheetViews>
  <sheetFormatPr defaultRowHeight="12.75"/>
  <cols>
    <col min="1" max="1" width="4.85546875" style="28" customWidth="1"/>
    <col min="2" max="2" width="7.7109375" style="28" bestFit="1" customWidth="1"/>
    <col min="3" max="3" width="15.28515625" style="21" customWidth="1"/>
    <col min="4" max="4" width="23.140625" style="52" customWidth="1"/>
    <col min="5" max="5" width="20.42578125" style="52" customWidth="1"/>
    <col min="6" max="6" width="10.5703125" style="21" customWidth="1"/>
    <col min="7" max="7" width="7.5703125" style="29" customWidth="1"/>
    <col min="8" max="8" width="2.140625" style="21" customWidth="1"/>
    <col min="9" max="9" width="4.42578125" style="28" customWidth="1"/>
    <col min="10" max="10" width="17.140625" style="28" hidden="1" customWidth="1"/>
    <col min="11" max="11" width="6.5703125" style="28" customWidth="1"/>
    <col min="12" max="12" width="14.140625" style="30" customWidth="1"/>
    <col min="13" max="13" width="21.5703125" style="755" customWidth="1"/>
    <col min="14" max="14" width="26" style="56" customWidth="1"/>
    <col min="15" max="15" width="10.85546875" style="21" customWidth="1"/>
    <col min="16" max="16" width="7.7109375" style="21" customWidth="1"/>
    <col min="17" max="17" width="5.7109375" style="21" customWidth="1"/>
    <col min="18" max="19" width="9.140625" style="21"/>
    <col min="20" max="20" width="7.7109375" style="339" bestFit="1" customWidth="1"/>
    <col min="21" max="21" width="4.42578125" style="335" bestFit="1" customWidth="1"/>
    <col min="22" max="16384" width="9.140625" style="21"/>
  </cols>
  <sheetData>
    <row r="1" spans="1:21" s="10" customFormat="1" ht="53.25" customHeight="1">
      <c r="A1" s="889" t="s">
        <v>1204</v>
      </c>
      <c r="B1" s="889"/>
      <c r="C1" s="889"/>
      <c r="D1" s="889"/>
      <c r="E1" s="889"/>
      <c r="F1" s="889"/>
      <c r="G1" s="889"/>
      <c r="H1" s="889"/>
      <c r="I1" s="889"/>
      <c r="J1" s="889"/>
      <c r="K1" s="889"/>
      <c r="L1" s="889"/>
      <c r="M1" s="889"/>
      <c r="N1" s="889"/>
      <c r="O1" s="889"/>
      <c r="P1" s="889"/>
      <c r="T1" s="338"/>
      <c r="U1" s="334"/>
    </row>
    <row r="2" spans="1:21" s="10" customFormat="1" ht="24.75" customHeight="1">
      <c r="A2" s="890" t="s">
        <v>1286</v>
      </c>
      <c r="B2" s="890"/>
      <c r="C2" s="890"/>
      <c r="D2" s="890"/>
      <c r="E2" s="890"/>
      <c r="F2" s="890"/>
      <c r="G2" s="890"/>
      <c r="H2" s="890"/>
      <c r="I2" s="890"/>
      <c r="J2" s="890"/>
      <c r="K2" s="890"/>
      <c r="L2" s="890"/>
      <c r="M2" s="890"/>
      <c r="N2" s="890"/>
      <c r="O2" s="890"/>
      <c r="P2" s="890"/>
      <c r="T2" s="338"/>
      <c r="U2" s="334"/>
    </row>
    <row r="3" spans="1:21" s="12" customFormat="1" ht="21.75" customHeight="1">
      <c r="A3" s="882" t="s">
        <v>115</v>
      </c>
      <c r="B3" s="882"/>
      <c r="C3" s="882"/>
      <c r="D3" s="883" t="s">
        <v>855</v>
      </c>
      <c r="E3" s="883"/>
      <c r="F3" s="884"/>
      <c r="G3" s="884"/>
      <c r="H3" s="566"/>
      <c r="I3" s="882" t="s">
        <v>644</v>
      </c>
      <c r="J3" s="882"/>
      <c r="K3" s="882"/>
      <c r="L3" s="882"/>
      <c r="M3" s="882"/>
      <c r="N3" s="873" t="s">
        <v>1335</v>
      </c>
      <c r="O3" s="873"/>
      <c r="P3" s="873"/>
      <c r="T3" s="338"/>
      <c r="U3" s="334"/>
    </row>
    <row r="4" spans="1:21" s="12" customFormat="1" ht="17.25" customHeight="1">
      <c r="A4" s="871" t="s">
        <v>105</v>
      </c>
      <c r="B4" s="871"/>
      <c r="C4" s="871"/>
      <c r="D4" s="872" t="s">
        <v>947</v>
      </c>
      <c r="E4" s="872"/>
      <c r="F4" s="521"/>
      <c r="G4" s="521"/>
      <c r="H4" s="521"/>
      <c r="I4" s="521"/>
      <c r="J4" s="521"/>
      <c r="K4" s="521"/>
      <c r="L4" s="523"/>
      <c r="M4" s="750" t="s">
        <v>113</v>
      </c>
      <c r="N4" s="861" t="s">
        <v>1285</v>
      </c>
      <c r="O4" s="861"/>
      <c r="P4" s="861"/>
      <c r="T4" s="338"/>
      <c r="U4" s="334"/>
    </row>
    <row r="5" spans="1:21" s="10" customFormat="1" ht="19.5" customHeight="1">
      <c r="A5" s="586"/>
      <c r="B5" s="586"/>
      <c r="C5" s="587"/>
      <c r="D5" s="588"/>
      <c r="E5" s="589"/>
      <c r="F5" s="589"/>
      <c r="G5" s="589"/>
      <c r="H5" s="589"/>
      <c r="I5" s="586"/>
      <c r="J5" s="586"/>
      <c r="K5" s="586"/>
      <c r="L5" s="590"/>
      <c r="M5" s="751"/>
      <c r="N5" s="885">
        <v>41794.806141666668</v>
      </c>
      <c r="O5" s="885"/>
      <c r="P5" s="885"/>
      <c r="T5" s="338"/>
      <c r="U5" s="334"/>
    </row>
    <row r="6" spans="1:21" s="19" customFormat="1" ht="24.95" customHeight="1">
      <c r="A6" s="886" t="s">
        <v>11</v>
      </c>
      <c r="B6" s="887" t="s">
        <v>100</v>
      </c>
      <c r="C6" s="878" t="s">
        <v>112</v>
      </c>
      <c r="D6" s="877" t="s">
        <v>13</v>
      </c>
      <c r="E6" s="877" t="s">
        <v>943</v>
      </c>
      <c r="F6" s="877" t="s">
        <v>14</v>
      </c>
      <c r="G6" s="875" t="s">
        <v>301</v>
      </c>
      <c r="I6" s="592" t="s">
        <v>15</v>
      </c>
      <c r="J6" s="593"/>
      <c r="K6" s="593"/>
      <c r="L6" s="593"/>
      <c r="M6" s="752"/>
      <c r="N6" s="593"/>
      <c r="O6" s="593"/>
      <c r="P6" s="594"/>
      <c r="T6" s="339"/>
      <c r="U6" s="335"/>
    </row>
    <row r="7" spans="1:21" ht="26.25" customHeight="1">
      <c r="A7" s="886"/>
      <c r="B7" s="888"/>
      <c r="C7" s="878"/>
      <c r="D7" s="877"/>
      <c r="E7" s="877"/>
      <c r="F7" s="877"/>
      <c r="G7" s="876"/>
      <c r="H7" s="20"/>
      <c r="I7" s="46" t="s">
        <v>11</v>
      </c>
      <c r="J7" s="46" t="s">
        <v>101</v>
      </c>
      <c r="K7" s="46" t="s">
        <v>100</v>
      </c>
      <c r="L7" s="47" t="s">
        <v>12</v>
      </c>
      <c r="M7" s="753" t="s">
        <v>13</v>
      </c>
      <c r="N7" s="48" t="s">
        <v>943</v>
      </c>
      <c r="O7" s="46" t="s">
        <v>14</v>
      </c>
      <c r="P7" s="46" t="s">
        <v>27</v>
      </c>
    </row>
    <row r="8" spans="1:21" s="19" customFormat="1" ht="93" customHeight="1">
      <c r="A8" s="576">
        <v>1</v>
      </c>
      <c r="B8" s="739" t="s">
        <v>1317</v>
      </c>
      <c r="C8" s="740" t="s">
        <v>1318</v>
      </c>
      <c r="D8" s="578" t="s">
        <v>1330</v>
      </c>
      <c r="E8" s="579" t="s">
        <v>1059</v>
      </c>
      <c r="F8" s="599">
        <v>34176</v>
      </c>
      <c r="G8" s="581">
        <v>8</v>
      </c>
      <c r="H8" s="582"/>
      <c r="I8" s="576">
        <v>1</v>
      </c>
      <c r="J8" s="583" t="s">
        <v>1250</v>
      </c>
      <c r="K8" s="736" t="s">
        <v>1309</v>
      </c>
      <c r="L8" s="737" t="s">
        <v>1355</v>
      </c>
      <c r="M8" s="585" t="s">
        <v>1336</v>
      </c>
      <c r="N8" s="585" t="s">
        <v>1096</v>
      </c>
      <c r="O8" s="599">
        <v>35933</v>
      </c>
      <c r="P8" s="584">
        <v>5</v>
      </c>
      <c r="T8" s="339"/>
      <c r="U8" s="335"/>
    </row>
    <row r="9" spans="1:21" s="19" customFormat="1" ht="119.25" customHeight="1">
      <c r="A9" s="576">
        <v>2</v>
      </c>
      <c r="B9" s="739" t="s">
        <v>1314</v>
      </c>
      <c r="C9" s="740" t="s">
        <v>1315</v>
      </c>
      <c r="D9" s="578" t="s">
        <v>1316</v>
      </c>
      <c r="E9" s="579" t="s">
        <v>1014</v>
      </c>
      <c r="F9" s="599">
        <v>34752</v>
      </c>
      <c r="G9" s="581">
        <v>7</v>
      </c>
      <c r="H9" s="582"/>
      <c r="I9" s="576">
        <v>2</v>
      </c>
      <c r="J9" s="583" t="s">
        <v>1251</v>
      </c>
      <c r="K9" s="736" t="s">
        <v>1310</v>
      </c>
      <c r="L9" s="737" t="s">
        <v>1311</v>
      </c>
      <c r="M9" s="585" t="s">
        <v>1337</v>
      </c>
      <c r="N9" s="585" t="s">
        <v>961</v>
      </c>
      <c r="O9" s="599">
        <v>35700</v>
      </c>
      <c r="P9" s="584">
        <v>4</v>
      </c>
      <c r="T9" s="339"/>
      <c r="U9" s="335"/>
    </row>
    <row r="10" spans="1:21" s="19" customFormat="1" ht="119.25" customHeight="1">
      <c r="A10" s="576">
        <v>3</v>
      </c>
      <c r="B10" s="739" t="s">
        <v>1319</v>
      </c>
      <c r="C10" s="740" t="s">
        <v>1320</v>
      </c>
      <c r="D10" s="578" t="s">
        <v>1331</v>
      </c>
      <c r="E10" s="579" t="s">
        <v>996</v>
      </c>
      <c r="F10" s="599">
        <v>35668</v>
      </c>
      <c r="G10" s="581">
        <v>6</v>
      </c>
      <c r="H10" s="582"/>
      <c r="I10" s="576">
        <v>3</v>
      </c>
      <c r="J10" s="583" t="s">
        <v>1252</v>
      </c>
      <c r="K10" s="736" t="s">
        <v>1312</v>
      </c>
      <c r="L10" s="737" t="s">
        <v>1313</v>
      </c>
      <c r="M10" s="738" t="s">
        <v>1338</v>
      </c>
      <c r="N10" s="585" t="s">
        <v>1129</v>
      </c>
      <c r="O10" s="599">
        <v>40210</v>
      </c>
      <c r="P10" s="584">
        <v>7</v>
      </c>
      <c r="T10" s="339"/>
      <c r="U10" s="335"/>
    </row>
    <row r="11" spans="1:21" s="19" customFormat="1" ht="119.25" customHeight="1">
      <c r="A11" s="576">
        <v>4</v>
      </c>
      <c r="B11" s="739" t="s">
        <v>1310</v>
      </c>
      <c r="C11" s="737" t="s">
        <v>1311</v>
      </c>
      <c r="D11" s="578" t="s">
        <v>1328</v>
      </c>
      <c r="E11" s="579" t="s">
        <v>961</v>
      </c>
      <c r="F11" s="599">
        <v>35700</v>
      </c>
      <c r="G11" s="581">
        <v>5</v>
      </c>
      <c r="H11" s="582"/>
      <c r="I11" s="576">
        <v>4</v>
      </c>
      <c r="J11" s="583" t="s">
        <v>1253</v>
      </c>
      <c r="K11" s="736" t="s">
        <v>1314</v>
      </c>
      <c r="L11" s="737" t="s">
        <v>1315</v>
      </c>
      <c r="M11" s="585" t="s">
        <v>1316</v>
      </c>
      <c r="N11" s="585" t="s">
        <v>1014</v>
      </c>
      <c r="O11" s="599">
        <v>34752</v>
      </c>
      <c r="P11" s="584">
        <v>2</v>
      </c>
      <c r="T11" s="339"/>
      <c r="U11" s="335"/>
    </row>
    <row r="12" spans="1:21" s="19" customFormat="1" ht="119.25" customHeight="1">
      <c r="A12" s="576">
        <v>5</v>
      </c>
      <c r="B12" s="739" t="s">
        <v>1309</v>
      </c>
      <c r="C12" s="740" t="s">
        <v>1355</v>
      </c>
      <c r="D12" s="578" t="s">
        <v>1327</v>
      </c>
      <c r="E12" s="579" t="s">
        <v>1096</v>
      </c>
      <c r="F12" s="599">
        <v>35933</v>
      </c>
      <c r="G12" s="581">
        <v>4</v>
      </c>
      <c r="H12" s="582"/>
      <c r="I12" s="576">
        <v>5</v>
      </c>
      <c r="J12" s="583" t="s">
        <v>1254</v>
      </c>
      <c r="K12" s="736" t="s">
        <v>1317</v>
      </c>
      <c r="L12" s="737" t="s">
        <v>1318</v>
      </c>
      <c r="M12" s="585" t="s">
        <v>1339</v>
      </c>
      <c r="N12" s="585" t="s">
        <v>1059</v>
      </c>
      <c r="O12" s="599">
        <v>34176</v>
      </c>
      <c r="P12" s="584">
        <v>1</v>
      </c>
      <c r="T12" s="339"/>
      <c r="U12" s="335"/>
    </row>
    <row r="13" spans="1:21" s="19" customFormat="1" ht="119.25" customHeight="1">
      <c r="A13" s="576">
        <v>6</v>
      </c>
      <c r="B13" s="739" t="s">
        <v>1323</v>
      </c>
      <c r="C13" s="740" t="s">
        <v>1324</v>
      </c>
      <c r="D13" s="578" t="s">
        <v>1326</v>
      </c>
      <c r="E13" s="579" t="s">
        <v>1114</v>
      </c>
      <c r="F13" s="599">
        <v>35968</v>
      </c>
      <c r="G13" s="581">
        <v>3</v>
      </c>
      <c r="H13" s="582"/>
      <c r="I13" s="576">
        <v>6</v>
      </c>
      <c r="J13" s="583" t="s">
        <v>1255</v>
      </c>
      <c r="K13" s="736" t="s">
        <v>1319</v>
      </c>
      <c r="L13" s="737" t="s">
        <v>1320</v>
      </c>
      <c r="M13" s="585" t="s">
        <v>1340</v>
      </c>
      <c r="N13" s="585" t="s">
        <v>996</v>
      </c>
      <c r="O13" s="599">
        <v>35668</v>
      </c>
      <c r="P13" s="584">
        <v>3</v>
      </c>
      <c r="T13" s="339"/>
      <c r="U13" s="335"/>
    </row>
    <row r="14" spans="1:21" s="19" customFormat="1" ht="119.25" customHeight="1">
      <c r="A14" s="576">
        <v>7</v>
      </c>
      <c r="B14" s="739" t="s">
        <v>1312</v>
      </c>
      <c r="C14" s="740" t="s">
        <v>1313</v>
      </c>
      <c r="D14" s="578" t="s">
        <v>1329</v>
      </c>
      <c r="E14" s="579" t="s">
        <v>1129</v>
      </c>
      <c r="F14" s="599">
        <v>40210</v>
      </c>
      <c r="G14" s="581">
        <v>2</v>
      </c>
      <c r="H14" s="582"/>
      <c r="I14" s="576">
        <v>7</v>
      </c>
      <c r="J14" s="583" t="s">
        <v>1256</v>
      </c>
      <c r="K14" s="736" t="s">
        <v>1321</v>
      </c>
      <c r="L14" s="737" t="s">
        <v>1322</v>
      </c>
      <c r="M14" s="585" t="s">
        <v>1341</v>
      </c>
      <c r="N14" s="585" t="s">
        <v>1081</v>
      </c>
      <c r="O14" s="599">
        <v>43741</v>
      </c>
      <c r="P14" s="584">
        <v>8</v>
      </c>
      <c r="T14" s="339"/>
      <c r="U14" s="335"/>
    </row>
    <row r="15" spans="1:21" s="19" customFormat="1" ht="119.25" customHeight="1">
      <c r="A15" s="576">
        <v>8</v>
      </c>
      <c r="B15" s="739" t="s">
        <v>1321</v>
      </c>
      <c r="C15" s="740" t="s">
        <v>1322</v>
      </c>
      <c r="D15" s="578" t="s">
        <v>1325</v>
      </c>
      <c r="E15" s="579" t="s">
        <v>1081</v>
      </c>
      <c r="F15" s="599">
        <v>43741</v>
      </c>
      <c r="G15" s="581">
        <v>1</v>
      </c>
      <c r="H15" s="582"/>
      <c r="I15" s="576">
        <v>8</v>
      </c>
      <c r="J15" s="583" t="s">
        <v>1257</v>
      </c>
      <c r="K15" s="736" t="s">
        <v>1323</v>
      </c>
      <c r="L15" s="737" t="s">
        <v>1324</v>
      </c>
      <c r="M15" s="585" t="s">
        <v>1342</v>
      </c>
      <c r="N15" s="585" t="s">
        <v>1114</v>
      </c>
      <c r="O15" s="599">
        <v>35968</v>
      </c>
      <c r="P15" s="584">
        <v>6</v>
      </c>
      <c r="T15" s="339"/>
      <c r="U15" s="335"/>
    </row>
    <row r="16" spans="1:21" s="19" customFormat="1" ht="51.75" hidden="1" customHeight="1">
      <c r="A16" s="576"/>
      <c r="B16" s="23"/>
      <c r="C16" s="26"/>
      <c r="D16" s="365"/>
      <c r="E16" s="366"/>
      <c r="F16" s="27"/>
      <c r="G16" s="368"/>
      <c r="H16" s="22"/>
      <c r="I16" s="358" t="s">
        <v>16</v>
      </c>
      <c r="J16" s="359"/>
      <c r="K16" s="359"/>
      <c r="L16" s="359"/>
      <c r="M16" s="754"/>
      <c r="N16" s="359"/>
      <c r="O16" s="359"/>
      <c r="P16" s="360"/>
      <c r="T16" s="339"/>
      <c r="U16" s="335"/>
    </row>
    <row r="17" spans="1:21" s="19" customFormat="1" ht="51.75" hidden="1" customHeight="1">
      <c r="A17" s="576"/>
      <c r="B17" s="23"/>
      <c r="C17" s="26"/>
      <c r="D17" s="365"/>
      <c r="E17" s="366"/>
      <c r="F17" s="27"/>
      <c r="G17" s="368"/>
      <c r="H17" s="22"/>
      <c r="I17" s="49" t="s">
        <v>11</v>
      </c>
      <c r="J17" s="46" t="s">
        <v>101</v>
      </c>
      <c r="K17" s="46" t="s">
        <v>100</v>
      </c>
      <c r="L17" s="47" t="s">
        <v>12</v>
      </c>
      <c r="M17" s="753" t="s">
        <v>13</v>
      </c>
      <c r="N17" s="48" t="s">
        <v>943</v>
      </c>
      <c r="O17" s="46" t="s">
        <v>14</v>
      </c>
      <c r="P17" s="46" t="s">
        <v>27</v>
      </c>
      <c r="T17" s="339"/>
      <c r="U17" s="335"/>
    </row>
    <row r="18" spans="1:21" s="19" customFormat="1" ht="51.75" hidden="1" customHeight="1">
      <c r="A18" s="576"/>
      <c r="B18" s="576"/>
      <c r="C18" s="577"/>
      <c r="D18" s="578"/>
      <c r="E18" s="579"/>
      <c r="F18" s="580"/>
      <c r="G18" s="581"/>
      <c r="H18" s="582"/>
      <c r="I18" s="576">
        <v>1</v>
      </c>
      <c r="J18" s="583" t="s">
        <v>56</v>
      </c>
      <c r="K18" s="584" t="s">
        <v>1206</v>
      </c>
      <c r="L18" s="577" t="s">
        <v>1206</v>
      </c>
      <c r="M18" s="585" t="s">
        <v>1206</v>
      </c>
      <c r="N18" s="585" t="s">
        <v>1206</v>
      </c>
      <c r="O18" s="580"/>
      <c r="P18" s="584"/>
      <c r="T18" s="339"/>
      <c r="U18" s="335"/>
    </row>
    <row r="19" spans="1:21" s="19" customFormat="1" ht="51.75" hidden="1" customHeight="1">
      <c r="A19" s="576"/>
      <c r="B19" s="576"/>
      <c r="C19" s="577"/>
      <c r="D19" s="578"/>
      <c r="E19" s="579"/>
      <c r="F19" s="580"/>
      <c r="G19" s="581"/>
      <c r="H19" s="582"/>
      <c r="I19" s="576">
        <v>2</v>
      </c>
      <c r="J19" s="583" t="s">
        <v>50</v>
      </c>
      <c r="K19" s="584" t="s">
        <v>1206</v>
      </c>
      <c r="L19" s="577" t="s">
        <v>1206</v>
      </c>
      <c r="M19" s="585" t="s">
        <v>1206</v>
      </c>
      <c r="N19" s="585" t="s">
        <v>1206</v>
      </c>
      <c r="O19" s="580"/>
      <c r="P19" s="584"/>
      <c r="T19" s="339"/>
      <c r="U19" s="335"/>
    </row>
    <row r="20" spans="1:21" s="19" customFormat="1" ht="51.75" hidden="1" customHeight="1">
      <c r="A20" s="576"/>
      <c r="B20" s="576"/>
      <c r="C20" s="577"/>
      <c r="D20" s="578"/>
      <c r="E20" s="579"/>
      <c r="F20" s="580"/>
      <c r="G20" s="581"/>
      <c r="H20" s="582"/>
      <c r="I20" s="576">
        <v>3</v>
      </c>
      <c r="J20" s="583" t="s">
        <v>57</v>
      </c>
      <c r="K20" s="584" t="s">
        <v>1206</v>
      </c>
      <c r="L20" s="577" t="s">
        <v>1206</v>
      </c>
      <c r="M20" s="585" t="s">
        <v>1206</v>
      </c>
      <c r="N20" s="585" t="s">
        <v>1206</v>
      </c>
      <c r="O20" s="580"/>
      <c r="P20" s="584"/>
      <c r="T20" s="339"/>
      <c r="U20" s="335"/>
    </row>
    <row r="21" spans="1:21" s="19" customFormat="1" ht="51.75" hidden="1" customHeight="1">
      <c r="A21" s="576"/>
      <c r="B21" s="576"/>
      <c r="C21" s="577"/>
      <c r="D21" s="578"/>
      <c r="E21" s="579"/>
      <c r="F21" s="580"/>
      <c r="G21" s="581"/>
      <c r="H21" s="582"/>
      <c r="I21" s="576">
        <v>4</v>
      </c>
      <c r="J21" s="583" t="s">
        <v>58</v>
      </c>
      <c r="K21" s="584" t="s">
        <v>1206</v>
      </c>
      <c r="L21" s="577" t="s">
        <v>1206</v>
      </c>
      <c r="M21" s="585" t="s">
        <v>1206</v>
      </c>
      <c r="N21" s="585" t="s">
        <v>1206</v>
      </c>
      <c r="O21" s="580"/>
      <c r="P21" s="584"/>
      <c r="T21" s="339"/>
      <c r="U21" s="335"/>
    </row>
    <row r="22" spans="1:21" s="19" customFormat="1" ht="51.75" hidden="1" customHeight="1">
      <c r="A22" s="576"/>
      <c r="B22" s="576"/>
      <c r="C22" s="577"/>
      <c r="D22" s="578"/>
      <c r="E22" s="579"/>
      <c r="F22" s="580"/>
      <c r="G22" s="581"/>
      <c r="H22" s="582"/>
      <c r="I22" s="576">
        <v>5</v>
      </c>
      <c r="J22" s="583" t="s">
        <v>59</v>
      </c>
      <c r="K22" s="584" t="s">
        <v>1206</v>
      </c>
      <c r="L22" s="577" t="s">
        <v>1206</v>
      </c>
      <c r="M22" s="585" t="s">
        <v>1206</v>
      </c>
      <c r="N22" s="585" t="s">
        <v>1206</v>
      </c>
      <c r="O22" s="580"/>
      <c r="P22" s="584"/>
      <c r="T22" s="339"/>
      <c r="U22" s="335"/>
    </row>
    <row r="23" spans="1:21" s="19" customFormat="1" ht="51.75" hidden="1" customHeight="1">
      <c r="A23" s="576"/>
      <c r="B23" s="576"/>
      <c r="C23" s="577"/>
      <c r="D23" s="578"/>
      <c r="E23" s="579"/>
      <c r="F23" s="580"/>
      <c r="G23" s="581"/>
      <c r="H23" s="582"/>
      <c r="I23" s="576">
        <v>6</v>
      </c>
      <c r="J23" s="583" t="s">
        <v>60</v>
      </c>
      <c r="K23" s="584" t="s">
        <v>1206</v>
      </c>
      <c r="L23" s="577" t="s">
        <v>1206</v>
      </c>
      <c r="M23" s="585" t="s">
        <v>1206</v>
      </c>
      <c r="N23" s="585" t="s">
        <v>1206</v>
      </c>
      <c r="O23" s="580"/>
      <c r="P23" s="584"/>
      <c r="T23" s="339"/>
      <c r="U23" s="335"/>
    </row>
    <row r="24" spans="1:21" s="19" customFormat="1" ht="51.75" hidden="1" customHeight="1">
      <c r="A24" s="576"/>
      <c r="B24" s="576"/>
      <c r="C24" s="577"/>
      <c r="D24" s="578"/>
      <c r="E24" s="579"/>
      <c r="F24" s="580"/>
      <c r="G24" s="581"/>
      <c r="H24" s="582"/>
      <c r="I24" s="576">
        <v>7</v>
      </c>
      <c r="J24" s="583" t="s">
        <v>495</v>
      </c>
      <c r="K24" s="584" t="s">
        <v>1206</v>
      </c>
      <c r="L24" s="577" t="s">
        <v>1206</v>
      </c>
      <c r="M24" s="585" t="s">
        <v>1206</v>
      </c>
      <c r="N24" s="585" t="s">
        <v>1206</v>
      </c>
      <c r="O24" s="580"/>
      <c r="P24" s="584"/>
      <c r="T24" s="339"/>
      <c r="U24" s="335"/>
    </row>
    <row r="25" spans="1:21" s="19" customFormat="1" ht="51.75" hidden="1" customHeight="1">
      <c r="A25" s="576"/>
      <c r="B25" s="576"/>
      <c r="C25" s="577"/>
      <c r="D25" s="578"/>
      <c r="E25" s="579"/>
      <c r="F25" s="580"/>
      <c r="G25" s="581"/>
      <c r="H25" s="582"/>
      <c r="I25" s="576">
        <v>8</v>
      </c>
      <c r="J25" s="583" t="s">
        <v>496</v>
      </c>
      <c r="K25" s="584" t="s">
        <v>1206</v>
      </c>
      <c r="L25" s="577" t="s">
        <v>1206</v>
      </c>
      <c r="M25" s="585" t="s">
        <v>1206</v>
      </c>
      <c r="N25" s="585" t="s">
        <v>1206</v>
      </c>
      <c r="O25" s="580"/>
      <c r="P25" s="584"/>
      <c r="T25" s="339"/>
      <c r="U25" s="335"/>
    </row>
    <row r="26" spans="1:21" s="19" customFormat="1" ht="29.25" hidden="1" customHeight="1">
      <c r="A26" s="23">
        <v>19</v>
      </c>
      <c r="B26" s="23"/>
      <c r="C26" s="26"/>
      <c r="D26" s="365"/>
      <c r="E26" s="366"/>
      <c r="F26" s="27"/>
      <c r="G26" s="368"/>
      <c r="H26" s="22"/>
      <c r="I26" s="358" t="s">
        <v>17</v>
      </c>
      <c r="J26" s="359"/>
      <c r="K26" s="359"/>
      <c r="L26" s="359"/>
      <c r="M26" s="754"/>
      <c r="N26" s="359"/>
      <c r="O26" s="359"/>
      <c r="P26" s="360"/>
      <c r="T26" s="339"/>
      <c r="U26" s="335"/>
    </row>
    <row r="27" spans="1:21" s="19" customFormat="1" ht="29.25" hidden="1" customHeight="1">
      <c r="A27" s="23">
        <v>20</v>
      </c>
      <c r="B27" s="23"/>
      <c r="C27" s="26"/>
      <c r="D27" s="365"/>
      <c r="E27" s="366"/>
      <c r="F27" s="27"/>
      <c r="G27" s="368"/>
      <c r="H27" s="22"/>
      <c r="I27" s="49" t="s">
        <v>11</v>
      </c>
      <c r="J27" s="46" t="s">
        <v>101</v>
      </c>
      <c r="K27" s="46" t="s">
        <v>100</v>
      </c>
      <c r="L27" s="47" t="s">
        <v>12</v>
      </c>
      <c r="M27" s="753" t="s">
        <v>13</v>
      </c>
      <c r="N27" s="48" t="s">
        <v>943</v>
      </c>
      <c r="O27" s="46" t="s">
        <v>14</v>
      </c>
      <c r="P27" s="46" t="s">
        <v>27</v>
      </c>
      <c r="T27" s="339"/>
      <c r="U27" s="335"/>
    </row>
    <row r="28" spans="1:21" s="19" customFormat="1" ht="29.25" hidden="1" customHeight="1">
      <c r="A28" s="23">
        <v>21</v>
      </c>
      <c r="B28" s="23"/>
      <c r="C28" s="26"/>
      <c r="D28" s="365"/>
      <c r="E28" s="366"/>
      <c r="F28" s="27"/>
      <c r="G28" s="368"/>
      <c r="H28" s="22"/>
      <c r="I28" s="23">
        <v>1</v>
      </c>
      <c r="J28" s="24" t="s">
        <v>61</v>
      </c>
      <c r="K28" s="25" t="s">
        <v>1206</v>
      </c>
      <c r="L28" s="26" t="s">
        <v>1206</v>
      </c>
      <c r="M28" s="50" t="s">
        <v>1206</v>
      </c>
      <c r="N28" s="50" t="s">
        <v>1206</v>
      </c>
      <c r="O28" s="27"/>
      <c r="P28" s="25"/>
      <c r="T28" s="339"/>
      <c r="U28" s="335"/>
    </row>
    <row r="29" spans="1:21" s="19" customFormat="1" ht="29.25" hidden="1" customHeight="1">
      <c r="A29" s="23">
        <v>22</v>
      </c>
      <c r="B29" s="23"/>
      <c r="C29" s="26"/>
      <c r="D29" s="365"/>
      <c r="E29" s="366"/>
      <c r="F29" s="27"/>
      <c r="G29" s="368"/>
      <c r="H29" s="22"/>
      <c r="I29" s="23">
        <v>2</v>
      </c>
      <c r="J29" s="24" t="s">
        <v>62</v>
      </c>
      <c r="K29" s="25" t="s">
        <v>1206</v>
      </c>
      <c r="L29" s="26" t="s">
        <v>1206</v>
      </c>
      <c r="M29" s="50" t="s">
        <v>1206</v>
      </c>
      <c r="N29" s="50" t="s">
        <v>1206</v>
      </c>
      <c r="O29" s="27"/>
      <c r="P29" s="25"/>
      <c r="T29" s="339"/>
      <c r="U29" s="335"/>
    </row>
    <row r="30" spans="1:21" s="19" customFormat="1" ht="29.25" hidden="1" customHeight="1">
      <c r="A30" s="23">
        <v>23</v>
      </c>
      <c r="B30" s="23"/>
      <c r="C30" s="26"/>
      <c r="D30" s="365"/>
      <c r="E30" s="366"/>
      <c r="F30" s="27"/>
      <c r="G30" s="368"/>
      <c r="H30" s="22"/>
      <c r="I30" s="23">
        <v>3</v>
      </c>
      <c r="J30" s="24" t="s">
        <v>63</v>
      </c>
      <c r="K30" s="25" t="s">
        <v>1206</v>
      </c>
      <c r="L30" s="26" t="s">
        <v>1206</v>
      </c>
      <c r="M30" s="50" t="s">
        <v>1206</v>
      </c>
      <c r="N30" s="50" t="s">
        <v>1206</v>
      </c>
      <c r="O30" s="27"/>
      <c r="P30" s="25"/>
      <c r="T30" s="339"/>
      <c r="U30" s="335"/>
    </row>
    <row r="31" spans="1:21" s="19" customFormat="1" ht="29.25" hidden="1" customHeight="1">
      <c r="A31" s="23">
        <v>24</v>
      </c>
      <c r="B31" s="23"/>
      <c r="C31" s="26"/>
      <c r="D31" s="365"/>
      <c r="E31" s="366"/>
      <c r="F31" s="27"/>
      <c r="G31" s="368"/>
      <c r="H31" s="22"/>
      <c r="I31" s="23">
        <v>4</v>
      </c>
      <c r="J31" s="24" t="s">
        <v>64</v>
      </c>
      <c r="K31" s="25" t="s">
        <v>1206</v>
      </c>
      <c r="L31" s="26" t="s">
        <v>1206</v>
      </c>
      <c r="M31" s="50" t="s">
        <v>1206</v>
      </c>
      <c r="N31" s="50" t="s">
        <v>1206</v>
      </c>
      <c r="O31" s="27"/>
      <c r="P31" s="25"/>
      <c r="T31" s="339"/>
      <c r="U31" s="335"/>
    </row>
    <row r="32" spans="1:21" s="19" customFormat="1" ht="29.25" hidden="1" customHeight="1">
      <c r="A32" s="23">
        <v>25</v>
      </c>
      <c r="B32" s="23"/>
      <c r="C32" s="26"/>
      <c r="D32" s="365"/>
      <c r="E32" s="366"/>
      <c r="F32" s="27"/>
      <c r="G32" s="368"/>
      <c r="H32" s="22"/>
      <c r="I32" s="23">
        <v>5</v>
      </c>
      <c r="J32" s="24" t="s">
        <v>65</v>
      </c>
      <c r="K32" s="25" t="s">
        <v>1206</v>
      </c>
      <c r="L32" s="26" t="s">
        <v>1206</v>
      </c>
      <c r="M32" s="50" t="s">
        <v>1206</v>
      </c>
      <c r="N32" s="50" t="s">
        <v>1206</v>
      </c>
      <c r="O32" s="27"/>
      <c r="P32" s="25"/>
      <c r="T32" s="339"/>
      <c r="U32" s="335"/>
    </row>
    <row r="33" spans="1:21" s="19" customFormat="1" ht="29.25" hidden="1" customHeight="1">
      <c r="A33" s="23">
        <v>26</v>
      </c>
      <c r="B33" s="23"/>
      <c r="C33" s="26"/>
      <c r="D33" s="365"/>
      <c r="E33" s="366"/>
      <c r="F33" s="27"/>
      <c r="G33" s="368"/>
      <c r="H33" s="22"/>
      <c r="I33" s="23">
        <v>6</v>
      </c>
      <c r="J33" s="24" t="s">
        <v>66</v>
      </c>
      <c r="K33" s="25" t="s">
        <v>1206</v>
      </c>
      <c r="L33" s="26" t="s">
        <v>1206</v>
      </c>
      <c r="M33" s="50" t="s">
        <v>1206</v>
      </c>
      <c r="N33" s="50" t="s">
        <v>1206</v>
      </c>
      <c r="O33" s="27"/>
      <c r="P33" s="25"/>
      <c r="T33" s="339"/>
      <c r="U33" s="335"/>
    </row>
    <row r="34" spans="1:21" s="19" customFormat="1" ht="29.25" hidden="1" customHeight="1">
      <c r="A34" s="23">
        <v>27</v>
      </c>
      <c r="B34" s="23"/>
      <c r="C34" s="26"/>
      <c r="D34" s="365"/>
      <c r="E34" s="366"/>
      <c r="F34" s="27"/>
      <c r="G34" s="368"/>
      <c r="H34" s="22"/>
      <c r="I34" s="23">
        <v>7</v>
      </c>
      <c r="J34" s="24" t="s">
        <v>497</v>
      </c>
      <c r="K34" s="25" t="s">
        <v>1206</v>
      </c>
      <c r="L34" s="26" t="s">
        <v>1206</v>
      </c>
      <c r="M34" s="50" t="s">
        <v>1206</v>
      </c>
      <c r="N34" s="50" t="s">
        <v>1206</v>
      </c>
      <c r="O34" s="27"/>
      <c r="P34" s="25"/>
      <c r="T34" s="339"/>
      <c r="U34" s="335"/>
    </row>
    <row r="35" spans="1:21" s="19" customFormat="1" ht="29.25" hidden="1" customHeight="1">
      <c r="A35" s="23">
        <v>28</v>
      </c>
      <c r="B35" s="23"/>
      <c r="C35" s="26"/>
      <c r="D35" s="365"/>
      <c r="E35" s="366"/>
      <c r="F35" s="27"/>
      <c r="G35" s="368"/>
      <c r="H35" s="22"/>
      <c r="I35" s="23">
        <v>8</v>
      </c>
      <c r="J35" s="24" t="s">
        <v>498</v>
      </c>
      <c r="K35" s="25" t="s">
        <v>1206</v>
      </c>
      <c r="L35" s="26" t="s">
        <v>1206</v>
      </c>
      <c r="M35" s="50" t="s">
        <v>1206</v>
      </c>
      <c r="N35" s="50" t="s">
        <v>1206</v>
      </c>
      <c r="O35" s="27"/>
      <c r="P35" s="25"/>
      <c r="T35" s="339"/>
      <c r="U35" s="335"/>
    </row>
    <row r="36" spans="1:21" s="19" customFormat="1" ht="29.25" hidden="1" customHeight="1">
      <c r="A36" s="23">
        <v>29</v>
      </c>
      <c r="B36" s="23"/>
      <c r="C36" s="26"/>
      <c r="D36" s="365"/>
      <c r="E36" s="366"/>
      <c r="F36" s="27"/>
      <c r="G36" s="368"/>
      <c r="H36" s="22"/>
      <c r="I36" s="358" t="s">
        <v>45</v>
      </c>
      <c r="J36" s="359"/>
      <c r="K36" s="359"/>
      <c r="L36" s="359"/>
      <c r="M36" s="754"/>
      <c r="N36" s="359"/>
      <c r="O36" s="359"/>
      <c r="P36" s="360"/>
      <c r="T36" s="339"/>
      <c r="U36" s="335"/>
    </row>
    <row r="37" spans="1:21" s="19" customFormat="1" ht="29.25" hidden="1" customHeight="1">
      <c r="A37" s="23">
        <v>30</v>
      </c>
      <c r="B37" s="23"/>
      <c r="C37" s="26"/>
      <c r="D37" s="365"/>
      <c r="E37" s="366"/>
      <c r="F37" s="27"/>
      <c r="G37" s="368"/>
      <c r="H37" s="22"/>
      <c r="I37" s="49" t="s">
        <v>11</v>
      </c>
      <c r="J37" s="46" t="s">
        <v>101</v>
      </c>
      <c r="K37" s="46" t="s">
        <v>100</v>
      </c>
      <c r="L37" s="47" t="s">
        <v>12</v>
      </c>
      <c r="M37" s="753" t="s">
        <v>13</v>
      </c>
      <c r="N37" s="48" t="s">
        <v>943</v>
      </c>
      <c r="O37" s="46" t="s">
        <v>14</v>
      </c>
      <c r="P37" s="46" t="s">
        <v>27</v>
      </c>
      <c r="T37" s="339"/>
      <c r="U37" s="335"/>
    </row>
    <row r="38" spans="1:21" s="19" customFormat="1" ht="29.25" hidden="1" customHeight="1">
      <c r="A38" s="23">
        <v>31</v>
      </c>
      <c r="B38" s="23"/>
      <c r="C38" s="26"/>
      <c r="D38" s="365"/>
      <c r="E38" s="366"/>
      <c r="F38" s="27"/>
      <c r="G38" s="368"/>
      <c r="H38" s="22"/>
      <c r="I38" s="23">
        <v>1</v>
      </c>
      <c r="J38" s="24" t="s">
        <v>67</v>
      </c>
      <c r="K38" s="25" t="s">
        <v>1206</v>
      </c>
      <c r="L38" s="26" t="s">
        <v>1206</v>
      </c>
      <c r="M38" s="50" t="s">
        <v>1206</v>
      </c>
      <c r="N38" s="50" t="s">
        <v>1206</v>
      </c>
      <c r="O38" s="27"/>
      <c r="P38" s="25"/>
      <c r="T38" s="339"/>
      <c r="U38" s="335"/>
    </row>
    <row r="39" spans="1:21" s="19" customFormat="1" ht="29.25" hidden="1" customHeight="1">
      <c r="A39" s="23">
        <v>32</v>
      </c>
      <c r="B39" s="23"/>
      <c r="C39" s="26"/>
      <c r="D39" s="365"/>
      <c r="E39" s="366"/>
      <c r="F39" s="27"/>
      <c r="G39" s="368"/>
      <c r="H39" s="22"/>
      <c r="I39" s="23">
        <v>2</v>
      </c>
      <c r="J39" s="24" t="s">
        <v>68</v>
      </c>
      <c r="K39" s="25" t="s">
        <v>1206</v>
      </c>
      <c r="L39" s="26" t="s">
        <v>1206</v>
      </c>
      <c r="M39" s="50" t="s">
        <v>1206</v>
      </c>
      <c r="N39" s="50" t="s">
        <v>1206</v>
      </c>
      <c r="O39" s="27"/>
      <c r="P39" s="25"/>
      <c r="T39" s="339"/>
      <c r="U39" s="335"/>
    </row>
    <row r="40" spans="1:21" s="19" customFormat="1" ht="29.25" hidden="1" customHeight="1">
      <c r="A40" s="23">
        <v>33</v>
      </c>
      <c r="B40" s="23"/>
      <c r="C40" s="26"/>
      <c r="D40" s="365"/>
      <c r="E40" s="366"/>
      <c r="F40" s="27"/>
      <c r="G40" s="368"/>
      <c r="H40" s="22"/>
      <c r="I40" s="23">
        <v>3</v>
      </c>
      <c r="J40" s="24" t="s">
        <v>69</v>
      </c>
      <c r="K40" s="25" t="s">
        <v>1206</v>
      </c>
      <c r="L40" s="26" t="s">
        <v>1206</v>
      </c>
      <c r="M40" s="50" t="s">
        <v>1206</v>
      </c>
      <c r="N40" s="50" t="s">
        <v>1206</v>
      </c>
      <c r="O40" s="27"/>
      <c r="P40" s="25"/>
      <c r="T40" s="339"/>
      <c r="U40" s="335"/>
    </row>
    <row r="41" spans="1:21" s="19" customFormat="1" ht="29.25" hidden="1" customHeight="1">
      <c r="A41" s="23">
        <v>34</v>
      </c>
      <c r="B41" s="23"/>
      <c r="C41" s="26"/>
      <c r="D41" s="365"/>
      <c r="E41" s="366"/>
      <c r="F41" s="27"/>
      <c r="G41" s="368"/>
      <c r="H41" s="22"/>
      <c r="I41" s="23">
        <v>4</v>
      </c>
      <c r="J41" s="24" t="s">
        <v>70</v>
      </c>
      <c r="K41" s="25" t="s">
        <v>1206</v>
      </c>
      <c r="L41" s="26" t="s">
        <v>1206</v>
      </c>
      <c r="M41" s="50" t="s">
        <v>1206</v>
      </c>
      <c r="N41" s="50" t="s">
        <v>1206</v>
      </c>
      <c r="O41" s="27"/>
      <c r="P41" s="25"/>
      <c r="T41" s="339"/>
      <c r="U41" s="335"/>
    </row>
    <row r="42" spans="1:21" s="19" customFormat="1" ht="29.25" hidden="1" customHeight="1">
      <c r="A42" s="23">
        <v>35</v>
      </c>
      <c r="B42" s="23"/>
      <c r="C42" s="26"/>
      <c r="D42" s="365"/>
      <c r="E42" s="366"/>
      <c r="F42" s="27"/>
      <c r="G42" s="368"/>
      <c r="H42" s="22"/>
      <c r="I42" s="23">
        <v>5</v>
      </c>
      <c r="J42" s="24" t="s">
        <v>71</v>
      </c>
      <c r="K42" s="25" t="s">
        <v>1206</v>
      </c>
      <c r="L42" s="26" t="s">
        <v>1206</v>
      </c>
      <c r="M42" s="50" t="s">
        <v>1206</v>
      </c>
      <c r="N42" s="50" t="s">
        <v>1206</v>
      </c>
      <c r="O42" s="27"/>
      <c r="P42" s="25"/>
      <c r="T42" s="339"/>
      <c r="U42" s="335"/>
    </row>
    <row r="43" spans="1:21" s="19" customFormat="1" ht="29.25" hidden="1" customHeight="1">
      <c r="A43" s="23">
        <v>36</v>
      </c>
      <c r="B43" s="23"/>
      <c r="C43" s="26"/>
      <c r="D43" s="365"/>
      <c r="E43" s="366"/>
      <c r="F43" s="27"/>
      <c r="G43" s="368"/>
      <c r="H43" s="22"/>
      <c r="I43" s="23">
        <v>6</v>
      </c>
      <c r="J43" s="24" t="s">
        <v>72</v>
      </c>
      <c r="K43" s="25" t="s">
        <v>1206</v>
      </c>
      <c r="L43" s="26" t="s">
        <v>1206</v>
      </c>
      <c r="M43" s="50" t="s">
        <v>1206</v>
      </c>
      <c r="N43" s="50" t="s">
        <v>1206</v>
      </c>
      <c r="O43" s="27"/>
      <c r="P43" s="25"/>
      <c r="T43" s="339"/>
      <c r="U43" s="335"/>
    </row>
    <row r="44" spans="1:21" s="19" customFormat="1" ht="29.25" hidden="1" customHeight="1">
      <c r="A44" s="23">
        <v>37</v>
      </c>
      <c r="B44" s="23"/>
      <c r="C44" s="26"/>
      <c r="D44" s="365"/>
      <c r="E44" s="366"/>
      <c r="F44" s="27"/>
      <c r="G44" s="368"/>
      <c r="H44" s="22"/>
      <c r="I44" s="23">
        <v>7</v>
      </c>
      <c r="J44" s="24" t="s">
        <v>499</v>
      </c>
      <c r="K44" s="25" t="s">
        <v>1206</v>
      </c>
      <c r="L44" s="26" t="s">
        <v>1206</v>
      </c>
      <c r="M44" s="50" t="s">
        <v>1206</v>
      </c>
      <c r="N44" s="50" t="s">
        <v>1206</v>
      </c>
      <c r="O44" s="27"/>
      <c r="P44" s="25"/>
      <c r="T44" s="339"/>
      <c r="U44" s="335"/>
    </row>
    <row r="45" spans="1:21" s="19" customFormat="1" ht="29.25" hidden="1" customHeight="1">
      <c r="A45" s="23">
        <v>38</v>
      </c>
      <c r="B45" s="23"/>
      <c r="C45" s="26"/>
      <c r="D45" s="365"/>
      <c r="E45" s="366"/>
      <c r="F45" s="27"/>
      <c r="G45" s="368"/>
      <c r="H45" s="22"/>
      <c r="I45" s="23">
        <v>8</v>
      </c>
      <c r="J45" s="24" t="s">
        <v>500</v>
      </c>
      <c r="K45" s="25" t="s">
        <v>1206</v>
      </c>
      <c r="L45" s="26" t="s">
        <v>1206</v>
      </c>
      <c r="M45" s="50" t="s">
        <v>1206</v>
      </c>
      <c r="N45" s="50" t="s">
        <v>1206</v>
      </c>
      <c r="O45" s="27"/>
      <c r="P45" s="25"/>
      <c r="T45" s="339"/>
      <c r="U45" s="335"/>
    </row>
    <row r="46" spans="1:21" ht="48.75" customHeight="1">
      <c r="A46" s="35"/>
      <c r="B46" s="35"/>
      <c r="C46" s="36"/>
      <c r="D46" s="57"/>
      <c r="E46" s="37"/>
      <c r="F46" s="38"/>
      <c r="G46" s="39"/>
      <c r="I46" s="40"/>
      <c r="J46" s="41"/>
      <c r="K46" s="42"/>
      <c r="L46" s="43"/>
      <c r="M46" s="53"/>
      <c r="N46" s="53"/>
      <c r="O46" s="44"/>
      <c r="P46" s="42"/>
    </row>
    <row r="47" spans="1:21" ht="14.25" customHeight="1">
      <c r="A47" s="567" t="s">
        <v>18</v>
      </c>
      <c r="B47" s="567"/>
      <c r="C47" s="567"/>
      <c r="D47" s="568"/>
      <c r="E47" s="569" t="s">
        <v>0</v>
      </c>
      <c r="F47" s="570" t="s">
        <v>1</v>
      </c>
      <c r="G47" s="571"/>
      <c r="H47" s="572" t="s">
        <v>2</v>
      </c>
      <c r="I47" s="572"/>
      <c r="J47" s="572"/>
      <c r="K47" s="572"/>
      <c r="L47" s="573"/>
      <c r="M47" s="575" t="s">
        <v>3</v>
      </c>
      <c r="N47" s="575" t="s">
        <v>3</v>
      </c>
      <c r="O47" s="571" t="s">
        <v>3</v>
      </c>
      <c r="P47" s="567"/>
      <c r="Q47" s="33"/>
    </row>
  </sheetData>
  <sortState ref="B8:F15">
    <sortCondition ref="F8:F15"/>
  </sortState>
  <mergeCells count="18">
    <mergeCell ref="A1:P1"/>
    <mergeCell ref="A2:P2"/>
    <mergeCell ref="A3:C3"/>
    <mergeCell ref="D3:E3"/>
    <mergeCell ref="F3:G3"/>
    <mergeCell ref="I3:M3"/>
    <mergeCell ref="N3:P3"/>
    <mergeCell ref="G6:G7"/>
    <mergeCell ref="A4:C4"/>
    <mergeCell ref="D4:E4"/>
    <mergeCell ref="N4:P4"/>
    <mergeCell ref="N5:P5"/>
    <mergeCell ref="A6:A7"/>
    <mergeCell ref="B6:B7"/>
    <mergeCell ref="C6:C7"/>
    <mergeCell ref="D6:D7"/>
    <mergeCell ref="E6:E7"/>
    <mergeCell ref="F6:F7"/>
  </mergeCells>
  <conditionalFormatting sqref="N1:N1048576">
    <cfRule type="containsText" dxfId="5" priority="4" stopIfTrue="1" operator="containsText" text="FERDİ">
      <formula>NOT(ISERROR(SEARCH("FERDİ",N1)))</formula>
    </cfRule>
  </conditionalFormatting>
  <conditionalFormatting sqref="E1:E1048576">
    <cfRule type="containsText" dxfId="4" priority="3" stopIfTrue="1" operator="containsText" text="FERDİ">
      <formula>NOT(ISERROR(SEARCH("FERDİ",E1)))</formula>
    </cfRule>
  </conditionalFormatting>
  <conditionalFormatting sqref="N3">
    <cfRule type="containsText" dxfId="3" priority="2" stopIfTrue="1" operator="containsText" text="FERDİ">
      <formula>NOT(ISERROR(SEARCH("FERDİ",N3)))</formula>
    </cfRule>
  </conditionalFormatting>
  <conditionalFormatting sqref="N4">
    <cfRule type="containsText" dxfId="2"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4"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sheetPr codeName="Sayfa28">
    <tabColor rgb="FF66FF33"/>
  </sheetPr>
  <dimension ref="A1:M538"/>
  <sheetViews>
    <sheetView view="pageBreakPreview" zoomScale="90" zoomScaleSheetLayoutView="90" workbookViewId="0">
      <selection activeCell="M14" sqref="M14"/>
    </sheetView>
  </sheetViews>
  <sheetFormatPr defaultRowHeight="12.75"/>
  <cols>
    <col min="1" max="1" width="4.7109375" style="146" bestFit="1" customWidth="1"/>
    <col min="2" max="2" width="17.42578125" style="242" hidden="1" customWidth="1"/>
    <col min="3" max="3" width="10.42578125" style="2" bestFit="1" customWidth="1"/>
    <col min="4" max="4" width="17.42578125" style="159" customWidth="1"/>
    <col min="5" max="5" width="19.140625" style="159" customWidth="1"/>
    <col min="6" max="6" width="11.140625" style="2" customWidth="1"/>
    <col min="7" max="7" width="10.28515625" style="2" customWidth="1"/>
    <col min="8" max="8" width="13.5703125" style="2" customWidth="1"/>
    <col min="9" max="9" width="9.28515625" style="2" customWidth="1"/>
    <col min="10" max="10" width="11.140625" style="2" customWidth="1"/>
    <col min="11" max="11" width="32.5703125" style="2" bestFit="1" customWidth="1"/>
    <col min="12" max="12" width="15.5703125" style="2" bestFit="1" customWidth="1"/>
    <col min="13" max="13" width="14.140625" style="2" customWidth="1"/>
    <col min="14" max="16384" width="9.140625" style="2"/>
  </cols>
  <sheetData>
    <row r="1" spans="1:13" s="138" customFormat="1" ht="42" customHeight="1">
      <c r="A1" s="1031" t="str">
        <f>'YARIŞMA BİLGİLERİ'!F19</f>
        <v>Kulüpler Arası Atletizm Süper lig Yarışmaları 1. Kademe</v>
      </c>
      <c r="B1" s="1031"/>
      <c r="C1" s="1031"/>
      <c r="D1" s="1031"/>
      <c r="E1" s="1031"/>
      <c r="F1" s="1031"/>
      <c r="G1" s="1031"/>
      <c r="H1" s="1031"/>
      <c r="I1" s="1031"/>
      <c r="J1" s="1031"/>
      <c r="K1" s="158" t="str">
        <f>'YARIŞMA BİLGİLERİ'!F20</f>
        <v>İzmir</v>
      </c>
      <c r="L1" s="1030"/>
      <c r="M1" s="1030"/>
    </row>
    <row r="2" spans="1:13" s="145" customFormat="1" ht="27.75" customHeight="1">
      <c r="A2" s="139" t="s">
        <v>24</v>
      </c>
      <c r="B2" s="160" t="s">
        <v>34</v>
      </c>
      <c r="C2" s="141" t="s">
        <v>20</v>
      </c>
      <c r="D2" s="142" t="s">
        <v>25</v>
      </c>
      <c r="E2" s="142" t="s">
        <v>23</v>
      </c>
      <c r="F2" s="143" t="s">
        <v>26</v>
      </c>
      <c r="G2" s="140" t="s">
        <v>29</v>
      </c>
      <c r="H2" s="140" t="s">
        <v>10</v>
      </c>
      <c r="I2" s="140" t="s">
        <v>159</v>
      </c>
      <c r="J2" s="140" t="s">
        <v>30</v>
      </c>
      <c r="K2" s="140" t="s">
        <v>31</v>
      </c>
      <c r="L2" s="144" t="s">
        <v>32</v>
      </c>
      <c r="M2" s="144" t="s">
        <v>33</v>
      </c>
    </row>
    <row r="3" spans="1:13" s="145" customFormat="1" ht="26.25" customHeight="1">
      <c r="A3" s="147">
        <v>1</v>
      </c>
      <c r="B3" s="157" t="s">
        <v>303</v>
      </c>
      <c r="C3" s="148">
        <f>'100m.'!C8</f>
        <v>32176</v>
      </c>
      <c r="D3" s="156" t="str">
        <f>'100m.'!D8</f>
        <v>KHRYSTYNA STUY</v>
      </c>
      <c r="E3" s="156" t="str">
        <f>'100m.'!E8</f>
        <v>İSTANBUL-FENERBAHÇE</v>
      </c>
      <c r="F3" s="149">
        <f>'100m.'!F8</f>
        <v>1124</v>
      </c>
      <c r="G3" s="150">
        <f>'100m.'!A8</f>
        <v>1</v>
      </c>
      <c r="H3" s="149" t="s">
        <v>190</v>
      </c>
      <c r="I3" s="151"/>
      <c r="J3" s="149" t="str">
        <f>'YARIŞMA BİLGİLERİ'!$F$21</f>
        <v>Kadınlar</v>
      </c>
      <c r="K3" s="152" t="str">
        <f t="shared" ref="K3:K34" si="0">CONCATENATE(K$1,"-",A$1)</f>
        <v>İzmir-Kulüpler Arası Atletizm Süper lig Yarışmaları 1. Kademe</v>
      </c>
      <c r="L3" s="155" t="str">
        <f>'100m.'!N$4</f>
        <v>3 Haziran 2014 18.50</v>
      </c>
      <c r="M3" s="153" t="s">
        <v>582</v>
      </c>
    </row>
    <row r="4" spans="1:13" s="145" customFormat="1" ht="26.25" customHeight="1">
      <c r="A4" s="147">
        <v>2</v>
      </c>
      <c r="B4" s="157" t="s">
        <v>303</v>
      </c>
      <c r="C4" s="148">
        <f>'100m.'!C9</f>
        <v>30820</v>
      </c>
      <c r="D4" s="156" t="str">
        <f>'100m.'!D9</f>
        <v>IVET MIROSLAVOVA LALOVA</v>
      </c>
      <c r="E4" s="156" t="str">
        <f>'100m.'!E9</f>
        <v>İSTANBUL-ENKA SPOR KULÜBÜ</v>
      </c>
      <c r="F4" s="149">
        <f>'100m.'!F9</f>
        <v>1142</v>
      </c>
      <c r="G4" s="150">
        <f>'100m.'!A9</f>
        <v>2</v>
      </c>
      <c r="H4" s="149" t="s">
        <v>190</v>
      </c>
      <c r="I4" s="151"/>
      <c r="J4" s="149" t="str">
        <f>'YARIŞMA BİLGİLERİ'!$F$21</f>
        <v>Kadınlar</v>
      </c>
      <c r="K4" s="152" t="str">
        <f t="shared" si="0"/>
        <v>İzmir-Kulüpler Arası Atletizm Süper lig Yarışmaları 1. Kademe</v>
      </c>
      <c r="L4" s="155" t="str">
        <f>'100m.'!N$4</f>
        <v>3 Haziran 2014 18.50</v>
      </c>
      <c r="M4" s="153" t="s">
        <v>582</v>
      </c>
    </row>
    <row r="5" spans="1:13" s="145" customFormat="1" ht="26.25" customHeight="1">
      <c r="A5" s="147">
        <v>3</v>
      </c>
      <c r="B5" s="157" t="s">
        <v>303</v>
      </c>
      <c r="C5" s="148" t="str">
        <f>'100m.'!C10</f>
        <v>05 07 1988</v>
      </c>
      <c r="D5" s="156" t="str">
        <f>'100m.'!D10</f>
        <v>Sibel AĞAN</v>
      </c>
      <c r="E5" s="156" t="str">
        <f>'100m.'!E10</f>
        <v>İSTANBUL-BEŞİKTAŞ J.K</v>
      </c>
      <c r="F5" s="149">
        <f>'100m.'!F10</f>
        <v>1224</v>
      </c>
      <c r="G5" s="150">
        <f>'100m.'!A10</f>
        <v>3</v>
      </c>
      <c r="H5" s="149" t="s">
        <v>190</v>
      </c>
      <c r="I5" s="151"/>
      <c r="J5" s="149" t="str">
        <f>'YARIŞMA BİLGİLERİ'!$F$21</f>
        <v>Kadınlar</v>
      </c>
      <c r="K5" s="152" t="str">
        <f t="shared" si="0"/>
        <v>İzmir-Kulüpler Arası Atletizm Süper lig Yarışmaları 1. Kademe</v>
      </c>
      <c r="L5" s="155" t="str">
        <f>'100m.'!N$4</f>
        <v>3 Haziran 2014 18.50</v>
      </c>
      <c r="M5" s="153" t="s">
        <v>582</v>
      </c>
    </row>
    <row r="6" spans="1:13" s="145" customFormat="1" ht="26.25" customHeight="1">
      <c r="A6" s="147">
        <v>4</v>
      </c>
      <c r="B6" s="157" t="s">
        <v>303</v>
      </c>
      <c r="C6" s="148">
        <f>'100m.'!C11</f>
        <v>26666</v>
      </c>
      <c r="D6" s="156" t="str">
        <f>'100m.'!D11</f>
        <v>AKSEL GÜRCAN DEMİRTAŞ</v>
      </c>
      <c r="E6" s="156" t="str">
        <f>'100m.'!E11</f>
        <v>İZMİR-İZMİR BÜYÜKŞEHİR BELEDİYE SPOR KLUBÜ</v>
      </c>
      <c r="F6" s="149">
        <f>'100m.'!F11</f>
        <v>1240</v>
      </c>
      <c r="G6" s="150">
        <f>'100m.'!A11</f>
        <v>4</v>
      </c>
      <c r="H6" s="149" t="s">
        <v>190</v>
      </c>
      <c r="I6" s="151"/>
      <c r="J6" s="149" t="str">
        <f>'YARIŞMA BİLGİLERİ'!$F$21</f>
        <v>Kadınlar</v>
      </c>
      <c r="K6" s="152" t="str">
        <f t="shared" si="0"/>
        <v>İzmir-Kulüpler Arası Atletizm Süper lig Yarışmaları 1. Kademe</v>
      </c>
      <c r="L6" s="155" t="str">
        <f>'100m.'!N$4</f>
        <v>3 Haziran 2014 18.50</v>
      </c>
      <c r="M6" s="153" t="s">
        <v>582</v>
      </c>
    </row>
    <row r="7" spans="1:13" s="145" customFormat="1" ht="26.25" customHeight="1">
      <c r="A7" s="147">
        <v>5</v>
      </c>
      <c r="B7" s="157" t="s">
        <v>303</v>
      </c>
      <c r="C7" s="148">
        <f>'100m.'!C12</f>
        <v>35960</v>
      </c>
      <c r="D7" s="156" t="str">
        <f>'100m.'!D12</f>
        <v xml:space="preserve">Feride TERZİ </v>
      </c>
      <c r="E7" s="156" t="str">
        <f>'100m.'!E12</f>
        <v>BURSA-BURSA BÜYÜKŞEHİR BELEDİYESPOR K.</v>
      </c>
      <c r="F7" s="149">
        <f>'100m.'!F12</f>
        <v>1265</v>
      </c>
      <c r="G7" s="150">
        <f>'100m.'!A12</f>
        <v>5</v>
      </c>
      <c r="H7" s="149" t="s">
        <v>190</v>
      </c>
      <c r="I7" s="151"/>
      <c r="J7" s="149" t="str">
        <f>'YARIŞMA BİLGİLERİ'!$F$21</f>
        <v>Kadınlar</v>
      </c>
      <c r="K7" s="152" t="str">
        <f t="shared" si="0"/>
        <v>İzmir-Kulüpler Arası Atletizm Süper lig Yarışmaları 1. Kademe</v>
      </c>
      <c r="L7" s="155" t="str">
        <f>'100m.'!N$4</f>
        <v>3 Haziran 2014 18.50</v>
      </c>
      <c r="M7" s="153" t="s">
        <v>582</v>
      </c>
    </row>
    <row r="8" spans="1:13" s="145" customFormat="1" ht="26.25" customHeight="1">
      <c r="A8" s="147">
        <v>6</v>
      </c>
      <c r="B8" s="157" t="s">
        <v>303</v>
      </c>
      <c r="C8" s="148">
        <f>'100m.'!C13</f>
        <v>34455</v>
      </c>
      <c r="D8" s="156" t="str">
        <f>'100m.'!D13</f>
        <v>NURDAN BOZ</v>
      </c>
      <c r="E8" s="156" t="str">
        <f>'100m.'!E13</f>
        <v>BURSA-OSMANGAZİ BELEDİYESPOR</v>
      </c>
      <c r="F8" s="149">
        <f>'100m.'!F13</f>
        <v>1290</v>
      </c>
      <c r="G8" s="150">
        <f>'100m.'!A13</f>
        <v>6</v>
      </c>
      <c r="H8" s="149" t="s">
        <v>190</v>
      </c>
      <c r="I8" s="151"/>
      <c r="J8" s="149" t="str">
        <f>'YARIŞMA BİLGİLERİ'!$F$21</f>
        <v>Kadınlar</v>
      </c>
      <c r="K8" s="152" t="str">
        <f t="shared" si="0"/>
        <v>İzmir-Kulüpler Arası Atletizm Süper lig Yarışmaları 1. Kademe</v>
      </c>
      <c r="L8" s="155" t="str">
        <f>'100m.'!N$4</f>
        <v>3 Haziran 2014 18.50</v>
      </c>
      <c r="M8" s="153" t="s">
        <v>582</v>
      </c>
    </row>
    <row r="9" spans="1:13" s="145" customFormat="1" ht="26.25" customHeight="1">
      <c r="A9" s="147">
        <v>7</v>
      </c>
      <c r="B9" s="157" t="s">
        <v>303</v>
      </c>
      <c r="C9" s="148">
        <f>'100m.'!C14</f>
        <v>33378</v>
      </c>
      <c r="D9" s="156" t="str">
        <f>'100m.'!D14</f>
        <v>GÜLŞAH KIZILTAŞ</v>
      </c>
      <c r="E9" s="156" t="str">
        <f>'100m.'!E14</f>
        <v>İSTANBUL-ÜSKÜDAR BELEDİYESİ SPOR KULÜBÜ</v>
      </c>
      <c r="F9" s="149">
        <f>'100m.'!F14</f>
        <v>1310</v>
      </c>
      <c r="G9" s="150">
        <f>'100m.'!A14</f>
        <v>7</v>
      </c>
      <c r="H9" s="149" t="s">
        <v>190</v>
      </c>
      <c r="I9" s="151"/>
      <c r="J9" s="149" t="str">
        <f>'YARIŞMA BİLGİLERİ'!$F$21</f>
        <v>Kadınlar</v>
      </c>
      <c r="K9" s="152" t="str">
        <f t="shared" si="0"/>
        <v>İzmir-Kulüpler Arası Atletizm Süper lig Yarışmaları 1. Kademe</v>
      </c>
      <c r="L9" s="155" t="str">
        <f>'100m.'!N$4</f>
        <v>3 Haziran 2014 18.50</v>
      </c>
      <c r="M9" s="153" t="s">
        <v>582</v>
      </c>
    </row>
    <row r="10" spans="1:13" s="145" customFormat="1" ht="26.25" customHeight="1">
      <c r="A10" s="147">
        <v>8</v>
      </c>
      <c r="B10" s="157" t="s">
        <v>303</v>
      </c>
      <c r="C10" s="148">
        <f>'100m.'!C15</f>
        <v>31992</v>
      </c>
      <c r="D10" s="156" t="str">
        <f>'100m.'!D15</f>
        <v>SİBEL SAKABAŞI</v>
      </c>
      <c r="E10" s="156" t="str">
        <f>'100m.'!E15</f>
        <v>MERSİN-MESKİSPOR</v>
      </c>
      <c r="F10" s="149">
        <f>'100m.'!F15</f>
        <v>1333</v>
      </c>
      <c r="G10" s="150">
        <f>'100m.'!A15</f>
        <v>8</v>
      </c>
      <c r="H10" s="149" t="s">
        <v>190</v>
      </c>
      <c r="I10" s="151"/>
      <c r="J10" s="149" t="str">
        <f>'YARIŞMA BİLGİLERİ'!$F$21</f>
        <v>Kadınlar</v>
      </c>
      <c r="K10" s="152" t="str">
        <f t="shared" si="0"/>
        <v>İzmir-Kulüpler Arası Atletizm Süper lig Yarışmaları 1. Kademe</v>
      </c>
      <c r="L10" s="155" t="str">
        <f>'100m.'!N$4</f>
        <v>3 Haziran 2014 18.50</v>
      </c>
      <c r="M10" s="153" t="s">
        <v>582</v>
      </c>
    </row>
    <row r="11" spans="1:13" s="145" customFormat="1" ht="26.25" customHeight="1">
      <c r="A11" s="147">
        <v>9</v>
      </c>
      <c r="B11" s="157" t="s">
        <v>303</v>
      </c>
      <c r="C11" s="148">
        <f>'100m.'!C16</f>
        <v>0</v>
      </c>
      <c r="D11" s="156">
        <f>'100m.'!D16</f>
        <v>0</v>
      </c>
      <c r="E11" s="156">
        <f>'100m.'!E16</f>
        <v>0</v>
      </c>
      <c r="F11" s="149">
        <f>'100m.'!F16</f>
        <v>0</v>
      </c>
      <c r="G11" s="150">
        <f>'100m.'!A16</f>
        <v>0</v>
      </c>
      <c r="H11" s="149" t="s">
        <v>190</v>
      </c>
      <c r="I11" s="151"/>
      <c r="J11" s="149" t="str">
        <f>'YARIŞMA BİLGİLERİ'!$F$21</f>
        <v>Kadınlar</v>
      </c>
      <c r="K11" s="152" t="str">
        <f t="shared" si="0"/>
        <v>İzmir-Kulüpler Arası Atletizm Süper lig Yarışmaları 1. Kademe</v>
      </c>
      <c r="L11" s="155" t="str">
        <f>'100m.'!N$4</f>
        <v>3 Haziran 2014 18.50</v>
      </c>
      <c r="M11" s="153" t="s">
        <v>582</v>
      </c>
    </row>
    <row r="12" spans="1:13" s="145" customFormat="1" ht="26.25" customHeight="1">
      <c r="A12" s="147">
        <v>10</v>
      </c>
      <c r="B12" s="157" t="s">
        <v>303</v>
      </c>
      <c r="C12" s="148">
        <f>'100m.'!C17</f>
        <v>0</v>
      </c>
      <c r="D12" s="156">
        <f>'100m.'!D17</f>
        <v>0</v>
      </c>
      <c r="E12" s="156">
        <f>'100m.'!E17</f>
        <v>0</v>
      </c>
      <c r="F12" s="149">
        <f>'100m.'!F17</f>
        <v>0</v>
      </c>
      <c r="G12" s="150">
        <f>'100m.'!A17</f>
        <v>0</v>
      </c>
      <c r="H12" s="149" t="s">
        <v>190</v>
      </c>
      <c r="I12" s="151"/>
      <c r="J12" s="149" t="str">
        <f>'YARIŞMA BİLGİLERİ'!$F$21</f>
        <v>Kadınlar</v>
      </c>
      <c r="K12" s="152" t="str">
        <f t="shared" si="0"/>
        <v>İzmir-Kulüpler Arası Atletizm Süper lig Yarışmaları 1. Kademe</v>
      </c>
      <c r="L12" s="155" t="str">
        <f>'100m.'!N$4</f>
        <v>3 Haziran 2014 18.50</v>
      </c>
      <c r="M12" s="153" t="s">
        <v>582</v>
      </c>
    </row>
    <row r="13" spans="1:13" s="145" customFormat="1" ht="26.25" customHeight="1">
      <c r="A13" s="147">
        <v>11</v>
      </c>
      <c r="B13" s="157" t="s">
        <v>303</v>
      </c>
      <c r="C13" s="148">
        <f>'100m.'!C18</f>
        <v>0</v>
      </c>
      <c r="D13" s="156">
        <f>'100m.'!D18</f>
        <v>0</v>
      </c>
      <c r="E13" s="156">
        <f>'100m.'!E18</f>
        <v>0</v>
      </c>
      <c r="F13" s="149">
        <f>'100m.'!F18</f>
        <v>0</v>
      </c>
      <c r="G13" s="150">
        <f>'100m.'!A18</f>
        <v>0</v>
      </c>
      <c r="H13" s="149" t="s">
        <v>190</v>
      </c>
      <c r="I13" s="151"/>
      <c r="J13" s="149" t="str">
        <f>'YARIŞMA BİLGİLERİ'!$F$21</f>
        <v>Kadınlar</v>
      </c>
      <c r="K13" s="152" t="str">
        <f t="shared" si="0"/>
        <v>İzmir-Kulüpler Arası Atletizm Süper lig Yarışmaları 1. Kademe</v>
      </c>
      <c r="L13" s="155" t="str">
        <f>'100m.'!N$4</f>
        <v>3 Haziran 2014 18.50</v>
      </c>
      <c r="M13" s="153" t="s">
        <v>582</v>
      </c>
    </row>
    <row r="14" spans="1:13" s="145" customFormat="1" ht="26.25" customHeight="1">
      <c r="A14" s="147">
        <v>12</v>
      </c>
      <c r="B14" s="157" t="s">
        <v>303</v>
      </c>
      <c r="C14" s="148">
        <f>'100m.'!C19</f>
        <v>0</v>
      </c>
      <c r="D14" s="156">
        <f>'100m.'!D19</f>
        <v>0</v>
      </c>
      <c r="E14" s="156">
        <f>'100m.'!E19</f>
        <v>0</v>
      </c>
      <c r="F14" s="149">
        <f>'100m.'!F19</f>
        <v>0</v>
      </c>
      <c r="G14" s="150">
        <f>'100m.'!A19</f>
        <v>0</v>
      </c>
      <c r="H14" s="149" t="s">
        <v>190</v>
      </c>
      <c r="I14" s="151"/>
      <c r="J14" s="149" t="str">
        <f>'YARIŞMA BİLGİLERİ'!$F$21</f>
        <v>Kadınlar</v>
      </c>
      <c r="K14" s="152" t="str">
        <f t="shared" si="0"/>
        <v>İzmir-Kulüpler Arası Atletizm Süper lig Yarışmaları 1. Kademe</v>
      </c>
      <c r="L14" s="155" t="str">
        <f>'100m.'!N$4</f>
        <v>3 Haziran 2014 18.50</v>
      </c>
      <c r="M14" s="153" t="s">
        <v>582</v>
      </c>
    </row>
    <row r="15" spans="1:13" s="145" customFormat="1" ht="26.25" customHeight="1">
      <c r="A15" s="147">
        <v>13</v>
      </c>
      <c r="B15" s="157" t="s">
        <v>303</v>
      </c>
      <c r="C15" s="148">
        <f>'100m.'!C20</f>
        <v>0</v>
      </c>
      <c r="D15" s="156">
        <f>'100m.'!D20</f>
        <v>0</v>
      </c>
      <c r="E15" s="156">
        <f>'100m.'!E20</f>
        <v>0</v>
      </c>
      <c r="F15" s="149">
        <f>'100m.'!F20</f>
        <v>0</v>
      </c>
      <c r="G15" s="150">
        <f>'100m.'!A20</f>
        <v>0</v>
      </c>
      <c r="H15" s="149" t="s">
        <v>190</v>
      </c>
      <c r="I15" s="151"/>
      <c r="J15" s="149" t="str">
        <f>'YARIŞMA BİLGİLERİ'!$F$21</f>
        <v>Kadınlar</v>
      </c>
      <c r="K15" s="152" t="str">
        <f t="shared" si="0"/>
        <v>İzmir-Kulüpler Arası Atletizm Süper lig Yarışmaları 1. Kademe</v>
      </c>
      <c r="L15" s="155" t="str">
        <f>'100m.'!N$4</f>
        <v>3 Haziran 2014 18.50</v>
      </c>
      <c r="M15" s="153" t="s">
        <v>582</v>
      </c>
    </row>
    <row r="16" spans="1:13" s="145" customFormat="1" ht="26.25" customHeight="1">
      <c r="A16" s="147">
        <v>14</v>
      </c>
      <c r="B16" s="157" t="s">
        <v>303</v>
      </c>
      <c r="C16" s="148">
        <f>'100m.'!C21</f>
        <v>0</v>
      </c>
      <c r="D16" s="156">
        <f>'100m.'!D21</f>
        <v>0</v>
      </c>
      <c r="E16" s="156">
        <f>'100m.'!E21</f>
        <v>0</v>
      </c>
      <c r="F16" s="149">
        <f>'100m.'!F21</f>
        <v>0</v>
      </c>
      <c r="G16" s="150">
        <f>'100m.'!A21</f>
        <v>0</v>
      </c>
      <c r="H16" s="149" t="s">
        <v>190</v>
      </c>
      <c r="I16" s="151"/>
      <c r="J16" s="149" t="str">
        <f>'YARIŞMA BİLGİLERİ'!$F$21</f>
        <v>Kadınlar</v>
      </c>
      <c r="K16" s="152" t="str">
        <f t="shared" si="0"/>
        <v>İzmir-Kulüpler Arası Atletizm Süper lig Yarışmaları 1. Kademe</v>
      </c>
      <c r="L16" s="155" t="str">
        <f>'100m.'!N$4</f>
        <v>3 Haziran 2014 18.50</v>
      </c>
      <c r="M16" s="153" t="s">
        <v>582</v>
      </c>
    </row>
    <row r="17" spans="1:13" s="145" customFormat="1" ht="26.25" customHeight="1">
      <c r="A17" s="147">
        <v>15</v>
      </c>
      <c r="B17" s="157" t="s">
        <v>303</v>
      </c>
      <c r="C17" s="148">
        <f>'100m.'!C22</f>
        <v>0</v>
      </c>
      <c r="D17" s="156">
        <f>'100m.'!D22</f>
        <v>0</v>
      </c>
      <c r="E17" s="156">
        <f>'100m.'!E22</f>
        <v>0</v>
      </c>
      <c r="F17" s="149">
        <f>'100m.'!F22</f>
        <v>0</v>
      </c>
      <c r="G17" s="150">
        <f>'100m.'!A22</f>
        <v>0</v>
      </c>
      <c r="H17" s="149" t="s">
        <v>190</v>
      </c>
      <c r="I17" s="151"/>
      <c r="J17" s="149" t="str">
        <f>'YARIŞMA BİLGİLERİ'!$F$21</f>
        <v>Kadınlar</v>
      </c>
      <c r="K17" s="152" t="str">
        <f t="shared" si="0"/>
        <v>İzmir-Kulüpler Arası Atletizm Süper lig Yarışmaları 1. Kademe</v>
      </c>
      <c r="L17" s="155" t="str">
        <f>'100m.'!N$4</f>
        <v>3 Haziran 2014 18.50</v>
      </c>
      <c r="M17" s="153" t="s">
        <v>582</v>
      </c>
    </row>
    <row r="18" spans="1:13" s="145" customFormat="1" ht="26.25" customHeight="1">
      <c r="A18" s="147">
        <v>16</v>
      </c>
      <c r="B18" s="157" t="s">
        <v>303</v>
      </c>
      <c r="C18" s="148">
        <f>'100m.'!C23</f>
        <v>0</v>
      </c>
      <c r="D18" s="156">
        <f>'100m.'!D23</f>
        <v>0</v>
      </c>
      <c r="E18" s="156">
        <f>'100m.'!E23</f>
        <v>0</v>
      </c>
      <c r="F18" s="149">
        <f>'100m.'!F23</f>
        <v>0</v>
      </c>
      <c r="G18" s="150">
        <f>'100m.'!A23</f>
        <v>0</v>
      </c>
      <c r="H18" s="149" t="s">
        <v>190</v>
      </c>
      <c r="I18" s="151"/>
      <c r="J18" s="149" t="str">
        <f>'YARIŞMA BİLGİLERİ'!$F$21</f>
        <v>Kadınlar</v>
      </c>
      <c r="K18" s="152" t="str">
        <f t="shared" si="0"/>
        <v>İzmir-Kulüpler Arası Atletizm Süper lig Yarışmaları 1. Kademe</v>
      </c>
      <c r="L18" s="155" t="str">
        <f>'100m.'!N$4</f>
        <v>3 Haziran 2014 18.50</v>
      </c>
      <c r="M18" s="153" t="s">
        <v>582</v>
      </c>
    </row>
    <row r="19" spans="1:13" s="145" customFormat="1" ht="26.25" customHeight="1">
      <c r="A19" s="147">
        <v>17</v>
      </c>
      <c r="B19" s="157" t="s">
        <v>303</v>
      </c>
      <c r="C19" s="148">
        <f>'100m.'!C24</f>
        <v>0</v>
      </c>
      <c r="D19" s="156">
        <f>'100m.'!D24</f>
        <v>0</v>
      </c>
      <c r="E19" s="156">
        <f>'100m.'!E24</f>
        <v>0</v>
      </c>
      <c r="F19" s="149">
        <f>'100m.'!F24</f>
        <v>0</v>
      </c>
      <c r="G19" s="150">
        <f>'100m.'!A24</f>
        <v>0</v>
      </c>
      <c r="H19" s="149" t="s">
        <v>190</v>
      </c>
      <c r="I19" s="155"/>
      <c r="J19" s="149" t="str">
        <f>'YARIŞMA BİLGİLERİ'!$F$21</f>
        <v>Kadınlar</v>
      </c>
      <c r="K19" s="152" t="str">
        <f t="shared" si="0"/>
        <v>İzmir-Kulüpler Arası Atletizm Süper lig Yarışmaları 1. Kademe</v>
      </c>
      <c r="L19" s="155" t="str">
        <f>'100m.'!N$4</f>
        <v>3 Haziran 2014 18.50</v>
      </c>
      <c r="M19" s="153" t="s">
        <v>582</v>
      </c>
    </row>
    <row r="20" spans="1:13" s="145" customFormat="1" ht="26.25" customHeight="1">
      <c r="A20" s="147">
        <v>18</v>
      </c>
      <c r="B20" s="157" t="s">
        <v>303</v>
      </c>
      <c r="C20" s="148">
        <f>'100m.'!C25</f>
        <v>0</v>
      </c>
      <c r="D20" s="156">
        <f>'100m.'!D25</f>
        <v>0</v>
      </c>
      <c r="E20" s="156">
        <f>'100m.'!E25</f>
        <v>0</v>
      </c>
      <c r="F20" s="149">
        <f>'100m.'!F25</f>
        <v>0</v>
      </c>
      <c r="G20" s="150">
        <f>'100m.'!A25</f>
        <v>0</v>
      </c>
      <c r="H20" s="149" t="s">
        <v>190</v>
      </c>
      <c r="I20" s="155"/>
      <c r="J20" s="149" t="str">
        <f>'YARIŞMA BİLGİLERİ'!$F$21</f>
        <v>Kadınlar</v>
      </c>
      <c r="K20" s="152" t="str">
        <f t="shared" si="0"/>
        <v>İzmir-Kulüpler Arası Atletizm Süper lig Yarışmaları 1. Kademe</v>
      </c>
      <c r="L20" s="155" t="str">
        <f>'100m.'!N$4</f>
        <v>3 Haziran 2014 18.50</v>
      </c>
      <c r="M20" s="153" t="s">
        <v>582</v>
      </c>
    </row>
    <row r="21" spans="1:13" s="145" customFormat="1" ht="26.25" customHeight="1">
      <c r="A21" s="147">
        <v>19</v>
      </c>
      <c r="B21" s="157" t="s">
        <v>303</v>
      </c>
      <c r="C21" s="148">
        <f>'100m.'!C26</f>
        <v>0</v>
      </c>
      <c r="D21" s="156">
        <f>'100m.'!D26</f>
        <v>0</v>
      </c>
      <c r="E21" s="156">
        <f>'100m.'!E26</f>
        <v>0</v>
      </c>
      <c r="F21" s="149">
        <f>'100m.'!F26</f>
        <v>0</v>
      </c>
      <c r="G21" s="150">
        <f>'100m.'!A26</f>
        <v>19</v>
      </c>
      <c r="H21" s="149" t="s">
        <v>190</v>
      </c>
      <c r="I21" s="155"/>
      <c r="J21" s="149" t="str">
        <f>'YARIŞMA BİLGİLERİ'!$F$21</f>
        <v>Kadınlar</v>
      </c>
      <c r="K21" s="152" t="str">
        <f t="shared" si="0"/>
        <v>İzmir-Kulüpler Arası Atletizm Süper lig Yarışmaları 1. Kademe</v>
      </c>
      <c r="L21" s="155" t="str">
        <f>'100m.'!N$4</f>
        <v>3 Haziran 2014 18.50</v>
      </c>
      <c r="M21" s="153" t="s">
        <v>582</v>
      </c>
    </row>
    <row r="22" spans="1:13" s="145" customFormat="1" ht="26.25" customHeight="1">
      <c r="A22" s="147">
        <v>20</v>
      </c>
      <c r="B22" s="157" t="s">
        <v>303</v>
      </c>
      <c r="C22" s="148">
        <f>'100m.'!C27</f>
        <v>0</v>
      </c>
      <c r="D22" s="156">
        <f>'100m.'!D27</f>
        <v>0</v>
      </c>
      <c r="E22" s="156">
        <f>'100m.'!E27</f>
        <v>0</v>
      </c>
      <c r="F22" s="149">
        <f>'100m.'!F27</f>
        <v>0</v>
      </c>
      <c r="G22" s="150">
        <f>'100m.'!A27</f>
        <v>20</v>
      </c>
      <c r="H22" s="149" t="s">
        <v>190</v>
      </c>
      <c r="I22" s="155"/>
      <c r="J22" s="149" t="str">
        <f>'YARIŞMA BİLGİLERİ'!$F$21</f>
        <v>Kadınlar</v>
      </c>
      <c r="K22" s="152" t="str">
        <f t="shared" si="0"/>
        <v>İzmir-Kulüpler Arası Atletizm Süper lig Yarışmaları 1. Kademe</v>
      </c>
      <c r="L22" s="155" t="str">
        <f>'100m.'!N$4</f>
        <v>3 Haziran 2014 18.50</v>
      </c>
      <c r="M22" s="153" t="s">
        <v>582</v>
      </c>
    </row>
    <row r="23" spans="1:13" s="145" customFormat="1" ht="26.25" customHeight="1">
      <c r="A23" s="147">
        <v>21</v>
      </c>
      <c r="B23" s="157" t="s">
        <v>303</v>
      </c>
      <c r="C23" s="148">
        <f>'100m.'!C28</f>
        <v>0</v>
      </c>
      <c r="D23" s="156">
        <f>'100m.'!D28</f>
        <v>0</v>
      </c>
      <c r="E23" s="156">
        <f>'100m.'!E28</f>
        <v>0</v>
      </c>
      <c r="F23" s="149">
        <f>'100m.'!F28</f>
        <v>0</v>
      </c>
      <c r="G23" s="150">
        <f>'100m.'!A28</f>
        <v>21</v>
      </c>
      <c r="H23" s="149" t="s">
        <v>190</v>
      </c>
      <c r="I23" s="155"/>
      <c r="J23" s="149" t="str">
        <f>'YARIŞMA BİLGİLERİ'!$F$21</f>
        <v>Kadınlar</v>
      </c>
      <c r="K23" s="152" t="str">
        <f t="shared" si="0"/>
        <v>İzmir-Kulüpler Arası Atletizm Süper lig Yarışmaları 1. Kademe</v>
      </c>
      <c r="L23" s="155" t="str">
        <f>'100m.'!N$4</f>
        <v>3 Haziran 2014 18.50</v>
      </c>
      <c r="M23" s="153" t="s">
        <v>582</v>
      </c>
    </row>
    <row r="24" spans="1:13" s="145" customFormat="1" ht="26.25" customHeight="1">
      <c r="A24" s="147">
        <v>22</v>
      </c>
      <c r="B24" s="157" t="s">
        <v>303</v>
      </c>
      <c r="C24" s="148">
        <f>'100m.'!C29</f>
        <v>0</v>
      </c>
      <c r="D24" s="156">
        <f>'100m.'!D29</f>
        <v>0</v>
      </c>
      <c r="E24" s="156">
        <f>'100m.'!E29</f>
        <v>0</v>
      </c>
      <c r="F24" s="149">
        <f>'100m.'!F29</f>
        <v>0</v>
      </c>
      <c r="G24" s="150">
        <f>'100m.'!A29</f>
        <v>22</v>
      </c>
      <c r="H24" s="149" t="s">
        <v>190</v>
      </c>
      <c r="I24" s="155"/>
      <c r="J24" s="149" t="str">
        <f>'YARIŞMA BİLGİLERİ'!$F$21</f>
        <v>Kadınlar</v>
      </c>
      <c r="K24" s="152" t="str">
        <f t="shared" si="0"/>
        <v>İzmir-Kulüpler Arası Atletizm Süper lig Yarışmaları 1. Kademe</v>
      </c>
      <c r="L24" s="155" t="str">
        <f>'100m.'!N$4</f>
        <v>3 Haziran 2014 18.50</v>
      </c>
      <c r="M24" s="153" t="s">
        <v>582</v>
      </c>
    </row>
    <row r="25" spans="1:13" s="145" customFormat="1" ht="26.25" customHeight="1">
      <c r="A25" s="147">
        <v>23</v>
      </c>
      <c r="B25" s="157" t="s">
        <v>303</v>
      </c>
      <c r="C25" s="148">
        <f>'100m.'!C30</f>
        <v>0</v>
      </c>
      <c r="D25" s="156">
        <f>'100m.'!D30</f>
        <v>0</v>
      </c>
      <c r="E25" s="156">
        <f>'100m.'!E30</f>
        <v>0</v>
      </c>
      <c r="F25" s="149">
        <f>'100m.'!F30</f>
        <v>0</v>
      </c>
      <c r="G25" s="150">
        <f>'100m.'!A30</f>
        <v>23</v>
      </c>
      <c r="H25" s="149" t="s">
        <v>190</v>
      </c>
      <c r="I25" s="155"/>
      <c r="J25" s="149" t="str">
        <f>'YARIŞMA BİLGİLERİ'!$F$21</f>
        <v>Kadınlar</v>
      </c>
      <c r="K25" s="152" t="str">
        <f t="shared" si="0"/>
        <v>İzmir-Kulüpler Arası Atletizm Süper lig Yarışmaları 1. Kademe</v>
      </c>
      <c r="L25" s="155" t="str">
        <f>'100m.'!N$4</f>
        <v>3 Haziran 2014 18.50</v>
      </c>
      <c r="M25" s="153" t="s">
        <v>582</v>
      </c>
    </row>
    <row r="26" spans="1:13" s="145" customFormat="1" ht="26.25" customHeight="1">
      <c r="A26" s="147">
        <v>24</v>
      </c>
      <c r="B26" s="157" t="s">
        <v>303</v>
      </c>
      <c r="C26" s="148">
        <f>'100m.'!C31</f>
        <v>0</v>
      </c>
      <c r="D26" s="156">
        <f>'100m.'!D31</f>
        <v>0</v>
      </c>
      <c r="E26" s="156">
        <f>'100m.'!E31</f>
        <v>0</v>
      </c>
      <c r="F26" s="149">
        <f>'100m.'!F31</f>
        <v>0</v>
      </c>
      <c r="G26" s="150">
        <f>'100m.'!A31</f>
        <v>24</v>
      </c>
      <c r="H26" s="149" t="s">
        <v>190</v>
      </c>
      <c r="I26" s="155"/>
      <c r="J26" s="149" t="str">
        <f>'YARIŞMA BİLGİLERİ'!$F$21</f>
        <v>Kadınlar</v>
      </c>
      <c r="K26" s="152" t="str">
        <f t="shared" si="0"/>
        <v>İzmir-Kulüpler Arası Atletizm Süper lig Yarışmaları 1. Kademe</v>
      </c>
      <c r="L26" s="155" t="str">
        <f>'100m.'!N$4</f>
        <v>3 Haziran 2014 18.50</v>
      </c>
      <c r="M26" s="153" t="s">
        <v>582</v>
      </c>
    </row>
    <row r="27" spans="1:13" s="145" customFormat="1" ht="26.25" customHeight="1">
      <c r="A27" s="147">
        <v>25</v>
      </c>
      <c r="B27" s="157" t="s">
        <v>303</v>
      </c>
      <c r="C27" s="148">
        <f>'100m.'!C32</f>
        <v>0</v>
      </c>
      <c r="D27" s="156">
        <f>'100m.'!D32</f>
        <v>0</v>
      </c>
      <c r="E27" s="156">
        <f>'100m.'!E32</f>
        <v>0</v>
      </c>
      <c r="F27" s="149">
        <f>'100m.'!F32</f>
        <v>0</v>
      </c>
      <c r="G27" s="150">
        <f>'100m.'!A32</f>
        <v>25</v>
      </c>
      <c r="H27" s="149" t="s">
        <v>190</v>
      </c>
      <c r="I27" s="155"/>
      <c r="J27" s="149" t="str">
        <f>'YARIŞMA BİLGİLERİ'!$F$21</f>
        <v>Kadınlar</v>
      </c>
      <c r="K27" s="152" t="str">
        <f t="shared" si="0"/>
        <v>İzmir-Kulüpler Arası Atletizm Süper lig Yarışmaları 1. Kademe</v>
      </c>
      <c r="L27" s="155" t="str">
        <f>'100m.'!N$4</f>
        <v>3 Haziran 2014 18.50</v>
      </c>
      <c r="M27" s="153" t="s">
        <v>582</v>
      </c>
    </row>
    <row r="28" spans="1:13" s="145" customFormat="1" ht="26.25" customHeight="1">
      <c r="A28" s="147">
        <v>26</v>
      </c>
      <c r="B28" s="157" t="s">
        <v>303</v>
      </c>
      <c r="C28" s="148">
        <f>'100m.'!C33</f>
        <v>0</v>
      </c>
      <c r="D28" s="156">
        <f>'100m.'!D33</f>
        <v>0</v>
      </c>
      <c r="E28" s="156">
        <f>'100m.'!E33</f>
        <v>0</v>
      </c>
      <c r="F28" s="149">
        <f>'100m.'!F33</f>
        <v>0</v>
      </c>
      <c r="G28" s="150">
        <f>'100m.'!A33</f>
        <v>26</v>
      </c>
      <c r="H28" s="149" t="s">
        <v>190</v>
      </c>
      <c r="I28" s="155"/>
      <c r="J28" s="149" t="str">
        <f>'YARIŞMA BİLGİLERİ'!$F$21</f>
        <v>Kadınlar</v>
      </c>
      <c r="K28" s="152" t="str">
        <f t="shared" si="0"/>
        <v>İzmir-Kulüpler Arası Atletizm Süper lig Yarışmaları 1. Kademe</v>
      </c>
      <c r="L28" s="155" t="str">
        <f>'100m.'!N$4</f>
        <v>3 Haziran 2014 18.50</v>
      </c>
      <c r="M28" s="153" t="s">
        <v>582</v>
      </c>
    </row>
    <row r="29" spans="1:13" s="145" customFormat="1" ht="26.25" customHeight="1">
      <c r="A29" s="147">
        <v>27</v>
      </c>
      <c r="B29" s="157" t="s">
        <v>303</v>
      </c>
      <c r="C29" s="148">
        <f>'100m.'!C34</f>
        <v>0</v>
      </c>
      <c r="D29" s="156">
        <f>'100m.'!D34</f>
        <v>0</v>
      </c>
      <c r="E29" s="156">
        <f>'100m.'!E34</f>
        <v>0</v>
      </c>
      <c r="F29" s="149">
        <f>'100m.'!F34</f>
        <v>0</v>
      </c>
      <c r="G29" s="150">
        <f>'100m.'!A34</f>
        <v>27</v>
      </c>
      <c r="H29" s="149" t="s">
        <v>190</v>
      </c>
      <c r="I29" s="155"/>
      <c r="J29" s="149" t="str">
        <f>'YARIŞMA BİLGİLERİ'!$F$21</f>
        <v>Kadınlar</v>
      </c>
      <c r="K29" s="152" t="str">
        <f t="shared" si="0"/>
        <v>İzmir-Kulüpler Arası Atletizm Süper lig Yarışmaları 1. Kademe</v>
      </c>
      <c r="L29" s="155" t="str">
        <f>'100m.'!N$4</f>
        <v>3 Haziran 2014 18.50</v>
      </c>
      <c r="M29" s="153" t="s">
        <v>582</v>
      </c>
    </row>
    <row r="30" spans="1:13" s="145" customFormat="1" ht="26.25" customHeight="1">
      <c r="A30" s="147">
        <v>28</v>
      </c>
      <c r="B30" s="157" t="s">
        <v>303</v>
      </c>
      <c r="C30" s="148">
        <f>'100m.'!C35</f>
        <v>0</v>
      </c>
      <c r="D30" s="156">
        <f>'100m.'!D35</f>
        <v>0</v>
      </c>
      <c r="E30" s="156">
        <f>'100m.'!E35</f>
        <v>0</v>
      </c>
      <c r="F30" s="149">
        <f>'100m.'!F35</f>
        <v>0</v>
      </c>
      <c r="G30" s="150">
        <f>'100m.'!A35</f>
        <v>28</v>
      </c>
      <c r="H30" s="149" t="s">
        <v>190</v>
      </c>
      <c r="I30" s="155"/>
      <c r="J30" s="149" t="str">
        <f>'YARIŞMA BİLGİLERİ'!$F$21</f>
        <v>Kadınlar</v>
      </c>
      <c r="K30" s="152" t="str">
        <f t="shared" si="0"/>
        <v>İzmir-Kulüpler Arası Atletizm Süper lig Yarışmaları 1. Kademe</v>
      </c>
      <c r="L30" s="155" t="str">
        <f>'100m.'!N$4</f>
        <v>3 Haziran 2014 18.50</v>
      </c>
      <c r="M30" s="153" t="s">
        <v>582</v>
      </c>
    </row>
    <row r="31" spans="1:13" s="145" customFormat="1" ht="26.25" customHeight="1">
      <c r="A31" s="147">
        <v>29</v>
      </c>
      <c r="B31" s="157" t="s">
        <v>303</v>
      </c>
      <c r="C31" s="148">
        <f>'100m.'!C36</f>
        <v>0</v>
      </c>
      <c r="D31" s="156">
        <f>'100m.'!D36</f>
        <v>0</v>
      </c>
      <c r="E31" s="156">
        <f>'100m.'!E36</f>
        <v>0</v>
      </c>
      <c r="F31" s="149">
        <f>'100m.'!F36</f>
        <v>0</v>
      </c>
      <c r="G31" s="150">
        <f>'100m.'!A36</f>
        <v>29</v>
      </c>
      <c r="H31" s="149" t="s">
        <v>190</v>
      </c>
      <c r="I31" s="155"/>
      <c r="J31" s="149" t="str">
        <f>'YARIŞMA BİLGİLERİ'!$F$21</f>
        <v>Kadınlar</v>
      </c>
      <c r="K31" s="152" t="str">
        <f t="shared" si="0"/>
        <v>İzmir-Kulüpler Arası Atletizm Süper lig Yarışmaları 1. Kademe</v>
      </c>
      <c r="L31" s="155" t="str">
        <f>'100m.'!N$4</f>
        <v>3 Haziran 2014 18.50</v>
      </c>
      <c r="M31" s="153" t="s">
        <v>582</v>
      </c>
    </row>
    <row r="32" spans="1:13" s="145" customFormat="1" ht="26.25" customHeight="1">
      <c r="A32" s="147">
        <v>30</v>
      </c>
      <c r="B32" s="157" t="s">
        <v>303</v>
      </c>
      <c r="C32" s="148">
        <f>'100m.'!C37</f>
        <v>0</v>
      </c>
      <c r="D32" s="156">
        <f>'100m.'!D37</f>
        <v>0</v>
      </c>
      <c r="E32" s="156">
        <f>'100m.'!E37</f>
        <v>0</v>
      </c>
      <c r="F32" s="149">
        <f>'100m.'!F37</f>
        <v>0</v>
      </c>
      <c r="G32" s="150">
        <f>'100m.'!A37</f>
        <v>30</v>
      </c>
      <c r="H32" s="149" t="s">
        <v>190</v>
      </c>
      <c r="I32" s="155"/>
      <c r="J32" s="149" t="str">
        <f>'YARIŞMA BİLGİLERİ'!$F$21</f>
        <v>Kadınlar</v>
      </c>
      <c r="K32" s="152" t="str">
        <f t="shared" si="0"/>
        <v>İzmir-Kulüpler Arası Atletizm Süper lig Yarışmaları 1. Kademe</v>
      </c>
      <c r="L32" s="155" t="str">
        <f>'100m.'!N$4</f>
        <v>3 Haziran 2014 18.50</v>
      </c>
      <c r="M32" s="153" t="s">
        <v>582</v>
      </c>
    </row>
    <row r="33" spans="1:13" s="145" customFormat="1" ht="26.25" customHeight="1">
      <c r="A33" s="147">
        <v>31</v>
      </c>
      <c r="B33" s="157" t="s">
        <v>303</v>
      </c>
      <c r="C33" s="148">
        <f>'100m.'!C38</f>
        <v>0</v>
      </c>
      <c r="D33" s="156">
        <f>'100m.'!D38</f>
        <v>0</v>
      </c>
      <c r="E33" s="156">
        <f>'100m.'!E38</f>
        <v>0</v>
      </c>
      <c r="F33" s="149">
        <f>'100m.'!F38</f>
        <v>0</v>
      </c>
      <c r="G33" s="150">
        <f>'100m.'!A38</f>
        <v>31</v>
      </c>
      <c r="H33" s="149" t="s">
        <v>190</v>
      </c>
      <c r="I33" s="155"/>
      <c r="J33" s="149" t="str">
        <f>'YARIŞMA BİLGİLERİ'!$F$21</f>
        <v>Kadınlar</v>
      </c>
      <c r="K33" s="152" t="str">
        <f t="shared" si="0"/>
        <v>İzmir-Kulüpler Arası Atletizm Süper lig Yarışmaları 1. Kademe</v>
      </c>
      <c r="L33" s="155" t="str">
        <f>'100m.'!N$4</f>
        <v>3 Haziran 2014 18.50</v>
      </c>
      <c r="M33" s="153" t="s">
        <v>582</v>
      </c>
    </row>
    <row r="34" spans="1:13" s="145" customFormat="1" ht="26.25" customHeight="1">
      <c r="A34" s="147">
        <v>32</v>
      </c>
      <c r="B34" s="157" t="s">
        <v>303</v>
      </c>
      <c r="C34" s="148">
        <f>'100m.'!C39</f>
        <v>0</v>
      </c>
      <c r="D34" s="156">
        <f>'100m.'!D39</f>
        <v>0</v>
      </c>
      <c r="E34" s="156">
        <f>'100m.'!E39</f>
        <v>0</v>
      </c>
      <c r="F34" s="149">
        <f>'100m.'!F39</f>
        <v>0</v>
      </c>
      <c r="G34" s="150">
        <f>'100m.'!A39</f>
        <v>32</v>
      </c>
      <c r="H34" s="149" t="s">
        <v>190</v>
      </c>
      <c r="I34" s="155"/>
      <c r="J34" s="149" t="str">
        <f>'YARIŞMA BİLGİLERİ'!$F$21</f>
        <v>Kadınlar</v>
      </c>
      <c r="K34" s="152" t="str">
        <f t="shared" si="0"/>
        <v>İzmir-Kulüpler Arası Atletizm Süper lig Yarışmaları 1. Kademe</v>
      </c>
      <c r="L34" s="155" t="str">
        <f>'100m.'!N$4</f>
        <v>3 Haziran 2014 18.50</v>
      </c>
      <c r="M34" s="153" t="s">
        <v>582</v>
      </c>
    </row>
    <row r="35" spans="1:13" s="145" customFormat="1" ht="26.25" customHeight="1">
      <c r="A35" s="147">
        <v>33</v>
      </c>
      <c r="B35" s="157" t="s">
        <v>303</v>
      </c>
      <c r="C35" s="148">
        <f>'100m.'!C40</f>
        <v>0</v>
      </c>
      <c r="D35" s="156">
        <f>'100m.'!D40</f>
        <v>0</v>
      </c>
      <c r="E35" s="156">
        <f>'100m.'!E40</f>
        <v>0</v>
      </c>
      <c r="F35" s="149">
        <f>'100m.'!F40</f>
        <v>0</v>
      </c>
      <c r="G35" s="150">
        <f>'100m.'!A40</f>
        <v>33</v>
      </c>
      <c r="H35" s="149" t="s">
        <v>190</v>
      </c>
      <c r="I35" s="155"/>
      <c r="J35" s="149" t="str">
        <f>'YARIŞMA BİLGİLERİ'!$F$21</f>
        <v>Kadınlar</v>
      </c>
      <c r="K35" s="152" t="str">
        <f t="shared" ref="K35:K41" si="1">CONCATENATE(K$1,"-",A$1)</f>
        <v>İzmir-Kulüpler Arası Atletizm Süper lig Yarışmaları 1. Kademe</v>
      </c>
      <c r="L35" s="155" t="str">
        <f>'100m.'!N$4</f>
        <v>3 Haziran 2014 18.50</v>
      </c>
      <c r="M35" s="153" t="s">
        <v>582</v>
      </c>
    </row>
    <row r="36" spans="1:13" s="145" customFormat="1" ht="26.25" customHeight="1">
      <c r="A36" s="147">
        <v>34</v>
      </c>
      <c r="B36" s="157" t="s">
        <v>303</v>
      </c>
      <c r="C36" s="148">
        <f>'100m.'!C41</f>
        <v>0</v>
      </c>
      <c r="D36" s="156">
        <f>'100m.'!D41</f>
        <v>0</v>
      </c>
      <c r="E36" s="156">
        <f>'100m.'!E41</f>
        <v>0</v>
      </c>
      <c r="F36" s="149">
        <f>'100m.'!F41</f>
        <v>0</v>
      </c>
      <c r="G36" s="150">
        <f>'100m.'!A41</f>
        <v>34</v>
      </c>
      <c r="H36" s="149" t="s">
        <v>190</v>
      </c>
      <c r="I36" s="155"/>
      <c r="J36" s="149" t="str">
        <f>'YARIŞMA BİLGİLERİ'!$F$21</f>
        <v>Kadınlar</v>
      </c>
      <c r="K36" s="152" t="str">
        <f t="shared" si="1"/>
        <v>İzmir-Kulüpler Arası Atletizm Süper lig Yarışmaları 1. Kademe</v>
      </c>
      <c r="L36" s="155" t="str">
        <f>'100m.'!N$4</f>
        <v>3 Haziran 2014 18.50</v>
      </c>
      <c r="M36" s="153" t="s">
        <v>582</v>
      </c>
    </row>
    <row r="37" spans="1:13" s="145" customFormat="1" ht="26.25" customHeight="1">
      <c r="A37" s="147">
        <v>35</v>
      </c>
      <c r="B37" s="157" t="s">
        <v>303</v>
      </c>
      <c r="C37" s="148">
        <f>'100m.'!C42</f>
        <v>0</v>
      </c>
      <c r="D37" s="156">
        <f>'100m.'!D42</f>
        <v>0</v>
      </c>
      <c r="E37" s="156">
        <f>'100m.'!E42</f>
        <v>0</v>
      </c>
      <c r="F37" s="149">
        <f>'100m.'!F42</f>
        <v>0</v>
      </c>
      <c r="G37" s="150">
        <f>'100m.'!A42</f>
        <v>35</v>
      </c>
      <c r="H37" s="149" t="s">
        <v>190</v>
      </c>
      <c r="I37" s="155"/>
      <c r="J37" s="149" t="str">
        <f>'YARIŞMA BİLGİLERİ'!$F$21</f>
        <v>Kadınlar</v>
      </c>
      <c r="K37" s="152" t="str">
        <f t="shared" si="1"/>
        <v>İzmir-Kulüpler Arası Atletizm Süper lig Yarışmaları 1. Kademe</v>
      </c>
      <c r="L37" s="155" t="str">
        <f>'100m.'!N$4</f>
        <v>3 Haziran 2014 18.50</v>
      </c>
      <c r="M37" s="153" t="s">
        <v>582</v>
      </c>
    </row>
    <row r="38" spans="1:13" s="145" customFormat="1" ht="26.25" customHeight="1">
      <c r="A38" s="147">
        <v>36</v>
      </c>
      <c r="B38" s="157" t="s">
        <v>303</v>
      </c>
      <c r="C38" s="148">
        <f>'100m.'!C43</f>
        <v>0</v>
      </c>
      <c r="D38" s="156">
        <f>'100m.'!D43</f>
        <v>0</v>
      </c>
      <c r="E38" s="156">
        <f>'100m.'!E43</f>
        <v>0</v>
      </c>
      <c r="F38" s="149">
        <f>'100m.'!F43</f>
        <v>0</v>
      </c>
      <c r="G38" s="150">
        <f>'100m.'!A43</f>
        <v>36</v>
      </c>
      <c r="H38" s="149" t="s">
        <v>190</v>
      </c>
      <c r="I38" s="155"/>
      <c r="J38" s="149" t="str">
        <f>'YARIŞMA BİLGİLERİ'!$F$21</f>
        <v>Kadınlar</v>
      </c>
      <c r="K38" s="152" t="str">
        <f t="shared" si="1"/>
        <v>İzmir-Kulüpler Arası Atletizm Süper lig Yarışmaları 1. Kademe</v>
      </c>
      <c r="L38" s="155" t="str">
        <f>'100m.'!N$4</f>
        <v>3 Haziran 2014 18.50</v>
      </c>
      <c r="M38" s="153" t="s">
        <v>582</v>
      </c>
    </row>
    <row r="39" spans="1:13" s="145" customFormat="1" ht="26.25" customHeight="1">
      <c r="A39" s="147">
        <v>37</v>
      </c>
      <c r="B39" s="157" t="s">
        <v>303</v>
      </c>
      <c r="C39" s="148">
        <f>'100m.'!C44</f>
        <v>0</v>
      </c>
      <c r="D39" s="156">
        <f>'100m.'!D44</f>
        <v>0</v>
      </c>
      <c r="E39" s="156">
        <f>'100m.'!E44</f>
        <v>0</v>
      </c>
      <c r="F39" s="149">
        <f>'100m.'!F44</f>
        <v>0</v>
      </c>
      <c r="G39" s="150">
        <f>'100m.'!A44</f>
        <v>37</v>
      </c>
      <c r="H39" s="149" t="s">
        <v>190</v>
      </c>
      <c r="I39" s="155"/>
      <c r="J39" s="149" t="str">
        <f>'YARIŞMA BİLGİLERİ'!$F$21</f>
        <v>Kadınlar</v>
      </c>
      <c r="K39" s="152" t="str">
        <f t="shared" si="1"/>
        <v>İzmir-Kulüpler Arası Atletizm Süper lig Yarışmaları 1. Kademe</v>
      </c>
      <c r="L39" s="155" t="str">
        <f>'100m.'!N$4</f>
        <v>3 Haziran 2014 18.50</v>
      </c>
      <c r="M39" s="153" t="s">
        <v>582</v>
      </c>
    </row>
    <row r="40" spans="1:13" s="145" customFormat="1" ht="26.25" customHeight="1">
      <c r="A40" s="147">
        <v>38</v>
      </c>
      <c r="B40" s="157" t="s">
        <v>303</v>
      </c>
      <c r="C40" s="148">
        <f>'100m.'!C45</f>
        <v>0</v>
      </c>
      <c r="D40" s="156">
        <f>'100m.'!D45</f>
        <v>0</v>
      </c>
      <c r="E40" s="156">
        <f>'100m.'!E45</f>
        <v>0</v>
      </c>
      <c r="F40" s="149">
        <f>'100m.'!F45</f>
        <v>0</v>
      </c>
      <c r="G40" s="150">
        <f>'100m.'!A45</f>
        <v>38</v>
      </c>
      <c r="H40" s="149" t="s">
        <v>190</v>
      </c>
      <c r="I40" s="155"/>
      <c r="J40" s="149" t="str">
        <f>'YARIŞMA BİLGİLERİ'!$F$21</f>
        <v>Kadınlar</v>
      </c>
      <c r="K40" s="152" t="str">
        <f t="shared" si="1"/>
        <v>İzmir-Kulüpler Arası Atletizm Süper lig Yarışmaları 1. Kademe</v>
      </c>
      <c r="L40" s="155" t="str">
        <f>'100m.'!N$4</f>
        <v>3 Haziran 2014 18.50</v>
      </c>
      <c r="M40" s="153" t="s">
        <v>582</v>
      </c>
    </row>
    <row r="41" spans="1:13" s="145" customFormat="1" ht="26.25" customHeight="1">
      <c r="A41" s="147">
        <v>39</v>
      </c>
      <c r="B41" s="157" t="s">
        <v>303</v>
      </c>
      <c r="C41" s="148">
        <f>'100m.'!C46</f>
        <v>0</v>
      </c>
      <c r="D41" s="156">
        <f>'100m.'!D46</f>
        <v>0</v>
      </c>
      <c r="E41" s="156">
        <f>'100m.'!E46</f>
        <v>0</v>
      </c>
      <c r="F41" s="149">
        <f>'100m.'!F46</f>
        <v>0</v>
      </c>
      <c r="G41" s="150">
        <f>'100m.'!A46</f>
        <v>0</v>
      </c>
      <c r="H41" s="149" t="s">
        <v>190</v>
      </c>
      <c r="I41" s="155"/>
      <c r="J41" s="149" t="str">
        <f>'YARIŞMA BİLGİLERİ'!$F$21</f>
        <v>Kadınlar</v>
      </c>
      <c r="K41" s="152" t="str">
        <f t="shared" si="1"/>
        <v>İzmir-Kulüpler Arası Atletizm Süper lig Yarışmaları 1. Kademe</v>
      </c>
      <c r="L41" s="155" t="str">
        <f>'100m.'!N$4</f>
        <v>3 Haziran 2014 18.50</v>
      </c>
      <c r="M41" s="153" t="s">
        <v>582</v>
      </c>
    </row>
    <row r="42" spans="1:13" s="145" customFormat="1" ht="26.25" customHeight="1">
      <c r="A42" s="147">
        <v>83</v>
      </c>
      <c r="B42" s="157" t="s">
        <v>73</v>
      </c>
      <c r="C42" s="148">
        <f>Uzun!D8</f>
        <v>32911</v>
      </c>
      <c r="D42" s="152" t="str">
        <f>Uzun!E8</f>
        <v>BÜŞRA MUTAY</v>
      </c>
      <c r="E42" s="152" t="str">
        <f>Uzun!F8</f>
        <v>İSTANBUL-FENERBAHÇE</v>
      </c>
      <c r="F42" s="192">
        <f>Uzun!N8</f>
        <v>616</v>
      </c>
      <c r="G42" s="150">
        <f>Uzun!A8</f>
        <v>1</v>
      </c>
      <c r="H42" s="149" t="s">
        <v>73</v>
      </c>
      <c r="I42" s="155"/>
      <c r="J42" s="149" t="str">
        <f>'YARIŞMA BİLGİLERİ'!$F$21</f>
        <v>Kadınlar</v>
      </c>
      <c r="K42" s="152" t="str">
        <f>CONCATENATE(K$1,"-",A$1)</f>
        <v>İzmir-Kulüpler Arası Atletizm Süper lig Yarışmaları 1. Kademe</v>
      </c>
      <c r="L42" s="153" t="str">
        <f>Uzun!M$4</f>
        <v>4 Haziran 2014 15.10</v>
      </c>
      <c r="M42" s="153" t="s">
        <v>582</v>
      </c>
    </row>
    <row r="43" spans="1:13" s="145" customFormat="1" ht="26.25" customHeight="1">
      <c r="A43" s="147">
        <v>84</v>
      </c>
      <c r="B43" s="157" t="s">
        <v>73</v>
      </c>
      <c r="C43" s="148">
        <f>Uzun!D9</f>
        <v>31887</v>
      </c>
      <c r="D43" s="152" t="str">
        <f>Uzun!E9</f>
        <v>SEVİM SİNMEZ SERBEST</v>
      </c>
      <c r="E43" s="152" t="str">
        <f>Uzun!F9</f>
        <v>İSTANBUL-ENKA SPOR KULÜBÜ</v>
      </c>
      <c r="F43" s="192">
        <f>Uzun!N9</f>
        <v>593</v>
      </c>
      <c r="G43" s="150">
        <f>Uzun!A9</f>
        <v>2</v>
      </c>
      <c r="H43" s="149" t="s">
        <v>73</v>
      </c>
      <c r="I43" s="155"/>
      <c r="J43" s="149" t="str">
        <f>'YARIŞMA BİLGİLERİ'!$F$21</f>
        <v>Kadınlar</v>
      </c>
      <c r="K43" s="152" t="str">
        <f t="shared" ref="K43:K58" si="2">CONCATENATE(K$1,"-",A$1)</f>
        <v>İzmir-Kulüpler Arası Atletizm Süper lig Yarışmaları 1. Kademe</v>
      </c>
      <c r="L43" s="153" t="str">
        <f>Uzun!M$4</f>
        <v>4 Haziran 2014 15.10</v>
      </c>
      <c r="M43" s="153" t="s">
        <v>582</v>
      </c>
    </row>
    <row r="44" spans="1:13" s="145" customFormat="1" ht="26.25" customHeight="1">
      <c r="A44" s="147">
        <v>85</v>
      </c>
      <c r="B44" s="157" t="s">
        <v>73</v>
      </c>
      <c r="C44" s="148">
        <f>Uzun!D10</f>
        <v>34020</v>
      </c>
      <c r="D44" s="152" t="str">
        <f>Uzun!E10</f>
        <v xml:space="preserve">Nesibe ATACAN </v>
      </c>
      <c r="E44" s="152" t="str">
        <f>Uzun!F10</f>
        <v>BURSA-BURSA BÜYÜKŞEHİR BELEDİYESPOR K.</v>
      </c>
      <c r="F44" s="192">
        <f>Uzun!N10</f>
        <v>589</v>
      </c>
      <c r="G44" s="150">
        <f>Uzun!A10</f>
        <v>3</v>
      </c>
      <c r="H44" s="149" t="s">
        <v>73</v>
      </c>
      <c r="I44" s="155"/>
      <c r="J44" s="149" t="str">
        <f>'YARIŞMA BİLGİLERİ'!$F$21</f>
        <v>Kadınlar</v>
      </c>
      <c r="K44" s="152" t="str">
        <f t="shared" si="2"/>
        <v>İzmir-Kulüpler Arası Atletizm Süper lig Yarışmaları 1. Kademe</v>
      </c>
      <c r="L44" s="153" t="str">
        <f>Uzun!M$4</f>
        <v>4 Haziran 2014 15.10</v>
      </c>
      <c r="M44" s="153" t="s">
        <v>582</v>
      </c>
    </row>
    <row r="45" spans="1:13" s="145" customFormat="1" ht="26.25" customHeight="1">
      <c r="A45" s="147">
        <v>86</v>
      </c>
      <c r="B45" s="157" t="s">
        <v>73</v>
      </c>
      <c r="C45" s="148">
        <f>Uzun!D11</f>
        <v>31565</v>
      </c>
      <c r="D45" s="152" t="str">
        <f>Uzun!E11</f>
        <v>FERİDE SÜTÇÜ GÜNER</v>
      </c>
      <c r="E45" s="152" t="str">
        <f>Uzun!F11</f>
        <v>MERSİN-MESKİSPOR</v>
      </c>
      <c r="F45" s="192">
        <f>Uzun!N11</f>
        <v>543</v>
      </c>
      <c r="G45" s="150">
        <f>Uzun!A11</f>
        <v>4</v>
      </c>
      <c r="H45" s="149" t="s">
        <v>73</v>
      </c>
      <c r="I45" s="155"/>
      <c r="J45" s="149" t="str">
        <f>'YARIŞMA BİLGİLERİ'!$F$21</f>
        <v>Kadınlar</v>
      </c>
      <c r="K45" s="152" t="str">
        <f t="shared" si="2"/>
        <v>İzmir-Kulüpler Arası Atletizm Süper lig Yarışmaları 1. Kademe</v>
      </c>
      <c r="L45" s="153" t="str">
        <f>Uzun!M$4</f>
        <v>4 Haziran 2014 15.10</v>
      </c>
      <c r="M45" s="153" t="s">
        <v>582</v>
      </c>
    </row>
    <row r="46" spans="1:13" s="145" customFormat="1" ht="26.25" customHeight="1">
      <c r="A46" s="147">
        <v>87</v>
      </c>
      <c r="B46" s="157" t="s">
        <v>73</v>
      </c>
      <c r="C46" s="148" t="str">
        <f>Uzun!D12</f>
        <v>23 03 1982</v>
      </c>
      <c r="D46" s="152" t="str">
        <f>Uzun!E12</f>
        <v>Mukadder YILMAZ</v>
      </c>
      <c r="E46" s="152" t="str">
        <f>Uzun!F12</f>
        <v>İSTANBUL-BEŞİKTAŞ J.K</v>
      </c>
      <c r="F46" s="192">
        <f>Uzun!N12</f>
        <v>511</v>
      </c>
      <c r="G46" s="150">
        <f>Uzun!A12</f>
        <v>5</v>
      </c>
      <c r="H46" s="149" t="s">
        <v>73</v>
      </c>
      <c r="I46" s="155"/>
      <c r="J46" s="149" t="str">
        <f>'YARIŞMA BİLGİLERİ'!$F$21</f>
        <v>Kadınlar</v>
      </c>
      <c r="K46" s="152" t="str">
        <f t="shared" si="2"/>
        <v>İzmir-Kulüpler Arası Atletizm Süper lig Yarışmaları 1. Kademe</v>
      </c>
      <c r="L46" s="153" t="str">
        <f>Uzun!M$4</f>
        <v>4 Haziran 2014 15.10</v>
      </c>
      <c r="M46" s="153" t="s">
        <v>582</v>
      </c>
    </row>
    <row r="47" spans="1:13" s="145" customFormat="1" ht="26.25" customHeight="1">
      <c r="A47" s="147">
        <v>88</v>
      </c>
      <c r="B47" s="157" t="s">
        <v>73</v>
      </c>
      <c r="C47" s="148">
        <f>Uzun!D13</f>
        <v>35565</v>
      </c>
      <c r="D47" s="152" t="str">
        <f>Uzun!E13</f>
        <v>DİLAN ERDEMİR</v>
      </c>
      <c r="E47" s="152" t="str">
        <f>Uzun!F13</f>
        <v>BURSA-OSMANGAZİ BELEDİYESPOR</v>
      </c>
      <c r="F47" s="192">
        <f>Uzun!N13</f>
        <v>511</v>
      </c>
      <c r="G47" s="150">
        <f>Uzun!A13</f>
        <v>6</v>
      </c>
      <c r="H47" s="149" t="s">
        <v>73</v>
      </c>
      <c r="I47" s="155"/>
      <c r="J47" s="149" t="str">
        <f>'YARIŞMA BİLGİLERİ'!$F$21</f>
        <v>Kadınlar</v>
      </c>
      <c r="K47" s="152" t="str">
        <f t="shared" si="2"/>
        <v>İzmir-Kulüpler Arası Atletizm Süper lig Yarışmaları 1. Kademe</v>
      </c>
      <c r="L47" s="153" t="str">
        <f>Uzun!M$4</f>
        <v>4 Haziran 2014 15.10</v>
      </c>
      <c r="M47" s="153" t="s">
        <v>582</v>
      </c>
    </row>
    <row r="48" spans="1:13" s="145" customFormat="1" ht="26.25" customHeight="1">
      <c r="A48" s="147">
        <v>89</v>
      </c>
      <c r="B48" s="157" t="s">
        <v>73</v>
      </c>
      <c r="C48" s="148">
        <f>Uzun!D14</f>
        <v>33378</v>
      </c>
      <c r="D48" s="152" t="str">
        <f>Uzun!E14</f>
        <v>GÜLŞAH KIZILTAŞ</v>
      </c>
      <c r="E48" s="152" t="str">
        <f>Uzun!F14</f>
        <v>İSTANBUL-ÜSKÜDAR BELEDİYESİ SPOR KULÜBÜ</v>
      </c>
      <c r="F48" s="192">
        <f>Uzun!N14</f>
        <v>484</v>
      </c>
      <c r="G48" s="150">
        <f>Uzun!A14</f>
        <v>7</v>
      </c>
      <c r="H48" s="149" t="s">
        <v>73</v>
      </c>
      <c r="I48" s="155"/>
      <c r="J48" s="149" t="str">
        <f>'YARIŞMA BİLGİLERİ'!$F$21</f>
        <v>Kadınlar</v>
      </c>
      <c r="K48" s="152" t="str">
        <f t="shared" si="2"/>
        <v>İzmir-Kulüpler Arası Atletizm Süper lig Yarışmaları 1. Kademe</v>
      </c>
      <c r="L48" s="153" t="str">
        <f>Uzun!M$4</f>
        <v>4 Haziran 2014 15.10</v>
      </c>
      <c r="M48" s="153" t="s">
        <v>582</v>
      </c>
    </row>
    <row r="49" spans="1:13" s="145" customFormat="1" ht="26.25" customHeight="1">
      <c r="A49" s="147">
        <v>90</v>
      </c>
      <c r="B49" s="157" t="s">
        <v>73</v>
      </c>
      <c r="C49" s="148">
        <f>Uzun!D15</f>
        <v>36058</v>
      </c>
      <c r="D49" s="152" t="str">
        <f>Uzun!E15</f>
        <v>ALEYNA KARADÜZ</v>
      </c>
      <c r="E49" s="152" t="str">
        <f>Uzun!F15</f>
        <v>İZMİR-İZMİR BÜYÜKŞEHİR BELEDİYE SPOR KLUBÜ</v>
      </c>
      <c r="F49" s="192">
        <f>Uzun!N15</f>
        <v>462</v>
      </c>
      <c r="G49" s="150">
        <f>Uzun!A15</f>
        <v>8</v>
      </c>
      <c r="H49" s="149" t="s">
        <v>73</v>
      </c>
      <c r="I49" s="155"/>
      <c r="J49" s="149" t="str">
        <f>'YARIŞMA BİLGİLERİ'!$F$21</f>
        <v>Kadınlar</v>
      </c>
      <c r="K49" s="152" t="str">
        <f t="shared" si="2"/>
        <v>İzmir-Kulüpler Arası Atletizm Süper lig Yarışmaları 1. Kademe</v>
      </c>
      <c r="L49" s="153" t="str">
        <f>Uzun!M$4</f>
        <v>4 Haziran 2014 15.10</v>
      </c>
      <c r="M49" s="153" t="s">
        <v>582</v>
      </c>
    </row>
    <row r="50" spans="1:13" s="145" customFormat="1" ht="26.25" customHeight="1">
      <c r="A50" s="147">
        <v>91</v>
      </c>
      <c r="B50" s="157" t="s">
        <v>73</v>
      </c>
      <c r="C50" s="148" t="str">
        <f>Uzun!D16</f>
        <v/>
      </c>
      <c r="D50" s="152" t="str">
        <f>Uzun!E16</f>
        <v/>
      </c>
      <c r="E50" s="152" t="str">
        <f>Uzun!F16</f>
        <v/>
      </c>
      <c r="F50" s="192" t="str">
        <f>Uzun!N16</f>
        <v/>
      </c>
      <c r="G50" s="150">
        <f>Uzun!A16</f>
        <v>0</v>
      </c>
      <c r="H50" s="149" t="s">
        <v>73</v>
      </c>
      <c r="I50" s="155"/>
      <c r="J50" s="149" t="str">
        <f>'YARIŞMA BİLGİLERİ'!$F$21</f>
        <v>Kadınlar</v>
      </c>
      <c r="K50" s="152" t="str">
        <f t="shared" si="2"/>
        <v>İzmir-Kulüpler Arası Atletizm Süper lig Yarışmaları 1. Kademe</v>
      </c>
      <c r="L50" s="153" t="str">
        <f>Uzun!M$4</f>
        <v>4 Haziran 2014 15.10</v>
      </c>
      <c r="M50" s="153" t="s">
        <v>582</v>
      </c>
    </row>
    <row r="51" spans="1:13" s="145" customFormat="1" ht="26.25" customHeight="1">
      <c r="A51" s="147">
        <v>92</v>
      </c>
      <c r="B51" s="157" t="s">
        <v>73</v>
      </c>
      <c r="C51" s="148" t="str">
        <f>Uzun!D17</f>
        <v/>
      </c>
      <c r="D51" s="152" t="str">
        <f>Uzun!E17</f>
        <v/>
      </c>
      <c r="E51" s="152" t="str">
        <f>Uzun!F17</f>
        <v/>
      </c>
      <c r="F51" s="192" t="str">
        <f>Uzun!N17</f>
        <v/>
      </c>
      <c r="G51" s="150">
        <f>Uzun!A17</f>
        <v>0</v>
      </c>
      <c r="H51" s="149" t="s">
        <v>73</v>
      </c>
      <c r="I51" s="155"/>
      <c r="J51" s="149" t="str">
        <f>'YARIŞMA BİLGİLERİ'!$F$21</f>
        <v>Kadınlar</v>
      </c>
      <c r="K51" s="152" t="str">
        <f t="shared" si="2"/>
        <v>İzmir-Kulüpler Arası Atletizm Süper lig Yarışmaları 1. Kademe</v>
      </c>
      <c r="L51" s="153" t="str">
        <f>Uzun!M$4</f>
        <v>4 Haziran 2014 15.10</v>
      </c>
      <c r="M51" s="153" t="s">
        <v>582</v>
      </c>
    </row>
    <row r="52" spans="1:13" s="145" customFormat="1" ht="26.25" customHeight="1">
      <c r="A52" s="147">
        <v>93</v>
      </c>
      <c r="B52" s="157" t="s">
        <v>73</v>
      </c>
      <c r="C52" s="148" t="str">
        <f>Uzun!D18</f>
        <v/>
      </c>
      <c r="D52" s="152" t="str">
        <f>Uzun!E18</f>
        <v/>
      </c>
      <c r="E52" s="152" t="str">
        <f>Uzun!F18</f>
        <v/>
      </c>
      <c r="F52" s="192" t="str">
        <f>Uzun!N18</f>
        <v/>
      </c>
      <c r="G52" s="150">
        <f>Uzun!A18</f>
        <v>0</v>
      </c>
      <c r="H52" s="149" t="s">
        <v>73</v>
      </c>
      <c r="I52" s="155"/>
      <c r="J52" s="149" t="str">
        <f>'YARIŞMA BİLGİLERİ'!$F$21</f>
        <v>Kadınlar</v>
      </c>
      <c r="K52" s="152" t="str">
        <f t="shared" si="2"/>
        <v>İzmir-Kulüpler Arası Atletizm Süper lig Yarışmaları 1. Kademe</v>
      </c>
      <c r="L52" s="153" t="str">
        <f>Uzun!M$4</f>
        <v>4 Haziran 2014 15.10</v>
      </c>
      <c r="M52" s="153" t="s">
        <v>582</v>
      </c>
    </row>
    <row r="53" spans="1:13" s="145" customFormat="1" ht="26.25" customHeight="1">
      <c r="A53" s="147">
        <v>94</v>
      </c>
      <c r="B53" s="157" t="s">
        <v>73</v>
      </c>
      <c r="C53" s="148" t="str">
        <f>Uzun!D19</f>
        <v/>
      </c>
      <c r="D53" s="152" t="str">
        <f>Uzun!E19</f>
        <v/>
      </c>
      <c r="E53" s="152" t="str">
        <f>Uzun!F19</f>
        <v/>
      </c>
      <c r="F53" s="192" t="str">
        <f>Uzun!N19</f>
        <v/>
      </c>
      <c r="G53" s="150">
        <f>Uzun!A19</f>
        <v>0</v>
      </c>
      <c r="H53" s="149" t="s">
        <v>73</v>
      </c>
      <c r="I53" s="155"/>
      <c r="J53" s="149" t="str">
        <f>'YARIŞMA BİLGİLERİ'!$F$21</f>
        <v>Kadınlar</v>
      </c>
      <c r="K53" s="152" t="str">
        <f t="shared" si="2"/>
        <v>İzmir-Kulüpler Arası Atletizm Süper lig Yarışmaları 1. Kademe</v>
      </c>
      <c r="L53" s="153" t="str">
        <f>Uzun!M$4</f>
        <v>4 Haziran 2014 15.10</v>
      </c>
      <c r="M53" s="153" t="s">
        <v>582</v>
      </c>
    </row>
    <row r="54" spans="1:13" s="145" customFormat="1" ht="26.25" customHeight="1">
      <c r="A54" s="147">
        <v>95</v>
      </c>
      <c r="B54" s="157" t="s">
        <v>73</v>
      </c>
      <c r="C54" s="148" t="str">
        <f>Uzun!D20</f>
        <v/>
      </c>
      <c r="D54" s="152" t="str">
        <f>Uzun!E20</f>
        <v/>
      </c>
      <c r="E54" s="152" t="str">
        <f>Uzun!F20</f>
        <v/>
      </c>
      <c r="F54" s="192" t="str">
        <f>Uzun!N20</f>
        <v/>
      </c>
      <c r="G54" s="150">
        <f>Uzun!A20</f>
        <v>0</v>
      </c>
      <c r="H54" s="149" t="s">
        <v>73</v>
      </c>
      <c r="I54" s="155"/>
      <c r="J54" s="149" t="str">
        <f>'YARIŞMA BİLGİLERİ'!$F$21</f>
        <v>Kadınlar</v>
      </c>
      <c r="K54" s="152" t="str">
        <f t="shared" si="2"/>
        <v>İzmir-Kulüpler Arası Atletizm Süper lig Yarışmaları 1. Kademe</v>
      </c>
      <c r="L54" s="153" t="str">
        <f>Uzun!M$4</f>
        <v>4 Haziran 2014 15.10</v>
      </c>
      <c r="M54" s="153" t="s">
        <v>582</v>
      </c>
    </row>
    <row r="55" spans="1:13" s="145" customFormat="1" ht="26.25" customHeight="1">
      <c r="A55" s="147">
        <v>96</v>
      </c>
      <c r="B55" s="157" t="s">
        <v>73</v>
      </c>
      <c r="C55" s="148" t="str">
        <f>Uzun!D21</f>
        <v/>
      </c>
      <c r="D55" s="152" t="str">
        <f>Uzun!E21</f>
        <v/>
      </c>
      <c r="E55" s="152" t="str">
        <f>Uzun!F21</f>
        <v/>
      </c>
      <c r="F55" s="192" t="str">
        <f>Uzun!N21</f>
        <v/>
      </c>
      <c r="G55" s="150">
        <f>Uzun!A21</f>
        <v>0</v>
      </c>
      <c r="H55" s="149" t="s">
        <v>73</v>
      </c>
      <c r="I55" s="155"/>
      <c r="J55" s="149" t="str">
        <f>'YARIŞMA BİLGİLERİ'!$F$21</f>
        <v>Kadınlar</v>
      </c>
      <c r="K55" s="152" t="str">
        <f t="shared" si="2"/>
        <v>İzmir-Kulüpler Arası Atletizm Süper lig Yarışmaları 1. Kademe</v>
      </c>
      <c r="L55" s="153" t="str">
        <f>Uzun!M$4</f>
        <v>4 Haziran 2014 15.10</v>
      </c>
      <c r="M55" s="153" t="s">
        <v>582</v>
      </c>
    </row>
    <row r="56" spans="1:13" s="145" customFormat="1" ht="26.25" customHeight="1">
      <c r="A56" s="147">
        <v>97</v>
      </c>
      <c r="B56" s="157" t="s">
        <v>73</v>
      </c>
      <c r="C56" s="148" t="str">
        <f>Uzun!D22</f>
        <v/>
      </c>
      <c r="D56" s="152" t="str">
        <f>Uzun!E22</f>
        <v/>
      </c>
      <c r="E56" s="152" t="str">
        <f>Uzun!F22</f>
        <v/>
      </c>
      <c r="F56" s="192" t="str">
        <f>Uzun!N22</f>
        <v/>
      </c>
      <c r="G56" s="150">
        <f>Uzun!A22</f>
        <v>0</v>
      </c>
      <c r="H56" s="149" t="s">
        <v>73</v>
      </c>
      <c r="I56" s="155"/>
      <c r="J56" s="149" t="str">
        <f>'YARIŞMA BİLGİLERİ'!$F$21</f>
        <v>Kadınlar</v>
      </c>
      <c r="K56" s="152" t="str">
        <f t="shared" si="2"/>
        <v>İzmir-Kulüpler Arası Atletizm Süper lig Yarışmaları 1. Kademe</v>
      </c>
      <c r="L56" s="153" t="str">
        <f>Uzun!M$4</f>
        <v>4 Haziran 2014 15.10</v>
      </c>
      <c r="M56" s="153" t="s">
        <v>582</v>
      </c>
    </row>
    <row r="57" spans="1:13" s="145" customFormat="1" ht="26.25" customHeight="1">
      <c r="A57" s="147">
        <v>98</v>
      </c>
      <c r="B57" s="157" t="s">
        <v>73</v>
      </c>
      <c r="C57" s="148" t="str">
        <f>Uzun!D23</f>
        <v/>
      </c>
      <c r="D57" s="152" t="str">
        <f>Uzun!E23</f>
        <v/>
      </c>
      <c r="E57" s="152" t="str">
        <f>Uzun!F23</f>
        <v/>
      </c>
      <c r="F57" s="192" t="str">
        <f>Uzun!N23</f>
        <v/>
      </c>
      <c r="G57" s="150">
        <f>Uzun!A23</f>
        <v>0</v>
      </c>
      <c r="H57" s="149" t="s">
        <v>73</v>
      </c>
      <c r="I57" s="155"/>
      <c r="J57" s="149" t="str">
        <f>'YARIŞMA BİLGİLERİ'!$F$21</f>
        <v>Kadınlar</v>
      </c>
      <c r="K57" s="152" t="str">
        <f t="shared" si="2"/>
        <v>İzmir-Kulüpler Arası Atletizm Süper lig Yarışmaları 1. Kademe</v>
      </c>
      <c r="L57" s="153" t="str">
        <f>Uzun!M$4</f>
        <v>4 Haziran 2014 15.10</v>
      </c>
      <c r="M57" s="153" t="s">
        <v>582</v>
      </c>
    </row>
    <row r="58" spans="1:13" s="145" customFormat="1" ht="26.25" customHeight="1">
      <c r="A58" s="147">
        <v>99</v>
      </c>
      <c r="B58" s="157" t="s">
        <v>73</v>
      </c>
      <c r="C58" s="148" t="str">
        <f>Uzun!D24</f>
        <v/>
      </c>
      <c r="D58" s="152" t="str">
        <f>Uzun!E24</f>
        <v/>
      </c>
      <c r="E58" s="152" t="str">
        <f>Uzun!F24</f>
        <v/>
      </c>
      <c r="F58" s="192" t="str">
        <f>Uzun!N24</f>
        <v/>
      </c>
      <c r="G58" s="150">
        <f>Uzun!A24</f>
        <v>0</v>
      </c>
      <c r="H58" s="149" t="s">
        <v>73</v>
      </c>
      <c r="I58" s="155"/>
      <c r="J58" s="149" t="str">
        <f>'YARIŞMA BİLGİLERİ'!$F$21</f>
        <v>Kadınlar</v>
      </c>
      <c r="K58" s="152" t="str">
        <f t="shared" si="2"/>
        <v>İzmir-Kulüpler Arası Atletizm Süper lig Yarışmaları 1. Kademe</v>
      </c>
      <c r="L58" s="153" t="str">
        <f>Uzun!M$4</f>
        <v>4 Haziran 2014 15.10</v>
      </c>
      <c r="M58" s="153" t="s">
        <v>582</v>
      </c>
    </row>
    <row r="59" spans="1:13" s="145" customFormat="1" ht="26.25" customHeight="1">
      <c r="A59" s="147">
        <v>100</v>
      </c>
      <c r="B59" s="157" t="s">
        <v>73</v>
      </c>
      <c r="C59" s="148" t="str">
        <f>Uzun!D25</f>
        <v/>
      </c>
      <c r="D59" s="152" t="str">
        <f>Uzun!E25</f>
        <v/>
      </c>
      <c r="E59" s="152" t="str">
        <f>Uzun!F25</f>
        <v/>
      </c>
      <c r="F59" s="192" t="str">
        <f>Uzun!N25</f>
        <v/>
      </c>
      <c r="G59" s="150">
        <f>Uzun!A25</f>
        <v>0</v>
      </c>
      <c r="H59" s="149" t="s">
        <v>73</v>
      </c>
      <c r="I59" s="155"/>
      <c r="J59" s="149" t="str">
        <f>'YARIŞMA BİLGİLERİ'!$F$21</f>
        <v>Kadınlar</v>
      </c>
      <c r="K59" s="152" t="str">
        <f t="shared" ref="K59:K67" si="3">CONCATENATE(K$1,"-",A$1)</f>
        <v>İzmir-Kulüpler Arası Atletizm Süper lig Yarışmaları 1. Kademe</v>
      </c>
      <c r="L59" s="153" t="str">
        <f>Uzun!M$4</f>
        <v>4 Haziran 2014 15.10</v>
      </c>
      <c r="M59" s="153" t="s">
        <v>582</v>
      </c>
    </row>
    <row r="60" spans="1:13" s="145" customFormat="1" ht="26.25" customHeight="1">
      <c r="A60" s="147">
        <v>101</v>
      </c>
      <c r="B60" s="157" t="s">
        <v>73</v>
      </c>
      <c r="C60" s="148" t="str">
        <f>Uzun!D26</f>
        <v/>
      </c>
      <c r="D60" s="152" t="str">
        <f>Uzun!E26</f>
        <v/>
      </c>
      <c r="E60" s="152" t="str">
        <f>Uzun!F26</f>
        <v/>
      </c>
      <c r="F60" s="192" t="str">
        <f>Uzun!N26</f>
        <v/>
      </c>
      <c r="G60" s="150">
        <f>Uzun!A26</f>
        <v>0</v>
      </c>
      <c r="H60" s="149" t="s">
        <v>73</v>
      </c>
      <c r="I60" s="155"/>
      <c r="J60" s="149" t="str">
        <f>'YARIŞMA BİLGİLERİ'!$F$21</f>
        <v>Kadınlar</v>
      </c>
      <c r="K60" s="152" t="str">
        <f t="shared" si="3"/>
        <v>İzmir-Kulüpler Arası Atletizm Süper lig Yarışmaları 1. Kademe</v>
      </c>
      <c r="L60" s="153" t="str">
        <f>Uzun!M$4</f>
        <v>4 Haziran 2014 15.10</v>
      </c>
      <c r="M60" s="153" t="s">
        <v>582</v>
      </c>
    </row>
    <row r="61" spans="1:13" s="145" customFormat="1" ht="26.25" customHeight="1">
      <c r="A61" s="147">
        <v>102</v>
      </c>
      <c r="B61" s="157" t="s">
        <v>73</v>
      </c>
      <c r="C61" s="148" t="str">
        <f>Uzun!D27</f>
        <v/>
      </c>
      <c r="D61" s="152" t="str">
        <f>Uzun!E27</f>
        <v/>
      </c>
      <c r="E61" s="152" t="str">
        <f>Uzun!F27</f>
        <v/>
      </c>
      <c r="F61" s="192" t="str">
        <f>Uzun!N27</f>
        <v/>
      </c>
      <c r="G61" s="150">
        <f>Uzun!A27</f>
        <v>0</v>
      </c>
      <c r="H61" s="149" t="s">
        <v>73</v>
      </c>
      <c r="I61" s="155"/>
      <c r="J61" s="149" t="str">
        <f>'YARIŞMA BİLGİLERİ'!$F$21</f>
        <v>Kadınlar</v>
      </c>
      <c r="K61" s="152" t="str">
        <f t="shared" si="3"/>
        <v>İzmir-Kulüpler Arası Atletizm Süper lig Yarışmaları 1. Kademe</v>
      </c>
      <c r="L61" s="153" t="str">
        <f>Uzun!M$4</f>
        <v>4 Haziran 2014 15.10</v>
      </c>
      <c r="M61" s="153" t="s">
        <v>582</v>
      </c>
    </row>
    <row r="62" spans="1:13" s="145" customFormat="1" ht="26.25" customHeight="1">
      <c r="A62" s="147">
        <v>103</v>
      </c>
      <c r="B62" s="157" t="s">
        <v>73</v>
      </c>
      <c r="C62" s="148" t="str">
        <f>Uzun!D28</f>
        <v/>
      </c>
      <c r="D62" s="152" t="str">
        <f>Uzun!E28</f>
        <v/>
      </c>
      <c r="E62" s="152" t="str">
        <f>Uzun!F28</f>
        <v/>
      </c>
      <c r="F62" s="192" t="str">
        <f>Uzun!N28</f>
        <v/>
      </c>
      <c r="G62" s="150">
        <f>Uzun!A28</f>
        <v>0</v>
      </c>
      <c r="H62" s="149" t="s">
        <v>73</v>
      </c>
      <c r="I62" s="155"/>
      <c r="J62" s="149" t="str">
        <f>'YARIŞMA BİLGİLERİ'!$F$21</f>
        <v>Kadınlar</v>
      </c>
      <c r="K62" s="152" t="str">
        <f t="shared" si="3"/>
        <v>İzmir-Kulüpler Arası Atletizm Süper lig Yarışmaları 1. Kademe</v>
      </c>
      <c r="L62" s="153" t="str">
        <f>Uzun!M$4</f>
        <v>4 Haziran 2014 15.10</v>
      </c>
      <c r="M62" s="153" t="s">
        <v>582</v>
      </c>
    </row>
    <row r="63" spans="1:13" s="145" customFormat="1" ht="26.25" customHeight="1">
      <c r="A63" s="147">
        <v>104</v>
      </c>
      <c r="B63" s="157" t="s">
        <v>73</v>
      </c>
      <c r="C63" s="148" t="str">
        <f>Uzun!D29</f>
        <v/>
      </c>
      <c r="D63" s="152" t="str">
        <f>Uzun!E29</f>
        <v/>
      </c>
      <c r="E63" s="152" t="str">
        <f>Uzun!F29</f>
        <v/>
      </c>
      <c r="F63" s="192" t="str">
        <f>Uzun!N29</f>
        <v/>
      </c>
      <c r="G63" s="150">
        <f>Uzun!A29</f>
        <v>0</v>
      </c>
      <c r="H63" s="149" t="s">
        <v>73</v>
      </c>
      <c r="I63" s="155"/>
      <c r="J63" s="149" t="str">
        <f>'YARIŞMA BİLGİLERİ'!$F$21</f>
        <v>Kadınlar</v>
      </c>
      <c r="K63" s="152" t="str">
        <f t="shared" si="3"/>
        <v>İzmir-Kulüpler Arası Atletizm Süper lig Yarışmaları 1. Kademe</v>
      </c>
      <c r="L63" s="153" t="str">
        <f>Uzun!M$4</f>
        <v>4 Haziran 2014 15.10</v>
      </c>
      <c r="M63" s="153" t="s">
        <v>582</v>
      </c>
    </row>
    <row r="64" spans="1:13" s="145" customFormat="1" ht="26.25" customHeight="1">
      <c r="A64" s="147">
        <v>105</v>
      </c>
      <c r="B64" s="157" t="s">
        <v>73</v>
      </c>
      <c r="C64" s="148" t="str">
        <f>Uzun!D30</f>
        <v/>
      </c>
      <c r="D64" s="152" t="str">
        <f>Uzun!E30</f>
        <v/>
      </c>
      <c r="E64" s="152" t="str">
        <f>Uzun!F30</f>
        <v/>
      </c>
      <c r="F64" s="192" t="str">
        <f>Uzun!N30</f>
        <v/>
      </c>
      <c r="G64" s="150">
        <f>Uzun!A30</f>
        <v>0</v>
      </c>
      <c r="H64" s="149" t="s">
        <v>73</v>
      </c>
      <c r="I64" s="155"/>
      <c r="J64" s="149" t="str">
        <f>'YARIŞMA BİLGİLERİ'!$F$21</f>
        <v>Kadınlar</v>
      </c>
      <c r="K64" s="152" t="str">
        <f t="shared" si="3"/>
        <v>İzmir-Kulüpler Arası Atletizm Süper lig Yarışmaları 1. Kademe</v>
      </c>
      <c r="L64" s="153" t="str">
        <f>Uzun!M$4</f>
        <v>4 Haziran 2014 15.10</v>
      </c>
      <c r="M64" s="153" t="s">
        <v>582</v>
      </c>
    </row>
    <row r="65" spans="1:13" s="145" customFormat="1" ht="26.25" customHeight="1">
      <c r="A65" s="147">
        <v>106</v>
      </c>
      <c r="B65" s="157" t="s">
        <v>73</v>
      </c>
      <c r="C65" s="148" t="str">
        <f>Uzun!D31</f>
        <v/>
      </c>
      <c r="D65" s="152" t="str">
        <f>Uzun!E31</f>
        <v/>
      </c>
      <c r="E65" s="152" t="str">
        <f>Uzun!F31</f>
        <v/>
      </c>
      <c r="F65" s="192" t="str">
        <f>Uzun!N31</f>
        <v/>
      </c>
      <c r="G65" s="150">
        <f>Uzun!A31</f>
        <v>0</v>
      </c>
      <c r="H65" s="149" t="s">
        <v>73</v>
      </c>
      <c r="I65" s="155"/>
      <c r="J65" s="149" t="str">
        <f>'YARIŞMA BİLGİLERİ'!$F$21</f>
        <v>Kadınlar</v>
      </c>
      <c r="K65" s="152" t="str">
        <f t="shared" si="3"/>
        <v>İzmir-Kulüpler Arası Atletizm Süper lig Yarışmaları 1. Kademe</v>
      </c>
      <c r="L65" s="153" t="str">
        <f>Uzun!M$4</f>
        <v>4 Haziran 2014 15.10</v>
      </c>
      <c r="M65" s="153" t="s">
        <v>582</v>
      </c>
    </row>
    <row r="66" spans="1:13" s="145" customFormat="1" ht="26.25" customHeight="1">
      <c r="A66" s="147">
        <v>107</v>
      </c>
      <c r="B66" s="157" t="s">
        <v>73</v>
      </c>
      <c r="C66" s="148" t="str">
        <f>Uzun!D32</f>
        <v/>
      </c>
      <c r="D66" s="152" t="str">
        <f>Uzun!E32</f>
        <v/>
      </c>
      <c r="E66" s="152" t="str">
        <f>Uzun!F32</f>
        <v/>
      </c>
      <c r="F66" s="192" t="str">
        <f>Uzun!N32</f>
        <v/>
      </c>
      <c r="G66" s="150">
        <f>Uzun!A32</f>
        <v>0</v>
      </c>
      <c r="H66" s="149" t="s">
        <v>73</v>
      </c>
      <c r="I66" s="155"/>
      <c r="J66" s="149" t="str">
        <f>'YARIŞMA BİLGİLERİ'!$F$21</f>
        <v>Kadınlar</v>
      </c>
      <c r="K66" s="152" t="str">
        <f t="shared" si="3"/>
        <v>İzmir-Kulüpler Arası Atletizm Süper lig Yarışmaları 1. Kademe</v>
      </c>
      <c r="L66" s="153" t="str">
        <f>Uzun!M$4</f>
        <v>4 Haziran 2014 15.10</v>
      </c>
      <c r="M66" s="153" t="s">
        <v>582</v>
      </c>
    </row>
    <row r="67" spans="1:13" s="145" customFormat="1" ht="26.25" customHeight="1">
      <c r="A67" s="147">
        <v>108</v>
      </c>
      <c r="B67" s="157" t="s">
        <v>73</v>
      </c>
      <c r="C67" s="148" t="str">
        <f>Uzun!D33</f>
        <v/>
      </c>
      <c r="D67" s="152" t="str">
        <f>Uzun!E33</f>
        <v/>
      </c>
      <c r="E67" s="152" t="str">
        <f>Uzun!F33</f>
        <v/>
      </c>
      <c r="F67" s="192" t="str">
        <f>Uzun!N33</f>
        <v/>
      </c>
      <c r="G67" s="150">
        <f>Uzun!A33</f>
        <v>0</v>
      </c>
      <c r="H67" s="149" t="s">
        <v>73</v>
      </c>
      <c r="I67" s="155"/>
      <c r="J67" s="149" t="str">
        <f>'YARIŞMA BİLGİLERİ'!$F$21</f>
        <v>Kadınlar</v>
      </c>
      <c r="K67" s="152" t="str">
        <f t="shared" si="3"/>
        <v>İzmir-Kulüpler Arası Atletizm Süper lig Yarışmaları 1. Kademe</v>
      </c>
      <c r="L67" s="153" t="str">
        <f>Uzun!M$4</f>
        <v>4 Haziran 2014 15.10</v>
      </c>
      <c r="M67" s="153" t="s">
        <v>582</v>
      </c>
    </row>
    <row r="68" spans="1:13" s="145" customFormat="1" ht="26.25" customHeight="1">
      <c r="A68" s="147">
        <v>109</v>
      </c>
      <c r="B68" s="157" t="s">
        <v>73</v>
      </c>
      <c r="C68" s="148" t="str">
        <f>Uzun!D34</f>
        <v/>
      </c>
      <c r="D68" s="152" t="str">
        <f>Uzun!E34</f>
        <v/>
      </c>
      <c r="E68" s="152" t="str">
        <f>Uzun!F34</f>
        <v/>
      </c>
      <c r="F68" s="192" t="str">
        <f>Uzun!N34</f>
        <v/>
      </c>
      <c r="G68" s="150">
        <f>Uzun!A34</f>
        <v>0</v>
      </c>
      <c r="H68" s="149" t="s">
        <v>73</v>
      </c>
      <c r="I68" s="155"/>
      <c r="J68" s="149" t="str">
        <f>'YARIŞMA BİLGİLERİ'!$F$21</f>
        <v>Kadınlar</v>
      </c>
      <c r="K68" s="152" t="str">
        <f t="shared" ref="K68:K76" si="4">CONCATENATE(K$1,"-",A$1)</f>
        <v>İzmir-Kulüpler Arası Atletizm Süper lig Yarışmaları 1. Kademe</v>
      </c>
      <c r="L68" s="153" t="str">
        <f>Uzun!M$4</f>
        <v>4 Haziran 2014 15.10</v>
      </c>
      <c r="M68" s="153" t="s">
        <v>582</v>
      </c>
    </row>
    <row r="69" spans="1:13" s="145" customFormat="1" ht="26.25" customHeight="1">
      <c r="A69" s="147">
        <v>110</v>
      </c>
      <c r="B69" s="157" t="s">
        <v>73</v>
      </c>
      <c r="C69" s="148" t="str">
        <f>Uzun!D35</f>
        <v/>
      </c>
      <c r="D69" s="152" t="str">
        <f>Uzun!E35</f>
        <v/>
      </c>
      <c r="E69" s="152" t="str">
        <f>Uzun!F35</f>
        <v/>
      </c>
      <c r="F69" s="192" t="str">
        <f>Uzun!N35</f>
        <v/>
      </c>
      <c r="G69" s="150">
        <f>Uzun!A35</f>
        <v>0</v>
      </c>
      <c r="H69" s="149" t="s">
        <v>73</v>
      </c>
      <c r="I69" s="155"/>
      <c r="J69" s="149" t="str">
        <f>'YARIŞMA BİLGİLERİ'!$F$21</f>
        <v>Kadınlar</v>
      </c>
      <c r="K69" s="152" t="str">
        <f t="shared" si="4"/>
        <v>İzmir-Kulüpler Arası Atletizm Süper lig Yarışmaları 1. Kademe</v>
      </c>
      <c r="L69" s="153" t="str">
        <f>Uzun!M$4</f>
        <v>4 Haziran 2014 15.10</v>
      </c>
      <c r="M69" s="153" t="s">
        <v>582</v>
      </c>
    </row>
    <row r="70" spans="1:13" s="145" customFormat="1" ht="26.25" customHeight="1">
      <c r="A70" s="147">
        <v>111</v>
      </c>
      <c r="B70" s="157" t="s">
        <v>73</v>
      </c>
      <c r="C70" s="148" t="str">
        <f>Uzun!D36</f>
        <v/>
      </c>
      <c r="D70" s="152" t="str">
        <f>Uzun!E36</f>
        <v/>
      </c>
      <c r="E70" s="152" t="str">
        <f>Uzun!F36</f>
        <v/>
      </c>
      <c r="F70" s="192" t="str">
        <f>Uzun!N36</f>
        <v/>
      </c>
      <c r="G70" s="150">
        <f>Uzun!A36</f>
        <v>0</v>
      </c>
      <c r="H70" s="149" t="s">
        <v>73</v>
      </c>
      <c r="I70" s="155"/>
      <c r="J70" s="149" t="str">
        <f>'YARIŞMA BİLGİLERİ'!$F$21</f>
        <v>Kadınlar</v>
      </c>
      <c r="K70" s="152" t="str">
        <f t="shared" si="4"/>
        <v>İzmir-Kulüpler Arası Atletizm Süper lig Yarışmaları 1. Kademe</v>
      </c>
      <c r="L70" s="153" t="str">
        <f>Uzun!M$4</f>
        <v>4 Haziran 2014 15.10</v>
      </c>
      <c r="M70" s="153" t="s">
        <v>582</v>
      </c>
    </row>
    <row r="71" spans="1:13" s="145" customFormat="1" ht="26.25" customHeight="1">
      <c r="A71" s="147">
        <v>112</v>
      </c>
      <c r="B71" s="157" t="s">
        <v>73</v>
      </c>
      <c r="C71" s="148" t="str">
        <f>Uzun!D37</f>
        <v/>
      </c>
      <c r="D71" s="152" t="str">
        <f>Uzun!E37</f>
        <v/>
      </c>
      <c r="E71" s="152" t="str">
        <f>Uzun!F37</f>
        <v/>
      </c>
      <c r="F71" s="192" t="str">
        <f>Uzun!N37</f>
        <v/>
      </c>
      <c r="G71" s="150">
        <f>Uzun!A37</f>
        <v>0</v>
      </c>
      <c r="H71" s="149" t="s">
        <v>73</v>
      </c>
      <c r="I71" s="155"/>
      <c r="J71" s="149" t="str">
        <f>'YARIŞMA BİLGİLERİ'!$F$21</f>
        <v>Kadınlar</v>
      </c>
      <c r="K71" s="152" t="str">
        <f t="shared" si="4"/>
        <v>İzmir-Kulüpler Arası Atletizm Süper lig Yarışmaları 1. Kademe</v>
      </c>
      <c r="L71" s="153" t="str">
        <f>Uzun!M$4</f>
        <v>4 Haziran 2014 15.10</v>
      </c>
      <c r="M71" s="153" t="s">
        <v>582</v>
      </c>
    </row>
    <row r="72" spans="1:13" s="145" customFormat="1" ht="26.25" customHeight="1">
      <c r="A72" s="147">
        <v>113</v>
      </c>
      <c r="B72" s="157" t="s">
        <v>73</v>
      </c>
      <c r="C72" s="148" t="str">
        <f>Uzun!D38</f>
        <v/>
      </c>
      <c r="D72" s="152" t="str">
        <f>Uzun!E38</f>
        <v/>
      </c>
      <c r="E72" s="152" t="str">
        <f>Uzun!F38</f>
        <v/>
      </c>
      <c r="F72" s="192" t="str">
        <f>Uzun!N38</f>
        <v/>
      </c>
      <c r="G72" s="150">
        <f>Uzun!A38</f>
        <v>0</v>
      </c>
      <c r="H72" s="149" t="s">
        <v>73</v>
      </c>
      <c r="I72" s="155"/>
      <c r="J72" s="149" t="str">
        <f>'YARIŞMA BİLGİLERİ'!$F$21</f>
        <v>Kadınlar</v>
      </c>
      <c r="K72" s="152" t="str">
        <f t="shared" si="4"/>
        <v>İzmir-Kulüpler Arası Atletizm Süper lig Yarışmaları 1. Kademe</v>
      </c>
      <c r="L72" s="153" t="str">
        <f>Uzun!M$4</f>
        <v>4 Haziran 2014 15.10</v>
      </c>
      <c r="M72" s="153" t="s">
        <v>582</v>
      </c>
    </row>
    <row r="73" spans="1:13" s="145" customFormat="1" ht="26.25" customHeight="1">
      <c r="A73" s="147">
        <v>114</v>
      </c>
      <c r="B73" s="157" t="s">
        <v>73</v>
      </c>
      <c r="C73" s="148" t="str">
        <f>Uzun!D39</f>
        <v/>
      </c>
      <c r="D73" s="152" t="str">
        <f>Uzun!E39</f>
        <v/>
      </c>
      <c r="E73" s="152" t="str">
        <f>Uzun!F39</f>
        <v/>
      </c>
      <c r="F73" s="192" t="str">
        <f>Uzun!N39</f>
        <v/>
      </c>
      <c r="G73" s="150">
        <f>Uzun!A39</f>
        <v>0</v>
      </c>
      <c r="H73" s="149" t="s">
        <v>73</v>
      </c>
      <c r="I73" s="155"/>
      <c r="J73" s="149" t="str">
        <f>'YARIŞMA BİLGİLERİ'!$F$21</f>
        <v>Kadınlar</v>
      </c>
      <c r="K73" s="152" t="str">
        <f t="shared" si="4"/>
        <v>İzmir-Kulüpler Arası Atletizm Süper lig Yarışmaları 1. Kademe</v>
      </c>
      <c r="L73" s="153" t="str">
        <f>Uzun!M$4</f>
        <v>4 Haziran 2014 15.10</v>
      </c>
      <c r="M73" s="153" t="s">
        <v>582</v>
      </c>
    </row>
    <row r="74" spans="1:13" s="145" customFormat="1" ht="26.25" customHeight="1">
      <c r="A74" s="147">
        <v>115</v>
      </c>
      <c r="B74" s="157" t="s">
        <v>73</v>
      </c>
      <c r="C74" s="148" t="str">
        <f>Uzun!D40</f>
        <v/>
      </c>
      <c r="D74" s="152" t="str">
        <f>Uzun!E40</f>
        <v/>
      </c>
      <c r="E74" s="152" t="str">
        <f>Uzun!F40</f>
        <v/>
      </c>
      <c r="F74" s="192" t="str">
        <f>Uzun!N40</f>
        <v/>
      </c>
      <c r="G74" s="150">
        <f>Uzun!A40</f>
        <v>0</v>
      </c>
      <c r="H74" s="149" t="s">
        <v>73</v>
      </c>
      <c r="I74" s="155"/>
      <c r="J74" s="149" t="str">
        <f>'YARIŞMA BİLGİLERİ'!$F$21</f>
        <v>Kadınlar</v>
      </c>
      <c r="K74" s="152" t="str">
        <f t="shared" si="4"/>
        <v>İzmir-Kulüpler Arası Atletizm Süper lig Yarışmaları 1. Kademe</v>
      </c>
      <c r="L74" s="153" t="str">
        <f>Uzun!M$4</f>
        <v>4 Haziran 2014 15.10</v>
      </c>
      <c r="M74" s="153" t="s">
        <v>582</v>
      </c>
    </row>
    <row r="75" spans="1:13" s="145" customFormat="1" ht="26.25" customHeight="1">
      <c r="A75" s="147">
        <v>116</v>
      </c>
      <c r="B75" s="157" t="s">
        <v>73</v>
      </c>
      <c r="C75" s="148" t="str">
        <f>Uzun!D41</f>
        <v/>
      </c>
      <c r="D75" s="152" t="str">
        <f>Uzun!E41</f>
        <v/>
      </c>
      <c r="E75" s="152" t="str">
        <f>Uzun!F41</f>
        <v/>
      </c>
      <c r="F75" s="192" t="str">
        <f>Uzun!N41</f>
        <v/>
      </c>
      <c r="G75" s="150">
        <f>Uzun!A41</f>
        <v>0</v>
      </c>
      <c r="H75" s="149" t="s">
        <v>73</v>
      </c>
      <c r="I75" s="155"/>
      <c r="J75" s="149" t="str">
        <f>'YARIŞMA BİLGİLERİ'!$F$21</f>
        <v>Kadınlar</v>
      </c>
      <c r="K75" s="152" t="str">
        <f t="shared" si="4"/>
        <v>İzmir-Kulüpler Arası Atletizm Süper lig Yarışmaları 1. Kademe</v>
      </c>
      <c r="L75" s="153" t="str">
        <f>Uzun!M$4</f>
        <v>4 Haziran 2014 15.10</v>
      </c>
      <c r="M75" s="153" t="s">
        <v>582</v>
      </c>
    </row>
    <row r="76" spans="1:13" s="145" customFormat="1" ht="26.25" customHeight="1">
      <c r="A76" s="147">
        <v>117</v>
      </c>
      <c r="B76" s="157" t="s">
        <v>73</v>
      </c>
      <c r="C76" s="148" t="str">
        <f>Uzun!D42</f>
        <v/>
      </c>
      <c r="D76" s="152" t="str">
        <f>Uzun!E42</f>
        <v/>
      </c>
      <c r="E76" s="152" t="str">
        <f>Uzun!F42</f>
        <v/>
      </c>
      <c r="F76" s="192" t="str">
        <f>Uzun!N42</f>
        <v/>
      </c>
      <c r="G76" s="150">
        <f>Uzun!A42</f>
        <v>0</v>
      </c>
      <c r="H76" s="149" t="s">
        <v>73</v>
      </c>
      <c r="I76" s="155"/>
      <c r="J76" s="149" t="str">
        <f>'YARIŞMA BİLGİLERİ'!$F$21</f>
        <v>Kadınlar</v>
      </c>
      <c r="K76" s="152" t="str">
        <f t="shared" si="4"/>
        <v>İzmir-Kulüpler Arası Atletizm Süper lig Yarışmaları 1. Kademe</v>
      </c>
      <c r="L76" s="153" t="str">
        <f>Uzun!M$4</f>
        <v>4 Haziran 2014 15.10</v>
      </c>
      <c r="M76" s="153" t="s">
        <v>582</v>
      </c>
    </row>
    <row r="77" spans="1:13" s="145" customFormat="1" ht="26.25" customHeight="1">
      <c r="A77" s="147">
        <v>118</v>
      </c>
      <c r="B77" s="157" t="s">
        <v>73</v>
      </c>
      <c r="C77" s="148" t="str">
        <f>Uzun!D43</f>
        <v/>
      </c>
      <c r="D77" s="152" t="str">
        <f>Uzun!E43</f>
        <v/>
      </c>
      <c r="E77" s="152" t="str">
        <f>Uzun!F43</f>
        <v/>
      </c>
      <c r="F77" s="192" t="str">
        <f>Uzun!N43</f>
        <v/>
      </c>
      <c r="G77" s="150">
        <f>Uzun!A43</f>
        <v>0</v>
      </c>
      <c r="H77" s="149" t="s">
        <v>73</v>
      </c>
      <c r="I77" s="155"/>
      <c r="J77" s="149" t="str">
        <f>'YARIŞMA BİLGİLERİ'!$F$21</f>
        <v>Kadınlar</v>
      </c>
      <c r="K77" s="152" t="str">
        <f t="shared" ref="K77:K82" si="5">CONCATENATE(K$1,"-",A$1)</f>
        <v>İzmir-Kulüpler Arası Atletizm Süper lig Yarışmaları 1. Kademe</v>
      </c>
      <c r="L77" s="153" t="str">
        <f>Uzun!M$4</f>
        <v>4 Haziran 2014 15.10</v>
      </c>
      <c r="M77" s="153" t="s">
        <v>582</v>
      </c>
    </row>
    <row r="78" spans="1:13" s="145" customFormat="1" ht="26.25" customHeight="1">
      <c r="A78" s="147">
        <v>119</v>
      </c>
      <c r="B78" s="157" t="s">
        <v>73</v>
      </c>
      <c r="C78" s="148" t="str">
        <f>Uzun!D44</f>
        <v/>
      </c>
      <c r="D78" s="152" t="str">
        <f>Uzun!E44</f>
        <v/>
      </c>
      <c r="E78" s="152" t="str">
        <f>Uzun!F44</f>
        <v/>
      </c>
      <c r="F78" s="192" t="str">
        <f>Uzun!N44</f>
        <v/>
      </c>
      <c r="G78" s="150">
        <f>Uzun!A44</f>
        <v>0</v>
      </c>
      <c r="H78" s="149" t="s">
        <v>73</v>
      </c>
      <c r="I78" s="155"/>
      <c r="J78" s="149" t="str">
        <f>'YARIŞMA BİLGİLERİ'!$F$21</f>
        <v>Kadınlar</v>
      </c>
      <c r="K78" s="152" t="str">
        <f t="shared" si="5"/>
        <v>İzmir-Kulüpler Arası Atletizm Süper lig Yarışmaları 1. Kademe</v>
      </c>
      <c r="L78" s="153" t="str">
        <f>Uzun!M$4</f>
        <v>4 Haziran 2014 15.10</v>
      </c>
      <c r="M78" s="153" t="s">
        <v>582</v>
      </c>
    </row>
    <row r="79" spans="1:13" s="145" customFormat="1" ht="26.25" customHeight="1">
      <c r="A79" s="147">
        <v>120</v>
      </c>
      <c r="B79" s="157" t="s">
        <v>73</v>
      </c>
      <c r="C79" s="148" t="str">
        <f>Uzun!D45</f>
        <v/>
      </c>
      <c r="D79" s="152" t="str">
        <f>Uzun!E45</f>
        <v/>
      </c>
      <c r="E79" s="152" t="str">
        <f>Uzun!F45</f>
        <v/>
      </c>
      <c r="F79" s="192" t="str">
        <f>Uzun!N45</f>
        <v/>
      </c>
      <c r="G79" s="150">
        <f>Uzun!A45</f>
        <v>0</v>
      </c>
      <c r="H79" s="149" t="s">
        <v>73</v>
      </c>
      <c r="I79" s="155"/>
      <c r="J79" s="149" t="str">
        <f>'YARIŞMA BİLGİLERİ'!$F$21</f>
        <v>Kadınlar</v>
      </c>
      <c r="K79" s="152" t="str">
        <f t="shared" si="5"/>
        <v>İzmir-Kulüpler Arası Atletizm Süper lig Yarışmaları 1. Kademe</v>
      </c>
      <c r="L79" s="153" t="str">
        <f>Uzun!M$4</f>
        <v>4 Haziran 2014 15.10</v>
      </c>
      <c r="M79" s="153" t="s">
        <v>582</v>
      </c>
    </row>
    <row r="80" spans="1:13" s="145" customFormat="1" ht="26.25" customHeight="1">
      <c r="A80" s="147">
        <v>121</v>
      </c>
      <c r="B80" s="157" t="s">
        <v>73</v>
      </c>
      <c r="C80" s="148" t="str">
        <f>Uzun!D46</f>
        <v/>
      </c>
      <c r="D80" s="152" t="str">
        <f>Uzun!E46</f>
        <v/>
      </c>
      <c r="E80" s="152" t="str">
        <f>Uzun!F46</f>
        <v/>
      </c>
      <c r="F80" s="192" t="str">
        <f>Uzun!N46</f>
        <v/>
      </c>
      <c r="G80" s="150">
        <f>Uzun!A46</f>
        <v>0</v>
      </c>
      <c r="H80" s="149" t="s">
        <v>73</v>
      </c>
      <c r="I80" s="155"/>
      <c r="J80" s="149" t="str">
        <f>'YARIŞMA BİLGİLERİ'!$F$21</f>
        <v>Kadınlar</v>
      </c>
      <c r="K80" s="152" t="str">
        <f t="shared" si="5"/>
        <v>İzmir-Kulüpler Arası Atletizm Süper lig Yarışmaları 1. Kademe</v>
      </c>
      <c r="L80" s="153" t="str">
        <f>Uzun!M$4</f>
        <v>4 Haziran 2014 15.10</v>
      </c>
      <c r="M80" s="153" t="s">
        <v>582</v>
      </c>
    </row>
    <row r="81" spans="1:13" s="145" customFormat="1" ht="26.25" customHeight="1">
      <c r="A81" s="147">
        <v>122</v>
      </c>
      <c r="B81" s="157" t="s">
        <v>73</v>
      </c>
      <c r="C81" s="148" t="str">
        <f>Uzun!D47</f>
        <v/>
      </c>
      <c r="D81" s="152" t="str">
        <f>Uzun!E47</f>
        <v/>
      </c>
      <c r="E81" s="152" t="str">
        <f>Uzun!F47</f>
        <v/>
      </c>
      <c r="F81" s="192" t="str">
        <f>Uzun!N47</f>
        <v/>
      </c>
      <c r="G81" s="150">
        <f>Uzun!A47</f>
        <v>0</v>
      </c>
      <c r="H81" s="149" t="s">
        <v>73</v>
      </c>
      <c r="I81" s="155"/>
      <c r="J81" s="149" t="str">
        <f>'YARIŞMA BİLGİLERİ'!$F$21</f>
        <v>Kadınlar</v>
      </c>
      <c r="K81" s="152" t="str">
        <f t="shared" si="5"/>
        <v>İzmir-Kulüpler Arası Atletizm Süper lig Yarışmaları 1. Kademe</v>
      </c>
      <c r="L81" s="153" t="str">
        <f>Uzun!M$4</f>
        <v>4 Haziran 2014 15.10</v>
      </c>
      <c r="M81" s="153" t="s">
        <v>582</v>
      </c>
    </row>
    <row r="82" spans="1:13" s="145" customFormat="1" ht="26.25" customHeight="1">
      <c r="A82" s="147">
        <v>123</v>
      </c>
      <c r="B82" s="157" t="s">
        <v>74</v>
      </c>
      <c r="C82" s="148">
        <f>Yüksek!D8</f>
        <v>27193</v>
      </c>
      <c r="D82" s="152" t="str">
        <f>Yüksek!E8</f>
        <v>VENELİNA VENEVA</v>
      </c>
      <c r="E82" s="152" t="str">
        <f>Yüksek!F8</f>
        <v>İSTANBUL-FENERBAHÇE</v>
      </c>
      <c r="F82" s="192">
        <f>Yüksek!AB8</f>
        <v>192</v>
      </c>
      <c r="G82" s="150">
        <f>Yüksek!A8</f>
        <v>1</v>
      </c>
      <c r="H82" s="149" t="s">
        <v>74</v>
      </c>
      <c r="I82" s="155"/>
      <c r="J82" s="149" t="str">
        <f>'YARIŞMA BİLGİLERİ'!$F$21</f>
        <v>Kadınlar</v>
      </c>
      <c r="K82" s="152" t="str">
        <f t="shared" si="5"/>
        <v>İzmir-Kulüpler Arası Atletizm Süper lig Yarışmaları 1. Kademe</v>
      </c>
      <c r="L82" s="153" t="e">
        <f>Yüksek!#REF!</f>
        <v>#REF!</v>
      </c>
      <c r="M82" s="153" t="s">
        <v>582</v>
      </c>
    </row>
    <row r="83" spans="1:13" s="145" customFormat="1" ht="26.25" customHeight="1">
      <c r="A83" s="147">
        <v>124</v>
      </c>
      <c r="B83" s="157" t="s">
        <v>74</v>
      </c>
      <c r="C83" s="148">
        <f>Yüksek!D9</f>
        <v>32996</v>
      </c>
      <c r="D83" s="152" t="str">
        <f>Yüksek!E9</f>
        <v>BURCU YÜKSEL</v>
      </c>
      <c r="E83" s="152" t="str">
        <f>Yüksek!F9</f>
        <v>İSTANBUL-ENKA SPOR KULÜBÜ</v>
      </c>
      <c r="F83" s="192">
        <f>Yüksek!AB9</f>
        <v>190</v>
      </c>
      <c r="G83" s="150">
        <f>Yüksek!A9</f>
        <v>2</v>
      </c>
      <c r="H83" s="149" t="s">
        <v>74</v>
      </c>
      <c r="I83" s="155"/>
      <c r="J83" s="149" t="str">
        <f>'YARIŞMA BİLGİLERİ'!$F$21</f>
        <v>Kadınlar</v>
      </c>
      <c r="K83" s="152" t="str">
        <f t="shared" ref="K83:K106" si="6">CONCATENATE(K$1,"-",A$1)</f>
        <v>İzmir-Kulüpler Arası Atletizm Süper lig Yarışmaları 1. Kademe</v>
      </c>
      <c r="L83" s="153" t="e">
        <f>Yüksek!#REF!</f>
        <v>#REF!</v>
      </c>
      <c r="M83" s="153" t="s">
        <v>582</v>
      </c>
    </row>
    <row r="84" spans="1:13" s="145" customFormat="1" ht="26.25" customHeight="1">
      <c r="A84" s="147">
        <v>125</v>
      </c>
      <c r="B84" s="157" t="s">
        <v>74</v>
      </c>
      <c r="C84" s="148">
        <f>Yüksek!D10</f>
        <v>36083</v>
      </c>
      <c r="D84" s="152" t="str">
        <f>Yüksek!E10</f>
        <v>TUĞBA YENİ</v>
      </c>
      <c r="E84" s="152" t="str">
        <f>Yüksek!F10</f>
        <v>BURSA-OSMANGAZİ BELEDİYESPOR</v>
      </c>
      <c r="F84" s="192">
        <f>Yüksek!AB10</f>
        <v>160</v>
      </c>
      <c r="G84" s="150">
        <f>Yüksek!A10</f>
        <v>3</v>
      </c>
      <c r="H84" s="149" t="s">
        <v>74</v>
      </c>
      <c r="I84" s="155"/>
      <c r="J84" s="149" t="str">
        <f>'YARIŞMA BİLGİLERİ'!$F$21</f>
        <v>Kadınlar</v>
      </c>
      <c r="K84" s="152" t="str">
        <f t="shared" si="6"/>
        <v>İzmir-Kulüpler Arası Atletizm Süper lig Yarışmaları 1. Kademe</v>
      </c>
      <c r="L84" s="153" t="e">
        <f>Yüksek!#REF!</f>
        <v>#REF!</v>
      </c>
      <c r="M84" s="153" t="s">
        <v>582</v>
      </c>
    </row>
    <row r="85" spans="1:13" s="145" customFormat="1" ht="26.25" customHeight="1">
      <c r="A85" s="147">
        <v>126</v>
      </c>
      <c r="B85" s="157" t="s">
        <v>74</v>
      </c>
      <c r="C85" s="148">
        <f>Yüksek!D11</f>
        <v>34220</v>
      </c>
      <c r="D85" s="152" t="str">
        <f>Yüksek!E11</f>
        <v>NİDANUR EKİCİ</v>
      </c>
      <c r="E85" s="152" t="str">
        <f>Yüksek!F11</f>
        <v>MERSİN-MESKİSPOR</v>
      </c>
      <c r="F85" s="192">
        <f>Yüksek!AB11</f>
        <v>160</v>
      </c>
      <c r="G85" s="150">
        <f>Yüksek!A11</f>
        <v>4</v>
      </c>
      <c r="H85" s="149" t="s">
        <v>74</v>
      </c>
      <c r="I85" s="155"/>
      <c r="J85" s="149" t="str">
        <f>'YARIŞMA BİLGİLERİ'!$F$21</f>
        <v>Kadınlar</v>
      </c>
      <c r="K85" s="152" t="str">
        <f t="shared" si="6"/>
        <v>İzmir-Kulüpler Arası Atletizm Süper lig Yarışmaları 1. Kademe</v>
      </c>
      <c r="L85" s="153" t="e">
        <f>Yüksek!#REF!</f>
        <v>#REF!</v>
      </c>
      <c r="M85" s="153" t="s">
        <v>582</v>
      </c>
    </row>
    <row r="86" spans="1:13" s="145" customFormat="1" ht="26.25" customHeight="1">
      <c r="A86" s="147">
        <v>127</v>
      </c>
      <c r="B86" s="157" t="s">
        <v>74</v>
      </c>
      <c r="C86" s="148">
        <f>Yüksek!D12</f>
        <v>34635</v>
      </c>
      <c r="D86" s="152" t="str">
        <f>Yüksek!E12</f>
        <v>Esra EMİROĞLU</v>
      </c>
      <c r="E86" s="152" t="str">
        <f>Yüksek!F12</f>
        <v>BURSA-BURSA BÜYÜKŞEHİR BELEDİYESPOR K.</v>
      </c>
      <c r="F86" s="192">
        <f>Yüksek!AB12</f>
        <v>160</v>
      </c>
      <c r="G86" s="150">
        <f>Yüksek!A12</f>
        <v>4</v>
      </c>
      <c r="H86" s="149" t="s">
        <v>74</v>
      </c>
      <c r="I86" s="155"/>
      <c r="J86" s="149" t="str">
        <f>'YARIŞMA BİLGİLERİ'!$F$21</f>
        <v>Kadınlar</v>
      </c>
      <c r="K86" s="152" t="str">
        <f t="shared" si="6"/>
        <v>İzmir-Kulüpler Arası Atletizm Süper lig Yarışmaları 1. Kademe</v>
      </c>
      <c r="L86" s="153" t="e">
        <f>Yüksek!#REF!</f>
        <v>#REF!</v>
      </c>
      <c r="M86" s="153" t="s">
        <v>582</v>
      </c>
    </row>
    <row r="87" spans="1:13" s="145" customFormat="1" ht="26.25" customHeight="1">
      <c r="A87" s="147">
        <v>128</v>
      </c>
      <c r="B87" s="157" t="s">
        <v>74</v>
      </c>
      <c r="C87" s="148" t="str">
        <f>Yüksek!D13</f>
        <v>01 01 1997</v>
      </c>
      <c r="D87" s="152" t="str">
        <f>Yüksek!E13</f>
        <v>Nermin AYTEKİN</v>
      </c>
      <c r="E87" s="152" t="str">
        <f>Yüksek!F13</f>
        <v>İSTANBUL-BEŞİKTAŞ J.K</v>
      </c>
      <c r="F87" s="192">
        <f>Yüksek!AB13</f>
        <v>155</v>
      </c>
      <c r="G87" s="150">
        <f>Yüksek!A13</f>
        <v>6</v>
      </c>
      <c r="H87" s="149" t="s">
        <v>74</v>
      </c>
      <c r="I87" s="155"/>
      <c r="J87" s="149" t="str">
        <f>'YARIŞMA BİLGİLERİ'!$F$21</f>
        <v>Kadınlar</v>
      </c>
      <c r="K87" s="152" t="str">
        <f t="shared" si="6"/>
        <v>İzmir-Kulüpler Arası Atletizm Süper lig Yarışmaları 1. Kademe</v>
      </c>
      <c r="L87" s="153" t="e">
        <f>Yüksek!#REF!</f>
        <v>#REF!</v>
      </c>
      <c r="M87" s="153" t="s">
        <v>582</v>
      </c>
    </row>
    <row r="88" spans="1:13" s="145" customFormat="1" ht="26.25" customHeight="1">
      <c r="A88" s="147">
        <v>129</v>
      </c>
      <c r="B88" s="157" t="s">
        <v>74</v>
      </c>
      <c r="C88" s="148">
        <f>Yüksek!D14</f>
        <v>35885</v>
      </c>
      <c r="D88" s="152" t="str">
        <f>Yüksek!E14</f>
        <v>MİRAY AKBULUT</v>
      </c>
      <c r="E88" s="152" t="str">
        <f>Yüksek!F14</f>
        <v>İSTANBUL-ÜSKÜDAR BELEDİYESİ SPOR KULÜBÜ</v>
      </c>
      <c r="F88" s="192">
        <f>Yüksek!AB14</f>
        <v>155</v>
      </c>
      <c r="G88" s="150">
        <f>Yüksek!A14</f>
        <v>7</v>
      </c>
      <c r="H88" s="149" t="s">
        <v>74</v>
      </c>
      <c r="I88" s="155"/>
      <c r="J88" s="149" t="str">
        <f>'YARIŞMA BİLGİLERİ'!$F$21</f>
        <v>Kadınlar</v>
      </c>
      <c r="K88" s="152" t="str">
        <f t="shared" si="6"/>
        <v>İzmir-Kulüpler Arası Atletizm Süper lig Yarışmaları 1. Kademe</v>
      </c>
      <c r="L88" s="153" t="e">
        <f>Yüksek!#REF!</f>
        <v>#REF!</v>
      </c>
      <c r="M88" s="153" t="s">
        <v>582</v>
      </c>
    </row>
    <row r="89" spans="1:13" s="145" customFormat="1" ht="26.25" customHeight="1">
      <c r="A89" s="147">
        <v>130</v>
      </c>
      <c r="B89" s="157" t="s">
        <v>74</v>
      </c>
      <c r="C89" s="148">
        <f>Yüksek!D15</f>
        <v>35154</v>
      </c>
      <c r="D89" s="152" t="str">
        <f>Yüksek!E15</f>
        <v>SEVİL TÜRKKAN</v>
      </c>
      <c r="E89" s="152" t="str">
        <f>Yüksek!F15</f>
        <v>İZMİR-İZMİR BÜYÜKŞEHİR BELEDİYE SPOR KLUBÜ</v>
      </c>
      <c r="F89" s="192">
        <f>Yüksek!AB15</f>
        <v>145</v>
      </c>
      <c r="G89" s="150">
        <f>Yüksek!A15</f>
        <v>8</v>
      </c>
      <c r="H89" s="149" t="s">
        <v>74</v>
      </c>
      <c r="I89" s="155"/>
      <c r="J89" s="149" t="str">
        <f>'YARIŞMA BİLGİLERİ'!$F$21</f>
        <v>Kadınlar</v>
      </c>
      <c r="K89" s="152" t="str">
        <f t="shared" si="6"/>
        <v>İzmir-Kulüpler Arası Atletizm Süper lig Yarışmaları 1. Kademe</v>
      </c>
      <c r="L89" s="153" t="e">
        <f>Yüksek!#REF!</f>
        <v>#REF!</v>
      </c>
      <c r="M89" s="153" t="s">
        <v>582</v>
      </c>
    </row>
    <row r="90" spans="1:13" s="145" customFormat="1" ht="26.25" customHeight="1">
      <c r="A90" s="147">
        <v>131</v>
      </c>
      <c r="B90" s="157" t="s">
        <v>74</v>
      </c>
      <c r="C90" s="148" t="str">
        <f>Yüksek!D16</f>
        <v/>
      </c>
      <c r="D90" s="152" t="str">
        <f>Yüksek!E16</f>
        <v/>
      </c>
      <c r="E90" s="152" t="str">
        <f>Yüksek!F16</f>
        <v/>
      </c>
      <c r="F90" s="192">
        <f>Yüksek!AB16</f>
        <v>0</v>
      </c>
      <c r="G90" s="150">
        <f>Yüksek!A16</f>
        <v>0</v>
      </c>
      <c r="H90" s="149" t="s">
        <v>74</v>
      </c>
      <c r="I90" s="155"/>
      <c r="J90" s="149" t="str">
        <f>'YARIŞMA BİLGİLERİ'!$F$21</f>
        <v>Kadınlar</v>
      </c>
      <c r="K90" s="152" t="str">
        <f t="shared" si="6"/>
        <v>İzmir-Kulüpler Arası Atletizm Süper lig Yarışmaları 1. Kademe</v>
      </c>
      <c r="L90" s="153" t="e">
        <f>Yüksek!#REF!</f>
        <v>#REF!</v>
      </c>
      <c r="M90" s="153" t="s">
        <v>582</v>
      </c>
    </row>
    <row r="91" spans="1:13" s="145" customFormat="1" ht="26.25" customHeight="1">
      <c r="A91" s="147">
        <v>132</v>
      </c>
      <c r="B91" s="157" t="s">
        <v>74</v>
      </c>
      <c r="C91" s="148" t="str">
        <f>Yüksek!D17</f>
        <v/>
      </c>
      <c r="D91" s="152" t="str">
        <f>Yüksek!E17</f>
        <v/>
      </c>
      <c r="E91" s="152" t="str">
        <f>Yüksek!F17</f>
        <v/>
      </c>
      <c r="F91" s="192">
        <f>Yüksek!AB17</f>
        <v>0</v>
      </c>
      <c r="G91" s="150">
        <f>Yüksek!A17</f>
        <v>0</v>
      </c>
      <c r="H91" s="149" t="s">
        <v>74</v>
      </c>
      <c r="I91" s="155"/>
      <c r="J91" s="149" t="str">
        <f>'YARIŞMA BİLGİLERİ'!$F$21</f>
        <v>Kadınlar</v>
      </c>
      <c r="K91" s="152" t="str">
        <f t="shared" si="6"/>
        <v>İzmir-Kulüpler Arası Atletizm Süper lig Yarışmaları 1. Kademe</v>
      </c>
      <c r="L91" s="153" t="e">
        <f>Yüksek!#REF!</f>
        <v>#REF!</v>
      </c>
      <c r="M91" s="153" t="s">
        <v>582</v>
      </c>
    </row>
    <row r="92" spans="1:13" s="145" customFormat="1" ht="26.25" customHeight="1">
      <c r="A92" s="147">
        <v>133</v>
      </c>
      <c r="B92" s="157" t="s">
        <v>74</v>
      </c>
      <c r="C92" s="148" t="str">
        <f>Yüksek!D18</f>
        <v/>
      </c>
      <c r="D92" s="152" t="str">
        <f>Yüksek!E18</f>
        <v/>
      </c>
      <c r="E92" s="152" t="str">
        <f>Yüksek!F18</f>
        <v/>
      </c>
      <c r="F92" s="192">
        <f>Yüksek!AB18</f>
        <v>0</v>
      </c>
      <c r="G92" s="150">
        <f>Yüksek!A18</f>
        <v>0</v>
      </c>
      <c r="H92" s="149" t="s">
        <v>74</v>
      </c>
      <c r="I92" s="155"/>
      <c r="J92" s="149" t="str">
        <f>'YARIŞMA BİLGİLERİ'!$F$21</f>
        <v>Kadınlar</v>
      </c>
      <c r="K92" s="152" t="str">
        <f t="shared" si="6"/>
        <v>İzmir-Kulüpler Arası Atletizm Süper lig Yarışmaları 1. Kademe</v>
      </c>
      <c r="L92" s="153" t="e">
        <f>Yüksek!#REF!</f>
        <v>#REF!</v>
      </c>
      <c r="M92" s="153" t="s">
        <v>582</v>
      </c>
    </row>
    <row r="93" spans="1:13" s="145" customFormat="1" ht="26.25" customHeight="1">
      <c r="A93" s="147">
        <v>134</v>
      </c>
      <c r="B93" s="157" t="s">
        <v>74</v>
      </c>
      <c r="C93" s="148" t="str">
        <f>Yüksek!D19</f>
        <v/>
      </c>
      <c r="D93" s="152" t="str">
        <f>Yüksek!E19</f>
        <v/>
      </c>
      <c r="E93" s="152" t="str">
        <f>Yüksek!F19</f>
        <v/>
      </c>
      <c r="F93" s="192">
        <f>Yüksek!AB19</f>
        <v>0</v>
      </c>
      <c r="G93" s="150">
        <f>Yüksek!A19</f>
        <v>0</v>
      </c>
      <c r="H93" s="149" t="s">
        <v>74</v>
      </c>
      <c r="I93" s="155"/>
      <c r="J93" s="149" t="str">
        <f>'YARIŞMA BİLGİLERİ'!$F$21</f>
        <v>Kadınlar</v>
      </c>
      <c r="K93" s="152" t="str">
        <f t="shared" si="6"/>
        <v>İzmir-Kulüpler Arası Atletizm Süper lig Yarışmaları 1. Kademe</v>
      </c>
      <c r="L93" s="153" t="e">
        <f>Yüksek!#REF!</f>
        <v>#REF!</v>
      </c>
      <c r="M93" s="153" t="s">
        <v>582</v>
      </c>
    </row>
    <row r="94" spans="1:13" s="145" customFormat="1" ht="26.25" customHeight="1">
      <c r="A94" s="147">
        <v>135</v>
      </c>
      <c r="B94" s="157" t="s">
        <v>74</v>
      </c>
      <c r="C94" s="148" t="str">
        <f>Yüksek!D20</f>
        <v/>
      </c>
      <c r="D94" s="152" t="str">
        <f>Yüksek!E20</f>
        <v/>
      </c>
      <c r="E94" s="152" t="str">
        <f>Yüksek!F20</f>
        <v/>
      </c>
      <c r="F94" s="192">
        <f>Yüksek!AB20</f>
        <v>0</v>
      </c>
      <c r="G94" s="150">
        <f>Yüksek!A20</f>
        <v>0</v>
      </c>
      <c r="H94" s="149" t="s">
        <v>74</v>
      </c>
      <c r="I94" s="155"/>
      <c r="J94" s="149" t="str">
        <f>'YARIŞMA BİLGİLERİ'!$F$21</f>
        <v>Kadınlar</v>
      </c>
      <c r="K94" s="152" t="str">
        <f t="shared" si="6"/>
        <v>İzmir-Kulüpler Arası Atletizm Süper lig Yarışmaları 1. Kademe</v>
      </c>
      <c r="L94" s="153" t="e">
        <f>Yüksek!#REF!</f>
        <v>#REF!</v>
      </c>
      <c r="M94" s="153" t="s">
        <v>582</v>
      </c>
    </row>
    <row r="95" spans="1:13" s="145" customFormat="1" ht="26.25" customHeight="1">
      <c r="A95" s="147">
        <v>136</v>
      </c>
      <c r="B95" s="157" t="s">
        <v>74</v>
      </c>
      <c r="C95" s="148" t="str">
        <f>Yüksek!D21</f>
        <v/>
      </c>
      <c r="D95" s="152" t="str">
        <f>Yüksek!E21</f>
        <v/>
      </c>
      <c r="E95" s="152" t="str">
        <f>Yüksek!F21</f>
        <v/>
      </c>
      <c r="F95" s="192">
        <f>Yüksek!AB21</f>
        <v>0</v>
      </c>
      <c r="G95" s="150">
        <f>Yüksek!A21</f>
        <v>0</v>
      </c>
      <c r="H95" s="149" t="s">
        <v>74</v>
      </c>
      <c r="I95" s="155"/>
      <c r="J95" s="149" t="str">
        <f>'YARIŞMA BİLGİLERİ'!$F$21</f>
        <v>Kadınlar</v>
      </c>
      <c r="K95" s="152" t="str">
        <f t="shared" si="6"/>
        <v>İzmir-Kulüpler Arası Atletizm Süper lig Yarışmaları 1. Kademe</v>
      </c>
      <c r="L95" s="153" t="e">
        <f>Yüksek!#REF!</f>
        <v>#REF!</v>
      </c>
      <c r="M95" s="153" t="s">
        <v>582</v>
      </c>
    </row>
    <row r="96" spans="1:13" s="145" customFormat="1" ht="26.25" customHeight="1">
      <c r="A96" s="147">
        <v>137</v>
      </c>
      <c r="B96" s="157" t="s">
        <v>74</v>
      </c>
      <c r="C96" s="148" t="str">
        <f>Yüksek!D22</f>
        <v/>
      </c>
      <c r="D96" s="152" t="str">
        <f>Yüksek!E22</f>
        <v/>
      </c>
      <c r="E96" s="152" t="str">
        <f>Yüksek!F22</f>
        <v/>
      </c>
      <c r="F96" s="192">
        <f>Yüksek!AB22</f>
        <v>0</v>
      </c>
      <c r="G96" s="150">
        <f>Yüksek!A22</f>
        <v>0</v>
      </c>
      <c r="H96" s="149" t="s">
        <v>74</v>
      </c>
      <c r="I96" s="155"/>
      <c r="J96" s="149" t="str">
        <f>'YARIŞMA BİLGİLERİ'!$F$21</f>
        <v>Kadınlar</v>
      </c>
      <c r="K96" s="152" t="str">
        <f t="shared" si="6"/>
        <v>İzmir-Kulüpler Arası Atletizm Süper lig Yarışmaları 1. Kademe</v>
      </c>
      <c r="L96" s="153" t="e">
        <f>Yüksek!#REF!</f>
        <v>#REF!</v>
      </c>
      <c r="M96" s="153" t="s">
        <v>582</v>
      </c>
    </row>
    <row r="97" spans="1:13" s="145" customFormat="1" ht="26.25" customHeight="1">
      <c r="A97" s="147">
        <v>138</v>
      </c>
      <c r="B97" s="157" t="s">
        <v>74</v>
      </c>
      <c r="C97" s="148" t="str">
        <f>Yüksek!D23</f>
        <v/>
      </c>
      <c r="D97" s="152" t="str">
        <f>Yüksek!E23</f>
        <v/>
      </c>
      <c r="E97" s="152" t="str">
        <f>Yüksek!F23</f>
        <v/>
      </c>
      <c r="F97" s="192">
        <f>Yüksek!AB23</f>
        <v>0</v>
      </c>
      <c r="G97" s="150">
        <f>Yüksek!A23</f>
        <v>0</v>
      </c>
      <c r="H97" s="149" t="s">
        <v>74</v>
      </c>
      <c r="I97" s="155"/>
      <c r="J97" s="149" t="str">
        <f>'YARIŞMA BİLGİLERİ'!$F$21</f>
        <v>Kadınlar</v>
      </c>
      <c r="K97" s="152" t="str">
        <f t="shared" si="6"/>
        <v>İzmir-Kulüpler Arası Atletizm Süper lig Yarışmaları 1. Kademe</v>
      </c>
      <c r="L97" s="153" t="e">
        <f>Yüksek!#REF!</f>
        <v>#REF!</v>
      </c>
      <c r="M97" s="153" t="s">
        <v>582</v>
      </c>
    </row>
    <row r="98" spans="1:13" s="145" customFormat="1" ht="26.25" customHeight="1">
      <c r="A98" s="147">
        <v>139</v>
      </c>
      <c r="B98" s="157" t="s">
        <v>74</v>
      </c>
      <c r="C98" s="148" t="str">
        <f>Yüksek!D24</f>
        <v/>
      </c>
      <c r="D98" s="152" t="str">
        <f>Yüksek!E24</f>
        <v/>
      </c>
      <c r="E98" s="152" t="str">
        <f>Yüksek!F24</f>
        <v/>
      </c>
      <c r="F98" s="192">
        <f>Yüksek!AB24</f>
        <v>0</v>
      </c>
      <c r="G98" s="150">
        <f>Yüksek!A24</f>
        <v>0</v>
      </c>
      <c r="H98" s="149" t="s">
        <v>74</v>
      </c>
      <c r="I98" s="155"/>
      <c r="J98" s="149" t="str">
        <f>'YARIŞMA BİLGİLERİ'!$F$21</f>
        <v>Kadınlar</v>
      </c>
      <c r="K98" s="152" t="str">
        <f t="shared" si="6"/>
        <v>İzmir-Kulüpler Arası Atletizm Süper lig Yarışmaları 1. Kademe</v>
      </c>
      <c r="L98" s="153" t="e">
        <f>Yüksek!#REF!</f>
        <v>#REF!</v>
      </c>
      <c r="M98" s="153" t="s">
        <v>582</v>
      </c>
    </row>
    <row r="99" spans="1:13" s="145" customFormat="1" ht="26.25" customHeight="1">
      <c r="A99" s="147">
        <v>140</v>
      </c>
      <c r="B99" s="157" t="s">
        <v>74</v>
      </c>
      <c r="C99" s="148" t="str">
        <f>Yüksek!D25</f>
        <v/>
      </c>
      <c r="D99" s="152" t="str">
        <f>Yüksek!E25</f>
        <v/>
      </c>
      <c r="E99" s="152" t="str">
        <f>Yüksek!F25</f>
        <v/>
      </c>
      <c r="F99" s="192">
        <f>Yüksek!AB25</f>
        <v>0</v>
      </c>
      <c r="G99" s="150">
        <f>Yüksek!A25</f>
        <v>0</v>
      </c>
      <c r="H99" s="149" t="s">
        <v>74</v>
      </c>
      <c r="I99" s="155"/>
      <c r="J99" s="149" t="str">
        <f>'YARIŞMA BİLGİLERİ'!$F$21</f>
        <v>Kadınlar</v>
      </c>
      <c r="K99" s="152" t="str">
        <f t="shared" si="6"/>
        <v>İzmir-Kulüpler Arası Atletizm Süper lig Yarışmaları 1. Kademe</v>
      </c>
      <c r="L99" s="153" t="e">
        <f>Yüksek!#REF!</f>
        <v>#REF!</v>
      </c>
      <c r="M99" s="153" t="s">
        <v>582</v>
      </c>
    </row>
    <row r="100" spans="1:13" s="145" customFormat="1" ht="26.25" customHeight="1">
      <c r="A100" s="147">
        <v>141</v>
      </c>
      <c r="B100" s="157" t="s">
        <v>74</v>
      </c>
      <c r="C100" s="148" t="str">
        <f>Yüksek!D26</f>
        <v/>
      </c>
      <c r="D100" s="152" t="str">
        <f>Yüksek!E26</f>
        <v/>
      </c>
      <c r="E100" s="152" t="str">
        <f>Yüksek!F26</f>
        <v/>
      </c>
      <c r="F100" s="192">
        <f>Yüksek!AB26</f>
        <v>0</v>
      </c>
      <c r="G100" s="150">
        <f>Yüksek!A26</f>
        <v>0</v>
      </c>
      <c r="H100" s="149" t="s">
        <v>74</v>
      </c>
      <c r="I100" s="155"/>
      <c r="J100" s="149" t="str">
        <f>'YARIŞMA BİLGİLERİ'!$F$21</f>
        <v>Kadınlar</v>
      </c>
      <c r="K100" s="152" t="str">
        <f t="shared" si="6"/>
        <v>İzmir-Kulüpler Arası Atletizm Süper lig Yarışmaları 1. Kademe</v>
      </c>
      <c r="L100" s="153" t="e">
        <f>Yüksek!#REF!</f>
        <v>#REF!</v>
      </c>
      <c r="M100" s="153" t="s">
        <v>582</v>
      </c>
    </row>
    <row r="101" spans="1:13" s="145" customFormat="1" ht="26.25" customHeight="1">
      <c r="A101" s="147">
        <v>142</v>
      </c>
      <c r="B101" s="157" t="s">
        <v>74</v>
      </c>
      <c r="C101" s="148" t="str">
        <f>Yüksek!D27</f>
        <v/>
      </c>
      <c r="D101" s="152" t="str">
        <f>Yüksek!E27</f>
        <v/>
      </c>
      <c r="E101" s="152" t="str">
        <f>Yüksek!F27</f>
        <v/>
      </c>
      <c r="F101" s="192">
        <f>Yüksek!AB27</f>
        <v>0</v>
      </c>
      <c r="G101" s="150">
        <f>Yüksek!A27</f>
        <v>0</v>
      </c>
      <c r="H101" s="149" t="s">
        <v>74</v>
      </c>
      <c r="I101" s="155"/>
      <c r="J101" s="149" t="str">
        <f>'YARIŞMA BİLGİLERİ'!$F$21</f>
        <v>Kadınlar</v>
      </c>
      <c r="K101" s="152" t="str">
        <f t="shared" si="6"/>
        <v>İzmir-Kulüpler Arası Atletizm Süper lig Yarışmaları 1. Kademe</v>
      </c>
      <c r="L101" s="153" t="e">
        <f>Yüksek!#REF!</f>
        <v>#REF!</v>
      </c>
      <c r="M101" s="153" t="s">
        <v>582</v>
      </c>
    </row>
    <row r="102" spans="1:13" s="145" customFormat="1" ht="26.25" customHeight="1">
      <c r="A102" s="147">
        <v>143</v>
      </c>
      <c r="B102" s="157" t="s">
        <v>74</v>
      </c>
      <c r="C102" s="148" t="str">
        <f>Yüksek!D28</f>
        <v/>
      </c>
      <c r="D102" s="152" t="str">
        <f>Yüksek!E28</f>
        <v/>
      </c>
      <c r="E102" s="152" t="str">
        <f>Yüksek!F28</f>
        <v/>
      </c>
      <c r="F102" s="192">
        <f>Yüksek!AB28</f>
        <v>0</v>
      </c>
      <c r="G102" s="150">
        <f>Yüksek!A28</f>
        <v>0</v>
      </c>
      <c r="H102" s="149" t="s">
        <v>74</v>
      </c>
      <c r="I102" s="155"/>
      <c r="J102" s="149" t="str">
        <f>'YARIŞMA BİLGİLERİ'!$F$21</f>
        <v>Kadınlar</v>
      </c>
      <c r="K102" s="152" t="str">
        <f t="shared" si="6"/>
        <v>İzmir-Kulüpler Arası Atletizm Süper lig Yarışmaları 1. Kademe</v>
      </c>
      <c r="L102" s="153" t="e">
        <f>Yüksek!#REF!</f>
        <v>#REF!</v>
      </c>
      <c r="M102" s="153" t="s">
        <v>582</v>
      </c>
    </row>
    <row r="103" spans="1:13" s="145" customFormat="1" ht="26.25" customHeight="1">
      <c r="A103" s="147">
        <v>144</v>
      </c>
      <c r="B103" s="157" t="s">
        <v>74</v>
      </c>
      <c r="C103" s="148" t="str">
        <f>Yüksek!D29</f>
        <v/>
      </c>
      <c r="D103" s="152" t="str">
        <f>Yüksek!E29</f>
        <v/>
      </c>
      <c r="E103" s="152" t="str">
        <f>Yüksek!F29</f>
        <v/>
      </c>
      <c r="F103" s="192">
        <f>Yüksek!AB29</f>
        <v>0</v>
      </c>
      <c r="G103" s="150">
        <f>Yüksek!A29</f>
        <v>0</v>
      </c>
      <c r="H103" s="149" t="s">
        <v>74</v>
      </c>
      <c r="I103" s="155"/>
      <c r="J103" s="149" t="str">
        <f>'YARIŞMA BİLGİLERİ'!$F$21</f>
        <v>Kadınlar</v>
      </c>
      <c r="K103" s="152" t="str">
        <f t="shared" si="6"/>
        <v>İzmir-Kulüpler Arası Atletizm Süper lig Yarışmaları 1. Kademe</v>
      </c>
      <c r="L103" s="153" t="e">
        <f>Yüksek!#REF!</f>
        <v>#REF!</v>
      </c>
      <c r="M103" s="153" t="s">
        <v>582</v>
      </c>
    </row>
    <row r="104" spans="1:13" s="145" customFormat="1" ht="26.25" customHeight="1">
      <c r="A104" s="147">
        <v>145</v>
      </c>
      <c r="B104" s="157" t="s">
        <v>74</v>
      </c>
      <c r="C104" s="148" t="str">
        <f>Yüksek!D30</f>
        <v/>
      </c>
      <c r="D104" s="152" t="str">
        <f>Yüksek!E30</f>
        <v/>
      </c>
      <c r="E104" s="152" t="str">
        <f>Yüksek!F30</f>
        <v/>
      </c>
      <c r="F104" s="192">
        <f>Yüksek!AB30</f>
        <v>0</v>
      </c>
      <c r="G104" s="150">
        <f>Yüksek!A30</f>
        <v>0</v>
      </c>
      <c r="H104" s="149" t="s">
        <v>74</v>
      </c>
      <c r="I104" s="155"/>
      <c r="J104" s="149" t="str">
        <f>'YARIŞMA BİLGİLERİ'!$F$21</f>
        <v>Kadınlar</v>
      </c>
      <c r="K104" s="152" t="str">
        <f t="shared" si="6"/>
        <v>İzmir-Kulüpler Arası Atletizm Süper lig Yarışmaları 1. Kademe</v>
      </c>
      <c r="L104" s="153" t="e">
        <f>Yüksek!#REF!</f>
        <v>#REF!</v>
      </c>
      <c r="M104" s="153" t="s">
        <v>582</v>
      </c>
    </row>
    <row r="105" spans="1:13" s="145" customFormat="1" ht="26.25" customHeight="1">
      <c r="A105" s="147">
        <v>146</v>
      </c>
      <c r="B105" s="157" t="s">
        <v>74</v>
      </c>
      <c r="C105" s="148" t="str">
        <f>Yüksek!D31</f>
        <v/>
      </c>
      <c r="D105" s="152" t="str">
        <f>Yüksek!E31</f>
        <v/>
      </c>
      <c r="E105" s="152" t="str">
        <f>Yüksek!F31</f>
        <v/>
      </c>
      <c r="F105" s="192">
        <f>Yüksek!AB31</f>
        <v>0</v>
      </c>
      <c r="G105" s="150">
        <f>Yüksek!A31</f>
        <v>0</v>
      </c>
      <c r="H105" s="149" t="s">
        <v>74</v>
      </c>
      <c r="I105" s="155"/>
      <c r="J105" s="149" t="str">
        <f>'YARIŞMA BİLGİLERİ'!$F$21</f>
        <v>Kadınlar</v>
      </c>
      <c r="K105" s="152" t="str">
        <f t="shared" si="6"/>
        <v>İzmir-Kulüpler Arası Atletizm Süper lig Yarışmaları 1. Kademe</v>
      </c>
      <c r="L105" s="153" t="e">
        <f>Yüksek!#REF!</f>
        <v>#REF!</v>
      </c>
      <c r="M105" s="153" t="s">
        <v>582</v>
      </c>
    </row>
    <row r="106" spans="1:13" s="145" customFormat="1" ht="26.25" customHeight="1">
      <c r="A106" s="147">
        <v>147</v>
      </c>
      <c r="B106" s="157" t="s">
        <v>74</v>
      </c>
      <c r="C106" s="148" t="str">
        <f>Yüksek!D32</f>
        <v/>
      </c>
      <c r="D106" s="152" t="str">
        <f>Yüksek!E32</f>
        <v/>
      </c>
      <c r="E106" s="152" t="str">
        <f>Yüksek!F32</f>
        <v/>
      </c>
      <c r="F106" s="192">
        <f>Yüksek!AB32</f>
        <v>0</v>
      </c>
      <c r="G106" s="150">
        <f>Yüksek!A32</f>
        <v>0</v>
      </c>
      <c r="H106" s="149" t="s">
        <v>74</v>
      </c>
      <c r="I106" s="155"/>
      <c r="J106" s="149" t="str">
        <f>'YARIŞMA BİLGİLERİ'!$F$21</f>
        <v>Kadınlar</v>
      </c>
      <c r="K106" s="152" t="str">
        <f t="shared" si="6"/>
        <v>İzmir-Kulüpler Arası Atletizm Süper lig Yarışmaları 1. Kademe</v>
      </c>
      <c r="L106" s="153" t="e">
        <f>Yüksek!#REF!</f>
        <v>#REF!</v>
      </c>
      <c r="M106" s="153" t="s">
        <v>582</v>
      </c>
    </row>
    <row r="107" spans="1:13" s="145" customFormat="1" ht="26.25" customHeight="1">
      <c r="A107" s="147">
        <v>210</v>
      </c>
      <c r="B107" s="157" t="s">
        <v>160</v>
      </c>
      <c r="C107" s="148">
        <f>'800m.'!C8</f>
        <v>33286</v>
      </c>
      <c r="D107" s="152" t="str">
        <f>'800m.'!D8</f>
        <v>ELENA MİRELA LAVRİCH</v>
      </c>
      <c r="E107" s="152" t="str">
        <f>'800m.'!E8</f>
        <v>İSTANBUL-FENERBAHÇE</v>
      </c>
      <c r="F107" s="193">
        <f>'800m.'!F8</f>
        <v>20582</v>
      </c>
      <c r="G107" s="150">
        <f>'800m.'!A8</f>
        <v>1</v>
      </c>
      <c r="H107" s="149" t="s">
        <v>160</v>
      </c>
      <c r="I107" s="155"/>
      <c r="J107" s="149" t="str">
        <f>'YARIŞMA BİLGİLERİ'!$F$21</f>
        <v>Kadınlar</v>
      </c>
      <c r="K107" s="152" t="str">
        <f>CONCATENATE(K$1,"-",A$1)</f>
        <v>İzmir-Kulüpler Arası Atletizm Süper lig Yarışmaları 1. Kademe</v>
      </c>
      <c r="L107" s="153" t="str">
        <f>'800m.'!N$4</f>
        <v>4 Haziran 2014 16.50</v>
      </c>
      <c r="M107" s="153" t="s">
        <v>582</v>
      </c>
    </row>
    <row r="108" spans="1:13" s="145" customFormat="1" ht="26.25" customHeight="1">
      <c r="A108" s="147">
        <v>211</v>
      </c>
      <c r="B108" s="157" t="s">
        <v>160</v>
      </c>
      <c r="C108" s="148">
        <f>'800m.'!C9</f>
        <v>33285</v>
      </c>
      <c r="D108" s="152" t="str">
        <f>'800m.'!D9</f>
        <v>TUĞBA KOYUNCU</v>
      </c>
      <c r="E108" s="152" t="str">
        <f>'800m.'!E9</f>
        <v>İSTANBUL-ENKA SPOR KULÜBÜ</v>
      </c>
      <c r="F108" s="193">
        <f>'800m.'!F9</f>
        <v>20653</v>
      </c>
      <c r="G108" s="150">
        <f>'800m.'!A9</f>
        <v>2</v>
      </c>
      <c r="H108" s="149" t="s">
        <v>160</v>
      </c>
      <c r="I108" s="155"/>
      <c r="J108" s="149" t="str">
        <f>'YARIŞMA BİLGİLERİ'!$F$21</f>
        <v>Kadınlar</v>
      </c>
      <c r="K108" s="152" t="str">
        <f t="shared" ref="K108:K131" si="7">CONCATENATE(K$1,"-",A$1)</f>
        <v>İzmir-Kulüpler Arası Atletizm Süper lig Yarışmaları 1. Kademe</v>
      </c>
      <c r="L108" s="153" t="str">
        <f>'800m.'!N$4</f>
        <v>4 Haziran 2014 16.50</v>
      </c>
      <c r="M108" s="153" t="s">
        <v>582</v>
      </c>
    </row>
    <row r="109" spans="1:13" s="145" customFormat="1" ht="26.25" customHeight="1">
      <c r="A109" s="147">
        <v>212</v>
      </c>
      <c r="B109" s="157" t="s">
        <v>160</v>
      </c>
      <c r="C109" s="148">
        <f>'800m.'!C10</f>
        <v>33496</v>
      </c>
      <c r="D109" s="152" t="str">
        <f>'800m.'!D10</f>
        <v>BURCU BÜYÜKBEZGİN</v>
      </c>
      <c r="E109" s="152" t="str">
        <f>'800m.'!E10</f>
        <v>İSTANBUL-ÜSKÜDAR BELEDİYESİ SPOR KULÜBÜ</v>
      </c>
      <c r="F109" s="193">
        <f>'800m.'!F10</f>
        <v>20686</v>
      </c>
      <c r="G109" s="150">
        <f>'800m.'!A10</f>
        <v>3</v>
      </c>
      <c r="H109" s="149" t="s">
        <v>160</v>
      </c>
      <c r="I109" s="155"/>
      <c r="J109" s="149" t="str">
        <f>'YARIŞMA BİLGİLERİ'!$F$21</f>
        <v>Kadınlar</v>
      </c>
      <c r="K109" s="152" t="str">
        <f t="shared" si="7"/>
        <v>İzmir-Kulüpler Arası Atletizm Süper lig Yarışmaları 1. Kademe</v>
      </c>
      <c r="L109" s="153" t="str">
        <f>'800m.'!N$4</f>
        <v>4 Haziran 2014 16.50</v>
      </c>
      <c r="M109" s="153" t="s">
        <v>582</v>
      </c>
    </row>
    <row r="110" spans="1:13" s="145" customFormat="1" ht="26.25" customHeight="1">
      <c r="A110" s="147">
        <v>213</v>
      </c>
      <c r="B110" s="157" t="s">
        <v>160</v>
      </c>
      <c r="C110" s="148">
        <f>'800m.'!C11</f>
        <v>34242</v>
      </c>
      <c r="D110" s="152" t="str">
        <f>'800m.'!D11</f>
        <v>E.BAHAR DÖLEK</v>
      </c>
      <c r="E110" s="152" t="str">
        <f>'800m.'!E11</f>
        <v>MERSİN-MESKİSPOR</v>
      </c>
      <c r="F110" s="193">
        <f>'800m.'!F11</f>
        <v>21149</v>
      </c>
      <c r="G110" s="150">
        <f>'800m.'!A11</f>
        <v>4</v>
      </c>
      <c r="H110" s="149" t="s">
        <v>160</v>
      </c>
      <c r="I110" s="155"/>
      <c r="J110" s="149" t="str">
        <f>'YARIŞMA BİLGİLERİ'!$F$21</f>
        <v>Kadınlar</v>
      </c>
      <c r="K110" s="152" t="str">
        <f t="shared" si="7"/>
        <v>İzmir-Kulüpler Arası Atletizm Süper lig Yarışmaları 1. Kademe</v>
      </c>
      <c r="L110" s="153" t="str">
        <f>'800m.'!N$4</f>
        <v>4 Haziran 2014 16.50</v>
      </c>
      <c r="M110" s="153" t="s">
        <v>582</v>
      </c>
    </row>
    <row r="111" spans="1:13" s="145" customFormat="1" ht="26.25" customHeight="1">
      <c r="A111" s="147">
        <v>214</v>
      </c>
      <c r="B111" s="157" t="s">
        <v>160</v>
      </c>
      <c r="C111" s="148">
        <f>'800m.'!C12</f>
        <v>34568</v>
      </c>
      <c r="D111" s="152" t="str">
        <f>'800m.'!D12</f>
        <v>Betül ARSLAN</v>
      </c>
      <c r="E111" s="152" t="str">
        <f>'800m.'!E12</f>
        <v>BURSA-BURSA BÜYÜKŞEHİR BELEDİYESPOR K.</v>
      </c>
      <c r="F111" s="193">
        <f>'800m.'!F12</f>
        <v>21243</v>
      </c>
      <c r="G111" s="150">
        <f>'800m.'!A12</f>
        <v>5</v>
      </c>
      <c r="H111" s="149" t="s">
        <v>160</v>
      </c>
      <c r="I111" s="155"/>
      <c r="J111" s="149" t="str">
        <f>'YARIŞMA BİLGİLERİ'!$F$21</f>
        <v>Kadınlar</v>
      </c>
      <c r="K111" s="152" t="str">
        <f t="shared" si="7"/>
        <v>İzmir-Kulüpler Arası Atletizm Süper lig Yarışmaları 1. Kademe</v>
      </c>
      <c r="L111" s="153" t="str">
        <f>'800m.'!N$4</f>
        <v>4 Haziran 2014 16.50</v>
      </c>
      <c r="M111" s="153" t="s">
        <v>582</v>
      </c>
    </row>
    <row r="112" spans="1:13" s="145" customFormat="1" ht="26.25" customHeight="1">
      <c r="A112" s="147">
        <v>215</v>
      </c>
      <c r="B112" s="157" t="s">
        <v>160</v>
      </c>
      <c r="C112" s="148" t="str">
        <f>'800m.'!C13</f>
        <v>25 09 1993</v>
      </c>
      <c r="D112" s="152" t="str">
        <f>'800m.'!D13</f>
        <v>Kader CEYHAN</v>
      </c>
      <c r="E112" s="152" t="str">
        <f>'800m.'!E13</f>
        <v>İSTANBUL-BEŞİKTAŞ J.K</v>
      </c>
      <c r="F112" s="193">
        <f>'800m.'!F13</f>
        <v>21446</v>
      </c>
      <c r="G112" s="150">
        <f>'800m.'!A13</f>
        <v>6</v>
      </c>
      <c r="H112" s="149" t="s">
        <v>160</v>
      </c>
      <c r="I112" s="155"/>
      <c r="J112" s="149" t="str">
        <f>'YARIŞMA BİLGİLERİ'!$F$21</f>
        <v>Kadınlar</v>
      </c>
      <c r="K112" s="152" t="str">
        <f t="shared" si="7"/>
        <v>İzmir-Kulüpler Arası Atletizm Süper lig Yarışmaları 1. Kademe</v>
      </c>
      <c r="L112" s="153" t="str">
        <f>'800m.'!N$4</f>
        <v>4 Haziran 2014 16.50</v>
      </c>
      <c r="M112" s="153" t="s">
        <v>582</v>
      </c>
    </row>
    <row r="113" spans="1:13" s="145" customFormat="1" ht="26.25" customHeight="1">
      <c r="A113" s="147">
        <v>216</v>
      </c>
      <c r="B113" s="157" t="s">
        <v>160</v>
      </c>
      <c r="C113" s="148">
        <f>'800m.'!C14</f>
        <v>35668</v>
      </c>
      <c r="D113" s="152" t="str">
        <f>'800m.'!D14</f>
        <v>SONGÜL KONAK</v>
      </c>
      <c r="E113" s="152" t="str">
        <f>'800m.'!E14</f>
        <v>BURSA-OSMANGAZİ BELEDİYESPOR</v>
      </c>
      <c r="F113" s="193">
        <f>'800m.'!F14</f>
        <v>22282</v>
      </c>
      <c r="G113" s="150">
        <f>'800m.'!A14</f>
        <v>7</v>
      </c>
      <c r="H113" s="149" t="s">
        <v>160</v>
      </c>
      <c r="I113" s="155"/>
      <c r="J113" s="149" t="str">
        <f>'YARIŞMA BİLGİLERİ'!$F$21</f>
        <v>Kadınlar</v>
      </c>
      <c r="K113" s="152" t="str">
        <f t="shared" si="7"/>
        <v>İzmir-Kulüpler Arası Atletizm Süper lig Yarışmaları 1. Kademe</v>
      </c>
      <c r="L113" s="153" t="str">
        <f>'800m.'!N$4</f>
        <v>4 Haziran 2014 16.50</v>
      </c>
      <c r="M113" s="153" t="s">
        <v>582</v>
      </c>
    </row>
    <row r="114" spans="1:13" s="145" customFormat="1" ht="26.25" customHeight="1">
      <c r="A114" s="147">
        <v>217</v>
      </c>
      <c r="B114" s="157" t="s">
        <v>160</v>
      </c>
      <c r="C114" s="148">
        <f>'800m.'!C15</f>
        <v>35791</v>
      </c>
      <c r="D114" s="152" t="str">
        <f>'800m.'!D15</f>
        <v>YAĞMUR AKSU</v>
      </c>
      <c r="E114" s="152" t="str">
        <f>'800m.'!E15</f>
        <v>İZMİR-İZMİR BÜYÜKŞEHİR BELEDİYE SPOR KLUBÜ</v>
      </c>
      <c r="F114" s="193">
        <f>'800m.'!F15</f>
        <v>24274</v>
      </c>
      <c r="G114" s="150">
        <f>'800m.'!A15</f>
        <v>8</v>
      </c>
      <c r="H114" s="149" t="s">
        <v>160</v>
      </c>
      <c r="I114" s="155"/>
      <c r="J114" s="149" t="str">
        <f>'YARIŞMA BİLGİLERİ'!$F$21</f>
        <v>Kadınlar</v>
      </c>
      <c r="K114" s="152" t="str">
        <f t="shared" si="7"/>
        <v>İzmir-Kulüpler Arası Atletizm Süper lig Yarışmaları 1. Kademe</v>
      </c>
      <c r="L114" s="153" t="str">
        <f>'800m.'!N$4</f>
        <v>4 Haziran 2014 16.50</v>
      </c>
      <c r="M114" s="153" t="s">
        <v>582</v>
      </c>
    </row>
    <row r="115" spans="1:13" s="145" customFormat="1" ht="26.25" customHeight="1">
      <c r="A115" s="147">
        <v>218</v>
      </c>
      <c r="B115" s="157" t="s">
        <v>160</v>
      </c>
      <c r="C115" s="148">
        <f>'800m.'!C16</f>
        <v>0</v>
      </c>
      <c r="D115" s="152">
        <f>'800m.'!D16</f>
        <v>0</v>
      </c>
      <c r="E115" s="152">
        <f>'800m.'!E16</f>
        <v>0</v>
      </c>
      <c r="F115" s="193">
        <f>'800m.'!F16</f>
        <v>0</v>
      </c>
      <c r="G115" s="150">
        <f>'800m.'!A16</f>
        <v>0</v>
      </c>
      <c r="H115" s="149" t="s">
        <v>160</v>
      </c>
      <c r="I115" s="155"/>
      <c r="J115" s="149" t="str">
        <f>'YARIŞMA BİLGİLERİ'!$F$21</f>
        <v>Kadınlar</v>
      </c>
      <c r="K115" s="152" t="str">
        <f t="shared" si="7"/>
        <v>İzmir-Kulüpler Arası Atletizm Süper lig Yarışmaları 1. Kademe</v>
      </c>
      <c r="L115" s="153" t="str">
        <f>'800m.'!N$4</f>
        <v>4 Haziran 2014 16.50</v>
      </c>
      <c r="M115" s="153" t="s">
        <v>582</v>
      </c>
    </row>
    <row r="116" spans="1:13" s="145" customFormat="1" ht="26.25" customHeight="1">
      <c r="A116" s="147">
        <v>219</v>
      </c>
      <c r="B116" s="157" t="s">
        <v>160</v>
      </c>
      <c r="C116" s="148">
        <f>'800m.'!C17</f>
        <v>0</v>
      </c>
      <c r="D116" s="152">
        <f>'800m.'!D17</f>
        <v>0</v>
      </c>
      <c r="E116" s="152">
        <f>'800m.'!E17</f>
        <v>0</v>
      </c>
      <c r="F116" s="193">
        <f>'800m.'!F17</f>
        <v>0</v>
      </c>
      <c r="G116" s="150">
        <f>'800m.'!A17</f>
        <v>0</v>
      </c>
      <c r="H116" s="149" t="s">
        <v>160</v>
      </c>
      <c r="I116" s="155"/>
      <c r="J116" s="149" t="str">
        <f>'YARIŞMA BİLGİLERİ'!$F$21</f>
        <v>Kadınlar</v>
      </c>
      <c r="K116" s="152" t="str">
        <f t="shared" si="7"/>
        <v>İzmir-Kulüpler Arası Atletizm Süper lig Yarışmaları 1. Kademe</v>
      </c>
      <c r="L116" s="153" t="str">
        <f>'800m.'!N$4</f>
        <v>4 Haziran 2014 16.50</v>
      </c>
      <c r="M116" s="153" t="s">
        <v>582</v>
      </c>
    </row>
    <row r="117" spans="1:13" s="145" customFormat="1" ht="26.25" customHeight="1">
      <c r="A117" s="147">
        <v>220</v>
      </c>
      <c r="B117" s="157" t="s">
        <v>160</v>
      </c>
      <c r="C117" s="148">
        <f>'800m.'!C18</f>
        <v>0</v>
      </c>
      <c r="D117" s="152">
        <f>'800m.'!D18</f>
        <v>0</v>
      </c>
      <c r="E117" s="152">
        <f>'800m.'!E18</f>
        <v>0</v>
      </c>
      <c r="F117" s="193">
        <f>'800m.'!F18</f>
        <v>0</v>
      </c>
      <c r="G117" s="150">
        <f>'800m.'!A18</f>
        <v>0</v>
      </c>
      <c r="H117" s="149" t="s">
        <v>160</v>
      </c>
      <c r="I117" s="155"/>
      <c r="J117" s="149" t="str">
        <f>'YARIŞMA BİLGİLERİ'!$F$21</f>
        <v>Kadınlar</v>
      </c>
      <c r="K117" s="152" t="str">
        <f t="shared" si="7"/>
        <v>İzmir-Kulüpler Arası Atletizm Süper lig Yarışmaları 1. Kademe</v>
      </c>
      <c r="L117" s="153" t="str">
        <f>'800m.'!N$4</f>
        <v>4 Haziran 2014 16.50</v>
      </c>
      <c r="M117" s="153" t="s">
        <v>582</v>
      </c>
    </row>
    <row r="118" spans="1:13" s="145" customFormat="1" ht="26.25" customHeight="1">
      <c r="A118" s="147">
        <v>221</v>
      </c>
      <c r="B118" s="157" t="s">
        <v>160</v>
      </c>
      <c r="C118" s="148">
        <f>'800m.'!C19</f>
        <v>0</v>
      </c>
      <c r="D118" s="152">
        <f>'800m.'!D19</f>
        <v>0</v>
      </c>
      <c r="E118" s="152">
        <f>'800m.'!E19</f>
        <v>0</v>
      </c>
      <c r="F118" s="193">
        <f>'800m.'!F19</f>
        <v>0</v>
      </c>
      <c r="G118" s="150">
        <f>'800m.'!A19</f>
        <v>0</v>
      </c>
      <c r="H118" s="149" t="s">
        <v>160</v>
      </c>
      <c r="I118" s="155"/>
      <c r="J118" s="149" t="str">
        <f>'YARIŞMA BİLGİLERİ'!$F$21</f>
        <v>Kadınlar</v>
      </c>
      <c r="K118" s="152" t="str">
        <f t="shared" si="7"/>
        <v>İzmir-Kulüpler Arası Atletizm Süper lig Yarışmaları 1. Kademe</v>
      </c>
      <c r="L118" s="153" t="str">
        <f>'800m.'!N$4</f>
        <v>4 Haziran 2014 16.50</v>
      </c>
      <c r="M118" s="153" t="s">
        <v>582</v>
      </c>
    </row>
    <row r="119" spans="1:13" s="145" customFormat="1" ht="26.25" customHeight="1">
      <c r="A119" s="147">
        <v>222</v>
      </c>
      <c r="B119" s="157" t="s">
        <v>160</v>
      </c>
      <c r="C119" s="148">
        <f>'800m.'!C20</f>
        <v>0</v>
      </c>
      <c r="D119" s="152">
        <f>'800m.'!D20</f>
        <v>0</v>
      </c>
      <c r="E119" s="152">
        <f>'800m.'!E20</f>
        <v>0</v>
      </c>
      <c r="F119" s="193">
        <f>'800m.'!F20</f>
        <v>0</v>
      </c>
      <c r="G119" s="150">
        <f>'800m.'!A20</f>
        <v>0</v>
      </c>
      <c r="H119" s="149" t="s">
        <v>160</v>
      </c>
      <c r="I119" s="155"/>
      <c r="J119" s="149" t="str">
        <f>'YARIŞMA BİLGİLERİ'!$F$21</f>
        <v>Kadınlar</v>
      </c>
      <c r="K119" s="152" t="str">
        <f t="shared" si="7"/>
        <v>İzmir-Kulüpler Arası Atletizm Süper lig Yarışmaları 1. Kademe</v>
      </c>
      <c r="L119" s="153" t="str">
        <f>'800m.'!N$4</f>
        <v>4 Haziran 2014 16.50</v>
      </c>
      <c r="M119" s="153" t="s">
        <v>582</v>
      </c>
    </row>
    <row r="120" spans="1:13" s="145" customFormat="1" ht="26.25" customHeight="1">
      <c r="A120" s="147">
        <v>223</v>
      </c>
      <c r="B120" s="157" t="s">
        <v>160</v>
      </c>
      <c r="C120" s="148">
        <f>'800m.'!C21</f>
        <v>0</v>
      </c>
      <c r="D120" s="152">
        <f>'800m.'!D21</f>
        <v>0</v>
      </c>
      <c r="E120" s="152">
        <f>'800m.'!E21</f>
        <v>0</v>
      </c>
      <c r="F120" s="193">
        <f>'800m.'!F21</f>
        <v>0</v>
      </c>
      <c r="G120" s="150">
        <f>'800m.'!A21</f>
        <v>0</v>
      </c>
      <c r="H120" s="149" t="s">
        <v>160</v>
      </c>
      <c r="I120" s="155"/>
      <c r="J120" s="149" t="str">
        <f>'YARIŞMA BİLGİLERİ'!$F$21</f>
        <v>Kadınlar</v>
      </c>
      <c r="K120" s="152" t="str">
        <f t="shared" si="7"/>
        <v>İzmir-Kulüpler Arası Atletizm Süper lig Yarışmaları 1. Kademe</v>
      </c>
      <c r="L120" s="153" t="str">
        <f>'800m.'!N$4</f>
        <v>4 Haziran 2014 16.50</v>
      </c>
      <c r="M120" s="153" t="s">
        <v>582</v>
      </c>
    </row>
    <row r="121" spans="1:13" s="145" customFormat="1" ht="26.25" customHeight="1">
      <c r="A121" s="147">
        <v>224</v>
      </c>
      <c r="B121" s="157" t="s">
        <v>160</v>
      </c>
      <c r="C121" s="148">
        <f>'800m.'!C22</f>
        <v>0</v>
      </c>
      <c r="D121" s="152">
        <f>'800m.'!D22</f>
        <v>0</v>
      </c>
      <c r="E121" s="152">
        <f>'800m.'!E22</f>
        <v>0</v>
      </c>
      <c r="F121" s="193">
        <f>'800m.'!F22</f>
        <v>0</v>
      </c>
      <c r="G121" s="150">
        <f>'800m.'!A22</f>
        <v>0</v>
      </c>
      <c r="H121" s="149" t="s">
        <v>160</v>
      </c>
      <c r="I121" s="155"/>
      <c r="J121" s="149" t="str">
        <f>'YARIŞMA BİLGİLERİ'!$F$21</f>
        <v>Kadınlar</v>
      </c>
      <c r="K121" s="152" t="str">
        <f t="shared" si="7"/>
        <v>İzmir-Kulüpler Arası Atletizm Süper lig Yarışmaları 1. Kademe</v>
      </c>
      <c r="L121" s="153" t="str">
        <f>'800m.'!N$4</f>
        <v>4 Haziran 2014 16.50</v>
      </c>
      <c r="M121" s="153" t="s">
        <v>582</v>
      </c>
    </row>
    <row r="122" spans="1:13" s="145" customFormat="1" ht="26.25" customHeight="1">
      <c r="A122" s="147">
        <v>225</v>
      </c>
      <c r="B122" s="157" t="s">
        <v>160</v>
      </c>
      <c r="C122" s="148">
        <f>'800m.'!C23</f>
        <v>0</v>
      </c>
      <c r="D122" s="152">
        <f>'800m.'!D23</f>
        <v>0</v>
      </c>
      <c r="E122" s="152">
        <f>'800m.'!E23</f>
        <v>0</v>
      </c>
      <c r="F122" s="193">
        <f>'800m.'!F23</f>
        <v>0</v>
      </c>
      <c r="G122" s="150">
        <f>'800m.'!A23</f>
        <v>0</v>
      </c>
      <c r="H122" s="149" t="s">
        <v>160</v>
      </c>
      <c r="I122" s="155"/>
      <c r="J122" s="149" t="str">
        <f>'YARIŞMA BİLGİLERİ'!$F$21</f>
        <v>Kadınlar</v>
      </c>
      <c r="K122" s="152" t="str">
        <f t="shared" si="7"/>
        <v>İzmir-Kulüpler Arası Atletizm Süper lig Yarışmaları 1. Kademe</v>
      </c>
      <c r="L122" s="153" t="str">
        <f>'800m.'!N$4</f>
        <v>4 Haziran 2014 16.50</v>
      </c>
      <c r="M122" s="153" t="s">
        <v>582</v>
      </c>
    </row>
    <row r="123" spans="1:13" s="145" customFormat="1" ht="26.25" customHeight="1">
      <c r="A123" s="147">
        <v>226</v>
      </c>
      <c r="B123" s="157" t="s">
        <v>160</v>
      </c>
      <c r="C123" s="148">
        <f>'800m.'!C24</f>
        <v>0</v>
      </c>
      <c r="D123" s="152">
        <f>'800m.'!D24</f>
        <v>0</v>
      </c>
      <c r="E123" s="152">
        <f>'800m.'!E24</f>
        <v>0</v>
      </c>
      <c r="F123" s="193">
        <f>'800m.'!F24</f>
        <v>0</v>
      </c>
      <c r="G123" s="150">
        <f>'800m.'!A24</f>
        <v>0</v>
      </c>
      <c r="H123" s="149" t="s">
        <v>160</v>
      </c>
      <c r="I123" s="155"/>
      <c r="J123" s="149" t="str">
        <f>'YARIŞMA BİLGİLERİ'!$F$21</f>
        <v>Kadınlar</v>
      </c>
      <c r="K123" s="152" t="str">
        <f t="shared" si="7"/>
        <v>İzmir-Kulüpler Arası Atletizm Süper lig Yarışmaları 1. Kademe</v>
      </c>
      <c r="L123" s="153" t="str">
        <f>'800m.'!N$4</f>
        <v>4 Haziran 2014 16.50</v>
      </c>
      <c r="M123" s="153" t="s">
        <v>582</v>
      </c>
    </row>
    <row r="124" spans="1:13" s="145" customFormat="1" ht="26.25" customHeight="1">
      <c r="A124" s="147">
        <v>227</v>
      </c>
      <c r="B124" s="157" t="s">
        <v>160</v>
      </c>
      <c r="C124" s="148">
        <f>'800m.'!C25</f>
        <v>0</v>
      </c>
      <c r="D124" s="152">
        <f>'800m.'!D25</f>
        <v>0</v>
      </c>
      <c r="E124" s="152">
        <f>'800m.'!E25</f>
        <v>0</v>
      </c>
      <c r="F124" s="193">
        <f>'800m.'!F25</f>
        <v>0</v>
      </c>
      <c r="G124" s="150">
        <f>'800m.'!A25</f>
        <v>0</v>
      </c>
      <c r="H124" s="149" t="s">
        <v>160</v>
      </c>
      <c r="I124" s="155"/>
      <c r="J124" s="149" t="str">
        <f>'YARIŞMA BİLGİLERİ'!$F$21</f>
        <v>Kadınlar</v>
      </c>
      <c r="K124" s="152" t="str">
        <f t="shared" si="7"/>
        <v>İzmir-Kulüpler Arası Atletizm Süper lig Yarışmaları 1. Kademe</v>
      </c>
      <c r="L124" s="153" t="str">
        <f>'800m.'!N$4</f>
        <v>4 Haziran 2014 16.50</v>
      </c>
      <c r="M124" s="153" t="s">
        <v>582</v>
      </c>
    </row>
    <row r="125" spans="1:13" s="145" customFormat="1" ht="26.25" customHeight="1">
      <c r="A125" s="147">
        <v>228</v>
      </c>
      <c r="B125" s="157" t="s">
        <v>160</v>
      </c>
      <c r="C125" s="148">
        <f>'800m.'!C26</f>
        <v>0</v>
      </c>
      <c r="D125" s="152">
        <f>'800m.'!D26</f>
        <v>0</v>
      </c>
      <c r="E125" s="152">
        <f>'800m.'!E26</f>
        <v>0</v>
      </c>
      <c r="F125" s="193">
        <f>'800m.'!F26</f>
        <v>0</v>
      </c>
      <c r="G125" s="150">
        <f>'800m.'!A26</f>
        <v>0</v>
      </c>
      <c r="H125" s="149" t="s">
        <v>160</v>
      </c>
      <c r="I125" s="155"/>
      <c r="J125" s="149" t="str">
        <f>'YARIŞMA BİLGİLERİ'!$F$21</f>
        <v>Kadınlar</v>
      </c>
      <c r="K125" s="152" t="str">
        <f t="shared" si="7"/>
        <v>İzmir-Kulüpler Arası Atletizm Süper lig Yarışmaları 1. Kademe</v>
      </c>
      <c r="L125" s="153" t="str">
        <f>'800m.'!N$4</f>
        <v>4 Haziran 2014 16.50</v>
      </c>
      <c r="M125" s="153" t="s">
        <v>582</v>
      </c>
    </row>
    <row r="126" spans="1:13" s="145" customFormat="1" ht="26.25" customHeight="1">
      <c r="A126" s="147">
        <v>229</v>
      </c>
      <c r="B126" s="157" t="s">
        <v>160</v>
      </c>
      <c r="C126" s="148">
        <f>'800m.'!C27</f>
        <v>0</v>
      </c>
      <c r="D126" s="152">
        <f>'800m.'!D27</f>
        <v>0</v>
      </c>
      <c r="E126" s="152">
        <f>'800m.'!E27</f>
        <v>0</v>
      </c>
      <c r="F126" s="193">
        <f>'800m.'!F27</f>
        <v>0</v>
      </c>
      <c r="G126" s="150">
        <f>'800m.'!A27</f>
        <v>0</v>
      </c>
      <c r="H126" s="149" t="s">
        <v>160</v>
      </c>
      <c r="I126" s="155"/>
      <c r="J126" s="149" t="str">
        <f>'YARIŞMA BİLGİLERİ'!$F$21</f>
        <v>Kadınlar</v>
      </c>
      <c r="K126" s="152" t="str">
        <f t="shared" si="7"/>
        <v>İzmir-Kulüpler Arası Atletizm Süper lig Yarışmaları 1. Kademe</v>
      </c>
      <c r="L126" s="153" t="str">
        <f>'800m.'!N$4</f>
        <v>4 Haziran 2014 16.50</v>
      </c>
      <c r="M126" s="153" t="s">
        <v>582</v>
      </c>
    </row>
    <row r="127" spans="1:13" s="145" customFormat="1" ht="26.25" customHeight="1">
      <c r="A127" s="147">
        <v>230</v>
      </c>
      <c r="B127" s="157" t="s">
        <v>160</v>
      </c>
      <c r="C127" s="148">
        <f>'800m.'!C28</f>
        <v>0</v>
      </c>
      <c r="D127" s="152">
        <f>'800m.'!D28</f>
        <v>0</v>
      </c>
      <c r="E127" s="152">
        <f>'800m.'!E28</f>
        <v>0</v>
      </c>
      <c r="F127" s="193">
        <f>'800m.'!F28</f>
        <v>0</v>
      </c>
      <c r="G127" s="150">
        <f>'800m.'!A28</f>
        <v>0</v>
      </c>
      <c r="H127" s="149" t="s">
        <v>160</v>
      </c>
      <c r="I127" s="155"/>
      <c r="J127" s="149" t="str">
        <f>'YARIŞMA BİLGİLERİ'!$F$21</f>
        <v>Kadınlar</v>
      </c>
      <c r="K127" s="152" t="str">
        <f t="shared" si="7"/>
        <v>İzmir-Kulüpler Arası Atletizm Süper lig Yarışmaları 1. Kademe</v>
      </c>
      <c r="L127" s="153" t="str">
        <f>'800m.'!N$4</f>
        <v>4 Haziran 2014 16.50</v>
      </c>
      <c r="M127" s="153" t="s">
        <v>582</v>
      </c>
    </row>
    <row r="128" spans="1:13" s="145" customFormat="1" ht="26.25" customHeight="1">
      <c r="A128" s="147">
        <v>231</v>
      </c>
      <c r="B128" s="157" t="s">
        <v>160</v>
      </c>
      <c r="C128" s="148">
        <f>'800m.'!C29</f>
        <v>0</v>
      </c>
      <c r="D128" s="152">
        <f>'800m.'!D29</f>
        <v>0</v>
      </c>
      <c r="E128" s="152">
        <f>'800m.'!E29</f>
        <v>0</v>
      </c>
      <c r="F128" s="193">
        <f>'800m.'!F29</f>
        <v>0</v>
      </c>
      <c r="G128" s="150">
        <f>'800m.'!A29</f>
        <v>0</v>
      </c>
      <c r="H128" s="149" t="s">
        <v>160</v>
      </c>
      <c r="I128" s="155"/>
      <c r="J128" s="149" t="str">
        <f>'YARIŞMA BİLGİLERİ'!$F$21</f>
        <v>Kadınlar</v>
      </c>
      <c r="K128" s="152" t="str">
        <f t="shared" si="7"/>
        <v>İzmir-Kulüpler Arası Atletizm Süper lig Yarışmaları 1. Kademe</v>
      </c>
      <c r="L128" s="153" t="str">
        <f>'800m.'!N$4</f>
        <v>4 Haziran 2014 16.50</v>
      </c>
      <c r="M128" s="153" t="s">
        <v>582</v>
      </c>
    </row>
    <row r="129" spans="1:13" s="145" customFormat="1" ht="26.25" customHeight="1">
      <c r="A129" s="147">
        <v>232</v>
      </c>
      <c r="B129" s="157" t="s">
        <v>160</v>
      </c>
      <c r="C129" s="148">
        <f>'800m.'!C30</f>
        <v>0</v>
      </c>
      <c r="D129" s="152">
        <f>'800m.'!D30</f>
        <v>0</v>
      </c>
      <c r="E129" s="152">
        <f>'800m.'!E30</f>
        <v>0</v>
      </c>
      <c r="F129" s="193">
        <f>'800m.'!F30</f>
        <v>0</v>
      </c>
      <c r="G129" s="150">
        <f>'800m.'!A30</f>
        <v>0</v>
      </c>
      <c r="H129" s="149" t="s">
        <v>160</v>
      </c>
      <c r="I129" s="155"/>
      <c r="J129" s="149" t="str">
        <f>'YARIŞMA BİLGİLERİ'!$F$21</f>
        <v>Kadınlar</v>
      </c>
      <c r="K129" s="152" t="str">
        <f t="shared" si="7"/>
        <v>İzmir-Kulüpler Arası Atletizm Süper lig Yarışmaları 1. Kademe</v>
      </c>
      <c r="L129" s="153" t="str">
        <f>'800m.'!N$4</f>
        <v>4 Haziran 2014 16.50</v>
      </c>
      <c r="M129" s="153" t="s">
        <v>582</v>
      </c>
    </row>
    <row r="130" spans="1:13" s="145" customFormat="1" ht="26.25" customHeight="1">
      <c r="A130" s="147">
        <v>233</v>
      </c>
      <c r="B130" s="157" t="s">
        <v>160</v>
      </c>
      <c r="C130" s="148">
        <f>'800m.'!C31</f>
        <v>0</v>
      </c>
      <c r="D130" s="152">
        <f>'800m.'!D31</f>
        <v>0</v>
      </c>
      <c r="E130" s="152">
        <f>'800m.'!E31</f>
        <v>0</v>
      </c>
      <c r="F130" s="193">
        <f>'800m.'!F31</f>
        <v>0</v>
      </c>
      <c r="G130" s="150">
        <f>'800m.'!A31</f>
        <v>0</v>
      </c>
      <c r="H130" s="149" t="s">
        <v>160</v>
      </c>
      <c r="I130" s="155"/>
      <c r="J130" s="149" t="str">
        <f>'YARIŞMA BİLGİLERİ'!$F$21</f>
        <v>Kadınlar</v>
      </c>
      <c r="K130" s="152" t="str">
        <f t="shared" si="7"/>
        <v>İzmir-Kulüpler Arası Atletizm Süper lig Yarışmaları 1. Kademe</v>
      </c>
      <c r="L130" s="153" t="str">
        <f>'800m.'!N$4</f>
        <v>4 Haziran 2014 16.50</v>
      </c>
      <c r="M130" s="153" t="s">
        <v>582</v>
      </c>
    </row>
    <row r="131" spans="1:13" s="145" customFormat="1" ht="26.25" customHeight="1">
      <c r="A131" s="147">
        <v>234</v>
      </c>
      <c r="B131" s="157" t="s">
        <v>160</v>
      </c>
      <c r="C131" s="148">
        <f>'800m.'!C32</f>
        <v>0</v>
      </c>
      <c r="D131" s="152">
        <f>'800m.'!D32</f>
        <v>0</v>
      </c>
      <c r="E131" s="152">
        <f>'800m.'!E32</f>
        <v>0</v>
      </c>
      <c r="F131" s="193">
        <f>'800m.'!F32</f>
        <v>0</v>
      </c>
      <c r="G131" s="150">
        <f>'800m.'!A32</f>
        <v>0</v>
      </c>
      <c r="H131" s="149" t="s">
        <v>160</v>
      </c>
      <c r="I131" s="155"/>
      <c r="J131" s="149" t="str">
        <f>'YARIŞMA BİLGİLERİ'!$F$21</f>
        <v>Kadınlar</v>
      </c>
      <c r="K131" s="152" t="str">
        <f t="shared" si="7"/>
        <v>İzmir-Kulüpler Arası Atletizm Süper lig Yarışmaları 1. Kademe</v>
      </c>
      <c r="L131" s="153" t="str">
        <f>'800m.'!N$4</f>
        <v>4 Haziran 2014 16.50</v>
      </c>
      <c r="M131" s="153" t="s">
        <v>582</v>
      </c>
    </row>
    <row r="132" spans="1:13" s="145" customFormat="1" ht="26.25" customHeight="1">
      <c r="A132" s="147">
        <v>235</v>
      </c>
      <c r="B132" s="157" t="s">
        <v>160</v>
      </c>
      <c r="C132" s="148">
        <f>'800m.'!C33</f>
        <v>0</v>
      </c>
      <c r="D132" s="152">
        <f>'800m.'!D33</f>
        <v>0</v>
      </c>
      <c r="E132" s="152">
        <f>'800m.'!E33</f>
        <v>0</v>
      </c>
      <c r="F132" s="193">
        <f>'800m.'!F33</f>
        <v>0</v>
      </c>
      <c r="G132" s="150">
        <f>'800m.'!A33</f>
        <v>0</v>
      </c>
      <c r="H132" s="149" t="s">
        <v>160</v>
      </c>
      <c r="I132" s="155"/>
      <c r="J132" s="149" t="str">
        <f>'YARIŞMA BİLGİLERİ'!$F$21</f>
        <v>Kadınlar</v>
      </c>
      <c r="K132" s="152" t="str">
        <f t="shared" ref="K132:K147" si="8">CONCATENATE(K$1,"-",A$1)</f>
        <v>İzmir-Kulüpler Arası Atletizm Süper lig Yarışmaları 1. Kademe</v>
      </c>
      <c r="L132" s="153" t="str">
        <f>'800m.'!N$4</f>
        <v>4 Haziran 2014 16.50</v>
      </c>
      <c r="M132" s="153" t="s">
        <v>582</v>
      </c>
    </row>
    <row r="133" spans="1:13" s="145" customFormat="1" ht="26.25" customHeight="1">
      <c r="A133" s="147">
        <v>236</v>
      </c>
      <c r="B133" s="157" t="s">
        <v>160</v>
      </c>
      <c r="C133" s="148">
        <f>'800m.'!C34</f>
        <v>0</v>
      </c>
      <c r="D133" s="152">
        <f>'800m.'!D34</f>
        <v>0</v>
      </c>
      <c r="E133" s="152">
        <f>'800m.'!E34</f>
        <v>0</v>
      </c>
      <c r="F133" s="193">
        <f>'800m.'!F34</f>
        <v>0</v>
      </c>
      <c r="G133" s="150">
        <f>'800m.'!A34</f>
        <v>27</v>
      </c>
      <c r="H133" s="149" t="s">
        <v>160</v>
      </c>
      <c r="I133" s="155"/>
      <c r="J133" s="149" t="str">
        <f>'YARIŞMA BİLGİLERİ'!$F$21</f>
        <v>Kadınlar</v>
      </c>
      <c r="K133" s="152" t="str">
        <f t="shared" si="8"/>
        <v>İzmir-Kulüpler Arası Atletizm Süper lig Yarışmaları 1. Kademe</v>
      </c>
      <c r="L133" s="153" t="str">
        <f>'800m.'!N$4</f>
        <v>4 Haziran 2014 16.50</v>
      </c>
      <c r="M133" s="153" t="s">
        <v>582</v>
      </c>
    </row>
    <row r="134" spans="1:13" s="145" customFormat="1" ht="26.25" customHeight="1">
      <c r="A134" s="147">
        <v>237</v>
      </c>
      <c r="B134" s="157" t="s">
        <v>160</v>
      </c>
      <c r="C134" s="148">
        <f>'800m.'!C35</f>
        <v>0</v>
      </c>
      <c r="D134" s="152">
        <f>'800m.'!D35</f>
        <v>0</v>
      </c>
      <c r="E134" s="152">
        <f>'800m.'!E35</f>
        <v>0</v>
      </c>
      <c r="F134" s="193">
        <f>'800m.'!F35</f>
        <v>0</v>
      </c>
      <c r="G134" s="150">
        <f>'800m.'!A35</f>
        <v>28</v>
      </c>
      <c r="H134" s="149" t="s">
        <v>160</v>
      </c>
      <c r="I134" s="155"/>
      <c r="J134" s="149" t="str">
        <f>'YARIŞMA BİLGİLERİ'!$F$21</f>
        <v>Kadınlar</v>
      </c>
      <c r="K134" s="152" t="str">
        <f t="shared" si="8"/>
        <v>İzmir-Kulüpler Arası Atletizm Süper lig Yarışmaları 1. Kademe</v>
      </c>
      <c r="L134" s="153" t="str">
        <f>'800m.'!N$4</f>
        <v>4 Haziran 2014 16.50</v>
      </c>
      <c r="M134" s="153" t="s">
        <v>582</v>
      </c>
    </row>
    <row r="135" spans="1:13" s="145" customFormat="1" ht="26.25" customHeight="1">
      <c r="A135" s="147">
        <v>238</v>
      </c>
      <c r="B135" s="157" t="s">
        <v>160</v>
      </c>
      <c r="C135" s="148">
        <f>'800m.'!C36</f>
        <v>0</v>
      </c>
      <c r="D135" s="152">
        <f>'800m.'!D36</f>
        <v>0</v>
      </c>
      <c r="E135" s="152">
        <f>'800m.'!E36</f>
        <v>0</v>
      </c>
      <c r="F135" s="193">
        <f>'800m.'!F36</f>
        <v>0</v>
      </c>
      <c r="G135" s="150">
        <f>'800m.'!A36</f>
        <v>29</v>
      </c>
      <c r="H135" s="149" t="s">
        <v>160</v>
      </c>
      <c r="I135" s="155"/>
      <c r="J135" s="149" t="str">
        <f>'YARIŞMA BİLGİLERİ'!$F$21</f>
        <v>Kadınlar</v>
      </c>
      <c r="K135" s="152" t="str">
        <f t="shared" si="8"/>
        <v>İzmir-Kulüpler Arası Atletizm Süper lig Yarışmaları 1. Kademe</v>
      </c>
      <c r="L135" s="153" t="str">
        <f>'800m.'!N$4</f>
        <v>4 Haziran 2014 16.50</v>
      </c>
      <c r="M135" s="153" t="s">
        <v>582</v>
      </c>
    </row>
    <row r="136" spans="1:13" s="145" customFormat="1" ht="26.25" customHeight="1">
      <c r="A136" s="147">
        <v>239</v>
      </c>
      <c r="B136" s="157" t="s">
        <v>160</v>
      </c>
      <c r="C136" s="148">
        <f>'800m.'!C37</f>
        <v>0</v>
      </c>
      <c r="D136" s="152">
        <f>'800m.'!D37</f>
        <v>0</v>
      </c>
      <c r="E136" s="152">
        <f>'800m.'!E37</f>
        <v>0</v>
      </c>
      <c r="F136" s="193">
        <f>'800m.'!F37</f>
        <v>0</v>
      </c>
      <c r="G136" s="150">
        <f>'800m.'!A37</f>
        <v>30</v>
      </c>
      <c r="H136" s="149" t="s">
        <v>160</v>
      </c>
      <c r="I136" s="155"/>
      <c r="J136" s="149" t="str">
        <f>'YARIŞMA BİLGİLERİ'!$F$21</f>
        <v>Kadınlar</v>
      </c>
      <c r="K136" s="152" t="str">
        <f t="shared" si="8"/>
        <v>İzmir-Kulüpler Arası Atletizm Süper lig Yarışmaları 1. Kademe</v>
      </c>
      <c r="L136" s="153" t="str">
        <f>'800m.'!N$4</f>
        <v>4 Haziran 2014 16.50</v>
      </c>
      <c r="M136" s="153" t="s">
        <v>582</v>
      </c>
    </row>
    <row r="137" spans="1:13" s="145" customFormat="1" ht="26.25" customHeight="1">
      <c r="A137" s="147">
        <v>240</v>
      </c>
      <c r="B137" s="157" t="s">
        <v>160</v>
      </c>
      <c r="C137" s="148">
        <f>'800m.'!C38</f>
        <v>0</v>
      </c>
      <c r="D137" s="152">
        <f>'800m.'!D38</f>
        <v>0</v>
      </c>
      <c r="E137" s="152">
        <f>'800m.'!E38</f>
        <v>0</v>
      </c>
      <c r="F137" s="193">
        <f>'800m.'!F38</f>
        <v>0</v>
      </c>
      <c r="G137" s="150">
        <f>'800m.'!A38</f>
        <v>31</v>
      </c>
      <c r="H137" s="149" t="s">
        <v>160</v>
      </c>
      <c r="I137" s="155"/>
      <c r="J137" s="149" t="str">
        <f>'YARIŞMA BİLGİLERİ'!$F$21</f>
        <v>Kadınlar</v>
      </c>
      <c r="K137" s="152" t="str">
        <f t="shared" si="8"/>
        <v>İzmir-Kulüpler Arası Atletizm Süper lig Yarışmaları 1. Kademe</v>
      </c>
      <c r="L137" s="153" t="str">
        <f>'800m.'!N$4</f>
        <v>4 Haziran 2014 16.50</v>
      </c>
      <c r="M137" s="153" t="s">
        <v>582</v>
      </c>
    </row>
    <row r="138" spans="1:13" s="145" customFormat="1" ht="26.25" customHeight="1">
      <c r="A138" s="147">
        <v>241</v>
      </c>
      <c r="B138" s="157" t="s">
        <v>160</v>
      </c>
      <c r="C138" s="148">
        <f>'800m.'!C39</f>
        <v>0</v>
      </c>
      <c r="D138" s="152">
        <f>'800m.'!D39</f>
        <v>0</v>
      </c>
      <c r="E138" s="152">
        <f>'800m.'!E39</f>
        <v>0</v>
      </c>
      <c r="F138" s="193">
        <f>'800m.'!F39</f>
        <v>0</v>
      </c>
      <c r="G138" s="150">
        <f>'800m.'!A39</f>
        <v>32</v>
      </c>
      <c r="H138" s="149" t="s">
        <v>160</v>
      </c>
      <c r="I138" s="155"/>
      <c r="J138" s="149" t="str">
        <f>'YARIŞMA BİLGİLERİ'!$F$21</f>
        <v>Kadınlar</v>
      </c>
      <c r="K138" s="152" t="str">
        <f t="shared" si="8"/>
        <v>İzmir-Kulüpler Arası Atletizm Süper lig Yarışmaları 1. Kademe</v>
      </c>
      <c r="L138" s="153" t="str">
        <f>'800m.'!N$4</f>
        <v>4 Haziran 2014 16.50</v>
      </c>
      <c r="M138" s="153" t="s">
        <v>582</v>
      </c>
    </row>
    <row r="139" spans="1:13" s="145" customFormat="1" ht="26.25" customHeight="1">
      <c r="A139" s="147">
        <v>242</v>
      </c>
      <c r="B139" s="157" t="s">
        <v>160</v>
      </c>
      <c r="C139" s="148">
        <f>'800m.'!C40</f>
        <v>0</v>
      </c>
      <c r="D139" s="152">
        <f>'800m.'!D40</f>
        <v>0</v>
      </c>
      <c r="E139" s="152">
        <f>'800m.'!E40</f>
        <v>0</v>
      </c>
      <c r="F139" s="193">
        <f>'800m.'!F40</f>
        <v>0</v>
      </c>
      <c r="G139" s="150">
        <f>'800m.'!A40</f>
        <v>33</v>
      </c>
      <c r="H139" s="149" t="s">
        <v>160</v>
      </c>
      <c r="I139" s="155"/>
      <c r="J139" s="149" t="str">
        <f>'YARIŞMA BİLGİLERİ'!$F$21</f>
        <v>Kadınlar</v>
      </c>
      <c r="K139" s="152" t="str">
        <f t="shared" si="8"/>
        <v>İzmir-Kulüpler Arası Atletizm Süper lig Yarışmaları 1. Kademe</v>
      </c>
      <c r="L139" s="153" t="str">
        <f>'800m.'!N$4</f>
        <v>4 Haziran 2014 16.50</v>
      </c>
      <c r="M139" s="153" t="s">
        <v>582</v>
      </c>
    </row>
    <row r="140" spans="1:13" s="145" customFormat="1" ht="26.25" customHeight="1">
      <c r="A140" s="147">
        <v>243</v>
      </c>
      <c r="B140" s="157" t="s">
        <v>160</v>
      </c>
      <c r="C140" s="148">
        <f>'800m.'!C41</f>
        <v>0</v>
      </c>
      <c r="D140" s="152">
        <f>'800m.'!D41</f>
        <v>0</v>
      </c>
      <c r="E140" s="152">
        <f>'800m.'!E41</f>
        <v>0</v>
      </c>
      <c r="F140" s="193">
        <f>'800m.'!F41</f>
        <v>0</v>
      </c>
      <c r="G140" s="150">
        <f>'800m.'!A41</f>
        <v>34</v>
      </c>
      <c r="H140" s="149" t="s">
        <v>160</v>
      </c>
      <c r="I140" s="155"/>
      <c r="J140" s="149" t="str">
        <f>'YARIŞMA BİLGİLERİ'!$F$21</f>
        <v>Kadınlar</v>
      </c>
      <c r="K140" s="152" t="str">
        <f t="shared" si="8"/>
        <v>İzmir-Kulüpler Arası Atletizm Süper lig Yarışmaları 1. Kademe</v>
      </c>
      <c r="L140" s="153" t="str">
        <f>'800m.'!N$4</f>
        <v>4 Haziran 2014 16.50</v>
      </c>
      <c r="M140" s="153" t="s">
        <v>582</v>
      </c>
    </row>
    <row r="141" spans="1:13" s="145" customFormat="1" ht="26.25" customHeight="1">
      <c r="A141" s="147">
        <v>244</v>
      </c>
      <c r="B141" s="157" t="s">
        <v>160</v>
      </c>
      <c r="C141" s="148">
        <f>'800m.'!C42</f>
        <v>0</v>
      </c>
      <c r="D141" s="152">
        <f>'800m.'!D42</f>
        <v>0</v>
      </c>
      <c r="E141" s="152">
        <f>'800m.'!E42</f>
        <v>0</v>
      </c>
      <c r="F141" s="193">
        <f>'800m.'!F42</f>
        <v>0</v>
      </c>
      <c r="G141" s="150">
        <f>'800m.'!A42</f>
        <v>35</v>
      </c>
      <c r="H141" s="149" t="s">
        <v>160</v>
      </c>
      <c r="I141" s="155"/>
      <c r="J141" s="149" t="str">
        <f>'YARIŞMA BİLGİLERİ'!$F$21</f>
        <v>Kadınlar</v>
      </c>
      <c r="K141" s="152" t="str">
        <f t="shared" si="8"/>
        <v>İzmir-Kulüpler Arası Atletizm Süper lig Yarışmaları 1. Kademe</v>
      </c>
      <c r="L141" s="153" t="str">
        <f>'800m.'!N$4</f>
        <v>4 Haziran 2014 16.50</v>
      </c>
      <c r="M141" s="153" t="s">
        <v>582</v>
      </c>
    </row>
    <row r="142" spans="1:13" s="145" customFormat="1" ht="26.25" customHeight="1">
      <c r="A142" s="147">
        <v>245</v>
      </c>
      <c r="B142" s="157" t="s">
        <v>160</v>
      </c>
      <c r="C142" s="148">
        <f>'800m.'!C43</f>
        <v>0</v>
      </c>
      <c r="D142" s="152">
        <f>'800m.'!D43</f>
        <v>0</v>
      </c>
      <c r="E142" s="152">
        <f>'800m.'!E43</f>
        <v>0</v>
      </c>
      <c r="F142" s="193">
        <f>'800m.'!F43</f>
        <v>0</v>
      </c>
      <c r="G142" s="150">
        <f>'800m.'!A43</f>
        <v>36</v>
      </c>
      <c r="H142" s="149" t="s">
        <v>160</v>
      </c>
      <c r="I142" s="155"/>
      <c r="J142" s="149" t="str">
        <f>'YARIŞMA BİLGİLERİ'!$F$21</f>
        <v>Kadınlar</v>
      </c>
      <c r="K142" s="152" t="str">
        <f t="shared" si="8"/>
        <v>İzmir-Kulüpler Arası Atletizm Süper lig Yarışmaları 1. Kademe</v>
      </c>
      <c r="L142" s="153" t="str">
        <f>'800m.'!N$4</f>
        <v>4 Haziran 2014 16.50</v>
      </c>
      <c r="M142" s="153" t="s">
        <v>582</v>
      </c>
    </row>
    <row r="143" spans="1:13" s="145" customFormat="1" ht="26.25" customHeight="1">
      <c r="A143" s="147">
        <v>246</v>
      </c>
      <c r="B143" s="157" t="s">
        <v>160</v>
      </c>
      <c r="C143" s="148">
        <f>'800m.'!C44</f>
        <v>0</v>
      </c>
      <c r="D143" s="152">
        <f>'800m.'!D44</f>
        <v>0</v>
      </c>
      <c r="E143" s="152">
        <f>'800m.'!E44</f>
        <v>0</v>
      </c>
      <c r="F143" s="193">
        <f>'800m.'!F44</f>
        <v>0</v>
      </c>
      <c r="G143" s="150">
        <f>'800m.'!A44</f>
        <v>37</v>
      </c>
      <c r="H143" s="149" t="s">
        <v>160</v>
      </c>
      <c r="I143" s="155"/>
      <c r="J143" s="149" t="str">
        <f>'YARIŞMA BİLGİLERİ'!$F$21</f>
        <v>Kadınlar</v>
      </c>
      <c r="K143" s="152" t="str">
        <f t="shared" si="8"/>
        <v>İzmir-Kulüpler Arası Atletizm Süper lig Yarışmaları 1. Kademe</v>
      </c>
      <c r="L143" s="153" t="str">
        <f>'800m.'!N$4</f>
        <v>4 Haziran 2014 16.50</v>
      </c>
      <c r="M143" s="153" t="s">
        <v>582</v>
      </c>
    </row>
    <row r="144" spans="1:13" s="145" customFormat="1" ht="26.25" customHeight="1">
      <c r="A144" s="147">
        <v>247</v>
      </c>
      <c r="B144" s="157" t="s">
        <v>160</v>
      </c>
      <c r="C144" s="148">
        <f>'800m.'!C45</f>
        <v>0</v>
      </c>
      <c r="D144" s="152">
        <f>'800m.'!D45</f>
        <v>0</v>
      </c>
      <c r="E144" s="152">
        <f>'800m.'!E45</f>
        <v>0</v>
      </c>
      <c r="F144" s="193">
        <f>'800m.'!F45</f>
        <v>0</v>
      </c>
      <c r="G144" s="150">
        <f>'800m.'!A45</f>
        <v>38</v>
      </c>
      <c r="H144" s="149" t="s">
        <v>160</v>
      </c>
      <c r="I144" s="155"/>
      <c r="J144" s="149" t="str">
        <f>'YARIŞMA BİLGİLERİ'!$F$21</f>
        <v>Kadınlar</v>
      </c>
      <c r="K144" s="152" t="str">
        <f t="shared" si="8"/>
        <v>İzmir-Kulüpler Arası Atletizm Süper lig Yarışmaları 1. Kademe</v>
      </c>
      <c r="L144" s="153" t="str">
        <f>'800m.'!N$4</f>
        <v>4 Haziran 2014 16.50</v>
      </c>
      <c r="M144" s="153" t="s">
        <v>582</v>
      </c>
    </row>
    <row r="145" spans="1:13" s="145" customFormat="1" ht="26.25" customHeight="1">
      <c r="A145" s="147">
        <v>248</v>
      </c>
      <c r="B145" s="157" t="s">
        <v>160</v>
      </c>
      <c r="C145" s="148">
        <f>'800m.'!C46</f>
        <v>0</v>
      </c>
      <c r="D145" s="152">
        <f>'800m.'!D46</f>
        <v>0</v>
      </c>
      <c r="E145" s="152">
        <f>'800m.'!E46</f>
        <v>0</v>
      </c>
      <c r="F145" s="193">
        <f>'800m.'!F46</f>
        <v>0</v>
      </c>
      <c r="G145" s="150">
        <f>'800m.'!A46</f>
        <v>39</v>
      </c>
      <c r="H145" s="149" t="s">
        <v>160</v>
      </c>
      <c r="I145" s="155"/>
      <c r="J145" s="149" t="str">
        <f>'YARIŞMA BİLGİLERİ'!$F$21</f>
        <v>Kadınlar</v>
      </c>
      <c r="K145" s="152" t="str">
        <f t="shared" si="8"/>
        <v>İzmir-Kulüpler Arası Atletizm Süper lig Yarışmaları 1. Kademe</v>
      </c>
      <c r="L145" s="153" t="str">
        <f>'800m.'!N$4</f>
        <v>4 Haziran 2014 16.50</v>
      </c>
      <c r="M145" s="153" t="s">
        <v>582</v>
      </c>
    </row>
    <row r="146" spans="1:13" s="145" customFormat="1" ht="26.25" customHeight="1">
      <c r="A146" s="147">
        <v>249</v>
      </c>
      <c r="B146" s="157" t="s">
        <v>160</v>
      </c>
      <c r="C146" s="148">
        <f>'800m.'!C47</f>
        <v>0</v>
      </c>
      <c r="D146" s="152">
        <f>'800m.'!D47</f>
        <v>0</v>
      </c>
      <c r="E146" s="152">
        <f>'800m.'!E47</f>
        <v>0</v>
      </c>
      <c r="F146" s="193">
        <f>'800m.'!F47</f>
        <v>0</v>
      </c>
      <c r="G146" s="150">
        <f>'800m.'!A47</f>
        <v>40</v>
      </c>
      <c r="H146" s="149" t="s">
        <v>160</v>
      </c>
      <c r="I146" s="155"/>
      <c r="J146" s="149" t="str">
        <f>'YARIŞMA BİLGİLERİ'!$F$21</f>
        <v>Kadınlar</v>
      </c>
      <c r="K146" s="152" t="str">
        <f t="shared" si="8"/>
        <v>İzmir-Kulüpler Arası Atletizm Süper lig Yarışmaları 1. Kademe</v>
      </c>
      <c r="L146" s="153" t="str">
        <f>'800m.'!N$4</f>
        <v>4 Haziran 2014 16.50</v>
      </c>
      <c r="M146" s="153" t="s">
        <v>582</v>
      </c>
    </row>
    <row r="147" spans="1:13" s="145" customFormat="1" ht="26.25" customHeight="1">
      <c r="A147" s="147">
        <v>250</v>
      </c>
      <c r="B147" s="157" t="s">
        <v>160</v>
      </c>
      <c r="C147" s="148">
        <f>'800m.'!C48</f>
        <v>0</v>
      </c>
      <c r="D147" s="152">
        <f>'800m.'!D48</f>
        <v>0</v>
      </c>
      <c r="E147" s="152">
        <f>'800m.'!E48</f>
        <v>0</v>
      </c>
      <c r="F147" s="193">
        <f>'800m.'!F48</f>
        <v>0</v>
      </c>
      <c r="G147" s="150">
        <f>'800m.'!A48</f>
        <v>41</v>
      </c>
      <c r="H147" s="149" t="s">
        <v>160</v>
      </c>
      <c r="I147" s="155"/>
      <c r="J147" s="149" t="str">
        <f>'YARIŞMA BİLGİLERİ'!$F$21</f>
        <v>Kadınlar</v>
      </c>
      <c r="K147" s="152" t="str">
        <f t="shared" si="8"/>
        <v>İzmir-Kulüpler Arası Atletizm Süper lig Yarışmaları 1. Kademe</v>
      </c>
      <c r="L147" s="153" t="str">
        <f>'800m.'!N$4</f>
        <v>4 Haziran 2014 16.50</v>
      </c>
      <c r="M147" s="153" t="s">
        <v>582</v>
      </c>
    </row>
    <row r="148" spans="1:13" s="145" customFormat="1" ht="26.25" customHeight="1">
      <c r="A148" s="147">
        <v>251</v>
      </c>
      <c r="B148" s="157" t="s">
        <v>160</v>
      </c>
      <c r="C148" s="148">
        <f>'800m.'!C49</f>
        <v>0</v>
      </c>
      <c r="D148" s="152">
        <f>'800m.'!D49</f>
        <v>0</v>
      </c>
      <c r="E148" s="152">
        <f>'800m.'!E49</f>
        <v>0</v>
      </c>
      <c r="F148" s="193">
        <f>'800m.'!F49</f>
        <v>0</v>
      </c>
      <c r="G148" s="150">
        <f>'800m.'!A49</f>
        <v>42</v>
      </c>
      <c r="H148" s="149" t="s">
        <v>160</v>
      </c>
      <c r="I148" s="155"/>
      <c r="J148" s="149" t="str">
        <f>'YARIŞMA BİLGİLERİ'!$F$21</f>
        <v>Kadınlar</v>
      </c>
      <c r="K148" s="152" t="str">
        <f t="shared" ref="K148:K160" si="9">CONCATENATE(K$1,"-",A$1)</f>
        <v>İzmir-Kulüpler Arası Atletizm Süper lig Yarışmaları 1. Kademe</v>
      </c>
      <c r="L148" s="153" t="str">
        <f>'800m.'!N$4</f>
        <v>4 Haziran 2014 16.50</v>
      </c>
      <c r="M148" s="153" t="s">
        <v>582</v>
      </c>
    </row>
    <row r="149" spans="1:13" s="145" customFormat="1" ht="26.25" customHeight="1">
      <c r="A149" s="147">
        <v>252</v>
      </c>
      <c r="B149" s="157" t="s">
        <v>160</v>
      </c>
      <c r="C149" s="148">
        <f>'800m.'!C50</f>
        <v>0</v>
      </c>
      <c r="D149" s="152">
        <f>'800m.'!D50</f>
        <v>0</v>
      </c>
      <c r="E149" s="152">
        <f>'800m.'!E50</f>
        <v>0</v>
      </c>
      <c r="F149" s="193">
        <f>'800m.'!F50</f>
        <v>0</v>
      </c>
      <c r="G149" s="150">
        <f>'800m.'!A50</f>
        <v>43</v>
      </c>
      <c r="H149" s="149" t="s">
        <v>160</v>
      </c>
      <c r="I149" s="155"/>
      <c r="J149" s="149" t="str">
        <f>'YARIŞMA BİLGİLERİ'!$F$21</f>
        <v>Kadınlar</v>
      </c>
      <c r="K149" s="152" t="str">
        <f t="shared" si="9"/>
        <v>İzmir-Kulüpler Arası Atletizm Süper lig Yarışmaları 1. Kademe</v>
      </c>
      <c r="L149" s="153" t="str">
        <f>'800m.'!N$4</f>
        <v>4 Haziran 2014 16.50</v>
      </c>
      <c r="M149" s="153" t="s">
        <v>582</v>
      </c>
    </row>
    <row r="150" spans="1:13" s="145" customFormat="1" ht="26.25" customHeight="1">
      <c r="A150" s="147">
        <v>253</v>
      </c>
      <c r="B150" s="157" t="s">
        <v>160</v>
      </c>
      <c r="C150" s="148">
        <f>'800m.'!C51</f>
        <v>0</v>
      </c>
      <c r="D150" s="152">
        <f>'800m.'!D51</f>
        <v>0</v>
      </c>
      <c r="E150" s="152">
        <f>'800m.'!E51</f>
        <v>0</v>
      </c>
      <c r="F150" s="193">
        <f>'800m.'!F51</f>
        <v>0</v>
      </c>
      <c r="G150" s="150">
        <f>'800m.'!A51</f>
        <v>44</v>
      </c>
      <c r="H150" s="149" t="s">
        <v>160</v>
      </c>
      <c r="I150" s="155"/>
      <c r="J150" s="149" t="str">
        <f>'YARIŞMA BİLGİLERİ'!$F$21</f>
        <v>Kadınlar</v>
      </c>
      <c r="K150" s="152" t="str">
        <f t="shared" si="9"/>
        <v>İzmir-Kulüpler Arası Atletizm Süper lig Yarışmaları 1. Kademe</v>
      </c>
      <c r="L150" s="153" t="str">
        <f>'800m.'!N$4</f>
        <v>4 Haziran 2014 16.50</v>
      </c>
      <c r="M150" s="153" t="s">
        <v>582</v>
      </c>
    </row>
    <row r="151" spans="1:13" s="145" customFormat="1" ht="26.25" customHeight="1">
      <c r="A151" s="147">
        <v>254</v>
      </c>
      <c r="B151" s="157" t="s">
        <v>160</v>
      </c>
      <c r="C151" s="148">
        <f>'800m.'!C52</f>
        <v>0</v>
      </c>
      <c r="D151" s="152">
        <f>'800m.'!D52</f>
        <v>0</v>
      </c>
      <c r="E151" s="152">
        <f>'800m.'!E52</f>
        <v>0</v>
      </c>
      <c r="F151" s="193">
        <f>'800m.'!F52</f>
        <v>0</v>
      </c>
      <c r="G151" s="150">
        <f>'800m.'!A52</f>
        <v>45</v>
      </c>
      <c r="H151" s="149" t="s">
        <v>160</v>
      </c>
      <c r="I151" s="155"/>
      <c r="J151" s="149" t="str">
        <f>'YARIŞMA BİLGİLERİ'!$F$21</f>
        <v>Kadınlar</v>
      </c>
      <c r="K151" s="152" t="str">
        <f t="shared" si="9"/>
        <v>İzmir-Kulüpler Arası Atletizm Süper lig Yarışmaları 1. Kademe</v>
      </c>
      <c r="L151" s="153" t="str">
        <f>'800m.'!N$4</f>
        <v>4 Haziran 2014 16.50</v>
      </c>
      <c r="M151" s="153" t="s">
        <v>582</v>
      </c>
    </row>
    <row r="152" spans="1:13" s="145" customFormat="1" ht="26.25" customHeight="1">
      <c r="A152" s="147">
        <v>255</v>
      </c>
      <c r="B152" s="157" t="s">
        <v>160</v>
      </c>
      <c r="C152" s="148">
        <f>'800m.'!C53</f>
        <v>0</v>
      </c>
      <c r="D152" s="152">
        <f>'800m.'!D53</f>
        <v>0</v>
      </c>
      <c r="E152" s="152">
        <f>'800m.'!E53</f>
        <v>0</v>
      </c>
      <c r="F152" s="193">
        <f>'800m.'!F53</f>
        <v>0</v>
      </c>
      <c r="G152" s="150">
        <f>'800m.'!A53</f>
        <v>46</v>
      </c>
      <c r="H152" s="149" t="s">
        <v>160</v>
      </c>
      <c r="I152" s="155"/>
      <c r="J152" s="149" t="str">
        <f>'YARIŞMA BİLGİLERİ'!$F$21</f>
        <v>Kadınlar</v>
      </c>
      <c r="K152" s="152" t="str">
        <f t="shared" si="9"/>
        <v>İzmir-Kulüpler Arası Atletizm Süper lig Yarışmaları 1. Kademe</v>
      </c>
      <c r="L152" s="153" t="str">
        <f>'800m.'!N$4</f>
        <v>4 Haziran 2014 16.50</v>
      </c>
      <c r="M152" s="153" t="s">
        <v>582</v>
      </c>
    </row>
    <row r="153" spans="1:13" s="145" customFormat="1" ht="26.25" customHeight="1">
      <c r="A153" s="147">
        <v>256</v>
      </c>
      <c r="B153" s="157" t="s">
        <v>160</v>
      </c>
      <c r="C153" s="148">
        <f>'800m.'!C54</f>
        <v>0</v>
      </c>
      <c r="D153" s="152">
        <f>'800m.'!D54</f>
        <v>0</v>
      </c>
      <c r="E153" s="152">
        <f>'800m.'!E54</f>
        <v>0</v>
      </c>
      <c r="F153" s="193">
        <f>'800m.'!F54</f>
        <v>0</v>
      </c>
      <c r="G153" s="150">
        <f>'800m.'!A54</f>
        <v>47</v>
      </c>
      <c r="H153" s="149" t="s">
        <v>160</v>
      </c>
      <c r="I153" s="155"/>
      <c r="J153" s="149" t="str">
        <f>'YARIŞMA BİLGİLERİ'!$F$21</f>
        <v>Kadınlar</v>
      </c>
      <c r="K153" s="152" t="str">
        <f t="shared" si="9"/>
        <v>İzmir-Kulüpler Arası Atletizm Süper lig Yarışmaları 1. Kademe</v>
      </c>
      <c r="L153" s="153" t="str">
        <f>'800m.'!N$4</f>
        <v>4 Haziran 2014 16.50</v>
      </c>
      <c r="M153" s="153" t="s">
        <v>582</v>
      </c>
    </row>
    <row r="154" spans="1:13" s="145" customFormat="1" ht="26.25" customHeight="1">
      <c r="A154" s="147">
        <v>257</v>
      </c>
      <c r="B154" s="157" t="s">
        <v>160</v>
      </c>
      <c r="C154" s="148">
        <f>'800m.'!C55</f>
        <v>0</v>
      </c>
      <c r="D154" s="152">
        <f>'800m.'!D55</f>
        <v>0</v>
      </c>
      <c r="E154" s="152">
        <f>'800m.'!E55</f>
        <v>0</v>
      </c>
      <c r="F154" s="193">
        <f>'800m.'!F55</f>
        <v>0</v>
      </c>
      <c r="G154" s="150">
        <f>'800m.'!A55</f>
        <v>48</v>
      </c>
      <c r="H154" s="149" t="s">
        <v>160</v>
      </c>
      <c r="I154" s="155"/>
      <c r="J154" s="149" t="str">
        <f>'YARIŞMA BİLGİLERİ'!$F$21</f>
        <v>Kadınlar</v>
      </c>
      <c r="K154" s="152" t="str">
        <f t="shared" si="9"/>
        <v>İzmir-Kulüpler Arası Atletizm Süper lig Yarışmaları 1. Kademe</v>
      </c>
      <c r="L154" s="153" t="str">
        <f>'800m.'!N$4</f>
        <v>4 Haziran 2014 16.50</v>
      </c>
      <c r="M154" s="153" t="s">
        <v>582</v>
      </c>
    </row>
    <row r="155" spans="1:13" s="145" customFormat="1" ht="26.25" customHeight="1">
      <c r="A155" s="147">
        <v>258</v>
      </c>
      <c r="B155" s="157" t="s">
        <v>160</v>
      </c>
      <c r="C155" s="148">
        <f>'800m.'!C56</f>
        <v>0</v>
      </c>
      <c r="D155" s="152">
        <f>'800m.'!D56</f>
        <v>0</v>
      </c>
      <c r="E155" s="152">
        <f>'800m.'!E56</f>
        <v>0</v>
      </c>
      <c r="F155" s="193">
        <f>'800m.'!F56</f>
        <v>0</v>
      </c>
      <c r="G155" s="150">
        <f>'800m.'!A56</f>
        <v>49</v>
      </c>
      <c r="H155" s="149" t="s">
        <v>160</v>
      </c>
      <c r="I155" s="155"/>
      <c r="J155" s="149" t="str">
        <f>'YARIŞMA BİLGİLERİ'!$F$21</f>
        <v>Kadınlar</v>
      </c>
      <c r="K155" s="152" t="str">
        <f t="shared" si="9"/>
        <v>İzmir-Kulüpler Arası Atletizm Süper lig Yarışmaları 1. Kademe</v>
      </c>
      <c r="L155" s="153" t="str">
        <f>'800m.'!N$4</f>
        <v>4 Haziran 2014 16.50</v>
      </c>
      <c r="M155" s="153" t="s">
        <v>582</v>
      </c>
    </row>
    <row r="156" spans="1:13" s="145" customFormat="1" ht="26.25" customHeight="1">
      <c r="A156" s="147">
        <v>259</v>
      </c>
      <c r="B156" s="157" t="s">
        <v>160</v>
      </c>
      <c r="C156" s="148">
        <f>'800m.'!C57</f>
        <v>0</v>
      </c>
      <c r="D156" s="152">
        <f>'800m.'!D57</f>
        <v>0</v>
      </c>
      <c r="E156" s="152">
        <f>'800m.'!E57</f>
        <v>0</v>
      </c>
      <c r="F156" s="193">
        <f>'800m.'!F57</f>
        <v>0</v>
      </c>
      <c r="G156" s="150">
        <f>'800m.'!A57</f>
        <v>50</v>
      </c>
      <c r="H156" s="149" t="s">
        <v>160</v>
      </c>
      <c r="I156" s="155"/>
      <c r="J156" s="149" t="str">
        <f>'YARIŞMA BİLGİLERİ'!$F$21</f>
        <v>Kadınlar</v>
      </c>
      <c r="K156" s="152" t="str">
        <f t="shared" si="9"/>
        <v>İzmir-Kulüpler Arası Atletizm Süper lig Yarışmaları 1. Kademe</v>
      </c>
      <c r="L156" s="153" t="str">
        <f>'800m.'!N$4</f>
        <v>4 Haziran 2014 16.50</v>
      </c>
      <c r="M156" s="153" t="s">
        <v>582</v>
      </c>
    </row>
    <row r="157" spans="1:13" s="145" customFormat="1" ht="26.25" customHeight="1">
      <c r="A157" s="147">
        <v>260</v>
      </c>
      <c r="B157" s="157" t="s">
        <v>160</v>
      </c>
      <c r="C157" s="148">
        <f>'800m.'!C58</f>
        <v>0</v>
      </c>
      <c r="D157" s="152">
        <f>'800m.'!D58</f>
        <v>0</v>
      </c>
      <c r="E157" s="152">
        <f>'800m.'!E58</f>
        <v>0</v>
      </c>
      <c r="F157" s="193">
        <f>'800m.'!F58</f>
        <v>0</v>
      </c>
      <c r="G157" s="150">
        <f>'800m.'!A58</f>
        <v>51</v>
      </c>
      <c r="H157" s="149" t="s">
        <v>160</v>
      </c>
      <c r="I157" s="155"/>
      <c r="J157" s="149" t="str">
        <f>'YARIŞMA BİLGİLERİ'!$F$21</f>
        <v>Kadınlar</v>
      </c>
      <c r="K157" s="152" t="str">
        <f t="shared" si="9"/>
        <v>İzmir-Kulüpler Arası Atletizm Süper lig Yarışmaları 1. Kademe</v>
      </c>
      <c r="L157" s="153" t="str">
        <f>'800m.'!N$4</f>
        <v>4 Haziran 2014 16.50</v>
      </c>
      <c r="M157" s="153" t="s">
        <v>582</v>
      </c>
    </row>
    <row r="158" spans="1:13" s="145" customFormat="1" ht="26.25" customHeight="1">
      <c r="A158" s="147">
        <v>261</v>
      </c>
      <c r="B158" s="157" t="s">
        <v>160</v>
      </c>
      <c r="C158" s="148">
        <f>'800m.'!C59</f>
        <v>0</v>
      </c>
      <c r="D158" s="152">
        <f>'800m.'!D59</f>
        <v>0</v>
      </c>
      <c r="E158" s="152">
        <f>'800m.'!E59</f>
        <v>0</v>
      </c>
      <c r="F158" s="193">
        <f>'800m.'!F59</f>
        <v>0</v>
      </c>
      <c r="G158" s="150">
        <f>'800m.'!A59</f>
        <v>52</v>
      </c>
      <c r="H158" s="149" t="s">
        <v>160</v>
      </c>
      <c r="I158" s="155"/>
      <c r="J158" s="149" t="str">
        <f>'YARIŞMA BİLGİLERİ'!$F$21</f>
        <v>Kadınlar</v>
      </c>
      <c r="K158" s="152" t="str">
        <f t="shared" si="9"/>
        <v>İzmir-Kulüpler Arası Atletizm Süper lig Yarışmaları 1. Kademe</v>
      </c>
      <c r="L158" s="153" t="str">
        <f>'800m.'!N$4</f>
        <v>4 Haziran 2014 16.50</v>
      </c>
      <c r="M158" s="153" t="s">
        <v>582</v>
      </c>
    </row>
    <row r="159" spans="1:13" s="145" customFormat="1" ht="26.25" customHeight="1">
      <c r="A159" s="147">
        <v>262</v>
      </c>
      <c r="B159" s="157" t="s">
        <v>160</v>
      </c>
      <c r="C159" s="148">
        <f>'800m.'!C60</f>
        <v>0</v>
      </c>
      <c r="D159" s="152">
        <f>'800m.'!D60</f>
        <v>0</v>
      </c>
      <c r="E159" s="152">
        <f>'800m.'!E60</f>
        <v>0</v>
      </c>
      <c r="F159" s="193">
        <f>'800m.'!F60</f>
        <v>0</v>
      </c>
      <c r="G159" s="150">
        <f>'800m.'!A60</f>
        <v>53</v>
      </c>
      <c r="H159" s="149" t="s">
        <v>160</v>
      </c>
      <c r="I159" s="155"/>
      <c r="J159" s="149" t="str">
        <f>'YARIŞMA BİLGİLERİ'!$F$21</f>
        <v>Kadınlar</v>
      </c>
      <c r="K159" s="152" t="str">
        <f t="shared" si="9"/>
        <v>İzmir-Kulüpler Arası Atletizm Süper lig Yarışmaları 1. Kademe</v>
      </c>
      <c r="L159" s="153" t="str">
        <f>'800m.'!N$4</f>
        <v>4 Haziran 2014 16.50</v>
      </c>
      <c r="M159" s="153" t="s">
        <v>582</v>
      </c>
    </row>
    <row r="160" spans="1:13" s="145" customFormat="1" ht="26.25" customHeight="1">
      <c r="A160" s="147">
        <v>263</v>
      </c>
      <c r="B160" s="157" t="s">
        <v>160</v>
      </c>
      <c r="C160" s="148">
        <f>'800m.'!C61</f>
        <v>0</v>
      </c>
      <c r="D160" s="152">
        <f>'800m.'!D61</f>
        <v>0</v>
      </c>
      <c r="E160" s="152">
        <f>'800m.'!E61</f>
        <v>0</v>
      </c>
      <c r="F160" s="193">
        <f>'800m.'!F61</f>
        <v>0</v>
      </c>
      <c r="G160" s="150">
        <f>'800m.'!A61</f>
        <v>54</v>
      </c>
      <c r="H160" s="149" t="s">
        <v>160</v>
      </c>
      <c r="I160" s="155"/>
      <c r="J160" s="149" t="str">
        <f>'YARIŞMA BİLGİLERİ'!$F$21</f>
        <v>Kadınlar</v>
      </c>
      <c r="K160" s="152" t="str">
        <f t="shared" si="9"/>
        <v>İzmir-Kulüpler Arası Atletizm Süper lig Yarışmaları 1. Kademe</v>
      </c>
      <c r="L160" s="153" t="str">
        <f>'800m.'!N$4</f>
        <v>4 Haziran 2014 16.50</v>
      </c>
      <c r="M160" s="153" t="s">
        <v>582</v>
      </c>
    </row>
    <row r="161" spans="1:13" s="145" customFormat="1" ht="26.25" customHeight="1">
      <c r="A161" s="147">
        <v>346</v>
      </c>
      <c r="B161" s="157" t="s">
        <v>442</v>
      </c>
      <c r="C161" s="148">
        <f>Gülle!D8</f>
        <v>35120</v>
      </c>
      <c r="D161" s="152" t="str">
        <f>Gülle!E8</f>
        <v>EMEL DERELİ</v>
      </c>
      <c r="E161" s="152" t="str">
        <f>Gülle!F8</f>
        <v>İSTANBUL-FENERBAHÇE</v>
      </c>
      <c r="F161" s="154">
        <f>Gülle!N8</f>
        <v>1714</v>
      </c>
      <c r="G161" s="155">
        <f>Gülle!A8</f>
        <v>1</v>
      </c>
      <c r="H161" s="155" t="s">
        <v>355</v>
      </c>
      <c r="I161" s="155">
        <f>Gülle!G$4</f>
        <v>0</v>
      </c>
      <c r="J161" s="149" t="str">
        <f>'YARIŞMA BİLGİLERİ'!$F$21</f>
        <v>Kadınlar</v>
      </c>
      <c r="K161" s="152" t="str">
        <f>CONCATENATE(K$1,"-",A$1)</f>
        <v>İzmir-Kulüpler Arası Atletizm Süper lig Yarışmaları 1. Kademe</v>
      </c>
      <c r="L161" s="153" t="str">
        <f>Gülle!M$4</f>
        <v>3 Haziran 2014 18.00</v>
      </c>
      <c r="M161" s="153" t="s">
        <v>582</v>
      </c>
    </row>
    <row r="162" spans="1:13" s="145" customFormat="1" ht="26.25" customHeight="1">
      <c r="A162" s="147">
        <v>347</v>
      </c>
      <c r="B162" s="157" t="s">
        <v>442</v>
      </c>
      <c r="C162" s="148">
        <f>Gülle!D9</f>
        <v>34907</v>
      </c>
      <c r="D162" s="152" t="str">
        <f>Gülle!E9</f>
        <v>SARE BOSTANCI</v>
      </c>
      <c r="E162" s="152" t="str">
        <f>Gülle!F9</f>
        <v>İSTANBUL-ENKA SPOR KULÜBÜ</v>
      </c>
      <c r="F162" s="154">
        <f>Gülle!N9</f>
        <v>1313</v>
      </c>
      <c r="G162" s="155">
        <f>Gülle!A9</f>
        <v>2</v>
      </c>
      <c r="H162" s="155" t="s">
        <v>355</v>
      </c>
      <c r="I162" s="155">
        <f>Gülle!G$4</f>
        <v>0</v>
      </c>
      <c r="J162" s="149" t="str">
        <f>'YARIŞMA BİLGİLERİ'!$F$21</f>
        <v>Kadınlar</v>
      </c>
      <c r="K162" s="152" t="str">
        <f t="shared" ref="K162:K200" si="10">CONCATENATE(K$1,"-",A$1)</f>
        <v>İzmir-Kulüpler Arası Atletizm Süper lig Yarışmaları 1. Kademe</v>
      </c>
      <c r="L162" s="153" t="str">
        <f>Gülle!M$4</f>
        <v>3 Haziran 2014 18.00</v>
      </c>
      <c r="M162" s="153" t="s">
        <v>582</v>
      </c>
    </row>
    <row r="163" spans="1:13" s="145" customFormat="1" ht="26.25" customHeight="1">
      <c r="A163" s="147">
        <v>348</v>
      </c>
      <c r="B163" s="157" t="s">
        <v>442</v>
      </c>
      <c r="C163" s="148">
        <f>Gülle!D10</f>
        <v>29994</v>
      </c>
      <c r="D163" s="152" t="str">
        <f>Gülle!E10</f>
        <v>Filiz GÜL</v>
      </c>
      <c r="E163" s="152" t="str">
        <f>Gülle!F10</f>
        <v>BURSA-BURSA BÜYÜKŞEHİR BELEDİYESPOR K.</v>
      </c>
      <c r="F163" s="154">
        <f>Gülle!N10</f>
        <v>1310</v>
      </c>
      <c r="G163" s="155">
        <f>Gülle!A10</f>
        <v>3</v>
      </c>
      <c r="H163" s="155" t="s">
        <v>355</v>
      </c>
      <c r="I163" s="155">
        <f>Gülle!G$4</f>
        <v>0</v>
      </c>
      <c r="J163" s="149" t="str">
        <f>'YARIŞMA BİLGİLERİ'!$F$21</f>
        <v>Kadınlar</v>
      </c>
      <c r="K163" s="152" t="str">
        <f t="shared" si="10"/>
        <v>İzmir-Kulüpler Arası Atletizm Süper lig Yarışmaları 1. Kademe</v>
      </c>
      <c r="L163" s="153" t="str">
        <f>Gülle!M$4</f>
        <v>3 Haziran 2014 18.00</v>
      </c>
      <c r="M163" s="153" t="s">
        <v>582</v>
      </c>
    </row>
    <row r="164" spans="1:13" s="145" customFormat="1" ht="26.25" customHeight="1">
      <c r="A164" s="147">
        <v>349</v>
      </c>
      <c r="B164" s="157" t="s">
        <v>442</v>
      </c>
      <c r="C164" s="148">
        <f>Gülle!D11</f>
        <v>34634</v>
      </c>
      <c r="D164" s="152" t="str">
        <f>Gülle!E11</f>
        <v>H.BALA ASLAN</v>
      </c>
      <c r="E164" s="152" t="str">
        <f>Gülle!F11</f>
        <v>MERSİN-MESKİSPOR</v>
      </c>
      <c r="F164" s="154">
        <f>Gülle!N11</f>
        <v>1251</v>
      </c>
      <c r="G164" s="155">
        <f>Gülle!A11</f>
        <v>4</v>
      </c>
      <c r="H164" s="155" t="s">
        <v>355</v>
      </c>
      <c r="I164" s="155">
        <f>Gülle!G$4</f>
        <v>0</v>
      </c>
      <c r="J164" s="149" t="str">
        <f>'YARIŞMA BİLGİLERİ'!$F$21</f>
        <v>Kadınlar</v>
      </c>
      <c r="K164" s="152" t="str">
        <f t="shared" si="10"/>
        <v>İzmir-Kulüpler Arası Atletizm Süper lig Yarışmaları 1. Kademe</v>
      </c>
      <c r="L164" s="153" t="str">
        <f>Gülle!M$4</f>
        <v>3 Haziran 2014 18.00</v>
      </c>
      <c r="M164" s="153" t="s">
        <v>582</v>
      </c>
    </row>
    <row r="165" spans="1:13" s="145" customFormat="1" ht="26.25" customHeight="1">
      <c r="A165" s="147">
        <v>350</v>
      </c>
      <c r="B165" s="157" t="s">
        <v>442</v>
      </c>
      <c r="C165" s="148">
        <f>Gülle!D12</f>
        <v>35431</v>
      </c>
      <c r="D165" s="152" t="str">
        <f>Gülle!E12</f>
        <v>MELİS KESTEKOĞLU</v>
      </c>
      <c r="E165" s="152" t="str">
        <f>Gülle!F12</f>
        <v>İZMİR-İZMİR BÜYÜKŞEHİR BELEDİYE SPOR KLUBÜ</v>
      </c>
      <c r="F165" s="154">
        <f>Gülle!N12</f>
        <v>1218</v>
      </c>
      <c r="G165" s="155">
        <f>Gülle!A12</f>
        <v>5</v>
      </c>
      <c r="H165" s="155" t="s">
        <v>355</v>
      </c>
      <c r="I165" s="155">
        <f>Gülle!G$4</f>
        <v>0</v>
      </c>
      <c r="J165" s="149" t="str">
        <f>'YARIŞMA BİLGİLERİ'!$F$21</f>
        <v>Kadınlar</v>
      </c>
      <c r="K165" s="152" t="str">
        <f t="shared" si="10"/>
        <v>İzmir-Kulüpler Arası Atletizm Süper lig Yarışmaları 1. Kademe</v>
      </c>
      <c r="L165" s="153" t="str">
        <f>Gülle!M$4</f>
        <v>3 Haziran 2014 18.00</v>
      </c>
      <c r="M165" s="153" t="s">
        <v>582</v>
      </c>
    </row>
    <row r="166" spans="1:13" s="145" customFormat="1" ht="26.25" customHeight="1">
      <c r="A166" s="147">
        <v>351</v>
      </c>
      <c r="B166" s="157" t="s">
        <v>442</v>
      </c>
      <c r="C166" s="148" t="str">
        <f>Gülle!D13</f>
        <v>20 03 1998</v>
      </c>
      <c r="D166" s="152" t="str">
        <f>Gülle!E13</f>
        <v>Raziye ÇOBAN</v>
      </c>
      <c r="E166" s="152" t="str">
        <f>Gülle!F13</f>
        <v>İSTANBUL-BEŞİKTAŞ J.K</v>
      </c>
      <c r="F166" s="154">
        <f>Gülle!N13</f>
        <v>1095</v>
      </c>
      <c r="G166" s="155">
        <f>Gülle!A13</f>
        <v>6</v>
      </c>
      <c r="H166" s="155" t="s">
        <v>355</v>
      </c>
      <c r="I166" s="155">
        <f>Gülle!G$4</f>
        <v>0</v>
      </c>
      <c r="J166" s="149" t="str">
        <f>'YARIŞMA BİLGİLERİ'!$F$21</f>
        <v>Kadınlar</v>
      </c>
      <c r="K166" s="152" t="str">
        <f t="shared" si="10"/>
        <v>İzmir-Kulüpler Arası Atletizm Süper lig Yarışmaları 1. Kademe</v>
      </c>
      <c r="L166" s="153" t="str">
        <f>Gülle!M$4</f>
        <v>3 Haziran 2014 18.00</v>
      </c>
      <c r="M166" s="153" t="s">
        <v>582</v>
      </c>
    </row>
    <row r="167" spans="1:13" s="145" customFormat="1" ht="26.25" customHeight="1">
      <c r="A167" s="147">
        <v>352</v>
      </c>
      <c r="B167" s="157" t="s">
        <v>442</v>
      </c>
      <c r="C167" s="148">
        <f>Gülle!D14</f>
        <v>33973</v>
      </c>
      <c r="D167" s="152" t="str">
        <f>Gülle!E14</f>
        <v>SEDA ERBAY</v>
      </c>
      <c r="E167" s="152" t="str">
        <f>Gülle!F14</f>
        <v>BURSA-OSMANGAZİ BELEDİYESPOR</v>
      </c>
      <c r="F167" s="154">
        <f>Gülle!N14</f>
        <v>901</v>
      </c>
      <c r="G167" s="155">
        <f>Gülle!A14</f>
        <v>7</v>
      </c>
      <c r="H167" s="155" t="s">
        <v>355</v>
      </c>
      <c r="I167" s="155">
        <f>Gülle!G$4</f>
        <v>0</v>
      </c>
      <c r="J167" s="149" t="str">
        <f>'YARIŞMA BİLGİLERİ'!$F$21</f>
        <v>Kadınlar</v>
      </c>
      <c r="K167" s="152" t="str">
        <f t="shared" si="10"/>
        <v>İzmir-Kulüpler Arası Atletizm Süper lig Yarışmaları 1. Kademe</v>
      </c>
      <c r="L167" s="153" t="str">
        <f>Gülle!M$4</f>
        <v>3 Haziran 2014 18.00</v>
      </c>
      <c r="M167" s="153" t="s">
        <v>582</v>
      </c>
    </row>
    <row r="168" spans="1:13" s="145" customFormat="1" ht="26.25" customHeight="1">
      <c r="A168" s="147">
        <v>353</v>
      </c>
      <c r="B168" s="157" t="s">
        <v>442</v>
      </c>
      <c r="C168" s="148">
        <f>Gülle!D15</f>
        <v>34596</v>
      </c>
      <c r="D168" s="152" t="str">
        <f>Gülle!E15</f>
        <v>HÜSNİYE BAŞ</v>
      </c>
      <c r="E168" s="152" t="str">
        <f>Gülle!F15</f>
        <v>İSTANBUL-ÜSKÜDAR BELEDİYESİ SPOR KULÜBÜ</v>
      </c>
      <c r="F168" s="154">
        <f>Gülle!N15</f>
        <v>721</v>
      </c>
      <c r="G168" s="155">
        <f>Gülle!A15</f>
        <v>8</v>
      </c>
      <c r="H168" s="155" t="s">
        <v>355</v>
      </c>
      <c r="I168" s="155">
        <f>Gülle!G$4</f>
        <v>0</v>
      </c>
      <c r="J168" s="149" t="str">
        <f>'YARIŞMA BİLGİLERİ'!$F$21</f>
        <v>Kadınlar</v>
      </c>
      <c r="K168" s="152" t="str">
        <f t="shared" si="10"/>
        <v>İzmir-Kulüpler Arası Atletizm Süper lig Yarışmaları 1. Kademe</v>
      </c>
      <c r="L168" s="153" t="str">
        <f>Gülle!M$4</f>
        <v>3 Haziran 2014 18.00</v>
      </c>
      <c r="M168" s="153" t="s">
        <v>582</v>
      </c>
    </row>
    <row r="169" spans="1:13" s="145" customFormat="1" ht="26.25" customHeight="1">
      <c r="A169" s="147">
        <v>354</v>
      </c>
      <c r="B169" s="157" t="s">
        <v>442</v>
      </c>
      <c r="C169" s="148" t="str">
        <f>Gülle!D16</f>
        <v/>
      </c>
      <c r="D169" s="152" t="str">
        <f>Gülle!E16</f>
        <v/>
      </c>
      <c r="E169" s="152" t="str">
        <f>Gülle!F16</f>
        <v/>
      </c>
      <c r="F169" s="154" t="str">
        <f>Gülle!N16</f>
        <v/>
      </c>
      <c r="G169" s="155">
        <f>Gülle!A16</f>
        <v>0</v>
      </c>
      <c r="H169" s="155" t="s">
        <v>355</v>
      </c>
      <c r="I169" s="155">
        <f>Gülle!G$4</f>
        <v>0</v>
      </c>
      <c r="J169" s="149" t="str">
        <f>'YARIŞMA BİLGİLERİ'!$F$21</f>
        <v>Kadınlar</v>
      </c>
      <c r="K169" s="152" t="str">
        <f t="shared" si="10"/>
        <v>İzmir-Kulüpler Arası Atletizm Süper lig Yarışmaları 1. Kademe</v>
      </c>
      <c r="L169" s="153" t="str">
        <f>Gülle!M$4</f>
        <v>3 Haziran 2014 18.00</v>
      </c>
      <c r="M169" s="153" t="s">
        <v>582</v>
      </c>
    </row>
    <row r="170" spans="1:13" s="145" customFormat="1" ht="26.25" customHeight="1">
      <c r="A170" s="147">
        <v>355</v>
      </c>
      <c r="B170" s="157" t="s">
        <v>442</v>
      </c>
      <c r="C170" s="148" t="str">
        <f>Gülle!D17</f>
        <v/>
      </c>
      <c r="D170" s="152" t="str">
        <f>Gülle!E17</f>
        <v/>
      </c>
      <c r="E170" s="152" t="str">
        <f>Gülle!F17</f>
        <v/>
      </c>
      <c r="F170" s="154" t="str">
        <f>Gülle!N17</f>
        <v/>
      </c>
      <c r="G170" s="155">
        <f>Gülle!A17</f>
        <v>0</v>
      </c>
      <c r="H170" s="155" t="s">
        <v>355</v>
      </c>
      <c r="I170" s="155">
        <f>Gülle!G$4</f>
        <v>0</v>
      </c>
      <c r="J170" s="149" t="str">
        <f>'YARIŞMA BİLGİLERİ'!$F$21</f>
        <v>Kadınlar</v>
      </c>
      <c r="K170" s="152" t="str">
        <f t="shared" si="10"/>
        <v>İzmir-Kulüpler Arası Atletizm Süper lig Yarışmaları 1. Kademe</v>
      </c>
      <c r="L170" s="153" t="str">
        <f>Gülle!M$4</f>
        <v>3 Haziran 2014 18.00</v>
      </c>
      <c r="M170" s="153" t="s">
        <v>582</v>
      </c>
    </row>
    <row r="171" spans="1:13" s="145" customFormat="1" ht="26.25" customHeight="1">
      <c r="A171" s="147">
        <v>356</v>
      </c>
      <c r="B171" s="157" t="s">
        <v>442</v>
      </c>
      <c r="C171" s="148" t="str">
        <f>Gülle!D18</f>
        <v/>
      </c>
      <c r="D171" s="152" t="str">
        <f>Gülle!E18</f>
        <v/>
      </c>
      <c r="E171" s="152" t="str">
        <f>Gülle!F18</f>
        <v/>
      </c>
      <c r="F171" s="154" t="str">
        <f>Gülle!N18</f>
        <v/>
      </c>
      <c r="G171" s="155">
        <f>Gülle!A18</f>
        <v>11</v>
      </c>
      <c r="H171" s="155" t="s">
        <v>355</v>
      </c>
      <c r="I171" s="155">
        <f>Gülle!G$4</f>
        <v>0</v>
      </c>
      <c r="J171" s="149" t="str">
        <f>'YARIŞMA BİLGİLERİ'!$F$21</f>
        <v>Kadınlar</v>
      </c>
      <c r="K171" s="152" t="str">
        <f t="shared" si="10"/>
        <v>İzmir-Kulüpler Arası Atletizm Süper lig Yarışmaları 1. Kademe</v>
      </c>
      <c r="L171" s="153" t="str">
        <f>Gülle!M$4</f>
        <v>3 Haziran 2014 18.00</v>
      </c>
      <c r="M171" s="153" t="s">
        <v>582</v>
      </c>
    </row>
    <row r="172" spans="1:13" s="145" customFormat="1" ht="26.25" customHeight="1">
      <c r="A172" s="147">
        <v>357</v>
      </c>
      <c r="B172" s="157" t="s">
        <v>442</v>
      </c>
      <c r="C172" s="148" t="str">
        <f>Gülle!D19</f>
        <v/>
      </c>
      <c r="D172" s="152" t="str">
        <f>Gülle!E19</f>
        <v/>
      </c>
      <c r="E172" s="152" t="str">
        <f>Gülle!F19</f>
        <v/>
      </c>
      <c r="F172" s="154" t="str">
        <f>Gülle!N19</f>
        <v/>
      </c>
      <c r="G172" s="155">
        <f>Gülle!A19</f>
        <v>12</v>
      </c>
      <c r="H172" s="155" t="s">
        <v>355</v>
      </c>
      <c r="I172" s="155">
        <f>Gülle!G$4</f>
        <v>0</v>
      </c>
      <c r="J172" s="149" t="str">
        <f>'YARIŞMA BİLGİLERİ'!$F$21</f>
        <v>Kadınlar</v>
      </c>
      <c r="K172" s="152" t="str">
        <f t="shared" si="10"/>
        <v>İzmir-Kulüpler Arası Atletizm Süper lig Yarışmaları 1. Kademe</v>
      </c>
      <c r="L172" s="153" t="str">
        <f>Gülle!M$4</f>
        <v>3 Haziran 2014 18.00</v>
      </c>
      <c r="M172" s="153" t="s">
        <v>582</v>
      </c>
    </row>
    <row r="173" spans="1:13" s="145" customFormat="1" ht="26.25" customHeight="1">
      <c r="A173" s="147">
        <v>358</v>
      </c>
      <c r="B173" s="157" t="s">
        <v>442</v>
      </c>
      <c r="C173" s="148" t="str">
        <f>Gülle!D20</f>
        <v/>
      </c>
      <c r="D173" s="152" t="str">
        <f>Gülle!E20</f>
        <v/>
      </c>
      <c r="E173" s="152" t="str">
        <f>Gülle!F20</f>
        <v/>
      </c>
      <c r="F173" s="154" t="str">
        <f>Gülle!N20</f>
        <v/>
      </c>
      <c r="G173" s="155">
        <f>Gülle!A20</f>
        <v>13</v>
      </c>
      <c r="H173" s="155" t="s">
        <v>355</v>
      </c>
      <c r="I173" s="155">
        <f>Gülle!G$4</f>
        <v>0</v>
      </c>
      <c r="J173" s="149" t="str">
        <f>'YARIŞMA BİLGİLERİ'!$F$21</f>
        <v>Kadınlar</v>
      </c>
      <c r="K173" s="152" t="str">
        <f t="shared" si="10"/>
        <v>İzmir-Kulüpler Arası Atletizm Süper lig Yarışmaları 1. Kademe</v>
      </c>
      <c r="L173" s="153" t="str">
        <f>Gülle!M$4</f>
        <v>3 Haziran 2014 18.00</v>
      </c>
      <c r="M173" s="153" t="s">
        <v>582</v>
      </c>
    </row>
    <row r="174" spans="1:13" s="145" customFormat="1" ht="26.25" customHeight="1">
      <c r="A174" s="147">
        <v>359</v>
      </c>
      <c r="B174" s="157" t="s">
        <v>442</v>
      </c>
      <c r="C174" s="148" t="str">
        <f>Gülle!D21</f>
        <v/>
      </c>
      <c r="D174" s="152" t="str">
        <f>Gülle!E21</f>
        <v/>
      </c>
      <c r="E174" s="152" t="str">
        <f>Gülle!F21</f>
        <v/>
      </c>
      <c r="F174" s="154" t="str">
        <f>Gülle!N21</f>
        <v/>
      </c>
      <c r="G174" s="155">
        <f>Gülle!A21</f>
        <v>14</v>
      </c>
      <c r="H174" s="155" t="s">
        <v>355</v>
      </c>
      <c r="I174" s="155">
        <f>Gülle!G$4</f>
        <v>0</v>
      </c>
      <c r="J174" s="149" t="str">
        <f>'YARIŞMA BİLGİLERİ'!$F$21</f>
        <v>Kadınlar</v>
      </c>
      <c r="K174" s="152" t="str">
        <f t="shared" si="10"/>
        <v>İzmir-Kulüpler Arası Atletizm Süper lig Yarışmaları 1. Kademe</v>
      </c>
      <c r="L174" s="153" t="str">
        <f>Gülle!M$4</f>
        <v>3 Haziran 2014 18.00</v>
      </c>
      <c r="M174" s="153" t="s">
        <v>582</v>
      </c>
    </row>
    <row r="175" spans="1:13" s="145" customFormat="1" ht="26.25" customHeight="1">
      <c r="A175" s="147">
        <v>360</v>
      </c>
      <c r="B175" s="157" t="s">
        <v>442</v>
      </c>
      <c r="C175" s="148" t="str">
        <f>Gülle!D22</f>
        <v/>
      </c>
      <c r="D175" s="152" t="str">
        <f>Gülle!E22</f>
        <v/>
      </c>
      <c r="E175" s="152" t="str">
        <f>Gülle!F22</f>
        <v/>
      </c>
      <c r="F175" s="154" t="str">
        <f>Gülle!N22</f>
        <v/>
      </c>
      <c r="G175" s="155">
        <f>Gülle!A22</f>
        <v>0</v>
      </c>
      <c r="H175" s="155" t="s">
        <v>355</v>
      </c>
      <c r="I175" s="155">
        <f>Gülle!G$4</f>
        <v>0</v>
      </c>
      <c r="J175" s="149" t="str">
        <f>'YARIŞMA BİLGİLERİ'!$F$21</f>
        <v>Kadınlar</v>
      </c>
      <c r="K175" s="152" t="str">
        <f t="shared" si="10"/>
        <v>İzmir-Kulüpler Arası Atletizm Süper lig Yarışmaları 1. Kademe</v>
      </c>
      <c r="L175" s="153" t="str">
        <f>Gülle!M$4</f>
        <v>3 Haziran 2014 18.00</v>
      </c>
      <c r="M175" s="153" t="s">
        <v>582</v>
      </c>
    </row>
    <row r="176" spans="1:13" s="145" customFormat="1" ht="26.25" customHeight="1">
      <c r="A176" s="147">
        <v>361</v>
      </c>
      <c r="B176" s="157" t="s">
        <v>442</v>
      </c>
      <c r="C176" s="148" t="str">
        <f>Gülle!D23</f>
        <v/>
      </c>
      <c r="D176" s="152" t="str">
        <f>Gülle!E23</f>
        <v/>
      </c>
      <c r="E176" s="152" t="str">
        <f>Gülle!F23</f>
        <v/>
      </c>
      <c r="F176" s="154" t="str">
        <f>Gülle!N23</f>
        <v/>
      </c>
      <c r="G176" s="155">
        <f>Gülle!A23</f>
        <v>0</v>
      </c>
      <c r="H176" s="155" t="s">
        <v>355</v>
      </c>
      <c r="I176" s="155">
        <f>Gülle!G$4</f>
        <v>0</v>
      </c>
      <c r="J176" s="149" t="str">
        <f>'YARIŞMA BİLGİLERİ'!$F$21</f>
        <v>Kadınlar</v>
      </c>
      <c r="K176" s="152" t="str">
        <f t="shared" si="10"/>
        <v>İzmir-Kulüpler Arası Atletizm Süper lig Yarışmaları 1. Kademe</v>
      </c>
      <c r="L176" s="153" t="str">
        <f>Gülle!M$4</f>
        <v>3 Haziran 2014 18.00</v>
      </c>
      <c r="M176" s="153" t="s">
        <v>582</v>
      </c>
    </row>
    <row r="177" spans="1:13" s="145" customFormat="1" ht="26.25" customHeight="1">
      <c r="A177" s="147">
        <v>362</v>
      </c>
      <c r="B177" s="157" t="s">
        <v>442</v>
      </c>
      <c r="C177" s="148" t="str">
        <f>Gülle!D24</f>
        <v/>
      </c>
      <c r="D177" s="152" t="str">
        <f>Gülle!E24</f>
        <v/>
      </c>
      <c r="E177" s="152" t="str">
        <f>Gülle!F24</f>
        <v/>
      </c>
      <c r="F177" s="154" t="str">
        <f>Gülle!N24</f>
        <v/>
      </c>
      <c r="G177" s="155">
        <f>Gülle!A24</f>
        <v>0</v>
      </c>
      <c r="H177" s="155" t="s">
        <v>355</v>
      </c>
      <c r="I177" s="155">
        <f>Gülle!G$4</f>
        <v>0</v>
      </c>
      <c r="J177" s="149" t="str">
        <f>'YARIŞMA BİLGİLERİ'!$F$21</f>
        <v>Kadınlar</v>
      </c>
      <c r="K177" s="152" t="str">
        <f t="shared" si="10"/>
        <v>İzmir-Kulüpler Arası Atletizm Süper lig Yarışmaları 1. Kademe</v>
      </c>
      <c r="L177" s="153" t="str">
        <f>Gülle!M$4</f>
        <v>3 Haziran 2014 18.00</v>
      </c>
      <c r="M177" s="153" t="s">
        <v>582</v>
      </c>
    </row>
    <row r="178" spans="1:13" s="145" customFormat="1" ht="26.25" customHeight="1">
      <c r="A178" s="147">
        <v>363</v>
      </c>
      <c r="B178" s="157" t="s">
        <v>442</v>
      </c>
      <c r="C178" s="148" t="str">
        <f>Gülle!D25</f>
        <v/>
      </c>
      <c r="D178" s="152" t="str">
        <f>Gülle!E25</f>
        <v/>
      </c>
      <c r="E178" s="152" t="str">
        <f>Gülle!F25</f>
        <v/>
      </c>
      <c r="F178" s="154" t="str">
        <f>Gülle!N25</f>
        <v/>
      </c>
      <c r="G178" s="155">
        <f>Gülle!A25</f>
        <v>0</v>
      </c>
      <c r="H178" s="155" t="s">
        <v>355</v>
      </c>
      <c r="I178" s="155">
        <f>Gülle!G$4</f>
        <v>0</v>
      </c>
      <c r="J178" s="149" t="str">
        <f>'YARIŞMA BİLGİLERİ'!$F$21</f>
        <v>Kadınlar</v>
      </c>
      <c r="K178" s="152" t="str">
        <f t="shared" si="10"/>
        <v>İzmir-Kulüpler Arası Atletizm Süper lig Yarışmaları 1. Kademe</v>
      </c>
      <c r="L178" s="153" t="str">
        <f>Gülle!M$4</f>
        <v>3 Haziran 2014 18.00</v>
      </c>
      <c r="M178" s="153" t="s">
        <v>582</v>
      </c>
    </row>
    <row r="179" spans="1:13" s="145" customFormat="1" ht="26.25" customHeight="1">
      <c r="A179" s="147">
        <v>364</v>
      </c>
      <c r="B179" s="157" t="s">
        <v>442</v>
      </c>
      <c r="C179" s="148" t="str">
        <f>Gülle!D26</f>
        <v/>
      </c>
      <c r="D179" s="152" t="str">
        <f>Gülle!E26</f>
        <v/>
      </c>
      <c r="E179" s="152" t="str">
        <f>Gülle!F26</f>
        <v/>
      </c>
      <c r="F179" s="154" t="str">
        <f>Gülle!N26</f>
        <v/>
      </c>
      <c r="G179" s="155">
        <f>Gülle!A26</f>
        <v>0</v>
      </c>
      <c r="H179" s="155" t="s">
        <v>355</v>
      </c>
      <c r="I179" s="155">
        <f>Gülle!G$4</f>
        <v>0</v>
      </c>
      <c r="J179" s="149" t="str">
        <f>'YARIŞMA BİLGİLERİ'!$F$21</f>
        <v>Kadınlar</v>
      </c>
      <c r="K179" s="152" t="str">
        <f t="shared" si="10"/>
        <v>İzmir-Kulüpler Arası Atletizm Süper lig Yarışmaları 1. Kademe</v>
      </c>
      <c r="L179" s="153" t="str">
        <f>Gülle!M$4</f>
        <v>3 Haziran 2014 18.00</v>
      </c>
      <c r="M179" s="153" t="s">
        <v>582</v>
      </c>
    </row>
    <row r="180" spans="1:13" s="145" customFormat="1" ht="26.25" customHeight="1">
      <c r="A180" s="147">
        <v>365</v>
      </c>
      <c r="B180" s="157" t="s">
        <v>442</v>
      </c>
      <c r="C180" s="148" t="str">
        <f>Gülle!D27</f>
        <v/>
      </c>
      <c r="D180" s="152" t="str">
        <f>Gülle!E27</f>
        <v/>
      </c>
      <c r="E180" s="152" t="str">
        <f>Gülle!F27</f>
        <v/>
      </c>
      <c r="F180" s="154" t="str">
        <f>Gülle!N27</f>
        <v/>
      </c>
      <c r="G180" s="155">
        <f>Gülle!A27</f>
        <v>0</v>
      </c>
      <c r="H180" s="155" t="s">
        <v>355</v>
      </c>
      <c r="I180" s="155">
        <f>Gülle!G$4</f>
        <v>0</v>
      </c>
      <c r="J180" s="149" t="str">
        <f>'YARIŞMA BİLGİLERİ'!$F$21</f>
        <v>Kadınlar</v>
      </c>
      <c r="K180" s="152" t="str">
        <f t="shared" si="10"/>
        <v>İzmir-Kulüpler Arası Atletizm Süper lig Yarışmaları 1. Kademe</v>
      </c>
      <c r="L180" s="153" t="str">
        <f>Gülle!M$4</f>
        <v>3 Haziran 2014 18.00</v>
      </c>
      <c r="M180" s="153" t="s">
        <v>582</v>
      </c>
    </row>
    <row r="181" spans="1:13" s="145" customFormat="1" ht="26.25" customHeight="1">
      <c r="A181" s="147">
        <v>366</v>
      </c>
      <c r="B181" s="157" t="s">
        <v>442</v>
      </c>
      <c r="C181" s="148" t="str">
        <f>Gülle!D28</f>
        <v/>
      </c>
      <c r="D181" s="152" t="str">
        <f>Gülle!E28</f>
        <v/>
      </c>
      <c r="E181" s="152" t="str">
        <f>Gülle!F28</f>
        <v/>
      </c>
      <c r="F181" s="154" t="str">
        <f>Gülle!N28</f>
        <v/>
      </c>
      <c r="G181" s="155">
        <f>Gülle!A28</f>
        <v>0</v>
      </c>
      <c r="H181" s="155" t="s">
        <v>355</v>
      </c>
      <c r="I181" s="155">
        <f>Gülle!G$4</f>
        <v>0</v>
      </c>
      <c r="J181" s="149" t="str">
        <f>'YARIŞMA BİLGİLERİ'!$F$21</f>
        <v>Kadınlar</v>
      </c>
      <c r="K181" s="152" t="str">
        <f t="shared" si="10"/>
        <v>İzmir-Kulüpler Arası Atletizm Süper lig Yarışmaları 1. Kademe</v>
      </c>
      <c r="L181" s="153" t="str">
        <f>Gülle!M$4</f>
        <v>3 Haziran 2014 18.00</v>
      </c>
      <c r="M181" s="153" t="s">
        <v>582</v>
      </c>
    </row>
    <row r="182" spans="1:13" s="145" customFormat="1" ht="26.25" customHeight="1">
      <c r="A182" s="147">
        <v>367</v>
      </c>
      <c r="B182" s="157" t="s">
        <v>442</v>
      </c>
      <c r="C182" s="148" t="str">
        <f>Gülle!D29</f>
        <v/>
      </c>
      <c r="D182" s="152" t="str">
        <f>Gülle!E29</f>
        <v/>
      </c>
      <c r="E182" s="152" t="str">
        <f>Gülle!F29</f>
        <v/>
      </c>
      <c r="F182" s="154" t="str">
        <f>Gülle!N29</f>
        <v/>
      </c>
      <c r="G182" s="155">
        <f>Gülle!A29</f>
        <v>0</v>
      </c>
      <c r="H182" s="155" t="s">
        <v>355</v>
      </c>
      <c r="I182" s="155">
        <f>Gülle!G$4</f>
        <v>0</v>
      </c>
      <c r="J182" s="149" t="str">
        <f>'YARIŞMA BİLGİLERİ'!$F$21</f>
        <v>Kadınlar</v>
      </c>
      <c r="K182" s="152" t="str">
        <f t="shared" si="10"/>
        <v>İzmir-Kulüpler Arası Atletizm Süper lig Yarışmaları 1. Kademe</v>
      </c>
      <c r="L182" s="153" t="str">
        <f>Gülle!M$4</f>
        <v>3 Haziran 2014 18.00</v>
      </c>
      <c r="M182" s="153" t="s">
        <v>582</v>
      </c>
    </row>
    <row r="183" spans="1:13" s="145" customFormat="1" ht="26.25" customHeight="1">
      <c r="A183" s="147">
        <v>368</v>
      </c>
      <c r="B183" s="157" t="s">
        <v>442</v>
      </c>
      <c r="C183" s="148" t="str">
        <f>Gülle!D30</f>
        <v/>
      </c>
      <c r="D183" s="152" t="str">
        <f>Gülle!E30</f>
        <v/>
      </c>
      <c r="E183" s="152" t="str">
        <f>Gülle!F30</f>
        <v/>
      </c>
      <c r="F183" s="154" t="str">
        <f>Gülle!N30</f>
        <v/>
      </c>
      <c r="G183" s="155">
        <f>Gülle!A30</f>
        <v>0</v>
      </c>
      <c r="H183" s="155" t="s">
        <v>355</v>
      </c>
      <c r="I183" s="155">
        <f>Gülle!G$4</f>
        <v>0</v>
      </c>
      <c r="J183" s="149" t="str">
        <f>'YARIŞMA BİLGİLERİ'!$F$21</f>
        <v>Kadınlar</v>
      </c>
      <c r="K183" s="152" t="str">
        <f t="shared" si="10"/>
        <v>İzmir-Kulüpler Arası Atletizm Süper lig Yarışmaları 1. Kademe</v>
      </c>
      <c r="L183" s="153" t="str">
        <f>Gülle!M$4</f>
        <v>3 Haziran 2014 18.00</v>
      </c>
      <c r="M183" s="153" t="s">
        <v>582</v>
      </c>
    </row>
    <row r="184" spans="1:13" s="145" customFormat="1" ht="26.25" customHeight="1">
      <c r="A184" s="147">
        <v>369</v>
      </c>
      <c r="B184" s="157" t="s">
        <v>442</v>
      </c>
      <c r="C184" s="148" t="str">
        <f>Gülle!D31</f>
        <v/>
      </c>
      <c r="D184" s="152" t="str">
        <f>Gülle!E31</f>
        <v/>
      </c>
      <c r="E184" s="152" t="str">
        <f>Gülle!F31</f>
        <v/>
      </c>
      <c r="F184" s="154" t="str">
        <f>Gülle!N31</f>
        <v/>
      </c>
      <c r="G184" s="155">
        <f>Gülle!A31</f>
        <v>0</v>
      </c>
      <c r="H184" s="155" t="s">
        <v>355</v>
      </c>
      <c r="I184" s="155">
        <f>Gülle!G$4</f>
        <v>0</v>
      </c>
      <c r="J184" s="149" t="str">
        <f>'YARIŞMA BİLGİLERİ'!$F$21</f>
        <v>Kadınlar</v>
      </c>
      <c r="K184" s="152" t="str">
        <f t="shared" si="10"/>
        <v>İzmir-Kulüpler Arası Atletizm Süper lig Yarışmaları 1. Kademe</v>
      </c>
      <c r="L184" s="153" t="str">
        <f>Gülle!M$4</f>
        <v>3 Haziran 2014 18.00</v>
      </c>
      <c r="M184" s="153" t="s">
        <v>582</v>
      </c>
    </row>
    <row r="185" spans="1:13" s="145" customFormat="1" ht="26.25" customHeight="1">
      <c r="A185" s="147">
        <v>370</v>
      </c>
      <c r="B185" s="157" t="s">
        <v>442</v>
      </c>
      <c r="C185" s="148" t="str">
        <f>Gülle!D32</f>
        <v/>
      </c>
      <c r="D185" s="152" t="str">
        <f>Gülle!E32</f>
        <v/>
      </c>
      <c r="E185" s="152" t="str">
        <f>Gülle!F32</f>
        <v/>
      </c>
      <c r="F185" s="154" t="str">
        <f>Gülle!N32</f>
        <v/>
      </c>
      <c r="G185" s="155">
        <f>Gülle!A32</f>
        <v>0</v>
      </c>
      <c r="H185" s="155" t="s">
        <v>355</v>
      </c>
      <c r="I185" s="155">
        <f>Gülle!G$4</f>
        <v>0</v>
      </c>
      <c r="J185" s="149" t="str">
        <f>'YARIŞMA BİLGİLERİ'!$F$21</f>
        <v>Kadınlar</v>
      </c>
      <c r="K185" s="152" t="str">
        <f t="shared" si="10"/>
        <v>İzmir-Kulüpler Arası Atletizm Süper lig Yarışmaları 1. Kademe</v>
      </c>
      <c r="L185" s="153" t="str">
        <f>Gülle!M$4</f>
        <v>3 Haziran 2014 18.00</v>
      </c>
      <c r="M185" s="153" t="s">
        <v>582</v>
      </c>
    </row>
    <row r="186" spans="1:13" s="145" customFormat="1" ht="26.25" customHeight="1">
      <c r="A186" s="147">
        <v>371</v>
      </c>
      <c r="B186" s="157" t="s">
        <v>442</v>
      </c>
      <c r="C186" s="148" t="str">
        <f>Gülle!D33</f>
        <v/>
      </c>
      <c r="D186" s="152" t="str">
        <f>Gülle!E33</f>
        <v/>
      </c>
      <c r="E186" s="152" t="str">
        <f>Gülle!F33</f>
        <v/>
      </c>
      <c r="F186" s="154" t="str">
        <f>Gülle!N33</f>
        <v/>
      </c>
      <c r="G186" s="155">
        <f>Gülle!A33</f>
        <v>0</v>
      </c>
      <c r="H186" s="155" t="s">
        <v>355</v>
      </c>
      <c r="I186" s="155">
        <f>Gülle!G$4</f>
        <v>0</v>
      </c>
      <c r="J186" s="149" t="str">
        <f>'YARIŞMA BİLGİLERİ'!$F$21</f>
        <v>Kadınlar</v>
      </c>
      <c r="K186" s="152" t="str">
        <f t="shared" si="10"/>
        <v>İzmir-Kulüpler Arası Atletizm Süper lig Yarışmaları 1. Kademe</v>
      </c>
      <c r="L186" s="153" t="str">
        <f>Gülle!M$4</f>
        <v>3 Haziran 2014 18.00</v>
      </c>
      <c r="M186" s="153" t="s">
        <v>582</v>
      </c>
    </row>
    <row r="187" spans="1:13" s="145" customFormat="1" ht="26.25" customHeight="1">
      <c r="A187" s="147">
        <v>372</v>
      </c>
      <c r="B187" s="157" t="s">
        <v>442</v>
      </c>
      <c r="C187" s="148" t="str">
        <f>Gülle!D34</f>
        <v/>
      </c>
      <c r="D187" s="152" t="str">
        <f>Gülle!E34</f>
        <v/>
      </c>
      <c r="E187" s="152" t="str">
        <f>Gülle!F34</f>
        <v/>
      </c>
      <c r="F187" s="154" t="str">
        <f>Gülle!N34</f>
        <v/>
      </c>
      <c r="G187" s="155">
        <f>Gülle!A34</f>
        <v>0</v>
      </c>
      <c r="H187" s="155" t="s">
        <v>355</v>
      </c>
      <c r="I187" s="155">
        <f>Gülle!G$4</f>
        <v>0</v>
      </c>
      <c r="J187" s="149" t="str">
        <f>'YARIŞMA BİLGİLERİ'!$F$21</f>
        <v>Kadınlar</v>
      </c>
      <c r="K187" s="152" t="str">
        <f t="shared" si="10"/>
        <v>İzmir-Kulüpler Arası Atletizm Süper lig Yarışmaları 1. Kademe</v>
      </c>
      <c r="L187" s="153" t="str">
        <f>Gülle!M$4</f>
        <v>3 Haziran 2014 18.00</v>
      </c>
      <c r="M187" s="153" t="s">
        <v>582</v>
      </c>
    </row>
    <row r="188" spans="1:13" s="145" customFormat="1" ht="26.25" customHeight="1">
      <c r="A188" s="147">
        <v>373</v>
      </c>
      <c r="B188" s="157" t="s">
        <v>442</v>
      </c>
      <c r="C188" s="148" t="str">
        <f>Gülle!D35</f>
        <v/>
      </c>
      <c r="D188" s="152" t="str">
        <f>Gülle!E35</f>
        <v/>
      </c>
      <c r="E188" s="152" t="str">
        <f>Gülle!F35</f>
        <v/>
      </c>
      <c r="F188" s="154" t="str">
        <f>Gülle!N35</f>
        <v/>
      </c>
      <c r="G188" s="155">
        <f>Gülle!A35</f>
        <v>0</v>
      </c>
      <c r="H188" s="155" t="s">
        <v>355</v>
      </c>
      <c r="I188" s="155">
        <f>Gülle!G$4</f>
        <v>0</v>
      </c>
      <c r="J188" s="149" t="str">
        <f>'YARIŞMA BİLGİLERİ'!$F$21</f>
        <v>Kadınlar</v>
      </c>
      <c r="K188" s="152" t="str">
        <f t="shared" si="10"/>
        <v>İzmir-Kulüpler Arası Atletizm Süper lig Yarışmaları 1. Kademe</v>
      </c>
      <c r="L188" s="153" t="str">
        <f>Gülle!M$4</f>
        <v>3 Haziran 2014 18.00</v>
      </c>
      <c r="M188" s="153" t="s">
        <v>582</v>
      </c>
    </row>
    <row r="189" spans="1:13" s="145" customFormat="1" ht="26.25" customHeight="1">
      <c r="A189" s="147">
        <v>374</v>
      </c>
      <c r="B189" s="157" t="s">
        <v>442</v>
      </c>
      <c r="C189" s="148" t="str">
        <f>Gülle!D36</f>
        <v/>
      </c>
      <c r="D189" s="152" t="str">
        <f>Gülle!E36</f>
        <v/>
      </c>
      <c r="E189" s="152" t="str">
        <f>Gülle!F36</f>
        <v/>
      </c>
      <c r="F189" s="154" t="str">
        <f>Gülle!N36</f>
        <v/>
      </c>
      <c r="G189" s="155">
        <f>Gülle!A36</f>
        <v>0</v>
      </c>
      <c r="H189" s="155" t="s">
        <v>355</v>
      </c>
      <c r="I189" s="155">
        <f>Gülle!G$4</f>
        <v>0</v>
      </c>
      <c r="J189" s="149" t="str">
        <f>'YARIŞMA BİLGİLERİ'!$F$21</f>
        <v>Kadınlar</v>
      </c>
      <c r="K189" s="152" t="str">
        <f t="shared" si="10"/>
        <v>İzmir-Kulüpler Arası Atletizm Süper lig Yarışmaları 1. Kademe</v>
      </c>
      <c r="L189" s="153" t="str">
        <f>Gülle!M$4</f>
        <v>3 Haziran 2014 18.00</v>
      </c>
      <c r="M189" s="153" t="s">
        <v>582</v>
      </c>
    </row>
    <row r="190" spans="1:13" s="145" customFormat="1" ht="26.25" customHeight="1">
      <c r="A190" s="147">
        <v>375</v>
      </c>
      <c r="B190" s="157" t="s">
        <v>442</v>
      </c>
      <c r="C190" s="148" t="str">
        <f>Gülle!D37</f>
        <v/>
      </c>
      <c r="D190" s="152" t="str">
        <f>Gülle!E37</f>
        <v/>
      </c>
      <c r="E190" s="152" t="str">
        <f>Gülle!F37</f>
        <v/>
      </c>
      <c r="F190" s="154" t="str">
        <f>Gülle!N37</f>
        <v/>
      </c>
      <c r="G190" s="155">
        <f>Gülle!A37</f>
        <v>0</v>
      </c>
      <c r="H190" s="155" t="s">
        <v>355</v>
      </c>
      <c r="I190" s="155">
        <f>Gülle!G$4</f>
        <v>0</v>
      </c>
      <c r="J190" s="149" t="str">
        <f>'YARIŞMA BİLGİLERİ'!$F$21</f>
        <v>Kadınlar</v>
      </c>
      <c r="K190" s="152" t="str">
        <f t="shared" si="10"/>
        <v>İzmir-Kulüpler Arası Atletizm Süper lig Yarışmaları 1. Kademe</v>
      </c>
      <c r="L190" s="153" t="str">
        <f>Gülle!M$4</f>
        <v>3 Haziran 2014 18.00</v>
      </c>
      <c r="M190" s="153" t="s">
        <v>582</v>
      </c>
    </row>
    <row r="191" spans="1:13" s="145" customFormat="1" ht="26.25" customHeight="1">
      <c r="A191" s="147">
        <v>376</v>
      </c>
      <c r="B191" s="157" t="s">
        <v>442</v>
      </c>
      <c r="C191" s="148" t="str">
        <f>Gülle!D38</f>
        <v/>
      </c>
      <c r="D191" s="152" t="str">
        <f>Gülle!E38</f>
        <v/>
      </c>
      <c r="E191" s="152" t="str">
        <f>Gülle!F38</f>
        <v/>
      </c>
      <c r="F191" s="154" t="str">
        <f>Gülle!N38</f>
        <v/>
      </c>
      <c r="G191" s="155">
        <f>Gülle!A38</f>
        <v>0</v>
      </c>
      <c r="H191" s="155" t="s">
        <v>355</v>
      </c>
      <c r="I191" s="155">
        <f>Gülle!G$4</f>
        <v>0</v>
      </c>
      <c r="J191" s="149" t="str">
        <f>'YARIŞMA BİLGİLERİ'!$F$21</f>
        <v>Kadınlar</v>
      </c>
      <c r="K191" s="152" t="str">
        <f t="shared" si="10"/>
        <v>İzmir-Kulüpler Arası Atletizm Süper lig Yarışmaları 1. Kademe</v>
      </c>
      <c r="L191" s="153" t="str">
        <f>Gülle!M$4</f>
        <v>3 Haziran 2014 18.00</v>
      </c>
      <c r="M191" s="153" t="s">
        <v>582</v>
      </c>
    </row>
    <row r="192" spans="1:13" s="145" customFormat="1" ht="26.25" customHeight="1">
      <c r="A192" s="147">
        <v>377</v>
      </c>
      <c r="B192" s="157" t="s">
        <v>442</v>
      </c>
      <c r="C192" s="148" t="str">
        <f>Gülle!D39</f>
        <v/>
      </c>
      <c r="D192" s="152" t="str">
        <f>Gülle!E39</f>
        <v/>
      </c>
      <c r="E192" s="152" t="str">
        <f>Gülle!F39</f>
        <v/>
      </c>
      <c r="F192" s="154" t="str">
        <f>Gülle!N39</f>
        <v/>
      </c>
      <c r="G192" s="155">
        <f>Gülle!A39</f>
        <v>0</v>
      </c>
      <c r="H192" s="155" t="s">
        <v>355</v>
      </c>
      <c r="I192" s="155">
        <f>Gülle!G$4</f>
        <v>0</v>
      </c>
      <c r="J192" s="149" t="str">
        <f>'YARIŞMA BİLGİLERİ'!$F$21</f>
        <v>Kadınlar</v>
      </c>
      <c r="K192" s="152" t="str">
        <f t="shared" si="10"/>
        <v>İzmir-Kulüpler Arası Atletizm Süper lig Yarışmaları 1. Kademe</v>
      </c>
      <c r="L192" s="153" t="str">
        <f>Gülle!M$4</f>
        <v>3 Haziran 2014 18.00</v>
      </c>
      <c r="M192" s="153" t="s">
        <v>582</v>
      </c>
    </row>
    <row r="193" spans="1:13" s="145" customFormat="1" ht="26.25" customHeight="1">
      <c r="A193" s="147">
        <v>378</v>
      </c>
      <c r="B193" s="157" t="s">
        <v>442</v>
      </c>
      <c r="C193" s="148" t="str">
        <f>Gülle!D40</f>
        <v/>
      </c>
      <c r="D193" s="152" t="str">
        <f>Gülle!E40</f>
        <v/>
      </c>
      <c r="E193" s="152" t="str">
        <f>Gülle!F40</f>
        <v/>
      </c>
      <c r="F193" s="154" t="str">
        <f>Gülle!N40</f>
        <v/>
      </c>
      <c r="G193" s="155">
        <f>Gülle!A40</f>
        <v>0</v>
      </c>
      <c r="H193" s="155" t="s">
        <v>355</v>
      </c>
      <c r="I193" s="155">
        <f>Gülle!G$4</f>
        <v>0</v>
      </c>
      <c r="J193" s="149" t="str">
        <f>'YARIŞMA BİLGİLERİ'!$F$21</f>
        <v>Kadınlar</v>
      </c>
      <c r="K193" s="152" t="str">
        <f t="shared" si="10"/>
        <v>İzmir-Kulüpler Arası Atletizm Süper lig Yarışmaları 1. Kademe</v>
      </c>
      <c r="L193" s="153" t="str">
        <f>Gülle!M$4</f>
        <v>3 Haziran 2014 18.00</v>
      </c>
      <c r="M193" s="153" t="s">
        <v>582</v>
      </c>
    </row>
    <row r="194" spans="1:13" s="145" customFormat="1" ht="26.25" customHeight="1">
      <c r="A194" s="147">
        <v>379</v>
      </c>
      <c r="B194" s="157" t="s">
        <v>442</v>
      </c>
      <c r="C194" s="148" t="str">
        <f>Gülle!D41</f>
        <v/>
      </c>
      <c r="D194" s="152" t="str">
        <f>Gülle!E41</f>
        <v/>
      </c>
      <c r="E194" s="152" t="str">
        <f>Gülle!F41</f>
        <v/>
      </c>
      <c r="F194" s="154" t="str">
        <f>Gülle!N41</f>
        <v/>
      </c>
      <c r="G194" s="155">
        <f>Gülle!A41</f>
        <v>0</v>
      </c>
      <c r="H194" s="155" t="s">
        <v>355</v>
      </c>
      <c r="I194" s="155">
        <f>Gülle!G$4</f>
        <v>0</v>
      </c>
      <c r="J194" s="149" t="str">
        <f>'YARIŞMA BİLGİLERİ'!$F$21</f>
        <v>Kadınlar</v>
      </c>
      <c r="K194" s="152" t="str">
        <f t="shared" si="10"/>
        <v>İzmir-Kulüpler Arası Atletizm Süper lig Yarışmaları 1. Kademe</v>
      </c>
      <c r="L194" s="153" t="str">
        <f>Gülle!M$4</f>
        <v>3 Haziran 2014 18.00</v>
      </c>
      <c r="M194" s="153" t="s">
        <v>582</v>
      </c>
    </row>
    <row r="195" spans="1:13" s="145" customFormat="1" ht="26.25" customHeight="1">
      <c r="A195" s="147">
        <v>380</v>
      </c>
      <c r="B195" s="157" t="s">
        <v>442</v>
      </c>
      <c r="C195" s="148" t="str">
        <f>Gülle!D42</f>
        <v/>
      </c>
      <c r="D195" s="152" t="str">
        <f>Gülle!E42</f>
        <v/>
      </c>
      <c r="E195" s="152" t="str">
        <f>Gülle!F42</f>
        <v/>
      </c>
      <c r="F195" s="154" t="str">
        <f>Gülle!N42</f>
        <v/>
      </c>
      <c r="G195" s="155">
        <f>Gülle!A42</f>
        <v>0</v>
      </c>
      <c r="H195" s="155" t="s">
        <v>355</v>
      </c>
      <c r="I195" s="155">
        <f>Gülle!G$4</f>
        <v>0</v>
      </c>
      <c r="J195" s="149" t="str">
        <f>'YARIŞMA BİLGİLERİ'!$F$21</f>
        <v>Kadınlar</v>
      </c>
      <c r="K195" s="152" t="str">
        <f t="shared" si="10"/>
        <v>İzmir-Kulüpler Arası Atletizm Süper lig Yarışmaları 1. Kademe</v>
      </c>
      <c r="L195" s="153" t="str">
        <f>Gülle!M$4</f>
        <v>3 Haziran 2014 18.00</v>
      </c>
      <c r="M195" s="153" t="s">
        <v>582</v>
      </c>
    </row>
    <row r="196" spans="1:13" s="145" customFormat="1" ht="26.25" customHeight="1">
      <c r="A196" s="147">
        <v>381</v>
      </c>
      <c r="B196" s="157" t="s">
        <v>442</v>
      </c>
      <c r="C196" s="148" t="str">
        <f>Gülle!D43</f>
        <v/>
      </c>
      <c r="D196" s="152" t="str">
        <f>Gülle!E43</f>
        <v/>
      </c>
      <c r="E196" s="152" t="str">
        <f>Gülle!F43</f>
        <v/>
      </c>
      <c r="F196" s="154" t="str">
        <f>Gülle!N43</f>
        <v/>
      </c>
      <c r="G196" s="155">
        <f>Gülle!A43</f>
        <v>0</v>
      </c>
      <c r="H196" s="155" t="s">
        <v>355</v>
      </c>
      <c r="I196" s="155">
        <f>Gülle!G$4</f>
        <v>0</v>
      </c>
      <c r="J196" s="149" t="str">
        <f>'YARIŞMA BİLGİLERİ'!$F$21</f>
        <v>Kadınlar</v>
      </c>
      <c r="K196" s="152" t="str">
        <f t="shared" si="10"/>
        <v>İzmir-Kulüpler Arası Atletizm Süper lig Yarışmaları 1. Kademe</v>
      </c>
      <c r="L196" s="153" t="str">
        <f>Gülle!M$4</f>
        <v>3 Haziran 2014 18.00</v>
      </c>
      <c r="M196" s="153" t="s">
        <v>582</v>
      </c>
    </row>
    <row r="197" spans="1:13" s="145" customFormat="1" ht="26.25" customHeight="1">
      <c r="A197" s="147">
        <v>382</v>
      </c>
      <c r="B197" s="157" t="s">
        <v>442</v>
      </c>
      <c r="C197" s="148" t="str">
        <f>Gülle!D44</f>
        <v/>
      </c>
      <c r="D197" s="152" t="str">
        <f>Gülle!E44</f>
        <v/>
      </c>
      <c r="E197" s="152" t="str">
        <f>Gülle!F44</f>
        <v/>
      </c>
      <c r="F197" s="154" t="str">
        <f>Gülle!N44</f>
        <v/>
      </c>
      <c r="G197" s="155">
        <f>Gülle!A44</f>
        <v>0</v>
      </c>
      <c r="H197" s="155" t="s">
        <v>355</v>
      </c>
      <c r="I197" s="155">
        <f>Gülle!G$4</f>
        <v>0</v>
      </c>
      <c r="J197" s="149" t="str">
        <f>'YARIŞMA BİLGİLERİ'!$F$21</f>
        <v>Kadınlar</v>
      </c>
      <c r="K197" s="152" t="str">
        <f t="shared" si="10"/>
        <v>İzmir-Kulüpler Arası Atletizm Süper lig Yarışmaları 1. Kademe</v>
      </c>
      <c r="L197" s="153" t="str">
        <f>Gülle!M$4</f>
        <v>3 Haziran 2014 18.00</v>
      </c>
      <c r="M197" s="153" t="s">
        <v>582</v>
      </c>
    </row>
    <row r="198" spans="1:13" s="145" customFormat="1" ht="26.25" customHeight="1">
      <c r="A198" s="147">
        <v>383</v>
      </c>
      <c r="B198" s="157" t="s">
        <v>442</v>
      </c>
      <c r="C198" s="148" t="str">
        <f>Gülle!D45</f>
        <v/>
      </c>
      <c r="D198" s="152" t="str">
        <f>Gülle!E45</f>
        <v/>
      </c>
      <c r="E198" s="152" t="str">
        <f>Gülle!F45</f>
        <v/>
      </c>
      <c r="F198" s="154" t="str">
        <f>Gülle!N45</f>
        <v/>
      </c>
      <c r="G198" s="155">
        <f>Gülle!A45</f>
        <v>0</v>
      </c>
      <c r="H198" s="155" t="s">
        <v>355</v>
      </c>
      <c r="I198" s="155">
        <f>Gülle!G$4</f>
        <v>0</v>
      </c>
      <c r="J198" s="149" t="str">
        <f>'YARIŞMA BİLGİLERİ'!$F$21</f>
        <v>Kadınlar</v>
      </c>
      <c r="K198" s="152" t="str">
        <f t="shared" si="10"/>
        <v>İzmir-Kulüpler Arası Atletizm Süper lig Yarışmaları 1. Kademe</v>
      </c>
      <c r="L198" s="153" t="str">
        <f>Gülle!M$4</f>
        <v>3 Haziran 2014 18.00</v>
      </c>
      <c r="M198" s="153" t="s">
        <v>582</v>
      </c>
    </row>
    <row r="199" spans="1:13" s="145" customFormat="1" ht="26.25" customHeight="1">
      <c r="A199" s="147">
        <v>384</v>
      </c>
      <c r="B199" s="157" t="s">
        <v>442</v>
      </c>
      <c r="C199" s="148" t="str">
        <f>Gülle!D46</f>
        <v/>
      </c>
      <c r="D199" s="152" t="str">
        <f>Gülle!E46</f>
        <v/>
      </c>
      <c r="E199" s="152" t="str">
        <f>Gülle!F46</f>
        <v/>
      </c>
      <c r="F199" s="154" t="str">
        <f>Gülle!N46</f>
        <v/>
      </c>
      <c r="G199" s="155">
        <f>Gülle!A46</f>
        <v>0</v>
      </c>
      <c r="H199" s="155" t="s">
        <v>355</v>
      </c>
      <c r="I199" s="155">
        <f>Gülle!G$4</f>
        <v>0</v>
      </c>
      <c r="J199" s="149" t="str">
        <f>'YARIŞMA BİLGİLERİ'!$F$21</f>
        <v>Kadınlar</v>
      </c>
      <c r="K199" s="152" t="str">
        <f t="shared" si="10"/>
        <v>İzmir-Kulüpler Arası Atletizm Süper lig Yarışmaları 1. Kademe</v>
      </c>
      <c r="L199" s="153" t="str">
        <f>Gülle!M$4</f>
        <v>3 Haziran 2014 18.00</v>
      </c>
      <c r="M199" s="153" t="s">
        <v>582</v>
      </c>
    </row>
    <row r="200" spans="1:13" s="145" customFormat="1" ht="26.25" customHeight="1">
      <c r="A200" s="147">
        <v>385</v>
      </c>
      <c r="B200" s="157" t="s">
        <v>442</v>
      </c>
      <c r="C200" s="148" t="str">
        <f>Gülle!D47</f>
        <v/>
      </c>
      <c r="D200" s="152" t="str">
        <f>Gülle!E47</f>
        <v/>
      </c>
      <c r="E200" s="152" t="str">
        <f>Gülle!F47</f>
        <v/>
      </c>
      <c r="F200" s="154" t="str">
        <f>Gülle!N47</f>
        <v/>
      </c>
      <c r="G200" s="155">
        <f>Gülle!A47</f>
        <v>0</v>
      </c>
      <c r="H200" s="155" t="s">
        <v>355</v>
      </c>
      <c r="I200" s="155">
        <f>Gülle!G$4</f>
        <v>0</v>
      </c>
      <c r="J200" s="149" t="str">
        <f>'YARIŞMA BİLGİLERİ'!$F$21</f>
        <v>Kadınlar</v>
      </c>
      <c r="K200" s="152" t="str">
        <f t="shared" si="10"/>
        <v>İzmir-Kulüpler Arası Atletizm Süper lig Yarışmaları 1. Kademe</v>
      </c>
      <c r="L200" s="153" t="str">
        <f>Gülle!M$4</f>
        <v>3 Haziran 2014 18.00</v>
      </c>
      <c r="M200" s="153" t="s">
        <v>582</v>
      </c>
    </row>
    <row r="201" spans="1:13" s="145" customFormat="1" ht="100.5" customHeight="1">
      <c r="A201" s="147">
        <v>451</v>
      </c>
      <c r="B201" s="157" t="s">
        <v>508</v>
      </c>
      <c r="C201" s="148" t="e">
        <f>#REF!</f>
        <v>#REF!</v>
      </c>
      <c r="D201" s="152" t="e">
        <f>#REF!</f>
        <v>#REF!</v>
      </c>
      <c r="E201" s="152" t="e">
        <f>#REF!</f>
        <v>#REF!</v>
      </c>
      <c r="F201" s="193" t="e">
        <f>#REF!</f>
        <v>#REF!</v>
      </c>
      <c r="G201" s="155" t="e">
        <f>#REF!</f>
        <v>#REF!</v>
      </c>
      <c r="H201" s="155" t="s">
        <v>508</v>
      </c>
      <c r="I201" s="155"/>
      <c r="J201" s="149" t="str">
        <f>'YARIŞMA BİLGİLERİ'!$F$21</f>
        <v>Kadınlar</v>
      </c>
      <c r="K201" s="152" t="str">
        <f t="shared" ref="K201:K264" si="11">CONCATENATE(K$1,"-",A$1)</f>
        <v>İzmir-Kulüpler Arası Atletizm Süper lig Yarışmaları 1. Kademe</v>
      </c>
      <c r="L201" s="153" t="e">
        <f>#REF!</f>
        <v>#REF!</v>
      </c>
      <c r="M201" s="153" t="s">
        <v>582</v>
      </c>
    </row>
    <row r="202" spans="1:13" s="145" customFormat="1" ht="100.5" customHeight="1">
      <c r="A202" s="147">
        <v>452</v>
      </c>
      <c r="B202" s="157" t="s">
        <v>508</v>
      </c>
      <c r="C202" s="148" t="e">
        <f>#REF!</f>
        <v>#REF!</v>
      </c>
      <c r="D202" s="152" t="e">
        <f>#REF!</f>
        <v>#REF!</v>
      </c>
      <c r="E202" s="152" t="e">
        <f>#REF!</f>
        <v>#REF!</v>
      </c>
      <c r="F202" s="193" t="e">
        <f>#REF!</f>
        <v>#REF!</v>
      </c>
      <c r="G202" s="155" t="e">
        <f>#REF!</f>
        <v>#REF!</v>
      </c>
      <c r="H202" s="155" t="s">
        <v>508</v>
      </c>
      <c r="I202" s="155"/>
      <c r="J202" s="149" t="str">
        <f>'YARIŞMA BİLGİLERİ'!$F$21</f>
        <v>Kadınlar</v>
      </c>
      <c r="K202" s="152" t="str">
        <f t="shared" si="11"/>
        <v>İzmir-Kulüpler Arası Atletizm Süper lig Yarışmaları 1. Kademe</v>
      </c>
      <c r="L202" s="153" t="e">
        <f>#REF!</f>
        <v>#REF!</v>
      </c>
      <c r="M202" s="153" t="s">
        <v>582</v>
      </c>
    </row>
    <row r="203" spans="1:13" s="145" customFormat="1" ht="100.5" customHeight="1">
      <c r="A203" s="147">
        <v>453</v>
      </c>
      <c r="B203" s="157" t="s">
        <v>508</v>
      </c>
      <c r="C203" s="148" t="e">
        <f>#REF!</f>
        <v>#REF!</v>
      </c>
      <c r="D203" s="152" t="e">
        <f>#REF!</f>
        <v>#REF!</v>
      </c>
      <c r="E203" s="152" t="e">
        <f>#REF!</f>
        <v>#REF!</v>
      </c>
      <c r="F203" s="193" t="e">
        <f>#REF!</f>
        <v>#REF!</v>
      </c>
      <c r="G203" s="155" t="e">
        <f>#REF!</f>
        <v>#REF!</v>
      </c>
      <c r="H203" s="155" t="s">
        <v>508</v>
      </c>
      <c r="I203" s="155"/>
      <c r="J203" s="149" t="str">
        <f>'YARIŞMA BİLGİLERİ'!$F$21</f>
        <v>Kadınlar</v>
      </c>
      <c r="K203" s="152" t="str">
        <f t="shared" si="11"/>
        <v>İzmir-Kulüpler Arası Atletizm Süper lig Yarışmaları 1. Kademe</v>
      </c>
      <c r="L203" s="153" t="e">
        <f>#REF!</f>
        <v>#REF!</v>
      </c>
      <c r="M203" s="153" t="s">
        <v>582</v>
      </c>
    </row>
    <row r="204" spans="1:13" s="145" customFormat="1" ht="100.5" customHeight="1">
      <c r="A204" s="147">
        <v>454</v>
      </c>
      <c r="B204" s="157" t="s">
        <v>508</v>
      </c>
      <c r="C204" s="148" t="e">
        <f>#REF!</f>
        <v>#REF!</v>
      </c>
      <c r="D204" s="152" t="e">
        <f>#REF!</f>
        <v>#REF!</v>
      </c>
      <c r="E204" s="152" t="e">
        <f>#REF!</f>
        <v>#REF!</v>
      </c>
      <c r="F204" s="193" t="e">
        <f>#REF!</f>
        <v>#REF!</v>
      </c>
      <c r="G204" s="155" t="e">
        <f>#REF!</f>
        <v>#REF!</v>
      </c>
      <c r="H204" s="155" t="s">
        <v>508</v>
      </c>
      <c r="I204" s="155"/>
      <c r="J204" s="149" t="str">
        <f>'YARIŞMA BİLGİLERİ'!$F$21</f>
        <v>Kadınlar</v>
      </c>
      <c r="K204" s="152" t="str">
        <f t="shared" si="11"/>
        <v>İzmir-Kulüpler Arası Atletizm Süper lig Yarışmaları 1. Kademe</v>
      </c>
      <c r="L204" s="153" t="e">
        <f>#REF!</f>
        <v>#REF!</v>
      </c>
      <c r="M204" s="153" t="s">
        <v>582</v>
      </c>
    </row>
    <row r="205" spans="1:13" s="145" customFormat="1" ht="100.5" customHeight="1">
      <c r="A205" s="147">
        <v>455</v>
      </c>
      <c r="B205" s="157" t="s">
        <v>508</v>
      </c>
      <c r="C205" s="148" t="e">
        <f>#REF!</f>
        <v>#REF!</v>
      </c>
      <c r="D205" s="152" t="e">
        <f>#REF!</f>
        <v>#REF!</v>
      </c>
      <c r="E205" s="152" t="e">
        <f>#REF!</f>
        <v>#REF!</v>
      </c>
      <c r="F205" s="193" t="e">
        <f>#REF!</f>
        <v>#REF!</v>
      </c>
      <c r="G205" s="155" t="e">
        <f>#REF!</f>
        <v>#REF!</v>
      </c>
      <c r="H205" s="155" t="s">
        <v>508</v>
      </c>
      <c r="I205" s="155"/>
      <c r="J205" s="149" t="str">
        <f>'YARIŞMA BİLGİLERİ'!$F$21</f>
        <v>Kadınlar</v>
      </c>
      <c r="K205" s="152" t="str">
        <f t="shared" si="11"/>
        <v>İzmir-Kulüpler Arası Atletizm Süper lig Yarışmaları 1. Kademe</v>
      </c>
      <c r="L205" s="153" t="e">
        <f>#REF!</f>
        <v>#REF!</v>
      </c>
      <c r="M205" s="153" t="s">
        <v>582</v>
      </c>
    </row>
    <row r="206" spans="1:13" s="145" customFormat="1" ht="100.5" customHeight="1">
      <c r="A206" s="147">
        <v>456</v>
      </c>
      <c r="B206" s="157" t="s">
        <v>508</v>
      </c>
      <c r="C206" s="148" t="e">
        <f>#REF!</f>
        <v>#REF!</v>
      </c>
      <c r="D206" s="152" t="e">
        <f>#REF!</f>
        <v>#REF!</v>
      </c>
      <c r="E206" s="152" t="e">
        <f>#REF!</f>
        <v>#REF!</v>
      </c>
      <c r="F206" s="193" t="e">
        <f>#REF!</f>
        <v>#REF!</v>
      </c>
      <c r="G206" s="155" t="e">
        <f>#REF!</f>
        <v>#REF!</v>
      </c>
      <c r="H206" s="155" t="s">
        <v>508</v>
      </c>
      <c r="I206" s="155"/>
      <c r="J206" s="149" t="str">
        <f>'YARIŞMA BİLGİLERİ'!$F$21</f>
        <v>Kadınlar</v>
      </c>
      <c r="K206" s="152" t="str">
        <f t="shared" si="11"/>
        <v>İzmir-Kulüpler Arası Atletizm Süper lig Yarışmaları 1. Kademe</v>
      </c>
      <c r="L206" s="153" t="e">
        <f>#REF!</f>
        <v>#REF!</v>
      </c>
      <c r="M206" s="153" t="s">
        <v>582</v>
      </c>
    </row>
    <row r="207" spans="1:13" s="145" customFormat="1" ht="100.5" customHeight="1">
      <c r="A207" s="147">
        <v>457</v>
      </c>
      <c r="B207" s="157" t="s">
        <v>508</v>
      </c>
      <c r="C207" s="148" t="e">
        <f>#REF!</f>
        <v>#REF!</v>
      </c>
      <c r="D207" s="152" t="e">
        <f>#REF!</f>
        <v>#REF!</v>
      </c>
      <c r="E207" s="152" t="e">
        <f>#REF!</f>
        <v>#REF!</v>
      </c>
      <c r="F207" s="193" t="e">
        <f>#REF!</f>
        <v>#REF!</v>
      </c>
      <c r="G207" s="155" t="e">
        <f>#REF!</f>
        <v>#REF!</v>
      </c>
      <c r="H207" s="155" t="s">
        <v>508</v>
      </c>
      <c r="I207" s="155"/>
      <c r="J207" s="149" t="str">
        <f>'YARIŞMA BİLGİLERİ'!$F$21</f>
        <v>Kadınlar</v>
      </c>
      <c r="K207" s="152" t="str">
        <f t="shared" si="11"/>
        <v>İzmir-Kulüpler Arası Atletizm Süper lig Yarışmaları 1. Kademe</v>
      </c>
      <c r="L207" s="153" t="e">
        <f>#REF!</f>
        <v>#REF!</v>
      </c>
      <c r="M207" s="153" t="s">
        <v>582</v>
      </c>
    </row>
    <row r="208" spans="1:13" s="145" customFormat="1" ht="100.5" customHeight="1">
      <c r="A208" s="147">
        <v>458</v>
      </c>
      <c r="B208" s="157" t="s">
        <v>508</v>
      </c>
      <c r="C208" s="148" t="e">
        <f>#REF!</f>
        <v>#REF!</v>
      </c>
      <c r="D208" s="152" t="e">
        <f>#REF!</f>
        <v>#REF!</v>
      </c>
      <c r="E208" s="152" t="e">
        <f>#REF!</f>
        <v>#REF!</v>
      </c>
      <c r="F208" s="193" t="e">
        <f>#REF!</f>
        <v>#REF!</v>
      </c>
      <c r="G208" s="155" t="e">
        <f>#REF!</f>
        <v>#REF!</v>
      </c>
      <c r="H208" s="155" t="s">
        <v>508</v>
      </c>
      <c r="I208" s="155"/>
      <c r="J208" s="149" t="str">
        <f>'YARIŞMA BİLGİLERİ'!$F$21</f>
        <v>Kadınlar</v>
      </c>
      <c r="K208" s="152" t="str">
        <f t="shared" si="11"/>
        <v>İzmir-Kulüpler Arası Atletizm Süper lig Yarışmaları 1. Kademe</v>
      </c>
      <c r="L208" s="153" t="e">
        <f>#REF!</f>
        <v>#REF!</v>
      </c>
      <c r="M208" s="153" t="s">
        <v>582</v>
      </c>
    </row>
    <row r="209" spans="1:13" s="145" customFormat="1" ht="100.5" customHeight="1">
      <c r="A209" s="147">
        <v>459</v>
      </c>
      <c r="B209" s="157" t="s">
        <v>508</v>
      </c>
      <c r="C209" s="148" t="e">
        <f>#REF!</f>
        <v>#REF!</v>
      </c>
      <c r="D209" s="152" t="e">
        <f>#REF!</f>
        <v>#REF!</v>
      </c>
      <c r="E209" s="152" t="e">
        <f>#REF!</f>
        <v>#REF!</v>
      </c>
      <c r="F209" s="193" t="e">
        <f>#REF!</f>
        <v>#REF!</v>
      </c>
      <c r="G209" s="155" t="e">
        <f>#REF!</f>
        <v>#REF!</v>
      </c>
      <c r="H209" s="155" t="s">
        <v>508</v>
      </c>
      <c r="I209" s="155"/>
      <c r="J209" s="149" t="str">
        <f>'YARIŞMA BİLGİLERİ'!$F$21</f>
        <v>Kadınlar</v>
      </c>
      <c r="K209" s="152" t="str">
        <f t="shared" si="11"/>
        <v>İzmir-Kulüpler Arası Atletizm Süper lig Yarışmaları 1. Kademe</v>
      </c>
      <c r="L209" s="153" t="e">
        <f>#REF!</f>
        <v>#REF!</v>
      </c>
      <c r="M209" s="153" t="s">
        <v>582</v>
      </c>
    </row>
    <row r="210" spans="1:13" s="145" customFormat="1" ht="100.5" customHeight="1">
      <c r="A210" s="147">
        <v>460</v>
      </c>
      <c r="B210" s="157" t="s">
        <v>508</v>
      </c>
      <c r="C210" s="148" t="e">
        <f>#REF!</f>
        <v>#REF!</v>
      </c>
      <c r="D210" s="152" t="e">
        <f>#REF!</f>
        <v>#REF!</v>
      </c>
      <c r="E210" s="152" t="e">
        <f>#REF!</f>
        <v>#REF!</v>
      </c>
      <c r="F210" s="193" t="e">
        <f>#REF!</f>
        <v>#REF!</v>
      </c>
      <c r="G210" s="155" t="e">
        <f>#REF!</f>
        <v>#REF!</v>
      </c>
      <c r="H210" s="155" t="s">
        <v>508</v>
      </c>
      <c r="I210" s="155"/>
      <c r="J210" s="149" t="str">
        <f>'YARIŞMA BİLGİLERİ'!$F$21</f>
        <v>Kadınlar</v>
      </c>
      <c r="K210" s="152" t="str">
        <f t="shared" si="11"/>
        <v>İzmir-Kulüpler Arası Atletizm Süper lig Yarışmaları 1. Kademe</v>
      </c>
      <c r="L210" s="153" t="e">
        <f>#REF!</f>
        <v>#REF!</v>
      </c>
      <c r="M210" s="153" t="s">
        <v>582</v>
      </c>
    </row>
    <row r="211" spans="1:13" s="145" customFormat="1" ht="100.5" customHeight="1">
      <c r="A211" s="147">
        <v>461</v>
      </c>
      <c r="B211" s="157" t="s">
        <v>508</v>
      </c>
      <c r="C211" s="148" t="e">
        <f>#REF!</f>
        <v>#REF!</v>
      </c>
      <c r="D211" s="152" t="e">
        <f>#REF!</f>
        <v>#REF!</v>
      </c>
      <c r="E211" s="152" t="e">
        <f>#REF!</f>
        <v>#REF!</v>
      </c>
      <c r="F211" s="193" t="e">
        <f>#REF!</f>
        <v>#REF!</v>
      </c>
      <c r="G211" s="155" t="e">
        <f>#REF!</f>
        <v>#REF!</v>
      </c>
      <c r="H211" s="155" t="s">
        <v>508</v>
      </c>
      <c r="I211" s="155"/>
      <c r="J211" s="149" t="str">
        <f>'YARIŞMA BİLGİLERİ'!$F$21</f>
        <v>Kadınlar</v>
      </c>
      <c r="K211" s="152" t="str">
        <f t="shared" si="11"/>
        <v>İzmir-Kulüpler Arası Atletizm Süper lig Yarışmaları 1. Kademe</v>
      </c>
      <c r="L211" s="153" t="e">
        <f>#REF!</f>
        <v>#REF!</v>
      </c>
      <c r="M211" s="153" t="s">
        <v>582</v>
      </c>
    </row>
    <row r="212" spans="1:13" s="145" customFormat="1" ht="100.5" customHeight="1">
      <c r="A212" s="147">
        <v>462</v>
      </c>
      <c r="B212" s="157" t="s">
        <v>508</v>
      </c>
      <c r="C212" s="148" t="e">
        <f>#REF!</f>
        <v>#REF!</v>
      </c>
      <c r="D212" s="152" t="e">
        <f>#REF!</f>
        <v>#REF!</v>
      </c>
      <c r="E212" s="152" t="e">
        <f>#REF!</f>
        <v>#REF!</v>
      </c>
      <c r="F212" s="193" t="e">
        <f>#REF!</f>
        <v>#REF!</v>
      </c>
      <c r="G212" s="155" t="e">
        <f>#REF!</f>
        <v>#REF!</v>
      </c>
      <c r="H212" s="155" t="s">
        <v>508</v>
      </c>
      <c r="I212" s="155"/>
      <c r="J212" s="149" t="str">
        <f>'YARIŞMA BİLGİLERİ'!$F$21</f>
        <v>Kadınlar</v>
      </c>
      <c r="K212" s="152" t="str">
        <f t="shared" si="11"/>
        <v>İzmir-Kulüpler Arası Atletizm Süper lig Yarışmaları 1. Kademe</v>
      </c>
      <c r="L212" s="153" t="e">
        <f>#REF!</f>
        <v>#REF!</v>
      </c>
      <c r="M212" s="153" t="s">
        <v>582</v>
      </c>
    </row>
    <row r="213" spans="1:13" s="145" customFormat="1" ht="100.5" customHeight="1">
      <c r="A213" s="147">
        <v>463</v>
      </c>
      <c r="B213" s="157" t="s">
        <v>508</v>
      </c>
      <c r="C213" s="148" t="e">
        <f>#REF!</f>
        <v>#REF!</v>
      </c>
      <c r="D213" s="152" t="e">
        <f>#REF!</f>
        <v>#REF!</v>
      </c>
      <c r="E213" s="152" t="e">
        <f>#REF!</f>
        <v>#REF!</v>
      </c>
      <c r="F213" s="193" t="e">
        <f>#REF!</f>
        <v>#REF!</v>
      </c>
      <c r="G213" s="155" t="e">
        <f>#REF!</f>
        <v>#REF!</v>
      </c>
      <c r="H213" s="155" t="s">
        <v>508</v>
      </c>
      <c r="I213" s="155"/>
      <c r="J213" s="149" t="str">
        <f>'YARIŞMA BİLGİLERİ'!$F$21</f>
        <v>Kadınlar</v>
      </c>
      <c r="K213" s="152" t="str">
        <f t="shared" si="11"/>
        <v>İzmir-Kulüpler Arası Atletizm Süper lig Yarışmaları 1. Kademe</v>
      </c>
      <c r="L213" s="153" t="e">
        <f>#REF!</f>
        <v>#REF!</v>
      </c>
      <c r="M213" s="153" t="s">
        <v>582</v>
      </c>
    </row>
    <row r="214" spans="1:13" s="145" customFormat="1" ht="100.5" customHeight="1">
      <c r="A214" s="147">
        <v>464</v>
      </c>
      <c r="B214" s="157" t="s">
        <v>508</v>
      </c>
      <c r="C214" s="148" t="e">
        <f>#REF!</f>
        <v>#REF!</v>
      </c>
      <c r="D214" s="152" t="e">
        <f>#REF!</f>
        <v>#REF!</v>
      </c>
      <c r="E214" s="152" t="e">
        <f>#REF!</f>
        <v>#REF!</v>
      </c>
      <c r="F214" s="193" t="e">
        <f>#REF!</f>
        <v>#REF!</v>
      </c>
      <c r="G214" s="155" t="e">
        <f>#REF!</f>
        <v>#REF!</v>
      </c>
      <c r="H214" s="155" t="s">
        <v>508</v>
      </c>
      <c r="I214" s="155"/>
      <c r="J214" s="149" t="str">
        <f>'YARIŞMA BİLGİLERİ'!$F$21</f>
        <v>Kadınlar</v>
      </c>
      <c r="K214" s="152" t="str">
        <f t="shared" si="11"/>
        <v>İzmir-Kulüpler Arası Atletizm Süper lig Yarışmaları 1. Kademe</v>
      </c>
      <c r="L214" s="153" t="e">
        <f>#REF!</f>
        <v>#REF!</v>
      </c>
      <c r="M214" s="153" t="s">
        <v>582</v>
      </c>
    </row>
    <row r="215" spans="1:13" s="145" customFormat="1" ht="100.5" customHeight="1">
      <c r="A215" s="147">
        <v>465</v>
      </c>
      <c r="B215" s="157" t="s">
        <v>508</v>
      </c>
      <c r="C215" s="148" t="e">
        <f>#REF!</f>
        <v>#REF!</v>
      </c>
      <c r="D215" s="152" t="e">
        <f>#REF!</f>
        <v>#REF!</v>
      </c>
      <c r="E215" s="152" t="e">
        <f>#REF!</f>
        <v>#REF!</v>
      </c>
      <c r="F215" s="193" t="e">
        <f>#REF!</f>
        <v>#REF!</v>
      </c>
      <c r="G215" s="155" t="e">
        <f>#REF!</f>
        <v>#REF!</v>
      </c>
      <c r="H215" s="155" t="s">
        <v>508</v>
      </c>
      <c r="I215" s="155"/>
      <c r="J215" s="149" t="str">
        <f>'YARIŞMA BİLGİLERİ'!$F$21</f>
        <v>Kadınlar</v>
      </c>
      <c r="K215" s="152" t="str">
        <f t="shared" si="11"/>
        <v>İzmir-Kulüpler Arası Atletizm Süper lig Yarışmaları 1. Kademe</v>
      </c>
      <c r="L215" s="153" t="e">
        <f>#REF!</f>
        <v>#REF!</v>
      </c>
      <c r="M215" s="153" t="s">
        <v>582</v>
      </c>
    </row>
    <row r="216" spans="1:13" s="145" customFormat="1" ht="100.5" customHeight="1">
      <c r="A216" s="147">
        <v>466</v>
      </c>
      <c r="B216" s="157" t="s">
        <v>508</v>
      </c>
      <c r="C216" s="148" t="e">
        <f>#REF!</f>
        <v>#REF!</v>
      </c>
      <c r="D216" s="152" t="e">
        <f>#REF!</f>
        <v>#REF!</v>
      </c>
      <c r="E216" s="152" t="e">
        <f>#REF!</f>
        <v>#REF!</v>
      </c>
      <c r="F216" s="193" t="e">
        <f>#REF!</f>
        <v>#REF!</v>
      </c>
      <c r="G216" s="155" t="e">
        <f>#REF!</f>
        <v>#REF!</v>
      </c>
      <c r="H216" s="155" t="s">
        <v>508</v>
      </c>
      <c r="I216" s="155"/>
      <c r="J216" s="149" t="str">
        <f>'YARIŞMA BİLGİLERİ'!$F$21</f>
        <v>Kadınlar</v>
      </c>
      <c r="K216" s="152" t="str">
        <f t="shared" si="11"/>
        <v>İzmir-Kulüpler Arası Atletizm Süper lig Yarışmaları 1. Kademe</v>
      </c>
      <c r="L216" s="153" t="e">
        <f>#REF!</f>
        <v>#REF!</v>
      </c>
      <c r="M216" s="153" t="s">
        <v>582</v>
      </c>
    </row>
    <row r="217" spans="1:13" s="145" customFormat="1" ht="100.5" customHeight="1">
      <c r="A217" s="147">
        <v>467</v>
      </c>
      <c r="B217" s="157" t="s">
        <v>508</v>
      </c>
      <c r="C217" s="148" t="e">
        <f>#REF!</f>
        <v>#REF!</v>
      </c>
      <c r="D217" s="152" t="e">
        <f>#REF!</f>
        <v>#REF!</v>
      </c>
      <c r="E217" s="152" t="e">
        <f>#REF!</f>
        <v>#REF!</v>
      </c>
      <c r="F217" s="193" t="e">
        <f>#REF!</f>
        <v>#REF!</v>
      </c>
      <c r="G217" s="155" t="e">
        <f>#REF!</f>
        <v>#REF!</v>
      </c>
      <c r="H217" s="155" t="s">
        <v>508</v>
      </c>
      <c r="I217" s="155"/>
      <c r="J217" s="149" t="str">
        <f>'YARIŞMA BİLGİLERİ'!$F$21</f>
        <v>Kadınlar</v>
      </c>
      <c r="K217" s="152" t="str">
        <f t="shared" si="11"/>
        <v>İzmir-Kulüpler Arası Atletizm Süper lig Yarışmaları 1. Kademe</v>
      </c>
      <c r="L217" s="153" t="e">
        <f>#REF!</f>
        <v>#REF!</v>
      </c>
      <c r="M217" s="153" t="s">
        <v>582</v>
      </c>
    </row>
    <row r="218" spans="1:13" s="145" customFormat="1" ht="100.5" customHeight="1">
      <c r="A218" s="147">
        <v>468</v>
      </c>
      <c r="B218" s="157" t="s">
        <v>508</v>
      </c>
      <c r="C218" s="148" t="e">
        <f>#REF!</f>
        <v>#REF!</v>
      </c>
      <c r="D218" s="152" t="e">
        <f>#REF!</f>
        <v>#REF!</v>
      </c>
      <c r="E218" s="152" t="e">
        <f>#REF!</f>
        <v>#REF!</v>
      </c>
      <c r="F218" s="193" t="e">
        <f>#REF!</f>
        <v>#REF!</v>
      </c>
      <c r="G218" s="155" t="e">
        <f>#REF!</f>
        <v>#REF!</v>
      </c>
      <c r="H218" s="155" t="s">
        <v>508</v>
      </c>
      <c r="I218" s="155"/>
      <c r="J218" s="149" t="str">
        <f>'YARIŞMA BİLGİLERİ'!$F$21</f>
        <v>Kadınlar</v>
      </c>
      <c r="K218" s="152" t="str">
        <f t="shared" si="11"/>
        <v>İzmir-Kulüpler Arası Atletizm Süper lig Yarışmaları 1. Kademe</v>
      </c>
      <c r="L218" s="153" t="e">
        <f>#REF!</f>
        <v>#REF!</v>
      </c>
      <c r="M218" s="153" t="s">
        <v>582</v>
      </c>
    </row>
    <row r="219" spans="1:13" s="240" customFormat="1" ht="26.25" customHeight="1">
      <c r="A219" s="147">
        <v>469</v>
      </c>
      <c r="B219" s="241" t="s">
        <v>636</v>
      </c>
      <c r="C219" s="243">
        <f>'100m.Eng'!C8</f>
        <v>31276</v>
      </c>
      <c r="D219" s="245" t="str">
        <f>'100m.Eng'!D8</f>
        <v>SEMA APAK</v>
      </c>
      <c r="E219" s="245" t="str">
        <f>'100m.Eng'!E8</f>
        <v>İSTANBUL-ENKA SPOR KULÜBÜ</v>
      </c>
      <c r="F219" s="246">
        <f>'100m.Eng'!F8</f>
        <v>1430</v>
      </c>
      <c r="G219" s="244">
        <f>'100m.Eng'!A8</f>
        <v>1</v>
      </c>
      <c r="H219" s="155" t="s">
        <v>635</v>
      </c>
      <c r="I219" s="238"/>
      <c r="J219" s="149" t="str">
        <f>'YARIŞMA BİLGİLERİ'!$F$21</f>
        <v>Kadınlar</v>
      </c>
      <c r="K219" s="239" t="str">
        <f t="shared" si="11"/>
        <v>İzmir-Kulüpler Arası Atletizm Süper lig Yarışmaları 1. Kademe</v>
      </c>
      <c r="L219" s="153" t="str">
        <f>'100m.Eng'!N$4</f>
        <v>3 Haziran 2014 17.55</v>
      </c>
      <c r="M219" s="153" t="s">
        <v>582</v>
      </c>
    </row>
    <row r="220" spans="1:13" s="240" customFormat="1" ht="26.25" customHeight="1">
      <c r="A220" s="147">
        <v>470</v>
      </c>
      <c r="B220" s="241" t="s">
        <v>636</v>
      </c>
      <c r="C220" s="243">
        <f>'100m.Eng'!C9</f>
        <v>34911</v>
      </c>
      <c r="D220" s="245" t="str">
        <f>'100m.Eng'!D9</f>
        <v>Özge SOYLU</v>
      </c>
      <c r="E220" s="245" t="str">
        <f>'100m.Eng'!E9</f>
        <v>BURSA-BURSA BÜYÜKŞEHİR BELEDİYESPOR K.</v>
      </c>
      <c r="F220" s="246">
        <f>'100m.Eng'!F9</f>
        <v>1441</v>
      </c>
      <c r="G220" s="244">
        <f>'100m.Eng'!A9</f>
        <v>2</v>
      </c>
      <c r="H220" s="155" t="s">
        <v>635</v>
      </c>
      <c r="I220" s="238"/>
      <c r="J220" s="149" t="str">
        <f>'YARIŞMA BİLGİLERİ'!$F$21</f>
        <v>Kadınlar</v>
      </c>
      <c r="K220" s="239" t="str">
        <f t="shared" si="11"/>
        <v>İzmir-Kulüpler Arası Atletizm Süper lig Yarışmaları 1. Kademe</v>
      </c>
      <c r="L220" s="153" t="str">
        <f>'100m.Eng'!N$4</f>
        <v>3 Haziran 2014 17.55</v>
      </c>
      <c r="M220" s="153" t="s">
        <v>582</v>
      </c>
    </row>
    <row r="221" spans="1:13" s="240" customFormat="1" ht="26.25" customHeight="1">
      <c r="A221" s="147">
        <v>471</v>
      </c>
      <c r="B221" s="241" t="s">
        <v>636</v>
      </c>
      <c r="C221" s="243">
        <f>'100m.Eng'!C10</f>
        <v>34157</v>
      </c>
      <c r="D221" s="245" t="str">
        <f>'100m.Eng'!D10</f>
        <v>EMEL ŞANLI</v>
      </c>
      <c r="E221" s="245" t="str">
        <f>'100m.Eng'!E10</f>
        <v>İSTANBUL-FENERBAHÇE</v>
      </c>
      <c r="F221" s="246">
        <f>'100m.Eng'!F10</f>
        <v>1449</v>
      </c>
      <c r="G221" s="244">
        <f>'100m.Eng'!A10</f>
        <v>3</v>
      </c>
      <c r="H221" s="155" t="s">
        <v>635</v>
      </c>
      <c r="I221" s="238"/>
      <c r="J221" s="149" t="str">
        <f>'YARIŞMA BİLGİLERİ'!$F$21</f>
        <v>Kadınlar</v>
      </c>
      <c r="K221" s="239" t="str">
        <f t="shared" si="11"/>
        <v>İzmir-Kulüpler Arası Atletizm Süper lig Yarışmaları 1. Kademe</v>
      </c>
      <c r="L221" s="153" t="str">
        <f>'100m.Eng'!N$4</f>
        <v>3 Haziran 2014 17.55</v>
      </c>
      <c r="M221" s="153" t="s">
        <v>582</v>
      </c>
    </row>
    <row r="222" spans="1:13" s="240" customFormat="1" ht="26.25" customHeight="1">
      <c r="A222" s="147">
        <v>472</v>
      </c>
      <c r="B222" s="241" t="s">
        <v>636</v>
      </c>
      <c r="C222" s="243">
        <f>'100m.Eng'!C11</f>
        <v>33999</v>
      </c>
      <c r="D222" s="245" t="str">
        <f>'100m.Eng'!D11</f>
        <v>SEHRİYE NUR ÖZSOY</v>
      </c>
      <c r="E222" s="245" t="str">
        <f>'100m.Eng'!E11</f>
        <v>MERSİN-MESKİSPOR</v>
      </c>
      <c r="F222" s="246">
        <f>'100m.Eng'!F11</f>
        <v>1553</v>
      </c>
      <c r="G222" s="244">
        <f>'100m.Eng'!A11</f>
        <v>4</v>
      </c>
      <c r="H222" s="155" t="s">
        <v>635</v>
      </c>
      <c r="I222" s="238"/>
      <c r="J222" s="149" t="str">
        <f>'YARIŞMA BİLGİLERİ'!$F$21</f>
        <v>Kadınlar</v>
      </c>
      <c r="K222" s="239" t="str">
        <f t="shared" si="11"/>
        <v>İzmir-Kulüpler Arası Atletizm Süper lig Yarışmaları 1. Kademe</v>
      </c>
      <c r="L222" s="153" t="str">
        <f>'100m.Eng'!N$4</f>
        <v>3 Haziran 2014 17.55</v>
      </c>
      <c r="M222" s="153" t="s">
        <v>582</v>
      </c>
    </row>
    <row r="223" spans="1:13" s="240" customFormat="1" ht="26.25" customHeight="1">
      <c r="A223" s="147">
        <v>473</v>
      </c>
      <c r="B223" s="241" t="s">
        <v>636</v>
      </c>
      <c r="C223" s="243" t="str">
        <f>'100m.Eng'!C12</f>
        <v>28 01 1997</v>
      </c>
      <c r="D223" s="245" t="str">
        <f>'100m.Eng'!D12</f>
        <v>Gamze ŞİMŞEK</v>
      </c>
      <c r="E223" s="245" t="str">
        <f>'100m.Eng'!E12</f>
        <v>İSTANBUL-BEŞİKTAŞ J.K</v>
      </c>
      <c r="F223" s="246">
        <f>'100m.Eng'!F12</f>
        <v>1560</v>
      </c>
      <c r="G223" s="244">
        <f>'100m.Eng'!A12</f>
        <v>5</v>
      </c>
      <c r="H223" s="155" t="s">
        <v>635</v>
      </c>
      <c r="I223" s="238"/>
      <c r="J223" s="149" t="str">
        <f>'YARIŞMA BİLGİLERİ'!$F$21</f>
        <v>Kadınlar</v>
      </c>
      <c r="K223" s="239" t="str">
        <f t="shared" si="11"/>
        <v>İzmir-Kulüpler Arası Atletizm Süper lig Yarışmaları 1. Kademe</v>
      </c>
      <c r="L223" s="153" t="str">
        <f>'100m.Eng'!N$4</f>
        <v>3 Haziran 2014 17.55</v>
      </c>
      <c r="M223" s="153" t="s">
        <v>582</v>
      </c>
    </row>
    <row r="224" spans="1:13" s="240" customFormat="1" ht="26.25" customHeight="1">
      <c r="A224" s="147">
        <v>474</v>
      </c>
      <c r="B224" s="241" t="s">
        <v>636</v>
      </c>
      <c r="C224" s="243">
        <f>'100m.Eng'!C13</f>
        <v>33029</v>
      </c>
      <c r="D224" s="245" t="str">
        <f>'100m.Eng'!D13</f>
        <v>MELİKE ARSLAN CAN</v>
      </c>
      <c r="E224" s="245" t="str">
        <f>'100m.Eng'!E13</f>
        <v>İSTANBUL-ÜSKÜDAR BELEDİYESİ SPOR KULÜBÜ</v>
      </c>
      <c r="F224" s="246">
        <f>'100m.Eng'!F13</f>
        <v>1564</v>
      </c>
      <c r="G224" s="244">
        <f>'100m.Eng'!A13</f>
        <v>6</v>
      </c>
      <c r="H224" s="155" t="s">
        <v>635</v>
      </c>
      <c r="I224" s="238"/>
      <c r="J224" s="149" t="str">
        <f>'YARIŞMA BİLGİLERİ'!$F$21</f>
        <v>Kadınlar</v>
      </c>
      <c r="K224" s="239" t="str">
        <f t="shared" si="11"/>
        <v>İzmir-Kulüpler Arası Atletizm Süper lig Yarışmaları 1. Kademe</v>
      </c>
      <c r="L224" s="153" t="str">
        <f>'100m.Eng'!N$4</f>
        <v>3 Haziran 2014 17.55</v>
      </c>
      <c r="M224" s="153" t="s">
        <v>582</v>
      </c>
    </row>
    <row r="225" spans="1:13" s="240" customFormat="1" ht="26.25" customHeight="1">
      <c r="A225" s="147">
        <v>475</v>
      </c>
      <c r="B225" s="241" t="s">
        <v>636</v>
      </c>
      <c r="C225" s="243">
        <f>'100m.Eng'!C14</f>
        <v>35324</v>
      </c>
      <c r="D225" s="245" t="str">
        <f>'100m.Eng'!D14</f>
        <v>RUMEYSA EFE</v>
      </c>
      <c r="E225" s="245" t="str">
        <f>'100m.Eng'!E14</f>
        <v>BURSA-OSMANGAZİ BELEDİYESPOR</v>
      </c>
      <c r="F225" s="246">
        <f>'100m.Eng'!F14</f>
        <v>1579</v>
      </c>
      <c r="G225" s="244">
        <f>'100m.Eng'!A14</f>
        <v>7</v>
      </c>
      <c r="H225" s="155" t="s">
        <v>635</v>
      </c>
      <c r="I225" s="238"/>
      <c r="J225" s="149" t="str">
        <f>'YARIŞMA BİLGİLERİ'!$F$21</f>
        <v>Kadınlar</v>
      </c>
      <c r="K225" s="239" t="str">
        <f t="shared" si="11"/>
        <v>İzmir-Kulüpler Arası Atletizm Süper lig Yarışmaları 1. Kademe</v>
      </c>
      <c r="L225" s="153" t="str">
        <f>'100m.Eng'!N$4</f>
        <v>3 Haziran 2014 17.55</v>
      </c>
      <c r="M225" s="153" t="s">
        <v>582</v>
      </c>
    </row>
    <row r="226" spans="1:13" s="240" customFormat="1" ht="26.25" customHeight="1">
      <c r="A226" s="147">
        <v>476</v>
      </c>
      <c r="B226" s="241" t="s">
        <v>636</v>
      </c>
      <c r="C226" s="243">
        <f>'100m.Eng'!C15</f>
        <v>35065</v>
      </c>
      <c r="D226" s="245" t="str">
        <f>'100m.Eng'!D15</f>
        <v>ELİF POLAT</v>
      </c>
      <c r="E226" s="245" t="str">
        <f>'100m.Eng'!E15</f>
        <v>İZMİR-İZMİR BÜYÜKŞEHİR BELEDİYE SPOR KLUBÜ</v>
      </c>
      <c r="F226" s="246">
        <f>'100m.Eng'!F15</f>
        <v>1622</v>
      </c>
      <c r="G226" s="244">
        <f>'100m.Eng'!A15</f>
        <v>8</v>
      </c>
      <c r="H226" s="155" t="s">
        <v>635</v>
      </c>
      <c r="I226" s="238"/>
      <c r="J226" s="149" t="str">
        <f>'YARIŞMA BİLGİLERİ'!$F$21</f>
        <v>Kadınlar</v>
      </c>
      <c r="K226" s="239" t="str">
        <f t="shared" si="11"/>
        <v>İzmir-Kulüpler Arası Atletizm Süper lig Yarışmaları 1. Kademe</v>
      </c>
      <c r="L226" s="153" t="str">
        <f>'100m.Eng'!N$4</f>
        <v>3 Haziran 2014 17.55</v>
      </c>
      <c r="M226" s="153" t="s">
        <v>582</v>
      </c>
    </row>
    <row r="227" spans="1:13" s="240" customFormat="1" ht="26.25" customHeight="1">
      <c r="A227" s="147">
        <v>477</v>
      </c>
      <c r="B227" s="241" t="s">
        <v>636</v>
      </c>
      <c r="C227" s="243">
        <f>'100m.Eng'!C16</f>
        <v>0</v>
      </c>
      <c r="D227" s="245">
        <f>'100m.Eng'!D16</f>
        <v>0</v>
      </c>
      <c r="E227" s="245">
        <f>'100m.Eng'!E16</f>
        <v>0</v>
      </c>
      <c r="F227" s="246">
        <f>'100m.Eng'!F16</f>
        <v>0</v>
      </c>
      <c r="G227" s="244">
        <f>'100m.Eng'!A16</f>
        <v>9</v>
      </c>
      <c r="H227" s="155" t="s">
        <v>635</v>
      </c>
      <c r="I227" s="238"/>
      <c r="J227" s="149" t="str">
        <f>'YARIŞMA BİLGİLERİ'!$F$21</f>
        <v>Kadınlar</v>
      </c>
      <c r="K227" s="239" t="str">
        <f t="shared" si="11"/>
        <v>İzmir-Kulüpler Arası Atletizm Süper lig Yarışmaları 1. Kademe</v>
      </c>
      <c r="L227" s="153" t="str">
        <f>'100m.Eng'!N$4</f>
        <v>3 Haziran 2014 17.55</v>
      </c>
      <c r="M227" s="153" t="s">
        <v>582</v>
      </c>
    </row>
    <row r="228" spans="1:13" s="240" customFormat="1" ht="26.25" customHeight="1">
      <c r="A228" s="147">
        <v>478</v>
      </c>
      <c r="B228" s="241" t="s">
        <v>636</v>
      </c>
      <c r="C228" s="243">
        <f>'100m.Eng'!C17</f>
        <v>0</v>
      </c>
      <c r="D228" s="245">
        <f>'100m.Eng'!D17</f>
        <v>0</v>
      </c>
      <c r="E228" s="245">
        <f>'100m.Eng'!E17</f>
        <v>0</v>
      </c>
      <c r="F228" s="246">
        <f>'100m.Eng'!F17</f>
        <v>0</v>
      </c>
      <c r="G228" s="244">
        <f>'100m.Eng'!A17</f>
        <v>10</v>
      </c>
      <c r="H228" s="155" t="s">
        <v>635</v>
      </c>
      <c r="I228" s="238"/>
      <c r="J228" s="149" t="str">
        <f>'YARIŞMA BİLGİLERİ'!$F$21</f>
        <v>Kadınlar</v>
      </c>
      <c r="K228" s="239" t="str">
        <f t="shared" si="11"/>
        <v>İzmir-Kulüpler Arası Atletizm Süper lig Yarışmaları 1. Kademe</v>
      </c>
      <c r="L228" s="153" t="str">
        <f>'100m.Eng'!N$4</f>
        <v>3 Haziran 2014 17.55</v>
      </c>
      <c r="M228" s="153" t="s">
        <v>582</v>
      </c>
    </row>
    <row r="229" spans="1:13" s="240" customFormat="1" ht="26.25" customHeight="1">
      <c r="A229" s="147">
        <v>479</v>
      </c>
      <c r="B229" s="241" t="s">
        <v>636</v>
      </c>
      <c r="C229" s="243">
        <f>'100m.Eng'!C18</f>
        <v>0</v>
      </c>
      <c r="D229" s="245">
        <f>'100m.Eng'!D18</f>
        <v>0</v>
      </c>
      <c r="E229" s="245">
        <f>'100m.Eng'!E18</f>
        <v>0</v>
      </c>
      <c r="F229" s="246">
        <f>'100m.Eng'!F18</f>
        <v>0</v>
      </c>
      <c r="G229" s="244">
        <f>'100m.Eng'!A18</f>
        <v>11</v>
      </c>
      <c r="H229" s="155" t="s">
        <v>635</v>
      </c>
      <c r="I229" s="238"/>
      <c r="J229" s="149" t="str">
        <f>'YARIŞMA BİLGİLERİ'!$F$21</f>
        <v>Kadınlar</v>
      </c>
      <c r="K229" s="239" t="str">
        <f t="shared" si="11"/>
        <v>İzmir-Kulüpler Arası Atletizm Süper lig Yarışmaları 1. Kademe</v>
      </c>
      <c r="L229" s="153" t="str">
        <f>'100m.Eng'!N$4</f>
        <v>3 Haziran 2014 17.55</v>
      </c>
      <c r="M229" s="153" t="s">
        <v>582</v>
      </c>
    </row>
    <row r="230" spans="1:13" s="240" customFormat="1" ht="26.25" customHeight="1">
      <c r="A230" s="147">
        <v>480</v>
      </c>
      <c r="B230" s="241" t="s">
        <v>636</v>
      </c>
      <c r="C230" s="243">
        <f>'100m.Eng'!C19</f>
        <v>0</v>
      </c>
      <c r="D230" s="245">
        <f>'100m.Eng'!D19</f>
        <v>0</v>
      </c>
      <c r="E230" s="245">
        <f>'100m.Eng'!E19</f>
        <v>0</v>
      </c>
      <c r="F230" s="246">
        <f>'100m.Eng'!F19</f>
        <v>0</v>
      </c>
      <c r="G230" s="244">
        <f>'100m.Eng'!A19</f>
        <v>12</v>
      </c>
      <c r="H230" s="155" t="s">
        <v>635</v>
      </c>
      <c r="I230" s="238"/>
      <c r="J230" s="149" t="str">
        <f>'YARIŞMA BİLGİLERİ'!$F$21</f>
        <v>Kadınlar</v>
      </c>
      <c r="K230" s="239" t="str">
        <f t="shared" si="11"/>
        <v>İzmir-Kulüpler Arası Atletizm Süper lig Yarışmaları 1. Kademe</v>
      </c>
      <c r="L230" s="153" t="str">
        <f>'100m.Eng'!N$4</f>
        <v>3 Haziran 2014 17.55</v>
      </c>
      <c r="M230" s="153" t="s">
        <v>582</v>
      </c>
    </row>
    <row r="231" spans="1:13" s="240" customFormat="1" ht="26.25" customHeight="1">
      <c r="A231" s="147">
        <v>481</v>
      </c>
      <c r="B231" s="241" t="s">
        <v>636</v>
      </c>
      <c r="C231" s="243">
        <f>'100m.Eng'!C20</f>
        <v>0</v>
      </c>
      <c r="D231" s="245">
        <f>'100m.Eng'!D20</f>
        <v>0</v>
      </c>
      <c r="E231" s="245">
        <f>'100m.Eng'!E20</f>
        <v>0</v>
      </c>
      <c r="F231" s="246">
        <f>'100m.Eng'!F20</f>
        <v>0</v>
      </c>
      <c r="G231" s="244">
        <f>'100m.Eng'!A20</f>
        <v>13</v>
      </c>
      <c r="H231" s="155" t="s">
        <v>635</v>
      </c>
      <c r="I231" s="238"/>
      <c r="J231" s="149" t="str">
        <f>'YARIŞMA BİLGİLERİ'!$F$21</f>
        <v>Kadınlar</v>
      </c>
      <c r="K231" s="239" t="str">
        <f t="shared" si="11"/>
        <v>İzmir-Kulüpler Arası Atletizm Süper lig Yarışmaları 1. Kademe</v>
      </c>
      <c r="L231" s="153" t="str">
        <f>'100m.Eng'!N$4</f>
        <v>3 Haziran 2014 17.55</v>
      </c>
      <c r="M231" s="153" t="s">
        <v>582</v>
      </c>
    </row>
    <row r="232" spans="1:13" s="240" customFormat="1" ht="26.25" customHeight="1">
      <c r="A232" s="147">
        <v>482</v>
      </c>
      <c r="B232" s="241" t="s">
        <v>636</v>
      </c>
      <c r="C232" s="243">
        <f>'100m.Eng'!C21</f>
        <v>0</v>
      </c>
      <c r="D232" s="245">
        <f>'100m.Eng'!D21</f>
        <v>0</v>
      </c>
      <c r="E232" s="245">
        <f>'100m.Eng'!E21</f>
        <v>0</v>
      </c>
      <c r="F232" s="246">
        <f>'100m.Eng'!F21</f>
        <v>0</v>
      </c>
      <c r="G232" s="244">
        <f>'100m.Eng'!A21</f>
        <v>14</v>
      </c>
      <c r="H232" s="155" t="s">
        <v>635</v>
      </c>
      <c r="I232" s="238"/>
      <c r="J232" s="149" t="str">
        <f>'YARIŞMA BİLGİLERİ'!$F$21</f>
        <v>Kadınlar</v>
      </c>
      <c r="K232" s="239" t="str">
        <f t="shared" si="11"/>
        <v>İzmir-Kulüpler Arası Atletizm Süper lig Yarışmaları 1. Kademe</v>
      </c>
      <c r="L232" s="153" t="str">
        <f>'100m.Eng'!N$4</f>
        <v>3 Haziran 2014 17.55</v>
      </c>
      <c r="M232" s="153" t="s">
        <v>582</v>
      </c>
    </row>
    <row r="233" spans="1:13" s="240" customFormat="1" ht="26.25" customHeight="1">
      <c r="A233" s="147">
        <v>483</v>
      </c>
      <c r="B233" s="241" t="s">
        <v>636</v>
      </c>
      <c r="C233" s="243">
        <f>'100m.Eng'!C22</f>
        <v>0</v>
      </c>
      <c r="D233" s="245">
        <f>'100m.Eng'!D22</f>
        <v>0</v>
      </c>
      <c r="E233" s="245">
        <f>'100m.Eng'!E22</f>
        <v>0</v>
      </c>
      <c r="F233" s="246">
        <f>'100m.Eng'!F22</f>
        <v>0</v>
      </c>
      <c r="G233" s="244">
        <f>'100m.Eng'!A22</f>
        <v>15</v>
      </c>
      <c r="H233" s="155" t="s">
        <v>635</v>
      </c>
      <c r="I233" s="238"/>
      <c r="J233" s="149" t="str">
        <f>'YARIŞMA BİLGİLERİ'!$F$21</f>
        <v>Kadınlar</v>
      </c>
      <c r="K233" s="239" t="str">
        <f t="shared" si="11"/>
        <v>İzmir-Kulüpler Arası Atletizm Süper lig Yarışmaları 1. Kademe</v>
      </c>
      <c r="L233" s="153" t="str">
        <f>'100m.Eng'!N$4</f>
        <v>3 Haziran 2014 17.55</v>
      </c>
      <c r="M233" s="153" t="s">
        <v>582</v>
      </c>
    </row>
    <row r="234" spans="1:13" s="240" customFormat="1" ht="26.25" customHeight="1">
      <c r="A234" s="147">
        <v>484</v>
      </c>
      <c r="B234" s="241" t="s">
        <v>636</v>
      </c>
      <c r="C234" s="243">
        <f>'100m.Eng'!C23</f>
        <v>0</v>
      </c>
      <c r="D234" s="245">
        <f>'100m.Eng'!D23</f>
        <v>0</v>
      </c>
      <c r="E234" s="245">
        <f>'100m.Eng'!E23</f>
        <v>0</v>
      </c>
      <c r="F234" s="246">
        <f>'100m.Eng'!F23</f>
        <v>0</v>
      </c>
      <c r="G234" s="244">
        <f>'100m.Eng'!A23</f>
        <v>16</v>
      </c>
      <c r="H234" s="155" t="s">
        <v>635</v>
      </c>
      <c r="I234" s="238"/>
      <c r="J234" s="149" t="str">
        <f>'YARIŞMA BİLGİLERİ'!$F$21</f>
        <v>Kadınlar</v>
      </c>
      <c r="K234" s="239" t="str">
        <f t="shared" si="11"/>
        <v>İzmir-Kulüpler Arası Atletizm Süper lig Yarışmaları 1. Kademe</v>
      </c>
      <c r="L234" s="153" t="str">
        <f>'100m.Eng'!N$4</f>
        <v>3 Haziran 2014 17.55</v>
      </c>
      <c r="M234" s="153" t="s">
        <v>582</v>
      </c>
    </row>
    <row r="235" spans="1:13" s="240" customFormat="1" ht="26.25" customHeight="1">
      <c r="A235" s="147">
        <v>485</v>
      </c>
      <c r="B235" s="241" t="s">
        <v>636</v>
      </c>
      <c r="C235" s="243">
        <f>'100m.Eng'!C24</f>
        <v>0</v>
      </c>
      <c r="D235" s="245">
        <f>'100m.Eng'!D24</f>
        <v>0</v>
      </c>
      <c r="E235" s="245">
        <f>'100m.Eng'!E24</f>
        <v>0</v>
      </c>
      <c r="F235" s="246">
        <f>'100m.Eng'!F24</f>
        <v>0</v>
      </c>
      <c r="G235" s="244">
        <f>'100m.Eng'!A24</f>
        <v>17</v>
      </c>
      <c r="H235" s="155" t="s">
        <v>635</v>
      </c>
      <c r="I235" s="238"/>
      <c r="J235" s="149" t="str">
        <f>'YARIŞMA BİLGİLERİ'!$F$21</f>
        <v>Kadınlar</v>
      </c>
      <c r="K235" s="239" t="str">
        <f t="shared" si="11"/>
        <v>İzmir-Kulüpler Arası Atletizm Süper lig Yarışmaları 1. Kademe</v>
      </c>
      <c r="L235" s="153" t="str">
        <f>'100m.Eng'!N$4</f>
        <v>3 Haziran 2014 17.55</v>
      </c>
      <c r="M235" s="153" t="s">
        <v>582</v>
      </c>
    </row>
    <row r="236" spans="1:13" s="240" customFormat="1" ht="26.25" customHeight="1">
      <c r="A236" s="147">
        <v>486</v>
      </c>
      <c r="B236" s="241" t="s">
        <v>636</v>
      </c>
      <c r="C236" s="243">
        <f>'100m.Eng'!C25</f>
        <v>0</v>
      </c>
      <c r="D236" s="245">
        <f>'100m.Eng'!D25</f>
        <v>0</v>
      </c>
      <c r="E236" s="245">
        <f>'100m.Eng'!E25</f>
        <v>0</v>
      </c>
      <c r="F236" s="246">
        <f>'100m.Eng'!F25</f>
        <v>0</v>
      </c>
      <c r="G236" s="244">
        <f>'100m.Eng'!A25</f>
        <v>18</v>
      </c>
      <c r="H236" s="155" t="s">
        <v>635</v>
      </c>
      <c r="I236" s="238"/>
      <c r="J236" s="149" t="str">
        <f>'YARIŞMA BİLGİLERİ'!$F$21</f>
        <v>Kadınlar</v>
      </c>
      <c r="K236" s="239" t="str">
        <f t="shared" si="11"/>
        <v>İzmir-Kulüpler Arası Atletizm Süper lig Yarışmaları 1. Kademe</v>
      </c>
      <c r="L236" s="153" t="str">
        <f>'100m.Eng'!N$4</f>
        <v>3 Haziran 2014 17.55</v>
      </c>
      <c r="M236" s="153" t="s">
        <v>582</v>
      </c>
    </row>
    <row r="237" spans="1:13" s="240" customFormat="1" ht="26.25" customHeight="1">
      <c r="A237" s="147">
        <v>487</v>
      </c>
      <c r="B237" s="241" t="s">
        <v>636</v>
      </c>
      <c r="C237" s="243">
        <f>'100m.Eng'!C26</f>
        <v>0</v>
      </c>
      <c r="D237" s="245">
        <f>'100m.Eng'!D26</f>
        <v>0</v>
      </c>
      <c r="E237" s="245">
        <f>'100m.Eng'!E26</f>
        <v>0</v>
      </c>
      <c r="F237" s="246">
        <f>'100m.Eng'!F26</f>
        <v>0</v>
      </c>
      <c r="G237" s="244">
        <f>'100m.Eng'!A26</f>
        <v>19</v>
      </c>
      <c r="H237" s="155" t="s">
        <v>635</v>
      </c>
      <c r="I237" s="238"/>
      <c r="J237" s="149" t="str">
        <f>'YARIŞMA BİLGİLERİ'!$F$21</f>
        <v>Kadınlar</v>
      </c>
      <c r="K237" s="239" t="str">
        <f t="shared" si="11"/>
        <v>İzmir-Kulüpler Arası Atletizm Süper lig Yarışmaları 1. Kademe</v>
      </c>
      <c r="L237" s="153" t="str">
        <f>'100m.Eng'!N$4</f>
        <v>3 Haziran 2014 17.55</v>
      </c>
      <c r="M237" s="153" t="s">
        <v>582</v>
      </c>
    </row>
    <row r="238" spans="1:13" s="240" customFormat="1" ht="26.25" customHeight="1">
      <c r="A238" s="147">
        <v>488</v>
      </c>
      <c r="B238" s="241" t="s">
        <v>636</v>
      </c>
      <c r="C238" s="243">
        <f>'100m.Eng'!C27</f>
        <v>0</v>
      </c>
      <c r="D238" s="245">
        <f>'100m.Eng'!D27</f>
        <v>0</v>
      </c>
      <c r="E238" s="245">
        <f>'100m.Eng'!E27</f>
        <v>0</v>
      </c>
      <c r="F238" s="246">
        <f>'100m.Eng'!F27</f>
        <v>0</v>
      </c>
      <c r="G238" s="244">
        <f>'100m.Eng'!A27</f>
        <v>20</v>
      </c>
      <c r="H238" s="155" t="s">
        <v>635</v>
      </c>
      <c r="I238" s="238"/>
      <c r="J238" s="149" t="str">
        <f>'YARIŞMA BİLGİLERİ'!$F$21</f>
        <v>Kadınlar</v>
      </c>
      <c r="K238" s="239" t="str">
        <f t="shared" si="11"/>
        <v>İzmir-Kulüpler Arası Atletizm Süper lig Yarışmaları 1. Kademe</v>
      </c>
      <c r="L238" s="153" t="str">
        <f>'100m.Eng'!N$4</f>
        <v>3 Haziran 2014 17.55</v>
      </c>
      <c r="M238" s="153" t="s">
        <v>582</v>
      </c>
    </row>
    <row r="239" spans="1:13" s="240" customFormat="1" ht="26.25" customHeight="1">
      <c r="A239" s="147">
        <v>489</v>
      </c>
      <c r="B239" s="241" t="s">
        <v>636</v>
      </c>
      <c r="C239" s="243">
        <f>'100m.Eng'!C28</f>
        <v>0</v>
      </c>
      <c r="D239" s="245">
        <f>'100m.Eng'!D28</f>
        <v>0</v>
      </c>
      <c r="E239" s="245">
        <f>'100m.Eng'!E28</f>
        <v>0</v>
      </c>
      <c r="F239" s="246">
        <f>'100m.Eng'!F28</f>
        <v>0</v>
      </c>
      <c r="G239" s="244">
        <f>'100m.Eng'!A28</f>
        <v>21</v>
      </c>
      <c r="H239" s="155" t="s">
        <v>635</v>
      </c>
      <c r="I239" s="238"/>
      <c r="J239" s="149" t="str">
        <f>'YARIŞMA BİLGİLERİ'!$F$21</f>
        <v>Kadınlar</v>
      </c>
      <c r="K239" s="239" t="str">
        <f t="shared" si="11"/>
        <v>İzmir-Kulüpler Arası Atletizm Süper lig Yarışmaları 1. Kademe</v>
      </c>
      <c r="L239" s="153" t="str">
        <f>'100m.Eng'!N$4</f>
        <v>3 Haziran 2014 17.55</v>
      </c>
      <c r="M239" s="153" t="s">
        <v>582</v>
      </c>
    </row>
    <row r="240" spans="1:13" s="240" customFormat="1" ht="26.25" customHeight="1">
      <c r="A240" s="147">
        <v>490</v>
      </c>
      <c r="B240" s="241" t="s">
        <v>636</v>
      </c>
      <c r="C240" s="243">
        <f>'100m.Eng'!C29</f>
        <v>0</v>
      </c>
      <c r="D240" s="245">
        <f>'100m.Eng'!D29</f>
        <v>0</v>
      </c>
      <c r="E240" s="245">
        <f>'100m.Eng'!E29</f>
        <v>0</v>
      </c>
      <c r="F240" s="246">
        <f>'100m.Eng'!F29</f>
        <v>0</v>
      </c>
      <c r="G240" s="244">
        <f>'100m.Eng'!A29</f>
        <v>22</v>
      </c>
      <c r="H240" s="155" t="s">
        <v>635</v>
      </c>
      <c r="I240" s="238"/>
      <c r="J240" s="149" t="str">
        <f>'YARIŞMA BİLGİLERİ'!$F$21</f>
        <v>Kadınlar</v>
      </c>
      <c r="K240" s="239" t="str">
        <f t="shared" si="11"/>
        <v>İzmir-Kulüpler Arası Atletizm Süper lig Yarışmaları 1. Kademe</v>
      </c>
      <c r="L240" s="153" t="str">
        <f>'100m.Eng'!N$4</f>
        <v>3 Haziran 2014 17.55</v>
      </c>
      <c r="M240" s="153" t="s">
        <v>582</v>
      </c>
    </row>
    <row r="241" spans="1:13" s="240" customFormat="1" ht="26.25" customHeight="1">
      <c r="A241" s="147">
        <v>491</v>
      </c>
      <c r="B241" s="241" t="s">
        <v>636</v>
      </c>
      <c r="C241" s="243">
        <f>'100m.Eng'!C30</f>
        <v>0</v>
      </c>
      <c r="D241" s="245">
        <f>'100m.Eng'!D30</f>
        <v>0</v>
      </c>
      <c r="E241" s="245">
        <f>'100m.Eng'!E30</f>
        <v>0</v>
      </c>
      <c r="F241" s="246">
        <f>'100m.Eng'!F30</f>
        <v>0</v>
      </c>
      <c r="G241" s="244">
        <f>'100m.Eng'!A30</f>
        <v>23</v>
      </c>
      <c r="H241" s="155" t="s">
        <v>635</v>
      </c>
      <c r="I241" s="238"/>
      <c r="J241" s="149" t="str">
        <f>'YARIŞMA BİLGİLERİ'!$F$21</f>
        <v>Kadınlar</v>
      </c>
      <c r="K241" s="239" t="str">
        <f t="shared" si="11"/>
        <v>İzmir-Kulüpler Arası Atletizm Süper lig Yarışmaları 1. Kademe</v>
      </c>
      <c r="L241" s="153" t="str">
        <f>'100m.Eng'!N$4</f>
        <v>3 Haziran 2014 17.55</v>
      </c>
      <c r="M241" s="153" t="s">
        <v>582</v>
      </c>
    </row>
    <row r="242" spans="1:13" s="240" customFormat="1" ht="26.25" customHeight="1">
      <c r="A242" s="147">
        <v>492</v>
      </c>
      <c r="B242" s="241" t="s">
        <v>636</v>
      </c>
      <c r="C242" s="243">
        <f>'100m.Eng'!C31</f>
        <v>0</v>
      </c>
      <c r="D242" s="245">
        <f>'100m.Eng'!D31</f>
        <v>0</v>
      </c>
      <c r="E242" s="245">
        <f>'100m.Eng'!E31</f>
        <v>0</v>
      </c>
      <c r="F242" s="246">
        <f>'100m.Eng'!F31</f>
        <v>0</v>
      </c>
      <c r="G242" s="244">
        <f>'100m.Eng'!A31</f>
        <v>24</v>
      </c>
      <c r="H242" s="155" t="s">
        <v>635</v>
      </c>
      <c r="I242" s="238"/>
      <c r="J242" s="149" t="str">
        <f>'YARIŞMA BİLGİLERİ'!$F$21</f>
        <v>Kadınlar</v>
      </c>
      <c r="K242" s="239" t="str">
        <f t="shared" si="11"/>
        <v>İzmir-Kulüpler Arası Atletizm Süper lig Yarışmaları 1. Kademe</v>
      </c>
      <c r="L242" s="153" t="str">
        <f>'100m.Eng'!N$4</f>
        <v>3 Haziran 2014 17.55</v>
      </c>
      <c r="M242" s="153" t="s">
        <v>582</v>
      </c>
    </row>
    <row r="243" spans="1:13" s="240" customFormat="1" ht="26.25" customHeight="1">
      <c r="A243" s="147">
        <v>493</v>
      </c>
      <c r="B243" s="241" t="s">
        <v>636</v>
      </c>
      <c r="C243" s="243">
        <f>'100m.Eng'!C32</f>
        <v>0</v>
      </c>
      <c r="D243" s="245">
        <f>'100m.Eng'!D32</f>
        <v>0</v>
      </c>
      <c r="E243" s="245">
        <f>'100m.Eng'!E32</f>
        <v>0</v>
      </c>
      <c r="F243" s="246">
        <f>'100m.Eng'!F32</f>
        <v>0</v>
      </c>
      <c r="G243" s="244">
        <f>'100m.Eng'!A32</f>
        <v>25</v>
      </c>
      <c r="H243" s="155" t="s">
        <v>635</v>
      </c>
      <c r="I243" s="238"/>
      <c r="J243" s="149" t="str">
        <f>'YARIŞMA BİLGİLERİ'!$F$21</f>
        <v>Kadınlar</v>
      </c>
      <c r="K243" s="239" t="str">
        <f t="shared" si="11"/>
        <v>İzmir-Kulüpler Arası Atletizm Süper lig Yarışmaları 1. Kademe</v>
      </c>
      <c r="L243" s="153" t="str">
        <f>'100m.Eng'!N$4</f>
        <v>3 Haziran 2014 17.55</v>
      </c>
      <c r="M243" s="153" t="s">
        <v>582</v>
      </c>
    </row>
    <row r="244" spans="1:13" s="240" customFormat="1" ht="26.25" customHeight="1">
      <c r="A244" s="147">
        <v>494</v>
      </c>
      <c r="B244" s="241" t="s">
        <v>636</v>
      </c>
      <c r="C244" s="243">
        <f>'100m.Eng'!C33</f>
        <v>0</v>
      </c>
      <c r="D244" s="245">
        <f>'100m.Eng'!D33</f>
        <v>0</v>
      </c>
      <c r="E244" s="245">
        <f>'100m.Eng'!E33</f>
        <v>0</v>
      </c>
      <c r="F244" s="246">
        <f>'100m.Eng'!F33</f>
        <v>0</v>
      </c>
      <c r="G244" s="244">
        <f>'100m.Eng'!A33</f>
        <v>26</v>
      </c>
      <c r="H244" s="155" t="s">
        <v>635</v>
      </c>
      <c r="I244" s="238"/>
      <c r="J244" s="149" t="str">
        <f>'YARIŞMA BİLGİLERİ'!$F$21</f>
        <v>Kadınlar</v>
      </c>
      <c r="K244" s="239" t="str">
        <f t="shared" si="11"/>
        <v>İzmir-Kulüpler Arası Atletizm Süper lig Yarışmaları 1. Kademe</v>
      </c>
      <c r="L244" s="153" t="str">
        <f>'100m.Eng'!N$4</f>
        <v>3 Haziran 2014 17.55</v>
      </c>
      <c r="M244" s="153" t="s">
        <v>582</v>
      </c>
    </row>
    <row r="245" spans="1:13" s="240" customFormat="1" ht="26.25" customHeight="1">
      <c r="A245" s="147">
        <v>495</v>
      </c>
      <c r="B245" s="241" t="s">
        <v>636</v>
      </c>
      <c r="C245" s="243">
        <f>'100m.Eng'!C34</f>
        <v>0</v>
      </c>
      <c r="D245" s="245">
        <f>'100m.Eng'!D34</f>
        <v>0</v>
      </c>
      <c r="E245" s="245">
        <f>'100m.Eng'!E34</f>
        <v>0</v>
      </c>
      <c r="F245" s="246">
        <f>'100m.Eng'!F34</f>
        <v>0</v>
      </c>
      <c r="G245" s="244">
        <f>'100m.Eng'!A34</f>
        <v>27</v>
      </c>
      <c r="H245" s="155" t="s">
        <v>635</v>
      </c>
      <c r="I245" s="238"/>
      <c r="J245" s="149" t="str">
        <f>'YARIŞMA BİLGİLERİ'!$F$21</f>
        <v>Kadınlar</v>
      </c>
      <c r="K245" s="239" t="str">
        <f t="shared" si="11"/>
        <v>İzmir-Kulüpler Arası Atletizm Süper lig Yarışmaları 1. Kademe</v>
      </c>
      <c r="L245" s="153" t="str">
        <f>'100m.Eng'!N$4</f>
        <v>3 Haziran 2014 17.55</v>
      </c>
      <c r="M245" s="153" t="s">
        <v>582</v>
      </c>
    </row>
    <row r="246" spans="1:13" s="240" customFormat="1" ht="26.25" customHeight="1">
      <c r="A246" s="147">
        <v>496</v>
      </c>
      <c r="B246" s="241" t="s">
        <v>636</v>
      </c>
      <c r="C246" s="243">
        <f>'100m.Eng'!C35</f>
        <v>0</v>
      </c>
      <c r="D246" s="245">
        <f>'100m.Eng'!D35</f>
        <v>0</v>
      </c>
      <c r="E246" s="245">
        <f>'100m.Eng'!E35</f>
        <v>0</v>
      </c>
      <c r="F246" s="246">
        <f>'100m.Eng'!F35</f>
        <v>0</v>
      </c>
      <c r="G246" s="244">
        <f>'100m.Eng'!A35</f>
        <v>28</v>
      </c>
      <c r="H246" s="155" t="s">
        <v>635</v>
      </c>
      <c r="I246" s="238"/>
      <c r="J246" s="149" t="str">
        <f>'YARIŞMA BİLGİLERİ'!$F$21</f>
        <v>Kadınlar</v>
      </c>
      <c r="K246" s="239" t="str">
        <f t="shared" si="11"/>
        <v>İzmir-Kulüpler Arası Atletizm Süper lig Yarışmaları 1. Kademe</v>
      </c>
      <c r="L246" s="153" t="str">
        <f>'100m.Eng'!N$4</f>
        <v>3 Haziran 2014 17.55</v>
      </c>
      <c r="M246" s="153" t="s">
        <v>582</v>
      </c>
    </row>
    <row r="247" spans="1:13" s="240" customFormat="1" ht="26.25" customHeight="1">
      <c r="A247" s="147">
        <v>497</v>
      </c>
      <c r="B247" s="241" t="s">
        <v>636</v>
      </c>
      <c r="C247" s="243">
        <f>'100m.Eng'!C36</f>
        <v>0</v>
      </c>
      <c r="D247" s="245">
        <f>'100m.Eng'!D36</f>
        <v>0</v>
      </c>
      <c r="E247" s="245">
        <f>'100m.Eng'!E36</f>
        <v>0</v>
      </c>
      <c r="F247" s="246">
        <f>'100m.Eng'!F36</f>
        <v>0</v>
      </c>
      <c r="G247" s="244">
        <f>'100m.Eng'!A36</f>
        <v>29</v>
      </c>
      <c r="H247" s="155" t="s">
        <v>635</v>
      </c>
      <c r="I247" s="238"/>
      <c r="J247" s="149" t="str">
        <f>'YARIŞMA BİLGİLERİ'!$F$21</f>
        <v>Kadınlar</v>
      </c>
      <c r="K247" s="239" t="str">
        <f t="shared" si="11"/>
        <v>İzmir-Kulüpler Arası Atletizm Süper lig Yarışmaları 1. Kademe</v>
      </c>
      <c r="L247" s="153" t="str">
        <f>'100m.Eng'!N$4</f>
        <v>3 Haziran 2014 17.55</v>
      </c>
      <c r="M247" s="153" t="s">
        <v>582</v>
      </c>
    </row>
    <row r="248" spans="1:13" s="240" customFormat="1" ht="26.25" customHeight="1">
      <c r="A248" s="147">
        <v>498</v>
      </c>
      <c r="B248" s="241" t="s">
        <v>636</v>
      </c>
      <c r="C248" s="243">
        <f>'100m.Eng'!C37</f>
        <v>0</v>
      </c>
      <c r="D248" s="245">
        <f>'100m.Eng'!D37</f>
        <v>0</v>
      </c>
      <c r="E248" s="245">
        <f>'100m.Eng'!E37</f>
        <v>0</v>
      </c>
      <c r="F248" s="246">
        <f>'100m.Eng'!F37</f>
        <v>0</v>
      </c>
      <c r="G248" s="244">
        <f>'100m.Eng'!A37</f>
        <v>30</v>
      </c>
      <c r="H248" s="155" t="s">
        <v>635</v>
      </c>
      <c r="I248" s="238"/>
      <c r="J248" s="149" t="str">
        <f>'YARIŞMA BİLGİLERİ'!$F$21</f>
        <v>Kadınlar</v>
      </c>
      <c r="K248" s="239" t="str">
        <f t="shared" si="11"/>
        <v>İzmir-Kulüpler Arası Atletizm Süper lig Yarışmaları 1. Kademe</v>
      </c>
      <c r="L248" s="153" t="str">
        <f>'100m.Eng'!N$4</f>
        <v>3 Haziran 2014 17.55</v>
      </c>
      <c r="M248" s="153" t="s">
        <v>582</v>
      </c>
    </row>
    <row r="249" spans="1:13" s="240" customFormat="1" ht="26.25" customHeight="1">
      <c r="A249" s="147">
        <v>499</v>
      </c>
      <c r="B249" s="241" t="s">
        <v>636</v>
      </c>
      <c r="C249" s="243">
        <f>'100m.Eng'!C38</f>
        <v>0</v>
      </c>
      <c r="D249" s="245">
        <f>'100m.Eng'!D38</f>
        <v>0</v>
      </c>
      <c r="E249" s="245">
        <f>'100m.Eng'!E38</f>
        <v>0</v>
      </c>
      <c r="F249" s="246">
        <f>'100m.Eng'!F38</f>
        <v>0</v>
      </c>
      <c r="G249" s="244">
        <f>'100m.Eng'!A38</f>
        <v>31</v>
      </c>
      <c r="H249" s="155" t="s">
        <v>635</v>
      </c>
      <c r="I249" s="238"/>
      <c r="J249" s="149" t="str">
        <f>'YARIŞMA BİLGİLERİ'!$F$21</f>
        <v>Kadınlar</v>
      </c>
      <c r="K249" s="239" t="str">
        <f t="shared" si="11"/>
        <v>İzmir-Kulüpler Arası Atletizm Süper lig Yarışmaları 1. Kademe</v>
      </c>
      <c r="L249" s="153" t="str">
        <f>'100m.Eng'!N$4</f>
        <v>3 Haziran 2014 17.55</v>
      </c>
      <c r="M249" s="153" t="s">
        <v>582</v>
      </c>
    </row>
    <row r="250" spans="1:13" s="240" customFormat="1" ht="26.25" customHeight="1">
      <c r="A250" s="147">
        <v>500</v>
      </c>
      <c r="B250" s="241" t="s">
        <v>636</v>
      </c>
      <c r="C250" s="243">
        <f>'100m.Eng'!C39</f>
        <v>0</v>
      </c>
      <c r="D250" s="245">
        <f>'100m.Eng'!D39</f>
        <v>0</v>
      </c>
      <c r="E250" s="245">
        <f>'100m.Eng'!E39</f>
        <v>0</v>
      </c>
      <c r="F250" s="246">
        <f>'100m.Eng'!F39</f>
        <v>0</v>
      </c>
      <c r="G250" s="244">
        <f>'100m.Eng'!A39</f>
        <v>32</v>
      </c>
      <c r="H250" s="155" t="s">
        <v>635</v>
      </c>
      <c r="I250" s="238"/>
      <c r="J250" s="149" t="str">
        <f>'YARIŞMA BİLGİLERİ'!$F$21</f>
        <v>Kadınlar</v>
      </c>
      <c r="K250" s="239" t="str">
        <f t="shared" si="11"/>
        <v>İzmir-Kulüpler Arası Atletizm Süper lig Yarışmaları 1. Kademe</v>
      </c>
      <c r="L250" s="153" t="str">
        <f>'100m.Eng'!N$4</f>
        <v>3 Haziran 2014 17.55</v>
      </c>
      <c r="M250" s="153" t="s">
        <v>582</v>
      </c>
    </row>
    <row r="251" spans="1:13" s="240" customFormat="1" ht="26.25" customHeight="1">
      <c r="A251" s="147">
        <v>501</v>
      </c>
      <c r="B251" s="241" t="s">
        <v>636</v>
      </c>
      <c r="C251" s="243">
        <f>'100m.Eng'!C40</f>
        <v>0</v>
      </c>
      <c r="D251" s="245">
        <f>'100m.Eng'!D40</f>
        <v>0</v>
      </c>
      <c r="E251" s="245">
        <f>'100m.Eng'!E40</f>
        <v>0</v>
      </c>
      <c r="F251" s="246">
        <f>'100m.Eng'!F40</f>
        <v>0</v>
      </c>
      <c r="G251" s="244">
        <f>'100m.Eng'!A40</f>
        <v>33</v>
      </c>
      <c r="H251" s="155" t="s">
        <v>635</v>
      </c>
      <c r="I251" s="238"/>
      <c r="J251" s="149" t="str">
        <f>'YARIŞMA BİLGİLERİ'!$F$21</f>
        <v>Kadınlar</v>
      </c>
      <c r="K251" s="239" t="str">
        <f t="shared" si="11"/>
        <v>İzmir-Kulüpler Arası Atletizm Süper lig Yarışmaları 1. Kademe</v>
      </c>
      <c r="L251" s="153" t="str">
        <f>'100m.Eng'!N$4</f>
        <v>3 Haziran 2014 17.55</v>
      </c>
      <c r="M251" s="153" t="s">
        <v>582</v>
      </c>
    </row>
    <row r="252" spans="1:13" s="240" customFormat="1" ht="26.25" customHeight="1">
      <c r="A252" s="147">
        <v>502</v>
      </c>
      <c r="B252" s="241" t="s">
        <v>636</v>
      </c>
      <c r="C252" s="243">
        <f>'100m.Eng'!C41</f>
        <v>0</v>
      </c>
      <c r="D252" s="245">
        <f>'100m.Eng'!D41</f>
        <v>0</v>
      </c>
      <c r="E252" s="245">
        <f>'100m.Eng'!E41</f>
        <v>0</v>
      </c>
      <c r="F252" s="246">
        <f>'100m.Eng'!F41</f>
        <v>0</v>
      </c>
      <c r="G252" s="244">
        <f>'100m.Eng'!A41</f>
        <v>34</v>
      </c>
      <c r="H252" s="155" t="s">
        <v>635</v>
      </c>
      <c r="I252" s="238"/>
      <c r="J252" s="149" t="str">
        <f>'YARIŞMA BİLGİLERİ'!$F$21</f>
        <v>Kadınlar</v>
      </c>
      <c r="K252" s="239" t="str">
        <f t="shared" si="11"/>
        <v>İzmir-Kulüpler Arası Atletizm Süper lig Yarışmaları 1. Kademe</v>
      </c>
      <c r="L252" s="153" t="str">
        <f>'100m.Eng'!N$4</f>
        <v>3 Haziran 2014 17.55</v>
      </c>
      <c r="M252" s="153" t="s">
        <v>582</v>
      </c>
    </row>
    <row r="253" spans="1:13" s="240" customFormat="1" ht="26.25" customHeight="1">
      <c r="A253" s="147">
        <v>503</v>
      </c>
      <c r="B253" s="241" t="s">
        <v>636</v>
      </c>
      <c r="C253" s="243">
        <f>'100m.Eng'!C42</f>
        <v>0</v>
      </c>
      <c r="D253" s="245">
        <f>'100m.Eng'!D42</f>
        <v>0</v>
      </c>
      <c r="E253" s="245">
        <f>'100m.Eng'!E42</f>
        <v>0</v>
      </c>
      <c r="F253" s="246">
        <f>'100m.Eng'!F42</f>
        <v>0</v>
      </c>
      <c r="G253" s="244">
        <f>'100m.Eng'!A42</f>
        <v>35</v>
      </c>
      <c r="H253" s="155" t="s">
        <v>635</v>
      </c>
      <c r="I253" s="238"/>
      <c r="J253" s="149" t="str">
        <f>'YARIŞMA BİLGİLERİ'!$F$21</f>
        <v>Kadınlar</v>
      </c>
      <c r="K253" s="239" t="str">
        <f t="shared" si="11"/>
        <v>İzmir-Kulüpler Arası Atletizm Süper lig Yarışmaları 1. Kademe</v>
      </c>
      <c r="L253" s="153" t="str">
        <f>'100m.Eng'!N$4</f>
        <v>3 Haziran 2014 17.55</v>
      </c>
      <c r="M253" s="153" t="s">
        <v>582</v>
      </c>
    </row>
    <row r="254" spans="1:13" s="240" customFormat="1" ht="26.25" customHeight="1">
      <c r="A254" s="147">
        <v>504</v>
      </c>
      <c r="B254" s="241" t="s">
        <v>636</v>
      </c>
      <c r="C254" s="243">
        <f>'100m.Eng'!C43</f>
        <v>0</v>
      </c>
      <c r="D254" s="245">
        <f>'100m.Eng'!D43</f>
        <v>0</v>
      </c>
      <c r="E254" s="245">
        <f>'100m.Eng'!E43</f>
        <v>0</v>
      </c>
      <c r="F254" s="246">
        <f>'100m.Eng'!F43</f>
        <v>0</v>
      </c>
      <c r="G254" s="244">
        <f>'100m.Eng'!A43</f>
        <v>36</v>
      </c>
      <c r="H254" s="155" t="s">
        <v>635</v>
      </c>
      <c r="I254" s="238"/>
      <c r="J254" s="149" t="str">
        <f>'YARIŞMA BİLGİLERİ'!$F$21</f>
        <v>Kadınlar</v>
      </c>
      <c r="K254" s="239" t="str">
        <f t="shared" si="11"/>
        <v>İzmir-Kulüpler Arası Atletizm Süper lig Yarışmaları 1. Kademe</v>
      </c>
      <c r="L254" s="153" t="str">
        <f>'100m.Eng'!N$4</f>
        <v>3 Haziran 2014 17.55</v>
      </c>
      <c r="M254" s="153" t="s">
        <v>582</v>
      </c>
    </row>
    <row r="255" spans="1:13" s="240" customFormat="1" ht="26.25" customHeight="1">
      <c r="A255" s="147">
        <v>505</v>
      </c>
      <c r="B255" s="241" t="s">
        <v>636</v>
      </c>
      <c r="C255" s="243">
        <f>'100m.Eng'!C44</f>
        <v>0</v>
      </c>
      <c r="D255" s="245">
        <f>'100m.Eng'!D44</f>
        <v>0</v>
      </c>
      <c r="E255" s="245">
        <f>'100m.Eng'!E44</f>
        <v>0</v>
      </c>
      <c r="F255" s="246">
        <f>'100m.Eng'!F44</f>
        <v>0</v>
      </c>
      <c r="G255" s="244">
        <f>'100m.Eng'!A44</f>
        <v>37</v>
      </c>
      <c r="H255" s="155" t="s">
        <v>635</v>
      </c>
      <c r="I255" s="238"/>
      <c r="J255" s="149" t="str">
        <f>'YARIŞMA BİLGİLERİ'!$F$21</f>
        <v>Kadınlar</v>
      </c>
      <c r="K255" s="239" t="str">
        <f t="shared" si="11"/>
        <v>İzmir-Kulüpler Arası Atletizm Süper lig Yarışmaları 1. Kademe</v>
      </c>
      <c r="L255" s="153" t="str">
        <f>'100m.Eng'!N$4</f>
        <v>3 Haziran 2014 17.55</v>
      </c>
      <c r="M255" s="153" t="s">
        <v>582</v>
      </c>
    </row>
    <row r="256" spans="1:13" s="240" customFormat="1" ht="26.25" customHeight="1">
      <c r="A256" s="147">
        <v>506</v>
      </c>
      <c r="B256" s="241" t="s">
        <v>441</v>
      </c>
      <c r="C256" s="243">
        <f>'1500m.'!C8</f>
        <v>33285</v>
      </c>
      <c r="D256" s="245" t="str">
        <f>'1500m.'!D8</f>
        <v>TUĞBA KOYUNCU</v>
      </c>
      <c r="E256" s="245" t="str">
        <f>'1500m.'!E8</f>
        <v>İSTANBUL-ENKA SPOR KULÜBÜ</v>
      </c>
      <c r="F256" s="247">
        <f>'1500m.'!F8</f>
        <v>41758</v>
      </c>
      <c r="G256" s="244">
        <f>'1500m.'!A8</f>
        <v>1</v>
      </c>
      <c r="H256" s="155" t="s">
        <v>353</v>
      </c>
      <c r="I256" s="238"/>
      <c r="J256" s="149" t="str">
        <f>'YARIŞMA BİLGİLERİ'!$F$21</f>
        <v>Kadınlar</v>
      </c>
      <c r="K256" s="239" t="str">
        <f t="shared" si="11"/>
        <v>İzmir-Kulüpler Arası Atletizm Süper lig Yarışmaları 1. Kademe</v>
      </c>
      <c r="L256" s="153" t="str">
        <f>'1500m.'!N$4</f>
        <v>3 Haziran 2014 20.10</v>
      </c>
      <c r="M256" s="153" t="s">
        <v>582</v>
      </c>
    </row>
    <row r="257" spans="1:13" s="240" customFormat="1" ht="26.25" customHeight="1">
      <c r="A257" s="147">
        <v>507</v>
      </c>
      <c r="B257" s="241" t="s">
        <v>441</v>
      </c>
      <c r="C257" s="243">
        <f>'1500m.'!C9</f>
        <v>33819</v>
      </c>
      <c r="D257" s="245" t="str">
        <f>'1500m.'!D9</f>
        <v>GAMZE BULUT</v>
      </c>
      <c r="E257" s="245" t="str">
        <f>'1500m.'!E9</f>
        <v>İSTANBUL-FENERBAHÇE</v>
      </c>
      <c r="F257" s="247">
        <f>'1500m.'!F9</f>
        <v>41831</v>
      </c>
      <c r="G257" s="244">
        <f>'1500m.'!A9</f>
        <v>2</v>
      </c>
      <c r="H257" s="155" t="s">
        <v>353</v>
      </c>
      <c r="I257" s="238"/>
      <c r="J257" s="149" t="str">
        <f>'YARIŞMA BİLGİLERİ'!$F$21</f>
        <v>Kadınlar</v>
      </c>
      <c r="K257" s="239" t="str">
        <f t="shared" si="11"/>
        <v>İzmir-Kulüpler Arası Atletizm Süper lig Yarışmaları 1. Kademe</v>
      </c>
      <c r="L257" s="153" t="str">
        <f>'1500m.'!N$4</f>
        <v>3 Haziran 2014 20.10</v>
      </c>
      <c r="M257" s="153" t="s">
        <v>582</v>
      </c>
    </row>
    <row r="258" spans="1:13" s="240" customFormat="1" ht="26.25" customHeight="1">
      <c r="A258" s="147">
        <v>508</v>
      </c>
      <c r="B258" s="241" t="s">
        <v>441</v>
      </c>
      <c r="C258" s="243">
        <f>'1500m.'!C10</f>
        <v>34242</v>
      </c>
      <c r="D258" s="245" t="str">
        <f>'1500m.'!D10</f>
        <v>E.BAHAR DÖLEK</v>
      </c>
      <c r="E258" s="245" t="str">
        <f>'1500m.'!E10</f>
        <v>MERSİN-MESKİSPOR</v>
      </c>
      <c r="F258" s="247">
        <f>'1500m.'!F10</f>
        <v>42834</v>
      </c>
      <c r="G258" s="244">
        <f>'1500m.'!A10</f>
        <v>3</v>
      </c>
      <c r="H258" s="155" t="s">
        <v>353</v>
      </c>
      <c r="I258" s="238"/>
      <c r="J258" s="149" t="str">
        <f>'YARIŞMA BİLGİLERİ'!$F$21</f>
        <v>Kadınlar</v>
      </c>
      <c r="K258" s="239" t="str">
        <f t="shared" si="11"/>
        <v>İzmir-Kulüpler Arası Atletizm Süper lig Yarışmaları 1. Kademe</v>
      </c>
      <c r="L258" s="153" t="str">
        <f>'1500m.'!N$4</f>
        <v>3 Haziran 2014 20.10</v>
      </c>
      <c r="M258" s="153" t="s">
        <v>582</v>
      </c>
    </row>
    <row r="259" spans="1:13" s="240" customFormat="1" ht="26.25" customHeight="1">
      <c r="A259" s="147">
        <v>509</v>
      </c>
      <c r="B259" s="241" t="s">
        <v>441</v>
      </c>
      <c r="C259" s="243">
        <f>'1500m.'!C11</f>
        <v>34568</v>
      </c>
      <c r="D259" s="245" t="str">
        <f>'1500m.'!D11</f>
        <v>Betül ARSLAN</v>
      </c>
      <c r="E259" s="245" t="str">
        <f>'1500m.'!E11</f>
        <v>BURSA-BURSA BÜYÜKŞEHİR BELEDİYESPOR K.</v>
      </c>
      <c r="F259" s="247">
        <f>'1500m.'!F11</f>
        <v>43179</v>
      </c>
      <c r="G259" s="244">
        <f>'1500m.'!A11</f>
        <v>4</v>
      </c>
      <c r="H259" s="155" t="s">
        <v>353</v>
      </c>
      <c r="I259" s="238"/>
      <c r="J259" s="149" t="str">
        <f>'YARIŞMA BİLGİLERİ'!$F$21</f>
        <v>Kadınlar</v>
      </c>
      <c r="K259" s="239" t="str">
        <f t="shared" si="11"/>
        <v>İzmir-Kulüpler Arası Atletizm Süper lig Yarışmaları 1. Kademe</v>
      </c>
      <c r="L259" s="153" t="str">
        <f>'1500m.'!N$4</f>
        <v>3 Haziran 2014 20.10</v>
      </c>
      <c r="M259" s="153" t="s">
        <v>582</v>
      </c>
    </row>
    <row r="260" spans="1:13" s="240" customFormat="1" ht="26.25" customHeight="1">
      <c r="A260" s="147">
        <v>510</v>
      </c>
      <c r="B260" s="241" t="s">
        <v>441</v>
      </c>
      <c r="C260" s="243" t="str">
        <f>'1500m.'!C12</f>
        <v>09 09 1987</v>
      </c>
      <c r="D260" s="245" t="str">
        <f>'1500m.'!D12</f>
        <v>Şeyma YILDIZ</v>
      </c>
      <c r="E260" s="245" t="str">
        <f>'1500m.'!E12</f>
        <v>İSTANBUL-BEŞİKTAŞ J.K</v>
      </c>
      <c r="F260" s="247">
        <f>'1500m.'!F12</f>
        <v>43689</v>
      </c>
      <c r="G260" s="244">
        <f>'1500m.'!A12</f>
        <v>5</v>
      </c>
      <c r="H260" s="155" t="s">
        <v>353</v>
      </c>
      <c r="I260" s="238"/>
      <c r="J260" s="149" t="str">
        <f>'YARIŞMA BİLGİLERİ'!$F$21</f>
        <v>Kadınlar</v>
      </c>
      <c r="K260" s="239" t="str">
        <f t="shared" si="11"/>
        <v>İzmir-Kulüpler Arası Atletizm Süper lig Yarışmaları 1. Kademe</v>
      </c>
      <c r="L260" s="153" t="str">
        <f>'1500m.'!N$4</f>
        <v>3 Haziran 2014 20.10</v>
      </c>
      <c r="M260" s="153" t="s">
        <v>582</v>
      </c>
    </row>
    <row r="261" spans="1:13" s="240" customFormat="1" ht="26.25" customHeight="1">
      <c r="A261" s="147">
        <v>511</v>
      </c>
      <c r="B261" s="241" t="s">
        <v>441</v>
      </c>
      <c r="C261" s="243">
        <f>'1500m.'!C13</f>
        <v>35668</v>
      </c>
      <c r="D261" s="245" t="str">
        <f>'1500m.'!D13</f>
        <v>SONGÜL KONAK</v>
      </c>
      <c r="E261" s="245" t="str">
        <f>'1500m.'!E13</f>
        <v>BURSA-OSMANGAZİ BELEDİYESPOR</v>
      </c>
      <c r="F261" s="247">
        <f>'1500m.'!F13</f>
        <v>43969</v>
      </c>
      <c r="G261" s="244">
        <f>'1500m.'!A13</f>
        <v>6</v>
      </c>
      <c r="H261" s="155" t="s">
        <v>353</v>
      </c>
      <c r="I261" s="238"/>
      <c r="J261" s="149" t="str">
        <f>'YARIŞMA BİLGİLERİ'!$F$21</f>
        <v>Kadınlar</v>
      </c>
      <c r="K261" s="239" t="str">
        <f t="shared" si="11"/>
        <v>İzmir-Kulüpler Arası Atletizm Süper lig Yarışmaları 1. Kademe</v>
      </c>
      <c r="L261" s="153" t="str">
        <f>'1500m.'!N$4</f>
        <v>3 Haziran 2014 20.10</v>
      </c>
      <c r="M261" s="153" t="s">
        <v>582</v>
      </c>
    </row>
    <row r="262" spans="1:13" s="240" customFormat="1" ht="26.25" customHeight="1">
      <c r="A262" s="147">
        <v>512</v>
      </c>
      <c r="B262" s="241" t="s">
        <v>441</v>
      </c>
      <c r="C262" s="243">
        <f>'1500m.'!C14</f>
        <v>35431</v>
      </c>
      <c r="D262" s="245" t="str">
        <f>'1500m.'!D14</f>
        <v>DAMLA ÇELİK</v>
      </c>
      <c r="E262" s="245" t="str">
        <f>'1500m.'!E14</f>
        <v>İSTANBUL-ÜSKÜDAR BELEDİYESİ SPOR KULÜBÜ</v>
      </c>
      <c r="F262" s="247">
        <f>'1500m.'!F14</f>
        <v>45175</v>
      </c>
      <c r="G262" s="244">
        <f>'1500m.'!A14</f>
        <v>7</v>
      </c>
      <c r="H262" s="155" t="s">
        <v>353</v>
      </c>
      <c r="I262" s="238"/>
      <c r="J262" s="149" t="str">
        <f>'YARIŞMA BİLGİLERİ'!$F$21</f>
        <v>Kadınlar</v>
      </c>
      <c r="K262" s="239" t="str">
        <f t="shared" si="11"/>
        <v>İzmir-Kulüpler Arası Atletizm Süper lig Yarışmaları 1. Kademe</v>
      </c>
      <c r="L262" s="153" t="str">
        <f>'1500m.'!N$4</f>
        <v>3 Haziran 2014 20.10</v>
      </c>
      <c r="M262" s="153" t="s">
        <v>582</v>
      </c>
    </row>
    <row r="263" spans="1:13" s="240" customFormat="1" ht="26.25" customHeight="1">
      <c r="A263" s="147">
        <v>513</v>
      </c>
      <c r="B263" s="241" t="s">
        <v>441</v>
      </c>
      <c r="C263" s="243">
        <f>'1500m.'!C15</f>
        <v>35796</v>
      </c>
      <c r="D263" s="245" t="str">
        <f>'1500m.'!D15</f>
        <v>MEHTAP KILIÇHAN</v>
      </c>
      <c r="E263" s="245" t="str">
        <f>'1500m.'!E15</f>
        <v>İZMİR-İZMİR BÜYÜKŞEHİR BELEDİYE SPOR KLUBÜ</v>
      </c>
      <c r="F263" s="247">
        <f>'1500m.'!F15</f>
        <v>53198</v>
      </c>
      <c r="G263" s="244">
        <f>'1500m.'!A15</f>
        <v>8</v>
      </c>
      <c r="H263" s="155" t="s">
        <v>353</v>
      </c>
      <c r="I263" s="238"/>
      <c r="J263" s="149" t="str">
        <f>'YARIŞMA BİLGİLERİ'!$F$21</f>
        <v>Kadınlar</v>
      </c>
      <c r="K263" s="239" t="str">
        <f t="shared" si="11"/>
        <v>İzmir-Kulüpler Arası Atletizm Süper lig Yarışmaları 1. Kademe</v>
      </c>
      <c r="L263" s="153" t="str">
        <f>'1500m.'!N$4</f>
        <v>3 Haziran 2014 20.10</v>
      </c>
      <c r="M263" s="153" t="s">
        <v>582</v>
      </c>
    </row>
    <row r="264" spans="1:13" s="240" customFormat="1" ht="26.25" customHeight="1">
      <c r="A264" s="147">
        <v>514</v>
      </c>
      <c r="B264" s="241" t="s">
        <v>441</v>
      </c>
      <c r="C264" s="243">
        <f>'1500m.'!C16</f>
        <v>0</v>
      </c>
      <c r="D264" s="245">
        <f>'1500m.'!D16</f>
        <v>0</v>
      </c>
      <c r="E264" s="245">
        <f>'1500m.'!E16</f>
        <v>0</v>
      </c>
      <c r="F264" s="247">
        <f>'1500m.'!F16</f>
        <v>0</v>
      </c>
      <c r="G264" s="244">
        <f>'1500m.'!A16</f>
        <v>0</v>
      </c>
      <c r="H264" s="155" t="s">
        <v>353</v>
      </c>
      <c r="I264" s="238"/>
      <c r="J264" s="149" t="str">
        <f>'YARIŞMA BİLGİLERİ'!$F$21</f>
        <v>Kadınlar</v>
      </c>
      <c r="K264" s="239" t="str">
        <f t="shared" si="11"/>
        <v>İzmir-Kulüpler Arası Atletizm Süper lig Yarışmaları 1. Kademe</v>
      </c>
      <c r="L264" s="153" t="str">
        <f>'1500m.'!N$4</f>
        <v>3 Haziran 2014 20.10</v>
      </c>
      <c r="M264" s="153" t="s">
        <v>582</v>
      </c>
    </row>
    <row r="265" spans="1:13" s="240" customFormat="1" ht="26.25" customHeight="1">
      <c r="A265" s="147">
        <v>515</v>
      </c>
      <c r="B265" s="241" t="s">
        <v>441</v>
      </c>
      <c r="C265" s="243">
        <f>'1500m.'!C17</f>
        <v>0</v>
      </c>
      <c r="D265" s="245">
        <f>'1500m.'!D17</f>
        <v>0</v>
      </c>
      <c r="E265" s="245">
        <f>'1500m.'!E17</f>
        <v>0</v>
      </c>
      <c r="F265" s="247">
        <f>'1500m.'!F17</f>
        <v>0</v>
      </c>
      <c r="G265" s="244">
        <f>'1500m.'!A17</f>
        <v>0</v>
      </c>
      <c r="H265" s="155" t="s">
        <v>353</v>
      </c>
      <c r="I265" s="238"/>
      <c r="J265" s="149" t="str">
        <f>'YARIŞMA BİLGİLERİ'!$F$21</f>
        <v>Kadınlar</v>
      </c>
      <c r="K265" s="239" t="str">
        <f t="shared" ref="K265:K327" si="12">CONCATENATE(K$1,"-",A$1)</f>
        <v>İzmir-Kulüpler Arası Atletizm Süper lig Yarışmaları 1. Kademe</v>
      </c>
      <c r="L265" s="153" t="str">
        <f>'1500m.'!N$4</f>
        <v>3 Haziran 2014 20.10</v>
      </c>
      <c r="M265" s="153" t="s">
        <v>582</v>
      </c>
    </row>
    <row r="266" spans="1:13" s="240" customFormat="1" ht="26.25" customHeight="1">
      <c r="A266" s="147">
        <v>516</v>
      </c>
      <c r="B266" s="241" t="s">
        <v>441</v>
      </c>
      <c r="C266" s="243">
        <f>'1500m.'!C18</f>
        <v>0</v>
      </c>
      <c r="D266" s="245">
        <f>'1500m.'!D18</f>
        <v>0</v>
      </c>
      <c r="E266" s="245">
        <f>'1500m.'!E18</f>
        <v>0</v>
      </c>
      <c r="F266" s="247">
        <f>'1500m.'!F18</f>
        <v>0</v>
      </c>
      <c r="G266" s="244">
        <f>'1500m.'!A18</f>
        <v>0</v>
      </c>
      <c r="H266" s="155" t="s">
        <v>353</v>
      </c>
      <c r="I266" s="238"/>
      <c r="J266" s="149" t="str">
        <f>'YARIŞMA BİLGİLERİ'!$F$21</f>
        <v>Kadınlar</v>
      </c>
      <c r="K266" s="239" t="str">
        <f t="shared" si="12"/>
        <v>İzmir-Kulüpler Arası Atletizm Süper lig Yarışmaları 1. Kademe</v>
      </c>
      <c r="L266" s="153" t="str">
        <f>'1500m.'!N$4</f>
        <v>3 Haziran 2014 20.10</v>
      </c>
      <c r="M266" s="153" t="s">
        <v>582</v>
      </c>
    </row>
    <row r="267" spans="1:13" s="240" customFormat="1" ht="26.25" customHeight="1">
      <c r="A267" s="147">
        <v>517</v>
      </c>
      <c r="B267" s="241" t="s">
        <v>441</v>
      </c>
      <c r="C267" s="243">
        <f>'1500m.'!C19</f>
        <v>0</v>
      </c>
      <c r="D267" s="245">
        <f>'1500m.'!D19</f>
        <v>0</v>
      </c>
      <c r="E267" s="245">
        <f>'1500m.'!E19</f>
        <v>0</v>
      </c>
      <c r="F267" s="247">
        <f>'1500m.'!F19</f>
        <v>0</v>
      </c>
      <c r="G267" s="244">
        <f>'1500m.'!A19</f>
        <v>0</v>
      </c>
      <c r="H267" s="155" t="s">
        <v>353</v>
      </c>
      <c r="I267" s="238"/>
      <c r="J267" s="149" t="str">
        <f>'YARIŞMA BİLGİLERİ'!$F$21</f>
        <v>Kadınlar</v>
      </c>
      <c r="K267" s="239" t="str">
        <f t="shared" si="12"/>
        <v>İzmir-Kulüpler Arası Atletizm Süper lig Yarışmaları 1. Kademe</v>
      </c>
      <c r="L267" s="153" t="str">
        <f>'1500m.'!N$4</f>
        <v>3 Haziran 2014 20.10</v>
      </c>
      <c r="M267" s="153" t="s">
        <v>582</v>
      </c>
    </row>
    <row r="268" spans="1:13" s="240" customFormat="1" ht="26.25" customHeight="1">
      <c r="A268" s="147">
        <v>518</v>
      </c>
      <c r="B268" s="241" t="s">
        <v>441</v>
      </c>
      <c r="C268" s="243">
        <f>'1500m.'!C20</f>
        <v>0</v>
      </c>
      <c r="D268" s="245">
        <f>'1500m.'!D20</f>
        <v>0</v>
      </c>
      <c r="E268" s="245">
        <f>'1500m.'!E20</f>
        <v>0</v>
      </c>
      <c r="F268" s="247">
        <f>'1500m.'!F20</f>
        <v>0</v>
      </c>
      <c r="G268" s="244">
        <f>'1500m.'!A20</f>
        <v>0</v>
      </c>
      <c r="H268" s="155" t="s">
        <v>353</v>
      </c>
      <c r="I268" s="238"/>
      <c r="J268" s="149" t="str">
        <f>'YARIŞMA BİLGİLERİ'!$F$21</f>
        <v>Kadınlar</v>
      </c>
      <c r="K268" s="239" t="str">
        <f t="shared" si="12"/>
        <v>İzmir-Kulüpler Arası Atletizm Süper lig Yarışmaları 1. Kademe</v>
      </c>
      <c r="L268" s="153" t="str">
        <f>'1500m.'!N$4</f>
        <v>3 Haziran 2014 20.10</v>
      </c>
      <c r="M268" s="153" t="s">
        <v>582</v>
      </c>
    </row>
    <row r="269" spans="1:13" s="240" customFormat="1" ht="26.25" customHeight="1">
      <c r="A269" s="147">
        <v>519</v>
      </c>
      <c r="B269" s="241" t="s">
        <v>441</v>
      </c>
      <c r="C269" s="243">
        <f>'1500m.'!C21</f>
        <v>0</v>
      </c>
      <c r="D269" s="245">
        <f>'1500m.'!D21</f>
        <v>0</v>
      </c>
      <c r="E269" s="245">
        <f>'1500m.'!E21</f>
        <v>0</v>
      </c>
      <c r="F269" s="247">
        <f>'1500m.'!F21</f>
        <v>0</v>
      </c>
      <c r="G269" s="244">
        <f>'1500m.'!A21</f>
        <v>0</v>
      </c>
      <c r="H269" s="155" t="s">
        <v>353</v>
      </c>
      <c r="I269" s="238"/>
      <c r="J269" s="149" t="str">
        <f>'YARIŞMA BİLGİLERİ'!$F$21</f>
        <v>Kadınlar</v>
      </c>
      <c r="K269" s="239" t="str">
        <f t="shared" si="12"/>
        <v>İzmir-Kulüpler Arası Atletizm Süper lig Yarışmaları 1. Kademe</v>
      </c>
      <c r="L269" s="153" t="str">
        <f>'1500m.'!N$4</f>
        <v>3 Haziran 2014 20.10</v>
      </c>
      <c r="M269" s="153" t="s">
        <v>582</v>
      </c>
    </row>
    <row r="270" spans="1:13" s="240" customFormat="1" ht="26.25" customHeight="1">
      <c r="A270" s="147">
        <v>520</v>
      </c>
      <c r="B270" s="241" t="s">
        <v>441</v>
      </c>
      <c r="C270" s="243">
        <f>'1500m.'!C22</f>
        <v>0</v>
      </c>
      <c r="D270" s="245">
        <f>'1500m.'!D22</f>
        <v>0</v>
      </c>
      <c r="E270" s="245">
        <f>'1500m.'!E22</f>
        <v>0</v>
      </c>
      <c r="F270" s="247">
        <f>'1500m.'!F22</f>
        <v>0</v>
      </c>
      <c r="G270" s="244">
        <f>'1500m.'!A22</f>
        <v>0</v>
      </c>
      <c r="H270" s="155" t="s">
        <v>353</v>
      </c>
      <c r="I270" s="238"/>
      <c r="J270" s="149" t="str">
        <f>'YARIŞMA BİLGİLERİ'!$F$21</f>
        <v>Kadınlar</v>
      </c>
      <c r="K270" s="239" t="str">
        <f t="shared" si="12"/>
        <v>İzmir-Kulüpler Arası Atletizm Süper lig Yarışmaları 1. Kademe</v>
      </c>
      <c r="L270" s="153" t="str">
        <f>'1500m.'!N$4</f>
        <v>3 Haziran 2014 20.10</v>
      </c>
      <c r="M270" s="153" t="s">
        <v>582</v>
      </c>
    </row>
    <row r="271" spans="1:13" s="240" customFormat="1" ht="26.25" customHeight="1">
      <c r="A271" s="147">
        <v>521</v>
      </c>
      <c r="B271" s="241" t="s">
        <v>441</v>
      </c>
      <c r="C271" s="243">
        <f>'1500m.'!C23</f>
        <v>0</v>
      </c>
      <c r="D271" s="245">
        <f>'1500m.'!D23</f>
        <v>0</v>
      </c>
      <c r="E271" s="245">
        <f>'1500m.'!E23</f>
        <v>0</v>
      </c>
      <c r="F271" s="247">
        <f>'1500m.'!F23</f>
        <v>0</v>
      </c>
      <c r="G271" s="244">
        <f>'1500m.'!A23</f>
        <v>0</v>
      </c>
      <c r="H271" s="155" t="s">
        <v>353</v>
      </c>
      <c r="I271" s="238"/>
      <c r="J271" s="149" t="str">
        <f>'YARIŞMA BİLGİLERİ'!$F$21</f>
        <v>Kadınlar</v>
      </c>
      <c r="K271" s="239" t="str">
        <f t="shared" si="12"/>
        <v>İzmir-Kulüpler Arası Atletizm Süper lig Yarışmaları 1. Kademe</v>
      </c>
      <c r="L271" s="153" t="str">
        <f>'1500m.'!N$4</f>
        <v>3 Haziran 2014 20.10</v>
      </c>
      <c r="M271" s="153" t="s">
        <v>582</v>
      </c>
    </row>
    <row r="272" spans="1:13" s="240" customFormat="1" ht="26.25" customHeight="1">
      <c r="A272" s="147">
        <v>522</v>
      </c>
      <c r="B272" s="241" t="s">
        <v>441</v>
      </c>
      <c r="C272" s="243">
        <f>'1500m.'!C24</f>
        <v>0</v>
      </c>
      <c r="D272" s="245">
        <f>'1500m.'!D24</f>
        <v>0</v>
      </c>
      <c r="E272" s="245">
        <f>'1500m.'!E24</f>
        <v>0</v>
      </c>
      <c r="F272" s="247">
        <f>'1500m.'!F24</f>
        <v>0</v>
      </c>
      <c r="G272" s="244">
        <f>'1500m.'!A24</f>
        <v>0</v>
      </c>
      <c r="H272" s="155" t="s">
        <v>353</v>
      </c>
      <c r="I272" s="238"/>
      <c r="J272" s="149" t="str">
        <f>'YARIŞMA BİLGİLERİ'!$F$21</f>
        <v>Kadınlar</v>
      </c>
      <c r="K272" s="239" t="str">
        <f t="shared" si="12"/>
        <v>İzmir-Kulüpler Arası Atletizm Süper lig Yarışmaları 1. Kademe</v>
      </c>
      <c r="L272" s="153" t="str">
        <f>'1500m.'!N$4</f>
        <v>3 Haziran 2014 20.10</v>
      </c>
      <c r="M272" s="153" t="s">
        <v>582</v>
      </c>
    </row>
    <row r="273" spans="1:13" s="240" customFormat="1" ht="26.25" customHeight="1">
      <c r="A273" s="147">
        <v>523</v>
      </c>
      <c r="B273" s="241" t="s">
        <v>441</v>
      </c>
      <c r="C273" s="243">
        <f>'1500m.'!C25</f>
        <v>0</v>
      </c>
      <c r="D273" s="245">
        <f>'1500m.'!D25</f>
        <v>0</v>
      </c>
      <c r="E273" s="245">
        <f>'1500m.'!E25</f>
        <v>0</v>
      </c>
      <c r="F273" s="247">
        <f>'1500m.'!F25</f>
        <v>0</v>
      </c>
      <c r="G273" s="244">
        <f>'1500m.'!A25</f>
        <v>0</v>
      </c>
      <c r="H273" s="155" t="s">
        <v>353</v>
      </c>
      <c r="I273" s="238"/>
      <c r="J273" s="149" t="str">
        <f>'YARIŞMA BİLGİLERİ'!$F$21</f>
        <v>Kadınlar</v>
      </c>
      <c r="K273" s="239" t="str">
        <f t="shared" si="12"/>
        <v>İzmir-Kulüpler Arası Atletizm Süper lig Yarışmaları 1. Kademe</v>
      </c>
      <c r="L273" s="153" t="str">
        <f>'1500m.'!N$4</f>
        <v>3 Haziran 2014 20.10</v>
      </c>
      <c r="M273" s="153" t="s">
        <v>582</v>
      </c>
    </row>
    <row r="274" spans="1:13" s="240" customFormat="1" ht="26.25" customHeight="1">
      <c r="A274" s="147">
        <v>524</v>
      </c>
      <c r="B274" s="241" t="s">
        <v>441</v>
      </c>
      <c r="C274" s="243">
        <f>'1500m.'!C26</f>
        <v>0</v>
      </c>
      <c r="D274" s="245">
        <f>'1500m.'!D26</f>
        <v>0</v>
      </c>
      <c r="E274" s="245">
        <f>'1500m.'!E26</f>
        <v>0</v>
      </c>
      <c r="F274" s="247">
        <f>'1500m.'!F26</f>
        <v>0</v>
      </c>
      <c r="G274" s="244">
        <f>'1500m.'!A26</f>
        <v>0</v>
      </c>
      <c r="H274" s="155" t="s">
        <v>353</v>
      </c>
      <c r="I274" s="238"/>
      <c r="J274" s="149" t="str">
        <f>'YARIŞMA BİLGİLERİ'!$F$21</f>
        <v>Kadınlar</v>
      </c>
      <c r="K274" s="239" t="str">
        <f t="shared" si="12"/>
        <v>İzmir-Kulüpler Arası Atletizm Süper lig Yarışmaları 1. Kademe</v>
      </c>
      <c r="L274" s="153" t="str">
        <f>'1500m.'!N$4</f>
        <v>3 Haziran 2014 20.10</v>
      </c>
      <c r="M274" s="153" t="s">
        <v>582</v>
      </c>
    </row>
    <row r="275" spans="1:13" s="240" customFormat="1" ht="26.25" customHeight="1">
      <c r="A275" s="147">
        <v>525</v>
      </c>
      <c r="B275" s="241" t="s">
        <v>441</v>
      </c>
      <c r="C275" s="243">
        <f>'1500m.'!C27</f>
        <v>0</v>
      </c>
      <c r="D275" s="245">
        <f>'1500m.'!D27</f>
        <v>0</v>
      </c>
      <c r="E275" s="245">
        <f>'1500m.'!E27</f>
        <v>0</v>
      </c>
      <c r="F275" s="247">
        <f>'1500m.'!F27</f>
        <v>0</v>
      </c>
      <c r="G275" s="244">
        <f>'1500m.'!A27</f>
        <v>0</v>
      </c>
      <c r="H275" s="155" t="s">
        <v>353</v>
      </c>
      <c r="I275" s="238"/>
      <c r="J275" s="149" t="str">
        <f>'YARIŞMA BİLGİLERİ'!$F$21</f>
        <v>Kadınlar</v>
      </c>
      <c r="K275" s="239" t="str">
        <f t="shared" si="12"/>
        <v>İzmir-Kulüpler Arası Atletizm Süper lig Yarışmaları 1. Kademe</v>
      </c>
      <c r="L275" s="153" t="str">
        <f>'1500m.'!N$4</f>
        <v>3 Haziran 2014 20.10</v>
      </c>
      <c r="M275" s="153" t="s">
        <v>582</v>
      </c>
    </row>
    <row r="276" spans="1:13" s="240" customFormat="1" ht="26.25" customHeight="1">
      <c r="A276" s="147">
        <v>526</v>
      </c>
      <c r="B276" s="241" t="s">
        <v>441</v>
      </c>
      <c r="C276" s="243">
        <f>'1500m.'!C28</f>
        <v>0</v>
      </c>
      <c r="D276" s="245">
        <f>'1500m.'!D28</f>
        <v>0</v>
      </c>
      <c r="E276" s="245">
        <f>'1500m.'!E28</f>
        <v>0</v>
      </c>
      <c r="F276" s="247">
        <f>'1500m.'!F28</f>
        <v>0</v>
      </c>
      <c r="G276" s="244">
        <f>'1500m.'!A28</f>
        <v>0</v>
      </c>
      <c r="H276" s="155" t="s">
        <v>353</v>
      </c>
      <c r="I276" s="238"/>
      <c r="J276" s="149" t="str">
        <f>'YARIŞMA BİLGİLERİ'!$F$21</f>
        <v>Kadınlar</v>
      </c>
      <c r="K276" s="239" t="str">
        <f t="shared" si="12"/>
        <v>İzmir-Kulüpler Arası Atletizm Süper lig Yarışmaları 1. Kademe</v>
      </c>
      <c r="L276" s="153" t="str">
        <f>'1500m.'!N$4</f>
        <v>3 Haziran 2014 20.10</v>
      </c>
      <c r="M276" s="153" t="s">
        <v>582</v>
      </c>
    </row>
    <row r="277" spans="1:13" s="240" customFormat="1" ht="26.25" customHeight="1">
      <c r="A277" s="147">
        <v>527</v>
      </c>
      <c r="B277" s="241" t="s">
        <v>441</v>
      </c>
      <c r="C277" s="243">
        <f>'1500m.'!C29</f>
        <v>0</v>
      </c>
      <c r="D277" s="245">
        <f>'1500m.'!D29</f>
        <v>0</v>
      </c>
      <c r="E277" s="245">
        <f>'1500m.'!E29</f>
        <v>0</v>
      </c>
      <c r="F277" s="247">
        <f>'1500m.'!F29</f>
        <v>0</v>
      </c>
      <c r="G277" s="244">
        <f>'1500m.'!A29</f>
        <v>0</v>
      </c>
      <c r="H277" s="155" t="s">
        <v>353</v>
      </c>
      <c r="I277" s="238"/>
      <c r="J277" s="149" t="str">
        <f>'YARIŞMA BİLGİLERİ'!$F$21</f>
        <v>Kadınlar</v>
      </c>
      <c r="K277" s="239" t="str">
        <f t="shared" si="12"/>
        <v>İzmir-Kulüpler Arası Atletizm Süper lig Yarışmaları 1. Kademe</v>
      </c>
      <c r="L277" s="153" t="str">
        <f>'1500m.'!N$4</f>
        <v>3 Haziran 2014 20.10</v>
      </c>
      <c r="M277" s="153" t="s">
        <v>582</v>
      </c>
    </row>
    <row r="278" spans="1:13" s="240" customFormat="1" ht="26.25" customHeight="1">
      <c r="A278" s="147">
        <v>528</v>
      </c>
      <c r="B278" s="241" t="s">
        <v>441</v>
      </c>
      <c r="C278" s="243">
        <f>'1500m.'!C30</f>
        <v>0</v>
      </c>
      <c r="D278" s="245">
        <f>'1500m.'!D30</f>
        <v>0</v>
      </c>
      <c r="E278" s="245">
        <f>'1500m.'!E30</f>
        <v>0</v>
      </c>
      <c r="F278" s="247">
        <f>'1500m.'!F30</f>
        <v>0</v>
      </c>
      <c r="G278" s="244">
        <f>'1500m.'!A30</f>
        <v>0</v>
      </c>
      <c r="H278" s="155" t="s">
        <v>353</v>
      </c>
      <c r="I278" s="238"/>
      <c r="J278" s="149" t="str">
        <f>'YARIŞMA BİLGİLERİ'!$F$21</f>
        <v>Kadınlar</v>
      </c>
      <c r="K278" s="239" t="str">
        <f t="shared" si="12"/>
        <v>İzmir-Kulüpler Arası Atletizm Süper lig Yarışmaları 1. Kademe</v>
      </c>
      <c r="L278" s="153" t="str">
        <f>'1500m.'!N$4</f>
        <v>3 Haziran 2014 20.10</v>
      </c>
      <c r="M278" s="153" t="s">
        <v>582</v>
      </c>
    </row>
    <row r="279" spans="1:13" s="240" customFormat="1" ht="26.25" customHeight="1">
      <c r="A279" s="147">
        <v>529</v>
      </c>
      <c r="B279" s="241" t="s">
        <v>441</v>
      </c>
      <c r="C279" s="243">
        <f>'1500m.'!C31</f>
        <v>0</v>
      </c>
      <c r="D279" s="245">
        <f>'1500m.'!D31</f>
        <v>0</v>
      </c>
      <c r="E279" s="245">
        <f>'1500m.'!E31</f>
        <v>0</v>
      </c>
      <c r="F279" s="247">
        <f>'1500m.'!F31</f>
        <v>0</v>
      </c>
      <c r="G279" s="244">
        <f>'1500m.'!A31</f>
        <v>0</v>
      </c>
      <c r="H279" s="155" t="s">
        <v>353</v>
      </c>
      <c r="I279" s="238"/>
      <c r="J279" s="149" t="str">
        <f>'YARIŞMA BİLGİLERİ'!$F$21</f>
        <v>Kadınlar</v>
      </c>
      <c r="K279" s="239" t="str">
        <f t="shared" si="12"/>
        <v>İzmir-Kulüpler Arası Atletizm Süper lig Yarışmaları 1. Kademe</v>
      </c>
      <c r="L279" s="153" t="str">
        <f>'1500m.'!N$4</f>
        <v>3 Haziran 2014 20.10</v>
      </c>
      <c r="M279" s="153" t="s">
        <v>582</v>
      </c>
    </row>
    <row r="280" spans="1:13" s="240" customFormat="1" ht="26.25" customHeight="1">
      <c r="A280" s="147">
        <v>530</v>
      </c>
      <c r="B280" s="241" t="s">
        <v>441</v>
      </c>
      <c r="C280" s="243">
        <f>'1500m.'!C32</f>
        <v>0</v>
      </c>
      <c r="D280" s="245">
        <f>'1500m.'!D32</f>
        <v>0</v>
      </c>
      <c r="E280" s="245">
        <f>'1500m.'!E32</f>
        <v>0</v>
      </c>
      <c r="F280" s="247">
        <f>'1500m.'!F32</f>
        <v>0</v>
      </c>
      <c r="G280" s="244">
        <f>'1500m.'!A32</f>
        <v>0</v>
      </c>
      <c r="H280" s="155" t="s">
        <v>353</v>
      </c>
      <c r="I280" s="238"/>
      <c r="J280" s="149" t="str">
        <f>'YARIŞMA BİLGİLERİ'!$F$21</f>
        <v>Kadınlar</v>
      </c>
      <c r="K280" s="239" t="str">
        <f t="shared" si="12"/>
        <v>İzmir-Kulüpler Arası Atletizm Süper lig Yarışmaları 1. Kademe</v>
      </c>
      <c r="L280" s="153" t="str">
        <f>'1500m.'!N$4</f>
        <v>3 Haziran 2014 20.10</v>
      </c>
      <c r="M280" s="153" t="s">
        <v>582</v>
      </c>
    </row>
    <row r="281" spans="1:13" s="240" customFormat="1" ht="26.25" customHeight="1">
      <c r="A281" s="147">
        <v>531</v>
      </c>
      <c r="B281" s="241" t="s">
        <v>441</v>
      </c>
      <c r="C281" s="243">
        <f>'1500m.'!C33</f>
        <v>0</v>
      </c>
      <c r="D281" s="245">
        <f>'1500m.'!D33</f>
        <v>0</v>
      </c>
      <c r="E281" s="245">
        <f>'1500m.'!E33</f>
        <v>0</v>
      </c>
      <c r="F281" s="247">
        <f>'1500m.'!F33</f>
        <v>0</v>
      </c>
      <c r="G281" s="244">
        <f>'1500m.'!A33</f>
        <v>0</v>
      </c>
      <c r="H281" s="155" t="s">
        <v>353</v>
      </c>
      <c r="I281" s="238"/>
      <c r="J281" s="149" t="str">
        <f>'YARIŞMA BİLGİLERİ'!$F$21</f>
        <v>Kadınlar</v>
      </c>
      <c r="K281" s="239" t="str">
        <f t="shared" si="12"/>
        <v>İzmir-Kulüpler Arası Atletizm Süper lig Yarışmaları 1. Kademe</v>
      </c>
      <c r="L281" s="153" t="str">
        <f>'1500m.'!N$4</f>
        <v>3 Haziran 2014 20.10</v>
      </c>
      <c r="M281" s="153" t="s">
        <v>582</v>
      </c>
    </row>
    <row r="282" spans="1:13" s="240" customFormat="1" ht="26.25" customHeight="1">
      <c r="A282" s="147">
        <v>532</v>
      </c>
      <c r="B282" s="241" t="s">
        <v>441</v>
      </c>
      <c r="C282" s="243">
        <f>'1500m.'!C34</f>
        <v>0</v>
      </c>
      <c r="D282" s="245">
        <f>'1500m.'!D34</f>
        <v>0</v>
      </c>
      <c r="E282" s="245">
        <f>'1500m.'!E34</f>
        <v>0</v>
      </c>
      <c r="F282" s="247">
        <f>'1500m.'!F34</f>
        <v>0</v>
      </c>
      <c r="G282" s="244">
        <f>'1500m.'!A34</f>
        <v>27</v>
      </c>
      <c r="H282" s="155" t="s">
        <v>353</v>
      </c>
      <c r="I282" s="238"/>
      <c r="J282" s="149" t="str">
        <f>'YARIŞMA BİLGİLERİ'!$F$21</f>
        <v>Kadınlar</v>
      </c>
      <c r="K282" s="239" t="str">
        <f t="shared" si="12"/>
        <v>İzmir-Kulüpler Arası Atletizm Süper lig Yarışmaları 1. Kademe</v>
      </c>
      <c r="L282" s="153" t="str">
        <f>'1500m.'!N$4</f>
        <v>3 Haziran 2014 20.10</v>
      </c>
      <c r="M282" s="153" t="s">
        <v>582</v>
      </c>
    </row>
    <row r="283" spans="1:13" s="240" customFormat="1" ht="26.25" customHeight="1">
      <c r="A283" s="147">
        <v>533</v>
      </c>
      <c r="B283" s="241" t="s">
        <v>441</v>
      </c>
      <c r="C283" s="243">
        <f>'1500m.'!C35</f>
        <v>0</v>
      </c>
      <c r="D283" s="245">
        <f>'1500m.'!D35</f>
        <v>0</v>
      </c>
      <c r="E283" s="245">
        <f>'1500m.'!E35</f>
        <v>0</v>
      </c>
      <c r="F283" s="247">
        <f>'1500m.'!F35</f>
        <v>0</v>
      </c>
      <c r="G283" s="244">
        <f>'1500m.'!A35</f>
        <v>28</v>
      </c>
      <c r="H283" s="155" t="s">
        <v>353</v>
      </c>
      <c r="I283" s="238"/>
      <c r="J283" s="149" t="str">
        <f>'YARIŞMA BİLGİLERİ'!$F$21</f>
        <v>Kadınlar</v>
      </c>
      <c r="K283" s="239" t="str">
        <f t="shared" si="12"/>
        <v>İzmir-Kulüpler Arası Atletizm Süper lig Yarışmaları 1. Kademe</v>
      </c>
      <c r="L283" s="153" t="str">
        <f>'1500m.'!N$4</f>
        <v>3 Haziran 2014 20.10</v>
      </c>
      <c r="M283" s="153" t="s">
        <v>582</v>
      </c>
    </row>
    <row r="284" spans="1:13" s="240" customFormat="1" ht="26.25" customHeight="1">
      <c r="A284" s="147">
        <v>534</v>
      </c>
      <c r="B284" s="241" t="s">
        <v>441</v>
      </c>
      <c r="C284" s="243">
        <f>'1500m.'!C36</f>
        <v>0</v>
      </c>
      <c r="D284" s="245">
        <f>'1500m.'!D36</f>
        <v>0</v>
      </c>
      <c r="E284" s="245">
        <f>'1500m.'!E36</f>
        <v>0</v>
      </c>
      <c r="F284" s="247">
        <f>'1500m.'!F36</f>
        <v>0</v>
      </c>
      <c r="G284" s="244">
        <f>'1500m.'!A36</f>
        <v>29</v>
      </c>
      <c r="H284" s="155" t="s">
        <v>353</v>
      </c>
      <c r="I284" s="238"/>
      <c r="J284" s="149" t="str">
        <f>'YARIŞMA BİLGİLERİ'!$F$21</f>
        <v>Kadınlar</v>
      </c>
      <c r="K284" s="239" t="str">
        <f t="shared" si="12"/>
        <v>İzmir-Kulüpler Arası Atletizm Süper lig Yarışmaları 1. Kademe</v>
      </c>
      <c r="L284" s="153" t="str">
        <f>'1500m.'!N$4</f>
        <v>3 Haziran 2014 20.10</v>
      </c>
      <c r="M284" s="153" t="s">
        <v>582</v>
      </c>
    </row>
    <row r="285" spans="1:13" s="240" customFormat="1" ht="26.25" customHeight="1">
      <c r="A285" s="147">
        <v>535</v>
      </c>
      <c r="B285" s="241" t="s">
        <v>441</v>
      </c>
      <c r="C285" s="243">
        <f>'1500m.'!C37</f>
        <v>0</v>
      </c>
      <c r="D285" s="245">
        <f>'1500m.'!D37</f>
        <v>0</v>
      </c>
      <c r="E285" s="245">
        <f>'1500m.'!E37</f>
        <v>0</v>
      </c>
      <c r="F285" s="247">
        <f>'1500m.'!F37</f>
        <v>0</v>
      </c>
      <c r="G285" s="244">
        <f>'1500m.'!A37</f>
        <v>30</v>
      </c>
      <c r="H285" s="155" t="s">
        <v>353</v>
      </c>
      <c r="I285" s="238"/>
      <c r="J285" s="149" t="str">
        <f>'YARIŞMA BİLGİLERİ'!$F$21</f>
        <v>Kadınlar</v>
      </c>
      <c r="K285" s="239" t="str">
        <f t="shared" si="12"/>
        <v>İzmir-Kulüpler Arası Atletizm Süper lig Yarışmaları 1. Kademe</v>
      </c>
      <c r="L285" s="153" t="str">
        <f>'1500m.'!N$4</f>
        <v>3 Haziran 2014 20.10</v>
      </c>
      <c r="M285" s="153" t="s">
        <v>582</v>
      </c>
    </row>
    <row r="286" spans="1:13" s="240" customFormat="1" ht="26.25" customHeight="1">
      <c r="A286" s="147">
        <v>536</v>
      </c>
      <c r="B286" s="241" t="s">
        <v>441</v>
      </c>
      <c r="C286" s="243">
        <f>'1500m.'!C38</f>
        <v>0</v>
      </c>
      <c r="D286" s="245">
        <f>'1500m.'!D38</f>
        <v>0</v>
      </c>
      <c r="E286" s="245">
        <f>'1500m.'!E38</f>
        <v>0</v>
      </c>
      <c r="F286" s="247">
        <f>'1500m.'!F38</f>
        <v>0</v>
      </c>
      <c r="G286" s="244">
        <f>'1500m.'!A38</f>
        <v>31</v>
      </c>
      <c r="H286" s="155" t="s">
        <v>353</v>
      </c>
      <c r="I286" s="238"/>
      <c r="J286" s="149" t="str">
        <f>'YARIŞMA BİLGİLERİ'!$F$21</f>
        <v>Kadınlar</v>
      </c>
      <c r="K286" s="239" t="str">
        <f t="shared" si="12"/>
        <v>İzmir-Kulüpler Arası Atletizm Süper lig Yarışmaları 1. Kademe</v>
      </c>
      <c r="L286" s="153" t="str">
        <f>'1500m.'!N$4</f>
        <v>3 Haziran 2014 20.10</v>
      </c>
      <c r="M286" s="153" t="s">
        <v>582</v>
      </c>
    </row>
    <row r="287" spans="1:13" s="240" customFormat="1" ht="26.25" customHeight="1">
      <c r="A287" s="147">
        <v>537</v>
      </c>
      <c r="B287" s="241" t="s">
        <v>441</v>
      </c>
      <c r="C287" s="243">
        <f>'1500m.'!C39</f>
        <v>0</v>
      </c>
      <c r="D287" s="245">
        <f>'1500m.'!D39</f>
        <v>0</v>
      </c>
      <c r="E287" s="245">
        <f>'1500m.'!E39</f>
        <v>0</v>
      </c>
      <c r="F287" s="247">
        <f>'1500m.'!F39</f>
        <v>0</v>
      </c>
      <c r="G287" s="244">
        <f>'1500m.'!A39</f>
        <v>32</v>
      </c>
      <c r="H287" s="155" t="s">
        <v>353</v>
      </c>
      <c r="I287" s="238"/>
      <c r="J287" s="149" t="str">
        <f>'YARIŞMA BİLGİLERİ'!$F$21</f>
        <v>Kadınlar</v>
      </c>
      <c r="K287" s="239" t="str">
        <f t="shared" si="12"/>
        <v>İzmir-Kulüpler Arası Atletizm Süper lig Yarışmaları 1. Kademe</v>
      </c>
      <c r="L287" s="153" t="str">
        <f>'1500m.'!N$4</f>
        <v>3 Haziran 2014 20.10</v>
      </c>
      <c r="M287" s="153" t="s">
        <v>582</v>
      </c>
    </row>
    <row r="288" spans="1:13" s="240" customFormat="1" ht="26.25" customHeight="1">
      <c r="A288" s="147">
        <v>538</v>
      </c>
      <c r="B288" s="241" t="s">
        <v>441</v>
      </c>
      <c r="C288" s="243">
        <f>'1500m.'!C40</f>
        <v>0</v>
      </c>
      <c r="D288" s="245">
        <f>'1500m.'!D40</f>
        <v>0</v>
      </c>
      <c r="E288" s="245">
        <f>'1500m.'!E40</f>
        <v>0</v>
      </c>
      <c r="F288" s="247">
        <f>'1500m.'!F40</f>
        <v>0</v>
      </c>
      <c r="G288" s="244">
        <f>'1500m.'!A40</f>
        <v>33</v>
      </c>
      <c r="H288" s="155" t="s">
        <v>353</v>
      </c>
      <c r="I288" s="238"/>
      <c r="J288" s="149" t="str">
        <f>'YARIŞMA BİLGİLERİ'!$F$21</f>
        <v>Kadınlar</v>
      </c>
      <c r="K288" s="239" t="str">
        <f t="shared" si="12"/>
        <v>İzmir-Kulüpler Arası Atletizm Süper lig Yarışmaları 1. Kademe</v>
      </c>
      <c r="L288" s="153" t="str">
        <f>'1500m.'!N$4</f>
        <v>3 Haziran 2014 20.10</v>
      </c>
      <c r="M288" s="153" t="s">
        <v>582</v>
      </c>
    </row>
    <row r="289" spans="1:13" s="240" customFormat="1" ht="26.25" customHeight="1">
      <c r="A289" s="147">
        <v>539</v>
      </c>
      <c r="B289" s="241" t="s">
        <v>441</v>
      </c>
      <c r="C289" s="243">
        <f>'1500m.'!C41</f>
        <v>0</v>
      </c>
      <c r="D289" s="245">
        <f>'1500m.'!D41</f>
        <v>0</v>
      </c>
      <c r="E289" s="245">
        <f>'1500m.'!E41</f>
        <v>0</v>
      </c>
      <c r="F289" s="247">
        <f>'1500m.'!F41</f>
        <v>0</v>
      </c>
      <c r="G289" s="244">
        <f>'1500m.'!A41</f>
        <v>34</v>
      </c>
      <c r="H289" s="155" t="s">
        <v>353</v>
      </c>
      <c r="I289" s="238"/>
      <c r="J289" s="149" t="str">
        <f>'YARIŞMA BİLGİLERİ'!$F$21</f>
        <v>Kadınlar</v>
      </c>
      <c r="K289" s="239" t="str">
        <f t="shared" si="12"/>
        <v>İzmir-Kulüpler Arası Atletizm Süper lig Yarışmaları 1. Kademe</v>
      </c>
      <c r="L289" s="153" t="str">
        <f>'1500m.'!N$4</f>
        <v>3 Haziran 2014 20.10</v>
      </c>
      <c r="M289" s="153" t="s">
        <v>582</v>
      </c>
    </row>
    <row r="290" spans="1:13" s="240" customFormat="1" ht="26.25" customHeight="1">
      <c r="A290" s="147">
        <v>540</v>
      </c>
      <c r="B290" s="241" t="s">
        <v>492</v>
      </c>
      <c r="C290" s="243">
        <f>'400m.'!C8</f>
        <v>31619</v>
      </c>
      <c r="D290" s="245" t="str">
        <f>'400m.'!D8</f>
        <v>ANGELA MOROŞANU</v>
      </c>
      <c r="E290" s="245" t="str">
        <f>'400m.'!E8</f>
        <v>İSTANBUL-ENKA SPOR KULÜBÜ</v>
      </c>
      <c r="F290" s="246">
        <f>'400m.'!F8</f>
        <v>5358</v>
      </c>
      <c r="G290" s="244">
        <f>'400m.'!A8</f>
        <v>1</v>
      </c>
      <c r="H290" s="155" t="s">
        <v>488</v>
      </c>
      <c r="I290" s="238"/>
      <c r="J290" s="149" t="str">
        <f>'YARIŞMA BİLGİLERİ'!$F$21</f>
        <v>Kadınlar</v>
      </c>
      <c r="K290" s="239" t="str">
        <f t="shared" si="12"/>
        <v>İzmir-Kulüpler Arası Atletizm Süper lig Yarışmaları 1. Kademe</v>
      </c>
      <c r="L290" s="153" t="str">
        <f>'400m.'!N$4</f>
        <v>3 Haziran 2014 19.30</v>
      </c>
      <c r="M290" s="153" t="s">
        <v>582</v>
      </c>
    </row>
    <row r="291" spans="1:13" s="240" customFormat="1" ht="26.25" customHeight="1">
      <c r="A291" s="147">
        <v>541</v>
      </c>
      <c r="B291" s="241" t="s">
        <v>492</v>
      </c>
      <c r="C291" s="243">
        <f>'400m.'!C9</f>
        <v>33286</v>
      </c>
      <c r="D291" s="245" t="str">
        <f>'400m.'!D9</f>
        <v>ELENA MİRELA LAVRİCH</v>
      </c>
      <c r="E291" s="245" t="str">
        <f>'400m.'!E9</f>
        <v>İSTANBUL-FENERBAHÇE</v>
      </c>
      <c r="F291" s="246">
        <f>'400m.'!F9</f>
        <v>5387</v>
      </c>
      <c r="G291" s="244">
        <f>'400m.'!A9</f>
        <v>2</v>
      </c>
      <c r="H291" s="155" t="s">
        <v>488</v>
      </c>
      <c r="I291" s="238"/>
      <c r="J291" s="149" t="str">
        <f>'YARIŞMA BİLGİLERİ'!$F$21</f>
        <v>Kadınlar</v>
      </c>
      <c r="K291" s="239" t="str">
        <f t="shared" si="12"/>
        <v>İzmir-Kulüpler Arası Atletizm Süper lig Yarışmaları 1. Kademe</v>
      </c>
      <c r="L291" s="153" t="str">
        <f>'400m.'!N$4</f>
        <v>3 Haziran 2014 19.30</v>
      </c>
      <c r="M291" s="153" t="s">
        <v>582</v>
      </c>
    </row>
    <row r="292" spans="1:13" s="240" customFormat="1" ht="26.25" customHeight="1">
      <c r="A292" s="147">
        <v>542</v>
      </c>
      <c r="B292" s="241" t="s">
        <v>492</v>
      </c>
      <c r="C292" s="243">
        <f>'400m.'!C10</f>
        <v>33725</v>
      </c>
      <c r="D292" s="245" t="str">
        <f>'400m.'!D10</f>
        <v>MERYEM KASAP</v>
      </c>
      <c r="E292" s="245" t="str">
        <f>'400m.'!E10</f>
        <v>MERSİN-MESKİSPOR</v>
      </c>
      <c r="F292" s="246">
        <f>'400m.'!F10</f>
        <v>5665</v>
      </c>
      <c r="G292" s="244">
        <f>'400m.'!A10</f>
        <v>3</v>
      </c>
      <c r="H292" s="155" t="s">
        <v>488</v>
      </c>
      <c r="I292" s="238"/>
      <c r="J292" s="149" t="str">
        <f>'YARIŞMA BİLGİLERİ'!$F$21</f>
        <v>Kadınlar</v>
      </c>
      <c r="K292" s="239" t="str">
        <f t="shared" si="12"/>
        <v>İzmir-Kulüpler Arası Atletizm Süper lig Yarışmaları 1. Kademe</v>
      </c>
      <c r="L292" s="153" t="str">
        <f>'400m.'!N$4</f>
        <v>3 Haziran 2014 19.30</v>
      </c>
      <c r="M292" s="153" t="s">
        <v>582</v>
      </c>
    </row>
    <row r="293" spans="1:13" s="240" customFormat="1" ht="26.25" customHeight="1">
      <c r="A293" s="147">
        <v>543</v>
      </c>
      <c r="B293" s="241" t="s">
        <v>492</v>
      </c>
      <c r="C293" s="243">
        <f>'400m.'!C11</f>
        <v>32775</v>
      </c>
      <c r="D293" s="245" t="str">
        <f>'400m.'!D11</f>
        <v>Şükriye Nihan KORUK</v>
      </c>
      <c r="E293" s="245" t="str">
        <f>'400m.'!E11</f>
        <v>BURSA-BURSA BÜYÜKŞEHİR BELEDİYESPOR K.</v>
      </c>
      <c r="F293" s="246">
        <f>'400m.'!F11</f>
        <v>5748</v>
      </c>
      <c r="G293" s="244">
        <f>'400m.'!A11</f>
        <v>4</v>
      </c>
      <c r="H293" s="155" t="s">
        <v>488</v>
      </c>
      <c r="I293" s="238"/>
      <c r="J293" s="149" t="str">
        <f>'YARIŞMA BİLGİLERİ'!$F$21</f>
        <v>Kadınlar</v>
      </c>
      <c r="K293" s="239" t="str">
        <f t="shared" si="12"/>
        <v>İzmir-Kulüpler Arası Atletizm Süper lig Yarışmaları 1. Kademe</v>
      </c>
      <c r="L293" s="153" t="str">
        <f>'400m.'!N$4</f>
        <v>3 Haziran 2014 19.30</v>
      </c>
      <c r="M293" s="153" t="s">
        <v>582</v>
      </c>
    </row>
    <row r="294" spans="1:13" s="240" customFormat="1" ht="26.25" customHeight="1">
      <c r="A294" s="147">
        <v>544</v>
      </c>
      <c r="B294" s="241" t="s">
        <v>492</v>
      </c>
      <c r="C294" s="243" t="str">
        <f>'400m.'!C12</f>
        <v>25 09 1993</v>
      </c>
      <c r="D294" s="245" t="str">
        <f>'400m.'!D12</f>
        <v>Kader CEYHAN</v>
      </c>
      <c r="E294" s="245" t="str">
        <f>'400m.'!E12</f>
        <v>İSTANBUL-BEŞİKTAŞ J.K</v>
      </c>
      <c r="F294" s="246">
        <f>'400m.'!F12</f>
        <v>5904</v>
      </c>
      <c r="G294" s="244">
        <f>'400m.'!A12</f>
        <v>5</v>
      </c>
      <c r="H294" s="155" t="s">
        <v>488</v>
      </c>
      <c r="I294" s="238"/>
      <c r="J294" s="149" t="str">
        <f>'YARIŞMA BİLGİLERİ'!$F$21</f>
        <v>Kadınlar</v>
      </c>
      <c r="K294" s="239" t="str">
        <f t="shared" si="12"/>
        <v>İzmir-Kulüpler Arası Atletizm Süper lig Yarışmaları 1. Kademe</v>
      </c>
      <c r="L294" s="153" t="str">
        <f>'400m.'!N$4</f>
        <v>3 Haziran 2014 19.30</v>
      </c>
      <c r="M294" s="153" t="s">
        <v>582</v>
      </c>
    </row>
    <row r="295" spans="1:13" s="240" customFormat="1" ht="26.25" customHeight="1">
      <c r="A295" s="147">
        <v>545</v>
      </c>
      <c r="B295" s="241" t="s">
        <v>492</v>
      </c>
      <c r="C295" s="243">
        <f>'400m.'!C13</f>
        <v>35376</v>
      </c>
      <c r="D295" s="245" t="str">
        <f>'400m.'!D13</f>
        <v>SERAY ŞENTÜRK</v>
      </c>
      <c r="E295" s="245" t="str">
        <f>'400m.'!E13</f>
        <v>BURSA-OSMANGAZİ BELEDİYESPOR</v>
      </c>
      <c r="F295" s="246">
        <f>'400m.'!F13</f>
        <v>5928</v>
      </c>
      <c r="G295" s="244">
        <f>'400m.'!A13</f>
        <v>6</v>
      </c>
      <c r="H295" s="155" t="s">
        <v>488</v>
      </c>
      <c r="I295" s="238"/>
      <c r="J295" s="149" t="str">
        <f>'YARIŞMA BİLGİLERİ'!$F$21</f>
        <v>Kadınlar</v>
      </c>
      <c r="K295" s="239" t="str">
        <f t="shared" si="12"/>
        <v>İzmir-Kulüpler Arası Atletizm Süper lig Yarışmaları 1. Kademe</v>
      </c>
      <c r="L295" s="153" t="str">
        <f>'400m.'!N$4</f>
        <v>3 Haziran 2014 19.30</v>
      </c>
      <c r="M295" s="153" t="s">
        <v>582</v>
      </c>
    </row>
    <row r="296" spans="1:13" s="240" customFormat="1" ht="26.25" customHeight="1">
      <c r="A296" s="147">
        <v>546</v>
      </c>
      <c r="B296" s="241" t="s">
        <v>492</v>
      </c>
      <c r="C296" s="243">
        <f>'400m.'!C14</f>
        <v>34335</v>
      </c>
      <c r="D296" s="245" t="str">
        <f>'400m.'!D14</f>
        <v>TUĞBA GÜVENÇ</v>
      </c>
      <c r="E296" s="245" t="str">
        <f>'400m.'!E14</f>
        <v>İSTANBUL-ÜSKÜDAR BELEDİYESİ SPOR KULÜBÜ</v>
      </c>
      <c r="F296" s="246">
        <f>'400m.'!F14</f>
        <v>10154</v>
      </c>
      <c r="G296" s="244">
        <f>'400m.'!A14</f>
        <v>7</v>
      </c>
      <c r="H296" s="155" t="s">
        <v>488</v>
      </c>
      <c r="I296" s="238"/>
      <c r="J296" s="149" t="str">
        <f>'YARIŞMA BİLGİLERİ'!$F$21</f>
        <v>Kadınlar</v>
      </c>
      <c r="K296" s="239" t="str">
        <f t="shared" si="12"/>
        <v>İzmir-Kulüpler Arası Atletizm Süper lig Yarışmaları 1. Kademe</v>
      </c>
      <c r="L296" s="153" t="str">
        <f>'400m.'!N$4</f>
        <v>3 Haziran 2014 19.30</v>
      </c>
      <c r="M296" s="153" t="s">
        <v>582</v>
      </c>
    </row>
    <row r="297" spans="1:13" s="240" customFormat="1" ht="26.25" customHeight="1">
      <c r="A297" s="147">
        <v>547</v>
      </c>
      <c r="B297" s="241" t="s">
        <v>492</v>
      </c>
      <c r="C297" s="243">
        <f>'400m.'!C15</f>
        <v>36018</v>
      </c>
      <c r="D297" s="245" t="str">
        <f>'400m.'!D15</f>
        <v>AYNURSEL PINAR</v>
      </c>
      <c r="E297" s="245" t="str">
        <f>'400m.'!E15</f>
        <v>İZMİR-İZMİR BÜYÜKŞEHİR BELEDİYE SPOR KLUBÜ</v>
      </c>
      <c r="F297" s="246">
        <f>'400m.'!F15</f>
        <v>10459</v>
      </c>
      <c r="G297" s="244">
        <f>'400m.'!A15</f>
        <v>8</v>
      </c>
      <c r="H297" s="155" t="s">
        <v>488</v>
      </c>
      <c r="I297" s="238"/>
      <c r="J297" s="149" t="str">
        <f>'YARIŞMA BİLGİLERİ'!$F$21</f>
        <v>Kadınlar</v>
      </c>
      <c r="K297" s="239" t="str">
        <f t="shared" si="12"/>
        <v>İzmir-Kulüpler Arası Atletizm Süper lig Yarışmaları 1. Kademe</v>
      </c>
      <c r="L297" s="153" t="str">
        <f>'400m.'!N$4</f>
        <v>3 Haziran 2014 19.30</v>
      </c>
      <c r="M297" s="153" t="s">
        <v>582</v>
      </c>
    </row>
    <row r="298" spans="1:13" s="240" customFormat="1" ht="26.25" customHeight="1">
      <c r="A298" s="147">
        <v>548</v>
      </c>
      <c r="B298" s="241" t="s">
        <v>492</v>
      </c>
      <c r="C298" s="243">
        <f>'400m.'!C16</f>
        <v>0</v>
      </c>
      <c r="D298" s="245">
        <f>'400m.'!D16</f>
        <v>0</v>
      </c>
      <c r="E298" s="245">
        <f>'400m.'!E16</f>
        <v>0</v>
      </c>
      <c r="F298" s="246">
        <f>'400m.'!F16</f>
        <v>0</v>
      </c>
      <c r="G298" s="244">
        <f>'400m.'!A16</f>
        <v>0</v>
      </c>
      <c r="H298" s="155" t="s">
        <v>488</v>
      </c>
      <c r="I298" s="238"/>
      <c r="J298" s="149" t="str">
        <f>'YARIŞMA BİLGİLERİ'!$F$21</f>
        <v>Kadınlar</v>
      </c>
      <c r="K298" s="239" t="str">
        <f t="shared" si="12"/>
        <v>İzmir-Kulüpler Arası Atletizm Süper lig Yarışmaları 1. Kademe</v>
      </c>
      <c r="L298" s="153" t="str">
        <f>'400m.'!N$4</f>
        <v>3 Haziran 2014 19.30</v>
      </c>
      <c r="M298" s="153" t="s">
        <v>582</v>
      </c>
    </row>
    <row r="299" spans="1:13" s="240" customFormat="1" ht="26.25" customHeight="1">
      <c r="A299" s="147">
        <v>549</v>
      </c>
      <c r="B299" s="241" t="s">
        <v>492</v>
      </c>
      <c r="C299" s="243">
        <f>'400m.'!C17</f>
        <v>0</v>
      </c>
      <c r="D299" s="245">
        <f>'400m.'!D17</f>
        <v>0</v>
      </c>
      <c r="E299" s="245">
        <f>'400m.'!E17</f>
        <v>0</v>
      </c>
      <c r="F299" s="246">
        <f>'400m.'!F17</f>
        <v>0</v>
      </c>
      <c r="G299" s="244">
        <f>'400m.'!A17</f>
        <v>0</v>
      </c>
      <c r="H299" s="155" t="s">
        <v>488</v>
      </c>
      <c r="I299" s="238"/>
      <c r="J299" s="149" t="str">
        <f>'YARIŞMA BİLGİLERİ'!$F$21</f>
        <v>Kadınlar</v>
      </c>
      <c r="K299" s="239" t="str">
        <f t="shared" si="12"/>
        <v>İzmir-Kulüpler Arası Atletizm Süper lig Yarışmaları 1. Kademe</v>
      </c>
      <c r="L299" s="153" t="str">
        <f>'400m.'!N$4</f>
        <v>3 Haziran 2014 19.30</v>
      </c>
      <c r="M299" s="153" t="s">
        <v>582</v>
      </c>
    </row>
    <row r="300" spans="1:13" s="240" customFormat="1" ht="26.25" customHeight="1">
      <c r="A300" s="147">
        <v>550</v>
      </c>
      <c r="B300" s="241" t="s">
        <v>492</v>
      </c>
      <c r="C300" s="243">
        <f>'400m.'!C18</f>
        <v>0</v>
      </c>
      <c r="D300" s="245">
        <f>'400m.'!D18</f>
        <v>0</v>
      </c>
      <c r="E300" s="245">
        <f>'400m.'!E18</f>
        <v>0</v>
      </c>
      <c r="F300" s="246">
        <f>'400m.'!F18</f>
        <v>0</v>
      </c>
      <c r="G300" s="244">
        <f>'400m.'!A18</f>
        <v>0</v>
      </c>
      <c r="H300" s="155" t="s">
        <v>488</v>
      </c>
      <c r="I300" s="238"/>
      <c r="J300" s="149" t="str">
        <f>'YARIŞMA BİLGİLERİ'!$F$21</f>
        <v>Kadınlar</v>
      </c>
      <c r="K300" s="239" t="str">
        <f t="shared" si="12"/>
        <v>İzmir-Kulüpler Arası Atletizm Süper lig Yarışmaları 1. Kademe</v>
      </c>
      <c r="L300" s="153" t="str">
        <f>'400m.'!N$4</f>
        <v>3 Haziran 2014 19.30</v>
      </c>
      <c r="M300" s="153" t="s">
        <v>582</v>
      </c>
    </row>
    <row r="301" spans="1:13" s="240" customFormat="1" ht="26.25" customHeight="1">
      <c r="A301" s="147">
        <v>551</v>
      </c>
      <c r="B301" s="241" t="s">
        <v>492</v>
      </c>
      <c r="C301" s="243">
        <f>'400m.'!C19</f>
        <v>0</v>
      </c>
      <c r="D301" s="245">
        <f>'400m.'!D19</f>
        <v>0</v>
      </c>
      <c r="E301" s="245">
        <f>'400m.'!E19</f>
        <v>0</v>
      </c>
      <c r="F301" s="246">
        <f>'400m.'!F19</f>
        <v>0</v>
      </c>
      <c r="G301" s="244">
        <f>'400m.'!A19</f>
        <v>0</v>
      </c>
      <c r="H301" s="155" t="s">
        <v>488</v>
      </c>
      <c r="I301" s="238"/>
      <c r="J301" s="149" t="str">
        <f>'YARIŞMA BİLGİLERİ'!$F$21</f>
        <v>Kadınlar</v>
      </c>
      <c r="K301" s="239" t="str">
        <f t="shared" si="12"/>
        <v>İzmir-Kulüpler Arası Atletizm Süper lig Yarışmaları 1. Kademe</v>
      </c>
      <c r="L301" s="153" t="str">
        <f>'400m.'!N$4</f>
        <v>3 Haziran 2014 19.30</v>
      </c>
      <c r="M301" s="153" t="s">
        <v>582</v>
      </c>
    </row>
    <row r="302" spans="1:13" s="240" customFormat="1" ht="26.25" customHeight="1">
      <c r="A302" s="147">
        <v>552</v>
      </c>
      <c r="B302" s="241" t="s">
        <v>492</v>
      </c>
      <c r="C302" s="243">
        <f>'400m.'!C20</f>
        <v>0</v>
      </c>
      <c r="D302" s="245">
        <f>'400m.'!D20</f>
        <v>0</v>
      </c>
      <c r="E302" s="245">
        <f>'400m.'!E20</f>
        <v>0</v>
      </c>
      <c r="F302" s="246">
        <f>'400m.'!F20</f>
        <v>0</v>
      </c>
      <c r="G302" s="244">
        <f>'400m.'!A20</f>
        <v>0</v>
      </c>
      <c r="H302" s="155" t="s">
        <v>488</v>
      </c>
      <c r="I302" s="238"/>
      <c r="J302" s="149" t="str">
        <f>'YARIŞMA BİLGİLERİ'!$F$21</f>
        <v>Kadınlar</v>
      </c>
      <c r="K302" s="239" t="str">
        <f t="shared" si="12"/>
        <v>İzmir-Kulüpler Arası Atletizm Süper lig Yarışmaları 1. Kademe</v>
      </c>
      <c r="L302" s="153" t="str">
        <f>'400m.'!N$4</f>
        <v>3 Haziran 2014 19.30</v>
      </c>
      <c r="M302" s="153" t="s">
        <v>582</v>
      </c>
    </row>
    <row r="303" spans="1:13" s="240" customFormat="1" ht="26.25" customHeight="1">
      <c r="A303" s="147">
        <v>553</v>
      </c>
      <c r="B303" s="241" t="s">
        <v>492</v>
      </c>
      <c r="C303" s="243">
        <f>'400m.'!C21</f>
        <v>0</v>
      </c>
      <c r="D303" s="245">
        <f>'400m.'!D21</f>
        <v>0</v>
      </c>
      <c r="E303" s="245">
        <f>'400m.'!E21</f>
        <v>0</v>
      </c>
      <c r="F303" s="246">
        <f>'400m.'!F21</f>
        <v>0</v>
      </c>
      <c r="G303" s="244">
        <f>'400m.'!A21</f>
        <v>0</v>
      </c>
      <c r="H303" s="155" t="s">
        <v>488</v>
      </c>
      <c r="I303" s="238"/>
      <c r="J303" s="149" t="str">
        <f>'YARIŞMA BİLGİLERİ'!$F$21</f>
        <v>Kadınlar</v>
      </c>
      <c r="K303" s="239" t="str">
        <f t="shared" si="12"/>
        <v>İzmir-Kulüpler Arası Atletizm Süper lig Yarışmaları 1. Kademe</v>
      </c>
      <c r="L303" s="153" t="str">
        <f>'400m.'!N$4</f>
        <v>3 Haziran 2014 19.30</v>
      </c>
      <c r="M303" s="153" t="s">
        <v>582</v>
      </c>
    </row>
    <row r="304" spans="1:13" s="240" customFormat="1" ht="26.25" customHeight="1">
      <c r="A304" s="147">
        <v>554</v>
      </c>
      <c r="B304" s="241" t="s">
        <v>492</v>
      </c>
      <c r="C304" s="243">
        <f>'400m.'!C22</f>
        <v>0</v>
      </c>
      <c r="D304" s="245">
        <f>'400m.'!D22</f>
        <v>0</v>
      </c>
      <c r="E304" s="245">
        <f>'400m.'!E22</f>
        <v>0</v>
      </c>
      <c r="F304" s="246">
        <f>'400m.'!F22</f>
        <v>0</v>
      </c>
      <c r="G304" s="244">
        <f>'400m.'!A22</f>
        <v>0</v>
      </c>
      <c r="H304" s="155" t="s">
        <v>488</v>
      </c>
      <c r="I304" s="238"/>
      <c r="J304" s="149" t="str">
        <f>'YARIŞMA BİLGİLERİ'!$F$21</f>
        <v>Kadınlar</v>
      </c>
      <c r="K304" s="239" t="str">
        <f t="shared" si="12"/>
        <v>İzmir-Kulüpler Arası Atletizm Süper lig Yarışmaları 1. Kademe</v>
      </c>
      <c r="L304" s="153" t="str">
        <f>'400m.'!N$4</f>
        <v>3 Haziran 2014 19.30</v>
      </c>
      <c r="M304" s="153" t="s">
        <v>582</v>
      </c>
    </row>
    <row r="305" spans="1:13" s="240" customFormat="1" ht="26.25" customHeight="1">
      <c r="A305" s="147">
        <v>555</v>
      </c>
      <c r="B305" s="241" t="s">
        <v>492</v>
      </c>
      <c r="C305" s="243">
        <f>'400m.'!C23</f>
        <v>0</v>
      </c>
      <c r="D305" s="245">
        <f>'400m.'!D23</f>
        <v>0</v>
      </c>
      <c r="E305" s="245">
        <f>'400m.'!E23</f>
        <v>0</v>
      </c>
      <c r="F305" s="246">
        <f>'400m.'!F23</f>
        <v>0</v>
      </c>
      <c r="G305" s="244">
        <f>'400m.'!A23</f>
        <v>0</v>
      </c>
      <c r="H305" s="155" t="s">
        <v>488</v>
      </c>
      <c r="I305" s="238"/>
      <c r="J305" s="149" t="str">
        <f>'YARIŞMA BİLGİLERİ'!$F$21</f>
        <v>Kadınlar</v>
      </c>
      <c r="K305" s="239" t="str">
        <f t="shared" si="12"/>
        <v>İzmir-Kulüpler Arası Atletizm Süper lig Yarışmaları 1. Kademe</v>
      </c>
      <c r="L305" s="153" t="str">
        <f>'400m.'!N$4</f>
        <v>3 Haziran 2014 19.30</v>
      </c>
      <c r="M305" s="153" t="s">
        <v>582</v>
      </c>
    </row>
    <row r="306" spans="1:13" s="240" customFormat="1" ht="26.25" customHeight="1">
      <c r="A306" s="147">
        <v>556</v>
      </c>
      <c r="B306" s="241" t="s">
        <v>492</v>
      </c>
      <c r="C306" s="243">
        <f>'400m.'!C24</f>
        <v>0</v>
      </c>
      <c r="D306" s="245">
        <f>'400m.'!D24</f>
        <v>0</v>
      </c>
      <c r="E306" s="245">
        <f>'400m.'!E24</f>
        <v>0</v>
      </c>
      <c r="F306" s="246">
        <f>'400m.'!F24</f>
        <v>0</v>
      </c>
      <c r="G306" s="244">
        <f>'400m.'!A24</f>
        <v>0</v>
      </c>
      <c r="H306" s="155" t="s">
        <v>488</v>
      </c>
      <c r="I306" s="238"/>
      <c r="J306" s="149" t="str">
        <f>'YARIŞMA BİLGİLERİ'!$F$21</f>
        <v>Kadınlar</v>
      </c>
      <c r="K306" s="239" t="str">
        <f t="shared" si="12"/>
        <v>İzmir-Kulüpler Arası Atletizm Süper lig Yarışmaları 1. Kademe</v>
      </c>
      <c r="L306" s="153" t="str">
        <f>'400m.'!N$4</f>
        <v>3 Haziran 2014 19.30</v>
      </c>
      <c r="M306" s="153" t="s">
        <v>582</v>
      </c>
    </row>
    <row r="307" spans="1:13" s="240" customFormat="1" ht="26.25" customHeight="1">
      <c r="A307" s="147">
        <v>557</v>
      </c>
      <c r="B307" s="241" t="s">
        <v>492</v>
      </c>
      <c r="C307" s="243">
        <f>'400m.'!C25</f>
        <v>0</v>
      </c>
      <c r="D307" s="245">
        <f>'400m.'!D25</f>
        <v>0</v>
      </c>
      <c r="E307" s="245">
        <f>'400m.'!E25</f>
        <v>0</v>
      </c>
      <c r="F307" s="246">
        <f>'400m.'!F25</f>
        <v>0</v>
      </c>
      <c r="G307" s="244">
        <f>'400m.'!A25</f>
        <v>0</v>
      </c>
      <c r="H307" s="155" t="s">
        <v>488</v>
      </c>
      <c r="I307" s="238"/>
      <c r="J307" s="149" t="str">
        <f>'YARIŞMA BİLGİLERİ'!$F$21</f>
        <v>Kadınlar</v>
      </c>
      <c r="K307" s="239" t="str">
        <f t="shared" si="12"/>
        <v>İzmir-Kulüpler Arası Atletizm Süper lig Yarışmaları 1. Kademe</v>
      </c>
      <c r="L307" s="153" t="str">
        <f>'400m.'!N$4</f>
        <v>3 Haziran 2014 19.30</v>
      </c>
      <c r="M307" s="153" t="s">
        <v>582</v>
      </c>
    </row>
    <row r="308" spans="1:13" s="240" customFormat="1" ht="26.25" customHeight="1">
      <c r="A308" s="147">
        <v>558</v>
      </c>
      <c r="B308" s="241" t="s">
        <v>492</v>
      </c>
      <c r="C308" s="243">
        <f>'400m.'!C26</f>
        <v>0</v>
      </c>
      <c r="D308" s="245">
        <f>'400m.'!D26</f>
        <v>0</v>
      </c>
      <c r="E308" s="245">
        <f>'400m.'!E26</f>
        <v>0</v>
      </c>
      <c r="F308" s="246">
        <f>'400m.'!F26</f>
        <v>0</v>
      </c>
      <c r="G308" s="244">
        <f>'400m.'!A26</f>
        <v>19</v>
      </c>
      <c r="H308" s="155" t="s">
        <v>488</v>
      </c>
      <c r="I308" s="238"/>
      <c r="J308" s="149" t="str">
        <f>'YARIŞMA BİLGİLERİ'!$F$21</f>
        <v>Kadınlar</v>
      </c>
      <c r="K308" s="239" t="str">
        <f t="shared" si="12"/>
        <v>İzmir-Kulüpler Arası Atletizm Süper lig Yarışmaları 1. Kademe</v>
      </c>
      <c r="L308" s="153" t="str">
        <f>'400m.'!N$4</f>
        <v>3 Haziran 2014 19.30</v>
      </c>
      <c r="M308" s="153" t="s">
        <v>582</v>
      </c>
    </row>
    <row r="309" spans="1:13" s="240" customFormat="1" ht="26.25" customHeight="1">
      <c r="A309" s="147">
        <v>559</v>
      </c>
      <c r="B309" s="241" t="s">
        <v>492</v>
      </c>
      <c r="C309" s="243">
        <f>'400m.'!C27</f>
        <v>0</v>
      </c>
      <c r="D309" s="245">
        <f>'400m.'!D27</f>
        <v>0</v>
      </c>
      <c r="E309" s="245">
        <f>'400m.'!E27</f>
        <v>0</v>
      </c>
      <c r="F309" s="246">
        <f>'400m.'!F27</f>
        <v>0</v>
      </c>
      <c r="G309" s="244">
        <f>'400m.'!A27</f>
        <v>20</v>
      </c>
      <c r="H309" s="155" t="s">
        <v>488</v>
      </c>
      <c r="I309" s="238"/>
      <c r="J309" s="149" t="str">
        <f>'YARIŞMA BİLGİLERİ'!$F$21</f>
        <v>Kadınlar</v>
      </c>
      <c r="K309" s="239" t="str">
        <f t="shared" si="12"/>
        <v>İzmir-Kulüpler Arası Atletizm Süper lig Yarışmaları 1. Kademe</v>
      </c>
      <c r="L309" s="153" t="str">
        <f>'400m.'!N$4</f>
        <v>3 Haziran 2014 19.30</v>
      </c>
      <c r="M309" s="153" t="s">
        <v>582</v>
      </c>
    </row>
    <row r="310" spans="1:13" s="240" customFormat="1" ht="26.25" customHeight="1">
      <c r="A310" s="147">
        <v>560</v>
      </c>
      <c r="B310" s="241" t="s">
        <v>492</v>
      </c>
      <c r="C310" s="243">
        <f>'400m.'!C28</f>
        <v>0</v>
      </c>
      <c r="D310" s="245">
        <f>'400m.'!D28</f>
        <v>0</v>
      </c>
      <c r="E310" s="245">
        <f>'400m.'!E28</f>
        <v>0</v>
      </c>
      <c r="F310" s="246">
        <f>'400m.'!F28</f>
        <v>0</v>
      </c>
      <c r="G310" s="244">
        <f>'400m.'!A28</f>
        <v>21</v>
      </c>
      <c r="H310" s="155" t="s">
        <v>488</v>
      </c>
      <c r="I310" s="238"/>
      <c r="J310" s="149" t="str">
        <f>'YARIŞMA BİLGİLERİ'!$F$21</f>
        <v>Kadınlar</v>
      </c>
      <c r="K310" s="239" t="str">
        <f t="shared" si="12"/>
        <v>İzmir-Kulüpler Arası Atletizm Süper lig Yarışmaları 1. Kademe</v>
      </c>
      <c r="L310" s="153" t="str">
        <f>'400m.'!N$4</f>
        <v>3 Haziran 2014 19.30</v>
      </c>
      <c r="M310" s="153" t="s">
        <v>582</v>
      </c>
    </row>
    <row r="311" spans="1:13" s="240" customFormat="1" ht="26.25" customHeight="1">
      <c r="A311" s="147">
        <v>561</v>
      </c>
      <c r="B311" s="241" t="s">
        <v>492</v>
      </c>
      <c r="C311" s="243">
        <f>'400m.'!C29</f>
        <v>0</v>
      </c>
      <c r="D311" s="245">
        <f>'400m.'!D29</f>
        <v>0</v>
      </c>
      <c r="E311" s="245">
        <f>'400m.'!E29</f>
        <v>0</v>
      </c>
      <c r="F311" s="246">
        <f>'400m.'!F29</f>
        <v>0</v>
      </c>
      <c r="G311" s="244">
        <f>'400m.'!A29</f>
        <v>22</v>
      </c>
      <c r="H311" s="155" t="s">
        <v>488</v>
      </c>
      <c r="I311" s="238"/>
      <c r="J311" s="149" t="str">
        <f>'YARIŞMA BİLGİLERİ'!$F$21</f>
        <v>Kadınlar</v>
      </c>
      <c r="K311" s="239" t="str">
        <f t="shared" si="12"/>
        <v>İzmir-Kulüpler Arası Atletizm Süper lig Yarışmaları 1. Kademe</v>
      </c>
      <c r="L311" s="153" t="str">
        <f>'400m.'!N$4</f>
        <v>3 Haziran 2014 19.30</v>
      </c>
      <c r="M311" s="153" t="s">
        <v>582</v>
      </c>
    </row>
    <row r="312" spans="1:13" s="240" customFormat="1" ht="26.25" customHeight="1">
      <c r="A312" s="147">
        <v>562</v>
      </c>
      <c r="B312" s="241" t="s">
        <v>492</v>
      </c>
      <c r="C312" s="243">
        <f>'400m.'!C30</f>
        <v>0</v>
      </c>
      <c r="D312" s="245">
        <f>'400m.'!D30</f>
        <v>0</v>
      </c>
      <c r="E312" s="245">
        <f>'400m.'!E30</f>
        <v>0</v>
      </c>
      <c r="F312" s="246">
        <f>'400m.'!F30</f>
        <v>0</v>
      </c>
      <c r="G312" s="244">
        <f>'400m.'!A30</f>
        <v>23</v>
      </c>
      <c r="H312" s="155" t="s">
        <v>488</v>
      </c>
      <c r="I312" s="238"/>
      <c r="J312" s="149" t="str">
        <f>'YARIŞMA BİLGİLERİ'!$F$21</f>
        <v>Kadınlar</v>
      </c>
      <c r="K312" s="239" t="str">
        <f t="shared" si="12"/>
        <v>İzmir-Kulüpler Arası Atletizm Süper lig Yarışmaları 1. Kademe</v>
      </c>
      <c r="L312" s="153" t="str">
        <f>'400m.'!N$4</f>
        <v>3 Haziran 2014 19.30</v>
      </c>
      <c r="M312" s="153" t="s">
        <v>582</v>
      </c>
    </row>
    <row r="313" spans="1:13" s="240" customFormat="1" ht="26.25" customHeight="1">
      <c r="A313" s="147">
        <v>563</v>
      </c>
      <c r="B313" s="241" t="s">
        <v>492</v>
      </c>
      <c r="C313" s="243">
        <f>'400m.'!C31</f>
        <v>0</v>
      </c>
      <c r="D313" s="245">
        <f>'400m.'!D31</f>
        <v>0</v>
      </c>
      <c r="E313" s="245">
        <f>'400m.'!E31</f>
        <v>0</v>
      </c>
      <c r="F313" s="246">
        <f>'400m.'!F31</f>
        <v>0</v>
      </c>
      <c r="G313" s="244">
        <f>'400m.'!A31</f>
        <v>24</v>
      </c>
      <c r="H313" s="155" t="s">
        <v>488</v>
      </c>
      <c r="I313" s="238"/>
      <c r="J313" s="149" t="str">
        <f>'YARIŞMA BİLGİLERİ'!$F$21</f>
        <v>Kadınlar</v>
      </c>
      <c r="K313" s="239" t="str">
        <f t="shared" si="12"/>
        <v>İzmir-Kulüpler Arası Atletizm Süper lig Yarışmaları 1. Kademe</v>
      </c>
      <c r="L313" s="153" t="str">
        <f>'400m.'!N$4</f>
        <v>3 Haziran 2014 19.30</v>
      </c>
      <c r="M313" s="153" t="s">
        <v>582</v>
      </c>
    </row>
    <row r="314" spans="1:13" s="240" customFormat="1" ht="26.25" customHeight="1">
      <c r="A314" s="147">
        <v>564</v>
      </c>
      <c r="B314" s="241" t="s">
        <v>492</v>
      </c>
      <c r="C314" s="243">
        <f>'400m.'!C32</f>
        <v>0</v>
      </c>
      <c r="D314" s="245">
        <f>'400m.'!D32</f>
        <v>0</v>
      </c>
      <c r="E314" s="245">
        <f>'400m.'!E32</f>
        <v>0</v>
      </c>
      <c r="F314" s="246">
        <f>'400m.'!F32</f>
        <v>0</v>
      </c>
      <c r="G314" s="244">
        <f>'400m.'!A32</f>
        <v>25</v>
      </c>
      <c r="H314" s="155" t="s">
        <v>488</v>
      </c>
      <c r="I314" s="238"/>
      <c r="J314" s="149" t="str">
        <f>'YARIŞMA BİLGİLERİ'!$F$21</f>
        <v>Kadınlar</v>
      </c>
      <c r="K314" s="239" t="str">
        <f t="shared" si="12"/>
        <v>İzmir-Kulüpler Arası Atletizm Süper lig Yarışmaları 1. Kademe</v>
      </c>
      <c r="L314" s="153" t="str">
        <f>'400m.'!N$4</f>
        <v>3 Haziran 2014 19.30</v>
      </c>
      <c r="M314" s="153" t="s">
        <v>582</v>
      </c>
    </row>
    <row r="315" spans="1:13" s="240" customFormat="1" ht="26.25" customHeight="1">
      <c r="A315" s="147">
        <v>565</v>
      </c>
      <c r="B315" s="241" t="s">
        <v>492</v>
      </c>
      <c r="C315" s="243">
        <f>'400m.'!C33</f>
        <v>0</v>
      </c>
      <c r="D315" s="245">
        <f>'400m.'!D33</f>
        <v>0</v>
      </c>
      <c r="E315" s="245">
        <f>'400m.'!E33</f>
        <v>0</v>
      </c>
      <c r="F315" s="246">
        <f>'400m.'!F33</f>
        <v>0</v>
      </c>
      <c r="G315" s="244">
        <f>'400m.'!A33</f>
        <v>26</v>
      </c>
      <c r="H315" s="155" t="s">
        <v>488</v>
      </c>
      <c r="I315" s="238"/>
      <c r="J315" s="149" t="str">
        <f>'YARIŞMA BİLGİLERİ'!$F$21</f>
        <v>Kadınlar</v>
      </c>
      <c r="K315" s="239" t="str">
        <f t="shared" si="12"/>
        <v>İzmir-Kulüpler Arası Atletizm Süper lig Yarışmaları 1. Kademe</v>
      </c>
      <c r="L315" s="153" t="str">
        <f>'400m.'!N$4</f>
        <v>3 Haziran 2014 19.30</v>
      </c>
      <c r="M315" s="153" t="s">
        <v>582</v>
      </c>
    </row>
    <row r="316" spans="1:13" s="240" customFormat="1" ht="26.25" customHeight="1">
      <c r="A316" s="147">
        <v>566</v>
      </c>
      <c r="B316" s="241" t="s">
        <v>492</v>
      </c>
      <c r="C316" s="243">
        <f>'400m.'!C34</f>
        <v>0</v>
      </c>
      <c r="D316" s="245">
        <f>'400m.'!D34</f>
        <v>0</v>
      </c>
      <c r="E316" s="245">
        <f>'400m.'!E34</f>
        <v>0</v>
      </c>
      <c r="F316" s="246">
        <f>'400m.'!F34</f>
        <v>0</v>
      </c>
      <c r="G316" s="244">
        <f>'400m.'!A34</f>
        <v>27</v>
      </c>
      <c r="H316" s="155" t="s">
        <v>488</v>
      </c>
      <c r="I316" s="238"/>
      <c r="J316" s="149" t="str">
        <f>'YARIŞMA BİLGİLERİ'!$F$21</f>
        <v>Kadınlar</v>
      </c>
      <c r="K316" s="239" t="str">
        <f t="shared" si="12"/>
        <v>İzmir-Kulüpler Arası Atletizm Süper lig Yarışmaları 1. Kademe</v>
      </c>
      <c r="L316" s="153" t="str">
        <f>'400m.'!N$4</f>
        <v>3 Haziran 2014 19.30</v>
      </c>
      <c r="M316" s="153" t="s">
        <v>582</v>
      </c>
    </row>
    <row r="317" spans="1:13" s="240" customFormat="1" ht="26.25" customHeight="1">
      <c r="A317" s="147">
        <v>567</v>
      </c>
      <c r="B317" s="241" t="s">
        <v>492</v>
      </c>
      <c r="C317" s="243">
        <f>'400m.'!C35</f>
        <v>0</v>
      </c>
      <c r="D317" s="245">
        <f>'400m.'!D35</f>
        <v>0</v>
      </c>
      <c r="E317" s="245">
        <f>'400m.'!E35</f>
        <v>0</v>
      </c>
      <c r="F317" s="246">
        <f>'400m.'!F35</f>
        <v>0</v>
      </c>
      <c r="G317" s="244">
        <f>'400m.'!A35</f>
        <v>28</v>
      </c>
      <c r="H317" s="155" t="s">
        <v>488</v>
      </c>
      <c r="I317" s="238"/>
      <c r="J317" s="149" t="str">
        <f>'YARIŞMA BİLGİLERİ'!$F$21</f>
        <v>Kadınlar</v>
      </c>
      <c r="K317" s="239" t="str">
        <f t="shared" si="12"/>
        <v>İzmir-Kulüpler Arası Atletizm Süper lig Yarışmaları 1. Kademe</v>
      </c>
      <c r="L317" s="153" t="str">
        <f>'400m.'!N$4</f>
        <v>3 Haziran 2014 19.30</v>
      </c>
      <c r="M317" s="153" t="s">
        <v>582</v>
      </c>
    </row>
    <row r="318" spans="1:13" s="240" customFormat="1" ht="26.25" customHeight="1">
      <c r="A318" s="147">
        <v>568</v>
      </c>
      <c r="B318" s="241" t="s">
        <v>492</v>
      </c>
      <c r="C318" s="243">
        <f>'400m.'!C36</f>
        <v>0</v>
      </c>
      <c r="D318" s="245">
        <f>'400m.'!D36</f>
        <v>0</v>
      </c>
      <c r="E318" s="245">
        <f>'400m.'!E36</f>
        <v>0</v>
      </c>
      <c r="F318" s="246">
        <f>'400m.'!F36</f>
        <v>0</v>
      </c>
      <c r="G318" s="244">
        <f>'400m.'!A36</f>
        <v>29</v>
      </c>
      <c r="H318" s="155" t="s">
        <v>488</v>
      </c>
      <c r="I318" s="238"/>
      <c r="J318" s="149" t="str">
        <f>'YARIŞMA BİLGİLERİ'!$F$21</f>
        <v>Kadınlar</v>
      </c>
      <c r="K318" s="239" t="str">
        <f t="shared" si="12"/>
        <v>İzmir-Kulüpler Arası Atletizm Süper lig Yarışmaları 1. Kademe</v>
      </c>
      <c r="L318" s="153" t="str">
        <f>'400m.'!N$4</f>
        <v>3 Haziran 2014 19.30</v>
      </c>
      <c r="M318" s="153" t="s">
        <v>582</v>
      </c>
    </row>
    <row r="319" spans="1:13" s="240" customFormat="1" ht="26.25" customHeight="1">
      <c r="A319" s="147">
        <v>569</v>
      </c>
      <c r="B319" s="241" t="s">
        <v>492</v>
      </c>
      <c r="C319" s="243">
        <f>'400m.'!C37</f>
        <v>0</v>
      </c>
      <c r="D319" s="245">
        <f>'400m.'!D37</f>
        <v>0</v>
      </c>
      <c r="E319" s="245">
        <f>'400m.'!E37</f>
        <v>0</v>
      </c>
      <c r="F319" s="246">
        <f>'400m.'!F37</f>
        <v>0</v>
      </c>
      <c r="G319" s="244">
        <f>'400m.'!A37</f>
        <v>30</v>
      </c>
      <c r="H319" s="155" t="s">
        <v>488</v>
      </c>
      <c r="I319" s="238"/>
      <c r="J319" s="149" t="str">
        <f>'YARIŞMA BİLGİLERİ'!$F$21</f>
        <v>Kadınlar</v>
      </c>
      <c r="K319" s="239" t="str">
        <f t="shared" si="12"/>
        <v>İzmir-Kulüpler Arası Atletizm Süper lig Yarışmaları 1. Kademe</v>
      </c>
      <c r="L319" s="153" t="str">
        <f>'400m.'!N$4</f>
        <v>3 Haziran 2014 19.30</v>
      </c>
      <c r="M319" s="153" t="s">
        <v>582</v>
      </c>
    </row>
    <row r="320" spans="1:13" s="240" customFormat="1" ht="26.25" customHeight="1">
      <c r="A320" s="147">
        <v>570</v>
      </c>
      <c r="B320" s="241" t="s">
        <v>492</v>
      </c>
      <c r="C320" s="243">
        <f>'400m.'!C38</f>
        <v>0</v>
      </c>
      <c r="D320" s="245">
        <f>'400m.'!D38</f>
        <v>0</v>
      </c>
      <c r="E320" s="245">
        <f>'400m.'!E38</f>
        <v>0</v>
      </c>
      <c r="F320" s="246">
        <f>'400m.'!F38</f>
        <v>0</v>
      </c>
      <c r="G320" s="244">
        <f>'400m.'!A38</f>
        <v>31</v>
      </c>
      <c r="H320" s="155" t="s">
        <v>488</v>
      </c>
      <c r="I320" s="238"/>
      <c r="J320" s="149" t="str">
        <f>'YARIŞMA BİLGİLERİ'!$F$21</f>
        <v>Kadınlar</v>
      </c>
      <c r="K320" s="239" t="str">
        <f t="shared" si="12"/>
        <v>İzmir-Kulüpler Arası Atletizm Süper lig Yarışmaları 1. Kademe</v>
      </c>
      <c r="L320" s="153" t="str">
        <f>'400m.'!N$4</f>
        <v>3 Haziran 2014 19.30</v>
      </c>
      <c r="M320" s="153" t="s">
        <v>582</v>
      </c>
    </row>
    <row r="321" spans="1:13" s="240" customFormat="1" ht="26.25" customHeight="1">
      <c r="A321" s="147">
        <v>571</v>
      </c>
      <c r="B321" s="241" t="s">
        <v>492</v>
      </c>
      <c r="C321" s="243">
        <f>'400m.'!C39</f>
        <v>0</v>
      </c>
      <c r="D321" s="245">
        <f>'400m.'!D39</f>
        <v>0</v>
      </c>
      <c r="E321" s="245">
        <f>'400m.'!E39</f>
        <v>0</v>
      </c>
      <c r="F321" s="246">
        <f>'400m.'!F39</f>
        <v>0</v>
      </c>
      <c r="G321" s="244">
        <f>'400m.'!A39</f>
        <v>32</v>
      </c>
      <c r="H321" s="155" t="s">
        <v>488</v>
      </c>
      <c r="I321" s="238"/>
      <c r="J321" s="149" t="str">
        <f>'YARIŞMA BİLGİLERİ'!$F$21</f>
        <v>Kadınlar</v>
      </c>
      <c r="K321" s="239" t="str">
        <f t="shared" si="12"/>
        <v>İzmir-Kulüpler Arası Atletizm Süper lig Yarışmaları 1. Kademe</v>
      </c>
      <c r="L321" s="153" t="str">
        <f>'400m.'!N$4</f>
        <v>3 Haziran 2014 19.30</v>
      </c>
      <c r="M321" s="153" t="s">
        <v>582</v>
      </c>
    </row>
    <row r="322" spans="1:13" s="240" customFormat="1" ht="26.25" customHeight="1">
      <c r="A322" s="147">
        <v>572</v>
      </c>
      <c r="B322" s="241" t="s">
        <v>492</v>
      </c>
      <c r="C322" s="243">
        <f>'400m.'!C40</f>
        <v>0</v>
      </c>
      <c r="D322" s="245">
        <f>'400m.'!D40</f>
        <v>0</v>
      </c>
      <c r="E322" s="245">
        <f>'400m.'!E40</f>
        <v>0</v>
      </c>
      <c r="F322" s="246">
        <f>'400m.'!F40</f>
        <v>0</v>
      </c>
      <c r="G322" s="244">
        <f>'400m.'!A40</f>
        <v>33</v>
      </c>
      <c r="H322" s="155" t="s">
        <v>488</v>
      </c>
      <c r="I322" s="238"/>
      <c r="J322" s="149" t="str">
        <f>'YARIŞMA BİLGİLERİ'!$F$21</f>
        <v>Kadınlar</v>
      </c>
      <c r="K322" s="239" t="str">
        <f t="shared" si="12"/>
        <v>İzmir-Kulüpler Arası Atletizm Süper lig Yarışmaları 1. Kademe</v>
      </c>
      <c r="L322" s="153" t="str">
        <f>'400m.'!N$4</f>
        <v>3 Haziran 2014 19.30</v>
      </c>
      <c r="M322" s="153" t="s">
        <v>582</v>
      </c>
    </row>
    <row r="323" spans="1:13" s="240" customFormat="1" ht="26.25" customHeight="1">
      <c r="A323" s="147">
        <v>573</v>
      </c>
      <c r="B323" s="241" t="s">
        <v>492</v>
      </c>
      <c r="C323" s="243">
        <f>'400m.'!C41</f>
        <v>0</v>
      </c>
      <c r="D323" s="245">
        <f>'400m.'!D41</f>
        <v>0</v>
      </c>
      <c r="E323" s="245">
        <f>'400m.'!E41</f>
        <v>0</v>
      </c>
      <c r="F323" s="246">
        <f>'400m.'!F41</f>
        <v>0</v>
      </c>
      <c r="G323" s="244">
        <f>'400m.'!A41</f>
        <v>34</v>
      </c>
      <c r="H323" s="155" t="s">
        <v>488</v>
      </c>
      <c r="I323" s="238"/>
      <c r="J323" s="149" t="str">
        <f>'YARIŞMA BİLGİLERİ'!$F$21</f>
        <v>Kadınlar</v>
      </c>
      <c r="K323" s="239" t="str">
        <f t="shared" si="12"/>
        <v>İzmir-Kulüpler Arası Atletizm Süper lig Yarışmaları 1. Kademe</v>
      </c>
      <c r="L323" s="153" t="str">
        <f>'400m.'!N$4</f>
        <v>3 Haziran 2014 19.30</v>
      </c>
      <c r="M323" s="153" t="s">
        <v>582</v>
      </c>
    </row>
    <row r="324" spans="1:13" s="240" customFormat="1" ht="26.25" customHeight="1">
      <c r="A324" s="147">
        <v>574</v>
      </c>
      <c r="B324" s="241" t="s">
        <v>492</v>
      </c>
      <c r="C324" s="243">
        <f>'400m.'!C42</f>
        <v>0</v>
      </c>
      <c r="D324" s="245">
        <f>'400m.'!D42</f>
        <v>0</v>
      </c>
      <c r="E324" s="245">
        <f>'400m.'!E42</f>
        <v>0</v>
      </c>
      <c r="F324" s="246">
        <f>'400m.'!F42</f>
        <v>0</v>
      </c>
      <c r="G324" s="244">
        <f>'400m.'!A42</f>
        <v>35</v>
      </c>
      <c r="H324" s="155" t="s">
        <v>488</v>
      </c>
      <c r="I324" s="238"/>
      <c r="J324" s="149" t="str">
        <f>'YARIŞMA BİLGİLERİ'!$F$21</f>
        <v>Kadınlar</v>
      </c>
      <c r="K324" s="239" t="str">
        <f t="shared" si="12"/>
        <v>İzmir-Kulüpler Arası Atletizm Süper lig Yarışmaları 1. Kademe</v>
      </c>
      <c r="L324" s="153" t="str">
        <f>'400m.'!N$4</f>
        <v>3 Haziran 2014 19.30</v>
      </c>
      <c r="M324" s="153" t="s">
        <v>582</v>
      </c>
    </row>
    <row r="325" spans="1:13" s="240" customFormat="1" ht="26.25" customHeight="1">
      <c r="A325" s="147">
        <v>575</v>
      </c>
      <c r="B325" s="241" t="s">
        <v>492</v>
      </c>
      <c r="C325" s="243">
        <f>'400m.'!C43</f>
        <v>0</v>
      </c>
      <c r="D325" s="245">
        <f>'400m.'!D43</f>
        <v>0</v>
      </c>
      <c r="E325" s="245">
        <f>'400m.'!E43</f>
        <v>0</v>
      </c>
      <c r="F325" s="246">
        <f>'400m.'!F43</f>
        <v>0</v>
      </c>
      <c r="G325" s="244">
        <f>'400m.'!A43</f>
        <v>36</v>
      </c>
      <c r="H325" s="155" t="s">
        <v>488</v>
      </c>
      <c r="I325" s="238"/>
      <c r="J325" s="149" t="str">
        <f>'YARIŞMA BİLGİLERİ'!$F$21</f>
        <v>Kadınlar</v>
      </c>
      <c r="K325" s="239" t="str">
        <f t="shared" si="12"/>
        <v>İzmir-Kulüpler Arası Atletizm Süper lig Yarışmaları 1. Kademe</v>
      </c>
      <c r="L325" s="153" t="str">
        <f>'400m.'!N$4</f>
        <v>3 Haziran 2014 19.30</v>
      </c>
      <c r="M325" s="153" t="s">
        <v>582</v>
      </c>
    </row>
    <row r="326" spans="1:13" s="240" customFormat="1" ht="26.25" customHeight="1">
      <c r="A326" s="147">
        <v>576</v>
      </c>
      <c r="B326" s="241" t="s">
        <v>492</v>
      </c>
      <c r="C326" s="243">
        <f>'400m.'!C44</f>
        <v>0</v>
      </c>
      <c r="D326" s="245">
        <f>'400m.'!D44</f>
        <v>0</v>
      </c>
      <c r="E326" s="245">
        <f>'400m.'!E44</f>
        <v>0</v>
      </c>
      <c r="F326" s="246">
        <f>'400m.'!F44</f>
        <v>0</v>
      </c>
      <c r="G326" s="244">
        <f>'400m.'!A44</f>
        <v>37</v>
      </c>
      <c r="H326" s="155" t="s">
        <v>488</v>
      </c>
      <c r="I326" s="238"/>
      <c r="J326" s="149" t="str">
        <f>'YARIŞMA BİLGİLERİ'!$F$21</f>
        <v>Kadınlar</v>
      </c>
      <c r="K326" s="239" t="str">
        <f t="shared" si="12"/>
        <v>İzmir-Kulüpler Arası Atletizm Süper lig Yarışmaları 1. Kademe</v>
      </c>
      <c r="L326" s="153" t="str">
        <f>'400m.'!N$4</f>
        <v>3 Haziran 2014 19.30</v>
      </c>
      <c r="M326" s="153" t="s">
        <v>582</v>
      </c>
    </row>
    <row r="327" spans="1:13" s="240" customFormat="1" ht="26.25" customHeight="1">
      <c r="A327" s="147">
        <v>577</v>
      </c>
      <c r="B327" s="241" t="s">
        <v>492</v>
      </c>
      <c r="C327" s="243">
        <f>'400m.'!C45</f>
        <v>0</v>
      </c>
      <c r="D327" s="245">
        <f>'400m.'!D45</f>
        <v>0</v>
      </c>
      <c r="E327" s="245">
        <f>'400m.'!E45</f>
        <v>0</v>
      </c>
      <c r="F327" s="246">
        <f>'400m.'!F45</f>
        <v>0</v>
      </c>
      <c r="G327" s="244">
        <f>'400m.'!A45</f>
        <v>38</v>
      </c>
      <c r="H327" s="155" t="s">
        <v>488</v>
      </c>
      <c r="I327" s="238"/>
      <c r="J327" s="149" t="str">
        <f>'YARIŞMA BİLGİLERİ'!$F$21</f>
        <v>Kadınlar</v>
      </c>
      <c r="K327" s="239" t="str">
        <f t="shared" si="12"/>
        <v>İzmir-Kulüpler Arası Atletizm Süper lig Yarışmaları 1. Kademe</v>
      </c>
      <c r="L327" s="153" t="str">
        <f>'400m.'!N$4</f>
        <v>3 Haziran 2014 19.30</v>
      </c>
      <c r="M327" s="153" t="s">
        <v>582</v>
      </c>
    </row>
    <row r="328" spans="1:13" s="240" customFormat="1" ht="26.25" customHeight="1">
      <c r="A328" s="147">
        <v>590</v>
      </c>
      <c r="B328" s="241" t="s">
        <v>356</v>
      </c>
      <c r="C328" s="243">
        <f>Disk!D8</f>
        <v>34029</v>
      </c>
      <c r="D328" s="245" t="str">
        <f>Disk!E8</f>
        <v>ELÇİN KAYA</v>
      </c>
      <c r="E328" s="245" t="str">
        <f>Disk!F8</f>
        <v>İSTANBUL-ENKA SPOR KULÜBÜ</v>
      </c>
      <c r="F328" s="246">
        <f>Disk!N8</f>
        <v>5028</v>
      </c>
      <c r="G328" s="244">
        <f>Disk!A8</f>
        <v>1</v>
      </c>
      <c r="H328" s="155" t="s">
        <v>356</v>
      </c>
      <c r="I328" s="155" t="str">
        <f>Disk!G$4</f>
        <v>1.5 kg.</v>
      </c>
      <c r="J328" s="149" t="str">
        <f>'YARIŞMA BİLGİLERİ'!$F$21</f>
        <v>Kadınlar</v>
      </c>
      <c r="K328" s="239" t="str">
        <f t="shared" ref="K328:K375" si="13">CONCATENATE(K$1,"-",A$1)</f>
        <v>İzmir-Kulüpler Arası Atletizm Süper lig Yarışmaları 1. Kademe</v>
      </c>
      <c r="L328" s="153" t="str">
        <f>Disk!M$4</f>
        <v>4 Haziran 2014 15.00</v>
      </c>
      <c r="M328" s="153" t="s">
        <v>582</v>
      </c>
    </row>
    <row r="329" spans="1:13" s="240" customFormat="1" ht="26.25" customHeight="1">
      <c r="A329" s="147">
        <v>591</v>
      </c>
      <c r="B329" s="241" t="s">
        <v>356</v>
      </c>
      <c r="C329" s="243">
        <f>Disk!D9</f>
        <v>34198</v>
      </c>
      <c r="D329" s="245" t="str">
        <f>Disk!E9</f>
        <v>ZEHRA UZUNBİLEK</v>
      </c>
      <c r="E329" s="245" t="str">
        <f>Disk!F9</f>
        <v>İSTANBUL-FENERBAHÇE</v>
      </c>
      <c r="F329" s="246">
        <f>Disk!N9</f>
        <v>4845</v>
      </c>
      <c r="G329" s="244">
        <f>Disk!A9</f>
        <v>2</v>
      </c>
      <c r="H329" s="155" t="s">
        <v>356</v>
      </c>
      <c r="I329" s="155" t="str">
        <f>Disk!G$4</f>
        <v>1.5 kg.</v>
      </c>
      <c r="J329" s="149" t="str">
        <f>'YARIŞMA BİLGİLERİ'!$F$21</f>
        <v>Kadınlar</v>
      </c>
      <c r="K329" s="239" t="str">
        <f t="shared" si="13"/>
        <v>İzmir-Kulüpler Arası Atletizm Süper lig Yarışmaları 1. Kademe</v>
      </c>
      <c r="L329" s="153" t="str">
        <f>Disk!M$4</f>
        <v>4 Haziran 2014 15.00</v>
      </c>
      <c r="M329" s="153" t="s">
        <v>582</v>
      </c>
    </row>
    <row r="330" spans="1:13" s="240" customFormat="1" ht="26.25" customHeight="1">
      <c r="A330" s="147">
        <v>592</v>
      </c>
      <c r="B330" s="241" t="s">
        <v>356</v>
      </c>
      <c r="C330" s="243">
        <f>Disk!D10</f>
        <v>34606</v>
      </c>
      <c r="D330" s="245" t="str">
        <f>Disk!E10</f>
        <v>Gülçin AYSAL</v>
      </c>
      <c r="E330" s="245" t="str">
        <f>Disk!F10</f>
        <v>BURSA-BURSA BÜYÜKŞEHİR BELEDİYESPOR K.</v>
      </c>
      <c r="F330" s="246">
        <f>Disk!N10</f>
        <v>4557</v>
      </c>
      <c r="G330" s="244">
        <f>Disk!A10</f>
        <v>3</v>
      </c>
      <c r="H330" s="155" t="s">
        <v>356</v>
      </c>
      <c r="I330" s="155" t="str">
        <f>Disk!G$4</f>
        <v>1.5 kg.</v>
      </c>
      <c r="J330" s="149" t="str">
        <f>'YARIŞMA BİLGİLERİ'!$F$21</f>
        <v>Kadınlar</v>
      </c>
      <c r="K330" s="239" t="str">
        <f t="shared" si="13"/>
        <v>İzmir-Kulüpler Arası Atletizm Süper lig Yarışmaları 1. Kademe</v>
      </c>
      <c r="L330" s="153" t="str">
        <f>Disk!M$4</f>
        <v>4 Haziran 2014 15.00</v>
      </c>
      <c r="M330" s="153" t="s">
        <v>582</v>
      </c>
    </row>
    <row r="331" spans="1:13" s="240" customFormat="1" ht="26.25" customHeight="1">
      <c r="A331" s="147">
        <v>593</v>
      </c>
      <c r="B331" s="241" t="s">
        <v>356</v>
      </c>
      <c r="C331" s="243">
        <f>Disk!D11</f>
        <v>33811</v>
      </c>
      <c r="D331" s="245" t="str">
        <f>Disk!E11</f>
        <v>ELİF BERK</v>
      </c>
      <c r="E331" s="245" t="str">
        <f>Disk!F11</f>
        <v>MERSİN-MESKİSPOR</v>
      </c>
      <c r="F331" s="246">
        <f>Disk!N11</f>
        <v>4469</v>
      </c>
      <c r="G331" s="244">
        <f>Disk!A11</f>
        <v>4</v>
      </c>
      <c r="H331" s="155" t="s">
        <v>356</v>
      </c>
      <c r="I331" s="155" t="str">
        <f>Disk!G$4</f>
        <v>1.5 kg.</v>
      </c>
      <c r="J331" s="149" t="str">
        <f>'YARIŞMA BİLGİLERİ'!$F$21</f>
        <v>Kadınlar</v>
      </c>
      <c r="K331" s="239" t="str">
        <f t="shared" si="13"/>
        <v>İzmir-Kulüpler Arası Atletizm Süper lig Yarışmaları 1. Kademe</v>
      </c>
      <c r="L331" s="153" t="str">
        <f>Disk!M$4</f>
        <v>4 Haziran 2014 15.00</v>
      </c>
      <c r="M331" s="153" t="s">
        <v>582</v>
      </c>
    </row>
    <row r="332" spans="1:13" s="240" customFormat="1" ht="26.25" customHeight="1">
      <c r="A332" s="147">
        <v>594</v>
      </c>
      <c r="B332" s="241" t="s">
        <v>356</v>
      </c>
      <c r="C332" s="243">
        <f>Disk!D12</f>
        <v>35704</v>
      </c>
      <c r="D332" s="245" t="str">
        <f>Disk!E12</f>
        <v>MELİKE TAN</v>
      </c>
      <c r="E332" s="245" t="str">
        <f>Disk!F12</f>
        <v>BURSA-OSMANGAZİ BELEDİYESPOR</v>
      </c>
      <c r="F332" s="246">
        <f>Disk!N12</f>
        <v>3717</v>
      </c>
      <c r="G332" s="244">
        <f>Disk!A12</f>
        <v>5</v>
      </c>
      <c r="H332" s="155" t="s">
        <v>356</v>
      </c>
      <c r="I332" s="155" t="str">
        <f>Disk!G$4</f>
        <v>1.5 kg.</v>
      </c>
      <c r="J332" s="149" t="str">
        <f>'YARIŞMA BİLGİLERİ'!$F$21</f>
        <v>Kadınlar</v>
      </c>
      <c r="K332" s="239" t="str">
        <f t="shared" si="13"/>
        <v>İzmir-Kulüpler Arası Atletizm Süper lig Yarışmaları 1. Kademe</v>
      </c>
      <c r="L332" s="153" t="str">
        <f>Disk!M$4</f>
        <v>4 Haziran 2014 15.00</v>
      </c>
      <c r="M332" s="153" t="s">
        <v>582</v>
      </c>
    </row>
    <row r="333" spans="1:13" s="240" customFormat="1" ht="26.25" customHeight="1">
      <c r="A333" s="147">
        <v>595</v>
      </c>
      <c r="B333" s="241" t="s">
        <v>356</v>
      </c>
      <c r="C333" s="243">
        <f>Disk!D13</f>
        <v>35431</v>
      </c>
      <c r="D333" s="245" t="str">
        <f>Disk!E13</f>
        <v>MELİS KESTEKOĞLU</v>
      </c>
      <c r="E333" s="245" t="str">
        <f>Disk!F13</f>
        <v>İZMİR-İZMİR BÜYÜKŞEHİR BELEDİYE SPOR KLUBÜ</v>
      </c>
      <c r="F333" s="246">
        <f>Disk!N13</f>
        <v>3612</v>
      </c>
      <c r="G333" s="244">
        <f>Disk!A13</f>
        <v>6</v>
      </c>
      <c r="H333" s="155" t="s">
        <v>356</v>
      </c>
      <c r="I333" s="155" t="str">
        <f>Disk!G$4</f>
        <v>1.5 kg.</v>
      </c>
      <c r="J333" s="149" t="str">
        <f>'YARIŞMA BİLGİLERİ'!$F$21</f>
        <v>Kadınlar</v>
      </c>
      <c r="K333" s="239" t="str">
        <f t="shared" si="13"/>
        <v>İzmir-Kulüpler Arası Atletizm Süper lig Yarışmaları 1. Kademe</v>
      </c>
      <c r="L333" s="153" t="str">
        <f>Disk!M$4</f>
        <v>4 Haziran 2014 15.00</v>
      </c>
      <c r="M333" s="153" t="s">
        <v>582</v>
      </c>
    </row>
    <row r="334" spans="1:13" s="240" customFormat="1" ht="26.25" customHeight="1">
      <c r="A334" s="147">
        <v>596</v>
      </c>
      <c r="B334" s="241" t="s">
        <v>356</v>
      </c>
      <c r="C334" s="243" t="str">
        <f>Disk!D14</f>
        <v>01 01 1997</v>
      </c>
      <c r="D334" s="245" t="str">
        <f>Disk!E14</f>
        <v>Bahar AYTEKİN</v>
      </c>
      <c r="E334" s="245" t="str">
        <f>Disk!F14</f>
        <v>İSTANBUL-BEŞİKTAŞ J.K</v>
      </c>
      <c r="F334" s="246">
        <f>Disk!N14</f>
        <v>3379</v>
      </c>
      <c r="G334" s="244">
        <f>Disk!A14</f>
        <v>7</v>
      </c>
      <c r="H334" s="155" t="s">
        <v>356</v>
      </c>
      <c r="I334" s="155" t="str">
        <f>Disk!G$4</f>
        <v>1.5 kg.</v>
      </c>
      <c r="J334" s="149" t="str">
        <f>'YARIŞMA BİLGİLERİ'!$F$21</f>
        <v>Kadınlar</v>
      </c>
      <c r="K334" s="239" t="str">
        <f t="shared" si="13"/>
        <v>İzmir-Kulüpler Arası Atletizm Süper lig Yarışmaları 1. Kademe</v>
      </c>
      <c r="L334" s="153" t="str">
        <f>Disk!M$4</f>
        <v>4 Haziran 2014 15.00</v>
      </c>
      <c r="M334" s="153" t="s">
        <v>582</v>
      </c>
    </row>
    <row r="335" spans="1:13" s="240" customFormat="1" ht="26.25" customHeight="1">
      <c r="A335" s="147">
        <v>597</v>
      </c>
      <c r="B335" s="241" t="s">
        <v>356</v>
      </c>
      <c r="C335" s="243">
        <f>Disk!D15</f>
        <v>32874</v>
      </c>
      <c r="D335" s="245" t="str">
        <f>Disk!E15</f>
        <v>HALİME KILIÇ</v>
      </c>
      <c r="E335" s="245" t="str">
        <f>Disk!F15</f>
        <v>İSTANBUL-ÜSKÜDAR BELEDİYESİ SPOR KULÜBÜ</v>
      </c>
      <c r="F335" s="246">
        <f>Disk!N15</f>
        <v>1151</v>
      </c>
      <c r="G335" s="244">
        <f>Disk!A15</f>
        <v>8</v>
      </c>
      <c r="H335" s="155" t="s">
        <v>356</v>
      </c>
      <c r="I335" s="155" t="str">
        <f>Disk!G$4</f>
        <v>1.5 kg.</v>
      </c>
      <c r="J335" s="149" t="str">
        <f>'YARIŞMA BİLGİLERİ'!$F$21</f>
        <v>Kadınlar</v>
      </c>
      <c r="K335" s="239" t="str">
        <f t="shared" si="13"/>
        <v>İzmir-Kulüpler Arası Atletizm Süper lig Yarışmaları 1. Kademe</v>
      </c>
      <c r="L335" s="153" t="str">
        <f>Disk!M$4</f>
        <v>4 Haziran 2014 15.00</v>
      </c>
      <c r="M335" s="153" t="s">
        <v>582</v>
      </c>
    </row>
    <row r="336" spans="1:13" s="240" customFormat="1" ht="26.25" customHeight="1">
      <c r="A336" s="147">
        <v>598</v>
      </c>
      <c r="B336" s="241" t="s">
        <v>356</v>
      </c>
      <c r="C336" s="243" t="str">
        <f>Disk!D16</f>
        <v/>
      </c>
      <c r="D336" s="245" t="str">
        <f>Disk!E16</f>
        <v/>
      </c>
      <c r="E336" s="245" t="str">
        <f>Disk!F16</f>
        <v/>
      </c>
      <c r="F336" s="246" t="str">
        <f>Disk!N16</f>
        <v/>
      </c>
      <c r="G336" s="244">
        <f>Disk!A16</f>
        <v>0</v>
      </c>
      <c r="H336" s="155" t="s">
        <v>356</v>
      </c>
      <c r="I336" s="155" t="str">
        <f>Disk!G$4</f>
        <v>1.5 kg.</v>
      </c>
      <c r="J336" s="149" t="str">
        <f>'YARIŞMA BİLGİLERİ'!$F$21</f>
        <v>Kadınlar</v>
      </c>
      <c r="K336" s="239" t="str">
        <f t="shared" si="13"/>
        <v>İzmir-Kulüpler Arası Atletizm Süper lig Yarışmaları 1. Kademe</v>
      </c>
      <c r="L336" s="153" t="str">
        <f>Disk!M$4</f>
        <v>4 Haziran 2014 15.00</v>
      </c>
      <c r="M336" s="153" t="s">
        <v>582</v>
      </c>
    </row>
    <row r="337" spans="1:13" s="240" customFormat="1" ht="26.25" customHeight="1">
      <c r="A337" s="147">
        <v>599</v>
      </c>
      <c r="B337" s="241" t="s">
        <v>356</v>
      </c>
      <c r="C337" s="243" t="str">
        <f>Disk!D17</f>
        <v/>
      </c>
      <c r="D337" s="245" t="str">
        <f>Disk!E17</f>
        <v/>
      </c>
      <c r="E337" s="245" t="str">
        <f>Disk!F17</f>
        <v/>
      </c>
      <c r="F337" s="246" t="str">
        <f>Disk!N17</f>
        <v/>
      </c>
      <c r="G337" s="244">
        <f>Disk!A17</f>
        <v>0</v>
      </c>
      <c r="H337" s="155" t="s">
        <v>356</v>
      </c>
      <c r="I337" s="155" t="str">
        <f>Disk!G$4</f>
        <v>1.5 kg.</v>
      </c>
      <c r="J337" s="149" t="str">
        <f>'YARIŞMA BİLGİLERİ'!$F$21</f>
        <v>Kadınlar</v>
      </c>
      <c r="K337" s="239" t="str">
        <f t="shared" si="13"/>
        <v>İzmir-Kulüpler Arası Atletizm Süper lig Yarışmaları 1. Kademe</v>
      </c>
      <c r="L337" s="153" t="str">
        <f>Disk!M$4</f>
        <v>4 Haziran 2014 15.00</v>
      </c>
      <c r="M337" s="153" t="s">
        <v>582</v>
      </c>
    </row>
    <row r="338" spans="1:13" s="240" customFormat="1" ht="26.25" customHeight="1">
      <c r="A338" s="147">
        <v>600</v>
      </c>
      <c r="B338" s="241" t="s">
        <v>356</v>
      </c>
      <c r="C338" s="243" t="str">
        <f>Disk!D18</f>
        <v/>
      </c>
      <c r="D338" s="245" t="str">
        <f>Disk!E18</f>
        <v/>
      </c>
      <c r="E338" s="245" t="str">
        <f>Disk!F18</f>
        <v/>
      </c>
      <c r="F338" s="246" t="str">
        <f>Disk!N18</f>
        <v/>
      </c>
      <c r="G338" s="244">
        <f>Disk!A18</f>
        <v>11</v>
      </c>
      <c r="H338" s="155" t="s">
        <v>356</v>
      </c>
      <c r="I338" s="155" t="str">
        <f>Disk!G$4</f>
        <v>1.5 kg.</v>
      </c>
      <c r="J338" s="149" t="str">
        <f>'YARIŞMA BİLGİLERİ'!$F$21</f>
        <v>Kadınlar</v>
      </c>
      <c r="K338" s="239" t="str">
        <f t="shared" si="13"/>
        <v>İzmir-Kulüpler Arası Atletizm Süper lig Yarışmaları 1. Kademe</v>
      </c>
      <c r="L338" s="153" t="str">
        <f>Disk!M$4</f>
        <v>4 Haziran 2014 15.00</v>
      </c>
      <c r="M338" s="153" t="s">
        <v>582</v>
      </c>
    </row>
    <row r="339" spans="1:13" s="240" customFormat="1" ht="26.25" customHeight="1">
      <c r="A339" s="147">
        <v>601</v>
      </c>
      <c r="B339" s="241" t="s">
        <v>356</v>
      </c>
      <c r="C339" s="243" t="str">
        <f>Disk!D19</f>
        <v/>
      </c>
      <c r="D339" s="245" t="str">
        <f>Disk!E19</f>
        <v/>
      </c>
      <c r="E339" s="245" t="str">
        <f>Disk!F19</f>
        <v/>
      </c>
      <c r="F339" s="246" t="str">
        <f>Disk!N19</f>
        <v/>
      </c>
      <c r="G339" s="244">
        <f>Disk!A19</f>
        <v>12</v>
      </c>
      <c r="H339" s="155" t="s">
        <v>356</v>
      </c>
      <c r="I339" s="155" t="str">
        <f>Disk!G$4</f>
        <v>1.5 kg.</v>
      </c>
      <c r="J339" s="149" t="str">
        <f>'YARIŞMA BİLGİLERİ'!$F$21</f>
        <v>Kadınlar</v>
      </c>
      <c r="K339" s="239" t="str">
        <f t="shared" si="13"/>
        <v>İzmir-Kulüpler Arası Atletizm Süper lig Yarışmaları 1. Kademe</v>
      </c>
      <c r="L339" s="153" t="str">
        <f>Disk!M$4</f>
        <v>4 Haziran 2014 15.00</v>
      </c>
      <c r="M339" s="153" t="s">
        <v>582</v>
      </c>
    </row>
    <row r="340" spans="1:13" s="240" customFormat="1" ht="26.25" customHeight="1">
      <c r="A340" s="147">
        <v>602</v>
      </c>
      <c r="B340" s="241" t="s">
        <v>356</v>
      </c>
      <c r="C340" s="243" t="str">
        <f>Disk!D20</f>
        <v/>
      </c>
      <c r="D340" s="245" t="str">
        <f>Disk!E20</f>
        <v/>
      </c>
      <c r="E340" s="245" t="str">
        <f>Disk!F20</f>
        <v/>
      </c>
      <c r="F340" s="246" t="str">
        <f>Disk!N20</f>
        <v/>
      </c>
      <c r="G340" s="244">
        <f>Disk!A20</f>
        <v>0</v>
      </c>
      <c r="H340" s="155" t="s">
        <v>356</v>
      </c>
      <c r="I340" s="155" t="str">
        <f>Disk!G$4</f>
        <v>1.5 kg.</v>
      </c>
      <c r="J340" s="149" t="str">
        <f>'YARIŞMA BİLGİLERİ'!$F$21</f>
        <v>Kadınlar</v>
      </c>
      <c r="K340" s="239" t="str">
        <f t="shared" si="13"/>
        <v>İzmir-Kulüpler Arası Atletizm Süper lig Yarışmaları 1. Kademe</v>
      </c>
      <c r="L340" s="153" t="str">
        <f>Disk!M$4</f>
        <v>4 Haziran 2014 15.00</v>
      </c>
      <c r="M340" s="153" t="s">
        <v>582</v>
      </c>
    </row>
    <row r="341" spans="1:13" s="240" customFormat="1" ht="26.25" customHeight="1">
      <c r="A341" s="147">
        <v>603</v>
      </c>
      <c r="B341" s="241" t="s">
        <v>356</v>
      </c>
      <c r="C341" s="243" t="str">
        <f>Disk!D21</f>
        <v/>
      </c>
      <c r="D341" s="245" t="str">
        <f>Disk!E21</f>
        <v/>
      </c>
      <c r="E341" s="245" t="str">
        <f>Disk!F21</f>
        <v/>
      </c>
      <c r="F341" s="246" t="str">
        <f>Disk!N21</f>
        <v/>
      </c>
      <c r="G341" s="244">
        <f>Disk!A21</f>
        <v>0</v>
      </c>
      <c r="H341" s="155" t="s">
        <v>356</v>
      </c>
      <c r="I341" s="155" t="str">
        <f>Disk!G$4</f>
        <v>1.5 kg.</v>
      </c>
      <c r="J341" s="149" t="str">
        <f>'YARIŞMA BİLGİLERİ'!$F$21</f>
        <v>Kadınlar</v>
      </c>
      <c r="K341" s="239" t="str">
        <f t="shared" si="13"/>
        <v>İzmir-Kulüpler Arası Atletizm Süper lig Yarışmaları 1. Kademe</v>
      </c>
      <c r="L341" s="153" t="str">
        <f>Disk!M$4</f>
        <v>4 Haziran 2014 15.00</v>
      </c>
      <c r="M341" s="153" t="s">
        <v>582</v>
      </c>
    </row>
    <row r="342" spans="1:13" s="240" customFormat="1" ht="26.25" customHeight="1">
      <c r="A342" s="147">
        <v>604</v>
      </c>
      <c r="B342" s="241" t="s">
        <v>356</v>
      </c>
      <c r="C342" s="243" t="str">
        <f>Disk!D22</f>
        <v/>
      </c>
      <c r="D342" s="245" t="str">
        <f>Disk!E22</f>
        <v/>
      </c>
      <c r="E342" s="245" t="str">
        <f>Disk!F22</f>
        <v/>
      </c>
      <c r="F342" s="246" t="str">
        <f>Disk!N22</f>
        <v/>
      </c>
      <c r="G342" s="244">
        <f>Disk!A22</f>
        <v>0</v>
      </c>
      <c r="H342" s="155" t="s">
        <v>356</v>
      </c>
      <c r="I342" s="155" t="str">
        <f>Disk!G$4</f>
        <v>1.5 kg.</v>
      </c>
      <c r="J342" s="149" t="str">
        <f>'YARIŞMA BİLGİLERİ'!$F$21</f>
        <v>Kadınlar</v>
      </c>
      <c r="K342" s="239" t="str">
        <f t="shared" si="13"/>
        <v>İzmir-Kulüpler Arası Atletizm Süper lig Yarışmaları 1. Kademe</v>
      </c>
      <c r="L342" s="153" t="str">
        <f>Disk!M$4</f>
        <v>4 Haziran 2014 15.00</v>
      </c>
      <c r="M342" s="153" t="s">
        <v>582</v>
      </c>
    </row>
    <row r="343" spans="1:13" s="240" customFormat="1" ht="26.25" customHeight="1">
      <c r="A343" s="147">
        <v>605</v>
      </c>
      <c r="B343" s="241" t="s">
        <v>356</v>
      </c>
      <c r="C343" s="243" t="str">
        <f>Disk!D23</f>
        <v/>
      </c>
      <c r="D343" s="245" t="str">
        <f>Disk!E23</f>
        <v/>
      </c>
      <c r="E343" s="245" t="str">
        <f>Disk!F23</f>
        <v/>
      </c>
      <c r="F343" s="246" t="str">
        <f>Disk!N23</f>
        <v/>
      </c>
      <c r="G343" s="244">
        <f>Disk!A23</f>
        <v>0</v>
      </c>
      <c r="H343" s="155" t="s">
        <v>356</v>
      </c>
      <c r="I343" s="155" t="str">
        <f>Disk!G$4</f>
        <v>1.5 kg.</v>
      </c>
      <c r="J343" s="149" t="str">
        <f>'YARIŞMA BİLGİLERİ'!$F$21</f>
        <v>Kadınlar</v>
      </c>
      <c r="K343" s="239" t="str">
        <f t="shared" si="13"/>
        <v>İzmir-Kulüpler Arası Atletizm Süper lig Yarışmaları 1. Kademe</v>
      </c>
      <c r="L343" s="153" t="str">
        <f>Disk!M$4</f>
        <v>4 Haziran 2014 15.00</v>
      </c>
      <c r="M343" s="153" t="s">
        <v>582</v>
      </c>
    </row>
    <row r="344" spans="1:13" s="240" customFormat="1" ht="26.25" customHeight="1">
      <c r="A344" s="147">
        <v>606</v>
      </c>
      <c r="B344" s="241" t="s">
        <v>356</v>
      </c>
      <c r="C344" s="243" t="str">
        <f>Disk!D24</f>
        <v/>
      </c>
      <c r="D344" s="245" t="str">
        <f>Disk!E24</f>
        <v/>
      </c>
      <c r="E344" s="245" t="str">
        <f>Disk!F24</f>
        <v/>
      </c>
      <c r="F344" s="246" t="str">
        <f>Disk!N24</f>
        <v/>
      </c>
      <c r="G344" s="244">
        <f>Disk!A24</f>
        <v>0</v>
      </c>
      <c r="H344" s="155" t="s">
        <v>356</v>
      </c>
      <c r="I344" s="155" t="str">
        <f>Disk!G$4</f>
        <v>1.5 kg.</v>
      </c>
      <c r="J344" s="149" t="str">
        <f>'YARIŞMA BİLGİLERİ'!$F$21</f>
        <v>Kadınlar</v>
      </c>
      <c r="K344" s="239" t="str">
        <f t="shared" si="13"/>
        <v>İzmir-Kulüpler Arası Atletizm Süper lig Yarışmaları 1. Kademe</v>
      </c>
      <c r="L344" s="153" t="str">
        <f>Disk!M$4</f>
        <v>4 Haziran 2014 15.00</v>
      </c>
      <c r="M344" s="153" t="s">
        <v>582</v>
      </c>
    </row>
    <row r="345" spans="1:13" s="240" customFormat="1" ht="26.25" customHeight="1">
      <c r="A345" s="147">
        <v>607</v>
      </c>
      <c r="B345" s="241" t="s">
        <v>356</v>
      </c>
      <c r="C345" s="243" t="str">
        <f>Disk!D25</f>
        <v/>
      </c>
      <c r="D345" s="245" t="str">
        <f>Disk!E25</f>
        <v/>
      </c>
      <c r="E345" s="245" t="str">
        <f>Disk!F25</f>
        <v/>
      </c>
      <c r="F345" s="246" t="str">
        <f>Disk!N25</f>
        <v/>
      </c>
      <c r="G345" s="244">
        <f>Disk!A25</f>
        <v>0</v>
      </c>
      <c r="H345" s="155" t="s">
        <v>356</v>
      </c>
      <c r="I345" s="155" t="str">
        <f>Disk!G$4</f>
        <v>1.5 kg.</v>
      </c>
      <c r="J345" s="149" t="str">
        <f>'YARIŞMA BİLGİLERİ'!$F$21</f>
        <v>Kadınlar</v>
      </c>
      <c r="K345" s="239" t="str">
        <f t="shared" si="13"/>
        <v>İzmir-Kulüpler Arası Atletizm Süper lig Yarışmaları 1. Kademe</v>
      </c>
      <c r="L345" s="153" t="str">
        <f>Disk!M$4</f>
        <v>4 Haziran 2014 15.00</v>
      </c>
      <c r="M345" s="153" t="s">
        <v>582</v>
      </c>
    </row>
    <row r="346" spans="1:13" s="240" customFormat="1" ht="26.25" customHeight="1">
      <c r="A346" s="147">
        <v>608</v>
      </c>
      <c r="B346" s="241" t="s">
        <v>356</v>
      </c>
      <c r="C346" s="243" t="str">
        <f>Disk!D26</f>
        <v/>
      </c>
      <c r="D346" s="245" t="str">
        <f>Disk!E26</f>
        <v/>
      </c>
      <c r="E346" s="245" t="str">
        <f>Disk!F26</f>
        <v/>
      </c>
      <c r="F346" s="246" t="str">
        <f>Disk!N26</f>
        <v/>
      </c>
      <c r="G346" s="244">
        <f>Disk!A26</f>
        <v>0</v>
      </c>
      <c r="H346" s="155" t="s">
        <v>356</v>
      </c>
      <c r="I346" s="155" t="str">
        <f>Disk!G$4</f>
        <v>1.5 kg.</v>
      </c>
      <c r="J346" s="149" t="str">
        <f>'YARIŞMA BİLGİLERİ'!$F$21</f>
        <v>Kadınlar</v>
      </c>
      <c r="K346" s="239" t="str">
        <f t="shared" si="13"/>
        <v>İzmir-Kulüpler Arası Atletizm Süper lig Yarışmaları 1. Kademe</v>
      </c>
      <c r="L346" s="153" t="str">
        <f>Disk!M$4</f>
        <v>4 Haziran 2014 15.00</v>
      </c>
      <c r="M346" s="153" t="s">
        <v>582</v>
      </c>
    </row>
    <row r="347" spans="1:13" s="240" customFormat="1" ht="26.25" customHeight="1">
      <c r="A347" s="147">
        <v>609</v>
      </c>
      <c r="B347" s="241" t="s">
        <v>356</v>
      </c>
      <c r="C347" s="243" t="str">
        <f>Disk!D27</f>
        <v/>
      </c>
      <c r="D347" s="245" t="str">
        <f>Disk!E27</f>
        <v/>
      </c>
      <c r="E347" s="245" t="str">
        <f>Disk!F27</f>
        <v/>
      </c>
      <c r="F347" s="246" t="str">
        <f>Disk!N27</f>
        <v/>
      </c>
      <c r="G347" s="244">
        <f>Disk!A27</f>
        <v>0</v>
      </c>
      <c r="H347" s="155" t="s">
        <v>356</v>
      </c>
      <c r="I347" s="155" t="str">
        <f>Disk!G$4</f>
        <v>1.5 kg.</v>
      </c>
      <c r="J347" s="149" t="str">
        <f>'YARIŞMA BİLGİLERİ'!$F$21</f>
        <v>Kadınlar</v>
      </c>
      <c r="K347" s="239" t="str">
        <f t="shared" si="13"/>
        <v>İzmir-Kulüpler Arası Atletizm Süper lig Yarışmaları 1. Kademe</v>
      </c>
      <c r="L347" s="153" t="str">
        <f>Disk!M$4</f>
        <v>4 Haziran 2014 15.00</v>
      </c>
      <c r="M347" s="153" t="s">
        <v>582</v>
      </c>
    </row>
    <row r="348" spans="1:13" s="240" customFormat="1" ht="26.25" customHeight="1">
      <c r="A348" s="147">
        <v>610</v>
      </c>
      <c r="B348" s="241" t="s">
        <v>356</v>
      </c>
      <c r="C348" s="243" t="str">
        <f>Disk!D28</f>
        <v/>
      </c>
      <c r="D348" s="245" t="str">
        <f>Disk!E28</f>
        <v/>
      </c>
      <c r="E348" s="245" t="str">
        <f>Disk!F28</f>
        <v/>
      </c>
      <c r="F348" s="246" t="str">
        <f>Disk!N28</f>
        <v/>
      </c>
      <c r="G348" s="244">
        <f>Disk!A28</f>
        <v>0</v>
      </c>
      <c r="H348" s="155" t="s">
        <v>356</v>
      </c>
      <c r="I348" s="155" t="str">
        <f>Disk!G$4</f>
        <v>1.5 kg.</v>
      </c>
      <c r="J348" s="149" t="str">
        <f>'YARIŞMA BİLGİLERİ'!$F$21</f>
        <v>Kadınlar</v>
      </c>
      <c r="K348" s="239" t="str">
        <f t="shared" si="13"/>
        <v>İzmir-Kulüpler Arası Atletizm Süper lig Yarışmaları 1. Kademe</v>
      </c>
      <c r="L348" s="153" t="str">
        <f>Disk!M$4</f>
        <v>4 Haziran 2014 15.00</v>
      </c>
      <c r="M348" s="153" t="s">
        <v>582</v>
      </c>
    </row>
    <row r="349" spans="1:13" s="240" customFormat="1" ht="26.25" customHeight="1">
      <c r="A349" s="147">
        <v>611</v>
      </c>
      <c r="B349" s="241" t="s">
        <v>356</v>
      </c>
      <c r="C349" s="243" t="str">
        <f>Disk!D29</f>
        <v/>
      </c>
      <c r="D349" s="245" t="str">
        <f>Disk!E29</f>
        <v/>
      </c>
      <c r="E349" s="245" t="str">
        <f>Disk!F29</f>
        <v/>
      </c>
      <c r="F349" s="246" t="str">
        <f>Disk!N29</f>
        <v/>
      </c>
      <c r="G349" s="244">
        <f>Disk!A29</f>
        <v>0</v>
      </c>
      <c r="H349" s="155" t="s">
        <v>356</v>
      </c>
      <c r="I349" s="155" t="str">
        <f>Disk!G$4</f>
        <v>1.5 kg.</v>
      </c>
      <c r="J349" s="149" t="str">
        <f>'YARIŞMA BİLGİLERİ'!$F$21</f>
        <v>Kadınlar</v>
      </c>
      <c r="K349" s="239" t="str">
        <f t="shared" si="13"/>
        <v>İzmir-Kulüpler Arası Atletizm Süper lig Yarışmaları 1. Kademe</v>
      </c>
      <c r="L349" s="153" t="str">
        <f>Disk!M$4</f>
        <v>4 Haziran 2014 15.00</v>
      </c>
      <c r="M349" s="153" t="s">
        <v>582</v>
      </c>
    </row>
    <row r="350" spans="1:13" s="240" customFormat="1" ht="26.25" customHeight="1">
      <c r="A350" s="147">
        <v>612</v>
      </c>
      <c r="B350" s="241" t="s">
        <v>356</v>
      </c>
      <c r="C350" s="243" t="str">
        <f>Disk!D30</f>
        <v/>
      </c>
      <c r="D350" s="245" t="str">
        <f>Disk!E30</f>
        <v/>
      </c>
      <c r="E350" s="245" t="str">
        <f>Disk!F30</f>
        <v/>
      </c>
      <c r="F350" s="246" t="str">
        <f>Disk!N30</f>
        <v/>
      </c>
      <c r="G350" s="244">
        <f>Disk!A30</f>
        <v>0</v>
      </c>
      <c r="H350" s="155" t="s">
        <v>356</v>
      </c>
      <c r="I350" s="155" t="str">
        <f>Disk!G$4</f>
        <v>1.5 kg.</v>
      </c>
      <c r="J350" s="149" t="str">
        <f>'YARIŞMA BİLGİLERİ'!$F$21</f>
        <v>Kadınlar</v>
      </c>
      <c r="K350" s="239" t="str">
        <f t="shared" si="13"/>
        <v>İzmir-Kulüpler Arası Atletizm Süper lig Yarışmaları 1. Kademe</v>
      </c>
      <c r="L350" s="153" t="str">
        <f>Disk!M$4</f>
        <v>4 Haziran 2014 15.00</v>
      </c>
      <c r="M350" s="153" t="s">
        <v>582</v>
      </c>
    </row>
    <row r="351" spans="1:13" s="240" customFormat="1" ht="26.25" customHeight="1">
      <c r="A351" s="147">
        <v>613</v>
      </c>
      <c r="B351" s="241" t="s">
        <v>356</v>
      </c>
      <c r="C351" s="243" t="str">
        <f>Disk!D31</f>
        <v/>
      </c>
      <c r="D351" s="245" t="str">
        <f>Disk!E31</f>
        <v/>
      </c>
      <c r="E351" s="245" t="str">
        <f>Disk!F31</f>
        <v/>
      </c>
      <c r="F351" s="246" t="str">
        <f>Disk!N31</f>
        <v/>
      </c>
      <c r="G351" s="244">
        <f>Disk!A31</f>
        <v>0</v>
      </c>
      <c r="H351" s="155" t="s">
        <v>356</v>
      </c>
      <c r="I351" s="155" t="str">
        <f>Disk!G$4</f>
        <v>1.5 kg.</v>
      </c>
      <c r="J351" s="149" t="str">
        <f>'YARIŞMA BİLGİLERİ'!$F$21</f>
        <v>Kadınlar</v>
      </c>
      <c r="K351" s="239" t="str">
        <f t="shared" si="13"/>
        <v>İzmir-Kulüpler Arası Atletizm Süper lig Yarışmaları 1. Kademe</v>
      </c>
      <c r="L351" s="153" t="str">
        <f>Disk!M$4</f>
        <v>4 Haziran 2014 15.00</v>
      </c>
      <c r="M351" s="153" t="s">
        <v>582</v>
      </c>
    </row>
    <row r="352" spans="1:13" s="240" customFormat="1" ht="26.25" customHeight="1">
      <c r="A352" s="147">
        <v>614</v>
      </c>
      <c r="B352" s="241" t="s">
        <v>356</v>
      </c>
      <c r="C352" s="243" t="str">
        <f>Disk!D32</f>
        <v/>
      </c>
      <c r="D352" s="245" t="str">
        <f>Disk!E32</f>
        <v/>
      </c>
      <c r="E352" s="245" t="str">
        <f>Disk!F32</f>
        <v/>
      </c>
      <c r="F352" s="246" t="str">
        <f>Disk!N32</f>
        <v/>
      </c>
      <c r="G352" s="244">
        <f>Disk!A32</f>
        <v>0</v>
      </c>
      <c r="H352" s="155" t="s">
        <v>356</v>
      </c>
      <c r="I352" s="155" t="str">
        <f>Disk!G$4</f>
        <v>1.5 kg.</v>
      </c>
      <c r="J352" s="149" t="str">
        <f>'YARIŞMA BİLGİLERİ'!$F$21</f>
        <v>Kadınlar</v>
      </c>
      <c r="K352" s="239" t="str">
        <f t="shared" si="13"/>
        <v>İzmir-Kulüpler Arası Atletizm Süper lig Yarışmaları 1. Kademe</v>
      </c>
      <c r="L352" s="153" t="str">
        <f>Disk!M$4</f>
        <v>4 Haziran 2014 15.00</v>
      </c>
      <c r="M352" s="153" t="s">
        <v>582</v>
      </c>
    </row>
    <row r="353" spans="1:13" s="240" customFormat="1" ht="26.25" customHeight="1">
      <c r="A353" s="147">
        <v>615</v>
      </c>
      <c r="B353" s="241" t="s">
        <v>356</v>
      </c>
      <c r="C353" s="243" t="str">
        <f>Disk!D33</f>
        <v/>
      </c>
      <c r="D353" s="245" t="str">
        <f>Disk!E33</f>
        <v/>
      </c>
      <c r="E353" s="245" t="str">
        <f>Disk!F33</f>
        <v/>
      </c>
      <c r="F353" s="246" t="str">
        <f>Disk!N33</f>
        <v/>
      </c>
      <c r="G353" s="244">
        <f>Disk!A33</f>
        <v>0</v>
      </c>
      <c r="H353" s="155" t="s">
        <v>356</v>
      </c>
      <c r="I353" s="155" t="str">
        <f>Disk!G$4</f>
        <v>1.5 kg.</v>
      </c>
      <c r="J353" s="149" t="str">
        <f>'YARIŞMA BİLGİLERİ'!$F$21</f>
        <v>Kadınlar</v>
      </c>
      <c r="K353" s="239" t="str">
        <f t="shared" si="13"/>
        <v>İzmir-Kulüpler Arası Atletizm Süper lig Yarışmaları 1. Kademe</v>
      </c>
      <c r="L353" s="153" t="str">
        <f>Disk!M$4</f>
        <v>4 Haziran 2014 15.00</v>
      </c>
      <c r="M353" s="153" t="s">
        <v>582</v>
      </c>
    </row>
    <row r="354" spans="1:13" s="240" customFormat="1" ht="26.25" customHeight="1">
      <c r="A354" s="147">
        <v>616</v>
      </c>
      <c r="B354" s="241" t="s">
        <v>356</v>
      </c>
      <c r="C354" s="243" t="str">
        <f>Disk!D34</f>
        <v/>
      </c>
      <c r="D354" s="245" t="str">
        <f>Disk!E34</f>
        <v/>
      </c>
      <c r="E354" s="245" t="str">
        <f>Disk!F34</f>
        <v/>
      </c>
      <c r="F354" s="246" t="str">
        <f>Disk!N34</f>
        <v/>
      </c>
      <c r="G354" s="244">
        <f>Disk!A34</f>
        <v>0</v>
      </c>
      <c r="H354" s="155" t="s">
        <v>356</v>
      </c>
      <c r="I354" s="155" t="str">
        <f>Disk!G$4</f>
        <v>1.5 kg.</v>
      </c>
      <c r="J354" s="149" t="str">
        <f>'YARIŞMA BİLGİLERİ'!$F$21</f>
        <v>Kadınlar</v>
      </c>
      <c r="K354" s="239" t="str">
        <f t="shared" si="13"/>
        <v>İzmir-Kulüpler Arası Atletizm Süper lig Yarışmaları 1. Kademe</v>
      </c>
      <c r="L354" s="153" t="str">
        <f>Disk!M$4</f>
        <v>4 Haziran 2014 15.00</v>
      </c>
      <c r="M354" s="153" t="s">
        <v>582</v>
      </c>
    </row>
    <row r="355" spans="1:13" s="240" customFormat="1" ht="26.25" customHeight="1">
      <c r="A355" s="147">
        <v>617</v>
      </c>
      <c r="B355" s="241" t="s">
        <v>356</v>
      </c>
      <c r="C355" s="243" t="str">
        <f>Disk!D35</f>
        <v/>
      </c>
      <c r="D355" s="245" t="str">
        <f>Disk!E35</f>
        <v/>
      </c>
      <c r="E355" s="245" t="str">
        <f>Disk!F35</f>
        <v/>
      </c>
      <c r="F355" s="246" t="str">
        <f>Disk!N35</f>
        <v/>
      </c>
      <c r="G355" s="244">
        <f>Disk!A35</f>
        <v>0</v>
      </c>
      <c r="H355" s="155" t="s">
        <v>356</v>
      </c>
      <c r="I355" s="155" t="str">
        <f>Disk!G$4</f>
        <v>1.5 kg.</v>
      </c>
      <c r="J355" s="149" t="str">
        <f>'YARIŞMA BİLGİLERİ'!$F$21</f>
        <v>Kadınlar</v>
      </c>
      <c r="K355" s="239" t="str">
        <f t="shared" si="13"/>
        <v>İzmir-Kulüpler Arası Atletizm Süper lig Yarışmaları 1. Kademe</v>
      </c>
      <c r="L355" s="153" t="str">
        <f>Disk!M$4</f>
        <v>4 Haziran 2014 15.00</v>
      </c>
      <c r="M355" s="153" t="s">
        <v>582</v>
      </c>
    </row>
    <row r="356" spans="1:13" s="240" customFormat="1" ht="26.25" customHeight="1">
      <c r="A356" s="147">
        <v>618</v>
      </c>
      <c r="B356" s="241" t="s">
        <v>356</v>
      </c>
      <c r="C356" s="243" t="str">
        <f>Disk!D36</f>
        <v/>
      </c>
      <c r="D356" s="245" t="str">
        <f>Disk!E36</f>
        <v/>
      </c>
      <c r="E356" s="245" t="str">
        <f>Disk!F36</f>
        <v/>
      </c>
      <c r="F356" s="246" t="str">
        <f>Disk!N36</f>
        <v/>
      </c>
      <c r="G356" s="244">
        <f>Disk!A36</f>
        <v>0</v>
      </c>
      <c r="H356" s="155" t="s">
        <v>356</v>
      </c>
      <c r="I356" s="155" t="str">
        <f>Disk!G$4</f>
        <v>1.5 kg.</v>
      </c>
      <c r="J356" s="149" t="str">
        <f>'YARIŞMA BİLGİLERİ'!$F$21</f>
        <v>Kadınlar</v>
      </c>
      <c r="K356" s="239" t="str">
        <f t="shared" si="13"/>
        <v>İzmir-Kulüpler Arası Atletizm Süper lig Yarışmaları 1. Kademe</v>
      </c>
      <c r="L356" s="153" t="str">
        <f>Disk!M$4</f>
        <v>4 Haziran 2014 15.00</v>
      </c>
      <c r="M356" s="153" t="s">
        <v>582</v>
      </c>
    </row>
    <row r="357" spans="1:13" s="240" customFormat="1" ht="26.25" customHeight="1">
      <c r="A357" s="147">
        <v>619</v>
      </c>
      <c r="B357" s="241" t="s">
        <v>356</v>
      </c>
      <c r="C357" s="243" t="str">
        <f>Disk!D37</f>
        <v/>
      </c>
      <c r="D357" s="245" t="str">
        <f>Disk!E37</f>
        <v/>
      </c>
      <c r="E357" s="245" t="str">
        <f>Disk!F37</f>
        <v/>
      </c>
      <c r="F357" s="246" t="str">
        <f>Disk!N37</f>
        <v/>
      </c>
      <c r="G357" s="244">
        <f>Disk!A37</f>
        <v>0</v>
      </c>
      <c r="H357" s="155" t="s">
        <v>356</v>
      </c>
      <c r="I357" s="155" t="str">
        <f>Disk!G$4</f>
        <v>1.5 kg.</v>
      </c>
      <c r="J357" s="149" t="str">
        <f>'YARIŞMA BİLGİLERİ'!$F$21</f>
        <v>Kadınlar</v>
      </c>
      <c r="K357" s="239" t="str">
        <f t="shared" si="13"/>
        <v>İzmir-Kulüpler Arası Atletizm Süper lig Yarışmaları 1. Kademe</v>
      </c>
      <c r="L357" s="153" t="str">
        <f>Disk!M$4</f>
        <v>4 Haziran 2014 15.00</v>
      </c>
      <c r="M357" s="153" t="s">
        <v>582</v>
      </c>
    </row>
    <row r="358" spans="1:13" s="240" customFormat="1" ht="26.25" customHeight="1">
      <c r="A358" s="147">
        <v>620</v>
      </c>
      <c r="B358" s="241" t="s">
        <v>356</v>
      </c>
      <c r="C358" s="243" t="str">
        <f>Disk!D38</f>
        <v/>
      </c>
      <c r="D358" s="245" t="str">
        <f>Disk!E38</f>
        <v/>
      </c>
      <c r="E358" s="245" t="str">
        <f>Disk!F38</f>
        <v/>
      </c>
      <c r="F358" s="246" t="str">
        <f>Disk!N38</f>
        <v/>
      </c>
      <c r="G358" s="244">
        <f>Disk!A38</f>
        <v>0</v>
      </c>
      <c r="H358" s="155" t="s">
        <v>356</v>
      </c>
      <c r="I358" s="155" t="str">
        <f>Disk!G$4</f>
        <v>1.5 kg.</v>
      </c>
      <c r="J358" s="149" t="str">
        <f>'YARIŞMA BİLGİLERİ'!$F$21</f>
        <v>Kadınlar</v>
      </c>
      <c r="K358" s="239" t="str">
        <f t="shared" si="13"/>
        <v>İzmir-Kulüpler Arası Atletizm Süper lig Yarışmaları 1. Kademe</v>
      </c>
      <c r="L358" s="153" t="str">
        <f>Disk!M$4</f>
        <v>4 Haziran 2014 15.00</v>
      </c>
      <c r="M358" s="153" t="s">
        <v>582</v>
      </c>
    </row>
    <row r="359" spans="1:13" s="240" customFormat="1" ht="26.25" customHeight="1">
      <c r="A359" s="147">
        <v>621</v>
      </c>
      <c r="B359" s="241" t="s">
        <v>356</v>
      </c>
      <c r="C359" s="243" t="str">
        <f>Disk!D39</f>
        <v/>
      </c>
      <c r="D359" s="245" t="str">
        <f>Disk!E39</f>
        <v/>
      </c>
      <c r="E359" s="245" t="str">
        <f>Disk!F39</f>
        <v/>
      </c>
      <c r="F359" s="246" t="str">
        <f>Disk!N39</f>
        <v/>
      </c>
      <c r="G359" s="244">
        <f>Disk!A39</f>
        <v>0</v>
      </c>
      <c r="H359" s="155" t="s">
        <v>356</v>
      </c>
      <c r="I359" s="155" t="str">
        <f>Disk!G$4</f>
        <v>1.5 kg.</v>
      </c>
      <c r="J359" s="149" t="str">
        <f>'YARIŞMA BİLGİLERİ'!$F$21</f>
        <v>Kadınlar</v>
      </c>
      <c r="K359" s="239" t="str">
        <f t="shared" si="13"/>
        <v>İzmir-Kulüpler Arası Atletizm Süper lig Yarışmaları 1. Kademe</v>
      </c>
      <c r="L359" s="153" t="str">
        <f>Disk!M$4</f>
        <v>4 Haziran 2014 15.00</v>
      </c>
      <c r="M359" s="153" t="s">
        <v>582</v>
      </c>
    </row>
    <row r="360" spans="1:13" s="240" customFormat="1" ht="26.25" customHeight="1">
      <c r="A360" s="147">
        <v>622</v>
      </c>
      <c r="B360" s="241" t="s">
        <v>356</v>
      </c>
      <c r="C360" s="243" t="str">
        <f>Disk!D40</f>
        <v/>
      </c>
      <c r="D360" s="245" t="str">
        <f>Disk!E40</f>
        <v/>
      </c>
      <c r="E360" s="245" t="str">
        <f>Disk!F40</f>
        <v/>
      </c>
      <c r="F360" s="246" t="str">
        <f>Disk!N40</f>
        <v/>
      </c>
      <c r="G360" s="244">
        <f>Disk!A40</f>
        <v>0</v>
      </c>
      <c r="H360" s="155" t="s">
        <v>356</v>
      </c>
      <c r="I360" s="155" t="str">
        <f>Disk!G$4</f>
        <v>1.5 kg.</v>
      </c>
      <c r="J360" s="149" t="str">
        <f>'YARIŞMA BİLGİLERİ'!$F$21</f>
        <v>Kadınlar</v>
      </c>
      <c r="K360" s="239" t="str">
        <f t="shared" si="13"/>
        <v>İzmir-Kulüpler Arası Atletizm Süper lig Yarışmaları 1. Kademe</v>
      </c>
      <c r="L360" s="153" t="str">
        <f>Disk!M$4</f>
        <v>4 Haziran 2014 15.00</v>
      </c>
      <c r="M360" s="153" t="s">
        <v>582</v>
      </c>
    </row>
    <row r="361" spans="1:13" s="240" customFormat="1" ht="26.25" customHeight="1">
      <c r="A361" s="147">
        <v>623</v>
      </c>
      <c r="B361" s="241" t="s">
        <v>356</v>
      </c>
      <c r="C361" s="243" t="str">
        <f>Disk!D41</f>
        <v/>
      </c>
      <c r="D361" s="245" t="str">
        <f>Disk!E41</f>
        <v/>
      </c>
      <c r="E361" s="245" t="str">
        <f>Disk!F41</f>
        <v/>
      </c>
      <c r="F361" s="246" t="str">
        <f>Disk!N41</f>
        <v/>
      </c>
      <c r="G361" s="244">
        <f>Disk!A41</f>
        <v>0</v>
      </c>
      <c r="H361" s="155" t="s">
        <v>356</v>
      </c>
      <c r="I361" s="155" t="str">
        <f>Disk!G$4</f>
        <v>1.5 kg.</v>
      </c>
      <c r="J361" s="149" t="str">
        <f>'YARIŞMA BİLGİLERİ'!$F$21</f>
        <v>Kadınlar</v>
      </c>
      <c r="K361" s="239" t="str">
        <f t="shared" si="13"/>
        <v>İzmir-Kulüpler Arası Atletizm Süper lig Yarışmaları 1. Kademe</v>
      </c>
      <c r="L361" s="153" t="str">
        <f>Disk!M$4</f>
        <v>4 Haziran 2014 15.00</v>
      </c>
      <c r="M361" s="153" t="s">
        <v>582</v>
      </c>
    </row>
    <row r="362" spans="1:13" s="240" customFormat="1" ht="26.25" customHeight="1">
      <c r="A362" s="147">
        <v>624</v>
      </c>
      <c r="B362" s="241" t="s">
        <v>356</v>
      </c>
      <c r="C362" s="243" t="str">
        <f>Disk!D42</f>
        <v/>
      </c>
      <c r="D362" s="245" t="str">
        <f>Disk!E42</f>
        <v/>
      </c>
      <c r="E362" s="245" t="str">
        <f>Disk!F42</f>
        <v/>
      </c>
      <c r="F362" s="246" t="str">
        <f>Disk!N42</f>
        <v/>
      </c>
      <c r="G362" s="244">
        <f>Disk!A42</f>
        <v>0</v>
      </c>
      <c r="H362" s="155" t="s">
        <v>356</v>
      </c>
      <c r="I362" s="155" t="str">
        <f>Disk!G$4</f>
        <v>1.5 kg.</v>
      </c>
      <c r="J362" s="149" t="str">
        <f>'YARIŞMA BİLGİLERİ'!$F$21</f>
        <v>Kadınlar</v>
      </c>
      <c r="K362" s="239" t="str">
        <f t="shared" si="13"/>
        <v>İzmir-Kulüpler Arası Atletizm Süper lig Yarışmaları 1. Kademe</v>
      </c>
      <c r="L362" s="153" t="str">
        <f>Disk!M$4</f>
        <v>4 Haziran 2014 15.00</v>
      </c>
      <c r="M362" s="153" t="s">
        <v>582</v>
      </c>
    </row>
    <row r="363" spans="1:13" s="240" customFormat="1" ht="26.25" customHeight="1">
      <c r="A363" s="147">
        <v>625</v>
      </c>
      <c r="B363" s="241" t="s">
        <v>356</v>
      </c>
      <c r="C363" s="243" t="str">
        <f>Disk!D43</f>
        <v/>
      </c>
      <c r="D363" s="245" t="str">
        <f>Disk!E43</f>
        <v/>
      </c>
      <c r="E363" s="245" t="str">
        <f>Disk!F43</f>
        <v/>
      </c>
      <c r="F363" s="246" t="str">
        <f>Disk!N43</f>
        <v/>
      </c>
      <c r="G363" s="244">
        <f>Disk!A43</f>
        <v>0</v>
      </c>
      <c r="H363" s="155" t="s">
        <v>356</v>
      </c>
      <c r="I363" s="155" t="str">
        <f>Disk!G$4</f>
        <v>1.5 kg.</v>
      </c>
      <c r="J363" s="149" t="str">
        <f>'YARIŞMA BİLGİLERİ'!$F$21</f>
        <v>Kadınlar</v>
      </c>
      <c r="K363" s="239" t="str">
        <f t="shared" si="13"/>
        <v>İzmir-Kulüpler Arası Atletizm Süper lig Yarışmaları 1. Kademe</v>
      </c>
      <c r="L363" s="153" t="str">
        <f>Disk!M$4</f>
        <v>4 Haziran 2014 15.00</v>
      </c>
      <c r="M363" s="153" t="s">
        <v>582</v>
      </c>
    </row>
    <row r="364" spans="1:13" s="240" customFormat="1" ht="26.25" customHeight="1">
      <c r="A364" s="147">
        <v>626</v>
      </c>
      <c r="B364" s="241" t="s">
        <v>356</v>
      </c>
      <c r="C364" s="243" t="str">
        <f>Disk!D44</f>
        <v/>
      </c>
      <c r="D364" s="245" t="str">
        <f>Disk!E44</f>
        <v/>
      </c>
      <c r="E364" s="245" t="str">
        <f>Disk!F44</f>
        <v/>
      </c>
      <c r="F364" s="246" t="str">
        <f>Disk!N44</f>
        <v/>
      </c>
      <c r="G364" s="244">
        <f>Disk!A44</f>
        <v>0</v>
      </c>
      <c r="H364" s="155" t="s">
        <v>356</v>
      </c>
      <c r="I364" s="155" t="str">
        <f>Disk!G$4</f>
        <v>1.5 kg.</v>
      </c>
      <c r="J364" s="149" t="str">
        <f>'YARIŞMA BİLGİLERİ'!$F$21</f>
        <v>Kadınlar</v>
      </c>
      <c r="K364" s="239" t="str">
        <f t="shared" si="13"/>
        <v>İzmir-Kulüpler Arası Atletizm Süper lig Yarışmaları 1. Kademe</v>
      </c>
      <c r="L364" s="153" t="str">
        <f>Disk!M$4</f>
        <v>4 Haziran 2014 15.00</v>
      </c>
      <c r="M364" s="153" t="s">
        <v>582</v>
      </c>
    </row>
    <row r="365" spans="1:13" s="240" customFormat="1" ht="26.25" customHeight="1">
      <c r="A365" s="147">
        <v>627</v>
      </c>
      <c r="B365" s="241" t="s">
        <v>356</v>
      </c>
      <c r="C365" s="243" t="str">
        <f>Disk!D45</f>
        <v/>
      </c>
      <c r="D365" s="245" t="str">
        <f>Disk!E45</f>
        <v/>
      </c>
      <c r="E365" s="245" t="str">
        <f>Disk!F45</f>
        <v/>
      </c>
      <c r="F365" s="246" t="str">
        <f>Disk!N45</f>
        <v/>
      </c>
      <c r="G365" s="244">
        <f>Disk!A45</f>
        <v>0</v>
      </c>
      <c r="H365" s="155" t="s">
        <v>356</v>
      </c>
      <c r="I365" s="155" t="str">
        <f>Disk!G$4</f>
        <v>1.5 kg.</v>
      </c>
      <c r="J365" s="149" t="str">
        <f>'YARIŞMA BİLGİLERİ'!$F$21</f>
        <v>Kadınlar</v>
      </c>
      <c r="K365" s="239" t="str">
        <f t="shared" si="13"/>
        <v>İzmir-Kulüpler Arası Atletizm Süper lig Yarışmaları 1. Kademe</v>
      </c>
      <c r="L365" s="153" t="str">
        <f>Disk!M$4</f>
        <v>4 Haziran 2014 15.00</v>
      </c>
      <c r="M365" s="153" t="s">
        <v>582</v>
      </c>
    </row>
    <row r="366" spans="1:13" s="240" customFormat="1" ht="26.25" customHeight="1">
      <c r="A366" s="147">
        <v>628</v>
      </c>
      <c r="B366" s="241" t="s">
        <v>356</v>
      </c>
      <c r="C366" s="243" t="str">
        <f>Disk!D46</f>
        <v/>
      </c>
      <c r="D366" s="245" t="str">
        <f>Disk!E46</f>
        <v/>
      </c>
      <c r="E366" s="245" t="str">
        <f>Disk!F46</f>
        <v/>
      </c>
      <c r="F366" s="246" t="str">
        <f>Disk!N46</f>
        <v/>
      </c>
      <c r="G366" s="244">
        <f>Disk!A46</f>
        <v>0</v>
      </c>
      <c r="H366" s="155" t="s">
        <v>356</v>
      </c>
      <c r="I366" s="155" t="str">
        <f>Disk!G$4</f>
        <v>1.5 kg.</v>
      </c>
      <c r="J366" s="149" t="str">
        <f>'YARIŞMA BİLGİLERİ'!$F$21</f>
        <v>Kadınlar</v>
      </c>
      <c r="K366" s="239" t="str">
        <f t="shared" si="13"/>
        <v>İzmir-Kulüpler Arası Atletizm Süper lig Yarışmaları 1. Kademe</v>
      </c>
      <c r="L366" s="153" t="str">
        <f>Disk!M$4</f>
        <v>4 Haziran 2014 15.00</v>
      </c>
      <c r="M366" s="153" t="s">
        <v>582</v>
      </c>
    </row>
    <row r="367" spans="1:13" s="240" customFormat="1" ht="26.25" customHeight="1">
      <c r="A367" s="147">
        <v>629</v>
      </c>
      <c r="B367" s="241" t="s">
        <v>356</v>
      </c>
      <c r="C367" s="243" t="str">
        <f>Disk!D47</f>
        <v/>
      </c>
      <c r="D367" s="245" t="str">
        <f>Disk!E47</f>
        <v/>
      </c>
      <c r="E367" s="245" t="str">
        <f>Disk!F47</f>
        <v/>
      </c>
      <c r="F367" s="246" t="str">
        <f>Disk!N47</f>
        <v/>
      </c>
      <c r="G367" s="244">
        <f>Disk!A47</f>
        <v>0</v>
      </c>
      <c r="H367" s="155" t="s">
        <v>356</v>
      </c>
      <c r="I367" s="155" t="str">
        <f>Disk!G$4</f>
        <v>1.5 kg.</v>
      </c>
      <c r="J367" s="149" t="str">
        <f>'YARIŞMA BİLGİLERİ'!$F$21</f>
        <v>Kadınlar</v>
      </c>
      <c r="K367" s="239" t="str">
        <f t="shared" si="13"/>
        <v>İzmir-Kulüpler Arası Atletizm Süper lig Yarışmaları 1. Kademe</v>
      </c>
      <c r="L367" s="153" t="str">
        <f>Disk!M$4</f>
        <v>4 Haziran 2014 15.00</v>
      </c>
      <c r="M367" s="153" t="s">
        <v>582</v>
      </c>
    </row>
    <row r="368" spans="1:13" s="240" customFormat="1" ht="26.25" customHeight="1">
      <c r="A368" s="147">
        <v>635</v>
      </c>
      <c r="B368" s="241" t="s">
        <v>357</v>
      </c>
      <c r="C368" s="243">
        <f>Cirit!D8</f>
        <v>33780</v>
      </c>
      <c r="D368" s="245" t="str">
        <f>Cirit!E8</f>
        <v>SELENE DURNA</v>
      </c>
      <c r="E368" s="245" t="str">
        <f>Cirit!F8</f>
        <v>İSTANBUL-ENKA SPOR KULÜBÜ</v>
      </c>
      <c r="F368" s="246">
        <f>Cirit!N8</f>
        <v>5115</v>
      </c>
      <c r="G368" s="244">
        <f>Cirit!A8</f>
        <v>1</v>
      </c>
      <c r="H368" s="155" t="s">
        <v>357</v>
      </c>
      <c r="I368" s="155" t="str">
        <f>Cirit!G$4</f>
        <v>700 gr.</v>
      </c>
      <c r="J368" s="149" t="str">
        <f>'YARIŞMA BİLGİLERİ'!$F$21</f>
        <v>Kadınlar</v>
      </c>
      <c r="K368" s="239" t="str">
        <f t="shared" si="13"/>
        <v>İzmir-Kulüpler Arası Atletizm Süper lig Yarışmaları 1. Kademe</v>
      </c>
      <c r="L368" s="153" t="str">
        <f>Cirit!M$4</f>
        <v>4 Haziran 2014 16.55</v>
      </c>
      <c r="M368" s="153" t="s">
        <v>582</v>
      </c>
    </row>
    <row r="369" spans="1:13" s="240" customFormat="1" ht="26.25" customHeight="1">
      <c r="A369" s="147">
        <v>636</v>
      </c>
      <c r="B369" s="241" t="s">
        <v>357</v>
      </c>
      <c r="C369" s="243" t="str">
        <f>Cirit!D9</f>
        <v>27.03.0997</v>
      </c>
      <c r="D369" s="245" t="str">
        <f>Cirit!E9</f>
        <v>EDA TUĞSUZ</v>
      </c>
      <c r="E369" s="245" t="str">
        <f>Cirit!F9</f>
        <v>İSTANBUL-FENERBAHÇE</v>
      </c>
      <c r="F369" s="246">
        <f>Cirit!N9</f>
        <v>4921</v>
      </c>
      <c r="G369" s="244">
        <f>Cirit!A9</f>
        <v>2</v>
      </c>
      <c r="H369" s="155" t="s">
        <v>357</v>
      </c>
      <c r="I369" s="155" t="str">
        <f>Cirit!G$4</f>
        <v>700 gr.</v>
      </c>
      <c r="J369" s="149" t="str">
        <f>'YARIŞMA BİLGİLERİ'!$F$21</f>
        <v>Kadınlar</v>
      </c>
      <c r="K369" s="239" t="str">
        <f t="shared" si="13"/>
        <v>İzmir-Kulüpler Arası Atletizm Süper lig Yarışmaları 1. Kademe</v>
      </c>
      <c r="L369" s="153" t="str">
        <f>Cirit!M$4</f>
        <v>4 Haziran 2014 16.55</v>
      </c>
      <c r="M369" s="153" t="s">
        <v>582</v>
      </c>
    </row>
    <row r="370" spans="1:13" s="240" customFormat="1" ht="26.25" customHeight="1">
      <c r="A370" s="147">
        <v>637</v>
      </c>
      <c r="B370" s="241" t="s">
        <v>357</v>
      </c>
      <c r="C370" s="243">
        <f>Cirit!D10</f>
        <v>34335</v>
      </c>
      <c r="D370" s="245" t="str">
        <f>Cirit!E10</f>
        <v>AYSEL BOZTAŞ</v>
      </c>
      <c r="E370" s="245" t="str">
        <f>Cirit!F10</f>
        <v>İSTANBUL-BEŞİKTAŞ J.K</v>
      </c>
      <c r="F370" s="246">
        <f>Cirit!N10</f>
        <v>4253</v>
      </c>
      <c r="G370" s="244">
        <f>Cirit!A10</f>
        <v>3</v>
      </c>
      <c r="H370" s="155" t="s">
        <v>357</v>
      </c>
      <c r="I370" s="155" t="str">
        <f>Cirit!G$4</f>
        <v>700 gr.</v>
      </c>
      <c r="J370" s="149" t="str">
        <f>'YARIŞMA BİLGİLERİ'!$F$21</f>
        <v>Kadınlar</v>
      </c>
      <c r="K370" s="239" t="str">
        <f t="shared" si="13"/>
        <v>İzmir-Kulüpler Arası Atletizm Süper lig Yarışmaları 1. Kademe</v>
      </c>
      <c r="L370" s="153" t="str">
        <f>Cirit!M$4</f>
        <v>4 Haziran 2014 16.55</v>
      </c>
      <c r="M370" s="153" t="s">
        <v>582</v>
      </c>
    </row>
    <row r="371" spans="1:13" s="240" customFormat="1" ht="26.25" customHeight="1">
      <c r="A371" s="147">
        <v>638</v>
      </c>
      <c r="B371" s="241" t="s">
        <v>357</v>
      </c>
      <c r="C371" s="243">
        <f>Cirit!D11</f>
        <v>35152</v>
      </c>
      <c r="D371" s="245" t="str">
        <f>Cirit!E11</f>
        <v>Merve KARADENİZ</v>
      </c>
      <c r="E371" s="245" t="str">
        <f>Cirit!F11</f>
        <v>BURSA-BURSA BÜYÜKŞEHİR BELEDİYESPOR K.</v>
      </c>
      <c r="F371" s="246">
        <f>Cirit!N11</f>
        <v>4072</v>
      </c>
      <c r="G371" s="244">
        <f>Cirit!A11</f>
        <v>4</v>
      </c>
      <c r="H371" s="155" t="s">
        <v>357</v>
      </c>
      <c r="I371" s="155" t="str">
        <f>Cirit!G$4</f>
        <v>700 gr.</v>
      </c>
      <c r="J371" s="149" t="str">
        <f>'YARIŞMA BİLGİLERİ'!$F$21</f>
        <v>Kadınlar</v>
      </c>
      <c r="K371" s="239" t="str">
        <f t="shared" si="13"/>
        <v>İzmir-Kulüpler Arası Atletizm Süper lig Yarışmaları 1. Kademe</v>
      </c>
      <c r="L371" s="153" t="str">
        <f>Cirit!M$4</f>
        <v>4 Haziran 2014 16.55</v>
      </c>
      <c r="M371" s="153" t="s">
        <v>582</v>
      </c>
    </row>
    <row r="372" spans="1:13" s="240" customFormat="1" ht="26.25" customHeight="1">
      <c r="A372" s="147">
        <v>639</v>
      </c>
      <c r="B372" s="241" t="s">
        <v>357</v>
      </c>
      <c r="C372" s="243">
        <f>Cirit!D12</f>
        <v>35054</v>
      </c>
      <c r="D372" s="245" t="str">
        <f>Cirit!E12</f>
        <v>ÇİLEM SAĞLIK</v>
      </c>
      <c r="E372" s="245" t="str">
        <f>Cirit!F12</f>
        <v>İZMİR-İZMİR BÜYÜKŞEHİR BELEDİYE SPOR KLUBÜ</v>
      </c>
      <c r="F372" s="246">
        <f>Cirit!N12</f>
        <v>3961</v>
      </c>
      <c r="G372" s="244">
        <f>Cirit!A12</f>
        <v>5</v>
      </c>
      <c r="H372" s="155" t="s">
        <v>357</v>
      </c>
      <c r="I372" s="155" t="str">
        <f>Cirit!G$4</f>
        <v>700 gr.</v>
      </c>
      <c r="J372" s="149" t="str">
        <f>'YARIŞMA BİLGİLERİ'!$F$21</f>
        <v>Kadınlar</v>
      </c>
      <c r="K372" s="239" t="str">
        <f t="shared" si="13"/>
        <v>İzmir-Kulüpler Arası Atletizm Süper lig Yarışmaları 1. Kademe</v>
      </c>
      <c r="L372" s="153" t="str">
        <f>Cirit!M$4</f>
        <v>4 Haziran 2014 16.55</v>
      </c>
      <c r="M372" s="153" t="s">
        <v>582</v>
      </c>
    </row>
    <row r="373" spans="1:13" s="240" customFormat="1" ht="26.25" customHeight="1">
      <c r="A373" s="147">
        <v>640</v>
      </c>
      <c r="B373" s="241" t="s">
        <v>357</v>
      </c>
      <c r="C373" s="243">
        <f>Cirit!D13</f>
        <v>33973</v>
      </c>
      <c r="D373" s="245" t="str">
        <f>Cirit!E13</f>
        <v>SEDA ERBAY</v>
      </c>
      <c r="E373" s="245" t="str">
        <f>Cirit!F13</f>
        <v>BURSA-OSMANGAZİ BELEDİYESPOR</v>
      </c>
      <c r="F373" s="246">
        <f>Cirit!N13</f>
        <v>3905</v>
      </c>
      <c r="G373" s="244">
        <f>Cirit!A13</f>
        <v>6</v>
      </c>
      <c r="H373" s="155" t="s">
        <v>357</v>
      </c>
      <c r="I373" s="155" t="str">
        <f>Cirit!G$4</f>
        <v>700 gr.</v>
      </c>
      <c r="J373" s="149" t="str">
        <f>'YARIŞMA BİLGİLERİ'!$F$21</f>
        <v>Kadınlar</v>
      </c>
      <c r="K373" s="239" t="str">
        <f t="shared" si="13"/>
        <v>İzmir-Kulüpler Arası Atletizm Süper lig Yarışmaları 1. Kademe</v>
      </c>
      <c r="L373" s="153" t="str">
        <f>Cirit!M$4</f>
        <v>4 Haziran 2014 16.55</v>
      </c>
      <c r="M373" s="153" t="s">
        <v>582</v>
      </c>
    </row>
    <row r="374" spans="1:13" s="240" customFormat="1" ht="26.25" customHeight="1">
      <c r="A374" s="147">
        <v>641</v>
      </c>
      <c r="B374" s="241" t="s">
        <v>357</v>
      </c>
      <c r="C374" s="243">
        <f>Cirit!D14</f>
        <v>29417</v>
      </c>
      <c r="D374" s="245" t="str">
        <f>Cirit!E14</f>
        <v>SUNİYE DOĞANBAŞ</v>
      </c>
      <c r="E374" s="245" t="str">
        <f>Cirit!F14</f>
        <v>MERSİN-MESKİSPOR</v>
      </c>
      <c r="F374" s="246">
        <f>Cirit!N14</f>
        <v>3509</v>
      </c>
      <c r="G374" s="244">
        <f>Cirit!A14</f>
        <v>7</v>
      </c>
      <c r="H374" s="155" t="s">
        <v>357</v>
      </c>
      <c r="I374" s="155" t="str">
        <f>Cirit!G$4</f>
        <v>700 gr.</v>
      </c>
      <c r="J374" s="149" t="str">
        <f>'YARIŞMA BİLGİLERİ'!$F$21</f>
        <v>Kadınlar</v>
      </c>
      <c r="K374" s="239" t="str">
        <f t="shared" si="13"/>
        <v>İzmir-Kulüpler Arası Atletizm Süper lig Yarışmaları 1. Kademe</v>
      </c>
      <c r="L374" s="153" t="str">
        <f>Cirit!M$4</f>
        <v>4 Haziran 2014 16.55</v>
      </c>
      <c r="M374" s="153" t="s">
        <v>582</v>
      </c>
    </row>
    <row r="375" spans="1:13" s="240" customFormat="1" ht="26.25" customHeight="1">
      <c r="A375" s="147">
        <v>642</v>
      </c>
      <c r="B375" s="241" t="s">
        <v>357</v>
      </c>
      <c r="C375" s="243">
        <f>Cirit!D15</f>
        <v>35438</v>
      </c>
      <c r="D375" s="245" t="str">
        <f>Cirit!E15</f>
        <v>ASLI PALTA</v>
      </c>
      <c r="E375" s="245" t="str">
        <f>Cirit!F15</f>
        <v>İSTANBUL-ÜSKÜDAR BELEDİYESİ SPOR KULÜBÜ</v>
      </c>
      <c r="F375" s="246">
        <f>Cirit!N15</f>
        <v>3108</v>
      </c>
      <c r="G375" s="244">
        <f>Cirit!A15</f>
        <v>8</v>
      </c>
      <c r="H375" s="155" t="s">
        <v>357</v>
      </c>
      <c r="I375" s="155" t="str">
        <f>Cirit!G$4</f>
        <v>700 gr.</v>
      </c>
      <c r="J375" s="149" t="str">
        <f>'YARIŞMA BİLGİLERİ'!$F$21</f>
        <v>Kadınlar</v>
      </c>
      <c r="K375" s="239" t="str">
        <f t="shared" si="13"/>
        <v>İzmir-Kulüpler Arası Atletizm Süper lig Yarışmaları 1. Kademe</v>
      </c>
      <c r="L375" s="153" t="str">
        <f>Cirit!M$4</f>
        <v>4 Haziran 2014 16.55</v>
      </c>
      <c r="M375" s="153" t="s">
        <v>582</v>
      </c>
    </row>
    <row r="376" spans="1:13" s="240" customFormat="1" ht="26.25" customHeight="1">
      <c r="A376" s="147">
        <v>643</v>
      </c>
      <c r="B376" s="241" t="s">
        <v>357</v>
      </c>
      <c r="C376" s="243" t="str">
        <f>Cirit!D16</f>
        <v/>
      </c>
      <c r="D376" s="245" t="str">
        <f>Cirit!E16</f>
        <v/>
      </c>
      <c r="E376" s="245" t="str">
        <f>Cirit!F16</f>
        <v/>
      </c>
      <c r="F376" s="246" t="str">
        <f>Cirit!N16</f>
        <v/>
      </c>
      <c r="G376" s="244">
        <f>Cirit!A16</f>
        <v>0</v>
      </c>
      <c r="H376" s="155" t="s">
        <v>357</v>
      </c>
      <c r="I376" s="155" t="str">
        <f>Cirit!G$4</f>
        <v>700 gr.</v>
      </c>
      <c r="J376" s="149" t="str">
        <f>'YARIŞMA BİLGİLERİ'!$F$21</f>
        <v>Kadınlar</v>
      </c>
      <c r="K376" s="239" t="str">
        <f t="shared" ref="K376:K408" si="14">CONCATENATE(K$1,"-",A$1)</f>
        <v>İzmir-Kulüpler Arası Atletizm Süper lig Yarışmaları 1. Kademe</v>
      </c>
      <c r="L376" s="153" t="str">
        <f>Cirit!M$4</f>
        <v>4 Haziran 2014 16.55</v>
      </c>
      <c r="M376" s="153" t="s">
        <v>582</v>
      </c>
    </row>
    <row r="377" spans="1:13" s="240" customFormat="1" ht="26.25" customHeight="1">
      <c r="A377" s="147">
        <v>644</v>
      </c>
      <c r="B377" s="241" t="s">
        <v>357</v>
      </c>
      <c r="C377" s="243" t="str">
        <f>Cirit!D17</f>
        <v/>
      </c>
      <c r="D377" s="245" t="str">
        <f>Cirit!E17</f>
        <v/>
      </c>
      <c r="E377" s="245" t="str">
        <f>Cirit!F17</f>
        <v/>
      </c>
      <c r="F377" s="246" t="str">
        <f>Cirit!N17</f>
        <v/>
      </c>
      <c r="G377" s="244">
        <f>Cirit!A17</f>
        <v>10</v>
      </c>
      <c r="H377" s="155" t="s">
        <v>357</v>
      </c>
      <c r="I377" s="155" t="str">
        <f>Cirit!G$4</f>
        <v>700 gr.</v>
      </c>
      <c r="J377" s="149" t="str">
        <f>'YARIŞMA BİLGİLERİ'!$F$21</f>
        <v>Kadınlar</v>
      </c>
      <c r="K377" s="239" t="str">
        <f t="shared" si="14"/>
        <v>İzmir-Kulüpler Arası Atletizm Süper lig Yarışmaları 1. Kademe</v>
      </c>
      <c r="L377" s="153" t="str">
        <f>Cirit!M$4</f>
        <v>4 Haziran 2014 16.55</v>
      </c>
      <c r="M377" s="153" t="s">
        <v>582</v>
      </c>
    </row>
    <row r="378" spans="1:13" s="240" customFormat="1" ht="26.25" customHeight="1">
      <c r="A378" s="147">
        <v>645</v>
      </c>
      <c r="B378" s="241" t="s">
        <v>357</v>
      </c>
      <c r="C378" s="243" t="str">
        <f>Cirit!D18</f>
        <v/>
      </c>
      <c r="D378" s="245" t="str">
        <f>Cirit!E18</f>
        <v/>
      </c>
      <c r="E378" s="245" t="str">
        <f>Cirit!F18</f>
        <v/>
      </c>
      <c r="F378" s="246" t="str">
        <f>Cirit!N18</f>
        <v/>
      </c>
      <c r="G378" s="244">
        <f>Cirit!A18</f>
        <v>0</v>
      </c>
      <c r="H378" s="155" t="s">
        <v>357</v>
      </c>
      <c r="I378" s="155" t="str">
        <f>Cirit!G$4</f>
        <v>700 gr.</v>
      </c>
      <c r="J378" s="149" t="str">
        <f>'YARIŞMA BİLGİLERİ'!$F$21</f>
        <v>Kadınlar</v>
      </c>
      <c r="K378" s="239" t="str">
        <f t="shared" si="14"/>
        <v>İzmir-Kulüpler Arası Atletizm Süper lig Yarışmaları 1. Kademe</v>
      </c>
      <c r="L378" s="153" t="str">
        <f>Cirit!M$4</f>
        <v>4 Haziran 2014 16.55</v>
      </c>
      <c r="M378" s="153" t="s">
        <v>582</v>
      </c>
    </row>
    <row r="379" spans="1:13" s="240" customFormat="1" ht="26.25" customHeight="1">
      <c r="A379" s="147">
        <v>646</v>
      </c>
      <c r="B379" s="241" t="s">
        <v>357</v>
      </c>
      <c r="C379" s="243" t="str">
        <f>Cirit!D19</f>
        <v/>
      </c>
      <c r="D379" s="245" t="str">
        <f>Cirit!E19</f>
        <v/>
      </c>
      <c r="E379" s="245" t="str">
        <f>Cirit!F19</f>
        <v/>
      </c>
      <c r="F379" s="246" t="str">
        <f>Cirit!N19</f>
        <v/>
      </c>
      <c r="G379" s="244">
        <f>Cirit!A19</f>
        <v>0</v>
      </c>
      <c r="H379" s="155" t="s">
        <v>357</v>
      </c>
      <c r="I379" s="155" t="str">
        <f>Cirit!G$4</f>
        <v>700 gr.</v>
      </c>
      <c r="J379" s="149" t="str">
        <f>'YARIŞMA BİLGİLERİ'!$F$21</f>
        <v>Kadınlar</v>
      </c>
      <c r="K379" s="239" t="str">
        <f t="shared" si="14"/>
        <v>İzmir-Kulüpler Arası Atletizm Süper lig Yarışmaları 1. Kademe</v>
      </c>
      <c r="L379" s="153" t="str">
        <f>Cirit!M$4</f>
        <v>4 Haziran 2014 16.55</v>
      </c>
      <c r="M379" s="153" t="s">
        <v>582</v>
      </c>
    </row>
    <row r="380" spans="1:13" s="240" customFormat="1" ht="26.25" customHeight="1">
      <c r="A380" s="147">
        <v>647</v>
      </c>
      <c r="B380" s="241" t="s">
        <v>357</v>
      </c>
      <c r="C380" s="243" t="str">
        <f>Cirit!D20</f>
        <v/>
      </c>
      <c r="D380" s="245" t="str">
        <f>Cirit!E20</f>
        <v/>
      </c>
      <c r="E380" s="245" t="str">
        <f>Cirit!F20</f>
        <v/>
      </c>
      <c r="F380" s="246" t="str">
        <f>Cirit!N20</f>
        <v/>
      </c>
      <c r="G380" s="244">
        <f>Cirit!A20</f>
        <v>0</v>
      </c>
      <c r="H380" s="155" t="s">
        <v>357</v>
      </c>
      <c r="I380" s="155" t="str">
        <f>Cirit!G$4</f>
        <v>700 gr.</v>
      </c>
      <c r="J380" s="149" t="str">
        <f>'YARIŞMA BİLGİLERİ'!$F$21</f>
        <v>Kadınlar</v>
      </c>
      <c r="K380" s="239" t="str">
        <f t="shared" si="14"/>
        <v>İzmir-Kulüpler Arası Atletizm Süper lig Yarışmaları 1. Kademe</v>
      </c>
      <c r="L380" s="153" t="str">
        <f>Cirit!M$4</f>
        <v>4 Haziran 2014 16.55</v>
      </c>
      <c r="M380" s="153" t="s">
        <v>582</v>
      </c>
    </row>
    <row r="381" spans="1:13" s="240" customFormat="1" ht="26.25" customHeight="1">
      <c r="A381" s="147">
        <v>648</v>
      </c>
      <c r="B381" s="241" t="s">
        <v>357</v>
      </c>
      <c r="C381" s="243" t="str">
        <f>Cirit!D21</f>
        <v/>
      </c>
      <c r="D381" s="245" t="str">
        <f>Cirit!E21</f>
        <v/>
      </c>
      <c r="E381" s="245" t="str">
        <f>Cirit!F21</f>
        <v/>
      </c>
      <c r="F381" s="246" t="str">
        <f>Cirit!N21</f>
        <v/>
      </c>
      <c r="G381" s="244">
        <f>Cirit!A21</f>
        <v>0</v>
      </c>
      <c r="H381" s="155" t="s">
        <v>357</v>
      </c>
      <c r="I381" s="155" t="str">
        <f>Cirit!G$4</f>
        <v>700 gr.</v>
      </c>
      <c r="J381" s="149" t="str">
        <f>'YARIŞMA BİLGİLERİ'!$F$21</f>
        <v>Kadınlar</v>
      </c>
      <c r="K381" s="239" t="str">
        <f t="shared" si="14"/>
        <v>İzmir-Kulüpler Arası Atletizm Süper lig Yarışmaları 1. Kademe</v>
      </c>
      <c r="L381" s="153" t="str">
        <f>Cirit!M$4</f>
        <v>4 Haziran 2014 16.55</v>
      </c>
      <c r="M381" s="153" t="s">
        <v>582</v>
      </c>
    </row>
    <row r="382" spans="1:13" s="240" customFormat="1" ht="26.25" customHeight="1">
      <c r="A382" s="147">
        <v>649</v>
      </c>
      <c r="B382" s="241" t="s">
        <v>357</v>
      </c>
      <c r="C382" s="243" t="str">
        <f>Cirit!D22</f>
        <v/>
      </c>
      <c r="D382" s="245" t="str">
        <f>Cirit!E22</f>
        <v/>
      </c>
      <c r="E382" s="245" t="str">
        <f>Cirit!F22</f>
        <v/>
      </c>
      <c r="F382" s="246" t="str">
        <f>Cirit!N22</f>
        <v/>
      </c>
      <c r="G382" s="244">
        <f>Cirit!A22</f>
        <v>0</v>
      </c>
      <c r="H382" s="155" t="s">
        <v>357</v>
      </c>
      <c r="I382" s="155" t="str">
        <f>Cirit!G$4</f>
        <v>700 gr.</v>
      </c>
      <c r="J382" s="149" t="str">
        <f>'YARIŞMA BİLGİLERİ'!$F$21</f>
        <v>Kadınlar</v>
      </c>
      <c r="K382" s="239" t="str">
        <f t="shared" si="14"/>
        <v>İzmir-Kulüpler Arası Atletizm Süper lig Yarışmaları 1. Kademe</v>
      </c>
      <c r="L382" s="153" t="str">
        <f>Cirit!M$4</f>
        <v>4 Haziran 2014 16.55</v>
      </c>
      <c r="M382" s="153" t="s">
        <v>582</v>
      </c>
    </row>
    <row r="383" spans="1:13" s="240" customFormat="1" ht="26.25" customHeight="1">
      <c r="A383" s="147">
        <v>650</v>
      </c>
      <c r="B383" s="241" t="s">
        <v>357</v>
      </c>
      <c r="C383" s="243" t="str">
        <f>Cirit!D23</f>
        <v/>
      </c>
      <c r="D383" s="245" t="str">
        <f>Cirit!E23</f>
        <v/>
      </c>
      <c r="E383" s="245" t="str">
        <f>Cirit!F23</f>
        <v/>
      </c>
      <c r="F383" s="246" t="str">
        <f>Cirit!N23</f>
        <v/>
      </c>
      <c r="G383" s="244">
        <f>Cirit!A23</f>
        <v>0</v>
      </c>
      <c r="H383" s="155" t="s">
        <v>357</v>
      </c>
      <c r="I383" s="155" t="str">
        <f>Cirit!G$4</f>
        <v>700 gr.</v>
      </c>
      <c r="J383" s="149" t="str">
        <f>'YARIŞMA BİLGİLERİ'!$F$21</f>
        <v>Kadınlar</v>
      </c>
      <c r="K383" s="239" t="str">
        <f t="shared" si="14"/>
        <v>İzmir-Kulüpler Arası Atletizm Süper lig Yarışmaları 1. Kademe</v>
      </c>
      <c r="L383" s="153" t="str">
        <f>Cirit!M$4</f>
        <v>4 Haziran 2014 16.55</v>
      </c>
      <c r="M383" s="153" t="s">
        <v>582</v>
      </c>
    </row>
    <row r="384" spans="1:13" s="240" customFormat="1" ht="26.25" customHeight="1">
      <c r="A384" s="147">
        <v>651</v>
      </c>
      <c r="B384" s="241" t="s">
        <v>357</v>
      </c>
      <c r="C384" s="243" t="str">
        <f>Cirit!D24</f>
        <v/>
      </c>
      <c r="D384" s="245" t="str">
        <f>Cirit!E24</f>
        <v/>
      </c>
      <c r="E384" s="245" t="str">
        <f>Cirit!F24</f>
        <v/>
      </c>
      <c r="F384" s="246" t="str">
        <f>Cirit!N24</f>
        <v/>
      </c>
      <c r="G384" s="244">
        <f>Cirit!A24</f>
        <v>0</v>
      </c>
      <c r="H384" s="155" t="s">
        <v>357</v>
      </c>
      <c r="I384" s="155" t="str">
        <f>Cirit!G$4</f>
        <v>700 gr.</v>
      </c>
      <c r="J384" s="149" t="str">
        <f>'YARIŞMA BİLGİLERİ'!$F$21</f>
        <v>Kadınlar</v>
      </c>
      <c r="K384" s="239" t="str">
        <f t="shared" si="14"/>
        <v>İzmir-Kulüpler Arası Atletizm Süper lig Yarışmaları 1. Kademe</v>
      </c>
      <c r="L384" s="153" t="str">
        <f>Cirit!M$4</f>
        <v>4 Haziran 2014 16.55</v>
      </c>
      <c r="M384" s="153" t="s">
        <v>582</v>
      </c>
    </row>
    <row r="385" spans="1:13" s="240" customFormat="1" ht="26.25" customHeight="1">
      <c r="A385" s="147">
        <v>652</v>
      </c>
      <c r="B385" s="241" t="s">
        <v>357</v>
      </c>
      <c r="C385" s="243" t="str">
        <f>Cirit!D25</f>
        <v/>
      </c>
      <c r="D385" s="245" t="str">
        <f>Cirit!E25</f>
        <v/>
      </c>
      <c r="E385" s="245" t="str">
        <f>Cirit!F25</f>
        <v/>
      </c>
      <c r="F385" s="246" t="str">
        <f>Cirit!N25</f>
        <v/>
      </c>
      <c r="G385" s="244">
        <f>Cirit!A25</f>
        <v>0</v>
      </c>
      <c r="H385" s="155" t="s">
        <v>357</v>
      </c>
      <c r="I385" s="155" t="str">
        <f>Cirit!G$4</f>
        <v>700 gr.</v>
      </c>
      <c r="J385" s="149" t="str">
        <f>'YARIŞMA BİLGİLERİ'!$F$21</f>
        <v>Kadınlar</v>
      </c>
      <c r="K385" s="239" t="str">
        <f t="shared" si="14"/>
        <v>İzmir-Kulüpler Arası Atletizm Süper lig Yarışmaları 1. Kademe</v>
      </c>
      <c r="L385" s="153" t="str">
        <f>Cirit!M$4</f>
        <v>4 Haziran 2014 16.55</v>
      </c>
      <c r="M385" s="153" t="s">
        <v>582</v>
      </c>
    </row>
    <row r="386" spans="1:13" s="240" customFormat="1" ht="26.25" customHeight="1">
      <c r="A386" s="147">
        <v>653</v>
      </c>
      <c r="B386" s="241" t="s">
        <v>357</v>
      </c>
      <c r="C386" s="243" t="str">
        <f>Cirit!D26</f>
        <v/>
      </c>
      <c r="D386" s="245" t="str">
        <f>Cirit!E26</f>
        <v/>
      </c>
      <c r="E386" s="245" t="str">
        <f>Cirit!F26</f>
        <v/>
      </c>
      <c r="F386" s="246" t="str">
        <f>Cirit!N26</f>
        <v/>
      </c>
      <c r="G386" s="244">
        <f>Cirit!A26</f>
        <v>0</v>
      </c>
      <c r="H386" s="155" t="s">
        <v>357</v>
      </c>
      <c r="I386" s="155" t="str">
        <f>Cirit!G$4</f>
        <v>700 gr.</v>
      </c>
      <c r="J386" s="149" t="str">
        <f>'YARIŞMA BİLGİLERİ'!$F$21</f>
        <v>Kadınlar</v>
      </c>
      <c r="K386" s="239" t="str">
        <f t="shared" si="14"/>
        <v>İzmir-Kulüpler Arası Atletizm Süper lig Yarışmaları 1. Kademe</v>
      </c>
      <c r="L386" s="153" t="str">
        <f>Cirit!M$4</f>
        <v>4 Haziran 2014 16.55</v>
      </c>
      <c r="M386" s="153" t="s">
        <v>582</v>
      </c>
    </row>
    <row r="387" spans="1:13" s="240" customFormat="1" ht="26.25" customHeight="1">
      <c r="A387" s="147">
        <v>654</v>
      </c>
      <c r="B387" s="241" t="s">
        <v>357</v>
      </c>
      <c r="C387" s="243" t="str">
        <f>Cirit!D27</f>
        <v/>
      </c>
      <c r="D387" s="245" t="str">
        <f>Cirit!E27</f>
        <v/>
      </c>
      <c r="E387" s="245" t="str">
        <f>Cirit!F27</f>
        <v/>
      </c>
      <c r="F387" s="246" t="str">
        <f>Cirit!N27</f>
        <v/>
      </c>
      <c r="G387" s="244">
        <f>Cirit!A27</f>
        <v>0</v>
      </c>
      <c r="H387" s="155" t="s">
        <v>357</v>
      </c>
      <c r="I387" s="155" t="str">
        <f>Cirit!G$4</f>
        <v>700 gr.</v>
      </c>
      <c r="J387" s="149" t="str">
        <f>'YARIŞMA BİLGİLERİ'!$F$21</f>
        <v>Kadınlar</v>
      </c>
      <c r="K387" s="239" t="str">
        <f t="shared" si="14"/>
        <v>İzmir-Kulüpler Arası Atletizm Süper lig Yarışmaları 1. Kademe</v>
      </c>
      <c r="L387" s="153" t="str">
        <f>Cirit!M$4</f>
        <v>4 Haziran 2014 16.55</v>
      </c>
      <c r="M387" s="153" t="s">
        <v>582</v>
      </c>
    </row>
    <row r="388" spans="1:13" s="240" customFormat="1" ht="26.25" customHeight="1">
      <c r="A388" s="147">
        <v>655</v>
      </c>
      <c r="B388" s="241" t="s">
        <v>357</v>
      </c>
      <c r="C388" s="243" t="str">
        <f>Cirit!D28</f>
        <v/>
      </c>
      <c r="D388" s="245" t="str">
        <f>Cirit!E28</f>
        <v/>
      </c>
      <c r="E388" s="245" t="str">
        <f>Cirit!F28</f>
        <v/>
      </c>
      <c r="F388" s="246" t="str">
        <f>Cirit!N28</f>
        <v/>
      </c>
      <c r="G388" s="244">
        <f>Cirit!A28</f>
        <v>0</v>
      </c>
      <c r="H388" s="155" t="s">
        <v>357</v>
      </c>
      <c r="I388" s="155" t="str">
        <f>Cirit!G$4</f>
        <v>700 gr.</v>
      </c>
      <c r="J388" s="149" t="str">
        <f>'YARIŞMA BİLGİLERİ'!$F$21</f>
        <v>Kadınlar</v>
      </c>
      <c r="K388" s="239" t="str">
        <f t="shared" si="14"/>
        <v>İzmir-Kulüpler Arası Atletizm Süper lig Yarışmaları 1. Kademe</v>
      </c>
      <c r="L388" s="153" t="str">
        <f>Cirit!M$4</f>
        <v>4 Haziran 2014 16.55</v>
      </c>
      <c r="M388" s="153" t="s">
        <v>582</v>
      </c>
    </row>
    <row r="389" spans="1:13" s="240" customFormat="1" ht="26.25" customHeight="1">
      <c r="A389" s="147">
        <v>656</v>
      </c>
      <c r="B389" s="241" t="s">
        <v>357</v>
      </c>
      <c r="C389" s="243" t="str">
        <f>Cirit!D29</f>
        <v/>
      </c>
      <c r="D389" s="245" t="str">
        <f>Cirit!E29</f>
        <v/>
      </c>
      <c r="E389" s="245" t="str">
        <f>Cirit!F29</f>
        <v/>
      </c>
      <c r="F389" s="246" t="str">
        <f>Cirit!N29</f>
        <v/>
      </c>
      <c r="G389" s="244">
        <f>Cirit!A29</f>
        <v>0</v>
      </c>
      <c r="H389" s="155" t="s">
        <v>357</v>
      </c>
      <c r="I389" s="155" t="str">
        <f>Cirit!G$4</f>
        <v>700 gr.</v>
      </c>
      <c r="J389" s="149" t="str">
        <f>'YARIŞMA BİLGİLERİ'!$F$21</f>
        <v>Kadınlar</v>
      </c>
      <c r="K389" s="239" t="str">
        <f t="shared" si="14"/>
        <v>İzmir-Kulüpler Arası Atletizm Süper lig Yarışmaları 1. Kademe</v>
      </c>
      <c r="L389" s="153" t="str">
        <f>Cirit!M$4</f>
        <v>4 Haziran 2014 16.55</v>
      </c>
      <c r="M389" s="153" t="s">
        <v>582</v>
      </c>
    </row>
    <row r="390" spans="1:13" s="240" customFormat="1" ht="26.25" customHeight="1">
      <c r="A390" s="147">
        <v>657</v>
      </c>
      <c r="B390" s="241" t="s">
        <v>357</v>
      </c>
      <c r="C390" s="243" t="str">
        <f>Cirit!D30</f>
        <v/>
      </c>
      <c r="D390" s="245" t="str">
        <f>Cirit!E30</f>
        <v/>
      </c>
      <c r="E390" s="245" t="str">
        <f>Cirit!F30</f>
        <v/>
      </c>
      <c r="F390" s="246" t="str">
        <f>Cirit!N30</f>
        <v/>
      </c>
      <c r="G390" s="244">
        <f>Cirit!A30</f>
        <v>0</v>
      </c>
      <c r="H390" s="155" t="s">
        <v>357</v>
      </c>
      <c r="I390" s="155" t="str">
        <f>Cirit!G$4</f>
        <v>700 gr.</v>
      </c>
      <c r="J390" s="149" t="str">
        <f>'YARIŞMA BİLGİLERİ'!$F$21</f>
        <v>Kadınlar</v>
      </c>
      <c r="K390" s="239" t="str">
        <f t="shared" si="14"/>
        <v>İzmir-Kulüpler Arası Atletizm Süper lig Yarışmaları 1. Kademe</v>
      </c>
      <c r="L390" s="153" t="str">
        <f>Cirit!M$4</f>
        <v>4 Haziran 2014 16.55</v>
      </c>
      <c r="M390" s="153" t="s">
        <v>582</v>
      </c>
    </row>
    <row r="391" spans="1:13" s="240" customFormat="1" ht="26.25" customHeight="1">
      <c r="A391" s="147">
        <v>658</v>
      </c>
      <c r="B391" s="241" t="s">
        <v>357</v>
      </c>
      <c r="C391" s="243" t="str">
        <f>Cirit!D31</f>
        <v/>
      </c>
      <c r="D391" s="245" t="str">
        <f>Cirit!E31</f>
        <v/>
      </c>
      <c r="E391" s="245" t="str">
        <f>Cirit!F31</f>
        <v/>
      </c>
      <c r="F391" s="246" t="str">
        <f>Cirit!N31</f>
        <v/>
      </c>
      <c r="G391" s="244">
        <f>Cirit!A31</f>
        <v>0</v>
      </c>
      <c r="H391" s="155" t="s">
        <v>357</v>
      </c>
      <c r="I391" s="155" t="str">
        <f>Cirit!G$4</f>
        <v>700 gr.</v>
      </c>
      <c r="J391" s="149" t="str">
        <f>'YARIŞMA BİLGİLERİ'!$F$21</f>
        <v>Kadınlar</v>
      </c>
      <c r="K391" s="239" t="str">
        <f t="shared" si="14"/>
        <v>İzmir-Kulüpler Arası Atletizm Süper lig Yarışmaları 1. Kademe</v>
      </c>
      <c r="L391" s="153" t="str">
        <f>Cirit!M$4</f>
        <v>4 Haziran 2014 16.55</v>
      </c>
      <c r="M391" s="153" t="s">
        <v>582</v>
      </c>
    </row>
    <row r="392" spans="1:13" s="240" customFormat="1" ht="26.25" customHeight="1">
      <c r="A392" s="147">
        <v>659</v>
      </c>
      <c r="B392" s="241" t="s">
        <v>357</v>
      </c>
      <c r="C392" s="243" t="str">
        <f>Cirit!D32</f>
        <v/>
      </c>
      <c r="D392" s="245" t="str">
        <f>Cirit!E32</f>
        <v/>
      </c>
      <c r="E392" s="245" t="str">
        <f>Cirit!F32</f>
        <v/>
      </c>
      <c r="F392" s="246" t="str">
        <f>Cirit!N32</f>
        <v/>
      </c>
      <c r="G392" s="244">
        <f>Cirit!A32</f>
        <v>0</v>
      </c>
      <c r="H392" s="155" t="s">
        <v>357</v>
      </c>
      <c r="I392" s="155" t="str">
        <f>Cirit!G$4</f>
        <v>700 gr.</v>
      </c>
      <c r="J392" s="149" t="str">
        <f>'YARIŞMA BİLGİLERİ'!$F$21</f>
        <v>Kadınlar</v>
      </c>
      <c r="K392" s="239" t="str">
        <f t="shared" si="14"/>
        <v>İzmir-Kulüpler Arası Atletizm Süper lig Yarışmaları 1. Kademe</v>
      </c>
      <c r="L392" s="153" t="str">
        <f>Cirit!M$4</f>
        <v>4 Haziran 2014 16.55</v>
      </c>
      <c r="M392" s="153" t="s">
        <v>582</v>
      </c>
    </row>
    <row r="393" spans="1:13" s="240" customFormat="1" ht="26.25" customHeight="1">
      <c r="A393" s="147">
        <v>660</v>
      </c>
      <c r="B393" s="241" t="s">
        <v>357</v>
      </c>
      <c r="C393" s="243" t="str">
        <f>Cirit!D33</f>
        <v/>
      </c>
      <c r="D393" s="245" t="str">
        <f>Cirit!E33</f>
        <v/>
      </c>
      <c r="E393" s="245" t="str">
        <f>Cirit!F33</f>
        <v/>
      </c>
      <c r="F393" s="246" t="str">
        <f>Cirit!N33</f>
        <v/>
      </c>
      <c r="G393" s="244">
        <f>Cirit!A33</f>
        <v>0</v>
      </c>
      <c r="H393" s="155" t="s">
        <v>357</v>
      </c>
      <c r="I393" s="155" t="str">
        <f>Cirit!G$4</f>
        <v>700 gr.</v>
      </c>
      <c r="J393" s="149" t="str">
        <f>'YARIŞMA BİLGİLERİ'!$F$21</f>
        <v>Kadınlar</v>
      </c>
      <c r="K393" s="239" t="str">
        <f t="shared" si="14"/>
        <v>İzmir-Kulüpler Arası Atletizm Süper lig Yarışmaları 1. Kademe</v>
      </c>
      <c r="L393" s="153" t="str">
        <f>Cirit!M$4</f>
        <v>4 Haziran 2014 16.55</v>
      </c>
      <c r="M393" s="153" t="s">
        <v>582</v>
      </c>
    </row>
    <row r="394" spans="1:13" s="240" customFormat="1" ht="26.25" customHeight="1">
      <c r="A394" s="147">
        <v>661</v>
      </c>
      <c r="B394" s="241" t="s">
        <v>357</v>
      </c>
      <c r="C394" s="243" t="str">
        <f>Cirit!D34</f>
        <v/>
      </c>
      <c r="D394" s="245" t="str">
        <f>Cirit!E34</f>
        <v/>
      </c>
      <c r="E394" s="245" t="str">
        <f>Cirit!F34</f>
        <v/>
      </c>
      <c r="F394" s="246" t="str">
        <f>Cirit!N34</f>
        <v/>
      </c>
      <c r="G394" s="244">
        <f>Cirit!A34</f>
        <v>0</v>
      </c>
      <c r="H394" s="155" t="s">
        <v>357</v>
      </c>
      <c r="I394" s="155" t="str">
        <f>Cirit!G$4</f>
        <v>700 gr.</v>
      </c>
      <c r="J394" s="149" t="str">
        <f>'YARIŞMA BİLGİLERİ'!$F$21</f>
        <v>Kadınlar</v>
      </c>
      <c r="K394" s="239" t="str">
        <f t="shared" si="14"/>
        <v>İzmir-Kulüpler Arası Atletizm Süper lig Yarışmaları 1. Kademe</v>
      </c>
      <c r="L394" s="153" t="str">
        <f>Cirit!M$4</f>
        <v>4 Haziran 2014 16.55</v>
      </c>
      <c r="M394" s="153" t="s">
        <v>582</v>
      </c>
    </row>
    <row r="395" spans="1:13" s="240" customFormat="1" ht="26.25" customHeight="1">
      <c r="A395" s="147">
        <v>662</v>
      </c>
      <c r="B395" s="241" t="s">
        <v>357</v>
      </c>
      <c r="C395" s="243" t="str">
        <f>Cirit!D35</f>
        <v/>
      </c>
      <c r="D395" s="245" t="str">
        <f>Cirit!E35</f>
        <v/>
      </c>
      <c r="E395" s="245" t="str">
        <f>Cirit!F35</f>
        <v/>
      </c>
      <c r="F395" s="246" t="str">
        <f>Cirit!N35</f>
        <v/>
      </c>
      <c r="G395" s="244">
        <f>Cirit!A35</f>
        <v>0</v>
      </c>
      <c r="H395" s="155" t="s">
        <v>357</v>
      </c>
      <c r="I395" s="155" t="str">
        <f>Cirit!G$4</f>
        <v>700 gr.</v>
      </c>
      <c r="J395" s="149" t="str">
        <f>'YARIŞMA BİLGİLERİ'!$F$21</f>
        <v>Kadınlar</v>
      </c>
      <c r="K395" s="239" t="str">
        <f t="shared" si="14"/>
        <v>İzmir-Kulüpler Arası Atletizm Süper lig Yarışmaları 1. Kademe</v>
      </c>
      <c r="L395" s="153" t="str">
        <f>Cirit!M$4</f>
        <v>4 Haziran 2014 16.55</v>
      </c>
      <c r="M395" s="153" t="s">
        <v>582</v>
      </c>
    </row>
    <row r="396" spans="1:13" s="240" customFormat="1" ht="26.25" customHeight="1">
      <c r="A396" s="147">
        <v>663</v>
      </c>
      <c r="B396" s="241" t="s">
        <v>357</v>
      </c>
      <c r="C396" s="243" t="str">
        <f>Cirit!D36</f>
        <v/>
      </c>
      <c r="D396" s="245" t="str">
        <f>Cirit!E36</f>
        <v/>
      </c>
      <c r="E396" s="245" t="str">
        <f>Cirit!F36</f>
        <v/>
      </c>
      <c r="F396" s="246" t="str">
        <f>Cirit!N36</f>
        <v/>
      </c>
      <c r="G396" s="244">
        <f>Cirit!A36</f>
        <v>0</v>
      </c>
      <c r="H396" s="155" t="s">
        <v>357</v>
      </c>
      <c r="I396" s="155" t="str">
        <f>Cirit!G$4</f>
        <v>700 gr.</v>
      </c>
      <c r="J396" s="149" t="str">
        <f>'YARIŞMA BİLGİLERİ'!$F$21</f>
        <v>Kadınlar</v>
      </c>
      <c r="K396" s="239" t="str">
        <f t="shared" si="14"/>
        <v>İzmir-Kulüpler Arası Atletizm Süper lig Yarışmaları 1. Kademe</v>
      </c>
      <c r="L396" s="153" t="str">
        <f>Cirit!M$4</f>
        <v>4 Haziran 2014 16.55</v>
      </c>
      <c r="M396" s="153" t="s">
        <v>582</v>
      </c>
    </row>
    <row r="397" spans="1:13" s="240" customFormat="1" ht="26.25" customHeight="1">
      <c r="A397" s="147">
        <v>664</v>
      </c>
      <c r="B397" s="241" t="s">
        <v>357</v>
      </c>
      <c r="C397" s="243" t="str">
        <f>Cirit!D37</f>
        <v/>
      </c>
      <c r="D397" s="245" t="str">
        <f>Cirit!E37</f>
        <v/>
      </c>
      <c r="E397" s="245" t="str">
        <f>Cirit!F37</f>
        <v/>
      </c>
      <c r="F397" s="246" t="str">
        <f>Cirit!N37</f>
        <v/>
      </c>
      <c r="G397" s="244">
        <f>Cirit!A37</f>
        <v>0</v>
      </c>
      <c r="H397" s="155" t="s">
        <v>357</v>
      </c>
      <c r="I397" s="155" t="str">
        <f>Cirit!G$4</f>
        <v>700 gr.</v>
      </c>
      <c r="J397" s="149" t="str">
        <f>'YARIŞMA BİLGİLERİ'!$F$21</f>
        <v>Kadınlar</v>
      </c>
      <c r="K397" s="239" t="str">
        <f t="shared" si="14"/>
        <v>İzmir-Kulüpler Arası Atletizm Süper lig Yarışmaları 1. Kademe</v>
      </c>
      <c r="L397" s="153" t="str">
        <f>Cirit!M$4</f>
        <v>4 Haziran 2014 16.55</v>
      </c>
      <c r="M397" s="153" t="s">
        <v>582</v>
      </c>
    </row>
    <row r="398" spans="1:13" s="240" customFormat="1" ht="26.25" customHeight="1">
      <c r="A398" s="147">
        <v>665</v>
      </c>
      <c r="B398" s="241" t="s">
        <v>357</v>
      </c>
      <c r="C398" s="243" t="str">
        <f>Cirit!D38</f>
        <v/>
      </c>
      <c r="D398" s="245" t="str">
        <f>Cirit!E38</f>
        <v/>
      </c>
      <c r="E398" s="245" t="str">
        <f>Cirit!F38</f>
        <v/>
      </c>
      <c r="F398" s="246" t="str">
        <f>Cirit!N38</f>
        <v/>
      </c>
      <c r="G398" s="244">
        <f>Cirit!A38</f>
        <v>0</v>
      </c>
      <c r="H398" s="155" t="s">
        <v>357</v>
      </c>
      <c r="I398" s="155" t="str">
        <f>Cirit!G$4</f>
        <v>700 gr.</v>
      </c>
      <c r="J398" s="149" t="str">
        <f>'YARIŞMA BİLGİLERİ'!$F$21</f>
        <v>Kadınlar</v>
      </c>
      <c r="K398" s="239" t="str">
        <f t="shared" si="14"/>
        <v>İzmir-Kulüpler Arası Atletizm Süper lig Yarışmaları 1. Kademe</v>
      </c>
      <c r="L398" s="153" t="str">
        <f>Cirit!M$4</f>
        <v>4 Haziran 2014 16.55</v>
      </c>
      <c r="M398" s="153" t="s">
        <v>582</v>
      </c>
    </row>
    <row r="399" spans="1:13" s="240" customFormat="1" ht="26.25" customHeight="1">
      <c r="A399" s="147">
        <v>666</v>
      </c>
      <c r="B399" s="241" t="s">
        <v>357</v>
      </c>
      <c r="C399" s="243" t="str">
        <f>Cirit!D39</f>
        <v/>
      </c>
      <c r="D399" s="245" t="str">
        <f>Cirit!E39</f>
        <v/>
      </c>
      <c r="E399" s="245" t="str">
        <f>Cirit!F39</f>
        <v/>
      </c>
      <c r="F399" s="246" t="str">
        <f>Cirit!N39</f>
        <v/>
      </c>
      <c r="G399" s="244">
        <f>Cirit!A39</f>
        <v>0</v>
      </c>
      <c r="H399" s="155" t="s">
        <v>357</v>
      </c>
      <c r="I399" s="155" t="str">
        <f>Cirit!G$4</f>
        <v>700 gr.</v>
      </c>
      <c r="J399" s="149" t="str">
        <f>'YARIŞMA BİLGİLERİ'!$F$21</f>
        <v>Kadınlar</v>
      </c>
      <c r="K399" s="239" t="str">
        <f t="shared" si="14"/>
        <v>İzmir-Kulüpler Arası Atletizm Süper lig Yarışmaları 1. Kademe</v>
      </c>
      <c r="L399" s="153" t="str">
        <f>Cirit!M$4</f>
        <v>4 Haziran 2014 16.55</v>
      </c>
      <c r="M399" s="153" t="s">
        <v>582</v>
      </c>
    </row>
    <row r="400" spans="1:13" s="240" customFormat="1" ht="26.25" customHeight="1">
      <c r="A400" s="147">
        <v>667</v>
      </c>
      <c r="B400" s="241" t="s">
        <v>357</v>
      </c>
      <c r="C400" s="243" t="str">
        <f>Cirit!D40</f>
        <v/>
      </c>
      <c r="D400" s="245" t="str">
        <f>Cirit!E40</f>
        <v/>
      </c>
      <c r="E400" s="245" t="str">
        <f>Cirit!F40</f>
        <v/>
      </c>
      <c r="F400" s="246" t="str">
        <f>Cirit!N40</f>
        <v/>
      </c>
      <c r="G400" s="244">
        <f>Cirit!A40</f>
        <v>0</v>
      </c>
      <c r="H400" s="155" t="s">
        <v>357</v>
      </c>
      <c r="I400" s="155" t="str">
        <f>Cirit!G$4</f>
        <v>700 gr.</v>
      </c>
      <c r="J400" s="149" t="str">
        <f>'YARIŞMA BİLGİLERİ'!$F$21</f>
        <v>Kadınlar</v>
      </c>
      <c r="K400" s="239" t="str">
        <f t="shared" si="14"/>
        <v>İzmir-Kulüpler Arası Atletizm Süper lig Yarışmaları 1. Kademe</v>
      </c>
      <c r="L400" s="153" t="str">
        <f>Cirit!M$4</f>
        <v>4 Haziran 2014 16.55</v>
      </c>
      <c r="M400" s="153" t="s">
        <v>582</v>
      </c>
    </row>
    <row r="401" spans="1:13" s="240" customFormat="1" ht="26.25" customHeight="1">
      <c r="A401" s="147">
        <v>668</v>
      </c>
      <c r="B401" s="241" t="s">
        <v>357</v>
      </c>
      <c r="C401" s="243" t="str">
        <f>Cirit!D41</f>
        <v/>
      </c>
      <c r="D401" s="245" t="str">
        <f>Cirit!E41</f>
        <v/>
      </c>
      <c r="E401" s="245" t="str">
        <f>Cirit!F41</f>
        <v/>
      </c>
      <c r="F401" s="246" t="str">
        <f>Cirit!N41</f>
        <v/>
      </c>
      <c r="G401" s="244">
        <f>Cirit!A41</f>
        <v>0</v>
      </c>
      <c r="H401" s="155" t="s">
        <v>357</v>
      </c>
      <c r="I401" s="155" t="str">
        <f>Cirit!G$4</f>
        <v>700 gr.</v>
      </c>
      <c r="J401" s="149" t="str">
        <f>'YARIŞMA BİLGİLERİ'!$F$21</f>
        <v>Kadınlar</v>
      </c>
      <c r="K401" s="239" t="str">
        <f t="shared" si="14"/>
        <v>İzmir-Kulüpler Arası Atletizm Süper lig Yarışmaları 1. Kademe</v>
      </c>
      <c r="L401" s="153" t="str">
        <f>Cirit!M$4</f>
        <v>4 Haziran 2014 16.55</v>
      </c>
      <c r="M401" s="153" t="s">
        <v>582</v>
      </c>
    </row>
    <row r="402" spans="1:13" s="240" customFormat="1" ht="26.25" customHeight="1">
      <c r="A402" s="147">
        <v>669</v>
      </c>
      <c r="B402" s="241" t="s">
        <v>357</v>
      </c>
      <c r="C402" s="243" t="str">
        <f>Cirit!D42</f>
        <v/>
      </c>
      <c r="D402" s="245" t="str">
        <f>Cirit!E42</f>
        <v/>
      </c>
      <c r="E402" s="245" t="str">
        <f>Cirit!F42</f>
        <v/>
      </c>
      <c r="F402" s="246" t="str">
        <f>Cirit!N42</f>
        <v/>
      </c>
      <c r="G402" s="244">
        <f>Cirit!A42</f>
        <v>0</v>
      </c>
      <c r="H402" s="155" t="s">
        <v>357</v>
      </c>
      <c r="I402" s="155" t="str">
        <f>Cirit!G$4</f>
        <v>700 gr.</v>
      </c>
      <c r="J402" s="149" t="str">
        <f>'YARIŞMA BİLGİLERİ'!$F$21</f>
        <v>Kadınlar</v>
      </c>
      <c r="K402" s="239" t="str">
        <f t="shared" si="14"/>
        <v>İzmir-Kulüpler Arası Atletizm Süper lig Yarışmaları 1. Kademe</v>
      </c>
      <c r="L402" s="153" t="str">
        <f>Cirit!M$4</f>
        <v>4 Haziran 2014 16.55</v>
      </c>
      <c r="M402" s="153" t="s">
        <v>582</v>
      </c>
    </row>
    <row r="403" spans="1:13" s="240" customFormat="1" ht="26.25" customHeight="1">
      <c r="A403" s="147">
        <v>670</v>
      </c>
      <c r="B403" s="241" t="s">
        <v>357</v>
      </c>
      <c r="C403" s="243" t="str">
        <f>Cirit!D43</f>
        <v/>
      </c>
      <c r="D403" s="245" t="str">
        <f>Cirit!E43</f>
        <v/>
      </c>
      <c r="E403" s="245" t="str">
        <f>Cirit!F43</f>
        <v/>
      </c>
      <c r="F403" s="246" t="str">
        <f>Cirit!N43</f>
        <v/>
      </c>
      <c r="G403" s="244">
        <f>Cirit!A43</f>
        <v>0</v>
      </c>
      <c r="H403" s="155" t="s">
        <v>357</v>
      </c>
      <c r="I403" s="155" t="str">
        <f>Cirit!G$4</f>
        <v>700 gr.</v>
      </c>
      <c r="J403" s="149" t="str">
        <f>'YARIŞMA BİLGİLERİ'!$F$21</f>
        <v>Kadınlar</v>
      </c>
      <c r="K403" s="239" t="str">
        <f t="shared" si="14"/>
        <v>İzmir-Kulüpler Arası Atletizm Süper lig Yarışmaları 1. Kademe</v>
      </c>
      <c r="L403" s="153" t="str">
        <f>Cirit!M$4</f>
        <v>4 Haziran 2014 16.55</v>
      </c>
      <c r="M403" s="153" t="s">
        <v>582</v>
      </c>
    </row>
    <row r="404" spans="1:13" s="240" customFormat="1" ht="26.25" customHeight="1">
      <c r="A404" s="147">
        <v>671</v>
      </c>
      <c r="B404" s="241" t="s">
        <v>357</v>
      </c>
      <c r="C404" s="243" t="str">
        <f>Cirit!D44</f>
        <v/>
      </c>
      <c r="D404" s="245" t="str">
        <f>Cirit!E44</f>
        <v/>
      </c>
      <c r="E404" s="245" t="str">
        <f>Cirit!F44</f>
        <v/>
      </c>
      <c r="F404" s="246" t="str">
        <f>Cirit!N44</f>
        <v/>
      </c>
      <c r="G404" s="244">
        <f>Cirit!A44</f>
        <v>0</v>
      </c>
      <c r="H404" s="155" t="s">
        <v>357</v>
      </c>
      <c r="I404" s="155" t="str">
        <f>Cirit!G$4</f>
        <v>700 gr.</v>
      </c>
      <c r="J404" s="149" t="str">
        <f>'YARIŞMA BİLGİLERİ'!$F$21</f>
        <v>Kadınlar</v>
      </c>
      <c r="K404" s="239" t="str">
        <f t="shared" si="14"/>
        <v>İzmir-Kulüpler Arası Atletizm Süper lig Yarışmaları 1. Kademe</v>
      </c>
      <c r="L404" s="153" t="str">
        <f>Cirit!M$4</f>
        <v>4 Haziran 2014 16.55</v>
      </c>
      <c r="M404" s="153" t="s">
        <v>582</v>
      </c>
    </row>
    <row r="405" spans="1:13" s="240" customFormat="1" ht="26.25" customHeight="1">
      <c r="A405" s="147">
        <v>672</v>
      </c>
      <c r="B405" s="241" t="s">
        <v>357</v>
      </c>
      <c r="C405" s="243" t="str">
        <f>Cirit!D45</f>
        <v/>
      </c>
      <c r="D405" s="245" t="str">
        <f>Cirit!E45</f>
        <v/>
      </c>
      <c r="E405" s="245" t="str">
        <f>Cirit!F45</f>
        <v/>
      </c>
      <c r="F405" s="246" t="str">
        <f>Cirit!N45</f>
        <v/>
      </c>
      <c r="G405" s="244">
        <f>Cirit!A45</f>
        <v>0</v>
      </c>
      <c r="H405" s="155" t="s">
        <v>357</v>
      </c>
      <c r="I405" s="155" t="str">
        <f>Cirit!G$4</f>
        <v>700 gr.</v>
      </c>
      <c r="J405" s="149" t="str">
        <f>'YARIŞMA BİLGİLERİ'!$F$21</f>
        <v>Kadınlar</v>
      </c>
      <c r="K405" s="239" t="str">
        <f t="shared" si="14"/>
        <v>İzmir-Kulüpler Arası Atletizm Süper lig Yarışmaları 1. Kademe</v>
      </c>
      <c r="L405" s="153" t="str">
        <f>Cirit!M$4</f>
        <v>4 Haziran 2014 16.55</v>
      </c>
      <c r="M405" s="153" t="s">
        <v>582</v>
      </c>
    </row>
    <row r="406" spans="1:13" s="240" customFormat="1" ht="26.25" customHeight="1">
      <c r="A406" s="147">
        <v>673</v>
      </c>
      <c r="B406" s="241" t="s">
        <v>357</v>
      </c>
      <c r="C406" s="243" t="str">
        <f>Cirit!D46</f>
        <v/>
      </c>
      <c r="D406" s="245" t="str">
        <f>Cirit!E46</f>
        <v/>
      </c>
      <c r="E406" s="245" t="str">
        <f>Cirit!F46</f>
        <v/>
      </c>
      <c r="F406" s="246" t="str">
        <f>Cirit!N46</f>
        <v/>
      </c>
      <c r="G406" s="244">
        <f>Cirit!A46</f>
        <v>0</v>
      </c>
      <c r="H406" s="155" t="s">
        <v>357</v>
      </c>
      <c r="I406" s="155" t="str">
        <f>Cirit!G$4</f>
        <v>700 gr.</v>
      </c>
      <c r="J406" s="149" t="str">
        <f>'YARIŞMA BİLGİLERİ'!$F$21</f>
        <v>Kadınlar</v>
      </c>
      <c r="K406" s="239" t="str">
        <f t="shared" si="14"/>
        <v>İzmir-Kulüpler Arası Atletizm Süper lig Yarışmaları 1. Kademe</v>
      </c>
      <c r="L406" s="153" t="str">
        <f>Cirit!M$4</f>
        <v>4 Haziran 2014 16.55</v>
      </c>
      <c r="M406" s="153" t="s">
        <v>582</v>
      </c>
    </row>
    <row r="407" spans="1:13" s="240" customFormat="1" ht="26.25" customHeight="1">
      <c r="A407" s="147">
        <v>674</v>
      </c>
      <c r="B407" s="241" t="s">
        <v>357</v>
      </c>
      <c r="C407" s="243" t="str">
        <f>Cirit!D47</f>
        <v/>
      </c>
      <c r="D407" s="245" t="str">
        <f>Cirit!E47</f>
        <v/>
      </c>
      <c r="E407" s="245" t="str">
        <f>Cirit!F47</f>
        <v/>
      </c>
      <c r="F407" s="246" t="str">
        <f>Cirit!N47</f>
        <v/>
      </c>
      <c r="G407" s="244">
        <f>Cirit!A47</f>
        <v>0</v>
      </c>
      <c r="H407" s="155" t="s">
        <v>357</v>
      </c>
      <c r="I407" s="155" t="str">
        <f>Cirit!G$4</f>
        <v>700 gr.</v>
      </c>
      <c r="J407" s="149" t="str">
        <f>'YARIŞMA BİLGİLERİ'!$F$21</f>
        <v>Kadınlar</v>
      </c>
      <c r="K407" s="239" t="str">
        <f t="shared" si="14"/>
        <v>İzmir-Kulüpler Arası Atletizm Süper lig Yarışmaları 1. Kademe</v>
      </c>
      <c r="L407" s="153" t="str">
        <f>Cirit!M$4</f>
        <v>4 Haziran 2014 16.55</v>
      </c>
      <c r="M407" s="153" t="s">
        <v>582</v>
      </c>
    </row>
    <row r="408" spans="1:13" ht="24.75" customHeight="1">
      <c r="A408" s="147">
        <v>675</v>
      </c>
      <c r="B408" s="241" t="s">
        <v>507</v>
      </c>
      <c r="C408" s="243">
        <f>'200m.'!C8</f>
        <v>30820</v>
      </c>
      <c r="D408" s="245" t="str">
        <f>'200m.'!D8</f>
        <v>IVET MIROSLAVOVA LALOVA</v>
      </c>
      <c r="E408" s="245" t="str">
        <f>'200m.'!E8</f>
        <v>İSTANBUL-ENKA SPOR KULÜBÜ</v>
      </c>
      <c r="F408" s="246">
        <f>'200m.'!F8</f>
        <v>2323</v>
      </c>
      <c r="G408" s="244">
        <f>'200m.'!A8</f>
        <v>1</v>
      </c>
      <c r="H408" s="155" t="s">
        <v>487</v>
      </c>
      <c r="I408" s="238"/>
      <c r="J408" s="149" t="str">
        <f>'YARIŞMA BİLGİLERİ'!$F$21</f>
        <v>Kadınlar</v>
      </c>
      <c r="K408" s="239" t="str">
        <f t="shared" si="14"/>
        <v>İzmir-Kulüpler Arası Atletizm Süper lig Yarışmaları 1. Kademe</v>
      </c>
      <c r="L408" s="153" t="str">
        <f>'200m.'!N$4</f>
        <v>4 Haziran 2014 16.10</v>
      </c>
      <c r="M408" s="153" t="s">
        <v>582</v>
      </c>
    </row>
    <row r="409" spans="1:13" ht="24.75" customHeight="1">
      <c r="A409" s="147">
        <v>676</v>
      </c>
      <c r="B409" s="241" t="s">
        <v>507</v>
      </c>
      <c r="C409" s="243">
        <f>'200m.'!C9</f>
        <v>32176</v>
      </c>
      <c r="D409" s="245" t="str">
        <f>'200m.'!D9</f>
        <v>KHRYSTYNA STUY</v>
      </c>
      <c r="E409" s="245" t="str">
        <f>'200m.'!E9</f>
        <v>İSTANBUL-FENERBAHÇE</v>
      </c>
      <c r="F409" s="246">
        <f>'200m.'!F9</f>
        <v>2326</v>
      </c>
      <c r="G409" s="244">
        <f>'200m.'!A9</f>
        <v>2</v>
      </c>
      <c r="H409" s="155" t="s">
        <v>487</v>
      </c>
      <c r="I409" s="238"/>
      <c r="J409" s="149" t="str">
        <f>'YARIŞMA BİLGİLERİ'!$F$21</f>
        <v>Kadınlar</v>
      </c>
      <c r="K409" s="239" t="str">
        <f t="shared" ref="K409:K446" si="15">CONCATENATE(K$1,"-",A$1)</f>
        <v>İzmir-Kulüpler Arası Atletizm Süper lig Yarışmaları 1. Kademe</v>
      </c>
      <c r="L409" s="153" t="str">
        <f>'200m.'!N$4</f>
        <v>4 Haziran 2014 16.10</v>
      </c>
      <c r="M409" s="153" t="s">
        <v>582</v>
      </c>
    </row>
    <row r="410" spans="1:13" ht="24.75" customHeight="1">
      <c r="A410" s="147">
        <v>677</v>
      </c>
      <c r="B410" s="241" t="s">
        <v>507</v>
      </c>
      <c r="C410" s="243" t="str">
        <f>'200m.'!C10</f>
        <v>05 07 1988</v>
      </c>
      <c r="D410" s="245" t="str">
        <f>'200m.'!D10</f>
        <v>Sibel AĞAN</v>
      </c>
      <c r="E410" s="245" t="str">
        <f>'200m.'!E10</f>
        <v>İSTANBUL-BEŞİKTAŞ J.K</v>
      </c>
      <c r="F410" s="246">
        <f>'200m.'!F10</f>
        <v>2553</v>
      </c>
      <c r="G410" s="244">
        <f>'200m.'!A10</f>
        <v>3</v>
      </c>
      <c r="H410" s="155" t="s">
        <v>487</v>
      </c>
      <c r="I410" s="238"/>
      <c r="J410" s="149" t="str">
        <f>'YARIŞMA BİLGİLERİ'!$F$21</f>
        <v>Kadınlar</v>
      </c>
      <c r="K410" s="239" t="str">
        <f t="shared" si="15"/>
        <v>İzmir-Kulüpler Arası Atletizm Süper lig Yarışmaları 1. Kademe</v>
      </c>
      <c r="L410" s="153" t="str">
        <f>'200m.'!N$4</f>
        <v>4 Haziran 2014 16.10</v>
      </c>
      <c r="M410" s="153" t="s">
        <v>582</v>
      </c>
    </row>
    <row r="411" spans="1:13" ht="24.75" customHeight="1">
      <c r="A411" s="147">
        <v>678</v>
      </c>
      <c r="B411" s="241" t="s">
        <v>507</v>
      </c>
      <c r="C411" s="243">
        <f>'200m.'!C11</f>
        <v>26666</v>
      </c>
      <c r="D411" s="245" t="str">
        <f>'200m.'!D11</f>
        <v>AKSEL GÜRCAN DEMİRTAŞ</v>
      </c>
      <c r="E411" s="245" t="str">
        <f>'200m.'!E11</f>
        <v>İZMİR-İZMİR BÜYÜKŞEHİR BELEDİYE SPOR KLUBÜ</v>
      </c>
      <c r="F411" s="246">
        <f>'200m.'!F11</f>
        <v>2572</v>
      </c>
      <c r="G411" s="244">
        <f>'200m.'!A11</f>
        <v>4</v>
      </c>
      <c r="H411" s="155" t="s">
        <v>487</v>
      </c>
      <c r="I411" s="238"/>
      <c r="J411" s="149" t="str">
        <f>'YARIŞMA BİLGİLERİ'!$F$21</f>
        <v>Kadınlar</v>
      </c>
      <c r="K411" s="239" t="str">
        <f t="shared" si="15"/>
        <v>İzmir-Kulüpler Arası Atletizm Süper lig Yarışmaları 1. Kademe</v>
      </c>
      <c r="L411" s="153" t="str">
        <f>'200m.'!N$4</f>
        <v>4 Haziran 2014 16.10</v>
      </c>
      <c r="M411" s="153" t="s">
        <v>582</v>
      </c>
    </row>
    <row r="412" spans="1:13" ht="24.75" customHeight="1">
      <c r="A412" s="147">
        <v>679</v>
      </c>
      <c r="B412" s="241" t="s">
        <v>507</v>
      </c>
      <c r="C412" s="243">
        <f>'200m.'!C12</f>
        <v>35960</v>
      </c>
      <c r="D412" s="245" t="str">
        <f>'200m.'!D12</f>
        <v xml:space="preserve">Feride TERZİ </v>
      </c>
      <c r="E412" s="245" t="str">
        <f>'200m.'!E12</f>
        <v>BURSA-BURSA BÜYÜKŞEHİR BELEDİYESPOR K.</v>
      </c>
      <c r="F412" s="246">
        <f>'200m.'!F12</f>
        <v>2615</v>
      </c>
      <c r="G412" s="244">
        <f>'200m.'!A12</f>
        <v>5</v>
      </c>
      <c r="H412" s="155" t="s">
        <v>487</v>
      </c>
      <c r="I412" s="238"/>
      <c r="J412" s="149" t="str">
        <f>'YARIŞMA BİLGİLERİ'!$F$21</f>
        <v>Kadınlar</v>
      </c>
      <c r="K412" s="239" t="str">
        <f t="shared" si="15"/>
        <v>İzmir-Kulüpler Arası Atletizm Süper lig Yarışmaları 1. Kademe</v>
      </c>
      <c r="L412" s="153" t="str">
        <f>'200m.'!N$4</f>
        <v>4 Haziran 2014 16.10</v>
      </c>
      <c r="M412" s="153" t="s">
        <v>582</v>
      </c>
    </row>
    <row r="413" spans="1:13" ht="24.75" customHeight="1">
      <c r="A413" s="147">
        <v>680</v>
      </c>
      <c r="B413" s="241" t="s">
        <v>507</v>
      </c>
      <c r="C413" s="243">
        <f>'200m.'!C13</f>
        <v>34455</v>
      </c>
      <c r="D413" s="245" t="str">
        <f>'200m.'!D13</f>
        <v>NURDAN BOZ</v>
      </c>
      <c r="E413" s="245" t="str">
        <f>'200m.'!E13</f>
        <v>BURSA-OSMANGAZİ BELEDİYESPOR</v>
      </c>
      <c r="F413" s="246">
        <f>'200m.'!F13</f>
        <v>2629</v>
      </c>
      <c r="G413" s="244">
        <f>'200m.'!A13</f>
        <v>6</v>
      </c>
      <c r="H413" s="155" t="s">
        <v>487</v>
      </c>
      <c r="I413" s="238"/>
      <c r="J413" s="149" t="str">
        <f>'YARIŞMA BİLGİLERİ'!$F$21</f>
        <v>Kadınlar</v>
      </c>
      <c r="K413" s="239" t="str">
        <f t="shared" si="15"/>
        <v>İzmir-Kulüpler Arası Atletizm Süper lig Yarışmaları 1. Kademe</v>
      </c>
      <c r="L413" s="153" t="str">
        <f>'200m.'!N$4</f>
        <v>4 Haziran 2014 16.10</v>
      </c>
      <c r="M413" s="153" t="s">
        <v>582</v>
      </c>
    </row>
    <row r="414" spans="1:13" ht="24.75" customHeight="1">
      <c r="A414" s="147">
        <v>681</v>
      </c>
      <c r="B414" s="241" t="s">
        <v>507</v>
      </c>
      <c r="C414" s="243">
        <f>'200m.'!C14</f>
        <v>33029</v>
      </c>
      <c r="D414" s="245" t="str">
        <f>'200m.'!D14</f>
        <v>MELİKE ARSLAN CAN</v>
      </c>
      <c r="E414" s="245" t="str">
        <f>'200m.'!E14</f>
        <v>İSTANBUL-ÜSKÜDAR BELEDİYESİ SPOR KULÜBÜ</v>
      </c>
      <c r="F414" s="246">
        <f>'200m.'!F14</f>
        <v>2681</v>
      </c>
      <c r="G414" s="244">
        <f>'200m.'!A14</f>
        <v>7</v>
      </c>
      <c r="H414" s="155" t="s">
        <v>487</v>
      </c>
      <c r="I414" s="238"/>
      <c r="J414" s="149" t="str">
        <f>'YARIŞMA BİLGİLERİ'!$F$21</f>
        <v>Kadınlar</v>
      </c>
      <c r="K414" s="239" t="str">
        <f t="shared" si="15"/>
        <v>İzmir-Kulüpler Arası Atletizm Süper lig Yarışmaları 1. Kademe</v>
      </c>
      <c r="L414" s="153" t="str">
        <f>'200m.'!N$4</f>
        <v>4 Haziran 2014 16.10</v>
      </c>
      <c r="M414" s="153" t="s">
        <v>582</v>
      </c>
    </row>
    <row r="415" spans="1:13" ht="24.75" customHeight="1">
      <c r="A415" s="147">
        <v>682</v>
      </c>
      <c r="B415" s="241" t="s">
        <v>507</v>
      </c>
      <c r="C415" s="243">
        <f>'200m.'!C15</f>
        <v>31992</v>
      </c>
      <c r="D415" s="245" t="str">
        <f>'200m.'!D15</f>
        <v>SİBEL SAKABAŞI</v>
      </c>
      <c r="E415" s="245" t="str">
        <f>'200m.'!E15</f>
        <v>MERSİN-MESKİSPOR</v>
      </c>
      <c r="F415" s="246">
        <f>'200m.'!F15</f>
        <v>2692</v>
      </c>
      <c r="G415" s="244">
        <f>'200m.'!A15</f>
        <v>8</v>
      </c>
      <c r="H415" s="155" t="s">
        <v>487</v>
      </c>
      <c r="I415" s="238"/>
      <c r="J415" s="149" t="str">
        <f>'YARIŞMA BİLGİLERİ'!$F$21</f>
        <v>Kadınlar</v>
      </c>
      <c r="K415" s="239" t="str">
        <f t="shared" si="15"/>
        <v>İzmir-Kulüpler Arası Atletizm Süper lig Yarışmaları 1. Kademe</v>
      </c>
      <c r="L415" s="153" t="str">
        <f>'200m.'!N$4</f>
        <v>4 Haziran 2014 16.10</v>
      </c>
      <c r="M415" s="153" t="s">
        <v>582</v>
      </c>
    </row>
    <row r="416" spans="1:13" ht="24.75" customHeight="1">
      <c r="A416" s="147">
        <v>683</v>
      </c>
      <c r="B416" s="241" t="s">
        <v>507</v>
      </c>
      <c r="C416" s="243">
        <f>'200m.'!C16</f>
        <v>0</v>
      </c>
      <c r="D416" s="245">
        <f>'200m.'!D16</f>
        <v>0</v>
      </c>
      <c r="E416" s="245">
        <f>'200m.'!E16</f>
        <v>0</v>
      </c>
      <c r="F416" s="246">
        <f>'200m.'!F16</f>
        <v>0</v>
      </c>
      <c r="G416" s="244">
        <f>'200m.'!A16</f>
        <v>0</v>
      </c>
      <c r="H416" s="155" t="s">
        <v>487</v>
      </c>
      <c r="I416" s="238"/>
      <c r="J416" s="149" t="str">
        <f>'YARIŞMA BİLGİLERİ'!$F$21</f>
        <v>Kadınlar</v>
      </c>
      <c r="K416" s="239" t="str">
        <f t="shared" si="15"/>
        <v>İzmir-Kulüpler Arası Atletizm Süper lig Yarışmaları 1. Kademe</v>
      </c>
      <c r="L416" s="153" t="str">
        <f>'200m.'!N$4</f>
        <v>4 Haziran 2014 16.10</v>
      </c>
      <c r="M416" s="153" t="s">
        <v>582</v>
      </c>
    </row>
    <row r="417" spans="1:13" ht="24.75" customHeight="1">
      <c r="A417" s="147">
        <v>684</v>
      </c>
      <c r="B417" s="241" t="s">
        <v>507</v>
      </c>
      <c r="C417" s="243">
        <f>'200m.'!C17</f>
        <v>0</v>
      </c>
      <c r="D417" s="245">
        <f>'200m.'!D17</f>
        <v>0</v>
      </c>
      <c r="E417" s="245">
        <f>'200m.'!E17</f>
        <v>0</v>
      </c>
      <c r="F417" s="246">
        <f>'200m.'!F17</f>
        <v>0</v>
      </c>
      <c r="G417" s="244">
        <f>'200m.'!A17</f>
        <v>0</v>
      </c>
      <c r="H417" s="155" t="s">
        <v>487</v>
      </c>
      <c r="I417" s="238"/>
      <c r="J417" s="149" t="str">
        <f>'YARIŞMA BİLGİLERİ'!$F$21</f>
        <v>Kadınlar</v>
      </c>
      <c r="K417" s="239" t="str">
        <f t="shared" si="15"/>
        <v>İzmir-Kulüpler Arası Atletizm Süper lig Yarışmaları 1. Kademe</v>
      </c>
      <c r="L417" s="153" t="str">
        <f>'200m.'!N$4</f>
        <v>4 Haziran 2014 16.10</v>
      </c>
      <c r="M417" s="153" t="s">
        <v>582</v>
      </c>
    </row>
    <row r="418" spans="1:13" ht="24.75" customHeight="1">
      <c r="A418" s="147">
        <v>685</v>
      </c>
      <c r="B418" s="241" t="s">
        <v>507</v>
      </c>
      <c r="C418" s="243">
        <f>'200m.'!C18</f>
        <v>0</v>
      </c>
      <c r="D418" s="245">
        <f>'200m.'!D18</f>
        <v>0</v>
      </c>
      <c r="E418" s="245">
        <f>'200m.'!E18</f>
        <v>0</v>
      </c>
      <c r="F418" s="246">
        <f>'200m.'!F18</f>
        <v>0</v>
      </c>
      <c r="G418" s="244">
        <f>'200m.'!A18</f>
        <v>0</v>
      </c>
      <c r="H418" s="155" t="s">
        <v>487</v>
      </c>
      <c r="I418" s="238"/>
      <c r="J418" s="149" t="str">
        <f>'YARIŞMA BİLGİLERİ'!$F$21</f>
        <v>Kadınlar</v>
      </c>
      <c r="K418" s="239" t="str">
        <f t="shared" si="15"/>
        <v>İzmir-Kulüpler Arası Atletizm Süper lig Yarışmaları 1. Kademe</v>
      </c>
      <c r="L418" s="153" t="str">
        <f>'200m.'!N$4</f>
        <v>4 Haziran 2014 16.10</v>
      </c>
      <c r="M418" s="153" t="s">
        <v>582</v>
      </c>
    </row>
    <row r="419" spans="1:13" ht="24.75" customHeight="1">
      <c r="A419" s="147">
        <v>686</v>
      </c>
      <c r="B419" s="241" t="s">
        <v>507</v>
      </c>
      <c r="C419" s="243">
        <f>'200m.'!C19</f>
        <v>0</v>
      </c>
      <c r="D419" s="245">
        <f>'200m.'!D19</f>
        <v>0</v>
      </c>
      <c r="E419" s="245">
        <f>'200m.'!E19</f>
        <v>0</v>
      </c>
      <c r="F419" s="246">
        <f>'200m.'!F19</f>
        <v>0</v>
      </c>
      <c r="G419" s="244">
        <f>'200m.'!A19</f>
        <v>0</v>
      </c>
      <c r="H419" s="155" t="s">
        <v>487</v>
      </c>
      <c r="I419" s="238"/>
      <c r="J419" s="149" t="str">
        <f>'YARIŞMA BİLGİLERİ'!$F$21</f>
        <v>Kadınlar</v>
      </c>
      <c r="K419" s="239" t="str">
        <f t="shared" si="15"/>
        <v>İzmir-Kulüpler Arası Atletizm Süper lig Yarışmaları 1. Kademe</v>
      </c>
      <c r="L419" s="153" t="str">
        <f>'200m.'!N$4</f>
        <v>4 Haziran 2014 16.10</v>
      </c>
      <c r="M419" s="153" t="s">
        <v>582</v>
      </c>
    </row>
    <row r="420" spans="1:13" ht="24.75" customHeight="1">
      <c r="A420" s="147">
        <v>687</v>
      </c>
      <c r="B420" s="241" t="s">
        <v>507</v>
      </c>
      <c r="C420" s="243">
        <f>'200m.'!C20</f>
        <v>0</v>
      </c>
      <c r="D420" s="245">
        <f>'200m.'!D20</f>
        <v>0</v>
      </c>
      <c r="E420" s="245">
        <f>'200m.'!E20</f>
        <v>0</v>
      </c>
      <c r="F420" s="246">
        <f>'200m.'!F20</f>
        <v>0</v>
      </c>
      <c r="G420" s="244">
        <f>'200m.'!A20</f>
        <v>0</v>
      </c>
      <c r="H420" s="155" t="s">
        <v>487</v>
      </c>
      <c r="I420" s="238"/>
      <c r="J420" s="149" t="str">
        <f>'YARIŞMA BİLGİLERİ'!$F$21</f>
        <v>Kadınlar</v>
      </c>
      <c r="K420" s="239" t="str">
        <f t="shared" si="15"/>
        <v>İzmir-Kulüpler Arası Atletizm Süper lig Yarışmaları 1. Kademe</v>
      </c>
      <c r="L420" s="153" t="str">
        <f>'200m.'!N$4</f>
        <v>4 Haziran 2014 16.10</v>
      </c>
      <c r="M420" s="153" t="s">
        <v>582</v>
      </c>
    </row>
    <row r="421" spans="1:13" ht="24.75" customHeight="1">
      <c r="A421" s="147">
        <v>688</v>
      </c>
      <c r="B421" s="241" t="s">
        <v>507</v>
      </c>
      <c r="C421" s="243">
        <f>'200m.'!C21</f>
        <v>0</v>
      </c>
      <c r="D421" s="245">
        <f>'200m.'!D21</f>
        <v>0</v>
      </c>
      <c r="E421" s="245">
        <f>'200m.'!E21</f>
        <v>0</v>
      </c>
      <c r="F421" s="246">
        <f>'200m.'!F21</f>
        <v>0</v>
      </c>
      <c r="G421" s="244">
        <f>'200m.'!A21</f>
        <v>0</v>
      </c>
      <c r="H421" s="155" t="s">
        <v>487</v>
      </c>
      <c r="I421" s="238"/>
      <c r="J421" s="149" t="str">
        <f>'YARIŞMA BİLGİLERİ'!$F$21</f>
        <v>Kadınlar</v>
      </c>
      <c r="K421" s="239" t="str">
        <f t="shared" si="15"/>
        <v>İzmir-Kulüpler Arası Atletizm Süper lig Yarışmaları 1. Kademe</v>
      </c>
      <c r="L421" s="153" t="str">
        <f>'200m.'!N$4</f>
        <v>4 Haziran 2014 16.10</v>
      </c>
      <c r="M421" s="153" t="s">
        <v>582</v>
      </c>
    </row>
    <row r="422" spans="1:13" ht="24.75" customHeight="1">
      <c r="A422" s="147">
        <v>689</v>
      </c>
      <c r="B422" s="241" t="s">
        <v>507</v>
      </c>
      <c r="C422" s="243">
        <f>'200m.'!C22</f>
        <v>0</v>
      </c>
      <c r="D422" s="245">
        <f>'200m.'!D22</f>
        <v>0</v>
      </c>
      <c r="E422" s="245">
        <f>'200m.'!E22</f>
        <v>0</v>
      </c>
      <c r="F422" s="246">
        <f>'200m.'!F22</f>
        <v>0</v>
      </c>
      <c r="G422" s="244">
        <f>'200m.'!A22</f>
        <v>0</v>
      </c>
      <c r="H422" s="155" t="s">
        <v>487</v>
      </c>
      <c r="I422" s="238"/>
      <c r="J422" s="149" t="str">
        <f>'YARIŞMA BİLGİLERİ'!$F$21</f>
        <v>Kadınlar</v>
      </c>
      <c r="K422" s="239" t="str">
        <f t="shared" si="15"/>
        <v>İzmir-Kulüpler Arası Atletizm Süper lig Yarışmaları 1. Kademe</v>
      </c>
      <c r="L422" s="153" t="str">
        <f>'200m.'!N$4</f>
        <v>4 Haziran 2014 16.10</v>
      </c>
      <c r="M422" s="153" t="s">
        <v>582</v>
      </c>
    </row>
    <row r="423" spans="1:13" ht="24.75" customHeight="1">
      <c r="A423" s="147">
        <v>690</v>
      </c>
      <c r="B423" s="241" t="s">
        <v>507</v>
      </c>
      <c r="C423" s="243">
        <f>'200m.'!C23</f>
        <v>0</v>
      </c>
      <c r="D423" s="245">
        <f>'200m.'!D23</f>
        <v>0</v>
      </c>
      <c r="E423" s="245">
        <f>'200m.'!E23</f>
        <v>0</v>
      </c>
      <c r="F423" s="246">
        <f>'200m.'!F23</f>
        <v>0</v>
      </c>
      <c r="G423" s="244">
        <f>'200m.'!A23</f>
        <v>0</v>
      </c>
      <c r="H423" s="155" t="s">
        <v>487</v>
      </c>
      <c r="I423" s="238"/>
      <c r="J423" s="149" t="str">
        <f>'YARIŞMA BİLGİLERİ'!$F$21</f>
        <v>Kadınlar</v>
      </c>
      <c r="K423" s="239" t="str">
        <f t="shared" si="15"/>
        <v>İzmir-Kulüpler Arası Atletizm Süper lig Yarışmaları 1. Kademe</v>
      </c>
      <c r="L423" s="153" t="str">
        <f>'200m.'!N$4</f>
        <v>4 Haziran 2014 16.10</v>
      </c>
      <c r="M423" s="153" t="s">
        <v>582</v>
      </c>
    </row>
    <row r="424" spans="1:13" ht="24.75" customHeight="1">
      <c r="A424" s="147">
        <v>691</v>
      </c>
      <c r="B424" s="241" t="s">
        <v>507</v>
      </c>
      <c r="C424" s="243">
        <f>'200m.'!C24</f>
        <v>0</v>
      </c>
      <c r="D424" s="245">
        <f>'200m.'!D24</f>
        <v>0</v>
      </c>
      <c r="E424" s="245">
        <f>'200m.'!E24</f>
        <v>0</v>
      </c>
      <c r="F424" s="246">
        <f>'200m.'!F24</f>
        <v>0</v>
      </c>
      <c r="G424" s="244">
        <f>'200m.'!A24</f>
        <v>0</v>
      </c>
      <c r="H424" s="155" t="s">
        <v>487</v>
      </c>
      <c r="I424" s="238"/>
      <c r="J424" s="149" t="str">
        <f>'YARIŞMA BİLGİLERİ'!$F$21</f>
        <v>Kadınlar</v>
      </c>
      <c r="K424" s="239" t="str">
        <f t="shared" si="15"/>
        <v>İzmir-Kulüpler Arası Atletizm Süper lig Yarışmaları 1. Kademe</v>
      </c>
      <c r="L424" s="153" t="str">
        <f>'200m.'!N$4</f>
        <v>4 Haziran 2014 16.10</v>
      </c>
      <c r="M424" s="153" t="s">
        <v>582</v>
      </c>
    </row>
    <row r="425" spans="1:13" ht="24.75" customHeight="1">
      <c r="A425" s="147">
        <v>692</v>
      </c>
      <c r="B425" s="241" t="s">
        <v>507</v>
      </c>
      <c r="C425" s="243">
        <f>'200m.'!C25</f>
        <v>0</v>
      </c>
      <c r="D425" s="245">
        <f>'200m.'!D25</f>
        <v>0</v>
      </c>
      <c r="E425" s="245">
        <f>'200m.'!E25</f>
        <v>0</v>
      </c>
      <c r="F425" s="246">
        <f>'200m.'!F25</f>
        <v>0</v>
      </c>
      <c r="G425" s="244">
        <f>'200m.'!A25</f>
        <v>0</v>
      </c>
      <c r="H425" s="155" t="s">
        <v>487</v>
      </c>
      <c r="I425" s="238"/>
      <c r="J425" s="149" t="str">
        <f>'YARIŞMA BİLGİLERİ'!$F$21</f>
        <v>Kadınlar</v>
      </c>
      <c r="K425" s="239" t="str">
        <f t="shared" si="15"/>
        <v>İzmir-Kulüpler Arası Atletizm Süper lig Yarışmaları 1. Kademe</v>
      </c>
      <c r="L425" s="153" t="str">
        <f>'200m.'!N$4</f>
        <v>4 Haziran 2014 16.10</v>
      </c>
      <c r="M425" s="153" t="s">
        <v>582</v>
      </c>
    </row>
    <row r="426" spans="1:13" ht="24.75" customHeight="1">
      <c r="A426" s="147">
        <v>693</v>
      </c>
      <c r="B426" s="241" t="s">
        <v>507</v>
      </c>
      <c r="C426" s="243">
        <f>'200m.'!C26</f>
        <v>0</v>
      </c>
      <c r="D426" s="245">
        <f>'200m.'!D26</f>
        <v>0</v>
      </c>
      <c r="E426" s="245">
        <f>'200m.'!E26</f>
        <v>0</v>
      </c>
      <c r="F426" s="246">
        <f>'200m.'!F26</f>
        <v>0</v>
      </c>
      <c r="G426" s="244">
        <f>'200m.'!A26</f>
        <v>19</v>
      </c>
      <c r="H426" s="155" t="s">
        <v>487</v>
      </c>
      <c r="I426" s="238"/>
      <c r="J426" s="149" t="str">
        <f>'YARIŞMA BİLGİLERİ'!$F$21</f>
        <v>Kadınlar</v>
      </c>
      <c r="K426" s="239" t="str">
        <f t="shared" si="15"/>
        <v>İzmir-Kulüpler Arası Atletizm Süper lig Yarışmaları 1. Kademe</v>
      </c>
      <c r="L426" s="153" t="str">
        <f>'200m.'!N$4</f>
        <v>4 Haziran 2014 16.10</v>
      </c>
      <c r="M426" s="153" t="s">
        <v>582</v>
      </c>
    </row>
    <row r="427" spans="1:13" ht="24.75" customHeight="1">
      <c r="A427" s="147">
        <v>694</v>
      </c>
      <c r="B427" s="241" t="s">
        <v>507</v>
      </c>
      <c r="C427" s="243">
        <f>'200m.'!C27</f>
        <v>0</v>
      </c>
      <c r="D427" s="245">
        <f>'200m.'!D27</f>
        <v>0</v>
      </c>
      <c r="E427" s="245">
        <f>'200m.'!E27</f>
        <v>0</v>
      </c>
      <c r="F427" s="246">
        <f>'200m.'!F27</f>
        <v>0</v>
      </c>
      <c r="G427" s="244">
        <f>'200m.'!A27</f>
        <v>20</v>
      </c>
      <c r="H427" s="155" t="s">
        <v>487</v>
      </c>
      <c r="I427" s="238"/>
      <c r="J427" s="149" t="str">
        <f>'YARIŞMA BİLGİLERİ'!$F$21</f>
        <v>Kadınlar</v>
      </c>
      <c r="K427" s="239" t="str">
        <f t="shared" si="15"/>
        <v>İzmir-Kulüpler Arası Atletizm Süper lig Yarışmaları 1. Kademe</v>
      </c>
      <c r="L427" s="153" t="str">
        <f>'200m.'!N$4</f>
        <v>4 Haziran 2014 16.10</v>
      </c>
      <c r="M427" s="153" t="s">
        <v>582</v>
      </c>
    </row>
    <row r="428" spans="1:13" ht="24.75" customHeight="1">
      <c r="A428" s="147">
        <v>695</v>
      </c>
      <c r="B428" s="241" t="s">
        <v>507</v>
      </c>
      <c r="C428" s="243">
        <f>'200m.'!C28</f>
        <v>0</v>
      </c>
      <c r="D428" s="245">
        <f>'200m.'!D28</f>
        <v>0</v>
      </c>
      <c r="E428" s="245">
        <f>'200m.'!E28</f>
        <v>0</v>
      </c>
      <c r="F428" s="246">
        <f>'200m.'!F28</f>
        <v>0</v>
      </c>
      <c r="G428" s="244">
        <f>'200m.'!A28</f>
        <v>21</v>
      </c>
      <c r="H428" s="155" t="s">
        <v>487</v>
      </c>
      <c r="I428" s="238"/>
      <c r="J428" s="149" t="str">
        <f>'YARIŞMA BİLGİLERİ'!$F$21</f>
        <v>Kadınlar</v>
      </c>
      <c r="K428" s="239" t="str">
        <f t="shared" si="15"/>
        <v>İzmir-Kulüpler Arası Atletizm Süper lig Yarışmaları 1. Kademe</v>
      </c>
      <c r="L428" s="153" t="str">
        <f>'200m.'!N$4</f>
        <v>4 Haziran 2014 16.10</v>
      </c>
      <c r="M428" s="153" t="s">
        <v>582</v>
      </c>
    </row>
    <row r="429" spans="1:13" ht="24.75" customHeight="1">
      <c r="A429" s="147">
        <v>696</v>
      </c>
      <c r="B429" s="241" t="s">
        <v>507</v>
      </c>
      <c r="C429" s="243">
        <f>'200m.'!C29</f>
        <v>0</v>
      </c>
      <c r="D429" s="245">
        <f>'200m.'!D29</f>
        <v>0</v>
      </c>
      <c r="E429" s="245">
        <f>'200m.'!E29</f>
        <v>0</v>
      </c>
      <c r="F429" s="246">
        <f>'200m.'!F29</f>
        <v>0</v>
      </c>
      <c r="G429" s="244">
        <f>'200m.'!A29</f>
        <v>22</v>
      </c>
      <c r="H429" s="155" t="s">
        <v>487</v>
      </c>
      <c r="I429" s="238"/>
      <c r="J429" s="149" t="str">
        <f>'YARIŞMA BİLGİLERİ'!$F$21</f>
        <v>Kadınlar</v>
      </c>
      <c r="K429" s="239" t="str">
        <f t="shared" si="15"/>
        <v>İzmir-Kulüpler Arası Atletizm Süper lig Yarışmaları 1. Kademe</v>
      </c>
      <c r="L429" s="153" t="str">
        <f>'200m.'!N$4</f>
        <v>4 Haziran 2014 16.10</v>
      </c>
      <c r="M429" s="153" t="s">
        <v>582</v>
      </c>
    </row>
    <row r="430" spans="1:13" ht="24.75" customHeight="1">
      <c r="A430" s="147">
        <v>697</v>
      </c>
      <c r="B430" s="241" t="s">
        <v>507</v>
      </c>
      <c r="C430" s="243">
        <f>'200m.'!C30</f>
        <v>0</v>
      </c>
      <c r="D430" s="245">
        <f>'200m.'!D30</f>
        <v>0</v>
      </c>
      <c r="E430" s="245">
        <f>'200m.'!E30</f>
        <v>0</v>
      </c>
      <c r="F430" s="246">
        <f>'200m.'!F30</f>
        <v>0</v>
      </c>
      <c r="G430" s="244">
        <f>'200m.'!A30</f>
        <v>23</v>
      </c>
      <c r="H430" s="155" t="s">
        <v>487</v>
      </c>
      <c r="I430" s="238"/>
      <c r="J430" s="149" t="str">
        <f>'YARIŞMA BİLGİLERİ'!$F$21</f>
        <v>Kadınlar</v>
      </c>
      <c r="K430" s="239" t="str">
        <f t="shared" si="15"/>
        <v>İzmir-Kulüpler Arası Atletizm Süper lig Yarışmaları 1. Kademe</v>
      </c>
      <c r="L430" s="153" t="str">
        <f>'200m.'!N$4</f>
        <v>4 Haziran 2014 16.10</v>
      </c>
      <c r="M430" s="153" t="s">
        <v>582</v>
      </c>
    </row>
    <row r="431" spans="1:13" ht="24.75" customHeight="1">
      <c r="A431" s="147">
        <v>698</v>
      </c>
      <c r="B431" s="241" t="s">
        <v>507</v>
      </c>
      <c r="C431" s="243">
        <f>'200m.'!C31</f>
        <v>0</v>
      </c>
      <c r="D431" s="245">
        <f>'200m.'!D31</f>
        <v>0</v>
      </c>
      <c r="E431" s="245">
        <f>'200m.'!E31</f>
        <v>0</v>
      </c>
      <c r="F431" s="246">
        <f>'200m.'!F31</f>
        <v>0</v>
      </c>
      <c r="G431" s="244">
        <f>'200m.'!A31</f>
        <v>24</v>
      </c>
      <c r="H431" s="155" t="s">
        <v>487</v>
      </c>
      <c r="I431" s="238"/>
      <c r="J431" s="149" t="str">
        <f>'YARIŞMA BİLGİLERİ'!$F$21</f>
        <v>Kadınlar</v>
      </c>
      <c r="K431" s="239" t="str">
        <f t="shared" si="15"/>
        <v>İzmir-Kulüpler Arası Atletizm Süper lig Yarışmaları 1. Kademe</v>
      </c>
      <c r="L431" s="153" t="str">
        <f>'200m.'!N$4</f>
        <v>4 Haziran 2014 16.10</v>
      </c>
      <c r="M431" s="153" t="s">
        <v>582</v>
      </c>
    </row>
    <row r="432" spans="1:13" ht="24.75" customHeight="1">
      <c r="A432" s="147">
        <v>699</v>
      </c>
      <c r="B432" s="241" t="s">
        <v>507</v>
      </c>
      <c r="C432" s="243">
        <f>'200m.'!C32</f>
        <v>0</v>
      </c>
      <c r="D432" s="245">
        <f>'200m.'!D32</f>
        <v>0</v>
      </c>
      <c r="E432" s="245">
        <f>'200m.'!E32</f>
        <v>0</v>
      </c>
      <c r="F432" s="246">
        <f>'200m.'!F32</f>
        <v>0</v>
      </c>
      <c r="G432" s="244">
        <f>'200m.'!A32</f>
        <v>25</v>
      </c>
      <c r="H432" s="155" t="s">
        <v>487</v>
      </c>
      <c r="I432" s="238"/>
      <c r="J432" s="149" t="str">
        <f>'YARIŞMA BİLGİLERİ'!$F$21</f>
        <v>Kadınlar</v>
      </c>
      <c r="K432" s="239" t="str">
        <f t="shared" si="15"/>
        <v>İzmir-Kulüpler Arası Atletizm Süper lig Yarışmaları 1. Kademe</v>
      </c>
      <c r="L432" s="153" t="str">
        <f>'200m.'!N$4</f>
        <v>4 Haziran 2014 16.10</v>
      </c>
      <c r="M432" s="153" t="s">
        <v>582</v>
      </c>
    </row>
    <row r="433" spans="1:13" ht="24.75" customHeight="1">
      <c r="A433" s="147">
        <v>700</v>
      </c>
      <c r="B433" s="241" t="s">
        <v>507</v>
      </c>
      <c r="C433" s="243">
        <f>'200m.'!C33</f>
        <v>0</v>
      </c>
      <c r="D433" s="245">
        <f>'200m.'!D33</f>
        <v>0</v>
      </c>
      <c r="E433" s="245">
        <f>'200m.'!E33</f>
        <v>0</v>
      </c>
      <c r="F433" s="246">
        <f>'200m.'!F33</f>
        <v>0</v>
      </c>
      <c r="G433" s="244">
        <f>'200m.'!A33</f>
        <v>26</v>
      </c>
      <c r="H433" s="155" t="s">
        <v>487</v>
      </c>
      <c r="I433" s="238"/>
      <c r="J433" s="149" t="str">
        <f>'YARIŞMA BİLGİLERİ'!$F$21</f>
        <v>Kadınlar</v>
      </c>
      <c r="K433" s="239" t="str">
        <f t="shared" si="15"/>
        <v>İzmir-Kulüpler Arası Atletizm Süper lig Yarışmaları 1. Kademe</v>
      </c>
      <c r="L433" s="153" t="str">
        <f>'200m.'!N$4</f>
        <v>4 Haziran 2014 16.10</v>
      </c>
      <c r="M433" s="153" t="s">
        <v>582</v>
      </c>
    </row>
    <row r="434" spans="1:13" ht="24.75" customHeight="1">
      <c r="A434" s="147">
        <v>701</v>
      </c>
      <c r="B434" s="241" t="s">
        <v>507</v>
      </c>
      <c r="C434" s="243">
        <f>'200m.'!C34</f>
        <v>0</v>
      </c>
      <c r="D434" s="245">
        <f>'200m.'!D34</f>
        <v>0</v>
      </c>
      <c r="E434" s="245">
        <f>'200m.'!E34</f>
        <v>0</v>
      </c>
      <c r="F434" s="246">
        <f>'200m.'!F34</f>
        <v>0</v>
      </c>
      <c r="G434" s="244">
        <f>'200m.'!A34</f>
        <v>27</v>
      </c>
      <c r="H434" s="155" t="s">
        <v>487</v>
      </c>
      <c r="I434" s="238"/>
      <c r="J434" s="149" t="str">
        <f>'YARIŞMA BİLGİLERİ'!$F$21</f>
        <v>Kadınlar</v>
      </c>
      <c r="K434" s="239" t="str">
        <f t="shared" si="15"/>
        <v>İzmir-Kulüpler Arası Atletizm Süper lig Yarışmaları 1. Kademe</v>
      </c>
      <c r="L434" s="153" t="str">
        <f>'200m.'!N$4</f>
        <v>4 Haziran 2014 16.10</v>
      </c>
      <c r="M434" s="153" t="s">
        <v>582</v>
      </c>
    </row>
    <row r="435" spans="1:13" ht="24.75" customHeight="1">
      <c r="A435" s="147">
        <v>702</v>
      </c>
      <c r="B435" s="241" t="s">
        <v>507</v>
      </c>
      <c r="C435" s="243">
        <f>'200m.'!C35</f>
        <v>0</v>
      </c>
      <c r="D435" s="245">
        <f>'200m.'!D35</f>
        <v>0</v>
      </c>
      <c r="E435" s="245">
        <f>'200m.'!E35</f>
        <v>0</v>
      </c>
      <c r="F435" s="246">
        <f>'200m.'!F35</f>
        <v>0</v>
      </c>
      <c r="G435" s="244">
        <f>'200m.'!A35</f>
        <v>28</v>
      </c>
      <c r="H435" s="155" t="s">
        <v>487</v>
      </c>
      <c r="I435" s="238"/>
      <c r="J435" s="149" t="str">
        <f>'YARIŞMA BİLGİLERİ'!$F$21</f>
        <v>Kadınlar</v>
      </c>
      <c r="K435" s="239" t="str">
        <f t="shared" si="15"/>
        <v>İzmir-Kulüpler Arası Atletizm Süper lig Yarışmaları 1. Kademe</v>
      </c>
      <c r="L435" s="153" t="str">
        <f>'200m.'!N$4</f>
        <v>4 Haziran 2014 16.10</v>
      </c>
      <c r="M435" s="153" t="s">
        <v>582</v>
      </c>
    </row>
    <row r="436" spans="1:13" ht="24.75" customHeight="1">
      <c r="A436" s="147">
        <v>703</v>
      </c>
      <c r="B436" s="241" t="s">
        <v>507</v>
      </c>
      <c r="C436" s="243">
        <f>'200m.'!C36</f>
        <v>0</v>
      </c>
      <c r="D436" s="245">
        <f>'200m.'!D36</f>
        <v>0</v>
      </c>
      <c r="E436" s="245">
        <f>'200m.'!E36</f>
        <v>0</v>
      </c>
      <c r="F436" s="246">
        <f>'200m.'!F36</f>
        <v>0</v>
      </c>
      <c r="G436" s="244">
        <f>'200m.'!A36</f>
        <v>29</v>
      </c>
      <c r="H436" s="155" t="s">
        <v>487</v>
      </c>
      <c r="I436" s="238"/>
      <c r="J436" s="149" t="str">
        <f>'YARIŞMA BİLGİLERİ'!$F$21</f>
        <v>Kadınlar</v>
      </c>
      <c r="K436" s="239" t="str">
        <f t="shared" si="15"/>
        <v>İzmir-Kulüpler Arası Atletizm Süper lig Yarışmaları 1. Kademe</v>
      </c>
      <c r="L436" s="153" t="str">
        <f>'200m.'!N$4</f>
        <v>4 Haziran 2014 16.10</v>
      </c>
      <c r="M436" s="153" t="s">
        <v>582</v>
      </c>
    </row>
    <row r="437" spans="1:13" ht="24.75" customHeight="1">
      <c r="A437" s="147">
        <v>704</v>
      </c>
      <c r="B437" s="241" t="s">
        <v>507</v>
      </c>
      <c r="C437" s="243">
        <f>'200m.'!C37</f>
        <v>0</v>
      </c>
      <c r="D437" s="245">
        <f>'200m.'!D37</f>
        <v>0</v>
      </c>
      <c r="E437" s="245">
        <f>'200m.'!E37</f>
        <v>0</v>
      </c>
      <c r="F437" s="246">
        <f>'200m.'!F37</f>
        <v>0</v>
      </c>
      <c r="G437" s="244">
        <f>'200m.'!A37</f>
        <v>30</v>
      </c>
      <c r="H437" s="155" t="s">
        <v>487</v>
      </c>
      <c r="I437" s="238"/>
      <c r="J437" s="149" t="str">
        <f>'YARIŞMA BİLGİLERİ'!$F$21</f>
        <v>Kadınlar</v>
      </c>
      <c r="K437" s="239" t="str">
        <f t="shared" si="15"/>
        <v>İzmir-Kulüpler Arası Atletizm Süper lig Yarışmaları 1. Kademe</v>
      </c>
      <c r="L437" s="153" t="str">
        <f>'200m.'!N$4</f>
        <v>4 Haziran 2014 16.10</v>
      </c>
      <c r="M437" s="153" t="s">
        <v>582</v>
      </c>
    </row>
    <row r="438" spans="1:13" ht="24.75" customHeight="1">
      <c r="A438" s="147">
        <v>705</v>
      </c>
      <c r="B438" s="241" t="s">
        <v>507</v>
      </c>
      <c r="C438" s="243">
        <f>'200m.'!C38</f>
        <v>0</v>
      </c>
      <c r="D438" s="245">
        <f>'200m.'!D38</f>
        <v>0</v>
      </c>
      <c r="E438" s="245">
        <f>'200m.'!E38</f>
        <v>0</v>
      </c>
      <c r="F438" s="246">
        <f>'200m.'!F38</f>
        <v>0</v>
      </c>
      <c r="G438" s="244">
        <f>'200m.'!A38</f>
        <v>31</v>
      </c>
      <c r="H438" s="155" t="s">
        <v>487</v>
      </c>
      <c r="I438" s="238"/>
      <c r="J438" s="149" t="str">
        <f>'YARIŞMA BİLGİLERİ'!$F$21</f>
        <v>Kadınlar</v>
      </c>
      <c r="K438" s="239" t="str">
        <f t="shared" si="15"/>
        <v>İzmir-Kulüpler Arası Atletizm Süper lig Yarışmaları 1. Kademe</v>
      </c>
      <c r="L438" s="153" t="str">
        <f>'200m.'!N$4</f>
        <v>4 Haziran 2014 16.10</v>
      </c>
      <c r="M438" s="153" t="s">
        <v>582</v>
      </c>
    </row>
    <row r="439" spans="1:13" ht="24.75" customHeight="1">
      <c r="A439" s="147">
        <v>706</v>
      </c>
      <c r="B439" s="241" t="s">
        <v>507</v>
      </c>
      <c r="C439" s="243">
        <f>'200m.'!C39</f>
        <v>0</v>
      </c>
      <c r="D439" s="245">
        <f>'200m.'!D39</f>
        <v>0</v>
      </c>
      <c r="E439" s="245">
        <f>'200m.'!E39</f>
        <v>0</v>
      </c>
      <c r="F439" s="246">
        <f>'200m.'!F39</f>
        <v>0</v>
      </c>
      <c r="G439" s="244">
        <f>'200m.'!A39</f>
        <v>32</v>
      </c>
      <c r="H439" s="155" t="s">
        <v>487</v>
      </c>
      <c r="I439" s="238"/>
      <c r="J439" s="149" t="str">
        <f>'YARIŞMA BİLGİLERİ'!$F$21</f>
        <v>Kadınlar</v>
      </c>
      <c r="K439" s="239" t="str">
        <f t="shared" si="15"/>
        <v>İzmir-Kulüpler Arası Atletizm Süper lig Yarışmaları 1. Kademe</v>
      </c>
      <c r="L439" s="153" t="str">
        <f>'200m.'!N$4</f>
        <v>4 Haziran 2014 16.10</v>
      </c>
      <c r="M439" s="153" t="s">
        <v>582</v>
      </c>
    </row>
    <row r="440" spans="1:13" ht="24.75" customHeight="1">
      <c r="A440" s="147">
        <v>707</v>
      </c>
      <c r="B440" s="241" t="s">
        <v>507</v>
      </c>
      <c r="C440" s="243">
        <f>'200m.'!C40</f>
        <v>0</v>
      </c>
      <c r="D440" s="245">
        <f>'200m.'!D40</f>
        <v>0</v>
      </c>
      <c r="E440" s="245">
        <f>'200m.'!E40</f>
        <v>0</v>
      </c>
      <c r="F440" s="246">
        <f>'200m.'!F40</f>
        <v>0</v>
      </c>
      <c r="G440" s="244">
        <f>'200m.'!A40</f>
        <v>33</v>
      </c>
      <c r="H440" s="155" t="s">
        <v>487</v>
      </c>
      <c r="I440" s="238"/>
      <c r="J440" s="149" t="str">
        <f>'YARIŞMA BİLGİLERİ'!$F$21</f>
        <v>Kadınlar</v>
      </c>
      <c r="K440" s="239" t="str">
        <f t="shared" si="15"/>
        <v>İzmir-Kulüpler Arası Atletizm Süper lig Yarışmaları 1. Kademe</v>
      </c>
      <c r="L440" s="153" t="str">
        <f>'200m.'!N$4</f>
        <v>4 Haziran 2014 16.10</v>
      </c>
      <c r="M440" s="153" t="s">
        <v>582</v>
      </c>
    </row>
    <row r="441" spans="1:13" ht="24.75" customHeight="1">
      <c r="A441" s="147">
        <v>708</v>
      </c>
      <c r="B441" s="241" t="s">
        <v>507</v>
      </c>
      <c r="C441" s="243">
        <f>'200m.'!C41</f>
        <v>0</v>
      </c>
      <c r="D441" s="245">
        <f>'200m.'!D41</f>
        <v>0</v>
      </c>
      <c r="E441" s="245">
        <f>'200m.'!E41</f>
        <v>0</v>
      </c>
      <c r="F441" s="246">
        <f>'200m.'!F41</f>
        <v>0</v>
      </c>
      <c r="G441" s="244">
        <f>'200m.'!A41</f>
        <v>34</v>
      </c>
      <c r="H441" s="155" t="s">
        <v>487</v>
      </c>
      <c r="I441" s="238"/>
      <c r="J441" s="149" t="str">
        <f>'YARIŞMA BİLGİLERİ'!$F$21</f>
        <v>Kadınlar</v>
      </c>
      <c r="K441" s="239" t="str">
        <f t="shared" si="15"/>
        <v>İzmir-Kulüpler Arası Atletizm Süper lig Yarışmaları 1. Kademe</v>
      </c>
      <c r="L441" s="153" t="str">
        <f>'200m.'!N$4</f>
        <v>4 Haziran 2014 16.10</v>
      </c>
      <c r="M441" s="153" t="s">
        <v>582</v>
      </c>
    </row>
    <row r="442" spans="1:13" ht="24.75" customHeight="1">
      <c r="A442" s="147">
        <v>709</v>
      </c>
      <c r="B442" s="241" t="s">
        <v>507</v>
      </c>
      <c r="C442" s="243">
        <f>'200m.'!C42</f>
        <v>0</v>
      </c>
      <c r="D442" s="245">
        <f>'200m.'!D42</f>
        <v>0</v>
      </c>
      <c r="E442" s="245">
        <f>'200m.'!E42</f>
        <v>0</v>
      </c>
      <c r="F442" s="246">
        <f>'200m.'!F42</f>
        <v>0</v>
      </c>
      <c r="G442" s="244">
        <f>'200m.'!A42</f>
        <v>35</v>
      </c>
      <c r="H442" s="155" t="s">
        <v>487</v>
      </c>
      <c r="I442" s="238"/>
      <c r="J442" s="149" t="str">
        <f>'YARIŞMA BİLGİLERİ'!$F$21</f>
        <v>Kadınlar</v>
      </c>
      <c r="K442" s="239" t="str">
        <f t="shared" si="15"/>
        <v>İzmir-Kulüpler Arası Atletizm Süper lig Yarışmaları 1. Kademe</v>
      </c>
      <c r="L442" s="153" t="str">
        <f>'200m.'!N$4</f>
        <v>4 Haziran 2014 16.10</v>
      </c>
      <c r="M442" s="153" t="s">
        <v>582</v>
      </c>
    </row>
    <row r="443" spans="1:13" ht="24.75" customHeight="1">
      <c r="A443" s="147">
        <v>710</v>
      </c>
      <c r="B443" s="241" t="s">
        <v>507</v>
      </c>
      <c r="C443" s="243">
        <f>'200m.'!C43</f>
        <v>0</v>
      </c>
      <c r="D443" s="245">
        <f>'200m.'!D43</f>
        <v>0</v>
      </c>
      <c r="E443" s="245">
        <f>'200m.'!E43</f>
        <v>0</v>
      </c>
      <c r="F443" s="246">
        <f>'200m.'!F43</f>
        <v>0</v>
      </c>
      <c r="G443" s="244">
        <f>'200m.'!A43</f>
        <v>36</v>
      </c>
      <c r="H443" s="155" t="s">
        <v>487</v>
      </c>
      <c r="I443" s="238"/>
      <c r="J443" s="149" t="str">
        <f>'YARIŞMA BİLGİLERİ'!$F$21</f>
        <v>Kadınlar</v>
      </c>
      <c r="K443" s="239" t="str">
        <f t="shared" si="15"/>
        <v>İzmir-Kulüpler Arası Atletizm Süper lig Yarışmaları 1. Kademe</v>
      </c>
      <c r="L443" s="153" t="str">
        <f>'200m.'!N$4</f>
        <v>4 Haziran 2014 16.10</v>
      </c>
      <c r="M443" s="153" t="s">
        <v>582</v>
      </c>
    </row>
    <row r="444" spans="1:13" ht="24.75" customHeight="1">
      <c r="A444" s="147">
        <v>711</v>
      </c>
      <c r="B444" s="241" t="s">
        <v>507</v>
      </c>
      <c r="C444" s="243">
        <f>'200m.'!C44</f>
        <v>0</v>
      </c>
      <c r="D444" s="245">
        <f>'200m.'!D44</f>
        <v>0</v>
      </c>
      <c r="E444" s="245">
        <f>'200m.'!E44</f>
        <v>0</v>
      </c>
      <c r="F444" s="246">
        <f>'200m.'!F44</f>
        <v>0</v>
      </c>
      <c r="G444" s="244">
        <f>'200m.'!A44</f>
        <v>37</v>
      </c>
      <c r="H444" s="155" t="s">
        <v>487</v>
      </c>
      <c r="I444" s="238"/>
      <c r="J444" s="149" t="str">
        <f>'YARIŞMA BİLGİLERİ'!$F$21</f>
        <v>Kadınlar</v>
      </c>
      <c r="K444" s="239" t="str">
        <f t="shared" si="15"/>
        <v>İzmir-Kulüpler Arası Atletizm Süper lig Yarışmaları 1. Kademe</v>
      </c>
      <c r="L444" s="153" t="str">
        <f>'200m.'!N$4</f>
        <v>4 Haziran 2014 16.10</v>
      </c>
      <c r="M444" s="153" t="s">
        <v>582</v>
      </c>
    </row>
    <row r="445" spans="1:13" ht="24.75" customHeight="1">
      <c r="A445" s="147">
        <v>712</v>
      </c>
      <c r="B445" s="241" t="s">
        <v>507</v>
      </c>
      <c r="C445" s="243">
        <f>'200m.'!C45</f>
        <v>0</v>
      </c>
      <c r="D445" s="245">
        <f>'200m.'!D45</f>
        <v>0</v>
      </c>
      <c r="E445" s="245">
        <f>'200m.'!E45</f>
        <v>0</v>
      </c>
      <c r="F445" s="246">
        <f>'200m.'!F45</f>
        <v>0</v>
      </c>
      <c r="G445" s="244">
        <f>'200m.'!A45</f>
        <v>38</v>
      </c>
      <c r="H445" s="155" t="s">
        <v>487</v>
      </c>
      <c r="I445" s="238"/>
      <c r="J445" s="149" t="str">
        <f>'YARIŞMA BİLGİLERİ'!$F$21</f>
        <v>Kadınlar</v>
      </c>
      <c r="K445" s="239" t="str">
        <f t="shared" si="15"/>
        <v>İzmir-Kulüpler Arası Atletizm Süper lig Yarışmaları 1. Kademe</v>
      </c>
      <c r="L445" s="153" t="str">
        <f>'200m.'!N$4</f>
        <v>4 Haziran 2014 16.10</v>
      </c>
      <c r="M445" s="153" t="s">
        <v>582</v>
      </c>
    </row>
    <row r="446" spans="1:13" ht="24.75" customHeight="1">
      <c r="A446" s="147">
        <v>737</v>
      </c>
      <c r="B446" s="241" t="s">
        <v>506</v>
      </c>
      <c r="C446" s="243">
        <f>'3000m.Eng'!C8</f>
        <v>32897</v>
      </c>
      <c r="D446" s="245" t="str">
        <f>'3000m.Eng'!D8</f>
        <v>ÖZLEM KAYA</v>
      </c>
      <c r="E446" s="245" t="str">
        <f>'3000m.Eng'!E8</f>
        <v>İSTANBUL-ÜSKÜDAR BELEDİYESİ SPOR KULÜBÜ</v>
      </c>
      <c r="F446" s="246">
        <f>'3000m.Eng'!F8</f>
        <v>100113</v>
      </c>
      <c r="G446" s="244">
        <f>'3000m.Eng'!A8</f>
        <v>1</v>
      </c>
      <c r="H446" s="155" t="s">
        <v>489</v>
      </c>
      <c r="I446" s="238"/>
      <c r="J446" s="149" t="str">
        <f>'YARIŞMA BİLGİLERİ'!$F$21</f>
        <v>Kadınlar</v>
      </c>
      <c r="K446" s="239" t="str">
        <f t="shared" si="15"/>
        <v>İzmir-Kulüpler Arası Atletizm Süper lig Yarışmaları 1. Kademe</v>
      </c>
      <c r="L446" s="153" t="str">
        <f>'3000m.Eng'!N$4</f>
        <v>3 Haziran 2014 20.40</v>
      </c>
      <c r="M446" s="153" t="s">
        <v>582</v>
      </c>
    </row>
    <row r="447" spans="1:13" ht="24.75" customHeight="1">
      <c r="A447" s="147">
        <v>738</v>
      </c>
      <c r="B447" s="241" t="s">
        <v>506</v>
      </c>
      <c r="C447" s="243">
        <f>'3000m.Eng'!C9</f>
        <v>34170</v>
      </c>
      <c r="D447" s="245" t="str">
        <f>'3000m.Eng'!D9</f>
        <v>SABAHAT AKPINAR</v>
      </c>
      <c r="E447" s="245" t="str">
        <f>'3000m.Eng'!E9</f>
        <v>MERSİN-MESKİSPOR</v>
      </c>
      <c r="F447" s="246">
        <f>'3000m.Eng'!F9</f>
        <v>101240</v>
      </c>
      <c r="G447" s="244">
        <f>'3000m.Eng'!A9</f>
        <v>2</v>
      </c>
      <c r="H447" s="155" t="s">
        <v>489</v>
      </c>
      <c r="I447" s="238"/>
      <c r="J447" s="149" t="str">
        <f>'YARIŞMA BİLGİLERİ'!$F$21</f>
        <v>Kadınlar</v>
      </c>
      <c r="K447" s="239" t="str">
        <f t="shared" ref="K447:K480" si="16">CONCATENATE(K$1,"-",A$1)</f>
        <v>İzmir-Kulüpler Arası Atletizm Süper lig Yarışmaları 1. Kademe</v>
      </c>
      <c r="L447" s="153" t="str">
        <f>'3000m.Eng'!N$4</f>
        <v>3 Haziran 2014 20.40</v>
      </c>
      <c r="M447" s="153" t="s">
        <v>582</v>
      </c>
    </row>
    <row r="448" spans="1:13" ht="24.75" customHeight="1">
      <c r="A448" s="147">
        <v>739</v>
      </c>
      <c r="B448" s="241" t="s">
        <v>506</v>
      </c>
      <c r="C448" s="243">
        <f>'3000m.Eng'!C10</f>
        <v>30686</v>
      </c>
      <c r="D448" s="245" t="str">
        <f>'3000m.Eng'!D10</f>
        <v>TÜRKAN ÖZATA</v>
      </c>
      <c r="E448" s="245" t="str">
        <f>'3000m.Eng'!E10</f>
        <v>İSTANBUL-FENERBAHÇE</v>
      </c>
      <c r="F448" s="246">
        <f>'3000m.Eng'!F10</f>
        <v>102091</v>
      </c>
      <c r="G448" s="244">
        <f>'3000m.Eng'!A10</f>
        <v>3</v>
      </c>
      <c r="H448" s="155" t="s">
        <v>489</v>
      </c>
      <c r="I448" s="238"/>
      <c r="J448" s="149" t="str">
        <f>'YARIŞMA BİLGİLERİ'!$F$21</f>
        <v>Kadınlar</v>
      </c>
      <c r="K448" s="239" t="str">
        <f t="shared" si="16"/>
        <v>İzmir-Kulüpler Arası Atletizm Süper lig Yarışmaları 1. Kademe</v>
      </c>
      <c r="L448" s="153" t="str">
        <f>'3000m.Eng'!N$4</f>
        <v>3 Haziran 2014 20.40</v>
      </c>
      <c r="M448" s="153" t="s">
        <v>582</v>
      </c>
    </row>
    <row r="449" spans="1:13" ht="24.75" customHeight="1">
      <c r="A449" s="147">
        <v>740</v>
      </c>
      <c r="B449" s="241" t="s">
        <v>506</v>
      </c>
      <c r="C449" s="243">
        <f>'3000m.Eng'!C11</f>
        <v>31362</v>
      </c>
      <c r="D449" s="245" t="str">
        <f>'3000m.Eng'!D11</f>
        <v>DUDU POLAT</v>
      </c>
      <c r="E449" s="245" t="str">
        <f>'3000m.Eng'!E11</f>
        <v>İSTANBUL-ENKA SPOR KULÜBÜ</v>
      </c>
      <c r="F449" s="246">
        <f>'3000m.Eng'!F11</f>
        <v>102570</v>
      </c>
      <c r="G449" s="244">
        <f>'3000m.Eng'!A11</f>
        <v>4</v>
      </c>
      <c r="H449" s="155" t="s">
        <v>489</v>
      </c>
      <c r="I449" s="238"/>
      <c r="J449" s="149" t="str">
        <f>'YARIŞMA BİLGİLERİ'!$F$21</f>
        <v>Kadınlar</v>
      </c>
      <c r="K449" s="239" t="str">
        <f t="shared" si="16"/>
        <v>İzmir-Kulüpler Arası Atletizm Süper lig Yarışmaları 1. Kademe</v>
      </c>
      <c r="L449" s="153" t="str">
        <f>'3000m.Eng'!N$4</f>
        <v>3 Haziran 2014 20.40</v>
      </c>
      <c r="M449" s="153" t="s">
        <v>582</v>
      </c>
    </row>
    <row r="450" spans="1:13" ht="24.75" customHeight="1">
      <c r="A450" s="147">
        <v>741</v>
      </c>
      <c r="B450" s="241" t="s">
        <v>506</v>
      </c>
      <c r="C450" s="243">
        <f>'3000m.Eng'!C12</f>
        <v>34639</v>
      </c>
      <c r="D450" s="245" t="str">
        <f>'3000m.Eng'!D12</f>
        <v>Sahsene SARI</v>
      </c>
      <c r="E450" s="245" t="str">
        <f>'3000m.Eng'!E12</f>
        <v>BURSA-BURSA BÜYÜKŞEHİR BELEDİYESPOR K.</v>
      </c>
      <c r="F450" s="246">
        <f>'3000m.Eng'!F12</f>
        <v>104919</v>
      </c>
      <c r="G450" s="244">
        <f>'3000m.Eng'!A12</f>
        <v>5</v>
      </c>
      <c r="H450" s="155" t="s">
        <v>489</v>
      </c>
      <c r="I450" s="238"/>
      <c r="J450" s="149" t="str">
        <f>'YARIŞMA BİLGİLERİ'!$F$21</f>
        <v>Kadınlar</v>
      </c>
      <c r="K450" s="239" t="str">
        <f t="shared" si="16"/>
        <v>İzmir-Kulüpler Arası Atletizm Süper lig Yarışmaları 1. Kademe</v>
      </c>
      <c r="L450" s="153" t="str">
        <f>'3000m.Eng'!N$4</f>
        <v>3 Haziran 2014 20.40</v>
      </c>
      <c r="M450" s="153" t="s">
        <v>582</v>
      </c>
    </row>
    <row r="451" spans="1:13" ht="24.75" customHeight="1">
      <c r="A451" s="147">
        <v>742</v>
      </c>
      <c r="B451" s="241" t="s">
        <v>506</v>
      </c>
      <c r="C451" s="243">
        <f>'3000m.Eng'!C13</f>
        <v>35171</v>
      </c>
      <c r="D451" s="245" t="str">
        <f>'3000m.Eng'!D13</f>
        <v>ARZU İPER</v>
      </c>
      <c r="E451" s="245" t="str">
        <f>'3000m.Eng'!E13</f>
        <v>BURSA-OSMANGAZİ BELEDİYESPOR</v>
      </c>
      <c r="F451" s="246">
        <f>'3000m.Eng'!F13</f>
        <v>110232</v>
      </c>
      <c r="G451" s="244">
        <f>'3000m.Eng'!A13</f>
        <v>6</v>
      </c>
      <c r="H451" s="155" t="s">
        <v>489</v>
      </c>
      <c r="I451" s="238"/>
      <c r="J451" s="149" t="str">
        <f>'YARIŞMA BİLGİLERİ'!$F$21</f>
        <v>Kadınlar</v>
      </c>
      <c r="K451" s="239" t="str">
        <f t="shared" si="16"/>
        <v>İzmir-Kulüpler Arası Atletizm Süper lig Yarışmaları 1. Kademe</v>
      </c>
      <c r="L451" s="153" t="str">
        <f>'3000m.Eng'!N$4</f>
        <v>3 Haziran 2014 20.40</v>
      </c>
      <c r="M451" s="153" t="s">
        <v>582</v>
      </c>
    </row>
    <row r="452" spans="1:13" ht="24.75" customHeight="1">
      <c r="A452" s="147">
        <v>743</v>
      </c>
      <c r="B452" s="241" t="s">
        <v>506</v>
      </c>
      <c r="C452" s="243" t="str">
        <f>'3000m.Eng'!C14</f>
        <v>01 03 1993</v>
      </c>
      <c r="D452" s="245" t="str">
        <f>'3000m.Eng'!D14</f>
        <v>Çiğdem GEZİCİ</v>
      </c>
      <c r="E452" s="245" t="str">
        <f>'3000m.Eng'!E14</f>
        <v>İSTANBUL-BEŞİKTAŞ J.K</v>
      </c>
      <c r="F452" s="246">
        <f>'3000m.Eng'!F14</f>
        <v>115531</v>
      </c>
      <c r="G452" s="244">
        <f>'3000m.Eng'!A14</f>
        <v>7</v>
      </c>
      <c r="H452" s="155" t="s">
        <v>489</v>
      </c>
      <c r="I452" s="238"/>
      <c r="J452" s="149" t="str">
        <f>'YARIŞMA BİLGİLERİ'!$F$21</f>
        <v>Kadınlar</v>
      </c>
      <c r="K452" s="239" t="str">
        <f t="shared" si="16"/>
        <v>İzmir-Kulüpler Arası Atletizm Süper lig Yarışmaları 1. Kademe</v>
      </c>
      <c r="L452" s="153" t="str">
        <f>'3000m.Eng'!N$4</f>
        <v>3 Haziran 2014 20.40</v>
      </c>
      <c r="M452" s="153" t="s">
        <v>582</v>
      </c>
    </row>
    <row r="453" spans="1:13" ht="24.75" customHeight="1">
      <c r="A453" s="147">
        <v>744</v>
      </c>
      <c r="B453" s="241" t="s">
        <v>506</v>
      </c>
      <c r="C453" s="243">
        <f>'3000m.Eng'!C15</f>
        <v>34973</v>
      </c>
      <c r="D453" s="245" t="str">
        <f>'3000m.Eng'!D15</f>
        <v>DAMLA GÜNDÜZ</v>
      </c>
      <c r="E453" s="245" t="str">
        <f>'3000m.Eng'!E15</f>
        <v>İZMİR-İZMİR BÜYÜKŞEHİR BELEDİYE SPOR KLUBÜ</v>
      </c>
      <c r="F453" s="246">
        <f>'3000m.Eng'!F15</f>
        <v>130380</v>
      </c>
      <c r="G453" s="244">
        <f>'3000m.Eng'!A15</f>
        <v>8</v>
      </c>
      <c r="H453" s="155" t="s">
        <v>489</v>
      </c>
      <c r="I453" s="238"/>
      <c r="J453" s="149" t="str">
        <f>'YARIŞMA BİLGİLERİ'!$F$21</f>
        <v>Kadınlar</v>
      </c>
      <c r="K453" s="239" t="str">
        <f t="shared" si="16"/>
        <v>İzmir-Kulüpler Arası Atletizm Süper lig Yarışmaları 1. Kademe</v>
      </c>
      <c r="L453" s="153" t="str">
        <f>'3000m.Eng'!N$4</f>
        <v>3 Haziran 2014 20.40</v>
      </c>
      <c r="M453" s="153" t="s">
        <v>582</v>
      </c>
    </row>
    <row r="454" spans="1:13" ht="24.75" customHeight="1">
      <c r="A454" s="147">
        <v>745</v>
      </c>
      <c r="B454" s="241" t="s">
        <v>506</v>
      </c>
      <c r="C454" s="243">
        <f>'3000m.Eng'!C20</f>
        <v>0</v>
      </c>
      <c r="D454" s="245">
        <f>'3000m.Eng'!D20</f>
        <v>0</v>
      </c>
      <c r="E454" s="245">
        <f>'3000m.Eng'!E20</f>
        <v>0</v>
      </c>
      <c r="F454" s="246">
        <f>'3000m.Eng'!F20</f>
        <v>0</v>
      </c>
      <c r="G454" s="244">
        <f>'3000m.Eng'!A20</f>
        <v>0</v>
      </c>
      <c r="H454" s="155" t="s">
        <v>489</v>
      </c>
      <c r="I454" s="238"/>
      <c r="J454" s="149" t="str">
        <f>'YARIŞMA BİLGİLERİ'!$F$21</f>
        <v>Kadınlar</v>
      </c>
      <c r="K454" s="239" t="str">
        <f t="shared" si="16"/>
        <v>İzmir-Kulüpler Arası Atletizm Süper lig Yarışmaları 1. Kademe</v>
      </c>
      <c r="L454" s="153" t="str">
        <f>'3000m.Eng'!N$4</f>
        <v>3 Haziran 2014 20.40</v>
      </c>
      <c r="M454" s="153" t="s">
        <v>582</v>
      </c>
    </row>
    <row r="455" spans="1:13" ht="24.75" customHeight="1">
      <c r="A455" s="147">
        <v>746</v>
      </c>
      <c r="B455" s="241" t="s">
        <v>506</v>
      </c>
      <c r="C455" s="243">
        <f>'3000m.Eng'!C21</f>
        <v>0</v>
      </c>
      <c r="D455" s="245">
        <f>'3000m.Eng'!D21</f>
        <v>0</v>
      </c>
      <c r="E455" s="245">
        <f>'3000m.Eng'!E21</f>
        <v>0</v>
      </c>
      <c r="F455" s="246">
        <f>'3000m.Eng'!F21</f>
        <v>0</v>
      </c>
      <c r="G455" s="244">
        <f>'3000m.Eng'!A21</f>
        <v>0</v>
      </c>
      <c r="H455" s="155" t="s">
        <v>489</v>
      </c>
      <c r="I455" s="238"/>
      <c r="J455" s="149" t="str">
        <f>'YARIŞMA BİLGİLERİ'!$F$21</f>
        <v>Kadınlar</v>
      </c>
      <c r="K455" s="239" t="str">
        <f t="shared" si="16"/>
        <v>İzmir-Kulüpler Arası Atletizm Süper lig Yarışmaları 1. Kademe</v>
      </c>
      <c r="L455" s="153" t="str">
        <f>'3000m.Eng'!N$4</f>
        <v>3 Haziran 2014 20.40</v>
      </c>
      <c r="M455" s="153" t="s">
        <v>582</v>
      </c>
    </row>
    <row r="456" spans="1:13" ht="24.75" customHeight="1">
      <c r="A456" s="147">
        <v>747</v>
      </c>
      <c r="B456" s="241" t="s">
        <v>506</v>
      </c>
      <c r="C456" s="243">
        <f>'3000m.Eng'!C22</f>
        <v>0</v>
      </c>
      <c r="D456" s="245">
        <f>'3000m.Eng'!D22</f>
        <v>0</v>
      </c>
      <c r="E456" s="245">
        <f>'3000m.Eng'!E22</f>
        <v>0</v>
      </c>
      <c r="F456" s="246">
        <f>'3000m.Eng'!F22</f>
        <v>0</v>
      </c>
      <c r="G456" s="244">
        <f>'3000m.Eng'!A22</f>
        <v>0</v>
      </c>
      <c r="H456" s="155" t="s">
        <v>489</v>
      </c>
      <c r="I456" s="238"/>
      <c r="J456" s="149" t="str">
        <f>'YARIŞMA BİLGİLERİ'!$F$21</f>
        <v>Kadınlar</v>
      </c>
      <c r="K456" s="239" t="str">
        <f t="shared" si="16"/>
        <v>İzmir-Kulüpler Arası Atletizm Süper lig Yarışmaları 1. Kademe</v>
      </c>
      <c r="L456" s="153" t="str">
        <f>'3000m.Eng'!N$4</f>
        <v>3 Haziran 2014 20.40</v>
      </c>
      <c r="M456" s="153" t="s">
        <v>582</v>
      </c>
    </row>
    <row r="457" spans="1:13" ht="24.75" customHeight="1">
      <c r="A457" s="147">
        <v>748</v>
      </c>
      <c r="B457" s="241" t="s">
        <v>506</v>
      </c>
      <c r="C457" s="243">
        <f>'3000m.Eng'!C23</f>
        <v>0</v>
      </c>
      <c r="D457" s="245">
        <f>'3000m.Eng'!D23</f>
        <v>0</v>
      </c>
      <c r="E457" s="245">
        <f>'3000m.Eng'!E23</f>
        <v>0</v>
      </c>
      <c r="F457" s="246">
        <f>'3000m.Eng'!F23</f>
        <v>0</v>
      </c>
      <c r="G457" s="244">
        <f>'3000m.Eng'!A23</f>
        <v>0</v>
      </c>
      <c r="H457" s="155" t="s">
        <v>489</v>
      </c>
      <c r="I457" s="238"/>
      <c r="J457" s="149" t="str">
        <f>'YARIŞMA BİLGİLERİ'!$F$21</f>
        <v>Kadınlar</v>
      </c>
      <c r="K457" s="239" t="str">
        <f t="shared" si="16"/>
        <v>İzmir-Kulüpler Arası Atletizm Süper lig Yarışmaları 1. Kademe</v>
      </c>
      <c r="L457" s="153" t="str">
        <f>'3000m.Eng'!N$4</f>
        <v>3 Haziran 2014 20.40</v>
      </c>
      <c r="M457" s="153" t="s">
        <v>582</v>
      </c>
    </row>
    <row r="458" spans="1:13" ht="24.75" customHeight="1">
      <c r="A458" s="147">
        <v>749</v>
      </c>
      <c r="B458" s="241" t="s">
        <v>506</v>
      </c>
      <c r="C458" s="243">
        <f>'3000m.Eng'!C24</f>
        <v>0</v>
      </c>
      <c r="D458" s="245">
        <f>'3000m.Eng'!D24</f>
        <v>0</v>
      </c>
      <c r="E458" s="245">
        <f>'3000m.Eng'!E24</f>
        <v>0</v>
      </c>
      <c r="F458" s="246">
        <f>'3000m.Eng'!F24</f>
        <v>0</v>
      </c>
      <c r="G458" s="244">
        <f>'3000m.Eng'!A24</f>
        <v>0</v>
      </c>
      <c r="H458" s="155" t="s">
        <v>489</v>
      </c>
      <c r="I458" s="238"/>
      <c r="J458" s="149" t="str">
        <f>'YARIŞMA BİLGİLERİ'!$F$21</f>
        <v>Kadınlar</v>
      </c>
      <c r="K458" s="239" t="str">
        <f t="shared" si="16"/>
        <v>İzmir-Kulüpler Arası Atletizm Süper lig Yarışmaları 1. Kademe</v>
      </c>
      <c r="L458" s="153" t="str">
        <f>'3000m.Eng'!N$4</f>
        <v>3 Haziran 2014 20.40</v>
      </c>
      <c r="M458" s="153" t="s">
        <v>582</v>
      </c>
    </row>
    <row r="459" spans="1:13" ht="24.75" customHeight="1">
      <c r="A459" s="147">
        <v>750</v>
      </c>
      <c r="B459" s="241" t="s">
        <v>506</v>
      </c>
      <c r="C459" s="243">
        <f>'3000m.Eng'!C25</f>
        <v>0</v>
      </c>
      <c r="D459" s="245">
        <f>'3000m.Eng'!D25</f>
        <v>0</v>
      </c>
      <c r="E459" s="245">
        <f>'3000m.Eng'!E25</f>
        <v>0</v>
      </c>
      <c r="F459" s="246">
        <f>'3000m.Eng'!F25</f>
        <v>0</v>
      </c>
      <c r="G459" s="244">
        <f>'3000m.Eng'!A25</f>
        <v>0</v>
      </c>
      <c r="H459" s="155" t="s">
        <v>489</v>
      </c>
      <c r="I459" s="238"/>
      <c r="J459" s="149" t="str">
        <f>'YARIŞMA BİLGİLERİ'!$F$21</f>
        <v>Kadınlar</v>
      </c>
      <c r="K459" s="239" t="str">
        <f t="shared" si="16"/>
        <v>İzmir-Kulüpler Arası Atletizm Süper lig Yarışmaları 1. Kademe</v>
      </c>
      <c r="L459" s="153" t="str">
        <f>'3000m.Eng'!N$4</f>
        <v>3 Haziran 2014 20.40</v>
      </c>
      <c r="M459" s="153" t="s">
        <v>582</v>
      </c>
    </row>
    <row r="460" spans="1:13" ht="24.75" customHeight="1">
      <c r="A460" s="147">
        <v>751</v>
      </c>
      <c r="B460" s="241" t="s">
        <v>506</v>
      </c>
      <c r="C460" s="243">
        <f>'3000m.Eng'!C26</f>
        <v>0</v>
      </c>
      <c r="D460" s="245">
        <f>'3000m.Eng'!D26</f>
        <v>0</v>
      </c>
      <c r="E460" s="245">
        <f>'3000m.Eng'!E26</f>
        <v>0</v>
      </c>
      <c r="F460" s="246">
        <f>'3000m.Eng'!F26</f>
        <v>0</v>
      </c>
      <c r="G460" s="244">
        <f>'3000m.Eng'!A26</f>
        <v>0</v>
      </c>
      <c r="H460" s="155" t="s">
        <v>489</v>
      </c>
      <c r="I460" s="238"/>
      <c r="J460" s="149" t="str">
        <f>'YARIŞMA BİLGİLERİ'!$F$21</f>
        <v>Kadınlar</v>
      </c>
      <c r="K460" s="239" t="str">
        <f t="shared" si="16"/>
        <v>İzmir-Kulüpler Arası Atletizm Süper lig Yarışmaları 1. Kademe</v>
      </c>
      <c r="L460" s="153" t="str">
        <f>'3000m.Eng'!N$4</f>
        <v>3 Haziran 2014 20.40</v>
      </c>
      <c r="M460" s="153" t="s">
        <v>582</v>
      </c>
    </row>
    <row r="461" spans="1:13" ht="24.75" customHeight="1">
      <c r="A461" s="147">
        <v>752</v>
      </c>
      <c r="B461" s="241" t="s">
        <v>506</v>
      </c>
      <c r="C461" s="243">
        <f>'3000m.Eng'!C27</f>
        <v>0</v>
      </c>
      <c r="D461" s="245">
        <f>'3000m.Eng'!D27</f>
        <v>0</v>
      </c>
      <c r="E461" s="245">
        <f>'3000m.Eng'!E27</f>
        <v>0</v>
      </c>
      <c r="F461" s="246">
        <f>'3000m.Eng'!F27</f>
        <v>0</v>
      </c>
      <c r="G461" s="244">
        <f>'3000m.Eng'!A27</f>
        <v>0</v>
      </c>
      <c r="H461" s="155" t="s">
        <v>489</v>
      </c>
      <c r="I461" s="238"/>
      <c r="J461" s="149" t="str">
        <f>'YARIŞMA BİLGİLERİ'!$F$21</f>
        <v>Kadınlar</v>
      </c>
      <c r="K461" s="239" t="str">
        <f t="shared" si="16"/>
        <v>İzmir-Kulüpler Arası Atletizm Süper lig Yarışmaları 1. Kademe</v>
      </c>
      <c r="L461" s="153" t="str">
        <f>'3000m.Eng'!N$4</f>
        <v>3 Haziran 2014 20.40</v>
      </c>
      <c r="M461" s="153" t="s">
        <v>582</v>
      </c>
    </row>
    <row r="462" spans="1:13" ht="24.75" customHeight="1">
      <c r="A462" s="147">
        <v>753</v>
      </c>
      <c r="B462" s="241" t="s">
        <v>506</v>
      </c>
      <c r="C462" s="243">
        <f>'3000m.Eng'!C28</f>
        <v>0</v>
      </c>
      <c r="D462" s="245">
        <f>'3000m.Eng'!D28</f>
        <v>0</v>
      </c>
      <c r="E462" s="245">
        <f>'3000m.Eng'!E28</f>
        <v>0</v>
      </c>
      <c r="F462" s="246">
        <f>'3000m.Eng'!F28</f>
        <v>0</v>
      </c>
      <c r="G462" s="244">
        <f>'3000m.Eng'!A28</f>
        <v>0</v>
      </c>
      <c r="H462" s="155" t="s">
        <v>489</v>
      </c>
      <c r="I462" s="238"/>
      <c r="J462" s="149" t="str">
        <f>'YARIŞMA BİLGİLERİ'!$F$21</f>
        <v>Kadınlar</v>
      </c>
      <c r="K462" s="239" t="str">
        <f t="shared" si="16"/>
        <v>İzmir-Kulüpler Arası Atletizm Süper lig Yarışmaları 1. Kademe</v>
      </c>
      <c r="L462" s="153" t="str">
        <f>'3000m.Eng'!N$4</f>
        <v>3 Haziran 2014 20.40</v>
      </c>
      <c r="M462" s="153" t="s">
        <v>582</v>
      </c>
    </row>
    <row r="463" spans="1:13" ht="24.75" customHeight="1">
      <c r="A463" s="147">
        <v>754</v>
      </c>
      <c r="B463" s="241" t="s">
        <v>506</v>
      </c>
      <c r="C463" s="243">
        <f>'3000m.Eng'!C29</f>
        <v>0</v>
      </c>
      <c r="D463" s="245">
        <f>'3000m.Eng'!D29</f>
        <v>0</v>
      </c>
      <c r="E463" s="245">
        <f>'3000m.Eng'!E29</f>
        <v>0</v>
      </c>
      <c r="F463" s="246">
        <f>'3000m.Eng'!F29</f>
        <v>0</v>
      </c>
      <c r="G463" s="244">
        <f>'3000m.Eng'!A29</f>
        <v>0</v>
      </c>
      <c r="H463" s="155" t="s">
        <v>489</v>
      </c>
      <c r="I463" s="238"/>
      <c r="J463" s="149" t="str">
        <f>'YARIŞMA BİLGİLERİ'!$F$21</f>
        <v>Kadınlar</v>
      </c>
      <c r="K463" s="239" t="str">
        <f t="shared" si="16"/>
        <v>İzmir-Kulüpler Arası Atletizm Süper lig Yarışmaları 1. Kademe</v>
      </c>
      <c r="L463" s="153" t="str">
        <f>'3000m.Eng'!N$4</f>
        <v>3 Haziran 2014 20.40</v>
      </c>
      <c r="M463" s="153" t="s">
        <v>582</v>
      </c>
    </row>
    <row r="464" spans="1:13" ht="24.75" customHeight="1">
      <c r="A464" s="147">
        <v>755</v>
      </c>
      <c r="B464" s="241" t="s">
        <v>506</v>
      </c>
      <c r="C464" s="243">
        <f>'3000m.Eng'!C34</f>
        <v>0</v>
      </c>
      <c r="D464" s="245">
        <f>'3000m.Eng'!D34</f>
        <v>0</v>
      </c>
      <c r="E464" s="245">
        <f>'3000m.Eng'!E34</f>
        <v>0</v>
      </c>
      <c r="F464" s="246">
        <f>'3000m.Eng'!F34</f>
        <v>0</v>
      </c>
      <c r="G464" s="244">
        <f>'3000m.Eng'!A34</f>
        <v>27</v>
      </c>
      <c r="H464" s="155" t="s">
        <v>489</v>
      </c>
      <c r="I464" s="238"/>
      <c r="J464" s="149" t="str">
        <f>'YARIŞMA BİLGİLERİ'!$F$21</f>
        <v>Kadınlar</v>
      </c>
      <c r="K464" s="239" t="str">
        <f t="shared" si="16"/>
        <v>İzmir-Kulüpler Arası Atletizm Süper lig Yarışmaları 1. Kademe</v>
      </c>
      <c r="L464" s="153" t="str">
        <f>'3000m.Eng'!N$4</f>
        <v>3 Haziran 2014 20.40</v>
      </c>
      <c r="M464" s="153" t="s">
        <v>582</v>
      </c>
    </row>
    <row r="465" spans="1:13" ht="24.75" customHeight="1">
      <c r="A465" s="147">
        <v>756</v>
      </c>
      <c r="B465" s="241" t="s">
        <v>506</v>
      </c>
      <c r="C465" s="243">
        <f>'3000m.Eng'!C35</f>
        <v>0</v>
      </c>
      <c r="D465" s="245">
        <f>'3000m.Eng'!D35</f>
        <v>0</v>
      </c>
      <c r="E465" s="245">
        <f>'3000m.Eng'!E35</f>
        <v>0</v>
      </c>
      <c r="F465" s="246">
        <f>'3000m.Eng'!F35</f>
        <v>0</v>
      </c>
      <c r="G465" s="244">
        <f>'3000m.Eng'!A35</f>
        <v>28</v>
      </c>
      <c r="H465" s="155" t="s">
        <v>489</v>
      </c>
      <c r="I465" s="238"/>
      <c r="J465" s="149" t="str">
        <f>'YARIŞMA BİLGİLERİ'!$F$21</f>
        <v>Kadınlar</v>
      </c>
      <c r="K465" s="239" t="str">
        <f t="shared" si="16"/>
        <v>İzmir-Kulüpler Arası Atletizm Süper lig Yarışmaları 1. Kademe</v>
      </c>
      <c r="L465" s="153" t="str">
        <f>'3000m.Eng'!N$4</f>
        <v>3 Haziran 2014 20.40</v>
      </c>
      <c r="M465" s="153" t="s">
        <v>582</v>
      </c>
    </row>
    <row r="466" spans="1:13" ht="24.75" customHeight="1">
      <c r="A466" s="147">
        <v>757</v>
      </c>
      <c r="B466" s="241" t="s">
        <v>506</v>
      </c>
      <c r="C466" s="243">
        <f>'3000m.Eng'!C36</f>
        <v>0</v>
      </c>
      <c r="D466" s="245">
        <f>'3000m.Eng'!D36</f>
        <v>0</v>
      </c>
      <c r="E466" s="245">
        <f>'3000m.Eng'!E36</f>
        <v>0</v>
      </c>
      <c r="F466" s="246">
        <f>'3000m.Eng'!F36</f>
        <v>0</v>
      </c>
      <c r="G466" s="244">
        <f>'3000m.Eng'!A36</f>
        <v>29</v>
      </c>
      <c r="H466" s="155" t="s">
        <v>489</v>
      </c>
      <c r="I466" s="238"/>
      <c r="J466" s="149" t="str">
        <f>'YARIŞMA BİLGİLERİ'!$F$21</f>
        <v>Kadınlar</v>
      </c>
      <c r="K466" s="239" t="str">
        <f t="shared" si="16"/>
        <v>İzmir-Kulüpler Arası Atletizm Süper lig Yarışmaları 1. Kademe</v>
      </c>
      <c r="L466" s="153" t="str">
        <f>'3000m.Eng'!N$4</f>
        <v>3 Haziran 2014 20.40</v>
      </c>
      <c r="M466" s="153" t="s">
        <v>582</v>
      </c>
    </row>
    <row r="467" spans="1:13" ht="24.75" customHeight="1">
      <c r="A467" s="147">
        <v>758</v>
      </c>
      <c r="B467" s="241" t="s">
        <v>506</v>
      </c>
      <c r="C467" s="243">
        <f>'3000m.Eng'!C37</f>
        <v>0</v>
      </c>
      <c r="D467" s="245">
        <f>'3000m.Eng'!D37</f>
        <v>0</v>
      </c>
      <c r="E467" s="245">
        <f>'3000m.Eng'!E37</f>
        <v>0</v>
      </c>
      <c r="F467" s="246">
        <f>'3000m.Eng'!F37</f>
        <v>0</v>
      </c>
      <c r="G467" s="244">
        <f>'3000m.Eng'!A37</f>
        <v>30</v>
      </c>
      <c r="H467" s="155" t="s">
        <v>489</v>
      </c>
      <c r="I467" s="238"/>
      <c r="J467" s="149" t="str">
        <f>'YARIŞMA BİLGİLERİ'!$F$21</f>
        <v>Kadınlar</v>
      </c>
      <c r="K467" s="239" t="str">
        <f t="shared" si="16"/>
        <v>İzmir-Kulüpler Arası Atletizm Süper lig Yarışmaları 1. Kademe</v>
      </c>
      <c r="L467" s="153" t="str">
        <f>'3000m.Eng'!N$4</f>
        <v>3 Haziran 2014 20.40</v>
      </c>
      <c r="M467" s="153" t="s">
        <v>582</v>
      </c>
    </row>
    <row r="468" spans="1:13" ht="24.75" customHeight="1">
      <c r="A468" s="147">
        <v>759</v>
      </c>
      <c r="B468" s="241" t="s">
        <v>506</v>
      </c>
      <c r="C468" s="243">
        <f>'3000m.Eng'!C38</f>
        <v>0</v>
      </c>
      <c r="D468" s="245">
        <f>'3000m.Eng'!D38</f>
        <v>0</v>
      </c>
      <c r="E468" s="245">
        <f>'3000m.Eng'!E38</f>
        <v>0</v>
      </c>
      <c r="F468" s="246">
        <f>'3000m.Eng'!F38</f>
        <v>0</v>
      </c>
      <c r="G468" s="244">
        <f>'3000m.Eng'!A38</f>
        <v>31</v>
      </c>
      <c r="H468" s="155" t="s">
        <v>489</v>
      </c>
      <c r="I468" s="238"/>
      <c r="J468" s="149" t="str">
        <f>'YARIŞMA BİLGİLERİ'!$F$21</f>
        <v>Kadınlar</v>
      </c>
      <c r="K468" s="239" t="str">
        <f t="shared" si="16"/>
        <v>İzmir-Kulüpler Arası Atletizm Süper lig Yarışmaları 1. Kademe</v>
      </c>
      <c r="L468" s="153" t="str">
        <f>'3000m.Eng'!N$4</f>
        <v>3 Haziran 2014 20.40</v>
      </c>
      <c r="M468" s="153" t="s">
        <v>582</v>
      </c>
    </row>
    <row r="469" spans="1:13" ht="24.75" customHeight="1">
      <c r="A469" s="147">
        <v>760</v>
      </c>
      <c r="B469" s="241" t="s">
        <v>506</v>
      </c>
      <c r="C469" s="243">
        <f>'3000m.Eng'!C39</f>
        <v>0</v>
      </c>
      <c r="D469" s="245">
        <f>'3000m.Eng'!D39</f>
        <v>0</v>
      </c>
      <c r="E469" s="245">
        <f>'3000m.Eng'!E39</f>
        <v>0</v>
      </c>
      <c r="F469" s="246">
        <f>'3000m.Eng'!F39</f>
        <v>0</v>
      </c>
      <c r="G469" s="244">
        <f>'3000m.Eng'!A39</f>
        <v>32</v>
      </c>
      <c r="H469" s="155" t="s">
        <v>489</v>
      </c>
      <c r="I469" s="238"/>
      <c r="J469" s="149" t="str">
        <f>'YARIŞMA BİLGİLERİ'!$F$21</f>
        <v>Kadınlar</v>
      </c>
      <c r="K469" s="239" t="str">
        <f t="shared" si="16"/>
        <v>İzmir-Kulüpler Arası Atletizm Süper lig Yarışmaları 1. Kademe</v>
      </c>
      <c r="L469" s="153" t="str">
        <f>'3000m.Eng'!N$4</f>
        <v>3 Haziran 2014 20.40</v>
      </c>
      <c r="M469" s="153" t="s">
        <v>582</v>
      </c>
    </row>
    <row r="470" spans="1:13" ht="24.75" customHeight="1">
      <c r="A470" s="147">
        <v>761</v>
      </c>
      <c r="B470" s="241" t="s">
        <v>506</v>
      </c>
      <c r="C470" s="243">
        <f>'3000m.Eng'!C40</f>
        <v>0</v>
      </c>
      <c r="D470" s="245">
        <f>'3000m.Eng'!D40</f>
        <v>0</v>
      </c>
      <c r="E470" s="245">
        <f>'3000m.Eng'!E40</f>
        <v>0</v>
      </c>
      <c r="F470" s="246">
        <f>'3000m.Eng'!F40</f>
        <v>0</v>
      </c>
      <c r="G470" s="244">
        <f>'3000m.Eng'!A40</f>
        <v>33</v>
      </c>
      <c r="H470" s="155" t="s">
        <v>489</v>
      </c>
      <c r="I470" s="238"/>
      <c r="J470" s="149" t="str">
        <f>'YARIŞMA BİLGİLERİ'!$F$21</f>
        <v>Kadınlar</v>
      </c>
      <c r="K470" s="239" t="str">
        <f t="shared" si="16"/>
        <v>İzmir-Kulüpler Arası Atletizm Süper lig Yarışmaları 1. Kademe</v>
      </c>
      <c r="L470" s="153" t="str">
        <f>'3000m.Eng'!N$4</f>
        <v>3 Haziran 2014 20.40</v>
      </c>
      <c r="M470" s="153" t="s">
        <v>582</v>
      </c>
    </row>
    <row r="471" spans="1:13" ht="24.75" customHeight="1">
      <c r="A471" s="147">
        <v>762</v>
      </c>
      <c r="B471" s="241" t="s">
        <v>506</v>
      </c>
      <c r="C471" s="243">
        <f>'3000m.Eng'!C41</f>
        <v>0</v>
      </c>
      <c r="D471" s="245">
        <f>'3000m.Eng'!D41</f>
        <v>0</v>
      </c>
      <c r="E471" s="245">
        <f>'3000m.Eng'!E41</f>
        <v>0</v>
      </c>
      <c r="F471" s="246">
        <f>'3000m.Eng'!F41</f>
        <v>0</v>
      </c>
      <c r="G471" s="244">
        <f>'3000m.Eng'!A41</f>
        <v>34</v>
      </c>
      <c r="H471" s="155" t="s">
        <v>489</v>
      </c>
      <c r="I471" s="238"/>
      <c r="J471" s="149" t="str">
        <f>'YARIŞMA BİLGİLERİ'!$F$21</f>
        <v>Kadınlar</v>
      </c>
      <c r="K471" s="239" t="str">
        <f t="shared" si="16"/>
        <v>İzmir-Kulüpler Arası Atletizm Süper lig Yarışmaları 1. Kademe</v>
      </c>
      <c r="L471" s="153" t="str">
        <f>'3000m.Eng'!N$4</f>
        <v>3 Haziran 2014 20.40</v>
      </c>
      <c r="M471" s="153" t="s">
        <v>582</v>
      </c>
    </row>
    <row r="472" spans="1:13" ht="24.75" customHeight="1">
      <c r="A472" s="147">
        <v>763</v>
      </c>
      <c r="B472" s="241" t="s">
        <v>506</v>
      </c>
      <c r="C472" s="243">
        <f>'3000m.Eng'!C42</f>
        <v>0</v>
      </c>
      <c r="D472" s="245">
        <f>'3000m.Eng'!D42</f>
        <v>0</v>
      </c>
      <c r="E472" s="245">
        <f>'3000m.Eng'!E42</f>
        <v>0</v>
      </c>
      <c r="F472" s="246">
        <f>'3000m.Eng'!F42</f>
        <v>0</v>
      </c>
      <c r="G472" s="244">
        <f>'3000m.Eng'!A42</f>
        <v>35</v>
      </c>
      <c r="H472" s="155" t="s">
        <v>489</v>
      </c>
      <c r="I472" s="238"/>
      <c r="J472" s="149" t="str">
        <f>'YARIŞMA BİLGİLERİ'!$F$21</f>
        <v>Kadınlar</v>
      </c>
      <c r="K472" s="239" t="str">
        <f t="shared" si="16"/>
        <v>İzmir-Kulüpler Arası Atletizm Süper lig Yarışmaları 1. Kademe</v>
      </c>
      <c r="L472" s="153" t="str">
        <f>'3000m.Eng'!N$4</f>
        <v>3 Haziran 2014 20.40</v>
      </c>
      <c r="M472" s="153" t="s">
        <v>582</v>
      </c>
    </row>
    <row r="473" spans="1:13" ht="24.75" customHeight="1">
      <c r="A473" s="147">
        <v>764</v>
      </c>
      <c r="B473" s="241" t="s">
        <v>506</v>
      </c>
      <c r="C473" s="243">
        <f>'3000m.Eng'!C43</f>
        <v>0</v>
      </c>
      <c r="D473" s="245">
        <f>'3000m.Eng'!D43</f>
        <v>0</v>
      </c>
      <c r="E473" s="245">
        <f>'3000m.Eng'!E43</f>
        <v>0</v>
      </c>
      <c r="F473" s="246">
        <f>'3000m.Eng'!F43</f>
        <v>0</v>
      </c>
      <c r="G473" s="244">
        <f>'3000m.Eng'!A43</f>
        <v>36</v>
      </c>
      <c r="H473" s="155" t="s">
        <v>489</v>
      </c>
      <c r="I473" s="238"/>
      <c r="J473" s="149" t="str">
        <f>'YARIŞMA BİLGİLERİ'!$F$21</f>
        <v>Kadınlar</v>
      </c>
      <c r="K473" s="239" t="str">
        <f t="shared" si="16"/>
        <v>İzmir-Kulüpler Arası Atletizm Süper lig Yarışmaları 1. Kademe</v>
      </c>
      <c r="L473" s="153" t="str">
        <f>'3000m.Eng'!N$4</f>
        <v>3 Haziran 2014 20.40</v>
      </c>
      <c r="M473" s="153" t="s">
        <v>582</v>
      </c>
    </row>
    <row r="474" spans="1:13" ht="24.75" customHeight="1">
      <c r="A474" s="147">
        <v>765</v>
      </c>
      <c r="B474" s="241" t="s">
        <v>506</v>
      </c>
      <c r="C474" s="243">
        <f>'3000m.Eng'!C48</f>
        <v>0</v>
      </c>
      <c r="D474" s="245">
        <f>'3000m.Eng'!D48</f>
        <v>0</v>
      </c>
      <c r="E474" s="245">
        <f>'3000m.Eng'!E48</f>
        <v>0</v>
      </c>
      <c r="F474" s="246">
        <f>'3000m.Eng'!F48</f>
        <v>0</v>
      </c>
      <c r="G474" s="244">
        <f>'3000m.Eng'!A48</f>
        <v>41</v>
      </c>
      <c r="H474" s="155" t="s">
        <v>489</v>
      </c>
      <c r="I474" s="238"/>
      <c r="J474" s="149" t="str">
        <f>'YARIŞMA BİLGİLERİ'!$F$21</f>
        <v>Kadınlar</v>
      </c>
      <c r="K474" s="239" t="str">
        <f t="shared" si="16"/>
        <v>İzmir-Kulüpler Arası Atletizm Süper lig Yarışmaları 1. Kademe</v>
      </c>
      <c r="L474" s="153" t="str">
        <f>'3000m.Eng'!N$4</f>
        <v>3 Haziran 2014 20.40</v>
      </c>
      <c r="M474" s="153" t="s">
        <v>582</v>
      </c>
    </row>
    <row r="475" spans="1:13" ht="24.75" customHeight="1">
      <c r="A475" s="147">
        <v>766</v>
      </c>
      <c r="B475" s="241" t="s">
        <v>506</v>
      </c>
      <c r="C475" s="243">
        <f>'3000m.Eng'!C49</f>
        <v>0</v>
      </c>
      <c r="D475" s="245">
        <f>'3000m.Eng'!D49</f>
        <v>0</v>
      </c>
      <c r="E475" s="245">
        <f>'3000m.Eng'!E49</f>
        <v>0</v>
      </c>
      <c r="F475" s="246">
        <f>'3000m.Eng'!F49</f>
        <v>0</v>
      </c>
      <c r="G475" s="244">
        <f>'3000m.Eng'!A49</f>
        <v>42</v>
      </c>
      <c r="H475" s="155" t="s">
        <v>489</v>
      </c>
      <c r="I475" s="238"/>
      <c r="J475" s="149" t="str">
        <f>'YARIŞMA BİLGİLERİ'!$F$21</f>
        <v>Kadınlar</v>
      </c>
      <c r="K475" s="239" t="str">
        <f t="shared" si="16"/>
        <v>İzmir-Kulüpler Arası Atletizm Süper lig Yarışmaları 1. Kademe</v>
      </c>
      <c r="L475" s="153" t="str">
        <f>'3000m.Eng'!N$4</f>
        <v>3 Haziran 2014 20.40</v>
      </c>
      <c r="M475" s="153" t="s">
        <v>582</v>
      </c>
    </row>
    <row r="476" spans="1:13" ht="24.75" customHeight="1">
      <c r="A476" s="147">
        <v>767</v>
      </c>
      <c r="B476" s="241" t="s">
        <v>506</v>
      </c>
      <c r="C476" s="243">
        <f>'3000m.Eng'!C50</f>
        <v>0</v>
      </c>
      <c r="D476" s="245">
        <f>'3000m.Eng'!D50</f>
        <v>0</v>
      </c>
      <c r="E476" s="245">
        <f>'3000m.Eng'!E50</f>
        <v>0</v>
      </c>
      <c r="F476" s="246">
        <f>'3000m.Eng'!F50</f>
        <v>0</v>
      </c>
      <c r="G476" s="244">
        <f>'3000m.Eng'!A50</f>
        <v>43</v>
      </c>
      <c r="H476" s="155" t="s">
        <v>489</v>
      </c>
      <c r="I476" s="238"/>
      <c r="J476" s="149" t="str">
        <f>'YARIŞMA BİLGİLERİ'!$F$21</f>
        <v>Kadınlar</v>
      </c>
      <c r="K476" s="239" t="str">
        <f t="shared" si="16"/>
        <v>İzmir-Kulüpler Arası Atletizm Süper lig Yarışmaları 1. Kademe</v>
      </c>
      <c r="L476" s="153" t="str">
        <f>'3000m.Eng'!N$4</f>
        <v>3 Haziran 2014 20.40</v>
      </c>
      <c r="M476" s="153" t="s">
        <v>582</v>
      </c>
    </row>
    <row r="477" spans="1:13" ht="24.75" customHeight="1">
      <c r="A477" s="147">
        <v>768</v>
      </c>
      <c r="B477" s="241" t="s">
        <v>506</v>
      </c>
      <c r="C477" s="243">
        <f>'3000m.Eng'!C51</f>
        <v>0</v>
      </c>
      <c r="D477" s="245">
        <f>'3000m.Eng'!D51</f>
        <v>0</v>
      </c>
      <c r="E477" s="245">
        <f>'3000m.Eng'!E51</f>
        <v>0</v>
      </c>
      <c r="F477" s="246">
        <f>'3000m.Eng'!F51</f>
        <v>0</v>
      </c>
      <c r="G477" s="244">
        <f>'3000m.Eng'!A51</f>
        <v>44</v>
      </c>
      <c r="H477" s="155" t="s">
        <v>489</v>
      </c>
      <c r="I477" s="238"/>
      <c r="J477" s="149" t="str">
        <f>'YARIŞMA BİLGİLERİ'!$F$21</f>
        <v>Kadınlar</v>
      </c>
      <c r="K477" s="239" t="str">
        <f t="shared" si="16"/>
        <v>İzmir-Kulüpler Arası Atletizm Süper lig Yarışmaları 1. Kademe</v>
      </c>
      <c r="L477" s="153" t="str">
        <f>'3000m.Eng'!N$4</f>
        <v>3 Haziran 2014 20.40</v>
      </c>
      <c r="M477" s="153" t="s">
        <v>582</v>
      </c>
    </row>
    <row r="478" spans="1:13" ht="24.75" customHeight="1">
      <c r="A478" s="147">
        <v>769</v>
      </c>
      <c r="B478" s="241" t="s">
        <v>506</v>
      </c>
      <c r="C478" s="243">
        <f>'3000m.Eng'!C52</f>
        <v>0</v>
      </c>
      <c r="D478" s="245">
        <f>'3000m.Eng'!D52</f>
        <v>0</v>
      </c>
      <c r="E478" s="245">
        <f>'3000m.Eng'!E52</f>
        <v>0</v>
      </c>
      <c r="F478" s="246">
        <f>'3000m.Eng'!F52</f>
        <v>0</v>
      </c>
      <c r="G478" s="244">
        <f>'3000m.Eng'!A52</f>
        <v>45</v>
      </c>
      <c r="H478" s="155" t="s">
        <v>489</v>
      </c>
      <c r="I478" s="238"/>
      <c r="J478" s="149" t="str">
        <f>'YARIŞMA BİLGİLERİ'!$F$21</f>
        <v>Kadınlar</v>
      </c>
      <c r="K478" s="239" t="str">
        <f t="shared" si="16"/>
        <v>İzmir-Kulüpler Arası Atletizm Süper lig Yarışmaları 1. Kademe</v>
      </c>
      <c r="L478" s="153" t="str">
        <f>'3000m.Eng'!N$4</f>
        <v>3 Haziran 2014 20.40</v>
      </c>
      <c r="M478" s="153" t="s">
        <v>582</v>
      </c>
    </row>
    <row r="479" spans="1:13" ht="24.75" customHeight="1">
      <c r="A479" s="147">
        <v>770</v>
      </c>
      <c r="B479" s="241" t="s">
        <v>506</v>
      </c>
      <c r="C479" s="243">
        <f>'3000m.Eng'!C53</f>
        <v>0</v>
      </c>
      <c r="D479" s="245">
        <f>'3000m.Eng'!D53</f>
        <v>0</v>
      </c>
      <c r="E479" s="245">
        <f>'3000m.Eng'!E53</f>
        <v>0</v>
      </c>
      <c r="F479" s="246">
        <f>'3000m.Eng'!F53</f>
        <v>0</v>
      </c>
      <c r="G479" s="244">
        <f>'3000m.Eng'!A53</f>
        <v>46</v>
      </c>
      <c r="H479" s="155" t="s">
        <v>489</v>
      </c>
      <c r="I479" s="238"/>
      <c r="J479" s="149" t="str">
        <f>'YARIŞMA BİLGİLERİ'!$F$21</f>
        <v>Kadınlar</v>
      </c>
      <c r="K479" s="239" t="str">
        <f t="shared" si="16"/>
        <v>İzmir-Kulüpler Arası Atletizm Süper lig Yarışmaları 1. Kademe</v>
      </c>
      <c r="L479" s="153" t="str">
        <f>'3000m.Eng'!N$4</f>
        <v>3 Haziran 2014 20.40</v>
      </c>
      <c r="M479" s="153" t="s">
        <v>582</v>
      </c>
    </row>
    <row r="480" spans="1:13" ht="24.75" customHeight="1">
      <c r="A480" s="147">
        <v>771</v>
      </c>
      <c r="B480" s="157" t="s">
        <v>491</v>
      </c>
      <c r="C480" s="148">
        <f>Sırık!D8</f>
        <v>35272</v>
      </c>
      <c r="D480" s="152" t="str">
        <f>Sırık!E8</f>
        <v>DEMET PARLAK</v>
      </c>
      <c r="E480" s="152" t="str">
        <f>Sırık!F8</f>
        <v>İSTANBUL-FENERBAHÇE</v>
      </c>
      <c r="F480" s="192">
        <f>Sırık!AL8</f>
        <v>370</v>
      </c>
      <c r="G480" s="150">
        <f>Sırık!A8</f>
        <v>1</v>
      </c>
      <c r="H480" s="149" t="s">
        <v>491</v>
      </c>
      <c r="I480" s="155"/>
      <c r="J480" s="149" t="str">
        <f>'YARIŞMA BİLGİLERİ'!$F$21</f>
        <v>Kadınlar</v>
      </c>
      <c r="K480" s="152" t="str">
        <f t="shared" si="16"/>
        <v>İzmir-Kulüpler Arası Atletizm Süper lig Yarışmaları 1. Kademe</v>
      </c>
      <c r="L480" s="153" t="str">
        <f>Sırık!AJ$4</f>
        <v>3 Haziran 2014 16.30</v>
      </c>
      <c r="M480" s="153" t="s">
        <v>582</v>
      </c>
    </row>
    <row r="481" spans="1:13" ht="24.75" customHeight="1">
      <c r="A481" s="147">
        <v>772</v>
      </c>
      <c r="B481" s="157" t="s">
        <v>491</v>
      </c>
      <c r="C481" s="148">
        <f>Sırık!D9</f>
        <v>34483</v>
      </c>
      <c r="D481" s="152" t="str">
        <f>Sırık!E9</f>
        <v>ELMAS SEDA FIRTINA</v>
      </c>
      <c r="E481" s="152" t="str">
        <f>Sırık!F9</f>
        <v>İSTANBUL-ENKA SPOR KULÜBÜ</v>
      </c>
      <c r="F481" s="192">
        <f>Sırık!AL9</f>
        <v>360</v>
      </c>
      <c r="G481" s="150">
        <f>Sırık!A9</f>
        <v>2</v>
      </c>
      <c r="H481" s="149" t="s">
        <v>491</v>
      </c>
      <c r="I481" s="155"/>
      <c r="J481" s="149" t="str">
        <f>'YARIŞMA BİLGİLERİ'!$F$21</f>
        <v>Kadınlar</v>
      </c>
      <c r="K481" s="152" t="str">
        <f t="shared" ref="K481:K505" si="17">CONCATENATE(K$1,"-",A$1)</f>
        <v>İzmir-Kulüpler Arası Atletizm Süper lig Yarışmaları 1. Kademe</v>
      </c>
      <c r="L481" s="153" t="str">
        <f>Sırık!AJ$4</f>
        <v>3 Haziran 2014 16.30</v>
      </c>
      <c r="M481" s="153" t="s">
        <v>582</v>
      </c>
    </row>
    <row r="482" spans="1:13" ht="24.75" customHeight="1">
      <c r="A482" s="147">
        <v>773</v>
      </c>
      <c r="B482" s="157" t="s">
        <v>491</v>
      </c>
      <c r="C482" s="148">
        <f>Sırık!D10</f>
        <v>34772</v>
      </c>
      <c r="D482" s="152" t="str">
        <f>Sırık!E10</f>
        <v>MERVE KARACA</v>
      </c>
      <c r="E482" s="152" t="str">
        <f>Sırık!F10</f>
        <v>İZMİR-İZMİR BÜYÜKŞEHİR BELEDİYE SPOR KLUBÜ</v>
      </c>
      <c r="F482" s="192">
        <f>Sırık!AL10</f>
        <v>330</v>
      </c>
      <c r="G482" s="150">
        <f>Sırık!A10</f>
        <v>3</v>
      </c>
      <c r="H482" s="149" t="s">
        <v>491</v>
      </c>
      <c r="I482" s="155"/>
      <c r="J482" s="149" t="str">
        <f>'YARIŞMA BİLGİLERİ'!$F$21</f>
        <v>Kadınlar</v>
      </c>
      <c r="K482" s="152" t="str">
        <f t="shared" si="17"/>
        <v>İzmir-Kulüpler Arası Atletizm Süper lig Yarışmaları 1. Kademe</v>
      </c>
      <c r="L482" s="153" t="str">
        <f>Sırık!AJ$4</f>
        <v>3 Haziran 2014 16.30</v>
      </c>
      <c r="M482" s="153" t="s">
        <v>582</v>
      </c>
    </row>
    <row r="483" spans="1:13" ht="24.75" customHeight="1">
      <c r="A483" s="147">
        <v>774</v>
      </c>
      <c r="B483" s="157" t="s">
        <v>491</v>
      </c>
      <c r="C483" s="148">
        <f>Sırık!D11</f>
        <v>34051</v>
      </c>
      <c r="D483" s="152" t="str">
        <f>Sırık!E11</f>
        <v>ŞUHEDA YILDIZ</v>
      </c>
      <c r="E483" s="152" t="str">
        <f>Sırık!F11</f>
        <v>İSTANBUL-BEŞİKTAŞ J.K</v>
      </c>
      <c r="F483" s="192">
        <f>Sırık!AL11</f>
        <v>320</v>
      </c>
      <c r="G483" s="150">
        <f>Sırık!A11</f>
        <v>4</v>
      </c>
      <c r="H483" s="149" t="s">
        <v>491</v>
      </c>
      <c r="I483" s="155"/>
      <c r="J483" s="149" t="str">
        <f>'YARIŞMA BİLGİLERİ'!$F$21</f>
        <v>Kadınlar</v>
      </c>
      <c r="K483" s="152" t="str">
        <f t="shared" si="17"/>
        <v>İzmir-Kulüpler Arası Atletizm Süper lig Yarışmaları 1. Kademe</v>
      </c>
      <c r="L483" s="153" t="str">
        <f>Sırık!AJ$4</f>
        <v>3 Haziran 2014 16.30</v>
      </c>
      <c r="M483" s="153" t="s">
        <v>582</v>
      </c>
    </row>
    <row r="484" spans="1:13" ht="24.75" customHeight="1">
      <c r="A484" s="147">
        <v>775</v>
      </c>
      <c r="B484" s="157" t="s">
        <v>491</v>
      </c>
      <c r="C484" s="148">
        <f>Sırık!D12</f>
        <v>35565</v>
      </c>
      <c r="D484" s="152" t="str">
        <f>Sırık!E12</f>
        <v>DİLAN ERDEMİR</v>
      </c>
      <c r="E484" s="152" t="str">
        <f>Sırık!F12</f>
        <v>BURSA-OSMANGAZİ BELEDİYESPOR</v>
      </c>
      <c r="F484" s="192">
        <f>Sırık!AL12</f>
        <v>320</v>
      </c>
      <c r="G484" s="150">
        <f>Sırık!A12</f>
        <v>5</v>
      </c>
      <c r="H484" s="149" t="s">
        <v>491</v>
      </c>
      <c r="I484" s="155"/>
      <c r="J484" s="149" t="str">
        <f>'YARIŞMA BİLGİLERİ'!$F$21</f>
        <v>Kadınlar</v>
      </c>
      <c r="K484" s="152" t="str">
        <f t="shared" si="17"/>
        <v>İzmir-Kulüpler Arası Atletizm Süper lig Yarışmaları 1. Kademe</v>
      </c>
      <c r="L484" s="153" t="str">
        <f>Sırık!AJ$4</f>
        <v>3 Haziran 2014 16.30</v>
      </c>
      <c r="M484" s="153" t="s">
        <v>582</v>
      </c>
    </row>
    <row r="485" spans="1:13" ht="24.75" customHeight="1">
      <c r="A485" s="147">
        <v>776</v>
      </c>
      <c r="B485" s="157" t="s">
        <v>491</v>
      </c>
      <c r="C485" s="148">
        <f>Sırık!D13</f>
        <v>35934</v>
      </c>
      <c r="D485" s="152" t="str">
        <f>Sırık!E13</f>
        <v>Hatice Nur AYDOĞDU</v>
      </c>
      <c r="E485" s="152" t="str">
        <f>Sırık!F13</f>
        <v>BURSA-BURSA BÜYÜKŞEHİR BELEDİYESPOR K.</v>
      </c>
      <c r="F485" s="192">
        <f>Sırık!AL13</f>
        <v>260</v>
      </c>
      <c r="G485" s="150">
        <f>Sırık!A13</f>
        <v>6</v>
      </c>
      <c r="H485" s="149" t="s">
        <v>491</v>
      </c>
      <c r="I485" s="155"/>
      <c r="J485" s="149" t="str">
        <f>'YARIŞMA BİLGİLERİ'!$F$21</f>
        <v>Kadınlar</v>
      </c>
      <c r="K485" s="152" t="str">
        <f t="shared" si="17"/>
        <v>İzmir-Kulüpler Arası Atletizm Süper lig Yarışmaları 1. Kademe</v>
      </c>
      <c r="L485" s="153" t="str">
        <f>Sırık!AJ$4</f>
        <v>3 Haziran 2014 16.30</v>
      </c>
      <c r="M485" s="153" t="s">
        <v>582</v>
      </c>
    </row>
    <row r="486" spans="1:13" ht="24.75" customHeight="1">
      <c r="A486" s="147">
        <v>777</v>
      </c>
      <c r="B486" s="157" t="s">
        <v>491</v>
      </c>
      <c r="C486" s="148">
        <f>Sırık!D14</f>
        <v>35382</v>
      </c>
      <c r="D486" s="152" t="str">
        <f>Sırık!E14</f>
        <v>ESRA AKBAŞ</v>
      </c>
      <c r="E486" s="152" t="str">
        <f>Sırık!F14</f>
        <v>MERSİN-MESKİSPOR</v>
      </c>
      <c r="F486" s="192">
        <f>Sırık!AL14</f>
        <v>240</v>
      </c>
      <c r="G486" s="150">
        <f>Sırık!A14</f>
        <v>7</v>
      </c>
      <c r="H486" s="149" t="s">
        <v>491</v>
      </c>
      <c r="I486" s="155"/>
      <c r="J486" s="149" t="str">
        <f>'YARIŞMA BİLGİLERİ'!$F$21</f>
        <v>Kadınlar</v>
      </c>
      <c r="K486" s="152" t="str">
        <f t="shared" si="17"/>
        <v>İzmir-Kulüpler Arası Atletizm Süper lig Yarışmaları 1. Kademe</v>
      </c>
      <c r="L486" s="153" t="str">
        <f>Sırık!AJ$4</f>
        <v>3 Haziran 2014 16.30</v>
      </c>
      <c r="M486" s="153" t="s">
        <v>582</v>
      </c>
    </row>
    <row r="487" spans="1:13" ht="24.75" customHeight="1">
      <c r="A487" s="147">
        <v>778</v>
      </c>
      <c r="B487" s="157" t="s">
        <v>491</v>
      </c>
      <c r="C487" s="148">
        <f>Sırık!D15</f>
        <v>35885</v>
      </c>
      <c r="D487" s="152" t="str">
        <f>Sırık!E15</f>
        <v>MİRAY AKBULUT</v>
      </c>
      <c r="E487" s="152" t="str">
        <f>Sırık!F15</f>
        <v>İSTANBUL-ÜSKÜDAR BELEDİYESİ SPOR KULÜBÜ</v>
      </c>
      <c r="F487" s="192">
        <f>Sırık!AL15</f>
        <v>240</v>
      </c>
      <c r="G487" s="150">
        <f>Sırık!A15</f>
        <v>7</v>
      </c>
      <c r="H487" s="149" t="s">
        <v>491</v>
      </c>
      <c r="I487" s="155"/>
      <c r="J487" s="149" t="str">
        <f>'YARIŞMA BİLGİLERİ'!$F$21</f>
        <v>Kadınlar</v>
      </c>
      <c r="K487" s="152" t="str">
        <f t="shared" si="17"/>
        <v>İzmir-Kulüpler Arası Atletizm Süper lig Yarışmaları 1. Kademe</v>
      </c>
      <c r="L487" s="153" t="str">
        <f>Sırık!AJ$4</f>
        <v>3 Haziran 2014 16.30</v>
      </c>
      <c r="M487" s="153" t="s">
        <v>582</v>
      </c>
    </row>
    <row r="488" spans="1:13" ht="24.75" customHeight="1">
      <c r="A488" s="147">
        <v>779</v>
      </c>
      <c r="B488" s="157" t="s">
        <v>491</v>
      </c>
      <c r="C488" s="148" t="str">
        <f>Sırık!D16</f>
        <v/>
      </c>
      <c r="D488" s="152" t="str">
        <f>Sırık!E16</f>
        <v/>
      </c>
      <c r="E488" s="152" t="str">
        <f>Sırık!F16</f>
        <v/>
      </c>
      <c r="F488" s="192">
        <f>Sırık!AL16</f>
        <v>0</v>
      </c>
      <c r="G488" s="150">
        <f>Sırık!A16</f>
        <v>0</v>
      </c>
      <c r="H488" s="149" t="s">
        <v>491</v>
      </c>
      <c r="I488" s="155"/>
      <c r="J488" s="149" t="str">
        <f>'YARIŞMA BİLGİLERİ'!$F$21</f>
        <v>Kadınlar</v>
      </c>
      <c r="K488" s="152" t="str">
        <f t="shared" si="17"/>
        <v>İzmir-Kulüpler Arası Atletizm Süper lig Yarışmaları 1. Kademe</v>
      </c>
      <c r="L488" s="153" t="str">
        <f>Sırık!AJ$4</f>
        <v>3 Haziran 2014 16.30</v>
      </c>
      <c r="M488" s="153" t="s">
        <v>582</v>
      </c>
    </row>
    <row r="489" spans="1:13" ht="24.75" customHeight="1">
      <c r="A489" s="147">
        <v>780</v>
      </c>
      <c r="B489" s="157" t="s">
        <v>491</v>
      </c>
      <c r="C489" s="148" t="str">
        <f>Sırık!D17</f>
        <v/>
      </c>
      <c r="D489" s="152" t="str">
        <f>Sırık!E17</f>
        <v/>
      </c>
      <c r="E489" s="152" t="str">
        <f>Sırık!F17</f>
        <v/>
      </c>
      <c r="F489" s="192">
        <f>Sırık!AL17</f>
        <v>0</v>
      </c>
      <c r="G489" s="150">
        <f>Sırık!A17</f>
        <v>0</v>
      </c>
      <c r="H489" s="149" t="s">
        <v>491</v>
      </c>
      <c r="I489" s="155"/>
      <c r="J489" s="149" t="str">
        <f>'YARIŞMA BİLGİLERİ'!$F$21</f>
        <v>Kadınlar</v>
      </c>
      <c r="K489" s="152" t="str">
        <f t="shared" si="17"/>
        <v>İzmir-Kulüpler Arası Atletizm Süper lig Yarışmaları 1. Kademe</v>
      </c>
      <c r="L489" s="153" t="str">
        <f>Sırık!AJ$4</f>
        <v>3 Haziran 2014 16.30</v>
      </c>
      <c r="M489" s="153" t="s">
        <v>582</v>
      </c>
    </row>
    <row r="490" spans="1:13" ht="24.75" customHeight="1">
      <c r="A490" s="147">
        <v>781</v>
      </c>
      <c r="B490" s="157" t="s">
        <v>491</v>
      </c>
      <c r="C490" s="148" t="str">
        <f>Sırık!D18</f>
        <v/>
      </c>
      <c r="D490" s="152" t="str">
        <f>Sırık!E18</f>
        <v/>
      </c>
      <c r="E490" s="152" t="str">
        <f>Sırık!F18</f>
        <v/>
      </c>
      <c r="F490" s="192">
        <f>Sırık!AL18</f>
        <v>0</v>
      </c>
      <c r="G490" s="150">
        <f>Sırık!A18</f>
        <v>0</v>
      </c>
      <c r="H490" s="149" t="s">
        <v>491</v>
      </c>
      <c r="I490" s="155"/>
      <c r="J490" s="149" t="str">
        <f>'YARIŞMA BİLGİLERİ'!$F$21</f>
        <v>Kadınlar</v>
      </c>
      <c r="K490" s="152" t="str">
        <f t="shared" si="17"/>
        <v>İzmir-Kulüpler Arası Atletizm Süper lig Yarışmaları 1. Kademe</v>
      </c>
      <c r="L490" s="153" t="str">
        <f>Sırık!AJ$4</f>
        <v>3 Haziran 2014 16.30</v>
      </c>
      <c r="M490" s="153" t="s">
        <v>582</v>
      </c>
    </row>
    <row r="491" spans="1:13" ht="24.75" customHeight="1">
      <c r="A491" s="147">
        <v>782</v>
      </c>
      <c r="B491" s="157" t="s">
        <v>491</v>
      </c>
      <c r="C491" s="148" t="str">
        <f>Sırık!D19</f>
        <v/>
      </c>
      <c r="D491" s="152" t="str">
        <f>Sırık!E19</f>
        <v/>
      </c>
      <c r="E491" s="152" t="str">
        <f>Sırık!F19</f>
        <v/>
      </c>
      <c r="F491" s="192">
        <f>Sırık!AL19</f>
        <v>0</v>
      </c>
      <c r="G491" s="150">
        <f>Sırık!A19</f>
        <v>0</v>
      </c>
      <c r="H491" s="149" t="s">
        <v>491</v>
      </c>
      <c r="I491" s="155"/>
      <c r="J491" s="149" t="str">
        <f>'YARIŞMA BİLGİLERİ'!$F$21</f>
        <v>Kadınlar</v>
      </c>
      <c r="K491" s="152" t="str">
        <f t="shared" si="17"/>
        <v>İzmir-Kulüpler Arası Atletizm Süper lig Yarışmaları 1. Kademe</v>
      </c>
      <c r="L491" s="153" t="str">
        <f>Sırık!AJ$4</f>
        <v>3 Haziran 2014 16.30</v>
      </c>
      <c r="M491" s="153" t="s">
        <v>582</v>
      </c>
    </row>
    <row r="492" spans="1:13" ht="24.75" customHeight="1">
      <c r="A492" s="147">
        <v>783</v>
      </c>
      <c r="B492" s="157" t="s">
        <v>491</v>
      </c>
      <c r="C492" s="148" t="str">
        <f>Sırık!D20</f>
        <v/>
      </c>
      <c r="D492" s="152" t="str">
        <f>Sırık!E20</f>
        <v/>
      </c>
      <c r="E492" s="152" t="str">
        <f>Sırık!F20</f>
        <v/>
      </c>
      <c r="F492" s="192">
        <f>Sırık!AL20</f>
        <v>0</v>
      </c>
      <c r="G492" s="150">
        <f>Sırık!A20</f>
        <v>0</v>
      </c>
      <c r="H492" s="149" t="s">
        <v>491</v>
      </c>
      <c r="I492" s="155"/>
      <c r="J492" s="149" t="str">
        <f>'YARIŞMA BİLGİLERİ'!$F$21</f>
        <v>Kadınlar</v>
      </c>
      <c r="K492" s="152" t="str">
        <f t="shared" si="17"/>
        <v>İzmir-Kulüpler Arası Atletizm Süper lig Yarışmaları 1. Kademe</v>
      </c>
      <c r="L492" s="153" t="str">
        <f>Sırık!AJ$4</f>
        <v>3 Haziran 2014 16.30</v>
      </c>
      <c r="M492" s="153" t="s">
        <v>582</v>
      </c>
    </row>
    <row r="493" spans="1:13" ht="24.75" customHeight="1">
      <c r="A493" s="147">
        <v>784</v>
      </c>
      <c r="B493" s="157" t="s">
        <v>491</v>
      </c>
      <c r="C493" s="148" t="str">
        <f>Sırık!D21</f>
        <v/>
      </c>
      <c r="D493" s="152" t="str">
        <f>Sırık!E21</f>
        <v/>
      </c>
      <c r="E493" s="152" t="str">
        <f>Sırık!F21</f>
        <v/>
      </c>
      <c r="F493" s="192">
        <f>Sırık!AL21</f>
        <v>0</v>
      </c>
      <c r="G493" s="150">
        <f>Sırık!A21</f>
        <v>0</v>
      </c>
      <c r="H493" s="149" t="s">
        <v>491</v>
      </c>
      <c r="I493" s="155"/>
      <c r="J493" s="149" t="str">
        <f>'YARIŞMA BİLGİLERİ'!$F$21</f>
        <v>Kadınlar</v>
      </c>
      <c r="K493" s="152" t="str">
        <f t="shared" si="17"/>
        <v>İzmir-Kulüpler Arası Atletizm Süper lig Yarışmaları 1. Kademe</v>
      </c>
      <c r="L493" s="153" t="str">
        <f>Sırık!AJ$4</f>
        <v>3 Haziran 2014 16.30</v>
      </c>
      <c r="M493" s="153" t="s">
        <v>582</v>
      </c>
    </row>
    <row r="494" spans="1:13" ht="24.75" customHeight="1">
      <c r="A494" s="147">
        <v>785</v>
      </c>
      <c r="B494" s="157" t="s">
        <v>491</v>
      </c>
      <c r="C494" s="148" t="str">
        <f>Sırık!D22</f>
        <v/>
      </c>
      <c r="D494" s="152" t="str">
        <f>Sırık!E22</f>
        <v/>
      </c>
      <c r="E494" s="152" t="str">
        <f>Sırık!F22</f>
        <v/>
      </c>
      <c r="F494" s="192">
        <f>Sırık!AL22</f>
        <v>0</v>
      </c>
      <c r="G494" s="150">
        <f>Sırık!A22</f>
        <v>0</v>
      </c>
      <c r="H494" s="149" t="s">
        <v>491</v>
      </c>
      <c r="I494" s="155"/>
      <c r="J494" s="149" t="str">
        <f>'YARIŞMA BİLGİLERİ'!$F$21</f>
        <v>Kadınlar</v>
      </c>
      <c r="K494" s="152" t="str">
        <f t="shared" si="17"/>
        <v>İzmir-Kulüpler Arası Atletizm Süper lig Yarışmaları 1. Kademe</v>
      </c>
      <c r="L494" s="153" t="str">
        <f>Sırık!AJ$4</f>
        <v>3 Haziran 2014 16.30</v>
      </c>
      <c r="M494" s="153" t="s">
        <v>582</v>
      </c>
    </row>
    <row r="495" spans="1:13" ht="24.75" customHeight="1">
      <c r="A495" s="147">
        <v>786</v>
      </c>
      <c r="B495" s="157" t="s">
        <v>491</v>
      </c>
      <c r="C495" s="148" t="str">
        <f>Sırık!D23</f>
        <v/>
      </c>
      <c r="D495" s="152" t="str">
        <f>Sırık!E23</f>
        <v/>
      </c>
      <c r="E495" s="152" t="str">
        <f>Sırık!F23</f>
        <v/>
      </c>
      <c r="F495" s="192">
        <f>Sırık!AL23</f>
        <v>0</v>
      </c>
      <c r="G495" s="150">
        <f>Sırık!A23</f>
        <v>0</v>
      </c>
      <c r="H495" s="149" t="s">
        <v>491</v>
      </c>
      <c r="I495" s="155"/>
      <c r="J495" s="149" t="str">
        <f>'YARIŞMA BİLGİLERİ'!$F$21</f>
        <v>Kadınlar</v>
      </c>
      <c r="K495" s="152" t="str">
        <f t="shared" si="17"/>
        <v>İzmir-Kulüpler Arası Atletizm Süper lig Yarışmaları 1. Kademe</v>
      </c>
      <c r="L495" s="153" t="str">
        <f>Sırık!AJ$4</f>
        <v>3 Haziran 2014 16.30</v>
      </c>
      <c r="M495" s="153" t="s">
        <v>582</v>
      </c>
    </row>
    <row r="496" spans="1:13" ht="24.75" customHeight="1">
      <c r="A496" s="147">
        <v>787</v>
      </c>
      <c r="B496" s="157" t="s">
        <v>491</v>
      </c>
      <c r="C496" s="148" t="str">
        <f>Sırık!D24</f>
        <v/>
      </c>
      <c r="D496" s="152" t="str">
        <f>Sırık!E24</f>
        <v/>
      </c>
      <c r="E496" s="152" t="str">
        <f>Sırık!F24</f>
        <v/>
      </c>
      <c r="F496" s="192">
        <f>Sırık!AL24</f>
        <v>0</v>
      </c>
      <c r="G496" s="150">
        <f>Sırık!A24</f>
        <v>0</v>
      </c>
      <c r="H496" s="149" t="s">
        <v>491</v>
      </c>
      <c r="I496" s="155"/>
      <c r="J496" s="149" t="str">
        <f>'YARIŞMA BİLGİLERİ'!$F$21</f>
        <v>Kadınlar</v>
      </c>
      <c r="K496" s="152" t="str">
        <f t="shared" si="17"/>
        <v>İzmir-Kulüpler Arası Atletizm Süper lig Yarışmaları 1. Kademe</v>
      </c>
      <c r="L496" s="153" t="str">
        <f>Sırık!AJ$4</f>
        <v>3 Haziran 2014 16.30</v>
      </c>
      <c r="M496" s="153" t="s">
        <v>582</v>
      </c>
    </row>
    <row r="497" spans="1:13" ht="24.75" customHeight="1">
      <c r="A497" s="147">
        <v>788</v>
      </c>
      <c r="B497" s="157" t="s">
        <v>491</v>
      </c>
      <c r="C497" s="148" t="str">
        <f>Sırık!D25</f>
        <v/>
      </c>
      <c r="D497" s="152" t="str">
        <f>Sırık!E25</f>
        <v/>
      </c>
      <c r="E497" s="152" t="str">
        <f>Sırık!F25</f>
        <v/>
      </c>
      <c r="F497" s="192">
        <f>Sırık!AL25</f>
        <v>0</v>
      </c>
      <c r="G497" s="150">
        <f>Sırık!A25</f>
        <v>0</v>
      </c>
      <c r="H497" s="149" t="s">
        <v>491</v>
      </c>
      <c r="I497" s="155"/>
      <c r="J497" s="149" t="str">
        <f>'YARIŞMA BİLGİLERİ'!$F$21</f>
        <v>Kadınlar</v>
      </c>
      <c r="K497" s="152" t="str">
        <f t="shared" si="17"/>
        <v>İzmir-Kulüpler Arası Atletizm Süper lig Yarışmaları 1. Kademe</v>
      </c>
      <c r="L497" s="153" t="str">
        <f>Sırık!AJ$4</f>
        <v>3 Haziran 2014 16.30</v>
      </c>
      <c r="M497" s="153" t="s">
        <v>582</v>
      </c>
    </row>
    <row r="498" spans="1:13" ht="24.75" customHeight="1">
      <c r="A498" s="147">
        <v>789</v>
      </c>
      <c r="B498" s="157" t="s">
        <v>491</v>
      </c>
      <c r="C498" s="148" t="str">
        <f>Sırık!D26</f>
        <v/>
      </c>
      <c r="D498" s="152" t="str">
        <f>Sırık!E26</f>
        <v/>
      </c>
      <c r="E498" s="152" t="str">
        <f>Sırık!F26</f>
        <v/>
      </c>
      <c r="F498" s="192">
        <f>Sırık!AL26</f>
        <v>0</v>
      </c>
      <c r="G498" s="150">
        <f>Sırık!A26</f>
        <v>0</v>
      </c>
      <c r="H498" s="149" t="s">
        <v>491</v>
      </c>
      <c r="I498" s="155"/>
      <c r="J498" s="149" t="str">
        <f>'YARIŞMA BİLGİLERİ'!$F$21</f>
        <v>Kadınlar</v>
      </c>
      <c r="K498" s="152" t="str">
        <f t="shared" si="17"/>
        <v>İzmir-Kulüpler Arası Atletizm Süper lig Yarışmaları 1. Kademe</v>
      </c>
      <c r="L498" s="153" t="str">
        <f>Sırık!AJ$4</f>
        <v>3 Haziran 2014 16.30</v>
      </c>
      <c r="M498" s="153" t="s">
        <v>582</v>
      </c>
    </row>
    <row r="499" spans="1:13" ht="24.75" customHeight="1">
      <c r="A499" s="147">
        <v>790</v>
      </c>
      <c r="B499" s="157" t="s">
        <v>491</v>
      </c>
      <c r="C499" s="148" t="str">
        <f>Sırık!D27</f>
        <v/>
      </c>
      <c r="D499" s="152" t="str">
        <f>Sırık!E27</f>
        <v/>
      </c>
      <c r="E499" s="152" t="str">
        <f>Sırık!F27</f>
        <v/>
      </c>
      <c r="F499" s="192">
        <f>Sırık!AL27</f>
        <v>0</v>
      </c>
      <c r="G499" s="150">
        <f>Sırık!A27</f>
        <v>0</v>
      </c>
      <c r="H499" s="149" t="s">
        <v>491</v>
      </c>
      <c r="I499" s="155"/>
      <c r="J499" s="149" t="str">
        <f>'YARIŞMA BİLGİLERİ'!$F$21</f>
        <v>Kadınlar</v>
      </c>
      <c r="K499" s="152" t="str">
        <f t="shared" si="17"/>
        <v>İzmir-Kulüpler Arası Atletizm Süper lig Yarışmaları 1. Kademe</v>
      </c>
      <c r="L499" s="153" t="str">
        <f>Sırık!AJ$4</f>
        <v>3 Haziran 2014 16.30</v>
      </c>
      <c r="M499" s="153" t="s">
        <v>582</v>
      </c>
    </row>
    <row r="500" spans="1:13" ht="24.75" customHeight="1">
      <c r="A500" s="147">
        <v>791</v>
      </c>
      <c r="B500" s="157" t="s">
        <v>491</v>
      </c>
      <c r="C500" s="148" t="str">
        <f>Sırık!D28</f>
        <v/>
      </c>
      <c r="D500" s="152" t="str">
        <f>Sırık!E28</f>
        <v/>
      </c>
      <c r="E500" s="152" t="str">
        <f>Sırık!F28</f>
        <v/>
      </c>
      <c r="F500" s="192">
        <f>Sırık!AL28</f>
        <v>0</v>
      </c>
      <c r="G500" s="150">
        <f>Sırık!A28</f>
        <v>0</v>
      </c>
      <c r="H500" s="149" t="s">
        <v>491</v>
      </c>
      <c r="I500" s="155"/>
      <c r="J500" s="149" t="str">
        <f>'YARIŞMA BİLGİLERİ'!$F$21</f>
        <v>Kadınlar</v>
      </c>
      <c r="K500" s="152" t="str">
        <f t="shared" si="17"/>
        <v>İzmir-Kulüpler Arası Atletizm Süper lig Yarışmaları 1. Kademe</v>
      </c>
      <c r="L500" s="153" t="str">
        <f>Sırık!AJ$4</f>
        <v>3 Haziran 2014 16.30</v>
      </c>
      <c r="M500" s="153" t="s">
        <v>582</v>
      </c>
    </row>
    <row r="501" spans="1:13" ht="24.75" customHeight="1">
      <c r="A501" s="147">
        <v>792</v>
      </c>
      <c r="B501" s="157" t="s">
        <v>491</v>
      </c>
      <c r="C501" s="148" t="str">
        <f>Sırık!D29</f>
        <v/>
      </c>
      <c r="D501" s="152" t="str">
        <f>Sırık!E29</f>
        <v/>
      </c>
      <c r="E501" s="152" t="str">
        <f>Sırık!F29</f>
        <v/>
      </c>
      <c r="F501" s="192">
        <f>Sırık!AL29</f>
        <v>0</v>
      </c>
      <c r="G501" s="150">
        <f>Sırık!A29</f>
        <v>0</v>
      </c>
      <c r="H501" s="149" t="s">
        <v>491</v>
      </c>
      <c r="I501" s="155"/>
      <c r="J501" s="149" t="str">
        <f>'YARIŞMA BİLGİLERİ'!$F$21</f>
        <v>Kadınlar</v>
      </c>
      <c r="K501" s="152" t="str">
        <f t="shared" si="17"/>
        <v>İzmir-Kulüpler Arası Atletizm Süper lig Yarışmaları 1. Kademe</v>
      </c>
      <c r="L501" s="153" t="str">
        <f>Sırık!AJ$4</f>
        <v>3 Haziran 2014 16.30</v>
      </c>
      <c r="M501" s="153" t="s">
        <v>582</v>
      </c>
    </row>
    <row r="502" spans="1:13" ht="24.75" customHeight="1">
      <c r="A502" s="147">
        <v>793</v>
      </c>
      <c r="B502" s="157" t="s">
        <v>491</v>
      </c>
      <c r="C502" s="148" t="str">
        <f>Sırık!D30</f>
        <v/>
      </c>
      <c r="D502" s="152" t="str">
        <f>Sırık!E30</f>
        <v/>
      </c>
      <c r="E502" s="152" t="str">
        <f>Sırık!F30</f>
        <v/>
      </c>
      <c r="F502" s="192">
        <f>Sırık!AL30</f>
        <v>0</v>
      </c>
      <c r="G502" s="150">
        <f>Sırık!A30</f>
        <v>0</v>
      </c>
      <c r="H502" s="149" t="s">
        <v>491</v>
      </c>
      <c r="I502" s="155"/>
      <c r="J502" s="149" t="str">
        <f>'YARIŞMA BİLGİLERİ'!$F$21</f>
        <v>Kadınlar</v>
      </c>
      <c r="K502" s="152" t="str">
        <f t="shared" si="17"/>
        <v>İzmir-Kulüpler Arası Atletizm Süper lig Yarışmaları 1. Kademe</v>
      </c>
      <c r="L502" s="153" t="str">
        <f>Sırık!AJ$4</f>
        <v>3 Haziran 2014 16.30</v>
      </c>
      <c r="M502" s="153" t="s">
        <v>582</v>
      </c>
    </row>
    <row r="503" spans="1:13" ht="24.75" customHeight="1">
      <c r="A503" s="147">
        <v>794</v>
      </c>
      <c r="B503" s="157" t="s">
        <v>491</v>
      </c>
      <c r="C503" s="148" t="str">
        <f>Sırık!D31</f>
        <v/>
      </c>
      <c r="D503" s="152" t="str">
        <f>Sırık!E31</f>
        <v/>
      </c>
      <c r="E503" s="152" t="str">
        <f>Sırık!F31</f>
        <v/>
      </c>
      <c r="F503" s="192">
        <f>Sırık!AL31</f>
        <v>0</v>
      </c>
      <c r="G503" s="150">
        <f>Sırık!A31</f>
        <v>0</v>
      </c>
      <c r="H503" s="149" t="s">
        <v>491</v>
      </c>
      <c r="I503" s="155"/>
      <c r="J503" s="149" t="str">
        <f>'YARIŞMA BİLGİLERİ'!$F$21</f>
        <v>Kadınlar</v>
      </c>
      <c r="K503" s="152" t="str">
        <f t="shared" si="17"/>
        <v>İzmir-Kulüpler Arası Atletizm Süper lig Yarışmaları 1. Kademe</v>
      </c>
      <c r="L503" s="153" t="str">
        <f>Sırık!AJ$4</f>
        <v>3 Haziran 2014 16.30</v>
      </c>
      <c r="M503" s="153" t="s">
        <v>582</v>
      </c>
    </row>
    <row r="504" spans="1:13" ht="24.75" customHeight="1">
      <c r="A504" s="147">
        <v>795</v>
      </c>
      <c r="B504" s="157" t="s">
        <v>491</v>
      </c>
      <c r="C504" s="148" t="str">
        <f>Sırık!D32</f>
        <v/>
      </c>
      <c r="D504" s="152" t="str">
        <f>Sırık!E32</f>
        <v/>
      </c>
      <c r="E504" s="152" t="str">
        <f>Sırık!F32</f>
        <v/>
      </c>
      <c r="F504" s="192">
        <f>Sırık!AL32</f>
        <v>0</v>
      </c>
      <c r="G504" s="150">
        <f>Sırık!A32</f>
        <v>0</v>
      </c>
      <c r="H504" s="149" t="s">
        <v>491</v>
      </c>
      <c r="I504" s="155"/>
      <c r="J504" s="149" t="str">
        <f>'YARIŞMA BİLGİLERİ'!$F$21</f>
        <v>Kadınlar</v>
      </c>
      <c r="K504" s="152" t="str">
        <f t="shared" si="17"/>
        <v>İzmir-Kulüpler Arası Atletizm Süper lig Yarışmaları 1. Kademe</v>
      </c>
      <c r="L504" s="153" t="str">
        <f>Sırık!AJ$4</f>
        <v>3 Haziran 2014 16.30</v>
      </c>
      <c r="M504" s="153" t="s">
        <v>582</v>
      </c>
    </row>
    <row r="505" spans="1:13" ht="24" customHeight="1">
      <c r="A505" s="147">
        <v>796</v>
      </c>
      <c r="B505" s="241" t="s">
        <v>634</v>
      </c>
      <c r="C505" s="243">
        <f>'3000m.'!C8</f>
        <v>32897</v>
      </c>
      <c r="D505" s="245" t="str">
        <f>'3000m.'!D8</f>
        <v>ÖZLEM KAYA</v>
      </c>
      <c r="E505" s="245" t="str">
        <f>'3000m.'!E8</f>
        <v>İSTANBUL-ÜSKÜDAR BELEDİYESİ SPOR KULÜBÜ</v>
      </c>
      <c r="F505" s="247">
        <f>'3000m.'!F8</f>
        <v>93803</v>
      </c>
      <c r="G505" s="244">
        <f>'3000m.'!A8</f>
        <v>1</v>
      </c>
      <c r="H505" s="155" t="s">
        <v>585</v>
      </c>
      <c r="I505" s="238"/>
      <c r="J505" s="149" t="str">
        <f>'YARIŞMA BİLGİLERİ'!$F$21</f>
        <v>Kadınlar</v>
      </c>
      <c r="K505" s="239" t="str">
        <f t="shared" si="17"/>
        <v>İzmir-Kulüpler Arası Atletizm Süper lig Yarışmaları 1. Kademe</v>
      </c>
      <c r="L505" s="153" t="str">
        <f>'3000m.'!N$4</f>
        <v>4 Haziran 2014 17.35</v>
      </c>
      <c r="M505" s="153" t="s">
        <v>582</v>
      </c>
    </row>
    <row r="506" spans="1:13" ht="24" customHeight="1">
      <c r="A506" s="147">
        <v>797</v>
      </c>
      <c r="B506" s="241" t="s">
        <v>634</v>
      </c>
      <c r="C506" s="243">
        <f>'3000m.'!C9</f>
        <v>33458</v>
      </c>
      <c r="D506" s="245" t="str">
        <f>'3000m.'!D9</f>
        <v>ELİF KARABULUT</v>
      </c>
      <c r="E506" s="245" t="str">
        <f>'3000m.'!E9</f>
        <v>İSTANBUL-FENERBAHÇE</v>
      </c>
      <c r="F506" s="247">
        <f>'3000m.'!F9</f>
        <v>94155</v>
      </c>
      <c r="G506" s="244">
        <f>'3000m.'!A9</f>
        <v>2</v>
      </c>
      <c r="H506" s="155" t="s">
        <v>585</v>
      </c>
      <c r="I506" s="238"/>
      <c r="J506" s="149" t="str">
        <f>'YARIŞMA BİLGİLERİ'!$F$21</f>
        <v>Kadınlar</v>
      </c>
      <c r="K506" s="239" t="str">
        <f t="shared" ref="K506:K526" si="18">CONCATENATE(K$1,"-",A$1)</f>
        <v>İzmir-Kulüpler Arası Atletizm Süper lig Yarışmaları 1. Kademe</v>
      </c>
      <c r="L506" s="153" t="str">
        <f>'3000m.'!N$4</f>
        <v>4 Haziran 2014 17.35</v>
      </c>
      <c r="M506" s="153" t="s">
        <v>582</v>
      </c>
    </row>
    <row r="507" spans="1:13" ht="24" customHeight="1">
      <c r="A507" s="147">
        <v>798</v>
      </c>
      <c r="B507" s="241" t="s">
        <v>634</v>
      </c>
      <c r="C507" s="243">
        <f>'3000m.'!C10</f>
        <v>34062</v>
      </c>
      <c r="D507" s="245" t="str">
        <f>'3000m.'!D10</f>
        <v>Sevilay EYTEMİŞ</v>
      </c>
      <c r="E507" s="245" t="str">
        <f>'3000m.'!E10</f>
        <v>BURSA-BURSA BÜYÜKŞEHİR BELEDİYESPOR K.</v>
      </c>
      <c r="F507" s="247">
        <f>'3000m.'!F10</f>
        <v>94462</v>
      </c>
      <c r="G507" s="244">
        <f>'3000m.'!A10</f>
        <v>3</v>
      </c>
      <c r="H507" s="155" t="s">
        <v>585</v>
      </c>
      <c r="I507" s="238"/>
      <c r="J507" s="149" t="str">
        <f>'YARIŞMA BİLGİLERİ'!$F$21</f>
        <v>Kadınlar</v>
      </c>
      <c r="K507" s="239" t="str">
        <f t="shared" si="18"/>
        <v>İzmir-Kulüpler Arası Atletizm Süper lig Yarışmaları 1. Kademe</v>
      </c>
      <c r="L507" s="153" t="str">
        <f>'3000m.'!N$4</f>
        <v>4 Haziran 2014 17.35</v>
      </c>
      <c r="M507" s="153" t="s">
        <v>582</v>
      </c>
    </row>
    <row r="508" spans="1:13" ht="24" customHeight="1">
      <c r="A508" s="147">
        <v>799</v>
      </c>
      <c r="B508" s="241" t="s">
        <v>634</v>
      </c>
      <c r="C508" s="243">
        <f>'3000m.'!C11</f>
        <v>31362</v>
      </c>
      <c r="D508" s="245" t="str">
        <f>'3000m.'!D11</f>
        <v>DUDU POLAT</v>
      </c>
      <c r="E508" s="245" t="str">
        <f>'3000m.'!E11</f>
        <v>İSTANBUL-ENKA SPOR KULÜBÜ</v>
      </c>
      <c r="F508" s="247">
        <f>'3000m.'!F11</f>
        <v>95098</v>
      </c>
      <c r="G508" s="244">
        <f>'3000m.'!A11</f>
        <v>4</v>
      </c>
      <c r="H508" s="155" t="s">
        <v>585</v>
      </c>
      <c r="I508" s="238"/>
      <c r="J508" s="149" t="str">
        <f>'YARIŞMA BİLGİLERİ'!$F$21</f>
        <v>Kadınlar</v>
      </c>
      <c r="K508" s="239" t="str">
        <f t="shared" si="18"/>
        <v>İzmir-Kulüpler Arası Atletizm Süper lig Yarışmaları 1. Kademe</v>
      </c>
      <c r="L508" s="153" t="str">
        <f>'3000m.'!N$4</f>
        <v>4 Haziran 2014 17.35</v>
      </c>
      <c r="M508" s="153" t="s">
        <v>582</v>
      </c>
    </row>
    <row r="509" spans="1:13" ht="24" customHeight="1">
      <c r="A509" s="147">
        <v>800</v>
      </c>
      <c r="B509" s="241" t="s">
        <v>634</v>
      </c>
      <c r="C509" s="243">
        <f>'3000m.'!C12</f>
        <v>32874</v>
      </c>
      <c r="D509" s="245" t="str">
        <f>'3000m.'!D12</f>
        <v>ELİF TOZLU</v>
      </c>
      <c r="E509" s="245" t="str">
        <f>'3000m.'!E12</f>
        <v>MERSİN-MESKİSPOR</v>
      </c>
      <c r="F509" s="247">
        <f>'3000m.'!F12</f>
        <v>102075</v>
      </c>
      <c r="G509" s="244">
        <f>'3000m.'!A12</f>
        <v>5</v>
      </c>
      <c r="H509" s="155" t="s">
        <v>585</v>
      </c>
      <c r="I509" s="238"/>
      <c r="J509" s="149" t="str">
        <f>'YARIŞMA BİLGİLERİ'!$F$21</f>
        <v>Kadınlar</v>
      </c>
      <c r="K509" s="239" t="str">
        <f t="shared" si="18"/>
        <v>İzmir-Kulüpler Arası Atletizm Süper lig Yarışmaları 1. Kademe</v>
      </c>
      <c r="L509" s="153" t="str">
        <f>'3000m.'!N$4</f>
        <v>4 Haziran 2014 17.35</v>
      </c>
      <c r="M509" s="153" t="s">
        <v>582</v>
      </c>
    </row>
    <row r="510" spans="1:13" ht="24" customHeight="1">
      <c r="A510" s="147">
        <v>801</v>
      </c>
      <c r="B510" s="241" t="s">
        <v>634</v>
      </c>
      <c r="C510" s="243">
        <f>'3000m.'!C13</f>
        <v>35171</v>
      </c>
      <c r="D510" s="245" t="str">
        <f>'3000m.'!D13</f>
        <v>ARZU İPER</v>
      </c>
      <c r="E510" s="245" t="str">
        <f>'3000m.'!E13</f>
        <v>BURSA-OSMANGAZİ BELEDİYESPOR</v>
      </c>
      <c r="F510" s="247">
        <f>'3000m.'!F13</f>
        <v>102356</v>
      </c>
      <c r="G510" s="244">
        <f>'3000m.'!A13</f>
        <v>6</v>
      </c>
      <c r="H510" s="155" t="s">
        <v>585</v>
      </c>
      <c r="I510" s="238"/>
      <c r="J510" s="149" t="str">
        <f>'YARIŞMA BİLGİLERİ'!$F$21</f>
        <v>Kadınlar</v>
      </c>
      <c r="K510" s="239" t="str">
        <f t="shared" si="18"/>
        <v>İzmir-Kulüpler Arası Atletizm Süper lig Yarışmaları 1. Kademe</v>
      </c>
      <c r="L510" s="153" t="str">
        <f>'3000m.'!N$4</f>
        <v>4 Haziran 2014 17.35</v>
      </c>
      <c r="M510" s="153" t="s">
        <v>582</v>
      </c>
    </row>
    <row r="511" spans="1:13" ht="24" customHeight="1">
      <c r="A511" s="147">
        <v>802</v>
      </c>
      <c r="B511" s="241" t="s">
        <v>634</v>
      </c>
      <c r="C511" s="243" t="str">
        <f>'3000m.'!C14</f>
        <v>01 03 1993</v>
      </c>
      <c r="D511" s="245" t="str">
        <f>'3000m.'!D14</f>
        <v>Çiğdem GEZİCİ</v>
      </c>
      <c r="E511" s="245" t="str">
        <f>'3000m.'!E14</f>
        <v>İSTANBUL-BEŞİKTAŞ J.K</v>
      </c>
      <c r="F511" s="247">
        <f>'3000m.'!F14</f>
        <v>111089</v>
      </c>
      <c r="G511" s="244">
        <f>'3000m.'!A14</f>
        <v>7</v>
      </c>
      <c r="H511" s="155" t="s">
        <v>585</v>
      </c>
      <c r="I511" s="238"/>
      <c r="J511" s="149" t="str">
        <f>'YARIŞMA BİLGİLERİ'!$F$21</f>
        <v>Kadınlar</v>
      </c>
      <c r="K511" s="239" t="str">
        <f t="shared" si="18"/>
        <v>İzmir-Kulüpler Arası Atletizm Süper lig Yarışmaları 1. Kademe</v>
      </c>
      <c r="L511" s="153" t="str">
        <f>'3000m.'!N$4</f>
        <v>4 Haziran 2014 17.35</v>
      </c>
      <c r="M511" s="153" t="s">
        <v>582</v>
      </c>
    </row>
    <row r="512" spans="1:13" ht="24" customHeight="1">
      <c r="A512" s="147">
        <v>803</v>
      </c>
      <c r="B512" s="241" t="s">
        <v>634</v>
      </c>
      <c r="C512" s="243">
        <f>'3000m.'!C15</f>
        <v>35796</v>
      </c>
      <c r="D512" s="245" t="str">
        <f>'3000m.'!D15</f>
        <v>MEHTAP KILIÇHAN</v>
      </c>
      <c r="E512" s="245" t="str">
        <f>'3000m.'!E15</f>
        <v>İZMİR-İZMİR BÜYÜKŞEHİR BELEDİYE SPOR KLUBÜ</v>
      </c>
      <c r="F512" s="247">
        <f>'3000m.'!F15</f>
        <v>122484</v>
      </c>
      <c r="G512" s="244">
        <f>'3000m.'!A15</f>
        <v>8</v>
      </c>
      <c r="H512" s="155" t="s">
        <v>585</v>
      </c>
      <c r="I512" s="238"/>
      <c r="J512" s="149" t="str">
        <f>'YARIŞMA BİLGİLERİ'!$F$21</f>
        <v>Kadınlar</v>
      </c>
      <c r="K512" s="239" t="str">
        <f t="shared" si="18"/>
        <v>İzmir-Kulüpler Arası Atletizm Süper lig Yarışmaları 1. Kademe</v>
      </c>
      <c r="L512" s="153" t="str">
        <f>'3000m.'!N$4</f>
        <v>4 Haziran 2014 17.35</v>
      </c>
      <c r="M512" s="153" t="s">
        <v>582</v>
      </c>
    </row>
    <row r="513" spans="1:13" ht="24" customHeight="1">
      <c r="A513" s="147">
        <v>804</v>
      </c>
      <c r="B513" s="241" t="s">
        <v>634</v>
      </c>
      <c r="C513" s="243">
        <f>'3000m.'!C16</f>
        <v>0</v>
      </c>
      <c r="D513" s="245">
        <f>'3000m.'!D16</f>
        <v>0</v>
      </c>
      <c r="E513" s="245">
        <f>'3000m.'!E16</f>
        <v>0</v>
      </c>
      <c r="F513" s="247">
        <f>'3000m.'!F16</f>
        <v>0</v>
      </c>
      <c r="G513" s="244">
        <f>'3000m.'!A16</f>
        <v>0</v>
      </c>
      <c r="H513" s="155" t="s">
        <v>585</v>
      </c>
      <c r="I513" s="238"/>
      <c r="J513" s="149" t="str">
        <f>'YARIŞMA BİLGİLERİ'!$F$21</f>
        <v>Kadınlar</v>
      </c>
      <c r="K513" s="239" t="str">
        <f t="shared" si="18"/>
        <v>İzmir-Kulüpler Arası Atletizm Süper lig Yarışmaları 1. Kademe</v>
      </c>
      <c r="L513" s="153" t="str">
        <f>'3000m.'!N$4</f>
        <v>4 Haziran 2014 17.35</v>
      </c>
      <c r="M513" s="153" t="s">
        <v>582</v>
      </c>
    </row>
    <row r="514" spans="1:13" ht="24" customHeight="1">
      <c r="A514" s="147">
        <v>805</v>
      </c>
      <c r="B514" s="241" t="s">
        <v>634</v>
      </c>
      <c r="C514" s="243">
        <f>'3000m.'!C17</f>
        <v>0</v>
      </c>
      <c r="D514" s="245">
        <f>'3000m.'!D17</f>
        <v>0</v>
      </c>
      <c r="E514" s="245">
        <f>'3000m.'!E17</f>
        <v>0</v>
      </c>
      <c r="F514" s="247">
        <f>'3000m.'!F17</f>
        <v>0</v>
      </c>
      <c r="G514" s="244">
        <f>'3000m.'!A17</f>
        <v>0</v>
      </c>
      <c r="H514" s="155" t="s">
        <v>585</v>
      </c>
      <c r="I514" s="238"/>
      <c r="J514" s="149" t="str">
        <f>'YARIŞMA BİLGİLERİ'!$F$21</f>
        <v>Kadınlar</v>
      </c>
      <c r="K514" s="239" t="str">
        <f t="shared" si="18"/>
        <v>İzmir-Kulüpler Arası Atletizm Süper lig Yarışmaları 1. Kademe</v>
      </c>
      <c r="L514" s="153" t="str">
        <f>'3000m.'!N$4</f>
        <v>4 Haziran 2014 17.35</v>
      </c>
      <c r="M514" s="153" t="s">
        <v>582</v>
      </c>
    </row>
    <row r="515" spans="1:13" ht="24" customHeight="1">
      <c r="A515" s="147">
        <v>806</v>
      </c>
      <c r="B515" s="241" t="s">
        <v>634</v>
      </c>
      <c r="C515" s="243">
        <f>'3000m.'!C18</f>
        <v>0</v>
      </c>
      <c r="D515" s="245">
        <f>'3000m.'!D18</f>
        <v>0</v>
      </c>
      <c r="E515" s="245">
        <f>'3000m.'!E18</f>
        <v>0</v>
      </c>
      <c r="F515" s="247">
        <f>'3000m.'!F18</f>
        <v>0</v>
      </c>
      <c r="G515" s="244">
        <f>'3000m.'!A18</f>
        <v>0</v>
      </c>
      <c r="H515" s="155" t="s">
        <v>585</v>
      </c>
      <c r="I515" s="238"/>
      <c r="J515" s="149" t="str">
        <f>'YARIŞMA BİLGİLERİ'!$F$21</f>
        <v>Kadınlar</v>
      </c>
      <c r="K515" s="239" t="str">
        <f t="shared" si="18"/>
        <v>İzmir-Kulüpler Arası Atletizm Süper lig Yarışmaları 1. Kademe</v>
      </c>
      <c r="L515" s="153" t="str">
        <f>'3000m.'!N$4</f>
        <v>4 Haziran 2014 17.35</v>
      </c>
      <c r="M515" s="153" t="s">
        <v>582</v>
      </c>
    </row>
    <row r="516" spans="1:13" ht="24" customHeight="1">
      <c r="A516" s="147">
        <v>807</v>
      </c>
      <c r="B516" s="241" t="s">
        <v>634</v>
      </c>
      <c r="C516" s="243">
        <f>'3000m.'!C19</f>
        <v>0</v>
      </c>
      <c r="D516" s="245">
        <f>'3000m.'!D19</f>
        <v>0</v>
      </c>
      <c r="E516" s="245">
        <f>'3000m.'!E19</f>
        <v>0</v>
      </c>
      <c r="F516" s="247">
        <f>'3000m.'!F19</f>
        <v>0</v>
      </c>
      <c r="G516" s="244">
        <f>'3000m.'!A19</f>
        <v>0</v>
      </c>
      <c r="H516" s="155" t="s">
        <v>585</v>
      </c>
      <c r="I516" s="238"/>
      <c r="J516" s="149" t="str">
        <f>'YARIŞMA BİLGİLERİ'!$F$21</f>
        <v>Kadınlar</v>
      </c>
      <c r="K516" s="239" t="str">
        <f t="shared" si="18"/>
        <v>İzmir-Kulüpler Arası Atletizm Süper lig Yarışmaları 1. Kademe</v>
      </c>
      <c r="L516" s="153" t="str">
        <f>'3000m.'!N$4</f>
        <v>4 Haziran 2014 17.35</v>
      </c>
      <c r="M516" s="153" t="s">
        <v>582</v>
      </c>
    </row>
    <row r="517" spans="1:13" ht="24" customHeight="1">
      <c r="A517" s="147">
        <v>808</v>
      </c>
      <c r="B517" s="241" t="s">
        <v>634</v>
      </c>
      <c r="C517" s="243">
        <f>'3000m.'!C20</f>
        <v>0</v>
      </c>
      <c r="D517" s="245">
        <f>'3000m.'!D20</f>
        <v>0</v>
      </c>
      <c r="E517" s="245">
        <f>'3000m.'!E20</f>
        <v>0</v>
      </c>
      <c r="F517" s="247">
        <f>'3000m.'!F20</f>
        <v>0</v>
      </c>
      <c r="G517" s="244">
        <f>'3000m.'!A20</f>
        <v>0</v>
      </c>
      <c r="H517" s="155" t="s">
        <v>585</v>
      </c>
      <c r="I517" s="238"/>
      <c r="J517" s="149" t="str">
        <f>'YARIŞMA BİLGİLERİ'!$F$21</f>
        <v>Kadınlar</v>
      </c>
      <c r="K517" s="239" t="str">
        <f t="shared" si="18"/>
        <v>İzmir-Kulüpler Arası Atletizm Süper lig Yarışmaları 1. Kademe</v>
      </c>
      <c r="L517" s="153" t="str">
        <f>'3000m.'!N$4</f>
        <v>4 Haziran 2014 17.35</v>
      </c>
      <c r="M517" s="153" t="s">
        <v>582</v>
      </c>
    </row>
    <row r="518" spans="1:13" ht="24" customHeight="1">
      <c r="A518" s="147">
        <v>809</v>
      </c>
      <c r="B518" s="241" t="s">
        <v>634</v>
      </c>
      <c r="C518" s="243">
        <f>'3000m.'!C21</f>
        <v>0</v>
      </c>
      <c r="D518" s="245">
        <f>'3000m.'!D21</f>
        <v>0</v>
      </c>
      <c r="E518" s="245">
        <f>'3000m.'!E21</f>
        <v>0</v>
      </c>
      <c r="F518" s="247">
        <f>'3000m.'!F21</f>
        <v>0</v>
      </c>
      <c r="G518" s="244">
        <f>'3000m.'!A21</f>
        <v>0</v>
      </c>
      <c r="H518" s="155" t="s">
        <v>585</v>
      </c>
      <c r="I518" s="238"/>
      <c r="J518" s="149" t="str">
        <f>'YARIŞMA BİLGİLERİ'!$F$21</f>
        <v>Kadınlar</v>
      </c>
      <c r="K518" s="239" t="str">
        <f t="shared" si="18"/>
        <v>İzmir-Kulüpler Arası Atletizm Süper lig Yarışmaları 1. Kademe</v>
      </c>
      <c r="L518" s="153" t="str">
        <f>'3000m.'!N$4</f>
        <v>4 Haziran 2014 17.35</v>
      </c>
      <c r="M518" s="153" t="s">
        <v>582</v>
      </c>
    </row>
    <row r="519" spans="1:13" ht="24" customHeight="1">
      <c r="A519" s="147">
        <v>810</v>
      </c>
      <c r="B519" s="241" t="s">
        <v>634</v>
      </c>
      <c r="C519" s="243">
        <f>'3000m.'!C22</f>
        <v>0</v>
      </c>
      <c r="D519" s="245">
        <f>'3000m.'!D22</f>
        <v>0</v>
      </c>
      <c r="E519" s="245">
        <f>'3000m.'!E22</f>
        <v>0</v>
      </c>
      <c r="F519" s="247">
        <f>'3000m.'!F22</f>
        <v>0</v>
      </c>
      <c r="G519" s="244">
        <f>'3000m.'!A22</f>
        <v>0</v>
      </c>
      <c r="H519" s="155" t="s">
        <v>585</v>
      </c>
      <c r="I519" s="238"/>
      <c r="J519" s="149" t="str">
        <f>'YARIŞMA BİLGİLERİ'!$F$21</f>
        <v>Kadınlar</v>
      </c>
      <c r="K519" s="239" t="str">
        <f t="shared" si="18"/>
        <v>İzmir-Kulüpler Arası Atletizm Süper lig Yarışmaları 1. Kademe</v>
      </c>
      <c r="L519" s="153" t="str">
        <f>'3000m.'!N$4</f>
        <v>4 Haziran 2014 17.35</v>
      </c>
      <c r="M519" s="153" t="s">
        <v>582</v>
      </c>
    </row>
    <row r="520" spans="1:13" ht="24" customHeight="1">
      <c r="A520" s="147">
        <v>811</v>
      </c>
      <c r="B520" s="241" t="s">
        <v>634</v>
      </c>
      <c r="C520" s="243">
        <f>'3000m.'!C23</f>
        <v>0</v>
      </c>
      <c r="D520" s="245">
        <f>'3000m.'!D23</f>
        <v>0</v>
      </c>
      <c r="E520" s="245">
        <f>'3000m.'!E23</f>
        <v>0</v>
      </c>
      <c r="F520" s="247">
        <f>'3000m.'!F23</f>
        <v>0</v>
      </c>
      <c r="G520" s="244">
        <f>'3000m.'!A23</f>
        <v>0</v>
      </c>
      <c r="H520" s="155" t="s">
        <v>585</v>
      </c>
      <c r="I520" s="238"/>
      <c r="J520" s="149" t="str">
        <f>'YARIŞMA BİLGİLERİ'!$F$21</f>
        <v>Kadınlar</v>
      </c>
      <c r="K520" s="239" t="str">
        <f t="shared" si="18"/>
        <v>İzmir-Kulüpler Arası Atletizm Süper lig Yarışmaları 1. Kademe</v>
      </c>
      <c r="L520" s="153" t="str">
        <f>'3000m.'!N$4</f>
        <v>4 Haziran 2014 17.35</v>
      </c>
      <c r="M520" s="153" t="s">
        <v>582</v>
      </c>
    </row>
    <row r="521" spans="1:13" ht="24" customHeight="1">
      <c r="A521" s="147">
        <v>812</v>
      </c>
      <c r="B521" s="241" t="s">
        <v>634</v>
      </c>
      <c r="C521" s="243">
        <f>'3000m.'!C24</f>
        <v>0</v>
      </c>
      <c r="D521" s="245">
        <f>'3000m.'!D24</f>
        <v>0</v>
      </c>
      <c r="E521" s="245">
        <f>'3000m.'!E24</f>
        <v>0</v>
      </c>
      <c r="F521" s="247">
        <f>'3000m.'!F24</f>
        <v>0</v>
      </c>
      <c r="G521" s="244">
        <f>'3000m.'!A24</f>
        <v>0</v>
      </c>
      <c r="H521" s="155" t="s">
        <v>585</v>
      </c>
      <c r="I521" s="238"/>
      <c r="J521" s="149" t="str">
        <f>'YARIŞMA BİLGİLERİ'!$F$21</f>
        <v>Kadınlar</v>
      </c>
      <c r="K521" s="239" t="str">
        <f t="shared" si="18"/>
        <v>İzmir-Kulüpler Arası Atletizm Süper lig Yarışmaları 1. Kademe</v>
      </c>
      <c r="L521" s="153" t="str">
        <f>'3000m.'!N$4</f>
        <v>4 Haziran 2014 17.35</v>
      </c>
      <c r="M521" s="153" t="s">
        <v>582</v>
      </c>
    </row>
    <row r="522" spans="1:13" ht="24" customHeight="1">
      <c r="A522" s="147">
        <v>813</v>
      </c>
      <c r="B522" s="241" t="s">
        <v>634</v>
      </c>
      <c r="C522" s="243">
        <f>'3000m.'!C25</f>
        <v>0</v>
      </c>
      <c r="D522" s="245">
        <f>'3000m.'!D25</f>
        <v>0</v>
      </c>
      <c r="E522" s="245">
        <f>'3000m.'!E25</f>
        <v>0</v>
      </c>
      <c r="F522" s="247">
        <f>'3000m.'!F25</f>
        <v>0</v>
      </c>
      <c r="G522" s="244">
        <f>'3000m.'!A25</f>
        <v>0</v>
      </c>
      <c r="H522" s="155" t="s">
        <v>585</v>
      </c>
      <c r="I522" s="238"/>
      <c r="J522" s="149" t="str">
        <f>'YARIŞMA BİLGİLERİ'!$F$21</f>
        <v>Kadınlar</v>
      </c>
      <c r="K522" s="239" t="str">
        <f t="shared" si="18"/>
        <v>İzmir-Kulüpler Arası Atletizm Süper lig Yarışmaları 1. Kademe</v>
      </c>
      <c r="L522" s="153" t="str">
        <f>'3000m.'!N$4</f>
        <v>4 Haziran 2014 17.35</v>
      </c>
      <c r="M522" s="153" t="s">
        <v>582</v>
      </c>
    </row>
    <row r="523" spans="1:13" ht="24" customHeight="1">
      <c r="A523" s="147">
        <v>814</v>
      </c>
      <c r="B523" s="241" t="s">
        <v>634</v>
      </c>
      <c r="C523" s="243">
        <f>'3000m.'!C26</f>
        <v>0</v>
      </c>
      <c r="D523" s="245">
        <f>'3000m.'!D26</f>
        <v>0</v>
      </c>
      <c r="E523" s="245">
        <f>'3000m.'!E26</f>
        <v>0</v>
      </c>
      <c r="F523" s="247">
        <f>'3000m.'!F26</f>
        <v>0</v>
      </c>
      <c r="G523" s="244">
        <f>'3000m.'!A26</f>
        <v>0</v>
      </c>
      <c r="H523" s="155" t="s">
        <v>585</v>
      </c>
      <c r="I523" s="238"/>
      <c r="J523" s="149" t="str">
        <f>'YARIŞMA BİLGİLERİ'!$F$21</f>
        <v>Kadınlar</v>
      </c>
      <c r="K523" s="239" t="str">
        <f t="shared" si="18"/>
        <v>İzmir-Kulüpler Arası Atletizm Süper lig Yarışmaları 1. Kademe</v>
      </c>
      <c r="L523" s="153" t="str">
        <f>'3000m.'!N$4</f>
        <v>4 Haziran 2014 17.35</v>
      </c>
      <c r="M523" s="153" t="s">
        <v>582</v>
      </c>
    </row>
    <row r="524" spans="1:13" ht="24" customHeight="1">
      <c r="A524" s="147">
        <v>815</v>
      </c>
      <c r="B524" s="241" t="s">
        <v>634</v>
      </c>
      <c r="C524" s="243">
        <f>'3000m.'!C27</f>
        <v>0</v>
      </c>
      <c r="D524" s="245">
        <f>'3000m.'!D27</f>
        <v>0</v>
      </c>
      <c r="E524" s="245">
        <f>'3000m.'!E27</f>
        <v>0</v>
      </c>
      <c r="F524" s="247">
        <f>'3000m.'!F27</f>
        <v>0</v>
      </c>
      <c r="G524" s="244">
        <f>'3000m.'!A27</f>
        <v>0</v>
      </c>
      <c r="H524" s="155" t="s">
        <v>585</v>
      </c>
      <c r="I524" s="238"/>
      <c r="J524" s="149" t="str">
        <f>'YARIŞMA BİLGİLERİ'!$F$21</f>
        <v>Kadınlar</v>
      </c>
      <c r="K524" s="239" t="str">
        <f t="shared" si="18"/>
        <v>İzmir-Kulüpler Arası Atletizm Süper lig Yarışmaları 1. Kademe</v>
      </c>
      <c r="L524" s="153" t="str">
        <f>'3000m.'!N$4</f>
        <v>4 Haziran 2014 17.35</v>
      </c>
      <c r="M524" s="153" t="s">
        <v>582</v>
      </c>
    </row>
    <row r="525" spans="1:13" ht="24" customHeight="1">
      <c r="A525" s="147">
        <v>816</v>
      </c>
      <c r="B525" s="241" t="s">
        <v>634</v>
      </c>
      <c r="C525" s="243">
        <f>'3000m.'!C28</f>
        <v>0</v>
      </c>
      <c r="D525" s="245">
        <f>'3000m.'!D28</f>
        <v>0</v>
      </c>
      <c r="E525" s="245">
        <f>'3000m.'!E28</f>
        <v>0</v>
      </c>
      <c r="F525" s="247">
        <f>'3000m.'!F28</f>
        <v>0</v>
      </c>
      <c r="G525" s="244">
        <f>'3000m.'!A28</f>
        <v>0</v>
      </c>
      <c r="H525" s="155" t="s">
        <v>585</v>
      </c>
      <c r="I525" s="238"/>
      <c r="J525" s="149" t="str">
        <f>'YARIŞMA BİLGİLERİ'!$F$21</f>
        <v>Kadınlar</v>
      </c>
      <c r="K525" s="239" t="str">
        <f t="shared" si="18"/>
        <v>İzmir-Kulüpler Arası Atletizm Süper lig Yarışmaları 1. Kademe</v>
      </c>
      <c r="L525" s="153" t="str">
        <f>'3000m.'!N$4</f>
        <v>4 Haziran 2014 17.35</v>
      </c>
      <c r="M525" s="153" t="s">
        <v>582</v>
      </c>
    </row>
    <row r="526" spans="1:13" ht="24" customHeight="1">
      <c r="A526" s="147">
        <v>817</v>
      </c>
      <c r="B526" s="241" t="s">
        <v>634</v>
      </c>
      <c r="C526" s="243">
        <f>'3000m.'!C29</f>
        <v>0</v>
      </c>
      <c r="D526" s="245">
        <f>'3000m.'!D29</f>
        <v>0</v>
      </c>
      <c r="E526" s="245">
        <f>'3000m.'!E29</f>
        <v>0</v>
      </c>
      <c r="F526" s="247">
        <f>'3000m.'!F29</f>
        <v>0</v>
      </c>
      <c r="G526" s="244">
        <f>'3000m.'!A29</f>
        <v>0</v>
      </c>
      <c r="H526" s="155" t="s">
        <v>585</v>
      </c>
      <c r="I526" s="238"/>
      <c r="J526" s="149" t="str">
        <f>'YARIŞMA BİLGİLERİ'!$F$21</f>
        <v>Kadınlar</v>
      </c>
      <c r="K526" s="239" t="str">
        <f t="shared" si="18"/>
        <v>İzmir-Kulüpler Arası Atletizm Süper lig Yarışmaları 1. Kademe</v>
      </c>
      <c r="L526" s="153" t="str">
        <f>'3000m.'!N$4</f>
        <v>4 Haziran 2014 17.35</v>
      </c>
      <c r="M526" s="153" t="s">
        <v>582</v>
      </c>
    </row>
    <row r="527" spans="1:13" ht="24" customHeight="1"/>
    <row r="528" spans="1:13" ht="24" customHeight="1"/>
    <row r="529" ht="24" customHeight="1"/>
    <row r="530" ht="24" customHeight="1"/>
    <row r="531" ht="24" customHeight="1"/>
    <row r="532" ht="24" customHeight="1"/>
    <row r="533" ht="24" customHeight="1"/>
    <row r="534" ht="24" customHeight="1"/>
    <row r="535" ht="24" customHeight="1"/>
    <row r="536" ht="24" customHeight="1"/>
    <row r="537" ht="24" customHeight="1"/>
    <row r="538" ht="24" customHeight="1"/>
  </sheetData>
  <autoFilter ref="A2:M407"/>
  <mergeCells count="2">
    <mergeCell ref="L1:M1"/>
    <mergeCell ref="A1:J1"/>
  </mergeCells>
  <pageMargins left="0.7" right="0.7" top="0.75" bottom="0.75" header="0.3" footer="0.3"/>
  <pageSetup paperSize="9" scale="52" orientation="portrait" r:id="rId1"/>
</worksheet>
</file>

<file path=xl/worksheets/sheet28.xml><?xml version="1.0" encoding="utf-8"?>
<worksheet xmlns="http://schemas.openxmlformats.org/spreadsheetml/2006/main" xmlns:r="http://schemas.openxmlformats.org/officeDocument/2006/relationships">
  <sheetPr codeName="Sayfa20">
    <tabColor theme="8" tint="0.39997558519241921"/>
  </sheetPr>
  <dimension ref="A1:O132"/>
  <sheetViews>
    <sheetView view="pageBreakPreview" topLeftCell="A31" zoomScale="60" workbookViewId="0">
      <selection activeCell="N37" sqref="N37"/>
    </sheetView>
  </sheetViews>
  <sheetFormatPr defaultRowHeight="12.75"/>
  <cols>
    <col min="1" max="1" width="9.140625" customWidth="1"/>
    <col min="2" max="2" width="17.5703125" hidden="1" customWidth="1"/>
    <col min="3" max="3" width="15.5703125" customWidth="1"/>
    <col min="4" max="4" width="24" customWidth="1"/>
    <col min="5" max="5" width="33.140625" customWidth="1"/>
    <col min="6" max="6" width="26.7109375" customWidth="1"/>
    <col min="7" max="7" width="12.85546875" customWidth="1"/>
    <col min="8" max="8" width="9.140625" customWidth="1"/>
    <col min="9" max="9" width="10.5703125" customWidth="1"/>
    <col min="10" max="10" width="13.7109375" hidden="1" customWidth="1"/>
    <col min="11" max="11" width="13.140625" customWidth="1"/>
    <col min="12" max="12" width="17.42578125" customWidth="1"/>
    <col min="13" max="13" width="29.85546875" customWidth="1"/>
    <col min="14" max="14" width="31" customWidth="1"/>
    <col min="15" max="15" width="16" customWidth="1"/>
  </cols>
  <sheetData>
    <row r="1" spans="1:15" ht="55.5" customHeight="1">
      <c r="A1" s="841" t="str">
        <f>('YARIŞMA BİLGİLERİ'!A2)</f>
        <v>Atletizm Federasyonu                                                                                                                                                                                                                                                               İzmir Atletizm İl Temsilciliği</v>
      </c>
      <c r="B1" s="841"/>
      <c r="C1" s="841"/>
      <c r="D1" s="841"/>
      <c r="E1" s="841"/>
      <c r="F1" s="841"/>
      <c r="G1" s="841"/>
      <c r="H1" s="841"/>
      <c r="I1" s="841"/>
      <c r="J1" s="841"/>
      <c r="K1" s="841"/>
      <c r="L1" s="841"/>
      <c r="M1" s="841"/>
      <c r="N1" s="841"/>
      <c r="O1" s="841"/>
    </row>
    <row r="2" spans="1:15" ht="24" customHeight="1">
      <c r="A2" s="842" t="str">
        <f>'YARIŞMA BİLGİLERİ'!F19</f>
        <v>Kulüpler Arası Atletizm Süper lig Yarışmaları 1. Kademe</v>
      </c>
      <c r="B2" s="842"/>
      <c r="C2" s="842"/>
      <c r="D2" s="842"/>
      <c r="E2" s="842"/>
      <c r="F2" s="842"/>
      <c r="G2" s="842"/>
      <c r="H2" s="842"/>
      <c r="I2" s="842"/>
      <c r="J2" s="842"/>
      <c r="K2" s="842"/>
      <c r="L2" s="842"/>
      <c r="M2" s="842"/>
      <c r="N2" s="842"/>
      <c r="O2" s="842"/>
    </row>
    <row r="3" spans="1:15" ht="34.5" customHeight="1">
      <c r="A3" s="843" t="s">
        <v>1185</v>
      </c>
      <c r="B3" s="843"/>
      <c r="C3" s="843"/>
      <c r="D3" s="843"/>
      <c r="E3" s="843"/>
      <c r="F3" s="843"/>
      <c r="G3" s="843"/>
      <c r="H3" s="843"/>
      <c r="I3" s="843"/>
      <c r="J3" s="843"/>
      <c r="K3" s="843"/>
      <c r="L3" s="843"/>
      <c r="M3" s="843"/>
      <c r="N3" s="843"/>
      <c r="O3" s="843"/>
    </row>
    <row r="4" spans="1:15" ht="42.75" customHeight="1">
      <c r="A4" s="1034" t="s">
        <v>295</v>
      </c>
      <c r="B4" s="1034"/>
      <c r="C4" s="1034"/>
      <c r="D4" s="1034"/>
      <c r="E4" s="1034"/>
      <c r="F4" s="1034"/>
      <c r="G4" s="1034"/>
      <c r="H4" s="234"/>
      <c r="I4" s="1033" t="s">
        <v>507</v>
      </c>
      <c r="J4" s="1033"/>
      <c r="K4" s="1033"/>
      <c r="L4" s="1033"/>
      <c r="M4" s="1033"/>
      <c r="N4" s="1033"/>
      <c r="O4" s="1033"/>
    </row>
    <row r="5" spans="1:15" ht="27" customHeight="1">
      <c r="A5" s="835" t="s">
        <v>15</v>
      </c>
      <c r="B5" s="836"/>
      <c r="C5" s="836"/>
      <c r="D5" s="836"/>
      <c r="E5" s="836"/>
      <c r="F5" s="836"/>
      <c r="G5" s="836"/>
      <c r="H5" s="231"/>
      <c r="I5" s="835" t="s">
        <v>15</v>
      </c>
      <c r="J5" s="836"/>
      <c r="K5" s="836"/>
      <c r="L5" s="836"/>
      <c r="M5" s="836"/>
      <c r="N5" s="836"/>
      <c r="O5" s="836"/>
    </row>
    <row r="6" spans="1:15" ht="42.75" customHeight="1">
      <c r="A6" s="202" t="s">
        <v>11</v>
      </c>
      <c r="B6" s="202" t="s">
        <v>101</v>
      </c>
      <c r="C6" s="202" t="s">
        <v>100</v>
      </c>
      <c r="D6" s="203" t="s">
        <v>12</v>
      </c>
      <c r="E6" s="204" t="s">
        <v>13</v>
      </c>
      <c r="F6" s="204" t="s">
        <v>1356</v>
      </c>
      <c r="G6" s="205" t="s">
        <v>293</v>
      </c>
      <c r="H6" s="232"/>
      <c r="I6" s="202" t="s">
        <v>11</v>
      </c>
      <c r="J6" s="202" t="s">
        <v>101</v>
      </c>
      <c r="K6" s="202" t="s">
        <v>100</v>
      </c>
      <c r="L6" s="203" t="s">
        <v>12</v>
      </c>
      <c r="M6" s="204" t="s">
        <v>13</v>
      </c>
      <c r="N6" s="204" t="s">
        <v>1356</v>
      </c>
      <c r="O6" s="202" t="s">
        <v>14</v>
      </c>
    </row>
    <row r="7" spans="1:15" ht="42.75" customHeight="1">
      <c r="A7" s="72">
        <v>1</v>
      </c>
      <c r="B7" s="212" t="s">
        <v>75</v>
      </c>
      <c r="C7" s="367">
        <f>IF(ISERROR(VLOOKUP(B7,'KAYIT LİSTESİ'!$B$4:$H$1023,3,0)),"",(VLOOKUP(B7,'KAYIT LİSTESİ'!$B$4:$H$1023,3,0)))</f>
        <v>338</v>
      </c>
      <c r="D7" s="122">
        <f>IF(ISERROR(VLOOKUP(B7,'KAYIT LİSTESİ'!$B$4:$H$1023,4,0)),"",(VLOOKUP(B7,'KAYIT LİSTESİ'!$B$4:$H$1023,4,0)))</f>
        <v>34242</v>
      </c>
      <c r="E7" s="213" t="str">
        <f>IF(ISERROR(VLOOKUP(B7,'KAYIT LİSTESİ'!$B$4:$H$1023,5,0)),"",(VLOOKUP(B7,'KAYIT LİSTESİ'!$B$4:$H$1023,5,0)))</f>
        <v>E.BAHAR DÖLEK</v>
      </c>
      <c r="F7" s="213" t="str">
        <f>IF(ISERROR(VLOOKUP(B7,'KAYIT LİSTESİ'!$B$4:$H$1023,6,0)),"",(VLOOKUP(B7,'KAYIT LİSTESİ'!$B$4:$H$1023,6,0)))</f>
        <v>MERSİN-MESKİSPOR</v>
      </c>
      <c r="G7" s="189"/>
      <c r="H7" s="232"/>
      <c r="I7" s="72">
        <v>1</v>
      </c>
      <c r="J7" s="212" t="s">
        <v>166</v>
      </c>
      <c r="K7" s="367">
        <f>IF(ISERROR(VLOOKUP(J7,'KAYIT LİSTESİ'!$B$4:$H$1023,2,0)),"",(VLOOKUP(J7,'KAYIT LİSTESİ'!$B$4:$H$1023,3,0)))</f>
        <v>351</v>
      </c>
      <c r="L7" s="122">
        <f>IF(ISERROR(VLOOKUP(J7,'KAYIT LİSTESİ'!$B$4:$H$1023,4,0)),"",(VLOOKUP(J7,'KAYIT LİSTESİ'!$B$4:$H$1023,4,0)))</f>
        <v>31992</v>
      </c>
      <c r="M7" s="213" t="str">
        <f>IF(ISERROR(VLOOKUP(J7,'KAYIT LİSTESİ'!$B$4:$H$1023,5,0)),"",(VLOOKUP(J7,'KAYIT LİSTESİ'!$B$4:$H$1023,5,0)))</f>
        <v>SİBEL SAKABAŞI</v>
      </c>
      <c r="N7" s="213" t="str">
        <f>IF(ISERROR(VLOOKUP(J7,'KAYIT LİSTESİ'!$B$4:$H$1023,6,0)),"",(VLOOKUP(J7,'KAYIT LİSTESİ'!$B$4:$H$1023,6,0)))</f>
        <v>MERSİN-MESKİSPOR</v>
      </c>
      <c r="O7" s="123"/>
    </row>
    <row r="8" spans="1:15" ht="42.75" customHeight="1">
      <c r="A8" s="72">
        <v>2</v>
      </c>
      <c r="B8" s="212" t="s">
        <v>76</v>
      </c>
      <c r="C8" s="367">
        <f>IF(ISERROR(VLOOKUP(B8,'KAYIT LİSTESİ'!$B$4:$H$1023,3,0)),"",(VLOOKUP(B8,'KAYIT LİSTESİ'!$B$4:$H$1023,3,0)))</f>
        <v>259</v>
      </c>
      <c r="D8" s="122" t="str">
        <f>IF(ISERROR(VLOOKUP(B8,'KAYIT LİSTESİ'!$B$4:$H$1023,4,0)),"",(VLOOKUP(B8,'KAYIT LİSTESİ'!$B$4:$H$1023,4,0)))</f>
        <v>25 09 1993</v>
      </c>
      <c r="E8" s="213" t="str">
        <f>IF(ISERROR(VLOOKUP(B8,'KAYIT LİSTESİ'!$B$4:$H$1023,5,0)),"",(VLOOKUP(B8,'KAYIT LİSTESİ'!$B$4:$H$1023,5,0)))</f>
        <v>Kader CEYHAN</v>
      </c>
      <c r="F8" s="213" t="str">
        <f>IF(ISERROR(VLOOKUP(B8,'KAYIT LİSTESİ'!$B$4:$H$1023,6,0)),"",(VLOOKUP(B8,'KAYIT LİSTESİ'!$B$4:$H$1023,6,0)))</f>
        <v>İSTANBUL-BEŞİKTAŞ J.K</v>
      </c>
      <c r="G8" s="189"/>
      <c r="H8" s="232"/>
      <c r="I8" s="72">
        <v>2</v>
      </c>
      <c r="J8" s="212" t="s">
        <v>167</v>
      </c>
      <c r="K8" s="367">
        <f>IF(ISERROR(VLOOKUP(J8,'KAYIT LİSTESİ'!$B$4:$H$1023,2,0)),"",(VLOOKUP(J8,'KAYIT LİSTESİ'!$B$4:$H$1023,3,0)))</f>
        <v>266</v>
      </c>
      <c r="L8" s="122" t="str">
        <f>IF(ISERROR(VLOOKUP(J8,'KAYIT LİSTESİ'!$B$4:$H$1023,4,0)),"",(VLOOKUP(J8,'KAYIT LİSTESİ'!$B$4:$H$1023,4,0)))</f>
        <v>05 07 1988</v>
      </c>
      <c r="M8" s="213" t="str">
        <f>IF(ISERROR(VLOOKUP(J8,'KAYIT LİSTESİ'!$B$4:$H$1023,5,0)),"",(VLOOKUP(J8,'KAYIT LİSTESİ'!$B$4:$H$1023,5,0)))</f>
        <v>Sibel AĞAN</v>
      </c>
      <c r="N8" s="213" t="str">
        <f>IF(ISERROR(VLOOKUP(J8,'KAYIT LİSTESİ'!$B$4:$H$1023,6,0)),"",(VLOOKUP(J8,'KAYIT LİSTESİ'!$B$4:$H$1023,6,0)))</f>
        <v>İSTANBUL-BEŞİKTAŞ J.K</v>
      </c>
      <c r="O8" s="123"/>
    </row>
    <row r="9" spans="1:15" ht="42.75" customHeight="1">
      <c r="A9" s="72">
        <v>3</v>
      </c>
      <c r="B9" s="212" t="s">
        <v>77</v>
      </c>
      <c r="C9" s="367">
        <f>IF(ISERROR(VLOOKUP(B9,'KAYIT LİSTESİ'!$B$4:$H$1023,3,0)),"",(VLOOKUP(B9,'KAYIT LİSTESİ'!$B$4:$H$1023,3,0)))</f>
        <v>371</v>
      </c>
      <c r="D9" s="122">
        <f>IF(ISERROR(VLOOKUP(B9,'KAYIT LİSTESİ'!$B$4:$H$1023,4,0)),"",(VLOOKUP(B9,'KAYIT LİSTESİ'!$B$4:$H$1023,4,0)))</f>
        <v>33496</v>
      </c>
      <c r="E9" s="213" t="str">
        <f>IF(ISERROR(VLOOKUP(B9,'KAYIT LİSTESİ'!$B$4:$H$1023,5,0)),"",(VLOOKUP(B9,'KAYIT LİSTESİ'!$B$4:$H$1023,5,0)))</f>
        <v>BURCU BÜYÜKBEZGİN</v>
      </c>
      <c r="F9" s="213" t="str">
        <f>IF(ISERROR(VLOOKUP(B9,'KAYIT LİSTESİ'!$B$4:$H$1023,6,0)),"",(VLOOKUP(B9,'KAYIT LİSTESİ'!$B$4:$H$1023,6,0)))</f>
        <v>İSTANBUL-ÜSKÜDAR BELEDİYESİ SPOR KULÜBÜ</v>
      </c>
      <c r="G9" s="189"/>
      <c r="H9" s="232"/>
      <c r="I9" s="72">
        <v>3</v>
      </c>
      <c r="J9" s="212" t="s">
        <v>168</v>
      </c>
      <c r="K9" s="367">
        <f>IF(ISERROR(VLOOKUP(J9,'KAYIT LİSTESİ'!$B$4:$H$1023,2,0)),"",(VLOOKUP(J9,'KAYIT LİSTESİ'!$B$4:$H$1023,3,0)))</f>
        <v>369</v>
      </c>
      <c r="L9" s="122">
        <f>IF(ISERROR(VLOOKUP(J9,'KAYIT LİSTESİ'!$B$4:$H$1023,4,0)),"",(VLOOKUP(J9,'KAYIT LİSTESİ'!$B$4:$H$1023,4,0)))</f>
        <v>33029</v>
      </c>
      <c r="M9" s="213" t="str">
        <f>IF(ISERROR(VLOOKUP(J9,'KAYIT LİSTESİ'!$B$4:$H$1023,5,0)),"",(VLOOKUP(J9,'KAYIT LİSTESİ'!$B$4:$H$1023,5,0)))</f>
        <v>MELİKE ARSLAN CAN</v>
      </c>
      <c r="N9" s="213" t="str">
        <f>IF(ISERROR(VLOOKUP(J9,'KAYIT LİSTESİ'!$B$4:$H$1023,6,0)),"",(VLOOKUP(J9,'KAYIT LİSTESİ'!$B$4:$H$1023,6,0)))</f>
        <v>İSTANBUL-ÜSKÜDAR BELEDİYESİ SPOR KULÜBÜ</v>
      </c>
      <c r="O9" s="123"/>
    </row>
    <row r="10" spans="1:15" ht="42.75" customHeight="1">
      <c r="A10" s="72">
        <v>4</v>
      </c>
      <c r="B10" s="212" t="s">
        <v>78</v>
      </c>
      <c r="C10" s="367">
        <f>IF(ISERROR(VLOOKUP(B10,'KAYIT LİSTESİ'!$B$4:$H$1023,3,0)),"",(VLOOKUP(B10,'KAYIT LİSTESİ'!$B$4:$H$1023,3,0)))</f>
        <v>301</v>
      </c>
      <c r="D10" s="122">
        <f>IF(ISERROR(VLOOKUP(B10,'KAYIT LİSTESİ'!$B$4:$H$1023,4,0)),"",(VLOOKUP(B10,'KAYIT LİSTESİ'!$B$4:$H$1023,4,0)))</f>
        <v>33285</v>
      </c>
      <c r="E10" s="213" t="str">
        <f>IF(ISERROR(VLOOKUP(B10,'KAYIT LİSTESİ'!$B$4:$H$1023,5,0)),"",(VLOOKUP(B10,'KAYIT LİSTESİ'!$B$4:$H$1023,5,0)))</f>
        <v>TUĞBA KOYUNCU</v>
      </c>
      <c r="F10" s="213" t="str">
        <f>IF(ISERROR(VLOOKUP(B10,'KAYIT LİSTESİ'!$B$4:$H$1023,6,0)),"",(VLOOKUP(B10,'KAYIT LİSTESİ'!$B$4:$H$1023,6,0)))</f>
        <v>İSTANBUL-ENKA SPOR KULÜBÜ</v>
      </c>
      <c r="G10" s="189"/>
      <c r="H10" s="232"/>
      <c r="I10" s="72">
        <v>4</v>
      </c>
      <c r="J10" s="212" t="s">
        <v>169</v>
      </c>
      <c r="K10" s="367">
        <f>IF(ISERROR(VLOOKUP(J10,'KAYIT LİSTESİ'!$B$4:$H$1023,2,0)),"",(VLOOKUP(J10,'KAYIT LİSTESİ'!$B$4:$H$1023,3,0)))</f>
        <v>294</v>
      </c>
      <c r="L10" s="122">
        <f>IF(ISERROR(VLOOKUP(J10,'KAYIT LİSTESİ'!$B$4:$H$1023,4,0)),"",(VLOOKUP(J10,'KAYIT LİSTESİ'!$B$4:$H$1023,4,0)))</f>
        <v>30820</v>
      </c>
      <c r="M10" s="213" t="str">
        <f>IF(ISERROR(VLOOKUP(J10,'KAYIT LİSTESİ'!$B$4:$H$1023,5,0)),"",(VLOOKUP(J10,'KAYIT LİSTESİ'!$B$4:$H$1023,5,0)))</f>
        <v>IVET MIROSLAVOVA LALOVA</v>
      </c>
      <c r="N10" s="213" t="str">
        <f>IF(ISERROR(VLOOKUP(J10,'KAYIT LİSTESİ'!$B$4:$H$1023,6,0)),"",(VLOOKUP(J10,'KAYIT LİSTESİ'!$B$4:$H$1023,6,0)))</f>
        <v>İSTANBUL-ENKA SPOR KULÜBÜ</v>
      </c>
      <c r="O10" s="123"/>
    </row>
    <row r="11" spans="1:15" ht="42.75" customHeight="1">
      <c r="A11" s="72">
        <v>5</v>
      </c>
      <c r="B11" s="212" t="s">
        <v>79</v>
      </c>
      <c r="C11" s="367">
        <f>IF(ISERROR(VLOOKUP(B11,'KAYIT LİSTESİ'!$B$4:$H$1023,3,0)),"",(VLOOKUP(B11,'KAYIT LİSTESİ'!$B$4:$H$1023,3,0)))</f>
        <v>309</v>
      </c>
      <c r="D11" s="122">
        <f>IF(ISERROR(VLOOKUP(B11,'KAYIT LİSTESİ'!$B$4:$H$1023,4,0)),"",(VLOOKUP(B11,'KAYIT LİSTESİ'!$B$4:$H$1023,4,0)))</f>
        <v>33286</v>
      </c>
      <c r="E11" s="213" t="str">
        <f>IF(ISERROR(VLOOKUP(B11,'KAYIT LİSTESİ'!$B$4:$H$1023,5,0)),"",(VLOOKUP(B11,'KAYIT LİSTESİ'!$B$4:$H$1023,5,0)))</f>
        <v>ELENA MİRELA LAVRİCH</v>
      </c>
      <c r="F11" s="213" t="str">
        <f>IF(ISERROR(VLOOKUP(B11,'KAYIT LİSTESİ'!$B$4:$H$1023,6,0)),"",(VLOOKUP(B11,'KAYIT LİSTESİ'!$B$4:$H$1023,6,0)))</f>
        <v>İSTANBUL-FENERBAHÇE</v>
      </c>
      <c r="G11" s="189"/>
      <c r="H11" s="232"/>
      <c r="I11" s="72">
        <v>5</v>
      </c>
      <c r="J11" s="212" t="s">
        <v>170</v>
      </c>
      <c r="K11" s="367">
        <f>IF(ISERROR(VLOOKUP(J11,'KAYIT LİSTESİ'!$B$4:$H$1023,2,0)),"",(VLOOKUP(J11,'KAYIT LİSTESİ'!$B$4:$H$1023,3,0)))</f>
        <v>317</v>
      </c>
      <c r="L11" s="122">
        <f>IF(ISERROR(VLOOKUP(J11,'KAYIT LİSTESİ'!$B$4:$H$1023,4,0)),"",(VLOOKUP(J11,'KAYIT LİSTESİ'!$B$4:$H$1023,4,0)))</f>
        <v>32176</v>
      </c>
      <c r="M11" s="213" t="str">
        <f>IF(ISERROR(VLOOKUP(J11,'KAYIT LİSTESİ'!$B$4:$H$1023,5,0)),"",(VLOOKUP(J11,'KAYIT LİSTESİ'!$B$4:$H$1023,5,0)))</f>
        <v>KHRYSTYNA STUY</v>
      </c>
      <c r="N11" s="213" t="str">
        <f>IF(ISERROR(VLOOKUP(J11,'KAYIT LİSTESİ'!$B$4:$H$1023,6,0)),"",(VLOOKUP(J11,'KAYIT LİSTESİ'!$B$4:$H$1023,6,0)))</f>
        <v>İSTANBUL-FENERBAHÇE</v>
      </c>
      <c r="O11" s="123"/>
    </row>
    <row r="12" spans="1:15" ht="42.75" customHeight="1">
      <c r="A12" s="72">
        <v>6</v>
      </c>
      <c r="B12" s="212" t="s">
        <v>80</v>
      </c>
      <c r="C12" s="367">
        <f>IF(ISERROR(VLOOKUP(B12,'KAYIT LİSTESİ'!$B$4:$H$1023,3,0)),"",(VLOOKUP(B12,'KAYIT LİSTESİ'!$B$4:$H$1023,3,0)))</f>
        <v>271</v>
      </c>
      <c r="D12" s="122">
        <f>IF(ISERROR(VLOOKUP(B12,'KAYIT LİSTESİ'!$B$4:$H$1023,4,0)),"",(VLOOKUP(B12,'KAYIT LİSTESİ'!$B$4:$H$1023,4,0)))</f>
        <v>34568</v>
      </c>
      <c r="E12" s="213" t="str">
        <f>IF(ISERROR(VLOOKUP(B12,'KAYIT LİSTESİ'!$B$4:$H$1023,5,0)),"",(VLOOKUP(B12,'KAYIT LİSTESİ'!$B$4:$H$1023,5,0)))</f>
        <v>Betül ARSLAN</v>
      </c>
      <c r="F12" s="213" t="str">
        <f>IF(ISERROR(VLOOKUP(B12,'KAYIT LİSTESİ'!$B$4:$H$1023,6,0)),"",(VLOOKUP(B12,'KAYIT LİSTESİ'!$B$4:$H$1023,6,0)))</f>
        <v>BURSA-BURSA BÜYÜKŞEHİR BELEDİYESPOR K.</v>
      </c>
      <c r="G12" s="189"/>
      <c r="H12" s="232"/>
      <c r="I12" s="72">
        <v>6</v>
      </c>
      <c r="J12" s="212" t="s">
        <v>171</v>
      </c>
      <c r="K12" s="367">
        <f>IF(ISERROR(VLOOKUP(J12,'KAYIT LİSTESİ'!$B$4:$H$1023,2,0)),"",(VLOOKUP(J12,'KAYIT LİSTESİ'!$B$4:$H$1023,3,0)))</f>
        <v>270</v>
      </c>
      <c r="L12" s="122">
        <f>IF(ISERROR(VLOOKUP(J12,'KAYIT LİSTESİ'!$B$4:$H$1023,4,0)),"",(VLOOKUP(J12,'KAYIT LİSTESİ'!$B$4:$H$1023,4,0)))</f>
        <v>35960</v>
      </c>
      <c r="M12" s="213" t="str">
        <f>IF(ISERROR(VLOOKUP(J12,'KAYIT LİSTESİ'!$B$4:$H$1023,5,0)),"",(VLOOKUP(J12,'KAYIT LİSTESİ'!$B$4:$H$1023,5,0)))</f>
        <v xml:space="preserve">Feride TERZİ </v>
      </c>
      <c r="N12" s="213" t="str">
        <f>IF(ISERROR(VLOOKUP(J12,'KAYIT LİSTESİ'!$B$4:$H$1023,6,0)),"",(VLOOKUP(J12,'KAYIT LİSTESİ'!$B$4:$H$1023,6,0)))</f>
        <v>BURSA-BURSA BÜYÜKŞEHİR BELEDİYESPOR K.</v>
      </c>
      <c r="O12" s="123"/>
    </row>
    <row r="13" spans="1:15" ht="42.75" customHeight="1">
      <c r="A13" s="72">
        <v>7</v>
      </c>
      <c r="B13" s="212" t="s">
        <v>267</v>
      </c>
      <c r="C13" s="367">
        <f>IF(ISERROR(VLOOKUP(B13,'KAYIT LİSTESİ'!$B$4:$H$1023,3,0)),"",(VLOOKUP(B13,'KAYIT LİSTESİ'!$B$4:$H$1023,3,0)))</f>
        <v>336</v>
      </c>
      <c r="D13" s="122">
        <f>IF(ISERROR(VLOOKUP(B13,'KAYIT LİSTESİ'!$B$4:$H$1023,4,0)),"",(VLOOKUP(B13,'KAYIT LİSTESİ'!$B$4:$H$1023,4,0)))</f>
        <v>35791</v>
      </c>
      <c r="E13" s="213" t="str">
        <f>IF(ISERROR(VLOOKUP(B13,'KAYIT LİSTESİ'!$B$4:$H$1023,5,0)),"",(VLOOKUP(B13,'KAYIT LİSTESİ'!$B$4:$H$1023,5,0)))</f>
        <v>YAĞMUR AKSU</v>
      </c>
      <c r="F13" s="213" t="str">
        <f>IF(ISERROR(VLOOKUP(B13,'KAYIT LİSTESİ'!$B$4:$H$1023,6,0)),"",(VLOOKUP(B13,'KAYIT LİSTESİ'!$B$4:$H$1023,6,0)))</f>
        <v>İZMİR-İZMİR BÜYÜKŞEHİR BELEDİYE SPOR KLUBÜ</v>
      </c>
      <c r="G13" s="189"/>
      <c r="H13" s="232"/>
      <c r="I13" s="72">
        <v>7</v>
      </c>
      <c r="J13" s="212" t="s">
        <v>574</v>
      </c>
      <c r="K13" s="367">
        <f>IF(ISERROR(VLOOKUP(J13,'KAYIT LİSTESİ'!$B$4:$H$1023,2,0)),"",(VLOOKUP(J13,'KAYIT LİSTESİ'!$B$4:$H$1023,3,0)))</f>
        <v>323</v>
      </c>
      <c r="L13" s="122">
        <f>IF(ISERROR(VLOOKUP(J13,'KAYIT LİSTESİ'!$B$4:$H$1023,4,0)),"",(VLOOKUP(J13,'KAYIT LİSTESİ'!$B$4:$H$1023,4,0)))</f>
        <v>26666</v>
      </c>
      <c r="M13" s="213" t="str">
        <f>IF(ISERROR(VLOOKUP(J13,'KAYIT LİSTESİ'!$B$4:$H$1023,5,0)),"",(VLOOKUP(J13,'KAYIT LİSTESİ'!$B$4:$H$1023,5,0)))</f>
        <v>AKSEL GÜRCAN DEMİRTAŞ</v>
      </c>
      <c r="N13" s="213" t="str">
        <f>IF(ISERROR(VLOOKUP(J13,'KAYIT LİSTESİ'!$B$4:$H$1023,6,0)),"",(VLOOKUP(J13,'KAYIT LİSTESİ'!$B$4:$H$1023,6,0)))</f>
        <v>İZMİR-İZMİR BÜYÜKŞEHİR BELEDİYE SPOR KLUBÜ</v>
      </c>
      <c r="O13" s="123"/>
    </row>
    <row r="14" spans="1:15" ht="42.75" customHeight="1">
      <c r="A14" s="72">
        <v>8</v>
      </c>
      <c r="B14" s="212" t="s">
        <v>268</v>
      </c>
      <c r="C14" s="367">
        <f>IF(ISERROR(VLOOKUP(B14,'KAYIT LİSTESİ'!$B$4:$H$1023,3,0)),"",(VLOOKUP(B14,'KAYIT LİSTESİ'!$B$4:$H$1023,3,0)))</f>
        <v>356</v>
      </c>
      <c r="D14" s="122">
        <f>IF(ISERROR(VLOOKUP(B14,'KAYIT LİSTESİ'!$B$4:$H$1023,4,0)),"",(VLOOKUP(B14,'KAYIT LİSTESİ'!$B$4:$H$1023,4,0)))</f>
        <v>35668</v>
      </c>
      <c r="E14" s="213" t="str">
        <f>IF(ISERROR(VLOOKUP(B14,'KAYIT LİSTESİ'!$B$4:$H$1023,5,0)),"",(VLOOKUP(B14,'KAYIT LİSTESİ'!$B$4:$H$1023,5,0)))</f>
        <v>SONGÜL KONAK</v>
      </c>
      <c r="F14" s="213" t="str">
        <f>IF(ISERROR(VLOOKUP(B14,'KAYIT LİSTESİ'!$B$4:$H$1023,6,0)),"",(VLOOKUP(B14,'KAYIT LİSTESİ'!$B$4:$H$1023,6,0)))</f>
        <v>BURSA-OSMANGAZİ BELEDİYESPOR</v>
      </c>
      <c r="G14" s="189"/>
      <c r="H14" s="232"/>
      <c r="I14" s="72">
        <v>8</v>
      </c>
      <c r="J14" s="212" t="s">
        <v>575</v>
      </c>
      <c r="K14" s="367">
        <f>IF(ISERROR(VLOOKUP(J14,'KAYIT LİSTESİ'!$B$4:$H$1023,2,0)),"",(VLOOKUP(J14,'KAYIT LİSTESİ'!$B$4:$H$1023,3,0)))</f>
        <v>354</v>
      </c>
      <c r="L14" s="122">
        <f>IF(ISERROR(VLOOKUP(J14,'KAYIT LİSTESİ'!$B$4:$H$1023,4,0)),"",(VLOOKUP(J14,'KAYIT LİSTESİ'!$B$4:$H$1023,4,0)))</f>
        <v>34455</v>
      </c>
      <c r="M14" s="213" t="str">
        <f>IF(ISERROR(VLOOKUP(J14,'KAYIT LİSTESİ'!$B$4:$H$1023,5,0)),"",(VLOOKUP(J14,'KAYIT LİSTESİ'!$B$4:$H$1023,5,0)))</f>
        <v>NURDAN BOZ</v>
      </c>
      <c r="N14" s="213" t="str">
        <f>IF(ISERROR(VLOOKUP(J14,'KAYIT LİSTESİ'!$B$4:$H$1023,6,0)),"",(VLOOKUP(J14,'KAYIT LİSTESİ'!$B$4:$H$1023,6,0)))</f>
        <v>BURSA-OSMANGAZİ BELEDİYESPOR</v>
      </c>
      <c r="O14" s="123"/>
    </row>
    <row r="15" spans="1:15" ht="42.75" customHeight="1">
      <c r="A15" s="1034" t="s">
        <v>634</v>
      </c>
      <c r="B15" s="1034"/>
      <c r="C15" s="1034"/>
      <c r="D15" s="1034"/>
      <c r="E15" s="1034"/>
      <c r="F15" s="1034"/>
      <c r="G15" s="1034"/>
      <c r="H15" s="234"/>
      <c r="I15" s="1033" t="s">
        <v>954</v>
      </c>
      <c r="J15" s="1033"/>
      <c r="K15" s="1033"/>
      <c r="L15" s="1033"/>
      <c r="M15" s="1033"/>
      <c r="N15" s="1033"/>
      <c r="O15" s="1033"/>
    </row>
    <row r="16" spans="1:15" ht="42.75" customHeight="1">
      <c r="A16" s="835" t="s">
        <v>15</v>
      </c>
      <c r="B16" s="836"/>
      <c r="C16" s="836"/>
      <c r="D16" s="836"/>
      <c r="E16" s="836"/>
      <c r="F16" s="836"/>
      <c r="G16" s="836"/>
      <c r="H16" s="231"/>
      <c r="I16" s="835" t="s">
        <v>15</v>
      </c>
      <c r="J16" s="836"/>
      <c r="K16" s="836"/>
      <c r="L16" s="836"/>
      <c r="M16" s="836"/>
      <c r="N16" s="836"/>
      <c r="O16" s="836"/>
    </row>
    <row r="17" spans="1:15" ht="42.75" customHeight="1">
      <c r="A17" s="202" t="s">
        <v>11</v>
      </c>
      <c r="B17" s="202" t="s">
        <v>101</v>
      </c>
      <c r="C17" s="202" t="s">
        <v>100</v>
      </c>
      <c r="D17" s="203" t="s">
        <v>12</v>
      </c>
      <c r="E17" s="204" t="s">
        <v>13</v>
      </c>
      <c r="F17" s="204" t="s">
        <v>1356</v>
      </c>
      <c r="G17" s="205" t="s">
        <v>293</v>
      </c>
      <c r="H17" s="232"/>
      <c r="I17" s="202" t="s">
        <v>11</v>
      </c>
      <c r="J17" s="202" t="s">
        <v>101</v>
      </c>
      <c r="K17" s="202" t="s">
        <v>100</v>
      </c>
      <c r="L17" s="203" t="s">
        <v>12</v>
      </c>
      <c r="M17" s="204" t="s">
        <v>13</v>
      </c>
      <c r="N17" s="204" t="s">
        <v>1356</v>
      </c>
      <c r="O17" s="202" t="s">
        <v>14</v>
      </c>
    </row>
    <row r="18" spans="1:15" ht="42.75" customHeight="1">
      <c r="A18" s="72">
        <v>1</v>
      </c>
      <c r="B18" s="212" t="s">
        <v>586</v>
      </c>
      <c r="C18" s="367">
        <f>IF(ISERROR(VLOOKUP(B18,'KAYIT LİSTESİ'!$B$4:$H$1023,3,0)),"",(VLOOKUP(B18,'KAYIT LİSTESİ'!$B$4:$H$1023,3,0)))</f>
        <v>340</v>
      </c>
      <c r="D18" s="122">
        <f>IF(ISERROR(VLOOKUP(B18,'KAYIT LİSTESİ'!$B$4:$H$1023,4,0)),"",(VLOOKUP(B18,'KAYIT LİSTESİ'!$B$4:$H$1023,4,0)))</f>
        <v>32874</v>
      </c>
      <c r="E18" s="213" t="str">
        <f>IF(ISERROR(VLOOKUP(B18,'KAYIT LİSTESİ'!$B$4:$H$1023,5,0)),"",(VLOOKUP(B18,'KAYIT LİSTESİ'!$B$4:$H$1023,5,0)))</f>
        <v>ELİF TOZLU</v>
      </c>
      <c r="F18" s="213" t="str">
        <f>IF(ISERROR(VLOOKUP(B18,'KAYIT LİSTESİ'!$B$4:$H$1023,6,0)),"",(VLOOKUP(B18,'KAYIT LİSTESİ'!$B$4:$H$1023,6,0)))</f>
        <v>MERSİN-MESKİSPOR</v>
      </c>
      <c r="G18" s="189"/>
      <c r="H18" s="232"/>
      <c r="I18" s="72">
        <v>1</v>
      </c>
      <c r="J18" s="212" t="s">
        <v>695</v>
      </c>
      <c r="K18" s="369">
        <f>IF(ISERROR(VLOOKUP(J18,'KAYIT LİSTESİ'!$B$4:$H$1023,3,0)),"",(VLOOKUP(J18,'KAYIT LİSTESİ'!$B$4:$H$1023,3,0)))</f>
        <v>345</v>
      </c>
      <c r="L18" s="214">
        <f>IF(ISERROR(VLOOKUP(J18,'KAYIT LİSTESİ'!$B$4:$H$1023,4,0)),"",(VLOOKUP(J18,'KAYIT LİSTESİ'!$B$4:$H$1023,4,0)))</f>
        <v>28810</v>
      </c>
      <c r="M18" s="181" t="str">
        <f>IF(ISERROR(VLOOKUP(J18,'KAYIT LİSTESİ'!$B$4:$H$1023,5,0)),"",(VLOOKUP(J18,'KAYIT LİSTESİ'!$B$4:$H$1023,5,0)))</f>
        <v>MEHTAP SIZMAZ</v>
      </c>
      <c r="N18" s="181" t="str">
        <f>IF(ISERROR(VLOOKUP(J18,'KAYIT LİSTESİ'!$B$4:$H$1023,6,0)),"",(VLOOKUP(J18,'KAYIT LİSTESİ'!$B$4:$H$1023,6,0)))</f>
        <v>MERSİN-MESKİSPOR</v>
      </c>
      <c r="O18" s="215"/>
    </row>
    <row r="19" spans="1:15" ht="42.75" customHeight="1">
      <c r="A19" s="72">
        <v>2</v>
      </c>
      <c r="B19" s="212" t="s">
        <v>587</v>
      </c>
      <c r="C19" s="367">
        <f>IF(ISERROR(VLOOKUP(B19,'KAYIT LİSTESİ'!$B$4:$H$1023,3,0)),"",(VLOOKUP(B19,'KAYIT LİSTESİ'!$B$4:$H$1023,3,0)))</f>
        <v>254</v>
      </c>
      <c r="D19" s="122" t="str">
        <f>IF(ISERROR(VLOOKUP(B19,'KAYIT LİSTESİ'!$B$4:$H$1023,4,0)),"",(VLOOKUP(B19,'KAYIT LİSTESİ'!$B$4:$H$1023,4,0)))</f>
        <v>01 03 1993</v>
      </c>
      <c r="E19" s="213" t="str">
        <f>IF(ISERROR(VLOOKUP(B19,'KAYIT LİSTESİ'!$B$4:$H$1023,5,0)),"",(VLOOKUP(B19,'KAYIT LİSTESİ'!$B$4:$H$1023,5,0)))</f>
        <v>Çiğdem GEZİCİ</v>
      </c>
      <c r="F19" s="213" t="str">
        <f>IF(ISERROR(VLOOKUP(B19,'KAYIT LİSTESİ'!$B$4:$H$1023,6,0)),"",(VLOOKUP(B19,'KAYIT LİSTESİ'!$B$4:$H$1023,6,0)))</f>
        <v>İSTANBUL-BEŞİKTAŞ J.K</v>
      </c>
      <c r="G19" s="189"/>
      <c r="H19" s="232"/>
      <c r="I19" s="72">
        <v>2</v>
      </c>
      <c r="J19" s="212" t="s">
        <v>696</v>
      </c>
      <c r="K19" s="369">
        <f>IF(ISERROR(VLOOKUP(J19,'KAYIT LİSTESİ'!$B$4:$H$1023,3,0)),"",(VLOOKUP(J19,'KAYIT LİSTESİ'!$B$4:$H$1023,3,0)))</f>
        <v>267</v>
      </c>
      <c r="L19" s="214" t="str">
        <f>IF(ISERROR(VLOOKUP(J19,'KAYIT LİSTESİ'!$B$4:$H$1023,4,0)),"",(VLOOKUP(J19,'KAYIT LİSTESİ'!$B$4:$H$1023,4,0)))</f>
        <v>09 09 1987</v>
      </c>
      <c r="M19" s="181" t="str">
        <f>IF(ISERROR(VLOOKUP(J19,'KAYIT LİSTESİ'!$B$4:$H$1023,5,0)),"",(VLOOKUP(J19,'KAYIT LİSTESİ'!$B$4:$H$1023,5,0)))</f>
        <v>Şeyma YILDIZ</v>
      </c>
      <c r="N19" s="181" t="str">
        <f>IF(ISERROR(VLOOKUP(J19,'KAYIT LİSTESİ'!$B$4:$H$1023,6,0)),"",(VLOOKUP(J19,'KAYIT LİSTESİ'!$B$4:$H$1023,6,0)))</f>
        <v>İSTANBUL-BEŞİKTAŞ J.K</v>
      </c>
      <c r="O19" s="215"/>
    </row>
    <row r="20" spans="1:15" ht="42.75" customHeight="1">
      <c r="A20" s="72">
        <v>3</v>
      </c>
      <c r="B20" s="212" t="s">
        <v>588</v>
      </c>
      <c r="C20" s="367">
        <f>IF(ISERROR(VLOOKUP(B20,'KAYIT LİSTESİ'!$B$4:$H$1023,3,0)),"",(VLOOKUP(B20,'KAYIT LİSTESİ'!$B$4:$H$1023,3,0)))</f>
        <v>373</v>
      </c>
      <c r="D20" s="122">
        <f>IF(ISERROR(VLOOKUP(B20,'KAYIT LİSTESİ'!$B$4:$H$1023,4,0)),"",(VLOOKUP(B20,'KAYIT LİSTESİ'!$B$4:$H$1023,4,0)))</f>
        <v>32897</v>
      </c>
      <c r="E20" s="213" t="str">
        <f>IF(ISERROR(VLOOKUP(B20,'KAYIT LİSTESİ'!$B$4:$H$1023,5,0)),"",(VLOOKUP(B20,'KAYIT LİSTESİ'!$B$4:$H$1023,5,0)))</f>
        <v>ÖZLEM KAYA</v>
      </c>
      <c r="F20" s="213" t="str">
        <f>IF(ISERROR(VLOOKUP(B20,'KAYIT LİSTESİ'!$B$4:$H$1023,6,0)),"",(VLOOKUP(B20,'KAYIT LİSTESİ'!$B$4:$H$1023,6,0)))</f>
        <v>İSTANBUL-ÜSKÜDAR BELEDİYESİ SPOR KULÜBÜ</v>
      </c>
      <c r="G20" s="189"/>
      <c r="H20" s="232"/>
      <c r="I20" s="72">
        <v>3</v>
      </c>
      <c r="J20" s="212" t="s">
        <v>697</v>
      </c>
      <c r="K20" s="369">
        <f>IF(ISERROR(VLOOKUP(J20,'KAYIT LİSTESİ'!$B$4:$H$1023,3,0)),"",(VLOOKUP(J20,'KAYIT LİSTESİ'!$B$4:$H$1023,3,0)))</f>
        <v>374</v>
      </c>
      <c r="L20" s="214">
        <f>IF(ISERROR(VLOOKUP(J20,'KAYIT LİSTESİ'!$B$4:$H$1023,4,0)),"",(VLOOKUP(J20,'KAYIT LİSTESİ'!$B$4:$H$1023,4,0)))</f>
        <v>33970</v>
      </c>
      <c r="M20" s="181" t="str">
        <f>IF(ISERROR(VLOOKUP(J20,'KAYIT LİSTESİ'!$B$4:$H$1023,5,0)),"",(VLOOKUP(J20,'KAYIT LİSTESİ'!$B$4:$H$1023,5,0)))</f>
        <v>ESMA AYDEMİR</v>
      </c>
      <c r="N20" s="181" t="str">
        <f>IF(ISERROR(VLOOKUP(J20,'KAYIT LİSTESİ'!$B$4:$H$1023,6,0)),"",(VLOOKUP(J20,'KAYIT LİSTESİ'!$B$4:$H$1023,6,0)))</f>
        <v>İSTANBUL-ÜSKÜDAR BELEDİYESİ SPOR KULÜBÜ</v>
      </c>
      <c r="O20" s="215"/>
    </row>
    <row r="21" spans="1:15" ht="42.75" customHeight="1">
      <c r="A21" s="72">
        <v>4</v>
      </c>
      <c r="B21" s="212" t="s">
        <v>589</v>
      </c>
      <c r="C21" s="367">
        <f>IF(ISERROR(VLOOKUP(B21,'KAYIT LİSTESİ'!$B$4:$H$1023,3,0)),"",(VLOOKUP(B21,'KAYIT LİSTESİ'!$B$4:$H$1023,3,0)))</f>
        <v>291</v>
      </c>
      <c r="D21" s="122">
        <f>IF(ISERROR(VLOOKUP(B21,'KAYIT LİSTESİ'!$B$4:$H$1023,4,0)),"",(VLOOKUP(B21,'KAYIT LİSTESİ'!$B$4:$H$1023,4,0)))</f>
        <v>31362</v>
      </c>
      <c r="E21" s="213" t="str">
        <f>IF(ISERROR(VLOOKUP(B21,'KAYIT LİSTESİ'!$B$4:$H$1023,5,0)),"",(VLOOKUP(B21,'KAYIT LİSTESİ'!$B$4:$H$1023,5,0)))</f>
        <v>DUDU POLAT</v>
      </c>
      <c r="F21" s="213" t="str">
        <f>IF(ISERROR(VLOOKUP(B21,'KAYIT LİSTESİ'!$B$4:$H$1023,6,0)),"",(VLOOKUP(B21,'KAYIT LİSTESİ'!$B$4:$H$1023,6,0)))</f>
        <v>İSTANBUL-ENKA SPOR KULÜBÜ</v>
      </c>
      <c r="G21" s="189"/>
      <c r="H21" s="232"/>
      <c r="I21" s="72">
        <v>4</v>
      </c>
      <c r="J21" s="212" t="s">
        <v>698</v>
      </c>
      <c r="K21" s="369">
        <f>IF(ISERROR(VLOOKUP(J21,'KAYIT LİSTESİ'!$B$4:$H$1023,3,0)),"",(VLOOKUP(J21,'KAYIT LİSTESİ'!$B$4:$H$1023,3,0)))</f>
        <v>293</v>
      </c>
      <c r="L21" s="214">
        <f>IF(ISERROR(VLOOKUP(J21,'KAYIT LİSTESİ'!$B$4:$H$1023,4,0)),"",(VLOOKUP(J21,'KAYIT LİSTESİ'!$B$4:$H$1023,4,0)))</f>
        <v>35040</v>
      </c>
      <c r="M21" s="181" t="str">
        <f>IF(ISERROR(VLOOKUP(J21,'KAYIT LİSTESİ'!$B$4:$H$1023,5,0)),"",(VLOOKUP(J21,'KAYIT LİSTESİ'!$B$4:$H$1023,5,0)))</f>
        <v xml:space="preserve">EMİNE HATUN TUNA </v>
      </c>
      <c r="N21" s="181" t="str">
        <f>IF(ISERROR(VLOOKUP(J21,'KAYIT LİSTESİ'!$B$4:$H$1023,6,0)),"",(VLOOKUP(J21,'KAYIT LİSTESİ'!$B$4:$H$1023,6,0)))</f>
        <v>İSTANBUL-ENKA SPOR KULÜBÜ</v>
      </c>
      <c r="O21" s="215"/>
    </row>
    <row r="22" spans="1:15" ht="42.75" customHeight="1">
      <c r="A22" s="72">
        <v>5</v>
      </c>
      <c r="B22" s="212" t="s">
        <v>590</v>
      </c>
      <c r="C22" s="367">
        <f>IF(ISERROR(VLOOKUP(B22,'KAYIT LİSTESİ'!$B$4:$H$1023,3,0)),"",(VLOOKUP(B22,'KAYIT LİSTESİ'!$B$4:$H$1023,3,0)))</f>
        <v>310</v>
      </c>
      <c r="D22" s="122">
        <f>IF(ISERROR(VLOOKUP(B22,'KAYIT LİSTESİ'!$B$4:$H$1023,4,0)),"",(VLOOKUP(B22,'KAYIT LİSTESİ'!$B$4:$H$1023,4,0)))</f>
        <v>33458</v>
      </c>
      <c r="E22" s="213" t="str">
        <f>IF(ISERROR(VLOOKUP(B22,'KAYIT LİSTESİ'!$B$4:$H$1023,5,0)),"",(VLOOKUP(B22,'KAYIT LİSTESİ'!$B$4:$H$1023,5,0)))</f>
        <v>ELİF KARABULUT</v>
      </c>
      <c r="F22" s="213" t="str">
        <f>IF(ISERROR(VLOOKUP(B22,'KAYIT LİSTESİ'!$B$4:$H$1023,6,0)),"",(VLOOKUP(B22,'KAYIT LİSTESİ'!$B$4:$H$1023,6,0)))</f>
        <v>İSTANBUL-FENERBAHÇE</v>
      </c>
      <c r="G22" s="189"/>
      <c r="H22" s="232"/>
      <c r="I22" s="72">
        <v>5</v>
      </c>
      <c r="J22" s="212" t="s">
        <v>699</v>
      </c>
      <c r="K22" s="369">
        <f>IF(ISERROR(VLOOKUP(J22,'KAYIT LİSTESİ'!$B$4:$H$1023,3,0)),"",(VLOOKUP(J22,'KAYIT LİSTESİ'!$B$4:$H$1023,3,0)))</f>
        <v>313</v>
      </c>
      <c r="L22" s="214">
        <f>IF(ISERROR(VLOOKUP(J22,'KAYIT LİSTESİ'!$B$4:$H$1023,4,0)),"",(VLOOKUP(J22,'KAYIT LİSTESİ'!$B$4:$H$1023,4,0)))</f>
        <v>33819</v>
      </c>
      <c r="M22" s="181" t="str">
        <f>IF(ISERROR(VLOOKUP(J22,'KAYIT LİSTESİ'!$B$4:$H$1023,5,0)),"",(VLOOKUP(J22,'KAYIT LİSTESİ'!$B$4:$H$1023,5,0)))</f>
        <v>GAMZE BULUT</v>
      </c>
      <c r="N22" s="181" t="str">
        <f>IF(ISERROR(VLOOKUP(J22,'KAYIT LİSTESİ'!$B$4:$H$1023,6,0)),"",(VLOOKUP(J22,'KAYIT LİSTESİ'!$B$4:$H$1023,6,0)))</f>
        <v>İSTANBUL-FENERBAHÇE</v>
      </c>
      <c r="O22" s="215"/>
    </row>
    <row r="23" spans="1:15" ht="42.75" customHeight="1">
      <c r="A23" s="72">
        <v>6</v>
      </c>
      <c r="B23" s="212" t="s">
        <v>591</v>
      </c>
      <c r="C23" s="367">
        <f>IF(ISERROR(VLOOKUP(B23,'KAYIT LİSTESİ'!$B$4:$H$1023,3,0)),"",(VLOOKUP(B23,'KAYIT LİSTESİ'!$B$4:$H$1023,3,0)))</f>
        <v>281</v>
      </c>
      <c r="D23" s="122">
        <f>IF(ISERROR(VLOOKUP(B23,'KAYIT LİSTESİ'!$B$4:$H$1023,4,0)),"",(VLOOKUP(B23,'KAYIT LİSTESİ'!$B$4:$H$1023,4,0)))</f>
        <v>34062</v>
      </c>
      <c r="E23" s="213" t="str">
        <f>IF(ISERROR(VLOOKUP(B23,'KAYIT LİSTESİ'!$B$4:$H$1023,5,0)),"",(VLOOKUP(B23,'KAYIT LİSTESİ'!$B$4:$H$1023,5,0)))</f>
        <v>Sevilay EYTEMİŞ</v>
      </c>
      <c r="F23" s="213" t="str">
        <f>IF(ISERROR(VLOOKUP(B23,'KAYIT LİSTESİ'!$B$4:$H$1023,6,0)),"",(VLOOKUP(B23,'KAYIT LİSTESİ'!$B$4:$H$1023,6,0)))</f>
        <v>BURSA-BURSA BÜYÜKŞEHİR BELEDİYESPOR K.</v>
      </c>
      <c r="G23" s="189"/>
      <c r="H23" s="232"/>
      <c r="I23" s="72">
        <v>6</v>
      </c>
      <c r="J23" s="212" t="s">
        <v>700</v>
      </c>
      <c r="K23" s="369">
        <f>IF(ISERROR(VLOOKUP(J23,'KAYIT LİSTESİ'!$B$4:$H$1023,3,0)),"",(VLOOKUP(J23,'KAYIT LİSTESİ'!$B$4:$H$1023,3,0)))</f>
        <v>278</v>
      </c>
      <c r="L23" s="214">
        <f>IF(ISERROR(VLOOKUP(J23,'KAYIT LİSTESİ'!$B$4:$H$1023,4,0)),"",(VLOOKUP(J23,'KAYIT LİSTESİ'!$B$4:$H$1023,4,0)))</f>
        <v>31780</v>
      </c>
      <c r="M23" s="181" t="str">
        <f>IF(ISERROR(VLOOKUP(J23,'KAYIT LİSTESİ'!$B$4:$H$1023,5,0)),"",(VLOOKUP(J23,'KAYIT LİSTESİ'!$B$4:$H$1023,5,0)))</f>
        <v>Nilay ESEN</v>
      </c>
      <c r="N23" s="181" t="str">
        <f>IF(ISERROR(VLOOKUP(J23,'KAYIT LİSTESİ'!$B$4:$H$1023,6,0)),"",(VLOOKUP(J23,'KAYIT LİSTESİ'!$B$4:$H$1023,6,0)))</f>
        <v>BURSA-BURSA BÜYÜKŞEHİR BELEDİYESPOR K.</v>
      </c>
      <c r="O23" s="215"/>
    </row>
    <row r="24" spans="1:15" ht="42.75" customHeight="1">
      <c r="A24" s="72">
        <v>7</v>
      </c>
      <c r="B24" s="212" t="s">
        <v>592</v>
      </c>
      <c r="C24" s="367">
        <f>IF(ISERROR(VLOOKUP(B24,'KAYIT LİSTESİ'!$B$4:$H$1023,3,0)),"",(VLOOKUP(B24,'KAYIT LİSTESİ'!$B$4:$H$1023,3,0)))</f>
        <v>332</v>
      </c>
      <c r="D24" s="122">
        <f>IF(ISERROR(VLOOKUP(B24,'KAYIT LİSTESİ'!$B$4:$H$1023,4,0)),"",(VLOOKUP(B24,'KAYIT LİSTESİ'!$B$4:$H$1023,4,0)))</f>
        <v>35796</v>
      </c>
      <c r="E24" s="213" t="str">
        <f>IF(ISERROR(VLOOKUP(B24,'KAYIT LİSTESİ'!$B$4:$H$1023,5,0)),"",(VLOOKUP(B24,'KAYIT LİSTESİ'!$B$4:$H$1023,5,0)))</f>
        <v>MEHTAP KILIÇHAN</v>
      </c>
      <c r="F24" s="213" t="str">
        <f>IF(ISERROR(VLOOKUP(B24,'KAYIT LİSTESİ'!$B$4:$H$1023,6,0)),"",(VLOOKUP(B24,'KAYIT LİSTESİ'!$B$4:$H$1023,6,0)))</f>
        <v>İZMİR-İZMİR BÜYÜKŞEHİR BELEDİYE SPOR KLUBÜ</v>
      </c>
      <c r="G24" s="189"/>
      <c r="H24" s="232"/>
      <c r="I24" s="72">
        <v>7</v>
      </c>
      <c r="J24" s="212" t="s">
        <v>701</v>
      </c>
      <c r="K24" s="369">
        <f>IF(ISERROR(VLOOKUP(J24,'KAYIT LİSTESİ'!$B$4:$H$1023,3,0)),"",(VLOOKUP(J24,'KAYIT LİSTESİ'!$B$4:$H$1023,3,0)))</f>
        <v>324</v>
      </c>
      <c r="L24" s="214">
        <f>IF(ISERROR(VLOOKUP(J24,'KAYIT LİSTESİ'!$B$4:$H$1023,4,0)),"",(VLOOKUP(J24,'KAYIT LİSTESİ'!$B$4:$H$1023,4,0)))</f>
        <v>35996</v>
      </c>
      <c r="M24" s="181" t="str">
        <f>IF(ISERROR(VLOOKUP(J24,'KAYIT LİSTESİ'!$B$4:$H$1023,5,0)),"",(VLOOKUP(J24,'KAYIT LİSTESİ'!$B$4:$H$1023,5,0)))</f>
        <v>ALENAY BİRCEM SAĞLAM</v>
      </c>
      <c r="N24" s="181" t="str">
        <f>IF(ISERROR(VLOOKUP(J24,'KAYIT LİSTESİ'!$B$4:$H$1023,6,0)),"",(VLOOKUP(J24,'KAYIT LİSTESİ'!$B$4:$H$1023,6,0)))</f>
        <v>İZMİR-İZMİR BÜYÜKŞEHİR BELEDİYE SPOR KLUBÜ</v>
      </c>
      <c r="O24" s="215"/>
    </row>
    <row r="25" spans="1:15" ht="42.75" customHeight="1">
      <c r="A25" s="72">
        <v>8</v>
      </c>
      <c r="B25" s="212" t="s">
        <v>593</v>
      </c>
      <c r="C25" s="367">
        <f>IF(ISERROR(VLOOKUP(B25,'KAYIT LİSTESİ'!$B$4:$H$1023,3,0)),"",(VLOOKUP(B25,'KAYIT LİSTESİ'!$B$4:$H$1023,3,0)))</f>
        <v>357</v>
      </c>
      <c r="D25" s="122">
        <f>IF(ISERROR(VLOOKUP(B25,'KAYIT LİSTESİ'!$B$4:$H$1023,4,0)),"",(VLOOKUP(B25,'KAYIT LİSTESİ'!$B$4:$H$1023,4,0)))</f>
        <v>35171</v>
      </c>
      <c r="E25" s="213" t="str">
        <f>IF(ISERROR(VLOOKUP(B25,'KAYIT LİSTESİ'!$B$4:$H$1023,5,0)),"",(VLOOKUP(B25,'KAYIT LİSTESİ'!$B$4:$H$1023,5,0)))</f>
        <v>ARZU İPER</v>
      </c>
      <c r="F25" s="213" t="str">
        <f>IF(ISERROR(VLOOKUP(B25,'KAYIT LİSTESİ'!$B$4:$H$1023,6,0)),"",(VLOOKUP(B25,'KAYIT LİSTESİ'!$B$4:$H$1023,6,0)))</f>
        <v>BURSA-OSMANGAZİ BELEDİYESPOR</v>
      </c>
      <c r="G25" s="189"/>
      <c r="H25" s="232"/>
      <c r="I25" s="72">
        <v>8</v>
      </c>
      <c r="J25" s="212" t="s">
        <v>702</v>
      </c>
      <c r="K25" s="369">
        <f>IF(ISERROR(VLOOKUP(J25,'KAYIT LİSTESİ'!$B$4:$H$1023,3,0)),"",(VLOOKUP(J25,'KAYIT LİSTESİ'!$B$4:$H$1023,3,0)))</f>
        <v>358</v>
      </c>
      <c r="L25" s="214">
        <f>IF(ISERROR(VLOOKUP(J25,'KAYIT LİSTESİ'!$B$4:$H$1023,4,0)),"",(VLOOKUP(J25,'KAYIT LİSTESİ'!$B$4:$H$1023,4,0)))</f>
        <v>35065</v>
      </c>
      <c r="M25" s="181" t="str">
        <f>IF(ISERROR(VLOOKUP(J25,'KAYIT LİSTESİ'!$B$4:$H$1023,5,0)),"",(VLOOKUP(J25,'KAYIT LİSTESİ'!$B$4:$H$1023,5,0)))</f>
        <v>CANAN KILIÇ</v>
      </c>
      <c r="N25" s="181" t="str">
        <f>IF(ISERROR(VLOOKUP(J25,'KAYIT LİSTESİ'!$B$4:$H$1023,6,0)),"",(VLOOKUP(J25,'KAYIT LİSTESİ'!$B$4:$H$1023,6,0)))</f>
        <v>BURSA-OSMANGAZİ BELEDİYESPOR</v>
      </c>
      <c r="O25" s="215"/>
    </row>
    <row r="26" spans="1:15" ht="42.75" customHeight="1">
      <c r="A26" s="1032" t="s">
        <v>484</v>
      </c>
      <c r="B26" s="1032"/>
      <c r="C26" s="1032"/>
      <c r="D26" s="1032"/>
      <c r="E26" s="1032"/>
      <c r="F26" s="1032"/>
      <c r="G26" s="1032"/>
      <c r="H26" s="232"/>
      <c r="I26" s="1032" t="s">
        <v>483</v>
      </c>
      <c r="J26" s="1032"/>
      <c r="K26" s="1032"/>
      <c r="L26" s="1032"/>
      <c r="M26" s="1032"/>
      <c r="N26" s="1032"/>
      <c r="O26" s="1032"/>
    </row>
    <row r="27" spans="1:15" ht="42.75" customHeight="1">
      <c r="A27" s="233" t="s">
        <v>6</v>
      </c>
      <c r="B27" s="235"/>
      <c r="C27" s="233" t="s">
        <v>99</v>
      </c>
      <c r="D27" s="233" t="s">
        <v>20</v>
      </c>
      <c r="E27" s="233" t="s">
        <v>7</v>
      </c>
      <c r="F27" s="204" t="s">
        <v>1356</v>
      </c>
      <c r="G27" s="233" t="s">
        <v>302</v>
      </c>
      <c r="H27" s="232"/>
      <c r="I27" s="233" t="s">
        <v>6</v>
      </c>
      <c r="J27" s="235"/>
      <c r="K27" s="233" t="s">
        <v>99</v>
      </c>
      <c r="L27" s="233" t="s">
        <v>20</v>
      </c>
      <c r="M27" s="233" t="s">
        <v>7</v>
      </c>
      <c r="N27" s="204" t="s">
        <v>1356</v>
      </c>
      <c r="O27" s="233" t="s">
        <v>302</v>
      </c>
    </row>
    <row r="28" spans="1:15" ht="42.75" customHeight="1">
      <c r="A28" s="94">
        <v>1</v>
      </c>
      <c r="B28" s="95" t="s">
        <v>400</v>
      </c>
      <c r="C28" s="370">
        <f>IF(ISERROR(VLOOKUP(B28,'KAYIT LİSTESİ'!$B$4:$H$1023,3,0)),"",(VLOOKUP(B28,'KAYIT LİSTESİ'!$B$4:$H$1023,3,0)))</f>
        <v>366</v>
      </c>
      <c r="D28" s="97">
        <f>IF(ISERROR(VLOOKUP(B28,'KAYIT LİSTESİ'!$B$4:$H$1023,4,0)),"",(VLOOKUP(B28,'KAYIT LİSTESİ'!$B$4:$H$1023,4,0)))</f>
        <v>33973</v>
      </c>
      <c r="E28" s="194" t="str">
        <f>IF(ISERROR(VLOOKUP(B28,'KAYIT LİSTESİ'!$B$4:$H$1023,5,0)),"",(VLOOKUP(B28,'KAYIT LİSTESİ'!$B$4:$H$1023,5,0)))</f>
        <v>SEDA ERBAY</v>
      </c>
      <c r="F28" s="194" t="str">
        <f>IF(ISERROR(VLOOKUP(B28,'KAYIT LİSTESİ'!$B$4:$H$1023,6,0)),"",(VLOOKUP(B28,'KAYIT LİSTESİ'!$B$4:$H$1023,6,0)))</f>
        <v>BURSA-OSMANGAZİ BELEDİYESPOR</v>
      </c>
      <c r="G28" s="215"/>
      <c r="H28" s="232"/>
      <c r="I28" s="94">
        <v>1</v>
      </c>
      <c r="J28" s="95" t="s">
        <v>360</v>
      </c>
      <c r="K28" s="370">
        <f>IF(ISERROR(VLOOKUP(J28,'KAYIT LİSTESİ'!$B$4:$H$1023,3,0)),"",(VLOOKUP(J28,'KAYIT LİSTESİ'!$B$4:$H$1023,3,0)))</f>
        <v>364</v>
      </c>
      <c r="L28" s="97">
        <f>IF(ISERROR(VLOOKUP(J28,'KAYIT LİSTESİ'!$B$4:$H$1023,4,0)),"",(VLOOKUP(J28,'KAYIT LİSTESİ'!$B$4:$H$1023,4,0)))</f>
        <v>35704</v>
      </c>
      <c r="M28" s="194" t="str">
        <f>IF(ISERROR(VLOOKUP(J28,'KAYIT LİSTESİ'!$B$4:$H$1023,5,0)),"",(VLOOKUP(J28,'KAYIT LİSTESİ'!$B$4:$H$1023,5,0)))</f>
        <v>MELİKE TAN</v>
      </c>
      <c r="N28" s="194" t="str">
        <f>IF(ISERROR(VLOOKUP(J28,'KAYIT LİSTESİ'!$B$4:$H$1023,6,0)),"",(VLOOKUP(J28,'KAYIT LİSTESİ'!$B$4:$H$1023,6,0)))</f>
        <v>BURSA-OSMANGAZİ BELEDİYESPOR</v>
      </c>
      <c r="O28" s="215"/>
    </row>
    <row r="29" spans="1:15" ht="42.75" customHeight="1">
      <c r="A29" s="94">
        <v>2</v>
      </c>
      <c r="B29" s="95" t="s">
        <v>401</v>
      </c>
      <c r="C29" s="370">
        <f>IF(ISERROR(VLOOKUP(B29,'KAYIT LİSTESİ'!$B$4:$H$1023,3,0)),"",(VLOOKUP(B29,'KAYIT LİSTESİ'!$B$4:$H$1023,3,0)))</f>
        <v>352</v>
      </c>
      <c r="D29" s="97">
        <f>IF(ISERROR(VLOOKUP(B29,'KAYIT LİSTESİ'!$B$4:$H$1023,4,0)),"",(VLOOKUP(B29,'KAYIT LİSTESİ'!$B$4:$H$1023,4,0)))</f>
        <v>29417</v>
      </c>
      <c r="E29" s="194" t="str">
        <f>IF(ISERROR(VLOOKUP(B29,'KAYIT LİSTESİ'!$B$4:$H$1023,5,0)),"",(VLOOKUP(B29,'KAYIT LİSTESİ'!$B$4:$H$1023,5,0)))</f>
        <v>SUNİYE DOĞANBAŞ</v>
      </c>
      <c r="F29" s="194" t="str">
        <f>IF(ISERROR(VLOOKUP(B29,'KAYIT LİSTESİ'!$B$4:$H$1023,6,0)),"",(VLOOKUP(B29,'KAYIT LİSTESİ'!$B$4:$H$1023,6,0)))</f>
        <v>MERSİN-MESKİSPOR</v>
      </c>
      <c r="G29" s="215"/>
      <c r="H29" s="232"/>
      <c r="I29" s="94">
        <v>2</v>
      </c>
      <c r="J29" s="95" t="s">
        <v>361</v>
      </c>
      <c r="K29" s="370">
        <f>IF(ISERROR(VLOOKUP(J29,'KAYIT LİSTESİ'!$B$4:$H$1023,3,0)),"",(VLOOKUP(J29,'KAYIT LİSTESİ'!$B$4:$H$1023,3,0)))</f>
        <v>339</v>
      </c>
      <c r="L29" s="97">
        <f>IF(ISERROR(VLOOKUP(J29,'KAYIT LİSTESİ'!$B$4:$H$1023,4,0)),"",(VLOOKUP(J29,'KAYIT LİSTESİ'!$B$4:$H$1023,4,0)))</f>
        <v>33811</v>
      </c>
      <c r="M29" s="194" t="str">
        <f>IF(ISERROR(VLOOKUP(J29,'KAYIT LİSTESİ'!$B$4:$H$1023,5,0)),"",(VLOOKUP(J29,'KAYIT LİSTESİ'!$B$4:$H$1023,5,0)))</f>
        <v>ELİF BERK</v>
      </c>
      <c r="N29" s="194" t="str">
        <f>IF(ISERROR(VLOOKUP(J29,'KAYIT LİSTESİ'!$B$4:$H$1023,6,0)),"",(VLOOKUP(J29,'KAYIT LİSTESİ'!$B$4:$H$1023,6,0)))</f>
        <v>MERSİN-MESKİSPOR</v>
      </c>
      <c r="O29" s="215"/>
    </row>
    <row r="30" spans="1:15" ht="42.75" customHeight="1">
      <c r="A30" s="94">
        <v>3</v>
      </c>
      <c r="B30" s="95" t="s">
        <v>402</v>
      </c>
      <c r="C30" s="370">
        <f>IF(ISERROR(VLOOKUP(B30,'KAYIT LİSTESİ'!$B$4:$H$1023,3,0)),"",(VLOOKUP(B30,'KAYIT LİSTESİ'!$B$4:$H$1023,3,0)))</f>
        <v>328</v>
      </c>
      <c r="D30" s="97">
        <f>IF(ISERROR(VLOOKUP(B30,'KAYIT LİSTESİ'!$B$4:$H$1023,4,0)),"",(VLOOKUP(B30,'KAYIT LİSTESİ'!$B$4:$H$1023,4,0)))</f>
        <v>35054</v>
      </c>
      <c r="E30" s="194" t="str">
        <f>IF(ISERROR(VLOOKUP(B30,'KAYIT LİSTESİ'!$B$4:$H$1023,5,0)),"",(VLOOKUP(B30,'KAYIT LİSTESİ'!$B$4:$H$1023,5,0)))</f>
        <v>ÇİLEM SAĞLIK</v>
      </c>
      <c r="F30" s="194" t="str">
        <f>IF(ISERROR(VLOOKUP(B30,'KAYIT LİSTESİ'!$B$4:$H$1023,6,0)),"",(VLOOKUP(B30,'KAYIT LİSTESİ'!$B$4:$H$1023,6,0)))</f>
        <v>İZMİR-İZMİR BÜYÜKŞEHİR BELEDİYE SPOR KLUBÜ</v>
      </c>
      <c r="G30" s="215"/>
      <c r="H30" s="232"/>
      <c r="I30" s="94">
        <v>3</v>
      </c>
      <c r="J30" s="95" t="s">
        <v>362</v>
      </c>
      <c r="K30" s="370">
        <f>IF(ISERROR(VLOOKUP(J30,'KAYIT LİSTESİ'!$B$4:$H$1023,3,0)),"",(VLOOKUP(J30,'KAYIT LİSTESİ'!$B$4:$H$1023,3,0)))</f>
        <v>333</v>
      </c>
      <c r="L30" s="97">
        <f>IF(ISERROR(VLOOKUP(J30,'KAYIT LİSTESİ'!$B$4:$H$1023,4,0)),"",(VLOOKUP(J30,'KAYIT LİSTESİ'!$B$4:$H$1023,4,0)))</f>
        <v>35431</v>
      </c>
      <c r="M30" s="194" t="str">
        <f>IF(ISERROR(VLOOKUP(J30,'KAYIT LİSTESİ'!$B$4:$H$1023,5,0)),"",(VLOOKUP(J30,'KAYIT LİSTESİ'!$B$4:$H$1023,5,0)))</f>
        <v>MELİS KESTEKOĞLU</v>
      </c>
      <c r="N30" s="194" t="str">
        <f>IF(ISERROR(VLOOKUP(J30,'KAYIT LİSTESİ'!$B$4:$H$1023,6,0)),"",(VLOOKUP(J30,'KAYIT LİSTESİ'!$B$4:$H$1023,6,0)))</f>
        <v>İZMİR-İZMİR BÜYÜKŞEHİR BELEDİYE SPOR KLUBÜ</v>
      </c>
      <c r="O30" s="215"/>
    </row>
    <row r="31" spans="1:15" ht="42.75" customHeight="1">
      <c r="A31" s="94">
        <v>4</v>
      </c>
      <c r="B31" s="95" t="s">
        <v>403</v>
      </c>
      <c r="C31" s="370">
        <f>IF(ISERROR(VLOOKUP(B31,'KAYIT LİSTESİ'!$B$4:$H$1023,3,0)),"",(VLOOKUP(B31,'KAYIT LİSTESİ'!$B$4:$H$1023,3,0)))</f>
        <v>252</v>
      </c>
      <c r="D31" s="97">
        <f>IF(ISERROR(VLOOKUP(B31,'KAYIT LİSTESİ'!$B$4:$H$1023,4,0)),"",(VLOOKUP(B31,'KAYIT LİSTESİ'!$B$4:$H$1023,4,0)))</f>
        <v>34335</v>
      </c>
      <c r="E31" s="194" t="str">
        <f>IF(ISERROR(VLOOKUP(B31,'KAYIT LİSTESİ'!$B$4:$H$1023,5,0)),"",(VLOOKUP(B31,'KAYIT LİSTESİ'!$B$4:$H$1023,5,0)))</f>
        <v>AYSEL BOZTAŞ</v>
      </c>
      <c r="F31" s="194" t="str">
        <f>IF(ISERROR(VLOOKUP(B31,'KAYIT LİSTESİ'!$B$4:$H$1023,6,0)),"",(VLOOKUP(B31,'KAYIT LİSTESİ'!$B$4:$H$1023,6,0)))</f>
        <v>İSTANBUL-BEŞİKTAŞ J.K</v>
      </c>
      <c r="G31" s="215"/>
      <c r="H31" s="232"/>
      <c r="I31" s="94">
        <v>4</v>
      </c>
      <c r="J31" s="95" t="s">
        <v>363</v>
      </c>
      <c r="K31" s="370">
        <f>IF(ISERROR(VLOOKUP(J31,'KAYIT LİSTESİ'!$B$4:$H$1023,3,0)),"",(VLOOKUP(J31,'KAYIT LİSTESİ'!$B$4:$H$1023,3,0)))</f>
        <v>253</v>
      </c>
      <c r="L31" s="97" t="str">
        <f>IF(ISERROR(VLOOKUP(J31,'KAYIT LİSTESİ'!$B$4:$H$1023,4,0)),"",(VLOOKUP(J31,'KAYIT LİSTESİ'!$B$4:$H$1023,4,0)))</f>
        <v>01 01 1997</v>
      </c>
      <c r="M31" s="194" t="str">
        <f>IF(ISERROR(VLOOKUP(J31,'KAYIT LİSTESİ'!$B$4:$H$1023,5,0)),"",(VLOOKUP(J31,'KAYIT LİSTESİ'!$B$4:$H$1023,5,0)))</f>
        <v>Bahar AYTEKİN</v>
      </c>
      <c r="N31" s="194" t="str">
        <f>IF(ISERROR(VLOOKUP(J31,'KAYIT LİSTESİ'!$B$4:$H$1023,6,0)),"",(VLOOKUP(J31,'KAYIT LİSTESİ'!$B$4:$H$1023,6,0)))</f>
        <v>İSTANBUL-BEŞİKTAŞ J.K</v>
      </c>
      <c r="O31" s="215"/>
    </row>
    <row r="32" spans="1:15" ht="42.75" customHeight="1">
      <c r="A32" s="94">
        <v>5</v>
      </c>
      <c r="B32" s="95" t="s">
        <v>404</v>
      </c>
      <c r="C32" s="370">
        <f>IF(ISERROR(VLOOKUP(B32,'KAYIT LİSTESİ'!$B$4:$H$1023,3,0)),"",(VLOOKUP(B32,'KAYIT LİSTESİ'!$B$4:$H$1023,3,0)))</f>
        <v>276</v>
      </c>
      <c r="D32" s="97">
        <f>IF(ISERROR(VLOOKUP(B32,'KAYIT LİSTESİ'!$B$4:$H$1023,4,0)),"",(VLOOKUP(B32,'KAYIT LİSTESİ'!$B$4:$H$1023,4,0)))</f>
        <v>35152</v>
      </c>
      <c r="E32" s="194" t="str">
        <f>IF(ISERROR(VLOOKUP(B32,'KAYIT LİSTESİ'!$B$4:$H$1023,5,0)),"",(VLOOKUP(B32,'KAYIT LİSTESİ'!$B$4:$H$1023,5,0)))</f>
        <v>Merve KARADENİZ</v>
      </c>
      <c r="F32" s="194" t="str">
        <f>IF(ISERROR(VLOOKUP(B32,'KAYIT LİSTESİ'!$B$4:$H$1023,6,0)),"",(VLOOKUP(B32,'KAYIT LİSTESİ'!$B$4:$H$1023,6,0)))</f>
        <v>BURSA-BURSA BÜYÜKŞEHİR BELEDİYESPOR K.</v>
      </c>
      <c r="G32" s="215"/>
      <c r="H32" s="232"/>
      <c r="I32" s="94">
        <v>5</v>
      </c>
      <c r="J32" s="95" t="s">
        <v>364</v>
      </c>
      <c r="K32" s="370">
        <f>IF(ISERROR(VLOOKUP(J32,'KAYIT LİSTESİ'!$B$4:$H$1023,3,0)),"",(VLOOKUP(J32,'KAYIT LİSTESİ'!$B$4:$H$1023,3,0)))</f>
        <v>274</v>
      </c>
      <c r="L32" s="97">
        <f>IF(ISERROR(VLOOKUP(J32,'KAYIT LİSTESİ'!$B$4:$H$1023,4,0)),"",(VLOOKUP(J32,'KAYIT LİSTESİ'!$B$4:$H$1023,4,0)))</f>
        <v>34606</v>
      </c>
      <c r="M32" s="194" t="str">
        <f>IF(ISERROR(VLOOKUP(J32,'KAYIT LİSTESİ'!$B$4:$H$1023,5,0)),"",(VLOOKUP(J32,'KAYIT LİSTESİ'!$B$4:$H$1023,5,0)))</f>
        <v>Gülçin AYSAL</v>
      </c>
      <c r="N32" s="194" t="str">
        <f>IF(ISERROR(VLOOKUP(J32,'KAYIT LİSTESİ'!$B$4:$H$1023,6,0)),"",(VLOOKUP(J32,'KAYIT LİSTESİ'!$B$4:$H$1023,6,0)))</f>
        <v>BURSA-BURSA BÜYÜKŞEHİR BELEDİYESPOR K.</v>
      </c>
      <c r="O32" s="215"/>
    </row>
    <row r="33" spans="1:15" ht="42.75" customHeight="1">
      <c r="A33" s="94">
        <v>6</v>
      </c>
      <c r="B33" s="95" t="s">
        <v>405</v>
      </c>
      <c r="C33" s="370">
        <f>IF(ISERROR(VLOOKUP(B33,'KAYIT LİSTESİ'!$B$4:$H$1023,3,0)),"",(VLOOKUP(B33,'KAYIT LİSTESİ'!$B$4:$H$1023,3,0)))</f>
        <v>372</v>
      </c>
      <c r="D33" s="97">
        <f>IF(ISERROR(VLOOKUP(B33,'KAYIT LİSTESİ'!$B$4:$H$1023,4,0)),"",(VLOOKUP(B33,'KAYIT LİSTESİ'!$B$4:$H$1023,4,0)))</f>
        <v>35438</v>
      </c>
      <c r="E33" s="194" t="str">
        <f>IF(ISERROR(VLOOKUP(B33,'KAYIT LİSTESİ'!$B$4:$H$1023,5,0)),"",(VLOOKUP(B33,'KAYIT LİSTESİ'!$B$4:$H$1023,5,0)))</f>
        <v>ASLI PALTA</v>
      </c>
      <c r="F33" s="194" t="str">
        <f>IF(ISERROR(VLOOKUP(B33,'KAYIT LİSTESİ'!$B$4:$H$1023,6,0)),"",(VLOOKUP(B33,'KAYIT LİSTESİ'!$B$4:$H$1023,6,0)))</f>
        <v>İSTANBUL-ÜSKÜDAR BELEDİYESİ SPOR KULÜBÜ</v>
      </c>
      <c r="G33" s="215"/>
      <c r="H33" s="232"/>
      <c r="I33" s="94">
        <v>6</v>
      </c>
      <c r="J33" s="95" t="s">
        <v>365</v>
      </c>
      <c r="K33" s="370">
        <f>IF(ISERROR(VLOOKUP(J33,'KAYIT LİSTESİ'!$B$4:$H$1023,3,0)),"",(VLOOKUP(J33,'KAYIT LİSTESİ'!$B$4:$H$1023,3,0)))</f>
        <v>379</v>
      </c>
      <c r="L33" s="97">
        <f>IF(ISERROR(VLOOKUP(J33,'KAYIT LİSTESİ'!$B$4:$H$1023,4,0)),"",(VLOOKUP(J33,'KAYIT LİSTESİ'!$B$4:$H$1023,4,0)))</f>
        <v>32874</v>
      </c>
      <c r="M33" s="194" t="str">
        <f>IF(ISERROR(VLOOKUP(J33,'KAYIT LİSTESİ'!$B$4:$H$1023,5,0)),"",(VLOOKUP(J33,'KAYIT LİSTESİ'!$B$4:$H$1023,5,0)))</f>
        <v>HALİME KILIÇ</v>
      </c>
      <c r="N33" s="194" t="str">
        <f>IF(ISERROR(VLOOKUP(J33,'KAYIT LİSTESİ'!$B$4:$H$1023,6,0)),"",(VLOOKUP(J33,'KAYIT LİSTESİ'!$B$4:$H$1023,6,0)))</f>
        <v>İSTANBUL-ÜSKÜDAR BELEDİYESİ SPOR KULÜBÜ</v>
      </c>
      <c r="O33" s="215"/>
    </row>
    <row r="34" spans="1:15" ht="42.75" customHeight="1">
      <c r="A34" s="94">
        <v>7</v>
      </c>
      <c r="B34" s="95" t="s">
        <v>406</v>
      </c>
      <c r="C34" s="370">
        <f>IF(ISERROR(VLOOKUP(B34,'KAYIT LİSTESİ'!$B$4:$H$1023,3,0)),"",(VLOOKUP(B34,'KAYIT LİSTESİ'!$B$4:$H$1023,3,0)))</f>
        <v>308</v>
      </c>
      <c r="D34" s="97" t="str">
        <f>IF(ISERROR(VLOOKUP(B34,'KAYIT LİSTESİ'!$B$4:$H$1023,4,0)),"",(VLOOKUP(B34,'KAYIT LİSTESİ'!$B$4:$H$1023,4,0)))</f>
        <v>27.03.0997</v>
      </c>
      <c r="E34" s="194" t="str">
        <f>IF(ISERROR(VLOOKUP(B34,'KAYIT LİSTESİ'!$B$4:$H$1023,5,0)),"",(VLOOKUP(B34,'KAYIT LİSTESİ'!$B$4:$H$1023,5,0)))</f>
        <v>EDA TUĞSUZ</v>
      </c>
      <c r="F34" s="194" t="str">
        <f>IF(ISERROR(VLOOKUP(B34,'KAYIT LİSTESİ'!$B$4:$H$1023,6,0)),"",(VLOOKUP(B34,'KAYIT LİSTESİ'!$B$4:$H$1023,6,0)))</f>
        <v>İSTANBUL-FENERBAHÇE</v>
      </c>
      <c r="G34" s="215"/>
      <c r="H34" s="232"/>
      <c r="I34" s="94">
        <v>7</v>
      </c>
      <c r="J34" s="95" t="s">
        <v>366</v>
      </c>
      <c r="K34" s="370">
        <f>IF(ISERROR(VLOOKUP(J34,'KAYIT LİSTESİ'!$B$4:$H$1023,3,0)),"",(VLOOKUP(J34,'KAYIT LİSTESİ'!$B$4:$H$1023,3,0)))</f>
        <v>322</v>
      </c>
      <c r="L34" s="97">
        <f>IF(ISERROR(VLOOKUP(J34,'KAYIT LİSTESİ'!$B$4:$H$1023,4,0)),"",(VLOOKUP(J34,'KAYIT LİSTESİ'!$B$4:$H$1023,4,0)))</f>
        <v>34198</v>
      </c>
      <c r="M34" s="194" t="str">
        <f>IF(ISERROR(VLOOKUP(J34,'KAYIT LİSTESİ'!$B$4:$H$1023,5,0)),"",(VLOOKUP(J34,'KAYIT LİSTESİ'!$B$4:$H$1023,5,0)))</f>
        <v>ZEHRA UZUNBİLEK</v>
      </c>
      <c r="N34" s="194" t="str">
        <f>IF(ISERROR(VLOOKUP(J34,'KAYIT LİSTESİ'!$B$4:$H$1023,6,0)),"",(VLOOKUP(J34,'KAYIT LİSTESİ'!$B$4:$H$1023,6,0)))</f>
        <v>İSTANBUL-FENERBAHÇE</v>
      </c>
      <c r="O34" s="215"/>
    </row>
    <row r="35" spans="1:15" ht="42.75" customHeight="1">
      <c r="A35" s="94">
        <v>8</v>
      </c>
      <c r="B35" s="95" t="s">
        <v>407</v>
      </c>
      <c r="C35" s="370">
        <f>IF(ISERROR(VLOOKUP(B35,'KAYIT LİSTESİ'!$B$4:$H$1023,3,0)),"",(VLOOKUP(B35,'KAYIT LİSTESİ'!$B$4:$H$1023,3,0)))</f>
        <v>297</v>
      </c>
      <c r="D35" s="97">
        <f>IF(ISERROR(VLOOKUP(B35,'KAYIT LİSTESİ'!$B$4:$H$1023,4,0)),"",(VLOOKUP(B35,'KAYIT LİSTESİ'!$B$4:$H$1023,4,0)))</f>
        <v>33780</v>
      </c>
      <c r="E35" s="194" t="str">
        <f>IF(ISERROR(VLOOKUP(B35,'KAYIT LİSTESİ'!$B$4:$H$1023,5,0)),"",(VLOOKUP(B35,'KAYIT LİSTESİ'!$B$4:$H$1023,5,0)))</f>
        <v>SELENE DURNA</v>
      </c>
      <c r="F35" s="194" t="str">
        <f>IF(ISERROR(VLOOKUP(B35,'KAYIT LİSTESİ'!$B$4:$H$1023,6,0)),"",(VLOOKUP(B35,'KAYIT LİSTESİ'!$B$4:$H$1023,6,0)))</f>
        <v>İSTANBUL-ENKA SPOR KULÜBÜ</v>
      </c>
      <c r="G35" s="215"/>
      <c r="H35" s="232"/>
      <c r="I35" s="94">
        <v>8</v>
      </c>
      <c r="J35" s="95" t="s">
        <v>367</v>
      </c>
      <c r="K35" s="370">
        <f>IF(ISERROR(VLOOKUP(J35,'KAYIT LİSTESİ'!$B$4:$H$1023,3,0)),"",(VLOOKUP(J35,'KAYIT LİSTESİ'!$B$4:$H$1023,3,0)))</f>
        <v>292</v>
      </c>
      <c r="L35" s="97">
        <f>IF(ISERROR(VLOOKUP(J35,'KAYIT LİSTESİ'!$B$4:$H$1023,4,0)),"",(VLOOKUP(J35,'KAYIT LİSTESİ'!$B$4:$H$1023,4,0)))</f>
        <v>34029</v>
      </c>
      <c r="M35" s="194" t="str">
        <f>IF(ISERROR(VLOOKUP(J35,'KAYIT LİSTESİ'!$B$4:$H$1023,5,0)),"",(VLOOKUP(J35,'KAYIT LİSTESİ'!$B$4:$H$1023,5,0)))</f>
        <v>ELÇİN KAYA</v>
      </c>
      <c r="N35" s="194" t="str">
        <f>IF(ISERROR(VLOOKUP(J35,'KAYIT LİSTESİ'!$B$4:$H$1023,6,0)),"",(VLOOKUP(J35,'KAYIT LİSTESİ'!$B$4:$H$1023,6,0)))</f>
        <v>İSTANBUL-ENKA SPOR KULÜBÜ</v>
      </c>
      <c r="O35" s="215"/>
    </row>
    <row r="36" spans="1:15" ht="42.75" customHeight="1">
      <c r="A36" s="1032" t="s">
        <v>296</v>
      </c>
      <c r="B36" s="1032"/>
      <c r="C36" s="1032"/>
      <c r="D36" s="1032"/>
      <c r="E36" s="1032"/>
      <c r="F36" s="1032"/>
      <c r="G36" s="1032"/>
      <c r="H36" s="232"/>
      <c r="I36" s="1032" t="s">
        <v>294</v>
      </c>
      <c r="J36" s="1032"/>
      <c r="K36" s="1032"/>
      <c r="L36" s="1032"/>
      <c r="M36" s="1032"/>
      <c r="N36" s="1032"/>
      <c r="O36" s="1032"/>
    </row>
    <row r="37" spans="1:15" ht="42.75" customHeight="1">
      <c r="A37" s="233" t="s">
        <v>6</v>
      </c>
      <c r="B37" s="235"/>
      <c r="C37" s="233" t="s">
        <v>99</v>
      </c>
      <c r="D37" s="233" t="s">
        <v>20</v>
      </c>
      <c r="E37" s="233" t="s">
        <v>7</v>
      </c>
      <c r="F37" s="204" t="s">
        <v>1356</v>
      </c>
      <c r="G37" s="233" t="s">
        <v>302</v>
      </c>
      <c r="H37" s="232"/>
      <c r="I37" s="233" t="s">
        <v>6</v>
      </c>
      <c r="J37" s="235"/>
      <c r="K37" s="233" t="s">
        <v>99</v>
      </c>
      <c r="L37" s="233" t="s">
        <v>20</v>
      </c>
      <c r="M37" s="233" t="s">
        <v>7</v>
      </c>
      <c r="N37" s="204" t="s">
        <v>1356</v>
      </c>
      <c r="O37" s="233" t="s">
        <v>302</v>
      </c>
    </row>
    <row r="38" spans="1:15" ht="42.75" customHeight="1">
      <c r="A38" s="72">
        <v>1</v>
      </c>
      <c r="B38" s="212" t="s">
        <v>227</v>
      </c>
      <c r="C38" s="367">
        <f>IF(ISERROR(VLOOKUP(B38,'KAYIT LİSTESİ'!$B$4:$H$1023,3,0)),"",(VLOOKUP(B38,'KAYIT LİSTESİ'!$B$4:$H$1023,3,0)))</f>
        <v>361</v>
      </c>
      <c r="D38" s="122">
        <f>IF(ISERROR(VLOOKUP(B38,'KAYIT LİSTESİ'!$B$4:$H$1023,4,0)),"",(VLOOKUP(B38,'KAYIT LİSTESİ'!$B$4:$H$1023,4,0)))</f>
        <v>35565</v>
      </c>
      <c r="E38" s="213" t="str">
        <f>IF(ISERROR(VLOOKUP(B38,'KAYIT LİSTESİ'!$B$4:$H$1023,5,0)),"",(VLOOKUP(B38,'KAYIT LİSTESİ'!$B$4:$H$1023,5,0)))</f>
        <v>DİLAN ERDEMİR</v>
      </c>
      <c r="F38" s="213" t="str">
        <f>IF(ISERROR(VLOOKUP(B38,'KAYIT LİSTESİ'!$B$4:$H$1023,6,0)),"",(VLOOKUP(B38,'KAYIT LİSTESİ'!$B$4:$H$1023,6,0)))</f>
        <v>BURSA-OSMANGAZİ BELEDİYESPOR</v>
      </c>
      <c r="G38" s="189"/>
      <c r="H38" s="232"/>
      <c r="I38" s="94">
        <v>1</v>
      </c>
      <c r="J38" s="95" t="s">
        <v>1269</v>
      </c>
      <c r="K38" s="370">
        <f>IF(ISERROR(VLOOKUP(J38,'KAYIT LİSTESİ'!$B$4:$H$1023,3,0)),"",(VLOOKUP(J38,'KAYIT LİSTESİ'!$B$4:$H$1023,3,0)))</f>
        <v>367</v>
      </c>
      <c r="L38" s="97">
        <f>IF(ISERROR(VLOOKUP(J38,'KAYIT LİSTESİ'!$B$4:$H$1023,4,0)),"",(VLOOKUP(J38,'KAYIT LİSTESİ'!$B$4:$H$1023,4,0)))</f>
        <v>36083</v>
      </c>
      <c r="M38" s="194" t="str">
        <f>IF(ISERROR(VLOOKUP(J38,'KAYIT LİSTESİ'!$B$4:$H$1023,5,0)),"",(VLOOKUP(J38,'KAYIT LİSTESİ'!$B$4:$H$1023,5,0)))</f>
        <v>TUĞBA YENİ</v>
      </c>
      <c r="N38" s="194" t="str">
        <f>IF(ISERROR(VLOOKUP(J38,'KAYIT LİSTESİ'!$B$4:$H$1023,6,0)),"",(VLOOKUP(J38,'KAYIT LİSTESİ'!$B$4:$H$1023,6,0)))</f>
        <v>BURSA-OSMANGAZİ BELEDİYESPOR</v>
      </c>
      <c r="O38" s="215"/>
    </row>
    <row r="39" spans="1:15" ht="42.75" customHeight="1">
      <c r="A39" s="72">
        <v>2</v>
      </c>
      <c r="B39" s="212" t="s">
        <v>228</v>
      </c>
      <c r="C39" s="367">
        <f>IF(ISERROR(VLOOKUP(B39,'KAYIT LİSTESİ'!$B$4:$H$1023,3,0)),"",(VLOOKUP(B39,'KAYIT LİSTESİ'!$B$4:$H$1023,3,0)))</f>
        <v>342</v>
      </c>
      <c r="D39" s="122">
        <f>IF(ISERROR(VLOOKUP(B39,'KAYIT LİSTESİ'!$B$4:$H$1023,4,0)),"",(VLOOKUP(B39,'KAYIT LİSTESİ'!$B$4:$H$1023,4,0)))</f>
        <v>31565</v>
      </c>
      <c r="E39" s="213" t="str">
        <f>IF(ISERROR(VLOOKUP(B39,'KAYIT LİSTESİ'!$B$4:$H$1023,5,0)),"",(VLOOKUP(B39,'KAYIT LİSTESİ'!$B$4:$H$1023,5,0)))</f>
        <v>FERİDE SÜTÇÜ GÜNER</v>
      </c>
      <c r="F39" s="213" t="str">
        <f>IF(ISERROR(VLOOKUP(B39,'KAYIT LİSTESİ'!$B$4:$H$1023,6,0)),"",(VLOOKUP(B39,'KAYIT LİSTESİ'!$B$4:$H$1023,6,0)))</f>
        <v>MERSİN-MESKİSPOR</v>
      </c>
      <c r="G39" s="189"/>
      <c r="H39" s="232"/>
      <c r="I39" s="94">
        <v>2</v>
      </c>
      <c r="J39" s="95" t="s">
        <v>1270</v>
      </c>
      <c r="K39" s="370">
        <f>IF(ISERROR(VLOOKUP(J39,'KAYIT LİSTESİ'!$B$4:$H$1023,3,0)),"",(VLOOKUP(J39,'KAYIT LİSTESİ'!$B$4:$H$1023,3,0)))</f>
        <v>348</v>
      </c>
      <c r="L39" s="97">
        <f>IF(ISERROR(VLOOKUP(J39,'KAYIT LİSTESİ'!$B$4:$H$1023,4,0)),"",(VLOOKUP(J39,'KAYIT LİSTESİ'!$B$4:$H$1023,4,0)))</f>
        <v>34220</v>
      </c>
      <c r="M39" s="194" t="str">
        <f>IF(ISERROR(VLOOKUP(J39,'KAYIT LİSTESİ'!$B$4:$H$1023,5,0)),"",(VLOOKUP(J39,'KAYIT LİSTESİ'!$B$4:$H$1023,5,0)))</f>
        <v>NİDANUR EKİCİ</v>
      </c>
      <c r="N39" s="194" t="str">
        <f>IF(ISERROR(VLOOKUP(J39,'KAYIT LİSTESİ'!$B$4:$H$1023,6,0)),"",(VLOOKUP(J39,'KAYIT LİSTESİ'!$B$4:$H$1023,6,0)))</f>
        <v>MERSİN-MESKİSPOR</v>
      </c>
      <c r="O39" s="215"/>
    </row>
    <row r="40" spans="1:15" ht="42.75" customHeight="1">
      <c r="A40" s="72">
        <v>3</v>
      </c>
      <c r="B40" s="212" t="s">
        <v>229</v>
      </c>
      <c r="C40" s="367">
        <f>IF(ISERROR(VLOOKUP(B40,'KAYIT LİSTESİ'!$B$4:$H$1023,3,0)),"",(VLOOKUP(B40,'KAYIT LİSTESİ'!$B$4:$H$1023,3,0)))</f>
        <v>325</v>
      </c>
      <c r="D40" s="122">
        <f>IF(ISERROR(VLOOKUP(B40,'KAYIT LİSTESİ'!$B$4:$H$1023,4,0)),"",(VLOOKUP(B40,'KAYIT LİSTESİ'!$B$4:$H$1023,4,0)))</f>
        <v>36058</v>
      </c>
      <c r="E40" s="213" t="str">
        <f>IF(ISERROR(VLOOKUP(B40,'KAYIT LİSTESİ'!$B$4:$H$1023,5,0)),"",(VLOOKUP(B40,'KAYIT LİSTESİ'!$B$4:$H$1023,5,0)))</f>
        <v>ALEYNA KARADÜZ</v>
      </c>
      <c r="F40" s="213" t="str">
        <f>IF(ISERROR(VLOOKUP(B40,'KAYIT LİSTESİ'!$B$4:$H$1023,6,0)),"",(VLOOKUP(B40,'KAYIT LİSTESİ'!$B$4:$H$1023,6,0)))</f>
        <v>İZMİR-İZMİR BÜYÜKŞEHİR BELEDİYE SPOR KLUBÜ</v>
      </c>
      <c r="G40" s="189"/>
      <c r="H40" s="232"/>
      <c r="I40" s="94">
        <v>3</v>
      </c>
      <c r="J40" s="95" t="s">
        <v>1271</v>
      </c>
      <c r="K40" s="370">
        <f>IF(ISERROR(VLOOKUP(J40,'KAYIT LİSTESİ'!$B$4:$H$1023,3,0)),"",(VLOOKUP(J40,'KAYIT LİSTESİ'!$B$4:$H$1023,3,0)))</f>
        <v>335</v>
      </c>
      <c r="L40" s="97">
        <f>IF(ISERROR(VLOOKUP(J40,'KAYIT LİSTESİ'!$B$4:$H$1023,4,0)),"",(VLOOKUP(J40,'KAYIT LİSTESİ'!$B$4:$H$1023,4,0)))</f>
        <v>35154</v>
      </c>
      <c r="M40" s="194" t="str">
        <f>IF(ISERROR(VLOOKUP(J40,'KAYIT LİSTESİ'!$B$4:$H$1023,5,0)),"",(VLOOKUP(J40,'KAYIT LİSTESİ'!$B$4:$H$1023,5,0)))</f>
        <v>SEVİL TÜRKKAN</v>
      </c>
      <c r="N40" s="194" t="str">
        <f>IF(ISERROR(VLOOKUP(J40,'KAYIT LİSTESİ'!$B$4:$H$1023,6,0)),"",(VLOOKUP(J40,'KAYIT LİSTESİ'!$B$4:$H$1023,6,0)))</f>
        <v>İZMİR-İZMİR BÜYÜKŞEHİR BELEDİYE SPOR KLUBÜ</v>
      </c>
      <c r="O40" s="215"/>
    </row>
    <row r="41" spans="1:15" ht="42.75" customHeight="1">
      <c r="A41" s="72">
        <v>4</v>
      </c>
      <c r="B41" s="212" t="s">
        <v>230</v>
      </c>
      <c r="C41" s="367">
        <f>IF(ISERROR(VLOOKUP(B41,'KAYIT LİSTESİ'!$B$4:$H$1023,3,0)),"",(VLOOKUP(B41,'KAYIT LİSTESİ'!$B$4:$H$1023,3,0)))</f>
        <v>260</v>
      </c>
      <c r="D41" s="122" t="str">
        <f>IF(ISERROR(VLOOKUP(B41,'KAYIT LİSTESİ'!$B$4:$H$1023,4,0)),"",(VLOOKUP(B41,'KAYIT LİSTESİ'!$B$4:$H$1023,4,0)))</f>
        <v>23 03 1982</v>
      </c>
      <c r="E41" s="213" t="str">
        <f>IF(ISERROR(VLOOKUP(B41,'KAYIT LİSTESİ'!$B$4:$H$1023,5,0)),"",(VLOOKUP(B41,'KAYIT LİSTESİ'!$B$4:$H$1023,5,0)))</f>
        <v>Mukadder YILMAZ</v>
      </c>
      <c r="F41" s="213" t="str">
        <f>IF(ISERROR(VLOOKUP(B41,'KAYIT LİSTESİ'!$B$4:$H$1023,6,0)),"",(VLOOKUP(B41,'KAYIT LİSTESİ'!$B$4:$H$1023,6,0)))</f>
        <v>İSTANBUL-BEŞİKTAŞ J.K</v>
      </c>
      <c r="G41" s="189"/>
      <c r="H41" s="232"/>
      <c r="I41" s="94">
        <v>4</v>
      </c>
      <c r="J41" s="95" t="s">
        <v>1272</v>
      </c>
      <c r="K41" s="370">
        <f>IF(ISERROR(VLOOKUP(J41,'KAYIT LİSTESİ'!$B$4:$H$1023,3,0)),"",(VLOOKUP(J41,'KAYIT LİSTESİ'!$B$4:$H$1023,3,0)))</f>
        <v>262</v>
      </c>
      <c r="L41" s="97" t="str">
        <f>IF(ISERROR(VLOOKUP(J41,'KAYIT LİSTESİ'!$B$4:$H$1023,4,0)),"",(VLOOKUP(J41,'KAYIT LİSTESİ'!$B$4:$H$1023,4,0)))</f>
        <v>01 01 1997</v>
      </c>
      <c r="M41" s="194" t="str">
        <f>IF(ISERROR(VLOOKUP(J41,'KAYIT LİSTESİ'!$B$4:$H$1023,5,0)),"",(VLOOKUP(J41,'KAYIT LİSTESİ'!$B$4:$H$1023,5,0)))</f>
        <v>Nermin AYTEKİN</v>
      </c>
      <c r="N41" s="194" t="str">
        <f>IF(ISERROR(VLOOKUP(J41,'KAYIT LİSTESİ'!$B$4:$H$1023,6,0)),"",(VLOOKUP(J41,'KAYIT LİSTESİ'!$B$4:$H$1023,6,0)))</f>
        <v>İSTANBUL-BEŞİKTAŞ J.K</v>
      </c>
      <c r="O41" s="215"/>
    </row>
    <row r="42" spans="1:15" ht="42.75" customHeight="1">
      <c r="A42" s="72">
        <v>5</v>
      </c>
      <c r="B42" s="212" t="s">
        <v>231</v>
      </c>
      <c r="C42" s="367">
        <f>IF(ISERROR(VLOOKUP(B42,'KAYIT LİSTESİ'!$B$4:$H$1023,3,0)),"",(VLOOKUP(B42,'KAYIT LİSTESİ'!$B$4:$H$1023,3,0)))</f>
        <v>277</v>
      </c>
      <c r="D42" s="122">
        <f>IF(ISERROR(VLOOKUP(B42,'KAYIT LİSTESİ'!$B$4:$H$1023,4,0)),"",(VLOOKUP(B42,'KAYIT LİSTESİ'!$B$4:$H$1023,4,0)))</f>
        <v>34020</v>
      </c>
      <c r="E42" s="213" t="str">
        <f>IF(ISERROR(VLOOKUP(B42,'KAYIT LİSTESİ'!$B$4:$H$1023,5,0)),"",(VLOOKUP(B42,'KAYIT LİSTESİ'!$B$4:$H$1023,5,0)))</f>
        <v xml:space="preserve">Nesibe ATACAN </v>
      </c>
      <c r="F42" s="213" t="str">
        <f>IF(ISERROR(VLOOKUP(B42,'KAYIT LİSTESİ'!$B$4:$H$1023,6,0)),"",(VLOOKUP(B42,'KAYIT LİSTESİ'!$B$4:$H$1023,6,0)))</f>
        <v>BURSA-BURSA BÜYÜKŞEHİR BELEDİYESPOR K.</v>
      </c>
      <c r="G42" s="189"/>
      <c r="H42" s="232"/>
      <c r="I42" s="94">
        <v>5</v>
      </c>
      <c r="J42" s="95" t="s">
        <v>1273</v>
      </c>
      <c r="K42" s="370">
        <f>IF(ISERROR(VLOOKUP(J42,'KAYIT LİSTESİ'!$B$4:$H$1023,3,0)),"",(VLOOKUP(J42,'KAYIT LİSTESİ'!$B$4:$H$1023,3,0)))</f>
        <v>272</v>
      </c>
      <c r="L42" s="97">
        <f>IF(ISERROR(VLOOKUP(J42,'KAYIT LİSTESİ'!$B$4:$H$1023,4,0)),"",(VLOOKUP(J42,'KAYIT LİSTESİ'!$B$4:$H$1023,4,0)))</f>
        <v>34635</v>
      </c>
      <c r="M42" s="194" t="str">
        <f>IF(ISERROR(VLOOKUP(J42,'KAYIT LİSTESİ'!$B$4:$H$1023,5,0)),"",(VLOOKUP(J42,'KAYIT LİSTESİ'!$B$4:$H$1023,5,0)))</f>
        <v>Esra EMİROĞLU</v>
      </c>
      <c r="N42" s="194" t="str">
        <f>IF(ISERROR(VLOOKUP(J42,'KAYIT LİSTESİ'!$B$4:$H$1023,6,0)),"",(VLOOKUP(J42,'KAYIT LİSTESİ'!$B$4:$H$1023,6,0)))</f>
        <v>BURSA-BURSA BÜYÜKŞEHİR BELEDİYESPOR K.</v>
      </c>
      <c r="O42" s="215"/>
    </row>
    <row r="43" spans="1:15" ht="42.75" customHeight="1">
      <c r="A43" s="72">
        <v>6</v>
      </c>
      <c r="B43" s="212" t="s">
        <v>232</v>
      </c>
      <c r="C43" s="367">
        <f>IF(ISERROR(VLOOKUP(B43,'KAYIT LİSTESİ'!$B$4:$H$1023,3,0)),"",(VLOOKUP(B43,'KAYIT LİSTESİ'!$B$4:$H$1023,3,0)))</f>
        <v>368</v>
      </c>
      <c r="D43" s="122">
        <f>IF(ISERROR(VLOOKUP(B43,'KAYIT LİSTESİ'!$B$4:$H$1023,4,0)),"",(VLOOKUP(B43,'KAYIT LİSTESİ'!$B$4:$H$1023,4,0)))</f>
        <v>33378</v>
      </c>
      <c r="E43" s="213" t="str">
        <f>IF(ISERROR(VLOOKUP(B43,'KAYIT LİSTESİ'!$B$4:$H$1023,5,0)),"",(VLOOKUP(B43,'KAYIT LİSTESİ'!$B$4:$H$1023,5,0)))</f>
        <v>GÜLŞAH KIZILTAŞ</v>
      </c>
      <c r="F43" s="213" t="str">
        <f>IF(ISERROR(VLOOKUP(B43,'KAYIT LİSTESİ'!$B$4:$H$1023,6,0)),"",(VLOOKUP(B43,'KAYIT LİSTESİ'!$B$4:$H$1023,6,0)))</f>
        <v>İSTANBUL-ÜSKÜDAR BELEDİYESİ SPOR KULÜBÜ</v>
      </c>
      <c r="G43" s="189"/>
      <c r="H43" s="232"/>
      <c r="I43" s="94">
        <v>6</v>
      </c>
      <c r="J43" s="95" t="s">
        <v>1274</v>
      </c>
      <c r="K43" s="370">
        <f>IF(ISERROR(VLOOKUP(J43,'KAYIT LİSTESİ'!$B$4:$H$1023,3,0)),"",(VLOOKUP(J43,'KAYIT LİSTESİ'!$B$4:$H$1023,3,0)))</f>
        <v>376</v>
      </c>
      <c r="L43" s="97">
        <f>IF(ISERROR(VLOOKUP(J43,'KAYIT LİSTESİ'!$B$4:$H$1023,4,0)),"",(VLOOKUP(J43,'KAYIT LİSTESİ'!$B$4:$H$1023,4,0)))</f>
        <v>35885</v>
      </c>
      <c r="M43" s="194" t="str">
        <f>IF(ISERROR(VLOOKUP(J43,'KAYIT LİSTESİ'!$B$4:$H$1023,5,0)),"",(VLOOKUP(J43,'KAYIT LİSTESİ'!$B$4:$H$1023,5,0)))</f>
        <v>MİRAY AKBULUT</v>
      </c>
      <c r="N43" s="194" t="str">
        <f>IF(ISERROR(VLOOKUP(J43,'KAYIT LİSTESİ'!$B$4:$H$1023,6,0)),"",(VLOOKUP(J43,'KAYIT LİSTESİ'!$B$4:$H$1023,6,0)))</f>
        <v>İSTANBUL-ÜSKÜDAR BELEDİYESİ SPOR KULÜBÜ</v>
      </c>
      <c r="O43" s="215"/>
    </row>
    <row r="44" spans="1:15" ht="42.75" customHeight="1">
      <c r="A44" s="72">
        <v>7</v>
      </c>
      <c r="B44" s="212" t="s">
        <v>233</v>
      </c>
      <c r="C44" s="367">
        <f>IF(ISERROR(VLOOKUP(B44,'KAYIT LİSTESİ'!$B$4:$H$1023,3,0)),"",(VLOOKUP(B44,'KAYIT LİSTESİ'!$B$4:$H$1023,3,0)))</f>
        <v>304</v>
      </c>
      <c r="D44" s="122">
        <f>IF(ISERROR(VLOOKUP(B44,'KAYIT LİSTESİ'!$B$4:$H$1023,4,0)),"",(VLOOKUP(B44,'KAYIT LİSTESİ'!$B$4:$H$1023,4,0)))</f>
        <v>32911</v>
      </c>
      <c r="E44" s="213" t="str">
        <f>IF(ISERROR(VLOOKUP(B44,'KAYIT LİSTESİ'!$B$4:$H$1023,5,0)),"",(VLOOKUP(B44,'KAYIT LİSTESİ'!$B$4:$H$1023,5,0)))</f>
        <v>BÜŞRA MUTAY</v>
      </c>
      <c r="F44" s="213" t="str">
        <f>IF(ISERROR(VLOOKUP(B44,'KAYIT LİSTESİ'!$B$4:$H$1023,6,0)),"",(VLOOKUP(B44,'KAYIT LİSTESİ'!$B$4:$H$1023,6,0)))</f>
        <v>İSTANBUL-FENERBAHÇE</v>
      </c>
      <c r="G44" s="189"/>
      <c r="H44" s="232"/>
      <c r="I44" s="94">
        <v>7</v>
      </c>
      <c r="J44" s="95" t="s">
        <v>1275</v>
      </c>
      <c r="K44" s="370">
        <f>IF(ISERROR(VLOOKUP(J44,'KAYIT LİSTESİ'!$B$4:$H$1023,3,0)),"",(VLOOKUP(J44,'KAYIT LİSTESİ'!$B$4:$H$1023,3,0)))</f>
        <v>320</v>
      </c>
      <c r="L44" s="97">
        <f>IF(ISERROR(VLOOKUP(J44,'KAYIT LİSTESİ'!$B$4:$H$1023,4,0)),"",(VLOOKUP(J44,'KAYIT LİSTESİ'!$B$4:$H$1023,4,0)))</f>
        <v>27193</v>
      </c>
      <c r="M44" s="194" t="str">
        <f>IF(ISERROR(VLOOKUP(J44,'KAYIT LİSTESİ'!$B$4:$H$1023,5,0)),"",(VLOOKUP(J44,'KAYIT LİSTESİ'!$B$4:$H$1023,5,0)))</f>
        <v>VENELİNA VENEVA</v>
      </c>
      <c r="N44" s="194" t="str">
        <f>IF(ISERROR(VLOOKUP(J44,'KAYIT LİSTESİ'!$B$4:$H$1023,6,0)),"",(VLOOKUP(J44,'KAYIT LİSTESİ'!$B$4:$H$1023,6,0)))</f>
        <v>İSTANBUL-FENERBAHÇE</v>
      </c>
      <c r="O44" s="215"/>
    </row>
    <row r="45" spans="1:15" ht="42.75" customHeight="1">
      <c r="A45" s="72">
        <v>8</v>
      </c>
      <c r="B45" s="212" t="s">
        <v>234</v>
      </c>
      <c r="C45" s="367">
        <f>IF(ISERROR(VLOOKUP(B45,'KAYIT LİSTESİ'!$B$4:$H$1023,3,0)),"",(VLOOKUP(B45,'KAYIT LİSTESİ'!$B$4:$H$1023,3,0)))</f>
        <v>300</v>
      </c>
      <c r="D45" s="122">
        <f>IF(ISERROR(VLOOKUP(B45,'KAYIT LİSTESİ'!$B$4:$H$1023,4,0)),"",(VLOOKUP(B45,'KAYIT LİSTESİ'!$B$4:$H$1023,4,0)))</f>
        <v>31887</v>
      </c>
      <c r="E45" s="213" t="str">
        <f>IF(ISERROR(VLOOKUP(B45,'KAYIT LİSTESİ'!$B$4:$H$1023,5,0)),"",(VLOOKUP(B45,'KAYIT LİSTESİ'!$B$4:$H$1023,5,0)))</f>
        <v>SEVİM SİNMEZ SERBEST</v>
      </c>
      <c r="F45" s="213" t="str">
        <f>IF(ISERROR(VLOOKUP(B45,'KAYIT LİSTESİ'!$B$4:$H$1023,6,0)),"",(VLOOKUP(B45,'KAYIT LİSTESİ'!$B$4:$H$1023,6,0)))</f>
        <v>İSTANBUL-ENKA SPOR KULÜBÜ</v>
      </c>
      <c r="G45" s="189"/>
      <c r="H45" s="232"/>
      <c r="I45" s="94">
        <v>8</v>
      </c>
      <c r="J45" s="95" t="s">
        <v>1276</v>
      </c>
      <c r="K45" s="370">
        <f>IF(ISERROR(VLOOKUP(J45,'KAYIT LİSTESİ'!$B$4:$H$1023,3,0)),"",(VLOOKUP(J45,'KAYIT LİSTESİ'!$B$4:$H$1023,3,0)))</f>
        <v>289</v>
      </c>
      <c r="L45" s="97">
        <f>IF(ISERROR(VLOOKUP(J45,'KAYIT LİSTESİ'!$B$4:$H$1023,4,0)),"",(VLOOKUP(J45,'KAYIT LİSTESİ'!$B$4:$H$1023,4,0)))</f>
        <v>32996</v>
      </c>
      <c r="M45" s="194" t="str">
        <f>IF(ISERROR(VLOOKUP(J45,'KAYIT LİSTESİ'!$B$4:$H$1023,5,0)),"",(VLOOKUP(J45,'KAYIT LİSTESİ'!$B$4:$H$1023,5,0)))</f>
        <v>BURCU YÜKSEL</v>
      </c>
      <c r="N45" s="194" t="str">
        <f>IF(ISERROR(VLOOKUP(J45,'KAYIT LİSTESİ'!$B$4:$H$1023,6,0)),"",(VLOOKUP(J45,'KAYIT LİSTESİ'!$B$4:$H$1023,6,0)))</f>
        <v>İSTANBUL-ENKA SPOR KULÜBÜ</v>
      </c>
      <c r="O45" s="215"/>
    </row>
    <row r="46" spans="1:15" ht="42.75" customHeight="1">
      <c r="A46" s="1033" t="s">
        <v>953</v>
      </c>
      <c r="B46" s="1033"/>
      <c r="C46" s="1033"/>
      <c r="D46" s="1033"/>
      <c r="E46" s="1033"/>
      <c r="F46" s="1033"/>
      <c r="G46" s="1033"/>
      <c r="H46" s="232"/>
      <c r="I46" s="663" t="s">
        <v>1180</v>
      </c>
      <c r="J46" s="663"/>
      <c r="K46" s="663" t="s">
        <v>1181</v>
      </c>
      <c r="L46" s="663" t="s">
        <v>1182</v>
      </c>
      <c r="M46" s="664" t="s">
        <v>10</v>
      </c>
      <c r="N46" s="663" t="s">
        <v>1183</v>
      </c>
      <c r="O46" s="215"/>
    </row>
    <row r="47" spans="1:15" ht="42.75" customHeight="1">
      <c r="A47" s="835" t="s">
        <v>15</v>
      </c>
      <c r="B47" s="836"/>
      <c r="C47" s="836"/>
      <c r="D47" s="836"/>
      <c r="E47" s="836"/>
      <c r="F47" s="836"/>
      <c r="G47" s="836"/>
      <c r="H47" s="232"/>
      <c r="I47" s="674">
        <v>0.59722222222222232</v>
      </c>
      <c r="J47" s="674"/>
      <c r="K47" s="674">
        <v>0.60416666666666674</v>
      </c>
      <c r="L47" s="724">
        <v>0.625</v>
      </c>
      <c r="M47" s="725" t="s">
        <v>358</v>
      </c>
      <c r="N47" s="725" t="s">
        <v>1214</v>
      </c>
      <c r="O47" s="215"/>
    </row>
    <row r="48" spans="1:15" ht="42.75" customHeight="1">
      <c r="A48" s="202" t="s">
        <v>11</v>
      </c>
      <c r="B48" s="202" t="s">
        <v>101</v>
      </c>
      <c r="C48" s="202" t="s">
        <v>100</v>
      </c>
      <c r="D48" s="203" t="s">
        <v>12</v>
      </c>
      <c r="E48" s="204" t="s">
        <v>13</v>
      </c>
      <c r="F48" s="204" t="s">
        <v>1356</v>
      </c>
      <c r="G48" s="202" t="s">
        <v>14</v>
      </c>
      <c r="H48" s="232"/>
      <c r="I48" s="674">
        <v>0.60416666666666674</v>
      </c>
      <c r="J48" s="674"/>
      <c r="K48" s="674">
        <v>0.61111111111111116</v>
      </c>
      <c r="L48" s="674">
        <v>0.63194444444444453</v>
      </c>
      <c r="M48" s="725" t="s">
        <v>192</v>
      </c>
      <c r="N48" s="725" t="s">
        <v>1215</v>
      </c>
      <c r="O48" s="215"/>
    </row>
    <row r="49" spans="1:15" ht="42.75" customHeight="1">
      <c r="A49" s="72">
        <v>1</v>
      </c>
      <c r="B49" s="212" t="s">
        <v>743</v>
      </c>
      <c r="C49" s="367">
        <f>IF(ISERROR(VLOOKUP(B49,'KAYIT LİSTESİ'!$B$4:$H$1023,2,0)),"",(VLOOKUP(B49,'KAYIT LİSTESİ'!$B$4:$H$1023,3,0)))</f>
        <v>347</v>
      </c>
      <c r="D49" s="122">
        <f>IF(ISERROR(VLOOKUP(B49,'KAYIT LİSTESİ'!$B$4:$H$1023,4,0)),"",(VLOOKUP(B49,'KAYIT LİSTESİ'!$B$4:$H$1023,4,0)))</f>
        <v>33725</v>
      </c>
      <c r="E49" s="213" t="str">
        <f>IF(ISERROR(VLOOKUP(B49,'KAYIT LİSTESİ'!$B$4:$H$1023,5,0)),"",(VLOOKUP(B49,'KAYIT LİSTESİ'!$B$4:$H$1023,5,0)))</f>
        <v>MERYEM KASAP</v>
      </c>
      <c r="F49" s="213" t="str">
        <f>IF(ISERROR(VLOOKUP(B49,'KAYIT LİSTESİ'!$B$4:$H$1023,6,0)),"",(VLOOKUP(B49,'KAYIT LİSTESİ'!$B$4:$H$1023,6,0)))</f>
        <v>MERSİN-MESKİSPOR</v>
      </c>
      <c r="G49" s="123"/>
      <c r="H49" s="232"/>
      <c r="I49" s="674">
        <v>0.63194444444444453</v>
      </c>
      <c r="J49" s="674"/>
      <c r="K49" s="674">
        <v>0.63888888888888884</v>
      </c>
      <c r="L49" s="674">
        <v>0.64583333333333337</v>
      </c>
      <c r="M49" s="725" t="s">
        <v>1216</v>
      </c>
      <c r="N49" s="725" t="s">
        <v>1171</v>
      </c>
      <c r="O49" s="215"/>
    </row>
    <row r="50" spans="1:15" ht="42.75" customHeight="1">
      <c r="A50" s="72">
        <v>2</v>
      </c>
      <c r="B50" s="212" t="s">
        <v>744</v>
      </c>
      <c r="C50" s="367">
        <f>IF(ISERROR(VLOOKUP(B50,'KAYIT LİSTESİ'!$B$4:$H$1023,2,0)),"",(VLOOKUP(B50,'KAYIT LİSTESİ'!$B$4:$H$1023,3,0)))</f>
        <v>263</v>
      </c>
      <c r="D50" s="122" t="str">
        <f>IF(ISERROR(VLOOKUP(B50,'KAYIT LİSTESİ'!$B$4:$H$1023,4,0)),"",(VLOOKUP(B50,'KAYIT LİSTESİ'!$B$4:$H$1023,4,0)))</f>
        <v>15 03 1992</v>
      </c>
      <c r="E50" s="213" t="str">
        <f>IF(ISERROR(VLOOKUP(B50,'KAYIT LİSTESİ'!$B$4:$H$1023,5,0)),"",(VLOOKUP(B50,'KAYIT LİSTESİ'!$B$4:$H$1023,5,0)))</f>
        <v>Nuran ÇAMUR</v>
      </c>
      <c r="F50" s="213" t="str">
        <f>IF(ISERROR(VLOOKUP(B50,'KAYIT LİSTESİ'!$B$4:$H$1023,6,0)),"",(VLOOKUP(B50,'KAYIT LİSTESİ'!$B$4:$H$1023,6,0)))</f>
        <v>İSTANBUL-BEŞİKTAŞ J.K</v>
      </c>
      <c r="G50" s="123"/>
      <c r="H50" s="232"/>
      <c r="I50" s="674">
        <v>0.62152777777777779</v>
      </c>
      <c r="J50" s="674"/>
      <c r="K50" s="674">
        <v>0.62847222222222221</v>
      </c>
      <c r="L50" s="674">
        <v>0.65625</v>
      </c>
      <c r="M50" s="725" t="s">
        <v>831</v>
      </c>
      <c r="N50" s="725" t="s">
        <v>1215</v>
      </c>
      <c r="O50" s="215"/>
    </row>
    <row r="51" spans="1:15" ht="42.75" customHeight="1">
      <c r="A51" s="72">
        <v>3</v>
      </c>
      <c r="B51" s="212" t="s">
        <v>745</v>
      </c>
      <c r="C51" s="367">
        <f>IF(ISERROR(VLOOKUP(B51,'KAYIT LİSTESİ'!$B$4:$H$1023,2,0)),"",(VLOOKUP(B51,'KAYIT LİSTESİ'!$B$4:$H$1023,3,0)))</f>
        <v>370</v>
      </c>
      <c r="D51" s="122">
        <f>IF(ISERROR(VLOOKUP(B51,'KAYIT LİSTESİ'!$B$4:$H$1023,4,0)),"",(VLOOKUP(B51,'KAYIT LİSTESİ'!$B$4:$H$1023,4,0)))</f>
        <v>34335</v>
      </c>
      <c r="E51" s="213" t="str">
        <f>IF(ISERROR(VLOOKUP(B51,'KAYIT LİSTESİ'!$B$4:$H$1023,5,0)),"",(VLOOKUP(B51,'KAYIT LİSTESİ'!$B$4:$H$1023,5,0)))</f>
        <v>TUĞBA GÜVENÇ</v>
      </c>
      <c r="F51" s="213" t="str">
        <f>IF(ISERROR(VLOOKUP(B51,'KAYIT LİSTESİ'!$B$4:$H$1023,6,0)),"",(VLOOKUP(B51,'KAYIT LİSTESİ'!$B$4:$H$1023,6,0)))</f>
        <v>İSTANBUL-ÜSKÜDAR BELEDİYESİ SPOR KULÜBÜ</v>
      </c>
      <c r="G51" s="123"/>
      <c r="H51" s="232"/>
      <c r="I51" s="674">
        <v>0.65972222222222221</v>
      </c>
      <c r="J51" s="674"/>
      <c r="K51" s="674">
        <v>0.66666666666666674</v>
      </c>
      <c r="L51" s="674">
        <v>0.67361111111111116</v>
      </c>
      <c r="M51" s="725" t="s">
        <v>1217</v>
      </c>
      <c r="N51" s="725" t="s">
        <v>1171</v>
      </c>
      <c r="O51" s="215"/>
    </row>
    <row r="52" spans="1:15" ht="42.75" customHeight="1">
      <c r="A52" s="72">
        <v>4</v>
      </c>
      <c r="B52" s="212" t="s">
        <v>746</v>
      </c>
      <c r="C52" s="367">
        <f>IF(ISERROR(VLOOKUP(B52,'KAYIT LİSTESİ'!$B$4:$H$1023,2,0)),"",(VLOOKUP(B52,'KAYIT LİSTESİ'!$B$4:$H$1023,3,0)))</f>
        <v>287</v>
      </c>
      <c r="D52" s="122">
        <f>IF(ISERROR(VLOOKUP(B52,'KAYIT LİSTESİ'!$B$4:$H$1023,4,0)),"",(VLOOKUP(B52,'KAYIT LİSTESİ'!$B$4:$H$1023,4,0)))</f>
        <v>31619</v>
      </c>
      <c r="E52" s="213" t="str">
        <f>IF(ISERROR(VLOOKUP(B52,'KAYIT LİSTESİ'!$B$4:$H$1023,5,0)),"",(VLOOKUP(B52,'KAYIT LİSTESİ'!$B$4:$H$1023,5,0)))</f>
        <v>ANGELA MOROŞANU</v>
      </c>
      <c r="F52" s="213" t="str">
        <f>IF(ISERROR(VLOOKUP(B52,'KAYIT LİSTESİ'!$B$4:$H$1023,6,0)),"",(VLOOKUP(B52,'KAYIT LİSTESİ'!$B$4:$H$1023,6,0)))</f>
        <v>İSTANBUL-ENKA SPOR KULÜBÜ</v>
      </c>
      <c r="G52" s="123"/>
      <c r="H52" s="232"/>
      <c r="I52" s="674">
        <v>0.6875</v>
      </c>
      <c r="J52" s="674"/>
      <c r="K52" s="674">
        <v>0.69444444444444453</v>
      </c>
      <c r="L52" s="674">
        <v>0.70138888888888884</v>
      </c>
      <c r="M52" s="725" t="s">
        <v>1218</v>
      </c>
      <c r="N52" s="725" t="s">
        <v>1171</v>
      </c>
      <c r="O52" s="215"/>
    </row>
    <row r="53" spans="1:15" ht="42.75" customHeight="1">
      <c r="A53" s="72">
        <v>5</v>
      </c>
      <c r="B53" s="212" t="s">
        <v>747</v>
      </c>
      <c r="C53" s="367">
        <f>IF(ISERROR(VLOOKUP(B53,'KAYIT LİSTESİ'!$B$4:$H$1023,2,0)),"",(VLOOKUP(B53,'KAYIT LİSTESİ'!$B$4:$H$1023,3,0)))</f>
        <v>312</v>
      </c>
      <c r="D53" s="122">
        <f>IF(ISERROR(VLOOKUP(B53,'KAYIT LİSTESİ'!$B$4:$H$1023,4,0)),"",(VLOOKUP(B53,'KAYIT LİSTESİ'!$B$4:$H$1023,4,0)))</f>
        <v>34157</v>
      </c>
      <c r="E53" s="213" t="str">
        <f>IF(ISERROR(VLOOKUP(B53,'KAYIT LİSTESİ'!$B$4:$H$1023,5,0)),"",(VLOOKUP(B53,'KAYIT LİSTESİ'!$B$4:$H$1023,5,0)))</f>
        <v>EMEL ŞANLI</v>
      </c>
      <c r="F53" s="213" t="str">
        <f>IF(ISERROR(VLOOKUP(B53,'KAYIT LİSTESİ'!$B$4:$H$1023,6,0)),"",(VLOOKUP(B53,'KAYIT LİSTESİ'!$B$4:$H$1023,6,0)))</f>
        <v>İSTANBUL-FENERBAHÇE</v>
      </c>
      <c r="G53" s="123"/>
      <c r="H53" s="232"/>
      <c r="I53" s="674">
        <v>0.6840277777777779</v>
      </c>
      <c r="J53" s="674"/>
      <c r="K53" s="674">
        <v>0.69097222222222221</v>
      </c>
      <c r="L53" s="674">
        <v>0.70486111111111116</v>
      </c>
      <c r="M53" s="725" t="s">
        <v>359</v>
      </c>
      <c r="N53" s="725" t="s">
        <v>1214</v>
      </c>
      <c r="O53" s="215"/>
    </row>
    <row r="54" spans="1:15" ht="42.75" customHeight="1">
      <c r="A54" s="72">
        <v>6</v>
      </c>
      <c r="B54" s="212" t="s">
        <v>748</v>
      </c>
      <c r="C54" s="367">
        <f>IF(ISERROR(VLOOKUP(B54,'KAYIT LİSTESİ'!$B$4:$H$1023,2,0)),"",(VLOOKUP(B54,'KAYIT LİSTESİ'!$B$4:$H$1023,3,0)))</f>
        <v>285</v>
      </c>
      <c r="D54" s="122">
        <f>IF(ISERROR(VLOOKUP(B54,'KAYIT LİSTESİ'!$B$4:$H$1023,4,0)),"",(VLOOKUP(B54,'KAYIT LİSTESİ'!$B$4:$H$1023,4,0)))</f>
        <v>32775</v>
      </c>
      <c r="E54" s="213" t="str">
        <f>IF(ISERROR(VLOOKUP(B54,'KAYIT LİSTESİ'!$B$4:$H$1023,5,0)),"",(VLOOKUP(B54,'KAYIT LİSTESİ'!$B$4:$H$1023,5,0)))</f>
        <v>Şükriye Nihan KORUK</v>
      </c>
      <c r="F54" s="213" t="str">
        <f>IF(ISERROR(VLOOKUP(B54,'KAYIT LİSTESİ'!$B$4:$H$1023,6,0)),"",(VLOOKUP(B54,'KAYIT LİSTESİ'!$B$4:$H$1023,6,0)))</f>
        <v>BURSA-BURSA BÜYÜKŞEHİR BELEDİYESPOR K.</v>
      </c>
      <c r="G54" s="123"/>
      <c r="H54" s="232"/>
      <c r="I54" s="674">
        <v>0.71875</v>
      </c>
      <c r="J54" s="674"/>
      <c r="K54" s="674">
        <v>0.72569444444444453</v>
      </c>
      <c r="L54" s="674">
        <v>0.73263888888888884</v>
      </c>
      <c r="M54" s="725" t="s">
        <v>1219</v>
      </c>
      <c r="N54" s="725" t="s">
        <v>1215</v>
      </c>
      <c r="O54" s="215"/>
    </row>
    <row r="55" spans="1:15" ht="42.75" customHeight="1">
      <c r="A55" s="72">
        <v>7</v>
      </c>
      <c r="B55" s="212" t="s">
        <v>749</v>
      </c>
      <c r="C55" s="367">
        <f>IF(ISERROR(VLOOKUP(B55,'KAYIT LİSTESİ'!$B$4:$H$1023,2,0)),"",(VLOOKUP(B55,'KAYIT LİSTESİ'!$B$4:$H$1023,3,0)))</f>
        <v>326</v>
      </c>
      <c r="D55" s="122">
        <f>IF(ISERROR(VLOOKUP(B55,'KAYIT LİSTESİ'!$B$4:$H$1023,4,0)),"",(VLOOKUP(B55,'KAYIT LİSTESİ'!$B$4:$H$1023,4,0)))</f>
        <v>36018</v>
      </c>
      <c r="E55" s="213" t="str">
        <f>IF(ISERROR(VLOOKUP(B55,'KAYIT LİSTESİ'!$B$4:$H$1023,5,0)),"",(VLOOKUP(B55,'KAYIT LİSTESİ'!$B$4:$H$1023,5,0)))</f>
        <v>AYNURSEL PINAR</v>
      </c>
      <c r="F55" s="213" t="str">
        <f>IF(ISERROR(VLOOKUP(B55,'KAYIT LİSTESİ'!$B$4:$H$1023,6,0)),"",(VLOOKUP(B55,'KAYIT LİSTESİ'!$B$4:$H$1023,6,0)))</f>
        <v>İZMİR-İZMİR BÜYÜKŞEHİR BELEDİYE SPOR KLUBÜ</v>
      </c>
      <c r="G55" s="123"/>
      <c r="H55" s="232"/>
      <c r="I55" s="674">
        <v>0.75694444444444453</v>
      </c>
      <c r="J55" s="674"/>
      <c r="K55" s="674">
        <v>0.76388888888888884</v>
      </c>
      <c r="L55" s="674">
        <v>0.77083333333333337</v>
      </c>
      <c r="M55" s="725" t="s">
        <v>1220</v>
      </c>
      <c r="N55" s="725" t="s">
        <v>1171</v>
      </c>
      <c r="O55" s="215"/>
    </row>
    <row r="56" spans="1:15" ht="42.75" customHeight="1">
      <c r="A56" s="72">
        <v>8</v>
      </c>
      <c r="B56" s="212" t="s">
        <v>750</v>
      </c>
      <c r="C56" s="367">
        <f>IF(ISERROR(VLOOKUP(B56,'KAYIT LİSTESİ'!$B$4:$H$1023,2,0)),"",(VLOOKUP(B56,'KAYIT LİSTESİ'!$B$4:$H$1023,3,0)))</f>
        <v>355</v>
      </c>
      <c r="D56" s="122">
        <f>IF(ISERROR(VLOOKUP(B56,'KAYIT LİSTESİ'!$B$4:$H$1023,4,0)),"",(VLOOKUP(B56,'KAYIT LİSTESİ'!$B$4:$H$1023,4,0)))</f>
        <v>35376</v>
      </c>
      <c r="E56" s="213" t="str">
        <f>IF(ISERROR(VLOOKUP(B56,'KAYIT LİSTESİ'!$B$4:$H$1023,5,0)),"",(VLOOKUP(B56,'KAYIT LİSTESİ'!$B$4:$H$1023,5,0)))</f>
        <v>SERAY ŞENTÜRK</v>
      </c>
      <c r="F56" s="213" t="str">
        <f>IF(ISERROR(VLOOKUP(B56,'KAYIT LİSTESİ'!$B$4:$H$1023,6,0)),"",(VLOOKUP(B56,'KAYIT LİSTESİ'!$B$4:$H$1023,6,0)))</f>
        <v>BURSA-OSMANGAZİ BELEDİYESPOR</v>
      </c>
      <c r="G56" s="123"/>
      <c r="H56" s="232"/>
      <c r="I56" s="674">
        <v>0.77430555555555558</v>
      </c>
      <c r="J56" s="674"/>
      <c r="K56" s="674">
        <v>0.78125</v>
      </c>
      <c r="L56" s="674">
        <v>0.78819444444444453</v>
      </c>
      <c r="M56" s="725" t="s">
        <v>1221</v>
      </c>
      <c r="N56" s="725" t="s">
        <v>1171</v>
      </c>
      <c r="O56" s="215"/>
    </row>
    <row r="57" spans="1:15" ht="26.25" customHeight="1">
      <c r="I57" s="232"/>
    </row>
    <row r="58" spans="1:15" ht="26.25" customHeight="1">
      <c r="I58" s="232"/>
    </row>
    <row r="59" spans="1:15" ht="26.25" customHeight="1">
      <c r="I59" s="232"/>
    </row>
    <row r="60" spans="1:15" ht="26.25" customHeight="1">
      <c r="I60" s="232"/>
    </row>
    <row r="61" spans="1:15" ht="26.25" customHeight="1">
      <c r="I61" s="232"/>
    </row>
    <row r="62" spans="1:15" ht="26.25" customHeight="1">
      <c r="I62" s="232"/>
    </row>
    <row r="63" spans="1:15" ht="26.25" customHeight="1">
      <c r="I63" s="232"/>
    </row>
    <row r="64" spans="1:15" ht="26.25" customHeight="1">
      <c r="I64" s="232"/>
    </row>
    <row r="65" spans="9:9" ht="26.25" customHeight="1">
      <c r="I65" s="232"/>
    </row>
    <row r="66" spans="9:9" ht="26.25" customHeight="1">
      <c r="I66" s="232"/>
    </row>
    <row r="67" spans="9:9" ht="26.25" customHeight="1">
      <c r="I67" s="232"/>
    </row>
    <row r="68" spans="9:9" ht="26.25" customHeight="1">
      <c r="I68" s="232"/>
    </row>
    <row r="69" spans="9:9" ht="26.25" customHeight="1">
      <c r="I69" s="232"/>
    </row>
    <row r="70" spans="9:9" ht="26.25" customHeight="1">
      <c r="I70" s="232"/>
    </row>
    <row r="71" spans="9:9" ht="26.25" customHeight="1">
      <c r="I71" s="232"/>
    </row>
    <row r="72" spans="9:9" ht="26.25" customHeight="1">
      <c r="I72" s="232"/>
    </row>
    <row r="73" spans="9:9" ht="26.25" customHeight="1">
      <c r="I73" s="232"/>
    </row>
    <row r="74" spans="9:9" ht="26.25" customHeight="1">
      <c r="I74" s="232"/>
    </row>
    <row r="75" spans="9:9" ht="26.25" customHeight="1">
      <c r="I75" s="232"/>
    </row>
    <row r="76" spans="9:9" ht="26.25" customHeight="1"/>
    <row r="77" spans="9:9" ht="26.25" customHeight="1"/>
    <row r="78" spans="9:9" ht="26.25" customHeight="1"/>
    <row r="79" spans="9:9" ht="26.25" customHeight="1"/>
    <row r="80" spans="9:9" ht="26.25" customHeight="1"/>
    <row r="81" ht="26.25" customHeight="1"/>
    <row r="82" ht="26.25" customHeight="1"/>
    <row r="83" ht="26.25" customHeight="1"/>
    <row r="84" ht="26.25" customHeight="1"/>
    <row r="85" ht="26.25" customHeight="1"/>
    <row r="86" ht="26.25" customHeight="1"/>
    <row r="87" ht="26.25" customHeight="1"/>
    <row r="88" ht="26.25" customHeight="1"/>
    <row r="89" ht="26.25" customHeight="1"/>
    <row r="90" ht="26.25" customHeight="1"/>
    <row r="91" ht="26.25" customHeight="1"/>
    <row r="92" ht="26.25" customHeight="1"/>
    <row r="93" ht="26.25" customHeight="1"/>
    <row r="94" ht="26.25" customHeight="1"/>
    <row r="95" ht="26.25" customHeight="1"/>
    <row r="96" ht="26.25" customHeight="1"/>
    <row r="97" spans="8:8" ht="26.25" customHeight="1"/>
    <row r="98" spans="8:8" ht="26.25" customHeight="1"/>
    <row r="99" spans="8:8" ht="26.25" customHeight="1"/>
    <row r="100" spans="8:8" ht="26.25" customHeight="1"/>
    <row r="101" spans="8:8" ht="26.25" customHeight="1"/>
    <row r="102" spans="8:8" ht="26.25" customHeight="1"/>
    <row r="103" spans="8:8" ht="26.25" customHeight="1"/>
    <row r="104" spans="8:8" ht="26.25" customHeight="1"/>
    <row r="105" spans="8:8" ht="24" customHeight="1"/>
    <row r="106" spans="8:8" ht="24" customHeight="1"/>
    <row r="107" spans="8:8" ht="24" customHeight="1"/>
    <row r="108" spans="8:8" ht="24" customHeight="1"/>
    <row r="109" spans="8:8" ht="24" customHeight="1"/>
    <row r="110" spans="8:8" ht="24" customHeight="1">
      <c r="H110" s="232"/>
    </row>
    <row r="111" spans="8:8" ht="22.5" customHeight="1">
      <c r="H111" s="232"/>
    </row>
    <row r="112" spans="8:8" ht="15.75">
      <c r="H112" s="232"/>
    </row>
    <row r="113" spans="8:8" ht="12.75" customHeight="1">
      <c r="H113" s="232"/>
    </row>
    <row r="114" spans="8:8" ht="50.25" customHeight="1">
      <c r="H114" s="232"/>
    </row>
    <row r="115" spans="8:8" ht="50.25" customHeight="1">
      <c r="H115" s="232"/>
    </row>
    <row r="116" spans="8:8" ht="50.25" customHeight="1">
      <c r="H116" s="232"/>
    </row>
    <row r="117" spans="8:8" ht="50.25" customHeight="1">
      <c r="H117" s="232"/>
    </row>
    <row r="118" spans="8:8" ht="50.25" customHeight="1">
      <c r="H118" s="232"/>
    </row>
    <row r="119" spans="8:8" ht="50.25" customHeight="1">
      <c r="H119" s="232"/>
    </row>
    <row r="120" spans="8:8" ht="50.25" customHeight="1">
      <c r="H120" s="232"/>
    </row>
    <row r="121" spans="8:8" ht="50.25" customHeight="1">
      <c r="H121" s="232"/>
    </row>
    <row r="122" spans="8:8" ht="15.75">
      <c r="H122" s="232"/>
    </row>
    <row r="123" spans="8:8" ht="12.75" customHeight="1">
      <c r="H123" s="232"/>
    </row>
    <row r="124" spans="8:8" ht="61.5" customHeight="1">
      <c r="H124" s="232"/>
    </row>
    <row r="125" spans="8:8" ht="61.5" customHeight="1">
      <c r="H125" s="232"/>
    </row>
    <row r="126" spans="8:8" ht="61.5" customHeight="1">
      <c r="H126" s="232"/>
    </row>
    <row r="127" spans="8:8" ht="61.5" customHeight="1">
      <c r="H127" s="232"/>
    </row>
    <row r="128" spans="8:8" ht="61.5" customHeight="1">
      <c r="H128" s="232"/>
    </row>
    <row r="129" spans="8:8" ht="61.5" customHeight="1">
      <c r="H129" s="232"/>
    </row>
    <row r="130" spans="8:8" ht="61.5" customHeight="1">
      <c r="H130" s="232"/>
    </row>
    <row r="131" spans="8:8" ht="61.5" customHeight="1">
      <c r="H131" s="232"/>
    </row>
    <row r="132" spans="8:8" ht="15.75">
      <c r="H132" s="232"/>
    </row>
  </sheetData>
  <mergeCells count="17">
    <mergeCell ref="A1:O1"/>
    <mergeCell ref="A2:O2"/>
    <mergeCell ref="A3:O3"/>
    <mergeCell ref="A4:G4"/>
    <mergeCell ref="A5:G5"/>
    <mergeCell ref="I5:O5"/>
    <mergeCell ref="I16:O16"/>
    <mergeCell ref="I26:O26"/>
    <mergeCell ref="A47:G47"/>
    <mergeCell ref="A26:G26"/>
    <mergeCell ref="I4:O4"/>
    <mergeCell ref="A46:G46"/>
    <mergeCell ref="A36:G36"/>
    <mergeCell ref="I36:O36"/>
    <mergeCell ref="A15:G15"/>
    <mergeCell ref="I15:O15"/>
    <mergeCell ref="A16:G16"/>
  </mergeCells>
  <pageMargins left="0.7" right="0.7" top="0.75" bottom="0.75" header="0.3" footer="0.3"/>
  <pageSetup paperSize="9" scale="31" orientation="portrait" r:id="rId1"/>
  <ignoredErrors>
    <ignoredError sqref="L28:O35 O46 L39:N43 O36:O43 L38:N38 O47:O56" unlockedFormula="1"/>
  </ignoredErrors>
  <drawing r:id="rId2"/>
</worksheet>
</file>

<file path=xl/worksheets/sheet3.xml><?xml version="1.0" encoding="utf-8"?>
<worksheet xmlns="http://schemas.openxmlformats.org/spreadsheetml/2006/main" xmlns:r="http://schemas.openxmlformats.org/officeDocument/2006/relationships">
  <sheetPr codeName="Sayfa2">
    <tabColor rgb="FFFF0000"/>
  </sheetPr>
  <dimension ref="A1:M52"/>
  <sheetViews>
    <sheetView topLeftCell="A22" zoomScale="78" zoomScaleNormal="78" workbookViewId="0"/>
  </sheetViews>
  <sheetFormatPr defaultRowHeight="15.75"/>
  <cols>
    <col min="1" max="1" width="2.5703125" style="101" customWidth="1"/>
    <col min="2" max="2" width="28.42578125" style="101" bestFit="1" customWidth="1"/>
    <col min="3" max="3" width="28.42578125" style="101" customWidth="1"/>
    <col min="4" max="4" width="27" style="101" customWidth="1"/>
    <col min="5" max="5" width="36.28515625" style="101" customWidth="1"/>
    <col min="6" max="6" width="2.42578125" style="101" customWidth="1"/>
    <col min="7" max="7" width="2.5703125" style="101" customWidth="1"/>
    <col min="8" max="8" width="119.85546875" style="101" customWidth="1"/>
    <col min="9" max="16384" width="9.140625" style="101"/>
  </cols>
  <sheetData>
    <row r="1" spans="1:13" ht="12" customHeight="1">
      <c r="A1" s="100"/>
      <c r="B1" s="100"/>
      <c r="C1" s="100"/>
      <c r="D1" s="100"/>
      <c r="E1" s="100"/>
      <c r="F1" s="100"/>
      <c r="G1" s="98"/>
      <c r="H1" s="825" t="s">
        <v>131</v>
      </c>
    </row>
    <row r="2" spans="1:13" ht="51" customHeight="1">
      <c r="A2" s="100"/>
      <c r="B2" s="829" t="str">
        <f>'YARIŞMA BİLGİLERİ'!F19</f>
        <v>Kulüpler Arası Atletizm Süper lig Yarışmaları 1. Kademe</v>
      </c>
      <c r="C2" s="829"/>
      <c r="D2" s="829"/>
      <c r="E2" s="830"/>
      <c r="F2" s="100"/>
      <c r="H2" s="826"/>
      <c r="I2" s="99"/>
      <c r="J2" s="99"/>
      <c r="K2" s="99"/>
      <c r="L2" s="99"/>
      <c r="M2" s="102"/>
    </row>
    <row r="3" spans="1:13" ht="20.25" customHeight="1">
      <c r="A3" s="100"/>
      <c r="B3" s="831" t="s">
        <v>19</v>
      </c>
      <c r="C3" s="831"/>
      <c r="D3" s="831"/>
      <c r="E3" s="832"/>
      <c r="F3" s="100"/>
      <c r="H3" s="826"/>
      <c r="I3" s="103"/>
      <c r="J3" s="103"/>
      <c r="K3" s="103"/>
      <c r="L3" s="103"/>
    </row>
    <row r="4" spans="1:13" ht="48">
      <c r="A4" s="100"/>
      <c r="B4" s="833" t="s">
        <v>132</v>
      </c>
      <c r="C4" s="833"/>
      <c r="D4" s="833"/>
      <c r="E4" s="833"/>
      <c r="F4" s="419"/>
      <c r="G4" s="420"/>
      <c r="H4" s="104" t="s">
        <v>119</v>
      </c>
      <c r="I4" s="105"/>
      <c r="J4" s="105"/>
      <c r="K4" s="105"/>
      <c r="L4" s="105"/>
    </row>
    <row r="5" spans="1:13" ht="45" customHeight="1">
      <c r="A5" s="100"/>
      <c r="B5" s="382"/>
      <c r="C5" s="382"/>
      <c r="D5" s="827" t="s">
        <v>110</v>
      </c>
      <c r="E5" s="828"/>
      <c r="F5" s="100"/>
      <c r="H5" s="104" t="s">
        <v>120</v>
      </c>
      <c r="I5" s="105"/>
      <c r="J5" s="105"/>
      <c r="K5" s="105"/>
      <c r="L5" s="105"/>
    </row>
    <row r="6" spans="1:13" ht="39.75" customHeight="1">
      <c r="A6" s="100"/>
      <c r="B6" s="137" t="s">
        <v>10</v>
      </c>
      <c r="C6" s="137" t="s">
        <v>856</v>
      </c>
      <c r="D6" s="137" t="s">
        <v>47</v>
      </c>
      <c r="E6" s="137" t="s">
        <v>102</v>
      </c>
      <c r="F6" s="100"/>
      <c r="H6" s="104" t="s">
        <v>121</v>
      </c>
      <c r="I6" s="105"/>
      <c r="J6" s="105"/>
      <c r="K6" s="105"/>
      <c r="L6" s="105"/>
    </row>
    <row r="7" spans="1:13" s="108" customFormat="1" ht="41.25" customHeight="1">
      <c r="A7" s="106"/>
      <c r="B7" s="134" t="s">
        <v>190</v>
      </c>
      <c r="C7" s="134" t="s">
        <v>1149</v>
      </c>
      <c r="D7" s="135"/>
      <c r="E7" s="107"/>
      <c r="F7" s="106"/>
      <c r="H7" s="104" t="s">
        <v>122</v>
      </c>
      <c r="I7" s="105"/>
      <c r="J7" s="105"/>
      <c r="K7" s="105"/>
      <c r="L7" s="105"/>
    </row>
    <row r="8" spans="1:13" s="108" customFormat="1" ht="41.25" customHeight="1">
      <c r="A8" s="106"/>
      <c r="B8" s="134" t="s">
        <v>502</v>
      </c>
      <c r="C8" s="134" t="s">
        <v>1150</v>
      </c>
      <c r="D8" s="135"/>
      <c r="E8" s="107"/>
      <c r="F8" s="106"/>
      <c r="H8" s="104" t="s">
        <v>123</v>
      </c>
      <c r="I8" s="105"/>
      <c r="J8" s="105"/>
      <c r="K8" s="105"/>
      <c r="L8" s="105"/>
    </row>
    <row r="9" spans="1:13" s="108" customFormat="1" ht="41.25" customHeight="1">
      <c r="A9" s="106"/>
      <c r="B9" s="134" t="s">
        <v>304</v>
      </c>
      <c r="C9" s="134" t="s">
        <v>1153</v>
      </c>
      <c r="D9" s="135"/>
      <c r="E9" s="107"/>
      <c r="F9" s="106"/>
      <c r="H9" s="104" t="s">
        <v>124</v>
      </c>
      <c r="I9" s="105"/>
      <c r="J9" s="105"/>
      <c r="K9" s="105"/>
      <c r="L9" s="105"/>
    </row>
    <row r="10" spans="1:13" s="108" customFormat="1" ht="41.25" customHeight="1">
      <c r="A10" s="106"/>
      <c r="B10" s="134" t="s">
        <v>885</v>
      </c>
      <c r="C10" s="134" t="s">
        <v>1147</v>
      </c>
      <c r="D10" s="135" t="s">
        <v>1159</v>
      </c>
      <c r="E10" s="107"/>
      <c r="F10" s="106"/>
      <c r="H10" s="104" t="s">
        <v>125</v>
      </c>
      <c r="I10" s="105"/>
      <c r="J10" s="105"/>
      <c r="K10" s="105"/>
      <c r="L10" s="105"/>
    </row>
    <row r="11" spans="1:13" s="108" customFormat="1" ht="41.25" customHeight="1">
      <c r="A11" s="106"/>
      <c r="B11" s="633" t="s">
        <v>821</v>
      </c>
      <c r="C11" s="633" t="s">
        <v>1284</v>
      </c>
      <c r="D11" s="199"/>
      <c r="E11" s="107"/>
      <c r="F11" s="106"/>
      <c r="H11" s="104" t="s">
        <v>126</v>
      </c>
      <c r="I11" s="105"/>
      <c r="J11" s="105"/>
      <c r="K11" s="105"/>
      <c r="L11" s="105"/>
    </row>
    <row r="12" spans="1:13" s="108" customFormat="1" ht="41.25" customHeight="1">
      <c r="A12" s="106"/>
      <c r="B12" s="633" t="s">
        <v>831</v>
      </c>
      <c r="C12" s="633" t="s">
        <v>1280</v>
      </c>
      <c r="D12" s="199"/>
      <c r="E12" s="107"/>
      <c r="F12" s="106"/>
      <c r="H12" s="104" t="s">
        <v>127</v>
      </c>
      <c r="I12" s="105"/>
      <c r="J12" s="105"/>
      <c r="K12" s="105"/>
      <c r="L12" s="105"/>
    </row>
    <row r="13" spans="1:13" s="108" customFormat="1" ht="41.25" customHeight="1">
      <c r="A13" s="106"/>
      <c r="B13" s="633" t="s">
        <v>192</v>
      </c>
      <c r="C13" s="633" t="s">
        <v>1278</v>
      </c>
      <c r="D13" s="199"/>
      <c r="E13" s="107"/>
      <c r="F13" s="106"/>
      <c r="H13" s="104" t="s">
        <v>128</v>
      </c>
      <c r="I13" s="105"/>
      <c r="J13" s="105"/>
      <c r="K13" s="105"/>
      <c r="L13" s="105"/>
    </row>
    <row r="14" spans="1:13" s="108" customFormat="1" ht="41.25" customHeight="1">
      <c r="A14" s="106"/>
      <c r="B14" s="136" t="s">
        <v>354</v>
      </c>
      <c r="C14" s="134" t="s">
        <v>1148</v>
      </c>
      <c r="D14" s="199" t="s">
        <v>1158</v>
      </c>
      <c r="E14" s="107"/>
      <c r="F14" s="106"/>
      <c r="H14" s="104" t="s">
        <v>129</v>
      </c>
      <c r="I14" s="105"/>
      <c r="J14" s="105"/>
      <c r="K14" s="105"/>
      <c r="L14" s="105"/>
    </row>
    <row r="15" spans="1:13" s="108" customFormat="1" ht="42" customHeight="1">
      <c r="A15" s="106"/>
      <c r="B15" s="136" t="s">
        <v>832</v>
      </c>
      <c r="C15" s="134" t="s">
        <v>1151</v>
      </c>
      <c r="D15" s="199" t="s">
        <v>1160</v>
      </c>
      <c r="E15" s="107"/>
      <c r="F15" s="106"/>
      <c r="H15" s="104" t="s">
        <v>130</v>
      </c>
      <c r="I15" s="105"/>
      <c r="J15" s="105"/>
      <c r="K15" s="105"/>
      <c r="L15" s="105"/>
    </row>
    <row r="16" spans="1:13" s="108" customFormat="1" ht="43.5" customHeight="1">
      <c r="A16" s="106"/>
      <c r="B16" s="136" t="s">
        <v>838</v>
      </c>
      <c r="C16" s="134" t="s">
        <v>1155</v>
      </c>
      <c r="D16" s="199"/>
      <c r="E16" s="107"/>
      <c r="F16" s="106"/>
      <c r="H16" s="121" t="s">
        <v>40</v>
      </c>
      <c r="I16" s="109"/>
      <c r="J16" s="109"/>
      <c r="K16" s="109"/>
      <c r="L16" s="109"/>
    </row>
    <row r="17" spans="1:12" s="108" customFormat="1" ht="43.5" customHeight="1">
      <c r="A17" s="106"/>
      <c r="B17" s="379"/>
      <c r="C17" s="381"/>
      <c r="D17" s="379" t="s">
        <v>111</v>
      </c>
      <c r="E17" s="380"/>
      <c r="F17" s="106"/>
      <c r="H17" s="120" t="s">
        <v>36</v>
      </c>
      <c r="I17" s="109"/>
      <c r="J17" s="109"/>
      <c r="K17" s="109"/>
      <c r="L17" s="109"/>
    </row>
    <row r="18" spans="1:12" s="108" customFormat="1" ht="43.5" customHeight="1">
      <c r="A18" s="106"/>
      <c r="B18" s="137" t="s">
        <v>10</v>
      </c>
      <c r="C18" s="137"/>
      <c r="D18" s="137" t="s">
        <v>47</v>
      </c>
      <c r="E18" s="137" t="s">
        <v>102</v>
      </c>
      <c r="F18" s="106"/>
      <c r="H18" s="120" t="s">
        <v>37</v>
      </c>
      <c r="I18" s="109"/>
      <c r="J18" s="109"/>
      <c r="K18" s="109"/>
      <c r="L18" s="109"/>
    </row>
    <row r="19" spans="1:12" s="108" customFormat="1" ht="43.5" customHeight="1">
      <c r="A19" s="106"/>
      <c r="B19" s="633" t="s">
        <v>191</v>
      </c>
      <c r="C19" s="633" t="s">
        <v>1281</v>
      </c>
      <c r="D19" s="135"/>
      <c r="E19" s="107"/>
      <c r="F19" s="106"/>
      <c r="H19" s="120" t="s">
        <v>38</v>
      </c>
      <c r="I19" s="109"/>
      <c r="J19" s="109"/>
      <c r="K19" s="109"/>
      <c r="L19" s="109"/>
    </row>
    <row r="20" spans="1:12" s="110" customFormat="1" ht="43.5" customHeight="1">
      <c r="A20" s="106"/>
      <c r="B20" s="633" t="s">
        <v>504</v>
      </c>
      <c r="C20" s="633" t="s">
        <v>1156</v>
      </c>
      <c r="D20" s="135"/>
      <c r="E20" s="107"/>
      <c r="F20" s="106"/>
      <c r="H20" s="120" t="s">
        <v>39</v>
      </c>
      <c r="I20" s="109"/>
      <c r="J20" s="109"/>
      <c r="K20" s="109"/>
      <c r="L20" s="109"/>
    </row>
    <row r="21" spans="1:12" s="110" customFormat="1" ht="43.5" customHeight="1">
      <c r="A21" s="106"/>
      <c r="B21" s="134" t="s">
        <v>830</v>
      </c>
      <c r="C21" s="134" t="s">
        <v>1154</v>
      </c>
      <c r="D21" s="135" t="s">
        <v>1187</v>
      </c>
      <c r="E21" s="107"/>
      <c r="F21" s="106"/>
      <c r="H21" s="121" t="s">
        <v>44</v>
      </c>
      <c r="I21" s="109"/>
      <c r="J21" s="111"/>
      <c r="K21" s="111"/>
      <c r="L21" s="111"/>
    </row>
    <row r="22" spans="1:12" s="110" customFormat="1" ht="43.5" customHeight="1">
      <c r="A22" s="106"/>
      <c r="B22" s="134" t="s">
        <v>642</v>
      </c>
      <c r="C22" s="134" t="s">
        <v>1152</v>
      </c>
      <c r="D22" s="199" t="s">
        <v>1157</v>
      </c>
      <c r="E22" s="107"/>
      <c r="F22" s="106"/>
      <c r="H22" s="119" t="s">
        <v>41</v>
      </c>
      <c r="I22" s="112"/>
      <c r="J22" s="111"/>
      <c r="K22" s="111"/>
      <c r="L22" s="111"/>
    </row>
    <row r="23" spans="1:12" s="108" customFormat="1" ht="43.5" customHeight="1">
      <c r="A23" s="106"/>
      <c r="B23" s="134" t="s">
        <v>503</v>
      </c>
      <c r="C23" s="134" t="s">
        <v>1146</v>
      </c>
      <c r="D23" s="199"/>
      <c r="E23" s="107"/>
      <c r="F23" s="106"/>
      <c r="H23" s="119" t="s">
        <v>42</v>
      </c>
      <c r="I23" s="112"/>
      <c r="J23" s="111"/>
      <c r="K23" s="111"/>
      <c r="L23" s="111"/>
    </row>
    <row r="24" spans="1:12" s="108" customFormat="1" ht="31.5" customHeight="1">
      <c r="A24" s="106"/>
      <c r="B24" s="633" t="s">
        <v>358</v>
      </c>
      <c r="C24" s="633" t="s">
        <v>1277</v>
      </c>
      <c r="D24" s="199" t="s">
        <v>1161</v>
      </c>
      <c r="E24" s="107"/>
      <c r="F24" s="106"/>
      <c r="H24" s="119" t="s">
        <v>43</v>
      </c>
      <c r="I24" s="112"/>
      <c r="J24" s="111"/>
      <c r="K24" s="111"/>
      <c r="L24" s="111"/>
    </row>
    <row r="25" spans="1:12" s="108" customFormat="1" ht="42.75" customHeight="1">
      <c r="A25" s="106"/>
      <c r="B25" s="633" t="s">
        <v>359</v>
      </c>
      <c r="C25" s="633" t="s">
        <v>1282</v>
      </c>
      <c r="D25" s="199" t="s">
        <v>1162</v>
      </c>
      <c r="E25" s="107"/>
      <c r="F25" s="106"/>
      <c r="G25" s="102"/>
      <c r="J25" s="113"/>
      <c r="K25" s="113"/>
      <c r="L25" s="113"/>
    </row>
    <row r="26" spans="1:12" s="108" customFormat="1" ht="25.5" customHeight="1">
      <c r="A26" s="106"/>
      <c r="B26" s="633" t="s">
        <v>584</v>
      </c>
      <c r="C26" s="633" t="s">
        <v>1283</v>
      </c>
      <c r="D26" s="199"/>
      <c r="E26" s="107"/>
      <c r="F26" s="106"/>
    </row>
    <row r="27" spans="1:12" s="108" customFormat="1" ht="39" customHeight="1">
      <c r="A27" s="114"/>
      <c r="B27" s="633" t="s">
        <v>827</v>
      </c>
      <c r="C27" s="633" t="s">
        <v>1279</v>
      </c>
      <c r="D27" s="135" t="s">
        <v>1187</v>
      </c>
      <c r="E27" s="107"/>
      <c r="F27" s="114"/>
    </row>
    <row r="28" spans="1:12" s="108" customFormat="1" ht="39" customHeight="1">
      <c r="A28" s="114"/>
      <c r="B28" s="633" t="s">
        <v>855</v>
      </c>
      <c r="C28" s="633" t="s">
        <v>1285</v>
      </c>
      <c r="D28" s="135"/>
      <c r="E28" s="415"/>
      <c r="F28" s="114"/>
    </row>
    <row r="29" spans="1:12" s="108" customFormat="1" ht="72" customHeight="1">
      <c r="A29" s="114"/>
      <c r="B29" s="209" t="s">
        <v>291</v>
      </c>
      <c r="C29" s="418"/>
      <c r="D29" s="200"/>
      <c r="E29" s="201"/>
      <c r="F29" s="114"/>
      <c r="H29" s="115"/>
      <c r="I29" s="115"/>
      <c r="J29" s="115"/>
      <c r="K29" s="115"/>
      <c r="L29" s="115"/>
    </row>
    <row r="30" spans="1:12" s="115" customFormat="1" ht="78.75" customHeight="1">
      <c r="A30" s="116"/>
      <c r="B30" s="108"/>
      <c r="C30" s="108"/>
      <c r="D30" s="108"/>
      <c r="E30" s="108"/>
      <c r="F30" s="116"/>
    </row>
    <row r="31" spans="1:12" s="115" customFormat="1" ht="48.75" customHeight="1">
      <c r="A31" s="116"/>
      <c r="B31" s="108"/>
      <c r="C31" s="108"/>
      <c r="D31" s="108"/>
      <c r="E31" s="108"/>
      <c r="F31" s="116"/>
    </row>
    <row r="32" spans="1:12" s="115" customFormat="1" ht="38.25" customHeight="1">
      <c r="A32" s="116"/>
      <c r="F32" s="116"/>
    </row>
    <row r="33" spans="1:12" s="115" customFormat="1" ht="52.5" customHeight="1">
      <c r="A33" s="116"/>
      <c r="F33" s="116"/>
      <c r="H33" s="117"/>
      <c r="I33" s="117"/>
      <c r="J33" s="117"/>
      <c r="K33" s="117"/>
      <c r="L33" s="117"/>
    </row>
    <row r="34" spans="1:12" s="117" customFormat="1" ht="94.5" customHeight="1">
      <c r="A34" s="118"/>
      <c r="B34" s="115"/>
      <c r="C34" s="115"/>
      <c r="D34" s="115"/>
      <c r="E34" s="115"/>
      <c r="F34" s="118"/>
    </row>
    <row r="35" spans="1:12" s="117" customFormat="1" ht="34.5" customHeight="1">
      <c r="A35" s="118"/>
      <c r="B35" s="115"/>
      <c r="C35" s="115"/>
      <c r="D35" s="115"/>
      <c r="E35" s="115"/>
      <c r="F35" s="118"/>
    </row>
    <row r="36" spans="1:12" s="117" customFormat="1" ht="47.25" customHeight="1"/>
    <row r="37" spans="1:12" s="117" customFormat="1" ht="36.75" customHeight="1"/>
    <row r="38" spans="1:12" s="117" customFormat="1" ht="47.25" customHeight="1"/>
    <row r="39" spans="1:12" s="117" customFormat="1" ht="51" customHeight="1"/>
    <row r="40" spans="1:12" s="117" customFormat="1" ht="56.25" customHeight="1"/>
    <row r="41" spans="1:12" s="117" customFormat="1" ht="49.5" customHeight="1">
      <c r="H41" s="101"/>
      <c r="I41" s="101"/>
      <c r="J41" s="101"/>
      <c r="K41" s="101"/>
      <c r="L41" s="101"/>
    </row>
    <row r="42" spans="1:12" ht="34.5" customHeight="1">
      <c r="B42" s="117"/>
      <c r="C42" s="117"/>
      <c r="D42" s="117"/>
      <c r="E42" s="117"/>
    </row>
    <row r="43" spans="1:12" ht="34.5" customHeight="1">
      <c r="B43" s="117"/>
      <c r="C43" s="117"/>
      <c r="D43" s="117"/>
      <c r="E43" s="117"/>
    </row>
    <row r="44" spans="1:12" ht="34.5" customHeight="1"/>
    <row r="45" spans="1:12" ht="34.5" customHeight="1"/>
    <row r="46" spans="1:12" ht="34.5" customHeight="1"/>
    <row r="47" spans="1:12" ht="34.5" customHeight="1"/>
    <row r="48" spans="1:12" ht="34.5" customHeight="1"/>
    <row r="49" ht="34.5" customHeight="1"/>
    <row r="50" ht="34.5" customHeight="1"/>
    <row r="51" ht="34.5" customHeight="1"/>
    <row r="52" ht="34.5" customHeight="1"/>
  </sheetData>
  <mergeCells count="5">
    <mergeCell ref="H1:H3"/>
    <mergeCell ref="D5:E5"/>
    <mergeCell ref="B2:E2"/>
    <mergeCell ref="B3:E3"/>
    <mergeCell ref="B4:E4"/>
  </mergeCells>
  <phoneticPr fontId="1" type="noConversion"/>
  <hyperlinks>
    <hyperlink ref="B7" location="'100m.'!C3" display="100 Metre"/>
    <hyperlink ref="B11" location="Yüksek!D3" display="Yüksek  Atlama"/>
    <hyperlink ref="B8" location="'100m.'!C3" display="100 Metre"/>
    <hyperlink ref="B14" location="'100m.'!C3" display="100 Metre"/>
    <hyperlink ref="B15" location="'100m.'!C3" display="100 Metre"/>
    <hyperlink ref="B19" location="'100m.'!C3" display="100 Metre"/>
    <hyperlink ref="B16" location="'100m.'!C3" display="100 Metre"/>
  </hyperlinks>
  <printOptions horizontalCentered="1" verticalCentered="1"/>
  <pageMargins left="0.59055118110236227" right="0.15748031496062992" top="0.59055118110236227" bottom="0.43307086614173229" header="0.35433070866141736" footer="0.27559055118110237"/>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sheetPr codeName="Sayfa5">
    <tabColor theme="8" tint="0.39997558519241921"/>
    <pageSetUpPr fitToPage="1"/>
  </sheetPr>
  <dimension ref="A1:P59"/>
  <sheetViews>
    <sheetView view="pageBreakPreview" topLeftCell="A19" zoomScale="60" workbookViewId="0">
      <selection activeCell="B6" sqref="B1:B1048576"/>
    </sheetView>
  </sheetViews>
  <sheetFormatPr defaultRowHeight="12.75"/>
  <cols>
    <col min="1" max="1" width="8.7109375" customWidth="1"/>
    <col min="2" max="2" width="20.140625" hidden="1" customWidth="1"/>
    <col min="3" max="3" width="10.5703125" bestFit="1" customWidth="1"/>
    <col min="4" max="4" width="18" customWidth="1"/>
    <col min="5" max="5" width="27.5703125" bestFit="1" customWidth="1"/>
    <col min="6" max="6" width="47.28515625" bestFit="1" customWidth="1"/>
    <col min="7" max="7" width="12.85546875" customWidth="1"/>
    <col min="9" max="9" width="0" hidden="1" customWidth="1"/>
    <col min="10" max="10" width="10.140625" bestFit="1" customWidth="1"/>
    <col min="11" max="11" width="19" hidden="1" customWidth="1"/>
    <col min="12" max="12" width="10" customWidth="1"/>
    <col min="13" max="13" width="17" customWidth="1"/>
    <col min="14" max="14" width="30.42578125" bestFit="1" customWidth="1"/>
    <col min="15" max="15" width="52.28515625" bestFit="1" customWidth="1"/>
    <col min="16" max="16" width="14.140625" customWidth="1"/>
  </cols>
  <sheetData>
    <row r="1" spans="1:16" ht="57" customHeight="1">
      <c r="A1" s="841" t="str">
        <f>('YARIŞMA BİLGİLERİ'!A2)</f>
        <v>Atletizm Federasyonu                                                                                                                                                                                                                                                               İzmir Atletizm İl Temsilciliği</v>
      </c>
      <c r="B1" s="841"/>
      <c r="C1" s="841"/>
      <c r="D1" s="841"/>
      <c r="E1" s="841"/>
      <c r="F1" s="841"/>
      <c r="G1" s="841"/>
      <c r="H1" s="841"/>
      <c r="I1" s="841"/>
      <c r="J1" s="841"/>
      <c r="K1" s="841"/>
      <c r="L1" s="841"/>
      <c r="M1" s="841"/>
      <c r="N1" s="841"/>
      <c r="O1" s="841"/>
      <c r="P1" s="841"/>
    </row>
    <row r="2" spans="1:16" ht="24" customHeight="1">
      <c r="A2" s="842" t="str">
        <f>'YARIŞMA BİLGİLERİ'!F19</f>
        <v>Kulüpler Arası Atletizm Süper lig Yarışmaları 1. Kademe</v>
      </c>
      <c r="B2" s="842"/>
      <c r="C2" s="842"/>
      <c r="D2" s="842"/>
      <c r="E2" s="842"/>
      <c r="F2" s="842"/>
      <c r="G2" s="842"/>
      <c r="H2" s="842"/>
      <c r="I2" s="842"/>
      <c r="J2" s="842"/>
      <c r="K2" s="842"/>
      <c r="L2" s="842"/>
      <c r="M2" s="842"/>
      <c r="N2" s="842"/>
      <c r="O2" s="842"/>
      <c r="P2" s="842"/>
    </row>
    <row r="3" spans="1:16" ht="23.25" customHeight="1">
      <c r="A3" s="843" t="s">
        <v>1184</v>
      </c>
      <c r="B3" s="843"/>
      <c r="C3" s="843"/>
      <c r="D3" s="843"/>
      <c r="E3" s="843"/>
      <c r="F3" s="843"/>
      <c r="G3" s="843"/>
      <c r="H3" s="843"/>
      <c r="I3" s="843"/>
      <c r="J3" s="843"/>
      <c r="K3" s="843"/>
      <c r="L3" s="843"/>
      <c r="M3" s="843"/>
      <c r="N3" s="843"/>
      <c r="O3" s="843"/>
      <c r="P3" s="843"/>
    </row>
    <row r="4" spans="1:16" ht="23.25" customHeight="1">
      <c r="A4" s="847" t="s">
        <v>292</v>
      </c>
      <c r="B4" s="847"/>
      <c r="C4" s="847"/>
      <c r="D4" s="847"/>
      <c r="E4" s="847"/>
      <c r="F4" s="847"/>
      <c r="G4" s="847"/>
      <c r="H4" s="226"/>
      <c r="J4" s="847" t="s">
        <v>492</v>
      </c>
      <c r="K4" s="847"/>
      <c r="L4" s="847"/>
      <c r="M4" s="847"/>
      <c r="N4" s="847"/>
      <c r="O4" s="847"/>
      <c r="P4" s="847"/>
    </row>
    <row r="5" spans="1:16" ht="31.5" customHeight="1">
      <c r="A5" s="835" t="s">
        <v>15</v>
      </c>
      <c r="B5" s="836"/>
      <c r="C5" s="836"/>
      <c r="D5" s="836"/>
      <c r="E5" s="836"/>
      <c r="F5" s="836"/>
      <c r="G5" s="836"/>
      <c r="H5" s="226"/>
      <c r="I5" s="838" t="s">
        <v>6</v>
      </c>
      <c r="J5" s="835" t="s">
        <v>15</v>
      </c>
      <c r="K5" s="836"/>
      <c r="L5" s="836"/>
      <c r="M5" s="836"/>
      <c r="N5" s="836"/>
      <c r="O5" s="836"/>
      <c r="P5" s="836"/>
    </row>
    <row r="6" spans="1:16" ht="31.5" customHeight="1">
      <c r="A6" s="202" t="s">
        <v>11</v>
      </c>
      <c r="B6" s="202" t="s">
        <v>101</v>
      </c>
      <c r="C6" s="202" t="s">
        <v>100</v>
      </c>
      <c r="D6" s="203" t="s">
        <v>12</v>
      </c>
      <c r="E6" s="204" t="s">
        <v>13</v>
      </c>
      <c r="F6" s="204" t="s">
        <v>944</v>
      </c>
      <c r="G6" s="202" t="s">
        <v>293</v>
      </c>
      <c r="H6" s="226"/>
      <c r="I6" s="839"/>
      <c r="J6" s="202" t="s">
        <v>11</v>
      </c>
      <c r="K6" s="202" t="s">
        <v>101</v>
      </c>
      <c r="L6" s="202" t="s">
        <v>100</v>
      </c>
      <c r="M6" s="203" t="s">
        <v>12</v>
      </c>
      <c r="N6" s="204" t="s">
        <v>13</v>
      </c>
      <c r="O6" s="204" t="s">
        <v>944</v>
      </c>
      <c r="P6" s="202" t="s">
        <v>293</v>
      </c>
    </row>
    <row r="7" spans="1:16" ht="36.75" customHeight="1">
      <c r="A7" s="576">
        <v>1</v>
      </c>
      <c r="B7" s="583" t="s">
        <v>194</v>
      </c>
      <c r="C7" s="581">
        <f>IF(ISERROR(VLOOKUP(B7,'KAYIT LİSTESİ'!$B$4:$H$1023,3,0)),"",(VLOOKUP(B7,'KAYIT LİSTESİ'!$B$4:$H$1023,3,0)))</f>
        <v>351</v>
      </c>
      <c r="D7" s="577">
        <f>IF(ISERROR(VLOOKUP(B7,'KAYIT LİSTESİ'!$B$4:$H$1023,4,0)),"",(VLOOKUP(B7,'KAYIT LİSTESİ'!$B$4:$H$1023,4,0)))</f>
        <v>31992</v>
      </c>
      <c r="E7" s="585" t="str">
        <f>IF(ISERROR(VLOOKUP(B7,'KAYIT LİSTESİ'!$B$4:$H$1023,5,0)),"",(VLOOKUP(B7,'KAYIT LİSTESİ'!$B$4:$H$1023,5,0)))</f>
        <v>SİBEL SAKABAŞI</v>
      </c>
      <c r="F7" s="585" t="str">
        <f>IF(ISERROR(VLOOKUP(B7,'KAYIT LİSTESİ'!$B$4:$H$1023,6,0)),"",(VLOOKUP(B7,'KAYIT LİSTESİ'!$B$4:$H$1023,6,0)))</f>
        <v>MERSİN-MESKİSPOR</v>
      </c>
      <c r="G7" s="580"/>
      <c r="H7" s="678"/>
      <c r="I7" s="576">
        <v>1</v>
      </c>
      <c r="J7" s="576">
        <v>1</v>
      </c>
      <c r="K7" s="583" t="s">
        <v>49</v>
      </c>
      <c r="L7" s="581">
        <f>IF(ISERROR(VLOOKUP(K7,'KAYIT LİSTESİ'!$B$4:$H$1023,3,0)),"",(VLOOKUP(K7,'KAYIT LİSTESİ'!$B$4:$H$1023,3,0)))</f>
        <v>347</v>
      </c>
      <c r="M7" s="577">
        <f>IF(ISERROR(VLOOKUP(K7,'KAYIT LİSTESİ'!$B$4:$H$1023,4,0)),"",(VLOOKUP(K7,'KAYIT LİSTESİ'!$B$4:$H$1023,4,0)))</f>
        <v>33725</v>
      </c>
      <c r="N7" s="585" t="str">
        <f>IF(ISERROR(VLOOKUP(K7,'KAYIT LİSTESİ'!$B$4:$H$1023,5,0)),"",(VLOOKUP(K7,'KAYIT LİSTESİ'!$B$4:$H$1023,5,0)))</f>
        <v>MERYEM KASAP</v>
      </c>
      <c r="O7" s="585" t="str">
        <f>IF(ISERROR(VLOOKUP(K7,'KAYIT LİSTESİ'!$B$4:$H$1023,6,0)),"",(VLOOKUP(K7,'KAYIT LİSTESİ'!$B$4:$H$1023,6,0)))</f>
        <v>MERSİN-MESKİSPOR</v>
      </c>
      <c r="P7" s="580"/>
    </row>
    <row r="8" spans="1:16" ht="36.75" customHeight="1">
      <c r="A8" s="576">
        <v>2</v>
      </c>
      <c r="B8" s="583" t="s">
        <v>195</v>
      </c>
      <c r="C8" s="581">
        <f>IF(ISERROR(VLOOKUP(B8,'KAYIT LİSTESİ'!$B$4:$H$1023,3,0)),"",(VLOOKUP(B8,'KAYIT LİSTESİ'!$B$4:$H$1023,3,0)))</f>
        <v>266</v>
      </c>
      <c r="D8" s="577" t="str">
        <f>IF(ISERROR(VLOOKUP(B8,'KAYIT LİSTESİ'!$B$4:$H$1023,4,0)),"",(VLOOKUP(B8,'KAYIT LİSTESİ'!$B$4:$H$1023,4,0)))</f>
        <v>05 07 1988</v>
      </c>
      <c r="E8" s="585" t="str">
        <f>IF(ISERROR(VLOOKUP(B8,'KAYIT LİSTESİ'!$B$4:$H$1023,5,0)),"",(VLOOKUP(B8,'KAYIT LİSTESİ'!$B$4:$H$1023,5,0)))</f>
        <v>Sibel AĞAN</v>
      </c>
      <c r="F8" s="585" t="str">
        <f>IF(ISERROR(VLOOKUP(B8,'KAYIT LİSTESİ'!$B$4:$H$1023,6,0)),"",(VLOOKUP(B8,'KAYIT LİSTESİ'!$B$4:$H$1023,6,0)))</f>
        <v>İSTANBUL-BEŞİKTAŞ J.K</v>
      </c>
      <c r="G8" s="580"/>
      <c r="H8" s="678"/>
      <c r="I8" s="576">
        <v>2</v>
      </c>
      <c r="J8" s="576">
        <v>2</v>
      </c>
      <c r="K8" s="583" t="s">
        <v>51</v>
      </c>
      <c r="L8" s="581">
        <f>IF(ISERROR(VLOOKUP(K8,'KAYIT LİSTESİ'!$B$4:$H$1023,3,0)),"",(VLOOKUP(K8,'KAYIT LİSTESİ'!$B$4:$H$1023,3,0)))</f>
        <v>259</v>
      </c>
      <c r="M8" s="577" t="str">
        <f>IF(ISERROR(VLOOKUP(K8,'KAYIT LİSTESİ'!$B$4:$H$1023,4,0)),"",(VLOOKUP(K8,'KAYIT LİSTESİ'!$B$4:$H$1023,4,0)))</f>
        <v>25 09 1993</v>
      </c>
      <c r="N8" s="585" t="str">
        <f>IF(ISERROR(VLOOKUP(K8,'KAYIT LİSTESİ'!$B$4:$H$1023,5,0)),"",(VLOOKUP(K8,'KAYIT LİSTESİ'!$B$4:$H$1023,5,0)))</f>
        <v>Kader CEYHAN</v>
      </c>
      <c r="O8" s="585" t="str">
        <f>IF(ISERROR(VLOOKUP(K8,'KAYIT LİSTESİ'!$B$4:$H$1023,6,0)),"",(VLOOKUP(K8,'KAYIT LİSTESİ'!$B$4:$H$1023,6,0)))</f>
        <v>İSTANBUL-BEŞİKTAŞ J.K</v>
      </c>
      <c r="P8" s="580"/>
    </row>
    <row r="9" spans="1:16" ht="36.75" customHeight="1">
      <c r="A9" s="576">
        <v>3</v>
      </c>
      <c r="B9" s="583" t="s">
        <v>196</v>
      </c>
      <c r="C9" s="581">
        <f>IF(ISERROR(VLOOKUP(B9,'KAYIT LİSTESİ'!$B$4:$H$1023,3,0)),"",(VLOOKUP(B9,'KAYIT LİSTESİ'!$B$4:$H$1023,3,0)))</f>
        <v>368</v>
      </c>
      <c r="D9" s="577">
        <f>IF(ISERROR(VLOOKUP(B9,'KAYIT LİSTESİ'!$B$4:$H$1023,4,0)),"",(VLOOKUP(B9,'KAYIT LİSTESİ'!$B$4:$H$1023,4,0)))</f>
        <v>33378</v>
      </c>
      <c r="E9" s="585" t="str">
        <f>IF(ISERROR(VLOOKUP(B9,'KAYIT LİSTESİ'!$B$4:$H$1023,5,0)),"",(VLOOKUP(B9,'KAYIT LİSTESİ'!$B$4:$H$1023,5,0)))</f>
        <v>GÜLŞAH KIZILTAŞ</v>
      </c>
      <c r="F9" s="585" t="str">
        <f>IF(ISERROR(VLOOKUP(B9,'KAYIT LİSTESİ'!$B$4:$H$1023,6,0)),"",(VLOOKUP(B9,'KAYIT LİSTESİ'!$B$4:$H$1023,6,0)))</f>
        <v>İSTANBUL-ÜSKÜDAR BELEDİYESİ SPOR KULÜBÜ</v>
      </c>
      <c r="G9" s="580"/>
      <c r="H9" s="678"/>
      <c r="I9" s="576">
        <v>3</v>
      </c>
      <c r="J9" s="576">
        <v>3</v>
      </c>
      <c r="K9" s="583" t="s">
        <v>52</v>
      </c>
      <c r="L9" s="581">
        <f>IF(ISERROR(VLOOKUP(K9,'KAYIT LİSTESİ'!$B$4:$H$1023,3,0)),"",(VLOOKUP(K9,'KAYIT LİSTESİ'!$B$4:$H$1023,3,0)))</f>
        <v>370</v>
      </c>
      <c r="M9" s="577">
        <f>IF(ISERROR(VLOOKUP(K9,'KAYIT LİSTESİ'!$B$4:$H$1023,4,0)),"",(VLOOKUP(K9,'KAYIT LİSTESİ'!$B$4:$H$1023,4,0)))</f>
        <v>34335</v>
      </c>
      <c r="N9" s="585" t="str">
        <f>IF(ISERROR(VLOOKUP(K9,'KAYIT LİSTESİ'!$B$4:$H$1023,5,0)),"",(VLOOKUP(K9,'KAYIT LİSTESİ'!$B$4:$H$1023,5,0)))</f>
        <v>TUĞBA GÜVENÇ</v>
      </c>
      <c r="O9" s="585" t="str">
        <f>IF(ISERROR(VLOOKUP(K9,'KAYIT LİSTESİ'!$B$4:$H$1023,6,0)),"",(VLOOKUP(K9,'KAYIT LİSTESİ'!$B$4:$H$1023,6,0)))</f>
        <v>İSTANBUL-ÜSKÜDAR BELEDİYESİ SPOR KULÜBÜ</v>
      </c>
      <c r="P9" s="580"/>
    </row>
    <row r="10" spans="1:16" ht="36.75" customHeight="1">
      <c r="A10" s="576">
        <v>4</v>
      </c>
      <c r="B10" s="583" t="s">
        <v>197</v>
      </c>
      <c r="C10" s="581">
        <f>IF(ISERROR(VLOOKUP(B10,'KAYIT LİSTESİ'!$B$4:$H$1023,3,0)),"",(VLOOKUP(B10,'KAYIT LİSTESİ'!$B$4:$H$1023,3,0)))</f>
        <v>294</v>
      </c>
      <c r="D10" s="577">
        <f>IF(ISERROR(VLOOKUP(B10,'KAYIT LİSTESİ'!$B$4:$H$1023,4,0)),"",(VLOOKUP(B10,'KAYIT LİSTESİ'!$B$4:$H$1023,4,0)))</f>
        <v>30820</v>
      </c>
      <c r="E10" s="585" t="str">
        <f>IF(ISERROR(VLOOKUP(B10,'KAYIT LİSTESİ'!$B$4:$H$1023,5,0)),"",(VLOOKUP(B10,'KAYIT LİSTESİ'!$B$4:$H$1023,5,0)))</f>
        <v>IVET MIROSLAVOVA LALOVA</v>
      </c>
      <c r="F10" s="585" t="str">
        <f>IF(ISERROR(VLOOKUP(B10,'KAYIT LİSTESİ'!$B$4:$H$1023,6,0)),"",(VLOOKUP(B10,'KAYIT LİSTESİ'!$B$4:$H$1023,6,0)))</f>
        <v>İSTANBUL-ENKA SPOR KULÜBÜ</v>
      </c>
      <c r="G10" s="580"/>
      <c r="H10" s="678"/>
      <c r="I10" s="576">
        <v>4</v>
      </c>
      <c r="J10" s="576">
        <v>4</v>
      </c>
      <c r="K10" s="583" t="s">
        <v>53</v>
      </c>
      <c r="L10" s="581">
        <f>IF(ISERROR(VLOOKUP(K10,'KAYIT LİSTESİ'!$B$4:$H$1023,3,0)),"",(VLOOKUP(K10,'KAYIT LİSTESİ'!$B$4:$H$1023,3,0)))</f>
        <v>287</v>
      </c>
      <c r="M10" s="577">
        <f>IF(ISERROR(VLOOKUP(K10,'KAYIT LİSTESİ'!$B$4:$H$1023,4,0)),"",(VLOOKUP(K10,'KAYIT LİSTESİ'!$B$4:$H$1023,4,0)))</f>
        <v>31619</v>
      </c>
      <c r="N10" s="585" t="str">
        <f>IF(ISERROR(VLOOKUP(K10,'KAYIT LİSTESİ'!$B$4:$H$1023,5,0)),"",(VLOOKUP(K10,'KAYIT LİSTESİ'!$B$4:$H$1023,5,0)))</f>
        <v>ANGELA MOROŞANU</v>
      </c>
      <c r="O10" s="585" t="str">
        <f>IF(ISERROR(VLOOKUP(K10,'KAYIT LİSTESİ'!$B$4:$H$1023,6,0)),"",(VLOOKUP(K10,'KAYIT LİSTESİ'!$B$4:$H$1023,6,0)))</f>
        <v>İSTANBUL-ENKA SPOR KULÜBÜ</v>
      </c>
      <c r="P10" s="580"/>
    </row>
    <row r="11" spans="1:16" ht="36.75" customHeight="1">
      <c r="A11" s="576">
        <v>5</v>
      </c>
      <c r="B11" s="583" t="s">
        <v>198</v>
      </c>
      <c r="C11" s="581">
        <f>IF(ISERROR(VLOOKUP(B11,'KAYIT LİSTESİ'!$B$4:$H$1023,3,0)),"",(VLOOKUP(B11,'KAYIT LİSTESİ'!$B$4:$H$1023,3,0)))</f>
        <v>317</v>
      </c>
      <c r="D11" s="577">
        <f>IF(ISERROR(VLOOKUP(B11,'KAYIT LİSTESİ'!$B$4:$H$1023,4,0)),"",(VLOOKUP(B11,'KAYIT LİSTESİ'!$B$4:$H$1023,4,0)))</f>
        <v>32176</v>
      </c>
      <c r="E11" s="585" t="str">
        <f>IF(ISERROR(VLOOKUP(B11,'KAYIT LİSTESİ'!$B$4:$H$1023,5,0)),"",(VLOOKUP(B11,'KAYIT LİSTESİ'!$B$4:$H$1023,5,0)))</f>
        <v>KHRYSTYNA STUY</v>
      </c>
      <c r="F11" s="585" t="str">
        <f>IF(ISERROR(VLOOKUP(B11,'KAYIT LİSTESİ'!$B$4:$H$1023,6,0)),"",(VLOOKUP(B11,'KAYIT LİSTESİ'!$B$4:$H$1023,6,0)))</f>
        <v>İSTANBUL-FENERBAHÇE</v>
      </c>
      <c r="G11" s="580"/>
      <c r="H11" s="678"/>
      <c r="I11" s="576">
        <v>5</v>
      </c>
      <c r="J11" s="576">
        <v>5</v>
      </c>
      <c r="K11" s="583" t="s">
        <v>54</v>
      </c>
      <c r="L11" s="581">
        <f>IF(ISERROR(VLOOKUP(K11,'KAYIT LİSTESİ'!$B$4:$H$1023,3,0)),"",(VLOOKUP(K11,'KAYIT LİSTESİ'!$B$4:$H$1023,3,0)))</f>
        <v>309</v>
      </c>
      <c r="M11" s="577">
        <f>IF(ISERROR(VLOOKUP(K11,'KAYIT LİSTESİ'!$B$4:$H$1023,4,0)),"",(VLOOKUP(K11,'KAYIT LİSTESİ'!$B$4:$H$1023,4,0)))</f>
        <v>33286</v>
      </c>
      <c r="N11" s="585" t="str">
        <f>IF(ISERROR(VLOOKUP(K11,'KAYIT LİSTESİ'!$B$4:$H$1023,5,0)),"",(VLOOKUP(K11,'KAYIT LİSTESİ'!$B$4:$H$1023,5,0)))</f>
        <v>ELENA MİRELA LAVRİCH</v>
      </c>
      <c r="O11" s="585" t="str">
        <f>IF(ISERROR(VLOOKUP(K11,'KAYIT LİSTESİ'!$B$4:$H$1023,6,0)),"",(VLOOKUP(K11,'KAYIT LİSTESİ'!$B$4:$H$1023,6,0)))</f>
        <v>İSTANBUL-FENERBAHÇE</v>
      </c>
      <c r="P11" s="580"/>
    </row>
    <row r="12" spans="1:16" ht="36.75" customHeight="1">
      <c r="A12" s="576">
        <v>6</v>
      </c>
      <c r="B12" s="583" t="s">
        <v>199</v>
      </c>
      <c r="C12" s="581">
        <f>IF(ISERROR(VLOOKUP(B12,'KAYIT LİSTESİ'!$B$4:$H$1023,3,0)),"",(VLOOKUP(B12,'KAYIT LİSTESİ'!$B$4:$H$1023,3,0)))</f>
        <v>270</v>
      </c>
      <c r="D12" s="577">
        <f>IF(ISERROR(VLOOKUP(B12,'KAYIT LİSTESİ'!$B$4:$H$1023,4,0)),"",(VLOOKUP(B12,'KAYIT LİSTESİ'!$B$4:$H$1023,4,0)))</f>
        <v>35960</v>
      </c>
      <c r="E12" s="585" t="str">
        <f>IF(ISERROR(VLOOKUP(B12,'KAYIT LİSTESİ'!$B$4:$H$1023,5,0)),"",(VLOOKUP(B12,'KAYIT LİSTESİ'!$B$4:$H$1023,5,0)))</f>
        <v xml:space="preserve">Feride TERZİ </v>
      </c>
      <c r="F12" s="585" t="str">
        <f>IF(ISERROR(VLOOKUP(B12,'KAYIT LİSTESİ'!$B$4:$H$1023,6,0)),"",(VLOOKUP(B12,'KAYIT LİSTESİ'!$B$4:$H$1023,6,0)))</f>
        <v>BURSA-BURSA BÜYÜKŞEHİR BELEDİYESPOR K.</v>
      </c>
      <c r="G12" s="580"/>
      <c r="H12" s="678"/>
      <c r="I12" s="576">
        <v>6</v>
      </c>
      <c r="J12" s="576">
        <v>6</v>
      </c>
      <c r="K12" s="583" t="s">
        <v>55</v>
      </c>
      <c r="L12" s="581">
        <f>IF(ISERROR(VLOOKUP(K12,'KAYIT LİSTESİ'!$B$4:$H$1023,3,0)),"",(VLOOKUP(K12,'KAYIT LİSTESİ'!$B$4:$H$1023,3,0)))</f>
        <v>285</v>
      </c>
      <c r="M12" s="577">
        <f>IF(ISERROR(VLOOKUP(K12,'KAYIT LİSTESİ'!$B$4:$H$1023,4,0)),"",(VLOOKUP(K12,'KAYIT LİSTESİ'!$B$4:$H$1023,4,0)))</f>
        <v>32775</v>
      </c>
      <c r="N12" s="585" t="str">
        <f>IF(ISERROR(VLOOKUP(K12,'KAYIT LİSTESİ'!$B$4:$H$1023,5,0)),"",(VLOOKUP(K12,'KAYIT LİSTESİ'!$B$4:$H$1023,5,0)))</f>
        <v>Şükriye Nihan KORUK</v>
      </c>
      <c r="O12" s="585" t="str">
        <f>IF(ISERROR(VLOOKUP(K12,'KAYIT LİSTESİ'!$B$4:$H$1023,6,0)),"",(VLOOKUP(K12,'KAYIT LİSTESİ'!$B$4:$H$1023,6,0)))</f>
        <v>BURSA-BURSA BÜYÜKŞEHİR BELEDİYESPOR K.</v>
      </c>
      <c r="P12" s="580"/>
    </row>
    <row r="13" spans="1:16" ht="36.75" customHeight="1">
      <c r="A13" s="576">
        <v>7</v>
      </c>
      <c r="B13" s="583" t="s">
        <v>200</v>
      </c>
      <c r="C13" s="581">
        <f>IF(ISERROR(VLOOKUP(B13,'KAYIT LİSTESİ'!$B$4:$H$1023,3,0)),"",(VLOOKUP(B13,'KAYIT LİSTESİ'!$B$4:$H$1023,3,0)))</f>
        <v>323</v>
      </c>
      <c r="D13" s="577">
        <f>IF(ISERROR(VLOOKUP(B13,'KAYIT LİSTESİ'!$B$4:$H$1023,4,0)),"",(VLOOKUP(B13,'KAYIT LİSTESİ'!$B$4:$H$1023,4,0)))</f>
        <v>26666</v>
      </c>
      <c r="E13" s="585" t="str">
        <f>IF(ISERROR(VLOOKUP(B13,'KAYIT LİSTESİ'!$B$4:$H$1023,5,0)),"",(VLOOKUP(B13,'KAYIT LİSTESİ'!$B$4:$H$1023,5,0)))</f>
        <v>AKSEL GÜRCAN DEMİRTAŞ</v>
      </c>
      <c r="F13" s="585" t="str">
        <f>IF(ISERROR(VLOOKUP(B13,'KAYIT LİSTESİ'!$B$4:$H$1023,6,0)),"",(VLOOKUP(B13,'KAYIT LİSTESİ'!$B$4:$H$1023,6,0)))</f>
        <v>İZMİR-İZMİR BÜYÜKŞEHİR BELEDİYE SPOR KLUBÜ</v>
      </c>
      <c r="G13" s="580"/>
      <c r="H13" s="678"/>
      <c r="I13" s="576">
        <v>7</v>
      </c>
      <c r="J13" s="576">
        <v>7</v>
      </c>
      <c r="K13" s="583" t="s">
        <v>493</v>
      </c>
      <c r="L13" s="581">
        <f>IF(ISERROR(VLOOKUP(K13,'KAYIT LİSTESİ'!$B$4:$H$1023,3,0)),"",(VLOOKUP(K13,'KAYIT LİSTESİ'!$B$4:$H$1023,3,0)))</f>
        <v>326</v>
      </c>
      <c r="M13" s="577">
        <f>IF(ISERROR(VLOOKUP(K13,'KAYIT LİSTESİ'!$B$4:$H$1023,4,0)),"",(VLOOKUP(K13,'KAYIT LİSTESİ'!$B$4:$H$1023,4,0)))</f>
        <v>36018</v>
      </c>
      <c r="N13" s="585" t="str">
        <f>IF(ISERROR(VLOOKUP(K13,'KAYIT LİSTESİ'!$B$4:$H$1023,5,0)),"",(VLOOKUP(K13,'KAYIT LİSTESİ'!$B$4:$H$1023,5,0)))</f>
        <v>AYNURSEL PINAR</v>
      </c>
      <c r="O13" s="585" t="str">
        <f>IF(ISERROR(VLOOKUP(K13,'KAYIT LİSTESİ'!$B$4:$H$1023,6,0)),"",(VLOOKUP(K13,'KAYIT LİSTESİ'!$B$4:$H$1023,6,0)))</f>
        <v>İZMİR-İZMİR BÜYÜKŞEHİR BELEDİYE SPOR KLUBÜ</v>
      </c>
      <c r="P13" s="580"/>
    </row>
    <row r="14" spans="1:16" ht="36.75" customHeight="1">
      <c r="A14" s="576">
        <v>8</v>
      </c>
      <c r="B14" s="583" t="s">
        <v>201</v>
      </c>
      <c r="C14" s="581">
        <f>IF(ISERROR(VLOOKUP(B14,'KAYIT LİSTESİ'!$B$4:$H$1023,3,0)),"",(VLOOKUP(B14,'KAYIT LİSTESİ'!$B$4:$H$1023,3,0)))</f>
        <v>354</v>
      </c>
      <c r="D14" s="577">
        <f>IF(ISERROR(VLOOKUP(B14,'KAYIT LİSTESİ'!$B$4:$H$1023,4,0)),"",(VLOOKUP(B14,'KAYIT LİSTESİ'!$B$4:$H$1023,4,0)))</f>
        <v>34455</v>
      </c>
      <c r="E14" s="585" t="str">
        <f>IF(ISERROR(VLOOKUP(B14,'KAYIT LİSTESİ'!$B$4:$H$1023,5,0)),"",(VLOOKUP(B14,'KAYIT LİSTESİ'!$B$4:$H$1023,5,0)))</f>
        <v>NURDAN BOZ</v>
      </c>
      <c r="F14" s="585" t="str">
        <f>IF(ISERROR(VLOOKUP(B14,'KAYIT LİSTESİ'!$B$4:$H$1023,6,0)),"",(VLOOKUP(B14,'KAYIT LİSTESİ'!$B$4:$H$1023,6,0)))</f>
        <v>BURSA-OSMANGAZİ BELEDİYESPOR</v>
      </c>
      <c r="G14" s="580"/>
      <c r="H14" s="678"/>
      <c r="I14" s="576">
        <v>8</v>
      </c>
      <c r="J14" s="576">
        <v>8</v>
      </c>
      <c r="K14" s="583" t="s">
        <v>494</v>
      </c>
      <c r="L14" s="581">
        <f>IF(ISERROR(VLOOKUP(K14,'KAYIT LİSTESİ'!$B$4:$H$1023,3,0)),"",(VLOOKUP(K14,'KAYIT LİSTESİ'!$B$4:$H$1023,3,0)))</f>
        <v>355</v>
      </c>
      <c r="M14" s="577">
        <f>IF(ISERROR(VLOOKUP(K14,'KAYIT LİSTESİ'!$B$4:$H$1023,4,0)),"",(VLOOKUP(K14,'KAYIT LİSTESİ'!$B$4:$H$1023,4,0)))</f>
        <v>35376</v>
      </c>
      <c r="N14" s="585" t="str">
        <f>IF(ISERROR(VLOOKUP(K14,'KAYIT LİSTESİ'!$B$4:$H$1023,5,0)),"",(VLOOKUP(K14,'KAYIT LİSTESİ'!$B$4:$H$1023,5,0)))</f>
        <v>SERAY ŞENTÜRK</v>
      </c>
      <c r="O14" s="585" t="str">
        <f>IF(ISERROR(VLOOKUP(K14,'KAYIT LİSTESİ'!$B$4:$H$1023,6,0)),"",(VLOOKUP(K14,'KAYIT LİSTESİ'!$B$4:$H$1023,6,0)))</f>
        <v>BURSA-OSMANGAZİ BELEDİYESPOR</v>
      </c>
      <c r="P14" s="580"/>
    </row>
    <row r="15" spans="1:16" ht="36.75" customHeight="1">
      <c r="A15" s="834" t="s">
        <v>1168</v>
      </c>
      <c r="B15" s="834"/>
      <c r="C15" s="834"/>
      <c r="D15" s="834"/>
      <c r="E15" s="834"/>
      <c r="F15" s="834"/>
      <c r="G15" s="834"/>
      <c r="H15" s="228"/>
      <c r="J15" s="837" t="s">
        <v>501</v>
      </c>
      <c r="K15" s="837"/>
      <c r="L15" s="837"/>
      <c r="M15" s="837"/>
      <c r="N15" s="837"/>
      <c r="O15" s="837"/>
      <c r="P15" s="837"/>
    </row>
    <row r="16" spans="1:16" ht="36.75" customHeight="1">
      <c r="A16" s="835" t="s">
        <v>15</v>
      </c>
      <c r="B16" s="836"/>
      <c r="C16" s="836"/>
      <c r="D16" s="836"/>
      <c r="E16" s="836"/>
      <c r="F16" s="836"/>
      <c r="G16" s="836"/>
      <c r="H16" s="229"/>
      <c r="I16" s="531"/>
      <c r="J16" s="844" t="s">
        <v>6</v>
      </c>
      <c r="K16" s="846"/>
      <c r="L16" s="844" t="s">
        <v>99</v>
      </c>
      <c r="M16" s="844" t="s">
        <v>20</v>
      </c>
      <c r="N16" s="844" t="s">
        <v>7</v>
      </c>
      <c r="O16" s="844" t="s">
        <v>1356</v>
      </c>
      <c r="P16" s="844" t="s">
        <v>293</v>
      </c>
    </row>
    <row r="17" spans="1:16" ht="36.75" customHeight="1">
      <c r="A17" s="680" t="s">
        <v>11</v>
      </c>
      <c r="B17" s="680" t="s">
        <v>101</v>
      </c>
      <c r="C17" s="680" t="s">
        <v>100</v>
      </c>
      <c r="D17" s="681" t="s">
        <v>12</v>
      </c>
      <c r="E17" s="682" t="s">
        <v>13</v>
      </c>
      <c r="F17" s="204" t="s">
        <v>944</v>
      </c>
      <c r="G17" s="680" t="s">
        <v>293</v>
      </c>
      <c r="H17" s="683"/>
      <c r="I17" s="531"/>
      <c r="J17" s="845"/>
      <c r="K17" s="846"/>
      <c r="L17" s="845"/>
      <c r="M17" s="845"/>
      <c r="N17" s="845"/>
      <c r="O17" s="845"/>
      <c r="P17" s="845"/>
    </row>
    <row r="18" spans="1:16" ht="36.75" customHeight="1">
      <c r="A18" s="576">
        <v>1</v>
      </c>
      <c r="B18" s="583" t="s">
        <v>987</v>
      </c>
      <c r="C18" s="581">
        <f>IF(ISERROR(VLOOKUP(B18,'KAYIT LİSTESİ'!$B$4:$H$1023,3,0)),"",(VLOOKUP(B18,'KAYIT LİSTESİ'!$B$4:$H$1023,3,0)))</f>
        <v>350</v>
      </c>
      <c r="D18" s="577">
        <f>IF(ISERROR(VLOOKUP(B18,'KAYIT LİSTESİ'!$B$4:$H$1023,4,0)),"",(VLOOKUP(B18,'KAYIT LİSTESİ'!$B$4:$H$1023,4,0)))</f>
        <v>33999</v>
      </c>
      <c r="E18" s="585" t="str">
        <f>IF(ISERROR(VLOOKUP(B18,'KAYIT LİSTESİ'!$B$4:$H$1023,5,0)),"",(VLOOKUP(B18,'KAYIT LİSTESİ'!$B$4:$H$1023,5,0)))</f>
        <v>SEHRİYE NUR ÖZSOY</v>
      </c>
      <c r="F18" s="585" t="str">
        <f>IF(ISERROR(VLOOKUP(B18,'KAYIT LİSTESİ'!$B$4:$H$1023,6,0)),"",(VLOOKUP(B18,'KAYIT LİSTESİ'!$B$4:$H$1023,6,0)))</f>
        <v>MERSİN-MESKİSPOR</v>
      </c>
      <c r="G18" s="580"/>
      <c r="H18" s="684"/>
      <c r="I18" s="531"/>
      <c r="J18" s="576">
        <v>1</v>
      </c>
      <c r="K18" s="583" t="s">
        <v>509</v>
      </c>
      <c r="L18" s="685">
        <f>IF(ISERROR(VLOOKUP(K18,'KAYIT LİSTESİ'!$B$4:$H$1023,3,0)),"",(VLOOKUP(K18,'KAYIT LİSTESİ'!$B$4:$H$1023,3,0)))</f>
        <v>361</v>
      </c>
      <c r="M18" s="686">
        <f>IF(ISERROR(VLOOKUP(K18,'KAYIT LİSTESİ'!$B$4:$H$1023,4,0)),"",(VLOOKUP(K18,'KAYIT LİSTESİ'!$B$4:$H$1023,4,0)))</f>
        <v>35565</v>
      </c>
      <c r="N18" s="687" t="str">
        <f>IF(ISERROR(VLOOKUP(K18,'KAYIT LİSTESİ'!$B$4:$H$1023,5,0)),"",(VLOOKUP(K18,'KAYIT LİSTESİ'!$B$4:$H$1023,5,0)))</f>
        <v>DİLAN ERDEMİR</v>
      </c>
      <c r="O18" s="687" t="str">
        <f>IF(ISERROR(VLOOKUP(K18,'KAYIT LİSTESİ'!$B$4:$H$1023,6,0)),"",(VLOOKUP(K18,'KAYIT LİSTESİ'!$B$4:$H$1023,6,0)))</f>
        <v>BURSA-OSMANGAZİ BELEDİYESPOR</v>
      </c>
      <c r="P18" s="688"/>
    </row>
    <row r="19" spans="1:16" ht="36.75" customHeight="1">
      <c r="A19" s="576">
        <v>2</v>
      </c>
      <c r="B19" s="583" t="s">
        <v>988</v>
      </c>
      <c r="C19" s="581">
        <f>IF(ISERROR(VLOOKUP(B19,'KAYIT LİSTESİ'!$B$4:$H$1023,3,0)),"",(VLOOKUP(B19,'KAYIT LİSTESİ'!$B$4:$H$1023,3,0)))</f>
        <v>256</v>
      </c>
      <c r="D19" s="577" t="str">
        <f>IF(ISERROR(VLOOKUP(B19,'KAYIT LİSTESİ'!$B$4:$H$1023,4,0)),"",(VLOOKUP(B19,'KAYIT LİSTESİ'!$B$4:$H$1023,4,0)))</f>
        <v>28 01 1997</v>
      </c>
      <c r="E19" s="585" t="str">
        <f>IF(ISERROR(VLOOKUP(B19,'KAYIT LİSTESİ'!$B$4:$H$1023,5,0)),"",(VLOOKUP(B19,'KAYIT LİSTESİ'!$B$4:$H$1023,5,0)))</f>
        <v>Gamze ŞİMŞEK</v>
      </c>
      <c r="F19" s="585" t="str">
        <f>IF(ISERROR(VLOOKUP(B19,'KAYIT LİSTESİ'!$B$4:$H$1023,6,0)),"",(VLOOKUP(B19,'KAYIT LİSTESİ'!$B$4:$H$1023,6,0)))</f>
        <v>İSTANBUL-BEŞİKTAŞ J.K</v>
      </c>
      <c r="G19" s="580"/>
      <c r="H19" s="684"/>
      <c r="I19" s="531"/>
      <c r="J19" s="576">
        <v>2</v>
      </c>
      <c r="K19" s="583" t="s">
        <v>510</v>
      </c>
      <c r="L19" s="685">
        <f>IF(ISERROR(VLOOKUP(K19,'KAYIT LİSTESİ'!$B$4:$H$1023,3,0)),"",(VLOOKUP(K19,'KAYIT LİSTESİ'!$B$4:$H$1023,3,0)))</f>
        <v>341</v>
      </c>
      <c r="M19" s="686">
        <f>IF(ISERROR(VLOOKUP(K19,'KAYIT LİSTESİ'!$B$4:$H$1023,4,0)),"",(VLOOKUP(K19,'KAYIT LİSTESİ'!$B$4:$H$1023,4,0)))</f>
        <v>35382</v>
      </c>
      <c r="N19" s="687" t="str">
        <f>IF(ISERROR(VLOOKUP(K19,'KAYIT LİSTESİ'!$B$4:$H$1023,5,0)),"",(VLOOKUP(K19,'KAYIT LİSTESİ'!$B$4:$H$1023,5,0)))</f>
        <v>ESRA AKBAŞ</v>
      </c>
      <c r="O19" s="687" t="str">
        <f>IF(ISERROR(VLOOKUP(K19,'KAYIT LİSTESİ'!$B$4:$H$1023,6,0)),"",(VLOOKUP(K19,'KAYIT LİSTESİ'!$B$4:$H$1023,6,0)))</f>
        <v>MERSİN-MESKİSPOR</v>
      </c>
      <c r="P19" s="688"/>
    </row>
    <row r="20" spans="1:16" ht="36.75" customHeight="1">
      <c r="A20" s="576">
        <v>3</v>
      </c>
      <c r="B20" s="583" t="s">
        <v>989</v>
      </c>
      <c r="C20" s="581">
        <f>IF(ISERROR(VLOOKUP(B20,'KAYIT LİSTESİ'!$B$4:$H$1023,3,0)),"",(VLOOKUP(B20,'KAYIT LİSTESİ'!$B$4:$H$1023,3,0)))</f>
        <v>369</v>
      </c>
      <c r="D20" s="577">
        <f>IF(ISERROR(VLOOKUP(B20,'KAYIT LİSTESİ'!$B$4:$H$1023,4,0)),"",(VLOOKUP(B20,'KAYIT LİSTESİ'!$B$4:$H$1023,4,0)))</f>
        <v>33029</v>
      </c>
      <c r="E20" s="585" t="str">
        <f>IF(ISERROR(VLOOKUP(B20,'KAYIT LİSTESİ'!$B$4:$H$1023,5,0)),"",(VLOOKUP(B20,'KAYIT LİSTESİ'!$B$4:$H$1023,5,0)))</f>
        <v>MELİKE ARSLAN CAN</v>
      </c>
      <c r="F20" s="585" t="str">
        <f>IF(ISERROR(VLOOKUP(B20,'KAYIT LİSTESİ'!$B$4:$H$1023,6,0)),"",(VLOOKUP(B20,'KAYIT LİSTESİ'!$B$4:$H$1023,6,0)))</f>
        <v>İSTANBUL-ÜSKÜDAR BELEDİYESİ SPOR KULÜBÜ</v>
      </c>
      <c r="G20" s="580"/>
      <c r="H20" s="684"/>
      <c r="I20" s="531"/>
      <c r="J20" s="576">
        <v>3</v>
      </c>
      <c r="K20" s="583" t="s">
        <v>511</v>
      </c>
      <c r="L20" s="685">
        <f>IF(ISERROR(VLOOKUP(K20,'KAYIT LİSTESİ'!$B$4:$H$1023,3,0)),"",(VLOOKUP(K20,'KAYIT LİSTESİ'!$B$4:$H$1023,3,0)))</f>
        <v>334</v>
      </c>
      <c r="M20" s="686">
        <f>IF(ISERROR(VLOOKUP(K20,'KAYIT LİSTESİ'!$B$4:$H$1023,4,0)),"",(VLOOKUP(K20,'KAYIT LİSTESİ'!$B$4:$H$1023,4,0)))</f>
        <v>34772</v>
      </c>
      <c r="N20" s="687" t="str">
        <f>IF(ISERROR(VLOOKUP(K20,'KAYIT LİSTESİ'!$B$4:$H$1023,5,0)),"",(VLOOKUP(K20,'KAYIT LİSTESİ'!$B$4:$H$1023,5,0)))</f>
        <v>MERVE KARACA</v>
      </c>
      <c r="O20" s="687" t="str">
        <f>IF(ISERROR(VLOOKUP(K20,'KAYIT LİSTESİ'!$B$4:$H$1023,6,0)),"",(VLOOKUP(K20,'KAYIT LİSTESİ'!$B$4:$H$1023,6,0)))</f>
        <v>İZMİR-İZMİR BÜYÜKŞEHİR BELEDİYE SPOR KLUBÜ</v>
      </c>
      <c r="P20" s="688"/>
    </row>
    <row r="21" spans="1:16" ht="36.75" customHeight="1">
      <c r="A21" s="576">
        <v>4</v>
      </c>
      <c r="B21" s="583" t="s">
        <v>990</v>
      </c>
      <c r="C21" s="581">
        <f>IF(ISERROR(VLOOKUP(B21,'KAYIT LİSTESİ'!$B$4:$H$1023,3,0)),"",(VLOOKUP(B21,'KAYIT LİSTESİ'!$B$4:$H$1023,3,0)))</f>
        <v>298</v>
      </c>
      <c r="D21" s="577">
        <f>IF(ISERROR(VLOOKUP(B21,'KAYIT LİSTESİ'!$B$4:$H$1023,4,0)),"",(VLOOKUP(B21,'KAYIT LİSTESİ'!$B$4:$H$1023,4,0)))</f>
        <v>31276</v>
      </c>
      <c r="E21" s="585" t="str">
        <f>IF(ISERROR(VLOOKUP(B21,'KAYIT LİSTESİ'!$B$4:$H$1023,5,0)),"",(VLOOKUP(B21,'KAYIT LİSTESİ'!$B$4:$H$1023,5,0)))</f>
        <v>SEMA APAK</v>
      </c>
      <c r="F21" s="585" t="str">
        <f>IF(ISERROR(VLOOKUP(B21,'KAYIT LİSTESİ'!$B$4:$H$1023,6,0)),"",(VLOOKUP(B21,'KAYIT LİSTESİ'!$B$4:$H$1023,6,0)))</f>
        <v>İSTANBUL-ENKA SPOR KULÜBÜ</v>
      </c>
      <c r="G21" s="580"/>
      <c r="H21" s="684"/>
      <c r="I21" s="531"/>
      <c r="J21" s="576">
        <v>4</v>
      </c>
      <c r="K21" s="583" t="s">
        <v>512</v>
      </c>
      <c r="L21" s="685">
        <f>IF(ISERROR(VLOOKUP(K21,'KAYIT LİSTESİ'!$B$4:$H$1023,3,0)),"",(VLOOKUP(K21,'KAYIT LİSTESİ'!$B$4:$H$1023,3,0)))</f>
        <v>257</v>
      </c>
      <c r="M21" s="686">
        <f>IF(ISERROR(VLOOKUP(K21,'KAYIT LİSTESİ'!$B$4:$H$1023,4,0)),"",(VLOOKUP(K21,'KAYIT LİSTESİ'!$B$4:$H$1023,4,0)))</f>
        <v>34051</v>
      </c>
      <c r="N21" s="687" t="str">
        <f>IF(ISERROR(VLOOKUP(K21,'KAYIT LİSTESİ'!$B$4:$H$1023,5,0)),"",(VLOOKUP(K21,'KAYIT LİSTESİ'!$B$4:$H$1023,5,0)))</f>
        <v>ŞUHEDA YILDIZ</v>
      </c>
      <c r="O21" s="687" t="str">
        <f>IF(ISERROR(VLOOKUP(K21,'KAYIT LİSTESİ'!$B$4:$H$1023,6,0)),"",(VLOOKUP(K21,'KAYIT LİSTESİ'!$B$4:$H$1023,6,0)))</f>
        <v>İSTANBUL-BEŞİKTAŞ J.K</v>
      </c>
      <c r="P21" s="688"/>
    </row>
    <row r="22" spans="1:16" ht="36.75" customHeight="1">
      <c r="A22" s="576">
        <v>5</v>
      </c>
      <c r="B22" s="583" t="s">
        <v>991</v>
      </c>
      <c r="C22" s="581">
        <f>IF(ISERROR(VLOOKUP(B22,'KAYIT LİSTESİ'!$B$4:$H$1023,3,0)),"",(VLOOKUP(B22,'KAYIT LİSTESİ'!$B$4:$H$1023,3,0)))</f>
        <v>312</v>
      </c>
      <c r="D22" s="577">
        <f>IF(ISERROR(VLOOKUP(B22,'KAYIT LİSTESİ'!$B$4:$H$1023,4,0)),"",(VLOOKUP(B22,'KAYIT LİSTESİ'!$B$4:$H$1023,4,0)))</f>
        <v>34157</v>
      </c>
      <c r="E22" s="585" t="str">
        <f>IF(ISERROR(VLOOKUP(B22,'KAYIT LİSTESİ'!$B$4:$H$1023,5,0)),"",(VLOOKUP(B22,'KAYIT LİSTESİ'!$B$4:$H$1023,5,0)))</f>
        <v>EMEL ŞANLI</v>
      </c>
      <c r="F22" s="585" t="str">
        <f>IF(ISERROR(VLOOKUP(B22,'KAYIT LİSTESİ'!$B$4:$H$1023,6,0)),"",(VLOOKUP(B22,'KAYIT LİSTESİ'!$B$4:$H$1023,6,0)))</f>
        <v>İSTANBUL-FENERBAHÇE</v>
      </c>
      <c r="G22" s="580"/>
      <c r="H22" s="684"/>
      <c r="I22" s="531"/>
      <c r="J22" s="576">
        <v>5</v>
      </c>
      <c r="K22" s="583" t="s">
        <v>513</v>
      </c>
      <c r="L22" s="685">
        <f>IF(ISERROR(VLOOKUP(K22,'KAYIT LİSTESİ'!$B$4:$H$1023,3,0)),"",(VLOOKUP(K22,'KAYIT LİSTESİ'!$B$4:$H$1023,3,0)))</f>
        <v>275</v>
      </c>
      <c r="M22" s="686">
        <f>IF(ISERROR(VLOOKUP(K22,'KAYIT LİSTESİ'!$B$4:$H$1023,4,0)),"",(VLOOKUP(K22,'KAYIT LİSTESİ'!$B$4:$H$1023,4,0)))</f>
        <v>35934</v>
      </c>
      <c r="N22" s="687" t="str">
        <f>IF(ISERROR(VLOOKUP(K22,'KAYIT LİSTESİ'!$B$4:$H$1023,5,0)),"",(VLOOKUP(K22,'KAYIT LİSTESİ'!$B$4:$H$1023,5,0)))</f>
        <v>Hatice Nur AYDOĞDU</v>
      </c>
      <c r="O22" s="687" t="str">
        <f>IF(ISERROR(VLOOKUP(K22,'KAYIT LİSTESİ'!$B$4:$H$1023,6,0)),"",(VLOOKUP(K22,'KAYIT LİSTESİ'!$B$4:$H$1023,6,0)))</f>
        <v>BURSA-BURSA BÜYÜKŞEHİR BELEDİYESPOR K.</v>
      </c>
      <c r="P22" s="688"/>
    </row>
    <row r="23" spans="1:16" ht="36.75" customHeight="1">
      <c r="A23" s="576">
        <v>6</v>
      </c>
      <c r="B23" s="583" t="s">
        <v>992</v>
      </c>
      <c r="C23" s="581">
        <f>IF(ISERROR(VLOOKUP(B23,'KAYIT LİSTESİ'!$B$4:$H$1023,3,0)),"",(VLOOKUP(B23,'KAYIT LİSTESİ'!$B$4:$H$1023,3,0)))</f>
        <v>279</v>
      </c>
      <c r="D23" s="577">
        <f>IF(ISERROR(VLOOKUP(B23,'KAYIT LİSTESİ'!$B$4:$H$1023,4,0)),"",(VLOOKUP(B23,'KAYIT LİSTESİ'!$B$4:$H$1023,4,0)))</f>
        <v>34911</v>
      </c>
      <c r="E23" s="585" t="str">
        <f>IF(ISERROR(VLOOKUP(B23,'KAYIT LİSTESİ'!$B$4:$H$1023,5,0)),"",(VLOOKUP(B23,'KAYIT LİSTESİ'!$B$4:$H$1023,5,0)))</f>
        <v>Özge SOYLU</v>
      </c>
      <c r="F23" s="585" t="str">
        <f>IF(ISERROR(VLOOKUP(B23,'KAYIT LİSTESİ'!$B$4:$H$1023,6,0)),"",(VLOOKUP(B23,'KAYIT LİSTESİ'!$B$4:$H$1023,6,0)))</f>
        <v>BURSA-BURSA BÜYÜKŞEHİR BELEDİYESPOR K.</v>
      </c>
      <c r="G23" s="580"/>
      <c r="H23" s="684"/>
      <c r="I23" s="531"/>
      <c r="J23" s="576">
        <v>6</v>
      </c>
      <c r="K23" s="583" t="s">
        <v>514</v>
      </c>
      <c r="L23" s="685">
        <f>IF(ISERROR(VLOOKUP(K23,'KAYIT LİSTESİ'!$B$4:$H$1023,3,0)),"",(VLOOKUP(K23,'KAYIT LİSTESİ'!$B$4:$H$1023,3,0)))</f>
        <v>376</v>
      </c>
      <c r="M23" s="686">
        <f>IF(ISERROR(VLOOKUP(K23,'KAYIT LİSTESİ'!$B$4:$H$1023,4,0)),"",(VLOOKUP(K23,'KAYIT LİSTESİ'!$B$4:$H$1023,4,0)))</f>
        <v>35885</v>
      </c>
      <c r="N23" s="687" t="str">
        <f>IF(ISERROR(VLOOKUP(K23,'KAYIT LİSTESİ'!$B$4:$H$1023,5,0)),"",(VLOOKUP(K23,'KAYIT LİSTESİ'!$B$4:$H$1023,5,0)))</f>
        <v>MİRAY AKBULUT</v>
      </c>
      <c r="O23" s="687" t="str">
        <f>IF(ISERROR(VLOOKUP(K23,'KAYIT LİSTESİ'!$B$4:$H$1023,6,0)),"",(VLOOKUP(K23,'KAYIT LİSTESİ'!$B$4:$H$1023,6,0)))</f>
        <v>İSTANBUL-ÜSKÜDAR BELEDİYESİ SPOR KULÜBÜ</v>
      </c>
      <c r="P23" s="688"/>
    </row>
    <row r="24" spans="1:16" ht="36.75" customHeight="1">
      <c r="A24" s="576">
        <v>7</v>
      </c>
      <c r="B24" s="583" t="s">
        <v>993</v>
      </c>
      <c r="C24" s="581">
        <f>IF(ISERROR(VLOOKUP(B24,'KAYIT LİSTESİ'!$B$4:$H$1023,3,0)),"",(VLOOKUP(B24,'KAYIT LİSTESİ'!$B$4:$H$1023,3,0)))</f>
        <v>330</v>
      </c>
      <c r="D24" s="577">
        <f>IF(ISERROR(VLOOKUP(B24,'KAYIT LİSTESİ'!$B$4:$H$1023,4,0)),"",(VLOOKUP(B24,'KAYIT LİSTESİ'!$B$4:$H$1023,4,0)))</f>
        <v>35065</v>
      </c>
      <c r="E24" s="585" t="str">
        <f>IF(ISERROR(VLOOKUP(B24,'KAYIT LİSTESİ'!$B$4:$H$1023,5,0)),"",(VLOOKUP(B24,'KAYIT LİSTESİ'!$B$4:$H$1023,5,0)))</f>
        <v>ELİF POLAT</v>
      </c>
      <c r="F24" s="585" t="str">
        <f>IF(ISERROR(VLOOKUP(B24,'KAYIT LİSTESİ'!$B$4:$H$1023,6,0)),"",(VLOOKUP(B24,'KAYIT LİSTESİ'!$B$4:$H$1023,6,0)))</f>
        <v>İZMİR-İZMİR BÜYÜKŞEHİR BELEDİYE SPOR KLUBÜ</v>
      </c>
      <c r="G24" s="580"/>
      <c r="H24" s="684"/>
      <c r="I24" s="531"/>
      <c r="J24" s="576">
        <v>7</v>
      </c>
      <c r="K24" s="583" t="s">
        <v>515</v>
      </c>
      <c r="L24" s="685">
        <f>IF(ISERROR(VLOOKUP(K24,'KAYIT LİSTESİ'!$B$4:$H$1023,3,0)),"",(VLOOKUP(K24,'KAYIT LİSTESİ'!$B$4:$H$1023,3,0)))</f>
        <v>305</v>
      </c>
      <c r="M24" s="686">
        <f>IF(ISERROR(VLOOKUP(K24,'KAYIT LİSTESİ'!$B$4:$H$1023,4,0)),"",(VLOOKUP(K24,'KAYIT LİSTESİ'!$B$4:$H$1023,4,0)))</f>
        <v>35272</v>
      </c>
      <c r="N24" s="687" t="str">
        <f>IF(ISERROR(VLOOKUP(K24,'KAYIT LİSTESİ'!$B$4:$H$1023,5,0)),"",(VLOOKUP(K24,'KAYIT LİSTESİ'!$B$4:$H$1023,5,0)))</f>
        <v>DEMET PARLAK</v>
      </c>
      <c r="O24" s="687" t="str">
        <f>IF(ISERROR(VLOOKUP(K24,'KAYIT LİSTESİ'!$B$4:$H$1023,6,0)),"",(VLOOKUP(K24,'KAYIT LİSTESİ'!$B$4:$H$1023,6,0)))</f>
        <v>İSTANBUL-FENERBAHÇE</v>
      </c>
      <c r="P24" s="688"/>
    </row>
    <row r="25" spans="1:16" ht="36.75" customHeight="1">
      <c r="A25" s="576">
        <v>8</v>
      </c>
      <c r="B25" s="583" t="s">
        <v>994</v>
      </c>
      <c r="C25" s="581">
        <f>IF(ISERROR(VLOOKUP(B25,'KAYIT LİSTESİ'!$B$4:$H$1023,3,0)),"",(VLOOKUP(B25,'KAYIT LİSTESİ'!$B$4:$H$1023,3,0)))</f>
        <v>359</v>
      </c>
      <c r="D25" s="577">
        <f>IF(ISERROR(VLOOKUP(B25,'KAYIT LİSTESİ'!$B$4:$H$1023,4,0)),"",(VLOOKUP(B25,'KAYIT LİSTESİ'!$B$4:$H$1023,4,0)))</f>
        <v>35324</v>
      </c>
      <c r="E25" s="585" t="str">
        <f>IF(ISERROR(VLOOKUP(B25,'KAYIT LİSTESİ'!$B$4:$H$1023,5,0)),"",(VLOOKUP(B25,'KAYIT LİSTESİ'!$B$4:$H$1023,5,0)))</f>
        <v>RUMEYSA EFE</v>
      </c>
      <c r="F25" s="585" t="str">
        <f>IF(ISERROR(VLOOKUP(B25,'KAYIT LİSTESİ'!$B$4:$H$1023,6,0)),"",(VLOOKUP(B25,'KAYIT LİSTESİ'!$B$4:$H$1023,6,0)))</f>
        <v>BURSA-OSMANGAZİ BELEDİYESPOR</v>
      </c>
      <c r="G25" s="580"/>
      <c r="H25" s="684"/>
      <c r="I25" s="531"/>
      <c r="J25" s="576">
        <v>8</v>
      </c>
      <c r="K25" s="583" t="s">
        <v>516</v>
      </c>
      <c r="L25" s="685">
        <f>IF(ISERROR(VLOOKUP(K25,'KAYIT LİSTESİ'!$B$4:$H$1023,3,0)),"",(VLOOKUP(K25,'KAYIT LİSTESİ'!$B$4:$H$1023,3,0)))</f>
        <v>290</v>
      </c>
      <c r="M25" s="686">
        <f>IF(ISERROR(VLOOKUP(K25,'KAYIT LİSTESİ'!$B$4:$H$1023,4,0)),"",(VLOOKUP(K25,'KAYIT LİSTESİ'!$B$4:$H$1023,4,0)))</f>
        <v>34483</v>
      </c>
      <c r="N25" s="687" t="str">
        <f>IF(ISERROR(VLOOKUP(K25,'KAYIT LİSTESİ'!$B$4:$H$1023,5,0)),"",(VLOOKUP(K25,'KAYIT LİSTESİ'!$B$4:$H$1023,5,0)))</f>
        <v>ELMAS SEDA FIRTINA</v>
      </c>
      <c r="O25" s="687" t="str">
        <f>IF(ISERROR(VLOOKUP(K25,'KAYIT LİSTESİ'!$B$4:$H$1023,6,0)),"",(VLOOKUP(K25,'KAYIT LİSTESİ'!$B$4:$H$1023,6,0)))</f>
        <v>İSTANBUL-ENKA SPOR KULÜBÜ</v>
      </c>
      <c r="P25" s="688"/>
    </row>
    <row r="26" spans="1:16" ht="36.75" customHeight="1">
      <c r="A26" s="837" t="s">
        <v>950</v>
      </c>
      <c r="B26" s="837"/>
      <c r="C26" s="837"/>
      <c r="D26" s="837"/>
      <c r="E26" s="837"/>
      <c r="F26" s="837"/>
      <c r="G26" s="837"/>
      <c r="H26" s="230"/>
      <c r="J26" s="837" t="s">
        <v>442</v>
      </c>
      <c r="K26" s="837"/>
      <c r="L26" s="837"/>
      <c r="M26" s="837"/>
      <c r="N26" s="837"/>
      <c r="O26" s="837"/>
      <c r="P26" s="837"/>
    </row>
    <row r="27" spans="1:16" ht="36.75" customHeight="1">
      <c r="A27" s="838" t="s">
        <v>6</v>
      </c>
      <c r="B27" s="840"/>
      <c r="C27" s="838" t="s">
        <v>99</v>
      </c>
      <c r="D27" s="838" t="s">
        <v>20</v>
      </c>
      <c r="E27" s="838" t="s">
        <v>7</v>
      </c>
      <c r="F27" s="838" t="s">
        <v>1356</v>
      </c>
      <c r="G27" s="838" t="s">
        <v>293</v>
      </c>
      <c r="H27" s="230"/>
      <c r="J27" s="838" t="s">
        <v>6</v>
      </c>
      <c r="K27" s="840"/>
      <c r="L27" s="838" t="s">
        <v>99</v>
      </c>
      <c r="M27" s="838" t="s">
        <v>20</v>
      </c>
      <c r="N27" s="838" t="s">
        <v>7</v>
      </c>
      <c r="O27" s="838" t="s">
        <v>1356</v>
      </c>
      <c r="P27" s="838" t="s">
        <v>293</v>
      </c>
    </row>
    <row r="28" spans="1:16" ht="21.75" customHeight="1">
      <c r="A28" s="839"/>
      <c r="B28" s="840"/>
      <c r="C28" s="839"/>
      <c r="D28" s="839"/>
      <c r="E28" s="839"/>
      <c r="F28" s="839"/>
      <c r="G28" s="839"/>
      <c r="H28" s="230"/>
      <c r="J28" s="839"/>
      <c r="K28" s="840"/>
      <c r="L28" s="839"/>
      <c r="M28" s="839"/>
      <c r="N28" s="839"/>
      <c r="O28" s="839"/>
      <c r="P28" s="839"/>
    </row>
    <row r="29" spans="1:16" ht="36.75" customHeight="1">
      <c r="A29" s="636">
        <v>1</v>
      </c>
      <c r="B29" s="637" t="s">
        <v>775</v>
      </c>
      <c r="C29" s="644">
        <f>IF(ISERROR(VLOOKUP(B29,'KAYIT LİSTESİ'!$B$4:$H$1023,3,0)),"",(VLOOKUP(B29,'KAYIT LİSTESİ'!$B$4:$H$1023,3,0)))</f>
        <v>360</v>
      </c>
      <c r="D29" s="639">
        <f>IF(ISERROR(VLOOKUP(B29,'KAYIT LİSTESİ'!$B$4:$H$1023,4,0)),"",(VLOOKUP(B29,'KAYIT LİSTESİ'!$B$4:$H$1023,4,0)))</f>
        <v>33510</v>
      </c>
      <c r="E29" s="640" t="str">
        <f>IF(ISERROR(VLOOKUP(B29,'KAYIT LİSTESİ'!$B$4:$H$1023,5,0)),"",(VLOOKUP(B29,'KAYIT LİSTESİ'!$B$4:$H$1023,5,0)))</f>
        <v>DAMLA GÖNEN</v>
      </c>
      <c r="F29" s="640" t="str">
        <f>IF(ISERROR(VLOOKUP(B29,'KAYIT LİSTESİ'!$B$4:$H$1023,6,0)),"",(VLOOKUP(B29,'KAYIT LİSTESİ'!$B$4:$H$1023,6,0)))</f>
        <v>BURSA-OSMANGAZİ BELEDİYESPOR</v>
      </c>
      <c r="G29" s="688"/>
      <c r="H29" s="229"/>
      <c r="I29" s="531"/>
      <c r="J29" s="636">
        <v>1</v>
      </c>
      <c r="K29" s="637" t="s">
        <v>443</v>
      </c>
      <c r="L29" s="644">
        <f>IF(ISERROR(VLOOKUP(K29,'KAYIT LİSTESİ'!$B$4:$H$1023,3,0)),"",(VLOOKUP(K29,'KAYIT LİSTESİ'!$B$4:$H$1023,3,0)))</f>
        <v>366</v>
      </c>
      <c r="M29" s="639">
        <f>IF(ISERROR(VLOOKUP(K29,'KAYIT LİSTESİ'!$B$4:$H$1023,4,0)),"",(VLOOKUP(K29,'KAYIT LİSTESİ'!$B$4:$H$1023,4,0)))</f>
        <v>33973</v>
      </c>
      <c r="N29" s="640" t="str">
        <f>IF(ISERROR(VLOOKUP(K29,'KAYIT LİSTESİ'!$B$4:$H$1023,5,0)),"",(VLOOKUP(K29,'KAYIT LİSTESİ'!$B$4:$H$1023,5,0)))</f>
        <v>SEDA ERBAY</v>
      </c>
      <c r="O29" s="640" t="str">
        <f>IF(ISERROR(VLOOKUP(K29,'KAYIT LİSTESİ'!$B$4:$H$1023,6,0)),"",(VLOOKUP(K29,'KAYIT LİSTESİ'!$B$4:$H$1023,6,0)))</f>
        <v>BURSA-OSMANGAZİ BELEDİYESPOR</v>
      </c>
      <c r="P29" s="688"/>
    </row>
    <row r="30" spans="1:16" ht="36.75" customHeight="1">
      <c r="A30" s="636">
        <v>2</v>
      </c>
      <c r="B30" s="637" t="s">
        <v>776</v>
      </c>
      <c r="C30" s="644">
        <f>IF(ISERROR(VLOOKUP(B30,'KAYIT LİSTESİ'!$B$4:$H$1023,3,0)),"",(VLOOKUP(B30,'KAYIT LİSTESİ'!$B$4:$H$1023,3,0)))</f>
        <v>346</v>
      </c>
      <c r="D30" s="639">
        <f>IF(ISERROR(VLOOKUP(B30,'KAYIT LİSTESİ'!$B$4:$H$1023,4,0)),"",(VLOOKUP(B30,'KAYIT LİSTESİ'!$B$4:$H$1023,4,0)))</f>
        <v>32235</v>
      </c>
      <c r="E30" s="640" t="str">
        <f>IF(ISERROR(VLOOKUP(B30,'KAYIT LİSTESİ'!$B$4:$H$1023,5,0)),"",(VLOOKUP(B30,'KAYIT LİSTESİ'!$B$4:$H$1023,5,0)))</f>
        <v>MERVE İNAN</v>
      </c>
      <c r="F30" s="640" t="str">
        <f>IF(ISERROR(VLOOKUP(B30,'KAYIT LİSTESİ'!$B$4:$H$1023,6,0)),"",(VLOOKUP(B30,'KAYIT LİSTESİ'!$B$4:$H$1023,6,0)))</f>
        <v>MERSİN-MESKİSPOR</v>
      </c>
      <c r="G30" s="688"/>
      <c r="H30" s="683"/>
      <c r="I30" s="531"/>
      <c r="J30" s="636">
        <v>2</v>
      </c>
      <c r="K30" s="637" t="s">
        <v>444</v>
      </c>
      <c r="L30" s="644">
        <f>IF(ISERROR(VLOOKUP(K30,'KAYIT LİSTESİ'!$B$4:$H$1023,3,0)),"",(VLOOKUP(K30,'KAYIT LİSTESİ'!$B$4:$H$1023,3,0)))</f>
        <v>343</v>
      </c>
      <c r="M30" s="639">
        <f>IF(ISERROR(VLOOKUP(K30,'KAYIT LİSTESİ'!$B$4:$H$1023,4,0)),"",(VLOOKUP(K30,'KAYIT LİSTESİ'!$B$4:$H$1023,4,0)))</f>
        <v>34634</v>
      </c>
      <c r="N30" s="640" t="str">
        <f>IF(ISERROR(VLOOKUP(K30,'KAYIT LİSTESİ'!$B$4:$H$1023,5,0)),"",(VLOOKUP(K30,'KAYIT LİSTESİ'!$B$4:$H$1023,5,0)))</f>
        <v>H.BALA ASLAN</v>
      </c>
      <c r="O30" s="640" t="str">
        <f>IF(ISERROR(VLOOKUP(K30,'KAYIT LİSTESİ'!$B$4:$H$1023,6,0)),"",(VLOOKUP(K30,'KAYIT LİSTESİ'!$B$4:$H$1023,6,0)))</f>
        <v>MERSİN-MESKİSPOR</v>
      </c>
      <c r="P30" s="688"/>
    </row>
    <row r="31" spans="1:16" ht="36.75" customHeight="1">
      <c r="A31" s="636">
        <v>3</v>
      </c>
      <c r="B31" s="637" t="s">
        <v>777</v>
      </c>
      <c r="C31" s="644">
        <f>IF(ISERROR(VLOOKUP(B31,'KAYIT LİSTESİ'!$B$4:$H$1023,3,0)),"",(VLOOKUP(B31,'KAYIT LİSTESİ'!$B$4:$H$1023,3,0)))</f>
        <v>328</v>
      </c>
      <c r="D31" s="639">
        <f>IF(ISERROR(VLOOKUP(B31,'KAYIT LİSTESİ'!$B$4:$H$1023,4,0)),"",(VLOOKUP(B31,'KAYIT LİSTESİ'!$B$4:$H$1023,4,0)))</f>
        <v>35054</v>
      </c>
      <c r="E31" s="640" t="str">
        <f>IF(ISERROR(VLOOKUP(B31,'KAYIT LİSTESİ'!$B$4:$H$1023,5,0)),"",(VLOOKUP(B31,'KAYIT LİSTESİ'!$B$4:$H$1023,5,0)))</f>
        <v>ÇİLEM SAĞLIK</v>
      </c>
      <c r="F31" s="640" t="str">
        <f>IF(ISERROR(VLOOKUP(B31,'KAYIT LİSTESİ'!$B$4:$H$1023,6,0)),"",(VLOOKUP(B31,'KAYIT LİSTESİ'!$B$4:$H$1023,6,0)))</f>
        <v>İZMİR-İZMİR BÜYÜKŞEHİR BELEDİYE SPOR KLUBÜ</v>
      </c>
      <c r="G31" s="688"/>
      <c r="H31" s="684"/>
      <c r="I31" s="531"/>
      <c r="J31" s="636">
        <v>3</v>
      </c>
      <c r="K31" s="637" t="s">
        <v>445</v>
      </c>
      <c r="L31" s="644">
        <f>IF(ISERROR(VLOOKUP(K31,'KAYIT LİSTESİ'!$B$4:$H$1023,3,0)),"",(VLOOKUP(K31,'KAYIT LİSTESİ'!$B$4:$H$1023,3,0)))</f>
        <v>333</v>
      </c>
      <c r="M31" s="639">
        <f>IF(ISERROR(VLOOKUP(K31,'KAYIT LİSTESİ'!$B$4:$H$1023,4,0)),"",(VLOOKUP(K31,'KAYIT LİSTESİ'!$B$4:$H$1023,4,0)))</f>
        <v>35431</v>
      </c>
      <c r="N31" s="640" t="str">
        <f>IF(ISERROR(VLOOKUP(K31,'KAYIT LİSTESİ'!$B$4:$H$1023,5,0)),"",(VLOOKUP(K31,'KAYIT LİSTESİ'!$B$4:$H$1023,5,0)))</f>
        <v>MELİS KESTEKOĞLU</v>
      </c>
      <c r="O31" s="640" t="str">
        <f>IF(ISERROR(VLOOKUP(K31,'KAYIT LİSTESİ'!$B$4:$H$1023,6,0)),"",(VLOOKUP(K31,'KAYIT LİSTESİ'!$B$4:$H$1023,6,0)))</f>
        <v>İZMİR-İZMİR BÜYÜKŞEHİR BELEDİYE SPOR KLUBÜ</v>
      </c>
      <c r="P31" s="688"/>
    </row>
    <row r="32" spans="1:16" ht="36.75" customHeight="1">
      <c r="A32" s="636">
        <v>4</v>
      </c>
      <c r="B32" s="637" t="s">
        <v>778</v>
      </c>
      <c r="C32" s="644">
        <f>IF(ISERROR(VLOOKUP(B32,'KAYIT LİSTESİ'!$B$4:$H$1023,3,0)),"",(VLOOKUP(B32,'KAYIT LİSTESİ'!$B$4:$H$1023,3,0)))</f>
        <v>269</v>
      </c>
      <c r="D32" s="639" t="str">
        <f>IF(ISERROR(VLOOKUP(B32,'KAYIT LİSTESİ'!$B$4:$H$1023,4,0)),"",(VLOOKUP(B32,'KAYIT LİSTESİ'!$B$4:$H$1023,4,0)))</f>
        <v>07 09 1980</v>
      </c>
      <c r="E32" s="640" t="str">
        <f>IF(ISERROR(VLOOKUP(B32,'KAYIT LİSTESİ'!$B$4:$H$1023,5,0)),"",(VLOOKUP(B32,'KAYIT LİSTESİ'!$B$4:$H$1023,5,0)))</f>
        <v>Zübeyde YILDIZ</v>
      </c>
      <c r="F32" s="640" t="str">
        <f>IF(ISERROR(VLOOKUP(B32,'KAYIT LİSTESİ'!$B$4:$H$1023,6,0)),"",(VLOOKUP(B32,'KAYIT LİSTESİ'!$B$4:$H$1023,6,0)))</f>
        <v>İSTANBUL-BEŞİKTAŞ J.K</v>
      </c>
      <c r="G32" s="688"/>
      <c r="H32" s="684"/>
      <c r="I32" s="531"/>
      <c r="J32" s="636">
        <v>4</v>
      </c>
      <c r="K32" s="637" t="s">
        <v>446</v>
      </c>
      <c r="L32" s="644">
        <f>IF(ISERROR(VLOOKUP(K32,'KAYIT LİSTESİ'!$B$4:$H$1023,3,0)),"",(VLOOKUP(K32,'KAYIT LİSTESİ'!$B$4:$H$1023,3,0)))</f>
        <v>265</v>
      </c>
      <c r="M32" s="639" t="str">
        <f>IF(ISERROR(VLOOKUP(K32,'KAYIT LİSTESİ'!$B$4:$H$1023,4,0)),"",(VLOOKUP(K32,'KAYIT LİSTESİ'!$B$4:$H$1023,4,0)))</f>
        <v>20 03 1998</v>
      </c>
      <c r="N32" s="640" t="str">
        <f>IF(ISERROR(VLOOKUP(K32,'KAYIT LİSTESİ'!$B$4:$H$1023,5,0)),"",(VLOOKUP(K32,'KAYIT LİSTESİ'!$B$4:$H$1023,5,0)))</f>
        <v>Raziye ÇOBAN</v>
      </c>
      <c r="O32" s="640" t="str">
        <f>IF(ISERROR(VLOOKUP(K32,'KAYIT LİSTESİ'!$B$4:$H$1023,6,0)),"",(VLOOKUP(K32,'KAYIT LİSTESİ'!$B$4:$H$1023,6,0)))</f>
        <v>İSTANBUL-BEŞİKTAŞ J.K</v>
      </c>
      <c r="P32" s="688"/>
    </row>
    <row r="33" spans="1:16" ht="36.75" customHeight="1">
      <c r="A33" s="636">
        <v>5</v>
      </c>
      <c r="B33" s="637" t="s">
        <v>779</v>
      </c>
      <c r="C33" s="644">
        <f>IF(ISERROR(VLOOKUP(B33,'KAYIT LİSTESİ'!$B$4:$H$1023,3,0)),"",(VLOOKUP(B33,'KAYIT LİSTESİ'!$B$4:$H$1023,3,0)))</f>
        <v>284</v>
      </c>
      <c r="D33" s="639">
        <f>IF(ISERROR(VLOOKUP(B33,'KAYIT LİSTESİ'!$B$4:$H$1023,4,0)),"",(VLOOKUP(B33,'KAYIT LİSTESİ'!$B$4:$H$1023,4,0)))</f>
        <v>34712</v>
      </c>
      <c r="E33" s="640" t="str">
        <f>IF(ISERROR(VLOOKUP(B33,'KAYIT LİSTESİ'!$B$4:$H$1023,5,0)),"",(VLOOKUP(B33,'KAYIT LİSTESİ'!$B$4:$H$1023,5,0)))</f>
        <v>Şengül POLAT</v>
      </c>
      <c r="F33" s="640" t="str">
        <f>IF(ISERROR(VLOOKUP(B33,'KAYIT LİSTESİ'!$B$4:$H$1023,6,0)),"",(VLOOKUP(B33,'KAYIT LİSTESİ'!$B$4:$H$1023,6,0)))</f>
        <v>BURSA-BURSA BÜYÜKŞEHİR BELEDİYESPOR K.</v>
      </c>
      <c r="G33" s="688"/>
      <c r="H33" s="684"/>
      <c r="I33" s="531"/>
      <c r="J33" s="636">
        <v>5</v>
      </c>
      <c r="K33" s="637" t="s">
        <v>447</v>
      </c>
      <c r="L33" s="644">
        <f>IF(ISERROR(VLOOKUP(K33,'KAYIT LİSTESİ'!$B$4:$H$1023,3,0)),"",(VLOOKUP(K33,'KAYIT LİSTESİ'!$B$4:$H$1023,3,0)))</f>
        <v>273</v>
      </c>
      <c r="M33" s="639">
        <f>IF(ISERROR(VLOOKUP(K33,'KAYIT LİSTESİ'!$B$4:$H$1023,4,0)),"",(VLOOKUP(K33,'KAYIT LİSTESİ'!$B$4:$H$1023,4,0)))</f>
        <v>29994</v>
      </c>
      <c r="N33" s="640" t="str">
        <f>IF(ISERROR(VLOOKUP(K33,'KAYIT LİSTESİ'!$B$4:$H$1023,5,0)),"",(VLOOKUP(K33,'KAYIT LİSTESİ'!$B$4:$H$1023,5,0)))</f>
        <v>Filiz GÜL</v>
      </c>
      <c r="O33" s="640" t="str">
        <f>IF(ISERROR(VLOOKUP(K33,'KAYIT LİSTESİ'!$B$4:$H$1023,6,0)),"",(VLOOKUP(K33,'KAYIT LİSTESİ'!$B$4:$H$1023,6,0)))</f>
        <v>BURSA-BURSA BÜYÜKŞEHİR BELEDİYESPOR K.</v>
      </c>
      <c r="P33" s="688"/>
    </row>
    <row r="34" spans="1:16" ht="36.75" customHeight="1">
      <c r="A34" s="636">
        <v>6</v>
      </c>
      <c r="B34" s="637" t="s">
        <v>780</v>
      </c>
      <c r="C34" s="644">
        <f>IF(ISERROR(VLOOKUP(B34,'KAYIT LİSTESİ'!$B$4:$H$1023,3,0)),"",(VLOOKUP(B34,'KAYIT LİSTESİ'!$B$4:$H$1023,3,0)))</f>
        <v>379</v>
      </c>
      <c r="D34" s="639">
        <f>IF(ISERROR(VLOOKUP(B34,'KAYIT LİSTESİ'!$B$4:$H$1023,4,0)),"",(VLOOKUP(B34,'KAYIT LİSTESİ'!$B$4:$H$1023,4,0)))</f>
        <v>32874</v>
      </c>
      <c r="E34" s="640" t="str">
        <f>IF(ISERROR(VLOOKUP(B34,'KAYIT LİSTESİ'!$B$4:$H$1023,5,0)),"",(VLOOKUP(B34,'KAYIT LİSTESİ'!$B$4:$H$1023,5,0)))</f>
        <v>HALİME KILIÇ</v>
      </c>
      <c r="F34" s="640" t="str">
        <f>IF(ISERROR(VLOOKUP(B34,'KAYIT LİSTESİ'!$B$4:$H$1023,6,0)),"",(VLOOKUP(B34,'KAYIT LİSTESİ'!$B$4:$H$1023,6,0)))</f>
        <v>İSTANBUL-ÜSKÜDAR BELEDİYESİ SPOR KULÜBÜ</v>
      </c>
      <c r="G34" s="688"/>
      <c r="H34" s="684"/>
      <c r="I34" s="531"/>
      <c r="J34" s="636">
        <v>6</v>
      </c>
      <c r="K34" s="637" t="s">
        <v>448</v>
      </c>
      <c r="L34" s="644">
        <f>IF(ISERROR(VLOOKUP(K34,'KAYIT LİSTESİ'!$B$4:$H$1023,3,0)),"",(VLOOKUP(K34,'KAYIT LİSTESİ'!$B$4:$H$1023,3,0)))</f>
        <v>375</v>
      </c>
      <c r="M34" s="639">
        <f>IF(ISERROR(VLOOKUP(K34,'KAYIT LİSTESİ'!$B$4:$H$1023,4,0)),"",(VLOOKUP(K34,'KAYIT LİSTESİ'!$B$4:$H$1023,4,0)))</f>
        <v>34596</v>
      </c>
      <c r="N34" s="640" t="str">
        <f>IF(ISERROR(VLOOKUP(K34,'KAYIT LİSTESİ'!$B$4:$H$1023,5,0)),"",(VLOOKUP(K34,'KAYIT LİSTESİ'!$B$4:$H$1023,5,0)))</f>
        <v>HÜSNİYE BAŞ</v>
      </c>
      <c r="O34" s="640" t="str">
        <f>IF(ISERROR(VLOOKUP(K34,'KAYIT LİSTESİ'!$B$4:$H$1023,6,0)),"",(VLOOKUP(K34,'KAYIT LİSTESİ'!$B$4:$H$1023,6,0)))</f>
        <v>İSTANBUL-ÜSKÜDAR BELEDİYESİ SPOR KULÜBÜ</v>
      </c>
      <c r="P34" s="688"/>
    </row>
    <row r="35" spans="1:16" ht="36.75" customHeight="1">
      <c r="A35" s="636">
        <v>7</v>
      </c>
      <c r="B35" s="637" t="s">
        <v>781</v>
      </c>
      <c r="C35" s="644">
        <f>IF(ISERROR(VLOOKUP(B35,'KAYIT LİSTESİ'!$B$4:$H$1023,3,0)),"",(VLOOKUP(B35,'KAYIT LİSTESİ'!$B$4:$H$1023,3,0)))</f>
        <v>306</v>
      </c>
      <c r="D35" s="639">
        <f>IF(ISERROR(VLOOKUP(B35,'KAYIT LİSTESİ'!$B$4:$H$1023,4,0)),"",(VLOOKUP(B35,'KAYIT LİSTESİ'!$B$4:$H$1023,4,0)))</f>
        <v>35993</v>
      </c>
      <c r="E35" s="640" t="str">
        <f>IF(ISERROR(VLOOKUP(B35,'KAYIT LİSTESİ'!$B$4:$H$1023,5,0)),"",(VLOOKUP(B35,'KAYIT LİSTESİ'!$B$4:$H$1023,5,0)))</f>
        <v>DENİZ YAYLACI</v>
      </c>
      <c r="F35" s="640" t="str">
        <f>IF(ISERROR(VLOOKUP(B35,'KAYIT LİSTESİ'!$B$4:$H$1023,6,0)),"",(VLOOKUP(B35,'KAYIT LİSTESİ'!$B$4:$H$1023,6,0)))</f>
        <v>İSTANBUL-FENERBAHÇE</v>
      </c>
      <c r="G35" s="688"/>
      <c r="H35" s="684"/>
      <c r="I35" s="531"/>
      <c r="J35" s="636">
        <v>7</v>
      </c>
      <c r="K35" s="637" t="s">
        <v>449</v>
      </c>
      <c r="L35" s="644">
        <f>IF(ISERROR(VLOOKUP(K35,'KAYIT LİSTESİ'!$B$4:$H$1023,3,0)),"",(VLOOKUP(K35,'KAYIT LİSTESİ'!$B$4:$H$1023,3,0)))</f>
        <v>311</v>
      </c>
      <c r="M35" s="639">
        <f>IF(ISERROR(VLOOKUP(K35,'KAYIT LİSTESİ'!$B$4:$H$1023,4,0)),"",(VLOOKUP(K35,'KAYIT LİSTESİ'!$B$4:$H$1023,4,0)))</f>
        <v>35120</v>
      </c>
      <c r="N35" s="640" t="str">
        <f>IF(ISERROR(VLOOKUP(K35,'KAYIT LİSTESİ'!$B$4:$H$1023,5,0)),"",(VLOOKUP(K35,'KAYIT LİSTESİ'!$B$4:$H$1023,5,0)))</f>
        <v>EMEL DERELİ</v>
      </c>
      <c r="O35" s="640" t="str">
        <f>IF(ISERROR(VLOOKUP(K35,'KAYIT LİSTESİ'!$B$4:$H$1023,6,0)),"",(VLOOKUP(K35,'KAYIT LİSTESİ'!$B$4:$H$1023,6,0)))</f>
        <v>İSTANBUL-FENERBAHÇE</v>
      </c>
      <c r="P35" s="688"/>
    </row>
    <row r="36" spans="1:16" ht="36.75" customHeight="1">
      <c r="A36" s="636">
        <v>8</v>
      </c>
      <c r="B36" s="637" t="s">
        <v>782</v>
      </c>
      <c r="C36" s="644">
        <f>IF(ISERROR(VLOOKUP(B36,'KAYIT LİSTESİ'!$B$4:$H$1023,3,0)),"",(VLOOKUP(B36,'KAYIT LİSTESİ'!$B$4:$H$1023,3,0)))</f>
        <v>302</v>
      </c>
      <c r="D36" s="639">
        <f>IF(ISERROR(VLOOKUP(B36,'KAYIT LİSTESİ'!$B$4:$H$1023,4,0)),"",(VLOOKUP(B36,'KAYIT LİSTESİ'!$B$4:$H$1023,4,0)))</f>
        <v>33399</v>
      </c>
      <c r="E36" s="640" t="str">
        <f>IF(ISERROR(VLOOKUP(B36,'KAYIT LİSTESİ'!$B$4:$H$1023,5,0)),"",(VLOOKUP(B36,'KAYIT LİSTESİ'!$B$4:$H$1023,5,0)))</f>
        <v>ZELİHA UZUNBİLEK</v>
      </c>
      <c r="F36" s="640" t="str">
        <f>IF(ISERROR(VLOOKUP(B36,'KAYIT LİSTESİ'!$B$4:$H$1023,6,0)),"",(VLOOKUP(B36,'KAYIT LİSTESİ'!$B$4:$H$1023,6,0)))</f>
        <v>İSTANBUL-ENKA SPOR KULÜBÜ</v>
      </c>
      <c r="G36" s="688"/>
      <c r="H36" s="684"/>
      <c r="I36" s="531"/>
      <c r="J36" s="636">
        <v>8</v>
      </c>
      <c r="K36" s="637" t="s">
        <v>450</v>
      </c>
      <c r="L36" s="644">
        <f>IF(ISERROR(VLOOKUP(K36,'KAYIT LİSTESİ'!$B$4:$H$1023,3,0)),"",(VLOOKUP(K36,'KAYIT LİSTESİ'!$B$4:$H$1023,3,0)))</f>
        <v>296</v>
      </c>
      <c r="M36" s="639">
        <f>IF(ISERROR(VLOOKUP(K36,'KAYIT LİSTESİ'!$B$4:$H$1023,4,0)),"",(VLOOKUP(K36,'KAYIT LİSTESİ'!$B$4:$H$1023,4,0)))</f>
        <v>34907</v>
      </c>
      <c r="N36" s="640" t="str">
        <f>IF(ISERROR(VLOOKUP(K36,'KAYIT LİSTESİ'!$B$4:$H$1023,5,0)),"",(VLOOKUP(K36,'KAYIT LİSTESİ'!$B$4:$H$1023,5,0)))</f>
        <v>SARE BOSTANCI</v>
      </c>
      <c r="O36" s="640" t="str">
        <f>IF(ISERROR(VLOOKUP(K36,'KAYIT LİSTESİ'!$B$4:$H$1023,6,0)),"",(VLOOKUP(K36,'KAYIT LİSTESİ'!$B$4:$H$1023,6,0)))</f>
        <v>İSTANBUL-ENKA SPOR KULÜBÜ</v>
      </c>
      <c r="P36" s="688"/>
    </row>
    <row r="37" spans="1:16" ht="36.75" customHeight="1">
      <c r="A37" s="834" t="s">
        <v>441</v>
      </c>
      <c r="B37" s="834"/>
      <c r="C37" s="834"/>
      <c r="D37" s="834"/>
      <c r="E37" s="834"/>
      <c r="F37" s="834"/>
      <c r="G37" s="834"/>
      <c r="H37" s="226"/>
      <c r="J37" s="834" t="s">
        <v>948</v>
      </c>
      <c r="K37" s="834"/>
      <c r="L37" s="834"/>
      <c r="M37" s="834"/>
      <c r="N37" s="834"/>
      <c r="O37" s="834"/>
      <c r="P37" s="834"/>
    </row>
    <row r="38" spans="1:16" ht="36.75" customHeight="1">
      <c r="A38" s="835" t="s">
        <v>15</v>
      </c>
      <c r="B38" s="836"/>
      <c r="C38" s="836"/>
      <c r="D38" s="836"/>
      <c r="E38" s="836"/>
      <c r="F38" s="836"/>
      <c r="G38" s="836"/>
      <c r="H38" s="226"/>
      <c r="J38" s="835" t="s">
        <v>15</v>
      </c>
      <c r="K38" s="836"/>
      <c r="L38" s="836"/>
      <c r="M38" s="836"/>
      <c r="N38" s="836"/>
      <c r="O38" s="836"/>
      <c r="P38" s="836"/>
    </row>
    <row r="39" spans="1:16" ht="36.75" customHeight="1">
      <c r="A39" s="202" t="s">
        <v>11</v>
      </c>
      <c r="B39" s="202" t="s">
        <v>101</v>
      </c>
      <c r="C39" s="202" t="s">
        <v>100</v>
      </c>
      <c r="D39" s="203" t="s">
        <v>12</v>
      </c>
      <c r="E39" s="204" t="s">
        <v>13</v>
      </c>
      <c r="F39" s="204" t="s">
        <v>944</v>
      </c>
      <c r="G39" s="205" t="s">
        <v>293</v>
      </c>
      <c r="H39" s="226"/>
      <c r="J39" s="202" t="s">
        <v>11</v>
      </c>
      <c r="K39" s="202" t="s">
        <v>101</v>
      </c>
      <c r="L39" s="202" t="s">
        <v>100</v>
      </c>
      <c r="M39" s="203" t="s">
        <v>12</v>
      </c>
      <c r="N39" s="204" t="s">
        <v>13</v>
      </c>
      <c r="O39" s="204" t="s">
        <v>944</v>
      </c>
      <c r="P39" s="205" t="s">
        <v>293</v>
      </c>
    </row>
    <row r="40" spans="1:16" ht="36.75" customHeight="1">
      <c r="A40" s="72">
        <v>1</v>
      </c>
      <c r="B40" s="212" t="s">
        <v>305</v>
      </c>
      <c r="C40" s="367">
        <f>IF(ISERROR(VLOOKUP(B40,'KAYIT LİSTESİ'!$B$4:$H$1023,3,0)),"",(VLOOKUP(B40,'KAYIT LİSTESİ'!$B$4:$H$1023,3,0)))</f>
        <v>338</v>
      </c>
      <c r="D40" s="122">
        <f>IF(ISERROR(VLOOKUP(B40,'KAYIT LİSTESİ'!$B$4:$H$1023,4,0)),"",(VLOOKUP(B40,'KAYIT LİSTESİ'!$B$4:$H$1023,4,0)))</f>
        <v>34242</v>
      </c>
      <c r="E40" s="213" t="str">
        <f>IF(ISERROR(VLOOKUP(B40,'KAYIT LİSTESİ'!$B$4:$H$1023,5,0)),"",(VLOOKUP(B40,'KAYIT LİSTESİ'!$B$4:$H$1023,5,0)))</f>
        <v>E.BAHAR DÖLEK</v>
      </c>
      <c r="F40" s="213" t="str">
        <f>IF(ISERROR(VLOOKUP(B40,'KAYIT LİSTESİ'!$B$4:$H$1023,6,0)),"",(VLOOKUP(B40,'KAYIT LİSTESİ'!$B$4:$H$1023,6,0)))</f>
        <v>MERSİN-MESKİSPOR</v>
      </c>
      <c r="G40" s="189"/>
      <c r="H40" s="227"/>
      <c r="I40" s="679"/>
      <c r="J40" s="72">
        <v>1</v>
      </c>
      <c r="K40" s="212" t="s">
        <v>645</v>
      </c>
      <c r="L40" s="367">
        <f>IF(ISERROR(VLOOKUP(K40,'KAYIT LİSTESİ'!$B$4:$H$1023,3,0)),"",(VLOOKUP(K40,'KAYIT LİSTESİ'!$B$4:$H$1023,3,0)))</f>
        <v>349</v>
      </c>
      <c r="M40" s="122">
        <f>IF(ISERROR(VLOOKUP(K40,'KAYIT LİSTESİ'!$B$4:$H$1023,4,0)),"",(VLOOKUP(K40,'KAYIT LİSTESİ'!$B$4:$H$1023,4,0)))</f>
        <v>34170</v>
      </c>
      <c r="N40" s="213" t="str">
        <f>IF(ISERROR(VLOOKUP(K40,'KAYIT LİSTESİ'!$B$4:$H$1023,5,0)),"",(VLOOKUP(K40,'KAYIT LİSTESİ'!$B$4:$H$1023,5,0)))</f>
        <v>SABAHAT AKPINAR</v>
      </c>
      <c r="O40" s="213" t="str">
        <f>IF(ISERROR(VLOOKUP(K40,'KAYIT LİSTESİ'!$B$4:$H$1023,6,0)),"",(VLOOKUP(K40,'KAYIT LİSTESİ'!$B$4:$H$1023,6,0)))</f>
        <v>MERSİN-MESKİSPOR</v>
      </c>
      <c r="P40" s="189"/>
    </row>
    <row r="41" spans="1:16" ht="36.75" customHeight="1">
      <c r="A41" s="72">
        <v>2</v>
      </c>
      <c r="B41" s="212" t="s">
        <v>306</v>
      </c>
      <c r="C41" s="367">
        <f>IF(ISERROR(VLOOKUP(B41,'KAYIT LİSTESİ'!$B$4:$H$1023,3,0)),"",(VLOOKUP(B41,'KAYIT LİSTESİ'!$B$4:$H$1023,3,0)))</f>
        <v>267</v>
      </c>
      <c r="D41" s="122" t="str">
        <f>IF(ISERROR(VLOOKUP(B41,'KAYIT LİSTESİ'!$B$4:$H$1023,4,0)),"",(VLOOKUP(B41,'KAYIT LİSTESİ'!$B$4:$H$1023,4,0)))</f>
        <v>09 09 1987</v>
      </c>
      <c r="E41" s="213" t="str">
        <f>IF(ISERROR(VLOOKUP(B41,'KAYIT LİSTESİ'!$B$4:$H$1023,5,0)),"",(VLOOKUP(B41,'KAYIT LİSTESİ'!$B$4:$H$1023,5,0)))</f>
        <v>Şeyma YILDIZ</v>
      </c>
      <c r="F41" s="213" t="str">
        <f>IF(ISERROR(VLOOKUP(B41,'KAYIT LİSTESİ'!$B$4:$H$1023,6,0)),"",(VLOOKUP(B41,'KAYIT LİSTESİ'!$B$4:$H$1023,6,0)))</f>
        <v>İSTANBUL-BEŞİKTAŞ J.K</v>
      </c>
      <c r="G41" s="189"/>
      <c r="H41" s="227"/>
      <c r="I41" s="679"/>
      <c r="J41" s="72">
        <v>2</v>
      </c>
      <c r="K41" s="212" t="s">
        <v>646</v>
      </c>
      <c r="L41" s="367">
        <f>IF(ISERROR(VLOOKUP(K41,'KAYIT LİSTESİ'!$B$4:$H$1023,3,0)),"",(VLOOKUP(K41,'KAYIT LİSTESİ'!$B$4:$H$1023,3,0)))</f>
        <v>254</v>
      </c>
      <c r="M41" s="122" t="str">
        <f>IF(ISERROR(VLOOKUP(K41,'KAYIT LİSTESİ'!$B$4:$H$1023,4,0)),"",(VLOOKUP(K41,'KAYIT LİSTESİ'!$B$4:$H$1023,4,0)))</f>
        <v>01 03 1993</v>
      </c>
      <c r="N41" s="213" t="str">
        <f>IF(ISERROR(VLOOKUP(K41,'KAYIT LİSTESİ'!$B$4:$H$1023,5,0)),"",(VLOOKUP(K41,'KAYIT LİSTESİ'!$B$4:$H$1023,5,0)))</f>
        <v>Çiğdem GEZİCİ</v>
      </c>
      <c r="O41" s="213" t="str">
        <f>IF(ISERROR(VLOOKUP(K41,'KAYIT LİSTESİ'!$B$4:$H$1023,6,0)),"",(VLOOKUP(K41,'KAYIT LİSTESİ'!$B$4:$H$1023,6,0)))</f>
        <v>İSTANBUL-BEŞİKTAŞ J.K</v>
      </c>
      <c r="P41" s="189"/>
    </row>
    <row r="42" spans="1:16" ht="36.75" customHeight="1">
      <c r="A42" s="72">
        <v>3</v>
      </c>
      <c r="B42" s="212" t="s">
        <v>307</v>
      </c>
      <c r="C42" s="367">
        <f>IF(ISERROR(VLOOKUP(B42,'KAYIT LİSTESİ'!$B$4:$H$1023,3,0)),"",(VLOOKUP(B42,'KAYIT LİSTESİ'!$B$4:$H$1023,3,0)))</f>
        <v>377</v>
      </c>
      <c r="D42" s="122">
        <f>IF(ISERROR(VLOOKUP(B42,'KAYIT LİSTESİ'!$B$4:$H$1023,4,0)),"",(VLOOKUP(B42,'KAYIT LİSTESİ'!$B$4:$H$1023,4,0)))</f>
        <v>35431</v>
      </c>
      <c r="E42" s="213" t="str">
        <f>IF(ISERROR(VLOOKUP(B42,'KAYIT LİSTESİ'!$B$4:$H$1023,5,0)),"",(VLOOKUP(B42,'KAYIT LİSTESİ'!$B$4:$H$1023,5,0)))</f>
        <v>DAMLA ÇELİK</v>
      </c>
      <c r="F42" s="213" t="str">
        <f>IF(ISERROR(VLOOKUP(B42,'KAYIT LİSTESİ'!$B$4:$H$1023,6,0)),"",(VLOOKUP(B42,'KAYIT LİSTESİ'!$B$4:$H$1023,6,0)))</f>
        <v>İSTANBUL-ÜSKÜDAR BELEDİYESİ SPOR KULÜBÜ</v>
      </c>
      <c r="G42" s="189"/>
      <c r="H42" s="227"/>
      <c r="I42" s="679"/>
      <c r="J42" s="72">
        <v>3</v>
      </c>
      <c r="K42" s="212" t="s">
        <v>647</v>
      </c>
      <c r="L42" s="367">
        <f>IF(ISERROR(VLOOKUP(K42,'KAYIT LİSTESİ'!$B$4:$H$1023,3,0)),"",(VLOOKUP(K42,'KAYIT LİSTESİ'!$B$4:$H$1023,3,0)))</f>
        <v>373</v>
      </c>
      <c r="M42" s="122">
        <f>IF(ISERROR(VLOOKUP(K42,'KAYIT LİSTESİ'!$B$4:$H$1023,4,0)),"",(VLOOKUP(K42,'KAYIT LİSTESİ'!$B$4:$H$1023,4,0)))</f>
        <v>32897</v>
      </c>
      <c r="N42" s="213" t="str">
        <f>IF(ISERROR(VLOOKUP(K42,'KAYIT LİSTESİ'!$B$4:$H$1023,5,0)),"",(VLOOKUP(K42,'KAYIT LİSTESİ'!$B$4:$H$1023,5,0)))</f>
        <v>ÖZLEM KAYA</v>
      </c>
      <c r="O42" s="213" t="str">
        <f>IF(ISERROR(VLOOKUP(K42,'KAYIT LİSTESİ'!$B$4:$H$1023,6,0)),"",(VLOOKUP(K42,'KAYIT LİSTESİ'!$B$4:$H$1023,6,0)))</f>
        <v>İSTANBUL-ÜSKÜDAR BELEDİYESİ SPOR KULÜBÜ</v>
      </c>
      <c r="P42" s="189"/>
    </row>
    <row r="43" spans="1:16" ht="36.75" customHeight="1">
      <c r="A43" s="72">
        <v>4</v>
      </c>
      <c r="B43" s="212" t="s">
        <v>308</v>
      </c>
      <c r="C43" s="367">
        <f>IF(ISERROR(VLOOKUP(B43,'KAYIT LİSTESİ'!$B$4:$H$1023,3,0)),"",(VLOOKUP(B43,'KAYIT LİSTESİ'!$B$4:$H$1023,3,0)))</f>
        <v>301</v>
      </c>
      <c r="D43" s="122">
        <f>IF(ISERROR(VLOOKUP(B43,'KAYIT LİSTESİ'!$B$4:$H$1023,4,0)),"",(VLOOKUP(B43,'KAYIT LİSTESİ'!$B$4:$H$1023,4,0)))</f>
        <v>33285</v>
      </c>
      <c r="E43" s="213" t="str">
        <f>IF(ISERROR(VLOOKUP(B43,'KAYIT LİSTESİ'!$B$4:$H$1023,5,0)),"",(VLOOKUP(B43,'KAYIT LİSTESİ'!$B$4:$H$1023,5,0)))</f>
        <v>TUĞBA KOYUNCU</v>
      </c>
      <c r="F43" s="213" t="str">
        <f>IF(ISERROR(VLOOKUP(B43,'KAYIT LİSTESİ'!$B$4:$H$1023,6,0)),"",(VLOOKUP(B43,'KAYIT LİSTESİ'!$B$4:$H$1023,6,0)))</f>
        <v>İSTANBUL-ENKA SPOR KULÜBÜ</v>
      </c>
      <c r="G43" s="189"/>
      <c r="H43" s="227"/>
      <c r="I43" s="679"/>
      <c r="J43" s="72">
        <v>4</v>
      </c>
      <c r="K43" s="212" t="s">
        <v>648</v>
      </c>
      <c r="L43" s="367">
        <f>IF(ISERROR(VLOOKUP(K43,'KAYIT LİSTESİ'!$B$4:$H$1023,3,0)),"",(VLOOKUP(K43,'KAYIT LİSTESİ'!$B$4:$H$1023,3,0)))</f>
        <v>291</v>
      </c>
      <c r="M43" s="122">
        <f>IF(ISERROR(VLOOKUP(K43,'KAYIT LİSTESİ'!$B$4:$H$1023,4,0)),"",(VLOOKUP(K43,'KAYIT LİSTESİ'!$B$4:$H$1023,4,0)))</f>
        <v>31362</v>
      </c>
      <c r="N43" s="213" t="str">
        <f>IF(ISERROR(VLOOKUP(K43,'KAYIT LİSTESİ'!$B$4:$H$1023,5,0)),"",(VLOOKUP(K43,'KAYIT LİSTESİ'!$B$4:$H$1023,5,0)))</f>
        <v>DUDU POLAT</v>
      </c>
      <c r="O43" s="213" t="str">
        <f>IF(ISERROR(VLOOKUP(K43,'KAYIT LİSTESİ'!$B$4:$H$1023,6,0)),"",(VLOOKUP(K43,'KAYIT LİSTESİ'!$B$4:$H$1023,6,0)))</f>
        <v>İSTANBUL-ENKA SPOR KULÜBÜ</v>
      </c>
      <c r="P43" s="189"/>
    </row>
    <row r="44" spans="1:16" ht="36.75" customHeight="1">
      <c r="A44" s="72">
        <v>5</v>
      </c>
      <c r="B44" s="212" t="s">
        <v>309</v>
      </c>
      <c r="C44" s="367">
        <f>IF(ISERROR(VLOOKUP(B44,'KAYIT LİSTESİ'!$B$4:$H$1023,3,0)),"",(VLOOKUP(B44,'KAYIT LİSTESİ'!$B$4:$H$1023,3,0)))</f>
        <v>313</v>
      </c>
      <c r="D44" s="122">
        <f>IF(ISERROR(VLOOKUP(B44,'KAYIT LİSTESİ'!$B$4:$H$1023,4,0)),"",(VLOOKUP(B44,'KAYIT LİSTESİ'!$B$4:$H$1023,4,0)))</f>
        <v>33819</v>
      </c>
      <c r="E44" s="213" t="str">
        <f>IF(ISERROR(VLOOKUP(B44,'KAYIT LİSTESİ'!$B$4:$H$1023,5,0)),"",(VLOOKUP(B44,'KAYIT LİSTESİ'!$B$4:$H$1023,5,0)))</f>
        <v>GAMZE BULUT</v>
      </c>
      <c r="F44" s="213" t="str">
        <f>IF(ISERROR(VLOOKUP(B44,'KAYIT LİSTESİ'!$B$4:$H$1023,6,0)),"",(VLOOKUP(B44,'KAYIT LİSTESİ'!$B$4:$H$1023,6,0)))</f>
        <v>İSTANBUL-FENERBAHÇE</v>
      </c>
      <c r="G44" s="189"/>
      <c r="H44" s="227"/>
      <c r="I44" s="679"/>
      <c r="J44" s="72">
        <v>5</v>
      </c>
      <c r="K44" s="212" t="s">
        <v>649</v>
      </c>
      <c r="L44" s="367">
        <f>IF(ISERROR(VLOOKUP(K44,'KAYIT LİSTESİ'!$B$4:$H$1023,3,0)),"",(VLOOKUP(K44,'KAYIT LİSTESİ'!$B$4:$H$1023,3,0)))</f>
        <v>319</v>
      </c>
      <c r="M44" s="122">
        <f>IF(ISERROR(VLOOKUP(K44,'KAYIT LİSTESİ'!$B$4:$H$1023,4,0)),"",(VLOOKUP(K44,'KAYIT LİSTESİ'!$B$4:$H$1023,4,0)))</f>
        <v>30686</v>
      </c>
      <c r="N44" s="213" t="str">
        <f>IF(ISERROR(VLOOKUP(K44,'KAYIT LİSTESİ'!$B$4:$H$1023,5,0)),"",(VLOOKUP(K44,'KAYIT LİSTESİ'!$B$4:$H$1023,5,0)))</f>
        <v>TÜRKAN ÖZATA</v>
      </c>
      <c r="O44" s="213" t="str">
        <f>IF(ISERROR(VLOOKUP(K44,'KAYIT LİSTESİ'!$B$4:$H$1023,6,0)),"",(VLOOKUP(K44,'KAYIT LİSTESİ'!$B$4:$H$1023,6,0)))</f>
        <v>İSTANBUL-FENERBAHÇE</v>
      </c>
      <c r="P44" s="189"/>
    </row>
    <row r="45" spans="1:16" ht="36.75" customHeight="1">
      <c r="A45" s="72">
        <v>6</v>
      </c>
      <c r="B45" s="212" t="s">
        <v>310</v>
      </c>
      <c r="C45" s="367">
        <f>IF(ISERROR(VLOOKUP(B45,'KAYIT LİSTESİ'!$B$4:$H$1023,3,0)),"",(VLOOKUP(B45,'KAYIT LİSTESİ'!$B$4:$H$1023,3,0)))</f>
        <v>271</v>
      </c>
      <c r="D45" s="122">
        <f>IF(ISERROR(VLOOKUP(B45,'KAYIT LİSTESİ'!$B$4:$H$1023,4,0)),"",(VLOOKUP(B45,'KAYIT LİSTESİ'!$B$4:$H$1023,4,0)))</f>
        <v>34568</v>
      </c>
      <c r="E45" s="213" t="str">
        <f>IF(ISERROR(VLOOKUP(B45,'KAYIT LİSTESİ'!$B$4:$H$1023,5,0)),"",(VLOOKUP(B45,'KAYIT LİSTESİ'!$B$4:$H$1023,5,0)))</f>
        <v>Betül ARSLAN</v>
      </c>
      <c r="F45" s="213" t="str">
        <f>IF(ISERROR(VLOOKUP(B45,'KAYIT LİSTESİ'!$B$4:$H$1023,6,0)),"",(VLOOKUP(B45,'KAYIT LİSTESİ'!$B$4:$H$1023,6,0)))</f>
        <v>BURSA-BURSA BÜYÜKŞEHİR BELEDİYESPOR K.</v>
      </c>
      <c r="G45" s="189"/>
      <c r="H45" s="227"/>
      <c r="I45" s="679"/>
      <c r="J45" s="72">
        <v>6</v>
      </c>
      <c r="K45" s="212" t="s">
        <v>650</v>
      </c>
      <c r="L45" s="367">
        <f>IF(ISERROR(VLOOKUP(K45,'KAYIT LİSTESİ'!$B$4:$H$1023,3,0)),"",(VLOOKUP(K45,'KAYIT LİSTESİ'!$B$4:$H$1023,3,0)))</f>
        <v>280</v>
      </c>
      <c r="M45" s="122">
        <f>IF(ISERROR(VLOOKUP(K45,'KAYIT LİSTESİ'!$B$4:$H$1023,4,0)),"",(VLOOKUP(K45,'KAYIT LİSTESİ'!$B$4:$H$1023,4,0)))</f>
        <v>34639</v>
      </c>
      <c r="N45" s="213" t="str">
        <f>IF(ISERROR(VLOOKUP(K45,'KAYIT LİSTESİ'!$B$4:$H$1023,5,0)),"",(VLOOKUP(K45,'KAYIT LİSTESİ'!$B$4:$H$1023,5,0)))</f>
        <v>Sahsene SARI</v>
      </c>
      <c r="O45" s="213" t="str">
        <f>IF(ISERROR(VLOOKUP(K45,'KAYIT LİSTESİ'!$B$4:$H$1023,6,0)),"",(VLOOKUP(K45,'KAYIT LİSTESİ'!$B$4:$H$1023,6,0)))</f>
        <v>BURSA-BURSA BÜYÜKŞEHİR BELEDİYESPOR K.</v>
      </c>
      <c r="P45" s="189"/>
    </row>
    <row r="46" spans="1:16" ht="36.75" customHeight="1">
      <c r="A46" s="72">
        <v>7</v>
      </c>
      <c r="B46" s="212" t="s">
        <v>311</v>
      </c>
      <c r="C46" s="367">
        <f>IF(ISERROR(VLOOKUP(B46,'KAYIT LİSTESİ'!$B$4:$H$1023,3,0)),"",(VLOOKUP(B46,'KAYIT LİSTESİ'!$B$4:$H$1023,3,0)))</f>
        <v>332</v>
      </c>
      <c r="D46" s="122">
        <f>IF(ISERROR(VLOOKUP(B46,'KAYIT LİSTESİ'!$B$4:$H$1023,4,0)),"",(VLOOKUP(B46,'KAYIT LİSTESİ'!$B$4:$H$1023,4,0)))</f>
        <v>35796</v>
      </c>
      <c r="E46" s="213" t="str">
        <f>IF(ISERROR(VLOOKUP(B46,'KAYIT LİSTESİ'!$B$4:$H$1023,5,0)),"",(VLOOKUP(B46,'KAYIT LİSTESİ'!$B$4:$H$1023,5,0)))</f>
        <v>MEHTAP KILIÇHAN</v>
      </c>
      <c r="F46" s="213" t="str">
        <f>IF(ISERROR(VLOOKUP(B46,'KAYIT LİSTESİ'!$B$4:$H$1023,6,0)),"",(VLOOKUP(B46,'KAYIT LİSTESİ'!$B$4:$H$1023,6,0)))</f>
        <v>İZMİR-İZMİR BÜYÜKŞEHİR BELEDİYE SPOR KLUBÜ</v>
      </c>
      <c r="G46" s="189"/>
      <c r="H46" s="227"/>
      <c r="I46" s="679"/>
      <c r="J46" s="72">
        <v>7</v>
      </c>
      <c r="K46" s="212" t="s">
        <v>651</v>
      </c>
      <c r="L46" s="367">
        <f>IF(ISERROR(VLOOKUP(K46,'KAYIT LİSTESİ'!$B$4:$H$1023,3,0)),"",(VLOOKUP(K46,'KAYIT LİSTESİ'!$B$4:$H$1023,3,0)))</f>
        <v>329</v>
      </c>
      <c r="M46" s="122">
        <f>IF(ISERROR(VLOOKUP(K46,'KAYIT LİSTESİ'!$B$4:$H$1023,4,0)),"",(VLOOKUP(K46,'KAYIT LİSTESİ'!$B$4:$H$1023,4,0)))</f>
        <v>34973</v>
      </c>
      <c r="N46" s="213" t="str">
        <f>IF(ISERROR(VLOOKUP(K46,'KAYIT LİSTESİ'!$B$4:$H$1023,5,0)),"",(VLOOKUP(K46,'KAYIT LİSTESİ'!$B$4:$H$1023,5,0)))</f>
        <v>DAMLA GÜNDÜZ</v>
      </c>
      <c r="O46" s="213" t="str">
        <f>IF(ISERROR(VLOOKUP(K46,'KAYIT LİSTESİ'!$B$4:$H$1023,6,0)),"",(VLOOKUP(K46,'KAYIT LİSTESİ'!$B$4:$H$1023,6,0)))</f>
        <v>İZMİR-İZMİR BÜYÜKŞEHİR BELEDİYE SPOR KLUBÜ</v>
      </c>
      <c r="P46" s="189"/>
    </row>
    <row r="47" spans="1:16" ht="36.75" customHeight="1">
      <c r="A47" s="72">
        <v>8</v>
      </c>
      <c r="B47" s="212" t="s">
        <v>312</v>
      </c>
      <c r="C47" s="367">
        <f>IF(ISERROR(VLOOKUP(B47,'KAYIT LİSTESİ'!$B$4:$H$1023,3,0)),"",(VLOOKUP(B47,'KAYIT LİSTESİ'!$B$4:$H$1023,3,0)))</f>
        <v>356</v>
      </c>
      <c r="D47" s="122">
        <f>IF(ISERROR(VLOOKUP(B47,'KAYIT LİSTESİ'!$B$4:$H$1023,4,0)),"",(VLOOKUP(B47,'KAYIT LİSTESİ'!$B$4:$H$1023,4,0)))</f>
        <v>35668</v>
      </c>
      <c r="E47" s="213" t="str">
        <f>IF(ISERROR(VLOOKUP(B47,'KAYIT LİSTESİ'!$B$4:$H$1023,5,0)),"",(VLOOKUP(B47,'KAYIT LİSTESİ'!$B$4:$H$1023,5,0)))</f>
        <v>SONGÜL KONAK</v>
      </c>
      <c r="F47" s="213" t="str">
        <f>IF(ISERROR(VLOOKUP(B47,'KAYIT LİSTESİ'!$B$4:$H$1023,6,0)),"",(VLOOKUP(B47,'KAYIT LİSTESİ'!$B$4:$H$1023,6,0)))</f>
        <v>BURSA-OSMANGAZİ BELEDİYESPOR</v>
      </c>
      <c r="G47" s="189"/>
      <c r="H47" s="227"/>
      <c r="I47" s="679"/>
      <c r="J47" s="72">
        <v>8</v>
      </c>
      <c r="K47" s="212" t="s">
        <v>652</v>
      </c>
      <c r="L47" s="367">
        <f>IF(ISERROR(VLOOKUP(K47,'KAYIT LİSTESİ'!$B$4:$H$1023,3,0)),"",(VLOOKUP(K47,'KAYIT LİSTESİ'!$B$4:$H$1023,3,0)))</f>
        <v>357</v>
      </c>
      <c r="M47" s="122">
        <f>IF(ISERROR(VLOOKUP(K47,'KAYIT LİSTESİ'!$B$4:$H$1023,4,0)),"",(VLOOKUP(K47,'KAYIT LİSTESİ'!$B$4:$H$1023,4,0)))</f>
        <v>35171</v>
      </c>
      <c r="N47" s="213" t="str">
        <f>IF(ISERROR(VLOOKUP(K47,'KAYIT LİSTESİ'!$B$4:$H$1023,5,0)),"",(VLOOKUP(K47,'KAYIT LİSTESİ'!$B$4:$H$1023,5,0)))</f>
        <v>ARZU İPER</v>
      </c>
      <c r="O47" s="213" t="str">
        <f>IF(ISERROR(VLOOKUP(K47,'KAYIT LİSTESİ'!$B$4:$H$1023,6,0)),"",(VLOOKUP(K47,'KAYIT LİSTESİ'!$B$4:$H$1023,6,0)))</f>
        <v>BURSA-OSMANGAZİ BELEDİYESPOR</v>
      </c>
      <c r="P47" s="189"/>
    </row>
    <row r="48" spans="1:16" ht="36.75" customHeight="1">
      <c r="A48" s="837" t="s">
        <v>505</v>
      </c>
      <c r="B48" s="837"/>
      <c r="C48" s="837"/>
      <c r="D48" s="837"/>
      <c r="E48" s="837"/>
      <c r="F48" s="837"/>
      <c r="G48" s="837"/>
      <c r="H48" s="226"/>
      <c r="J48" s="94"/>
      <c r="K48" s="95"/>
      <c r="L48" s="370"/>
      <c r="M48" s="97"/>
      <c r="N48" s="194"/>
      <c r="O48" s="194"/>
      <c r="P48" s="215"/>
    </row>
    <row r="49" spans="1:16" ht="36.75" customHeight="1">
      <c r="A49" s="838" t="s">
        <v>6</v>
      </c>
      <c r="B49" s="840"/>
      <c r="C49" s="838" t="s">
        <v>99</v>
      </c>
      <c r="D49" s="838" t="s">
        <v>20</v>
      </c>
      <c r="E49" s="838" t="s">
        <v>7</v>
      </c>
      <c r="F49" s="838" t="s">
        <v>1356</v>
      </c>
      <c r="G49" s="838" t="s">
        <v>293</v>
      </c>
      <c r="H49" s="226"/>
      <c r="J49" s="663" t="s">
        <v>1180</v>
      </c>
      <c r="K49" s="663"/>
      <c r="L49" s="663" t="s">
        <v>1181</v>
      </c>
      <c r="M49" s="663" t="s">
        <v>1182</v>
      </c>
      <c r="N49" s="664" t="s">
        <v>10</v>
      </c>
      <c r="O49" s="663" t="s">
        <v>1183</v>
      </c>
      <c r="P49" s="662"/>
    </row>
    <row r="50" spans="1:16" ht="36.75" customHeight="1">
      <c r="A50" s="839"/>
      <c r="B50" s="840"/>
      <c r="C50" s="839"/>
      <c r="D50" s="839"/>
      <c r="E50" s="839"/>
      <c r="F50" s="839"/>
      <c r="G50" s="839"/>
      <c r="H50" s="226"/>
      <c r="J50" s="674">
        <v>0.64930555555555558</v>
      </c>
      <c r="K50" s="674"/>
      <c r="L50" s="674">
        <v>0.65625</v>
      </c>
      <c r="M50" s="674">
        <v>0.6875</v>
      </c>
      <c r="N50" s="675" t="s">
        <v>503</v>
      </c>
      <c r="O50" s="676" t="s">
        <v>1169</v>
      </c>
      <c r="P50" s="662"/>
    </row>
    <row r="51" spans="1:16" ht="36.75" customHeight="1">
      <c r="A51" s="576">
        <v>1</v>
      </c>
      <c r="B51" s="583" t="s">
        <v>534</v>
      </c>
      <c r="C51" s="685">
        <f>IF(ISERROR(VLOOKUP(B51,'KAYIT LİSTESİ'!$B$4:$H$1023,3,0)),"",(VLOOKUP(B51,'KAYIT LİSTESİ'!$B$4:$H$1023,3,0)))</f>
        <v>359</v>
      </c>
      <c r="D51" s="686">
        <f>IF(ISERROR(VLOOKUP(B51,'KAYIT LİSTESİ'!$B$4:$H$1023,4,0)),"",(VLOOKUP(B51,'KAYIT LİSTESİ'!$B$4:$H$1023,4,0)))</f>
        <v>35324</v>
      </c>
      <c r="E51" s="687" t="str">
        <f>IF(ISERROR(VLOOKUP(B51,'KAYIT LİSTESİ'!$B$4:$H$1023,5,0)),"",(VLOOKUP(B51,'KAYIT LİSTESİ'!$B$4:$H$1023,5,0)))</f>
        <v>RUMEYSA EFE</v>
      </c>
      <c r="F51" s="687" t="str">
        <f>IF(ISERROR(VLOOKUP(B51,'KAYIT LİSTESİ'!$B$4:$H$1023,6,0)),"",(VLOOKUP(B51,'KAYIT LİSTESİ'!$B$4:$H$1023,6,0)))</f>
        <v>BURSA-OSMANGAZİ BELEDİYESPOR</v>
      </c>
      <c r="G51" s="688"/>
      <c r="H51" s="226"/>
      <c r="J51" s="674">
        <v>0.73263888888888884</v>
      </c>
      <c r="K51" s="674"/>
      <c r="L51" s="674">
        <v>0.73958333333333337</v>
      </c>
      <c r="M51" s="674">
        <v>0.74652777777777779</v>
      </c>
      <c r="N51" s="677" t="s">
        <v>1170</v>
      </c>
      <c r="O51" s="676" t="s">
        <v>1171</v>
      </c>
      <c r="P51" s="662"/>
    </row>
    <row r="52" spans="1:16" ht="36.75" customHeight="1">
      <c r="A52" s="576">
        <v>2</v>
      </c>
      <c r="B52" s="583" t="s">
        <v>535</v>
      </c>
      <c r="C52" s="685">
        <f>IF(ISERROR(VLOOKUP(B52,'KAYIT LİSTESİ'!$B$4:$H$1023,3,0)),"",(VLOOKUP(B52,'KAYIT LİSTESİ'!$B$4:$H$1023,3,0)))</f>
        <v>342</v>
      </c>
      <c r="D52" s="686">
        <f>IF(ISERROR(VLOOKUP(B52,'KAYIT LİSTESİ'!$B$4:$H$1023,4,0)),"",(VLOOKUP(B52,'KAYIT LİSTESİ'!$B$4:$H$1023,4,0)))</f>
        <v>31565</v>
      </c>
      <c r="E52" s="687" t="str">
        <f>IF(ISERROR(VLOOKUP(B52,'KAYIT LİSTESİ'!$B$4:$H$1023,5,0)),"",(VLOOKUP(B52,'KAYIT LİSTESİ'!$B$4:$H$1023,5,0)))</f>
        <v>FERİDE SÜTÇÜ GÜNER</v>
      </c>
      <c r="F52" s="687" t="str">
        <f>IF(ISERROR(VLOOKUP(B52,'KAYIT LİSTESİ'!$B$4:$H$1023,6,0)),"",(VLOOKUP(B52,'KAYIT LİSTESİ'!$B$4:$H$1023,6,0)))</f>
        <v>MERSİN-MESKİSPOR</v>
      </c>
      <c r="G52" s="688"/>
      <c r="H52" s="226"/>
      <c r="J52" s="674">
        <v>0.72222222222222221</v>
      </c>
      <c r="K52" s="674"/>
      <c r="L52" s="674">
        <v>0.72916666666666663</v>
      </c>
      <c r="M52" s="674">
        <v>0.75</v>
      </c>
      <c r="N52" s="677" t="s">
        <v>354</v>
      </c>
      <c r="O52" s="676" t="s">
        <v>1172</v>
      </c>
      <c r="P52" s="662"/>
    </row>
    <row r="53" spans="1:16" ht="36.75" customHeight="1">
      <c r="A53" s="576">
        <v>3</v>
      </c>
      <c r="B53" s="583" t="s">
        <v>536</v>
      </c>
      <c r="C53" s="685">
        <f>IF(ISERROR(VLOOKUP(B53,'KAYIT LİSTESİ'!$B$4:$H$1023,3,0)),"",(VLOOKUP(B53,'KAYIT LİSTESİ'!$B$4:$H$1023,3,0)))</f>
        <v>325</v>
      </c>
      <c r="D53" s="686">
        <f>IF(ISERROR(VLOOKUP(B53,'KAYIT LİSTESİ'!$B$4:$H$1023,4,0)),"",(VLOOKUP(B53,'KAYIT LİSTESİ'!$B$4:$H$1023,4,0)))</f>
        <v>36058</v>
      </c>
      <c r="E53" s="687" t="str">
        <f>IF(ISERROR(VLOOKUP(B53,'KAYIT LİSTESİ'!$B$4:$H$1023,5,0)),"",(VLOOKUP(B53,'KAYIT LİSTESİ'!$B$4:$H$1023,5,0)))</f>
        <v>ALEYNA KARADÜZ</v>
      </c>
      <c r="F53" s="687" t="str">
        <f>IF(ISERROR(VLOOKUP(B53,'KAYIT LİSTESİ'!$B$4:$H$1023,6,0)),"",(VLOOKUP(B53,'KAYIT LİSTESİ'!$B$4:$H$1023,6,0)))</f>
        <v>İZMİR-İZMİR BÜYÜKŞEHİR BELEDİYE SPOR KLUBÜ</v>
      </c>
      <c r="G53" s="688"/>
      <c r="H53" s="226"/>
      <c r="J53" s="674">
        <v>0.77083333333333337</v>
      </c>
      <c r="K53" s="674"/>
      <c r="L53" s="674">
        <v>0.77777777777777779</v>
      </c>
      <c r="M53" s="674">
        <v>0.78472222222222221</v>
      </c>
      <c r="N53" s="677" t="s">
        <v>1173</v>
      </c>
      <c r="O53" s="676" t="s">
        <v>1171</v>
      </c>
      <c r="P53" s="662"/>
    </row>
    <row r="54" spans="1:16" ht="36.75" customHeight="1">
      <c r="A54" s="576">
        <v>4</v>
      </c>
      <c r="B54" s="583" t="s">
        <v>537</v>
      </c>
      <c r="C54" s="685">
        <f>IF(ISERROR(VLOOKUP(B54,'KAYIT LİSTESİ'!$B$4:$H$1023,3,0)),"",(VLOOKUP(B54,'KAYIT LİSTESİ'!$B$4:$H$1023,3,0)))</f>
        <v>260</v>
      </c>
      <c r="D54" s="686" t="str">
        <f>IF(ISERROR(VLOOKUP(B54,'KAYIT LİSTESİ'!$B$4:$H$1023,4,0)),"",(VLOOKUP(B54,'KAYIT LİSTESİ'!$B$4:$H$1023,4,0)))</f>
        <v>23 03 1982</v>
      </c>
      <c r="E54" s="687" t="str">
        <f>IF(ISERROR(VLOOKUP(B54,'KAYIT LİSTESİ'!$B$4:$H$1023,5,0)),"",(VLOOKUP(B54,'KAYIT LİSTESİ'!$B$4:$H$1023,5,0)))</f>
        <v>Mukadder YILMAZ</v>
      </c>
      <c r="F54" s="687" t="str">
        <f>IF(ISERROR(VLOOKUP(B54,'KAYIT LİSTESİ'!$B$4:$H$1023,6,0)),"",(VLOOKUP(B54,'KAYIT LİSTESİ'!$B$4:$H$1023,6,0)))</f>
        <v>İSTANBUL-BEŞİKTAŞ J.K</v>
      </c>
      <c r="G54" s="688"/>
      <c r="H54" s="226"/>
      <c r="J54" s="674">
        <v>0.79861111111111116</v>
      </c>
      <c r="K54" s="674"/>
      <c r="L54" s="674">
        <v>0.80555555555555547</v>
      </c>
      <c r="M54" s="674">
        <v>0.8125</v>
      </c>
      <c r="N54" s="677" t="s">
        <v>1174</v>
      </c>
      <c r="O54" s="676" t="s">
        <v>1171</v>
      </c>
      <c r="P54" s="662"/>
    </row>
    <row r="55" spans="1:16" ht="36.75" customHeight="1">
      <c r="A55" s="576">
        <v>5</v>
      </c>
      <c r="B55" s="583" t="s">
        <v>538</v>
      </c>
      <c r="C55" s="685">
        <f>IF(ISERROR(VLOOKUP(B55,'KAYIT LİSTESİ'!$B$4:$H$1023,3,0)),"",(VLOOKUP(B55,'KAYIT LİSTESİ'!$B$4:$H$1023,3,0)))</f>
        <v>279</v>
      </c>
      <c r="D55" s="686">
        <f>IF(ISERROR(VLOOKUP(B55,'KAYIT LİSTESİ'!$B$4:$H$1023,4,0)),"",(VLOOKUP(B55,'KAYIT LİSTESİ'!$B$4:$H$1023,4,0)))</f>
        <v>34911</v>
      </c>
      <c r="E55" s="687" t="str">
        <f>IF(ISERROR(VLOOKUP(B55,'KAYIT LİSTESİ'!$B$4:$H$1023,5,0)),"",(VLOOKUP(B55,'KAYIT LİSTESİ'!$B$4:$H$1023,5,0)))</f>
        <v>Özge SOYLU</v>
      </c>
      <c r="F55" s="687" t="str">
        <f>IF(ISERROR(VLOOKUP(B55,'KAYIT LİSTESİ'!$B$4:$H$1023,6,0)),"",(VLOOKUP(B55,'KAYIT LİSTESİ'!$B$4:$H$1023,6,0)))</f>
        <v>BURSA-BURSA BÜYÜKŞEHİR BELEDİYESPOR K.</v>
      </c>
      <c r="G55" s="688"/>
      <c r="H55" s="226"/>
      <c r="J55" s="674">
        <v>0.78819444444444453</v>
      </c>
      <c r="K55" s="674"/>
      <c r="L55" s="674">
        <v>0.79513888888888884</v>
      </c>
      <c r="M55" s="674">
        <v>0.81597222222222221</v>
      </c>
      <c r="N55" s="677" t="s">
        <v>832</v>
      </c>
      <c r="O55" s="676" t="s">
        <v>1175</v>
      </c>
      <c r="P55" s="662"/>
    </row>
    <row r="56" spans="1:16" ht="36.75" customHeight="1">
      <c r="A56" s="576">
        <v>6</v>
      </c>
      <c r="B56" s="583" t="s">
        <v>539</v>
      </c>
      <c r="C56" s="685">
        <f>IF(ISERROR(VLOOKUP(B56,'KAYIT LİSTESİ'!$B$4:$H$1023,3,0)),"",(VLOOKUP(B56,'KAYIT LİSTESİ'!$B$4:$H$1023,3,0)))</f>
        <v>375</v>
      </c>
      <c r="D56" s="686">
        <f>IF(ISERROR(VLOOKUP(B56,'KAYIT LİSTESİ'!$B$4:$H$1023,4,0)),"",(VLOOKUP(B56,'KAYIT LİSTESİ'!$B$4:$H$1023,4,0)))</f>
        <v>34596</v>
      </c>
      <c r="E56" s="687" t="str">
        <f>IF(ISERROR(VLOOKUP(B56,'KAYIT LİSTESİ'!$B$4:$H$1023,5,0)),"",(VLOOKUP(B56,'KAYIT LİSTESİ'!$B$4:$H$1023,5,0)))</f>
        <v>HÜSNİYE BAŞ</v>
      </c>
      <c r="F56" s="687" t="str">
        <f>IF(ISERROR(VLOOKUP(B56,'KAYIT LİSTESİ'!$B$4:$H$1023,6,0)),"",(VLOOKUP(B56,'KAYIT LİSTESİ'!$B$4:$H$1023,6,0)))</f>
        <v>İSTANBUL-ÜSKÜDAR BELEDİYESİ SPOR KULÜBÜ</v>
      </c>
      <c r="G56" s="688"/>
      <c r="H56" s="226"/>
      <c r="J56" s="674">
        <v>0.79166666666666663</v>
      </c>
      <c r="K56" s="674"/>
      <c r="L56" s="674">
        <v>0.79861111111111116</v>
      </c>
      <c r="M56" s="674">
        <v>0.81944444444444453</v>
      </c>
      <c r="N56" s="677" t="s">
        <v>642</v>
      </c>
      <c r="O56" s="676" t="s">
        <v>1176</v>
      </c>
      <c r="P56" s="662"/>
    </row>
    <row r="57" spans="1:16" ht="36.75" customHeight="1">
      <c r="A57" s="576">
        <v>7</v>
      </c>
      <c r="B57" s="583" t="s">
        <v>540</v>
      </c>
      <c r="C57" s="685">
        <f>IF(ISERROR(VLOOKUP(B57,'KAYIT LİSTESİ'!$B$4:$H$1023,3,0)),"",(VLOOKUP(B57,'KAYIT LİSTESİ'!$B$4:$H$1023,3,0)))</f>
        <v>304</v>
      </c>
      <c r="D57" s="686">
        <f>IF(ISERROR(VLOOKUP(B57,'KAYIT LİSTESİ'!$B$4:$H$1023,4,0)),"",(VLOOKUP(B57,'KAYIT LİSTESİ'!$B$4:$H$1023,4,0)))</f>
        <v>32911</v>
      </c>
      <c r="E57" s="687" t="str">
        <f>IF(ISERROR(VLOOKUP(B57,'KAYIT LİSTESİ'!$B$4:$H$1023,5,0)),"",(VLOOKUP(B57,'KAYIT LİSTESİ'!$B$4:$H$1023,5,0)))</f>
        <v>BÜŞRA MUTAY</v>
      </c>
      <c r="F57" s="687" t="str">
        <f>IF(ISERROR(VLOOKUP(B57,'KAYIT LİSTESİ'!$B$4:$H$1023,6,0)),"",(VLOOKUP(B57,'KAYIT LİSTESİ'!$B$4:$H$1023,6,0)))</f>
        <v>İSTANBUL-FENERBAHÇE</v>
      </c>
      <c r="G57" s="688"/>
      <c r="H57" s="226"/>
      <c r="J57" s="674">
        <v>0.82638888888888884</v>
      </c>
      <c r="K57" s="674"/>
      <c r="L57" s="674">
        <v>0.83333333333333337</v>
      </c>
      <c r="M57" s="674">
        <v>0.84027777777777779</v>
      </c>
      <c r="N57" s="677" t="s">
        <v>1177</v>
      </c>
      <c r="O57" s="676" t="s">
        <v>1171</v>
      </c>
      <c r="P57" s="662"/>
    </row>
    <row r="58" spans="1:16" ht="36.75" customHeight="1">
      <c r="A58" s="576">
        <v>8</v>
      </c>
      <c r="B58" s="583" t="s">
        <v>541</v>
      </c>
      <c r="C58" s="685">
        <f>IF(ISERROR(VLOOKUP(B58,'KAYIT LİSTESİ'!$B$4:$H$1023,3,0)),"",(VLOOKUP(B58,'KAYIT LİSTESİ'!$B$4:$H$1023,3,0)))</f>
        <v>300</v>
      </c>
      <c r="D58" s="686">
        <f>IF(ISERROR(VLOOKUP(B58,'KAYIT LİSTESİ'!$B$4:$H$1023,4,0)),"",(VLOOKUP(B58,'KAYIT LİSTESİ'!$B$4:$H$1023,4,0)))</f>
        <v>31887</v>
      </c>
      <c r="E58" s="687" t="str">
        <f>IF(ISERROR(VLOOKUP(B58,'KAYIT LİSTESİ'!$B$4:$H$1023,5,0)),"",(VLOOKUP(B58,'KAYIT LİSTESİ'!$B$4:$H$1023,5,0)))</f>
        <v>SEVİM SİNMEZ SERBEST</v>
      </c>
      <c r="F58" s="687" t="str">
        <f>IF(ISERROR(VLOOKUP(B58,'KAYIT LİSTESİ'!$B$4:$H$1023,6,0)),"",(VLOOKUP(B58,'KAYIT LİSTESİ'!$B$4:$H$1023,6,0)))</f>
        <v>İSTANBUL-ENKA SPOR KULÜBÜ</v>
      </c>
      <c r="G58" s="688"/>
      <c r="H58" s="226"/>
      <c r="J58" s="674">
        <v>0.84722222222222221</v>
      </c>
      <c r="K58" s="674"/>
      <c r="L58" s="674">
        <v>0.85416666666666663</v>
      </c>
      <c r="M58" s="674">
        <v>0.86111111111111116</v>
      </c>
      <c r="N58" s="677" t="s">
        <v>1178</v>
      </c>
      <c r="O58" s="676" t="s">
        <v>1171</v>
      </c>
      <c r="P58" s="215"/>
    </row>
    <row r="59" spans="1:16" ht="42.75" customHeight="1">
      <c r="A59" s="226"/>
      <c r="B59" s="226"/>
      <c r="C59" s="226"/>
      <c r="D59" s="226"/>
      <c r="E59" s="226"/>
      <c r="F59" s="226"/>
      <c r="G59" s="226"/>
      <c r="H59" s="226"/>
      <c r="I59" s="226"/>
      <c r="J59" s="674">
        <v>0.875</v>
      </c>
      <c r="K59" s="674"/>
      <c r="L59" s="674">
        <v>0.88194444444444453</v>
      </c>
      <c r="M59" s="674">
        <v>0.88888888888888884</v>
      </c>
      <c r="N59" s="677" t="s">
        <v>1179</v>
      </c>
      <c r="O59" s="676" t="s">
        <v>1171</v>
      </c>
      <c r="P59" s="215"/>
    </row>
  </sheetData>
  <mergeCells count="46">
    <mergeCell ref="F49:F50"/>
    <mergeCell ref="G49:G50"/>
    <mergeCell ref="J37:P37"/>
    <mergeCell ref="J38:P38"/>
    <mergeCell ref="A49:A50"/>
    <mergeCell ref="B49:B50"/>
    <mergeCell ref="C49:C50"/>
    <mergeCell ref="D49:D50"/>
    <mergeCell ref="E49:E50"/>
    <mergeCell ref="A37:G37"/>
    <mergeCell ref="A48:G48"/>
    <mergeCell ref="A38:G38"/>
    <mergeCell ref="J26:P26"/>
    <mergeCell ref="J27:J28"/>
    <mergeCell ref="K27:K28"/>
    <mergeCell ref="L27:L28"/>
    <mergeCell ref="M27:M28"/>
    <mergeCell ref="N27:N28"/>
    <mergeCell ref="O27:O28"/>
    <mergeCell ref="P27:P28"/>
    <mergeCell ref="A1:P1"/>
    <mergeCell ref="A2:P2"/>
    <mergeCell ref="A3:P3"/>
    <mergeCell ref="J15:P15"/>
    <mergeCell ref="M16:M17"/>
    <mergeCell ref="N16:N17"/>
    <mergeCell ref="J16:J17"/>
    <mergeCell ref="K16:K17"/>
    <mergeCell ref="J4:P4"/>
    <mergeCell ref="J5:P5"/>
    <mergeCell ref="A4:G4"/>
    <mergeCell ref="I5:I6"/>
    <mergeCell ref="L16:L17"/>
    <mergeCell ref="O16:O17"/>
    <mergeCell ref="P16:P17"/>
    <mergeCell ref="A5:G5"/>
    <mergeCell ref="A15:G15"/>
    <mergeCell ref="A16:G16"/>
    <mergeCell ref="A26:G26"/>
    <mergeCell ref="A27:A28"/>
    <mergeCell ref="B27:B28"/>
    <mergeCell ref="C27:C28"/>
    <mergeCell ref="D27:D28"/>
    <mergeCell ref="E27:E28"/>
    <mergeCell ref="F27:F28"/>
    <mergeCell ref="G27:G28"/>
  </mergeCells>
  <pageMargins left="0.7" right="0.7" top="0.75" bottom="0.75" header="0.3" footer="0.3"/>
  <pageSetup paperSize="9" scale="32" fitToHeight="0" orientation="portrait" r:id="rId1"/>
  <ignoredErrors>
    <ignoredError sqref="M29:O29 M30:O36" unlockedFormula="1"/>
  </ignoredErrors>
  <drawing r:id="rId2"/>
</worksheet>
</file>

<file path=xl/worksheets/sheet5.xml><?xml version="1.0" encoding="utf-8"?>
<worksheet xmlns="http://schemas.openxmlformats.org/spreadsheetml/2006/main" xmlns:r="http://schemas.openxmlformats.org/officeDocument/2006/relationships">
  <sheetPr codeName="Sayfa6">
    <tabColor rgb="FFFFC000"/>
  </sheetPr>
  <dimension ref="A1:R93"/>
  <sheetViews>
    <sheetView view="pageBreakPreview" topLeftCell="A16" zoomScale="80" zoomScaleSheetLayoutView="80" workbookViewId="0">
      <selection sqref="A1:S47"/>
    </sheetView>
  </sheetViews>
  <sheetFormatPr defaultRowHeight="12.75"/>
  <cols>
    <col min="1" max="1" width="6" style="91" customWidth="1"/>
    <col min="2" max="2" width="12" style="91" hidden="1" customWidth="1"/>
    <col min="3" max="3" width="7" style="91" customWidth="1"/>
    <col min="4" max="4" width="13.5703125" style="92" customWidth="1"/>
    <col min="5" max="5" width="26.42578125" style="91" bestFit="1" customWidth="1"/>
    <col min="6" max="6" width="35.140625" style="3" customWidth="1"/>
    <col min="7" max="13" width="11.5703125" style="3" customWidth="1"/>
    <col min="14" max="14" width="11.5703125" style="93" customWidth="1"/>
    <col min="15" max="15" width="11.5703125" style="91" customWidth="1"/>
    <col min="16" max="16" width="10.5703125" style="91" customWidth="1"/>
    <col min="17" max="17" width="6.7109375" style="344" bestFit="1" customWidth="1"/>
    <col min="18" max="18" width="5" style="333" bestFit="1" customWidth="1"/>
    <col min="19" max="16384" width="9.140625" style="3"/>
  </cols>
  <sheetData>
    <row r="1" spans="1:18" ht="48.75" customHeight="1">
      <c r="A1" s="848" t="s">
        <v>1204</v>
      </c>
      <c r="B1" s="848"/>
      <c r="C1" s="848"/>
      <c r="D1" s="848"/>
      <c r="E1" s="848"/>
      <c r="F1" s="848"/>
      <c r="G1" s="848"/>
      <c r="H1" s="848"/>
      <c r="I1" s="848"/>
      <c r="J1" s="848"/>
      <c r="K1" s="848"/>
      <c r="L1" s="848"/>
      <c r="M1" s="848"/>
      <c r="N1" s="848"/>
      <c r="O1" s="848"/>
      <c r="P1" s="848"/>
    </row>
    <row r="2" spans="1:18" ht="25.5" customHeight="1">
      <c r="A2" s="849" t="s">
        <v>1286</v>
      </c>
      <c r="B2" s="849"/>
      <c r="C2" s="849"/>
      <c r="D2" s="849"/>
      <c r="E2" s="849"/>
      <c r="F2" s="849"/>
      <c r="G2" s="849"/>
      <c r="H2" s="849"/>
      <c r="I2" s="849"/>
      <c r="J2" s="849"/>
      <c r="K2" s="849"/>
      <c r="L2" s="849"/>
      <c r="M2" s="849"/>
      <c r="N2" s="849"/>
      <c r="O2" s="849"/>
      <c r="P2" s="849"/>
    </row>
    <row r="3" spans="1:18" s="4" customFormat="1" ht="27" customHeight="1">
      <c r="A3" s="850" t="s">
        <v>115</v>
      </c>
      <c r="B3" s="850"/>
      <c r="C3" s="850"/>
      <c r="D3" s="851" t="s">
        <v>832</v>
      </c>
      <c r="E3" s="851"/>
      <c r="F3" s="632"/>
      <c r="G3" s="852"/>
      <c r="H3" s="852"/>
      <c r="I3" s="632"/>
      <c r="J3" s="632"/>
      <c r="K3" s="853" t="s">
        <v>644</v>
      </c>
      <c r="L3" s="853"/>
      <c r="M3" s="854" t="s">
        <v>1287</v>
      </c>
      <c r="N3" s="854"/>
      <c r="O3" s="854"/>
      <c r="P3" s="854"/>
      <c r="Q3" s="344"/>
      <c r="R3" s="333"/>
    </row>
    <row r="4" spans="1:18" s="4" customFormat="1" ht="23.25" customHeight="1">
      <c r="A4" s="855" t="s">
        <v>116</v>
      </c>
      <c r="B4" s="855"/>
      <c r="C4" s="855"/>
      <c r="D4" s="856" t="s">
        <v>947</v>
      </c>
      <c r="E4" s="856"/>
      <c r="F4" s="859" t="s">
        <v>1160</v>
      </c>
      <c r="G4" s="860"/>
      <c r="H4" s="860"/>
      <c r="I4" s="860"/>
      <c r="J4" s="860"/>
      <c r="K4" s="857" t="s">
        <v>114</v>
      </c>
      <c r="L4" s="857"/>
      <c r="M4" s="861" t="s">
        <v>1151</v>
      </c>
      <c r="N4" s="861"/>
      <c r="O4" s="861"/>
      <c r="P4" s="861"/>
      <c r="Q4" s="344"/>
      <c r="R4" s="333"/>
    </row>
    <row r="5" spans="1:18" ht="15" customHeight="1">
      <c r="A5" s="5"/>
      <c r="B5" s="5"/>
      <c r="C5" s="5"/>
      <c r="D5" s="9"/>
      <c r="E5" s="6"/>
      <c r="F5" s="7"/>
      <c r="G5" s="8"/>
      <c r="H5" s="8"/>
      <c r="I5" s="8"/>
      <c r="J5" s="8"/>
      <c r="K5" s="8"/>
      <c r="L5" s="8"/>
      <c r="M5" s="8"/>
      <c r="N5" s="858">
        <v>41794.808527314817</v>
      </c>
      <c r="O5" s="858"/>
      <c r="P5" s="361"/>
    </row>
    <row r="6" spans="1:18" ht="15.75">
      <c r="A6" s="863" t="s">
        <v>6</v>
      </c>
      <c r="B6" s="863"/>
      <c r="C6" s="864" t="s">
        <v>99</v>
      </c>
      <c r="D6" s="864" t="s">
        <v>118</v>
      </c>
      <c r="E6" s="863" t="s">
        <v>7</v>
      </c>
      <c r="F6" s="863" t="s">
        <v>23</v>
      </c>
      <c r="G6" s="867" t="s">
        <v>643</v>
      </c>
      <c r="H6" s="867"/>
      <c r="I6" s="867"/>
      <c r="J6" s="867"/>
      <c r="K6" s="867"/>
      <c r="L6" s="867"/>
      <c r="M6" s="867"/>
      <c r="N6" s="862" t="s">
        <v>8</v>
      </c>
      <c r="O6" s="862" t="s">
        <v>165</v>
      </c>
      <c r="P6" s="862" t="s">
        <v>9</v>
      </c>
    </row>
    <row r="7" spans="1:18" ht="30" customHeight="1">
      <c r="A7" s="863"/>
      <c r="B7" s="863"/>
      <c r="C7" s="864"/>
      <c r="D7" s="864"/>
      <c r="E7" s="863"/>
      <c r="F7" s="863"/>
      <c r="G7" s="373">
        <v>1</v>
      </c>
      <c r="H7" s="373">
        <v>2</v>
      </c>
      <c r="I7" s="373">
        <v>3</v>
      </c>
      <c r="J7" s="374" t="s">
        <v>583</v>
      </c>
      <c r="K7" s="373">
        <v>4</v>
      </c>
      <c r="L7" s="373">
        <v>5</v>
      </c>
      <c r="M7" s="373">
        <v>6</v>
      </c>
      <c r="N7" s="862"/>
      <c r="O7" s="862"/>
      <c r="P7" s="862"/>
    </row>
    <row r="8" spans="1:18" s="85" customFormat="1" ht="114" customHeight="1">
      <c r="A8" s="636">
        <v>1</v>
      </c>
      <c r="B8" s="637" t="s">
        <v>782</v>
      </c>
      <c r="C8" s="638">
        <v>302</v>
      </c>
      <c r="D8" s="639">
        <v>33399</v>
      </c>
      <c r="E8" s="640" t="s">
        <v>1025</v>
      </c>
      <c r="F8" s="640" t="s">
        <v>1014</v>
      </c>
      <c r="G8" s="616">
        <v>6131</v>
      </c>
      <c r="H8" s="616">
        <v>6118</v>
      </c>
      <c r="I8" s="616">
        <v>6112</v>
      </c>
      <c r="J8" s="617">
        <v>6131</v>
      </c>
      <c r="K8" s="618" t="s">
        <v>1195</v>
      </c>
      <c r="L8" s="618">
        <v>6250</v>
      </c>
      <c r="M8" s="618" t="s">
        <v>1195</v>
      </c>
      <c r="N8" s="617">
        <v>6250</v>
      </c>
      <c r="O8" s="699">
        <v>8</v>
      </c>
      <c r="P8" s="645"/>
      <c r="Q8" s="344"/>
      <c r="R8" s="333"/>
    </row>
    <row r="9" spans="1:18" s="85" customFormat="1" ht="114" customHeight="1">
      <c r="A9" s="636">
        <v>2</v>
      </c>
      <c r="B9" s="637" t="s">
        <v>781</v>
      </c>
      <c r="C9" s="638">
        <v>306</v>
      </c>
      <c r="D9" s="639">
        <v>35993</v>
      </c>
      <c r="E9" s="640" t="s">
        <v>1072</v>
      </c>
      <c r="F9" s="640" t="s">
        <v>1059</v>
      </c>
      <c r="G9" s="616" t="s">
        <v>1195</v>
      </c>
      <c r="H9" s="616">
        <v>5189</v>
      </c>
      <c r="I9" s="616">
        <v>5363</v>
      </c>
      <c r="J9" s="617">
        <v>5363</v>
      </c>
      <c r="K9" s="618">
        <v>5329</v>
      </c>
      <c r="L9" s="618">
        <v>5475</v>
      </c>
      <c r="M9" s="618">
        <v>5434</v>
      </c>
      <c r="N9" s="617">
        <v>5475</v>
      </c>
      <c r="O9" s="699">
        <v>7</v>
      </c>
      <c r="P9" s="645"/>
      <c r="Q9" s="344"/>
      <c r="R9" s="333"/>
    </row>
    <row r="10" spans="1:18" s="85" customFormat="1" ht="114" customHeight="1">
      <c r="A10" s="636">
        <v>3</v>
      </c>
      <c r="B10" s="637" t="s">
        <v>778</v>
      </c>
      <c r="C10" s="638">
        <v>269</v>
      </c>
      <c r="D10" s="639" t="s">
        <v>980</v>
      </c>
      <c r="E10" s="640" t="s">
        <v>981</v>
      </c>
      <c r="F10" s="640" t="s">
        <v>961</v>
      </c>
      <c r="G10" s="616">
        <v>4860</v>
      </c>
      <c r="H10" s="616">
        <v>5013</v>
      </c>
      <c r="I10" s="616">
        <v>5025</v>
      </c>
      <c r="J10" s="617">
        <v>5025</v>
      </c>
      <c r="K10" s="618" t="s">
        <v>1195</v>
      </c>
      <c r="L10" s="618">
        <v>4917</v>
      </c>
      <c r="M10" s="618">
        <v>5198</v>
      </c>
      <c r="N10" s="617">
        <v>5198</v>
      </c>
      <c r="O10" s="699">
        <v>6</v>
      </c>
      <c r="P10" s="645"/>
      <c r="Q10" s="344"/>
      <c r="R10" s="333"/>
    </row>
    <row r="11" spans="1:18" s="85" customFormat="1" ht="114" customHeight="1">
      <c r="A11" s="636">
        <v>4</v>
      </c>
      <c r="B11" s="637" t="s">
        <v>779</v>
      </c>
      <c r="C11" s="638">
        <v>284</v>
      </c>
      <c r="D11" s="639">
        <v>34712</v>
      </c>
      <c r="E11" s="640" t="s">
        <v>1009</v>
      </c>
      <c r="F11" s="640" t="s">
        <v>996</v>
      </c>
      <c r="G11" s="616">
        <v>4994</v>
      </c>
      <c r="H11" s="616">
        <v>4934</v>
      </c>
      <c r="I11" s="616">
        <v>5041</v>
      </c>
      <c r="J11" s="617">
        <v>5041</v>
      </c>
      <c r="K11" s="618" t="s">
        <v>1195</v>
      </c>
      <c r="L11" s="618" t="s">
        <v>1195</v>
      </c>
      <c r="M11" s="618">
        <v>4649</v>
      </c>
      <c r="N11" s="617">
        <v>5041</v>
      </c>
      <c r="O11" s="699">
        <v>5</v>
      </c>
      <c r="P11" s="645"/>
      <c r="Q11" s="344"/>
      <c r="R11" s="333"/>
    </row>
    <row r="12" spans="1:18" s="85" customFormat="1" ht="114" customHeight="1">
      <c r="A12" s="636">
        <v>5</v>
      </c>
      <c r="B12" s="637" t="s">
        <v>776</v>
      </c>
      <c r="C12" s="638">
        <v>346</v>
      </c>
      <c r="D12" s="639">
        <v>32235</v>
      </c>
      <c r="E12" s="640" t="s">
        <v>1110</v>
      </c>
      <c r="F12" s="640" t="s">
        <v>1096</v>
      </c>
      <c r="G12" s="616">
        <v>4667</v>
      </c>
      <c r="H12" s="616">
        <v>4765</v>
      </c>
      <c r="I12" s="616">
        <v>4809</v>
      </c>
      <c r="J12" s="617">
        <v>4809</v>
      </c>
      <c r="K12" s="618" t="s">
        <v>1195</v>
      </c>
      <c r="L12" s="618">
        <v>4787</v>
      </c>
      <c r="M12" s="618" t="s">
        <v>1195</v>
      </c>
      <c r="N12" s="617">
        <v>4809</v>
      </c>
      <c r="O12" s="699">
        <v>4</v>
      </c>
      <c r="P12" s="645"/>
      <c r="Q12" s="344"/>
      <c r="R12" s="333"/>
    </row>
    <row r="13" spans="1:18" s="85" customFormat="1" ht="114" customHeight="1">
      <c r="A13" s="636">
        <v>6</v>
      </c>
      <c r="B13" s="637" t="s">
        <v>775</v>
      </c>
      <c r="C13" s="638">
        <v>360</v>
      </c>
      <c r="D13" s="639">
        <v>33510</v>
      </c>
      <c r="E13" s="640" t="s">
        <v>1124</v>
      </c>
      <c r="F13" s="640" t="s">
        <v>1114</v>
      </c>
      <c r="G13" s="616">
        <v>4625</v>
      </c>
      <c r="H13" s="616">
        <v>4448</v>
      </c>
      <c r="I13" s="616">
        <v>4620</v>
      </c>
      <c r="J13" s="617">
        <v>4625</v>
      </c>
      <c r="K13" s="618" t="s">
        <v>1195</v>
      </c>
      <c r="L13" s="618">
        <v>4626</v>
      </c>
      <c r="M13" s="618">
        <v>4225</v>
      </c>
      <c r="N13" s="617">
        <v>4626</v>
      </c>
      <c r="O13" s="699">
        <v>3</v>
      </c>
      <c r="P13" s="645"/>
      <c r="Q13" s="344"/>
      <c r="R13" s="333"/>
    </row>
    <row r="14" spans="1:18" s="85" customFormat="1" ht="114" customHeight="1">
      <c r="A14" s="636">
        <v>7</v>
      </c>
      <c r="B14" s="637" t="s">
        <v>780</v>
      </c>
      <c r="C14" s="638">
        <v>379</v>
      </c>
      <c r="D14" s="639">
        <v>32874</v>
      </c>
      <c r="E14" s="640" t="s">
        <v>1137</v>
      </c>
      <c r="F14" s="640" t="s">
        <v>1129</v>
      </c>
      <c r="G14" s="616">
        <v>3760</v>
      </c>
      <c r="H14" s="616" t="s">
        <v>1195</v>
      </c>
      <c r="I14" s="616">
        <v>3636</v>
      </c>
      <c r="J14" s="617">
        <v>3760</v>
      </c>
      <c r="K14" s="618">
        <v>3836</v>
      </c>
      <c r="L14" s="618">
        <v>3674</v>
      </c>
      <c r="M14" s="618">
        <v>3684</v>
      </c>
      <c r="N14" s="617">
        <v>3836</v>
      </c>
      <c r="O14" s="699">
        <v>2</v>
      </c>
      <c r="P14" s="645"/>
      <c r="Q14" s="344"/>
      <c r="R14" s="333"/>
    </row>
    <row r="15" spans="1:18" s="85" customFormat="1" ht="114" customHeight="1">
      <c r="A15" s="636">
        <v>8</v>
      </c>
      <c r="B15" s="637" t="s">
        <v>777</v>
      </c>
      <c r="C15" s="638">
        <v>328</v>
      </c>
      <c r="D15" s="639">
        <v>35054</v>
      </c>
      <c r="E15" s="640" t="s">
        <v>1092</v>
      </c>
      <c r="F15" s="640" t="s">
        <v>1081</v>
      </c>
      <c r="G15" s="616">
        <v>2232</v>
      </c>
      <c r="H15" s="616">
        <v>2224</v>
      </c>
      <c r="I15" s="616">
        <v>2367</v>
      </c>
      <c r="J15" s="617">
        <v>2367</v>
      </c>
      <c r="K15" s="618">
        <v>2367</v>
      </c>
      <c r="L15" s="618" t="s">
        <v>1195</v>
      </c>
      <c r="M15" s="618">
        <v>2408</v>
      </c>
      <c r="N15" s="617">
        <v>2408</v>
      </c>
      <c r="O15" s="699">
        <v>1</v>
      </c>
      <c r="P15" s="645"/>
      <c r="Q15" s="344"/>
      <c r="R15" s="333"/>
    </row>
    <row r="16" spans="1:18" s="85" customFormat="1" ht="114" customHeight="1">
      <c r="A16" s="636"/>
      <c r="B16" s="637" t="s">
        <v>783</v>
      </c>
      <c r="C16" s="638" t="s">
        <v>1206</v>
      </c>
      <c r="D16" s="639" t="s">
        <v>1206</v>
      </c>
      <c r="E16" s="640" t="s">
        <v>1206</v>
      </c>
      <c r="F16" s="640" t="s">
        <v>1206</v>
      </c>
      <c r="G16" s="641"/>
      <c r="H16" s="641"/>
      <c r="I16" s="641"/>
      <c r="J16" s="642" t="s">
        <v>1206</v>
      </c>
      <c r="K16" s="643"/>
      <c r="L16" s="643"/>
      <c r="M16" s="643"/>
      <c r="N16" s="642" t="s">
        <v>1206</v>
      </c>
      <c r="O16" s="644"/>
      <c r="P16" s="645"/>
      <c r="Q16" s="344"/>
      <c r="R16" s="333"/>
    </row>
    <row r="17" spans="1:18" s="85" customFormat="1" ht="114" customHeight="1">
      <c r="A17" s="636"/>
      <c r="B17" s="637" t="s">
        <v>784</v>
      </c>
      <c r="C17" s="638" t="s">
        <v>1206</v>
      </c>
      <c r="D17" s="639" t="s">
        <v>1206</v>
      </c>
      <c r="E17" s="640" t="s">
        <v>1206</v>
      </c>
      <c r="F17" s="640" t="s">
        <v>1206</v>
      </c>
      <c r="G17" s="641"/>
      <c r="H17" s="641"/>
      <c r="I17" s="641"/>
      <c r="J17" s="642" t="s">
        <v>1206</v>
      </c>
      <c r="K17" s="643"/>
      <c r="L17" s="643"/>
      <c r="M17" s="643"/>
      <c r="N17" s="642" t="s">
        <v>1206</v>
      </c>
      <c r="O17" s="644"/>
      <c r="P17" s="645"/>
      <c r="Q17" s="344"/>
      <c r="R17" s="333"/>
    </row>
    <row r="18" spans="1:18" s="85" customFormat="1" ht="36" hidden="1" customHeight="1">
      <c r="A18" s="94">
        <v>11</v>
      </c>
      <c r="B18" s="95" t="s">
        <v>785</v>
      </c>
      <c r="C18" s="96" t="s">
        <v>1206</v>
      </c>
      <c r="D18" s="97" t="s">
        <v>1206</v>
      </c>
      <c r="E18" s="194" t="s">
        <v>1206</v>
      </c>
      <c r="F18" s="194" t="s">
        <v>1206</v>
      </c>
      <c r="G18" s="180"/>
      <c r="H18" s="180"/>
      <c r="I18" s="180"/>
      <c r="J18" s="378" t="s">
        <v>1206</v>
      </c>
      <c r="K18" s="211"/>
      <c r="L18" s="211"/>
      <c r="M18" s="211"/>
      <c r="N18" s="378" t="s">
        <v>1206</v>
      </c>
      <c r="O18" s="370"/>
      <c r="P18" s="364"/>
      <c r="Q18" s="344"/>
      <c r="R18" s="333"/>
    </row>
    <row r="19" spans="1:18" s="85" customFormat="1" ht="36" hidden="1" customHeight="1">
      <c r="A19" s="94">
        <v>12</v>
      </c>
      <c r="B19" s="95" t="s">
        <v>786</v>
      </c>
      <c r="C19" s="96" t="s">
        <v>1206</v>
      </c>
      <c r="D19" s="97" t="s">
        <v>1206</v>
      </c>
      <c r="E19" s="194" t="s">
        <v>1206</v>
      </c>
      <c r="F19" s="194" t="s">
        <v>1206</v>
      </c>
      <c r="G19" s="180"/>
      <c r="H19" s="180"/>
      <c r="I19" s="180"/>
      <c r="J19" s="378" t="s">
        <v>1206</v>
      </c>
      <c r="K19" s="211"/>
      <c r="L19" s="211"/>
      <c r="M19" s="211"/>
      <c r="N19" s="378" t="s">
        <v>1206</v>
      </c>
      <c r="O19" s="370"/>
      <c r="P19" s="364"/>
      <c r="Q19" s="344"/>
      <c r="R19" s="333"/>
    </row>
    <row r="20" spans="1:18" s="85" customFormat="1" ht="36" hidden="1" customHeight="1">
      <c r="A20" s="94">
        <v>13</v>
      </c>
      <c r="B20" s="95" t="s">
        <v>787</v>
      </c>
      <c r="C20" s="96" t="s">
        <v>1206</v>
      </c>
      <c r="D20" s="97" t="s">
        <v>1206</v>
      </c>
      <c r="E20" s="194" t="s">
        <v>1206</v>
      </c>
      <c r="F20" s="194" t="s">
        <v>1206</v>
      </c>
      <c r="G20" s="180"/>
      <c r="H20" s="180"/>
      <c r="I20" s="180"/>
      <c r="J20" s="378" t="s">
        <v>1206</v>
      </c>
      <c r="K20" s="211"/>
      <c r="L20" s="211"/>
      <c r="M20" s="211"/>
      <c r="N20" s="378" t="s">
        <v>1206</v>
      </c>
      <c r="O20" s="370"/>
      <c r="P20" s="364"/>
      <c r="Q20" s="344"/>
      <c r="R20" s="333"/>
    </row>
    <row r="21" spans="1:18" s="85" customFormat="1" ht="36" hidden="1" customHeight="1">
      <c r="A21" s="94">
        <v>14</v>
      </c>
      <c r="B21" s="95" t="s">
        <v>788</v>
      </c>
      <c r="C21" s="96" t="s">
        <v>1206</v>
      </c>
      <c r="D21" s="97" t="s">
        <v>1206</v>
      </c>
      <c r="E21" s="194" t="s">
        <v>1206</v>
      </c>
      <c r="F21" s="194" t="s">
        <v>1206</v>
      </c>
      <c r="G21" s="180"/>
      <c r="H21" s="180"/>
      <c r="I21" s="180"/>
      <c r="J21" s="378" t="s">
        <v>1206</v>
      </c>
      <c r="K21" s="211"/>
      <c r="L21" s="211"/>
      <c r="M21" s="211"/>
      <c r="N21" s="378" t="s">
        <v>1206</v>
      </c>
      <c r="O21" s="370"/>
      <c r="P21" s="364"/>
      <c r="Q21" s="344"/>
      <c r="R21" s="333"/>
    </row>
    <row r="22" spans="1:18" s="85" customFormat="1" ht="36" hidden="1" customHeight="1">
      <c r="A22" s="94"/>
      <c r="B22" s="95" t="s">
        <v>789</v>
      </c>
      <c r="C22" s="96" t="s">
        <v>1206</v>
      </c>
      <c r="D22" s="97" t="s">
        <v>1206</v>
      </c>
      <c r="E22" s="194" t="s">
        <v>1206</v>
      </c>
      <c r="F22" s="194" t="s">
        <v>1206</v>
      </c>
      <c r="G22" s="180"/>
      <c r="H22" s="180"/>
      <c r="I22" s="180"/>
      <c r="J22" s="378" t="s">
        <v>1206</v>
      </c>
      <c r="K22" s="211"/>
      <c r="L22" s="211"/>
      <c r="M22" s="211"/>
      <c r="N22" s="378" t="s">
        <v>1206</v>
      </c>
      <c r="O22" s="370"/>
      <c r="P22" s="364"/>
      <c r="Q22" s="344"/>
      <c r="R22" s="333"/>
    </row>
    <row r="23" spans="1:18" s="85" customFormat="1" ht="36" hidden="1" customHeight="1">
      <c r="A23" s="94"/>
      <c r="B23" s="95" t="s">
        <v>790</v>
      </c>
      <c r="C23" s="96" t="s">
        <v>1206</v>
      </c>
      <c r="D23" s="97" t="s">
        <v>1206</v>
      </c>
      <c r="E23" s="194" t="s">
        <v>1206</v>
      </c>
      <c r="F23" s="194" t="s">
        <v>1206</v>
      </c>
      <c r="G23" s="180"/>
      <c r="H23" s="180"/>
      <c r="I23" s="180"/>
      <c r="J23" s="378" t="s">
        <v>1206</v>
      </c>
      <c r="K23" s="211"/>
      <c r="L23" s="211"/>
      <c r="M23" s="211"/>
      <c r="N23" s="378" t="s">
        <v>1206</v>
      </c>
      <c r="O23" s="370"/>
      <c r="P23" s="364"/>
      <c r="Q23" s="344"/>
      <c r="R23" s="333"/>
    </row>
    <row r="24" spans="1:18" s="85" customFormat="1" ht="36" hidden="1" customHeight="1">
      <c r="A24" s="94"/>
      <c r="B24" s="95" t="s">
        <v>791</v>
      </c>
      <c r="C24" s="96" t="s">
        <v>1206</v>
      </c>
      <c r="D24" s="97" t="s">
        <v>1206</v>
      </c>
      <c r="E24" s="194" t="s">
        <v>1206</v>
      </c>
      <c r="F24" s="194" t="s">
        <v>1206</v>
      </c>
      <c r="G24" s="180"/>
      <c r="H24" s="180"/>
      <c r="I24" s="180"/>
      <c r="J24" s="378" t="s">
        <v>1206</v>
      </c>
      <c r="K24" s="211"/>
      <c r="L24" s="211"/>
      <c r="M24" s="211"/>
      <c r="N24" s="378" t="s">
        <v>1206</v>
      </c>
      <c r="O24" s="370"/>
      <c r="P24" s="364"/>
      <c r="Q24" s="344"/>
      <c r="R24" s="333"/>
    </row>
    <row r="25" spans="1:18" s="85" customFormat="1" ht="36" hidden="1" customHeight="1">
      <c r="A25" s="94"/>
      <c r="B25" s="95" t="s">
        <v>792</v>
      </c>
      <c r="C25" s="96" t="s">
        <v>1206</v>
      </c>
      <c r="D25" s="97" t="s">
        <v>1206</v>
      </c>
      <c r="E25" s="194" t="s">
        <v>1206</v>
      </c>
      <c r="F25" s="194" t="s">
        <v>1206</v>
      </c>
      <c r="G25" s="180"/>
      <c r="H25" s="180"/>
      <c r="I25" s="180"/>
      <c r="J25" s="378" t="s">
        <v>1206</v>
      </c>
      <c r="K25" s="211"/>
      <c r="L25" s="211"/>
      <c r="M25" s="211"/>
      <c r="N25" s="378" t="s">
        <v>1206</v>
      </c>
      <c r="O25" s="370"/>
      <c r="P25" s="364"/>
      <c r="Q25" s="344"/>
      <c r="R25" s="333"/>
    </row>
    <row r="26" spans="1:18" s="85" customFormat="1" ht="36" hidden="1" customHeight="1">
      <c r="A26" s="94"/>
      <c r="B26" s="95" t="s">
        <v>793</v>
      </c>
      <c r="C26" s="96" t="s">
        <v>1206</v>
      </c>
      <c r="D26" s="97" t="s">
        <v>1206</v>
      </c>
      <c r="E26" s="194" t="s">
        <v>1206</v>
      </c>
      <c r="F26" s="194" t="s">
        <v>1206</v>
      </c>
      <c r="G26" s="180"/>
      <c r="H26" s="180"/>
      <c r="I26" s="180"/>
      <c r="J26" s="378" t="s">
        <v>1206</v>
      </c>
      <c r="K26" s="211"/>
      <c r="L26" s="211"/>
      <c r="M26" s="211"/>
      <c r="N26" s="378" t="s">
        <v>1206</v>
      </c>
      <c r="O26" s="370"/>
      <c r="P26" s="364"/>
      <c r="Q26" s="344"/>
      <c r="R26" s="333"/>
    </row>
    <row r="27" spans="1:18" s="85" customFormat="1" ht="36" hidden="1" customHeight="1">
      <c r="A27" s="94"/>
      <c r="B27" s="95" t="s">
        <v>794</v>
      </c>
      <c r="C27" s="96" t="s">
        <v>1206</v>
      </c>
      <c r="D27" s="97" t="s">
        <v>1206</v>
      </c>
      <c r="E27" s="194" t="s">
        <v>1206</v>
      </c>
      <c r="F27" s="194" t="s">
        <v>1206</v>
      </c>
      <c r="G27" s="180"/>
      <c r="H27" s="180"/>
      <c r="I27" s="180"/>
      <c r="J27" s="378" t="s">
        <v>1206</v>
      </c>
      <c r="K27" s="211"/>
      <c r="L27" s="211"/>
      <c r="M27" s="211"/>
      <c r="N27" s="378" t="s">
        <v>1206</v>
      </c>
      <c r="O27" s="370"/>
      <c r="P27" s="364"/>
      <c r="Q27" s="344"/>
      <c r="R27" s="333"/>
    </row>
    <row r="28" spans="1:18" s="85" customFormat="1" ht="36" hidden="1" customHeight="1">
      <c r="A28" s="94"/>
      <c r="B28" s="95" t="s">
        <v>795</v>
      </c>
      <c r="C28" s="96" t="s">
        <v>1206</v>
      </c>
      <c r="D28" s="97" t="s">
        <v>1206</v>
      </c>
      <c r="E28" s="194" t="s">
        <v>1206</v>
      </c>
      <c r="F28" s="194" t="s">
        <v>1206</v>
      </c>
      <c r="G28" s="180"/>
      <c r="H28" s="180"/>
      <c r="I28" s="180"/>
      <c r="J28" s="378" t="s">
        <v>1206</v>
      </c>
      <c r="K28" s="211"/>
      <c r="L28" s="211"/>
      <c r="M28" s="211"/>
      <c r="N28" s="378" t="s">
        <v>1206</v>
      </c>
      <c r="O28" s="370"/>
      <c r="P28" s="364"/>
      <c r="Q28" s="344"/>
      <c r="R28" s="333"/>
    </row>
    <row r="29" spans="1:18" s="85" customFormat="1" ht="36" hidden="1" customHeight="1">
      <c r="A29" s="94"/>
      <c r="B29" s="95" t="s">
        <v>796</v>
      </c>
      <c r="C29" s="96" t="s">
        <v>1206</v>
      </c>
      <c r="D29" s="97" t="s">
        <v>1206</v>
      </c>
      <c r="E29" s="194" t="s">
        <v>1206</v>
      </c>
      <c r="F29" s="194" t="s">
        <v>1206</v>
      </c>
      <c r="G29" s="180"/>
      <c r="H29" s="180"/>
      <c r="I29" s="180"/>
      <c r="J29" s="378" t="s">
        <v>1206</v>
      </c>
      <c r="K29" s="211"/>
      <c r="L29" s="211"/>
      <c r="M29" s="211"/>
      <c r="N29" s="378" t="s">
        <v>1206</v>
      </c>
      <c r="O29" s="370"/>
      <c r="P29" s="364"/>
      <c r="Q29" s="344"/>
      <c r="R29" s="333"/>
    </row>
    <row r="30" spans="1:18" s="85" customFormat="1" ht="36" hidden="1" customHeight="1">
      <c r="A30" s="94"/>
      <c r="B30" s="95" t="s">
        <v>797</v>
      </c>
      <c r="C30" s="96" t="s">
        <v>1206</v>
      </c>
      <c r="D30" s="97" t="s">
        <v>1206</v>
      </c>
      <c r="E30" s="194" t="s">
        <v>1206</v>
      </c>
      <c r="F30" s="194" t="s">
        <v>1206</v>
      </c>
      <c r="G30" s="180"/>
      <c r="H30" s="180"/>
      <c r="I30" s="180"/>
      <c r="J30" s="378" t="s">
        <v>1206</v>
      </c>
      <c r="K30" s="211"/>
      <c r="L30" s="211"/>
      <c r="M30" s="211"/>
      <c r="N30" s="378" t="s">
        <v>1206</v>
      </c>
      <c r="O30" s="370"/>
      <c r="P30" s="364"/>
      <c r="Q30" s="344"/>
      <c r="R30" s="333"/>
    </row>
    <row r="31" spans="1:18" s="85" customFormat="1" ht="36" hidden="1" customHeight="1">
      <c r="A31" s="94"/>
      <c r="B31" s="95" t="s">
        <v>798</v>
      </c>
      <c r="C31" s="96" t="s">
        <v>1206</v>
      </c>
      <c r="D31" s="97" t="s">
        <v>1206</v>
      </c>
      <c r="E31" s="194" t="s">
        <v>1206</v>
      </c>
      <c r="F31" s="194" t="s">
        <v>1206</v>
      </c>
      <c r="G31" s="180"/>
      <c r="H31" s="180"/>
      <c r="I31" s="180"/>
      <c r="J31" s="378" t="s">
        <v>1206</v>
      </c>
      <c r="K31" s="211"/>
      <c r="L31" s="211"/>
      <c r="M31" s="211"/>
      <c r="N31" s="378" t="s">
        <v>1206</v>
      </c>
      <c r="O31" s="370"/>
      <c r="P31" s="364"/>
      <c r="Q31" s="344"/>
      <c r="R31" s="333"/>
    </row>
    <row r="32" spans="1:18" s="85" customFormat="1" ht="36" hidden="1" customHeight="1">
      <c r="A32" s="94"/>
      <c r="B32" s="95" t="s">
        <v>799</v>
      </c>
      <c r="C32" s="96" t="s">
        <v>1206</v>
      </c>
      <c r="D32" s="97" t="s">
        <v>1206</v>
      </c>
      <c r="E32" s="194" t="s">
        <v>1206</v>
      </c>
      <c r="F32" s="194" t="s">
        <v>1206</v>
      </c>
      <c r="G32" s="180"/>
      <c r="H32" s="180"/>
      <c r="I32" s="180"/>
      <c r="J32" s="378" t="s">
        <v>1206</v>
      </c>
      <c r="K32" s="211"/>
      <c r="L32" s="211"/>
      <c r="M32" s="211"/>
      <c r="N32" s="378" t="s">
        <v>1206</v>
      </c>
      <c r="O32" s="370"/>
      <c r="P32" s="364"/>
      <c r="Q32" s="344"/>
      <c r="R32" s="333"/>
    </row>
    <row r="33" spans="1:18" s="85" customFormat="1" ht="36" hidden="1" customHeight="1">
      <c r="A33" s="94"/>
      <c r="B33" s="95" t="s">
        <v>800</v>
      </c>
      <c r="C33" s="96" t="s">
        <v>1206</v>
      </c>
      <c r="D33" s="97" t="s">
        <v>1206</v>
      </c>
      <c r="E33" s="194" t="s">
        <v>1206</v>
      </c>
      <c r="F33" s="194" t="s">
        <v>1206</v>
      </c>
      <c r="G33" s="180"/>
      <c r="H33" s="180"/>
      <c r="I33" s="180"/>
      <c r="J33" s="378" t="s">
        <v>1206</v>
      </c>
      <c r="K33" s="211"/>
      <c r="L33" s="211"/>
      <c r="M33" s="211"/>
      <c r="N33" s="378" t="s">
        <v>1206</v>
      </c>
      <c r="O33" s="370"/>
      <c r="P33" s="364"/>
      <c r="Q33" s="344"/>
      <c r="R33" s="333"/>
    </row>
    <row r="34" spans="1:18" s="85" customFormat="1" ht="36" hidden="1" customHeight="1">
      <c r="A34" s="94"/>
      <c r="B34" s="95" t="s">
        <v>801</v>
      </c>
      <c r="C34" s="96" t="s">
        <v>1206</v>
      </c>
      <c r="D34" s="97" t="s">
        <v>1206</v>
      </c>
      <c r="E34" s="194" t="s">
        <v>1206</v>
      </c>
      <c r="F34" s="194" t="s">
        <v>1206</v>
      </c>
      <c r="G34" s="180"/>
      <c r="H34" s="180"/>
      <c r="I34" s="180"/>
      <c r="J34" s="378" t="s">
        <v>1206</v>
      </c>
      <c r="K34" s="211"/>
      <c r="L34" s="211"/>
      <c r="M34" s="211"/>
      <c r="N34" s="378" t="s">
        <v>1206</v>
      </c>
      <c r="O34" s="370"/>
      <c r="P34" s="364"/>
      <c r="Q34" s="344"/>
      <c r="R34" s="333"/>
    </row>
    <row r="35" spans="1:18" s="85" customFormat="1" ht="36" hidden="1" customHeight="1">
      <c r="A35" s="94"/>
      <c r="B35" s="95" t="s">
        <v>802</v>
      </c>
      <c r="C35" s="96" t="s">
        <v>1206</v>
      </c>
      <c r="D35" s="97" t="s">
        <v>1206</v>
      </c>
      <c r="E35" s="194" t="s">
        <v>1206</v>
      </c>
      <c r="F35" s="194" t="s">
        <v>1206</v>
      </c>
      <c r="G35" s="180"/>
      <c r="H35" s="180"/>
      <c r="I35" s="180"/>
      <c r="J35" s="378" t="s">
        <v>1206</v>
      </c>
      <c r="K35" s="211"/>
      <c r="L35" s="211"/>
      <c r="M35" s="211"/>
      <c r="N35" s="378" t="s">
        <v>1206</v>
      </c>
      <c r="O35" s="370"/>
      <c r="P35" s="364"/>
      <c r="Q35" s="344"/>
      <c r="R35" s="333"/>
    </row>
    <row r="36" spans="1:18" s="85" customFormat="1" ht="36" hidden="1" customHeight="1">
      <c r="A36" s="94"/>
      <c r="B36" s="95" t="s">
        <v>803</v>
      </c>
      <c r="C36" s="96" t="s">
        <v>1206</v>
      </c>
      <c r="D36" s="97" t="s">
        <v>1206</v>
      </c>
      <c r="E36" s="194" t="s">
        <v>1206</v>
      </c>
      <c r="F36" s="194" t="s">
        <v>1206</v>
      </c>
      <c r="G36" s="180"/>
      <c r="H36" s="180"/>
      <c r="I36" s="180"/>
      <c r="J36" s="378" t="s">
        <v>1206</v>
      </c>
      <c r="K36" s="211"/>
      <c r="L36" s="211"/>
      <c r="M36" s="211"/>
      <c r="N36" s="378" t="s">
        <v>1206</v>
      </c>
      <c r="O36" s="370"/>
      <c r="P36" s="364"/>
      <c r="Q36" s="344"/>
      <c r="R36" s="333"/>
    </row>
    <row r="37" spans="1:18" s="85" customFormat="1" ht="36" hidden="1" customHeight="1">
      <c r="A37" s="94"/>
      <c r="B37" s="95" t="s">
        <v>804</v>
      </c>
      <c r="C37" s="96" t="s">
        <v>1206</v>
      </c>
      <c r="D37" s="97" t="s">
        <v>1206</v>
      </c>
      <c r="E37" s="194" t="s">
        <v>1206</v>
      </c>
      <c r="F37" s="194" t="s">
        <v>1206</v>
      </c>
      <c r="G37" s="180"/>
      <c r="H37" s="180"/>
      <c r="I37" s="180"/>
      <c r="J37" s="378" t="s">
        <v>1206</v>
      </c>
      <c r="K37" s="211"/>
      <c r="L37" s="211"/>
      <c r="M37" s="211"/>
      <c r="N37" s="378" t="s">
        <v>1206</v>
      </c>
      <c r="O37" s="370"/>
      <c r="P37" s="364"/>
      <c r="Q37" s="344"/>
      <c r="R37" s="333"/>
    </row>
    <row r="38" spans="1:18" s="85" customFormat="1" ht="36" hidden="1" customHeight="1">
      <c r="A38" s="94"/>
      <c r="B38" s="95" t="s">
        <v>805</v>
      </c>
      <c r="C38" s="96" t="s">
        <v>1206</v>
      </c>
      <c r="D38" s="97" t="s">
        <v>1206</v>
      </c>
      <c r="E38" s="194" t="s">
        <v>1206</v>
      </c>
      <c r="F38" s="194" t="s">
        <v>1206</v>
      </c>
      <c r="G38" s="180"/>
      <c r="H38" s="180"/>
      <c r="I38" s="180"/>
      <c r="J38" s="378" t="s">
        <v>1206</v>
      </c>
      <c r="K38" s="211"/>
      <c r="L38" s="211"/>
      <c r="M38" s="211"/>
      <c r="N38" s="378" t="s">
        <v>1206</v>
      </c>
      <c r="O38" s="370"/>
      <c r="P38" s="364"/>
      <c r="Q38" s="344"/>
      <c r="R38" s="333"/>
    </row>
    <row r="39" spans="1:18" s="85" customFormat="1" ht="36" hidden="1" customHeight="1">
      <c r="A39" s="94"/>
      <c r="B39" s="95" t="s">
        <v>806</v>
      </c>
      <c r="C39" s="96" t="s">
        <v>1206</v>
      </c>
      <c r="D39" s="97" t="s">
        <v>1206</v>
      </c>
      <c r="E39" s="194" t="s">
        <v>1206</v>
      </c>
      <c r="F39" s="194" t="s">
        <v>1206</v>
      </c>
      <c r="G39" s="180"/>
      <c r="H39" s="180"/>
      <c r="I39" s="180"/>
      <c r="J39" s="378" t="s">
        <v>1206</v>
      </c>
      <c r="K39" s="211"/>
      <c r="L39" s="211"/>
      <c r="M39" s="211"/>
      <c r="N39" s="378" t="s">
        <v>1206</v>
      </c>
      <c r="O39" s="370"/>
      <c r="P39" s="364"/>
      <c r="Q39" s="344"/>
      <c r="R39" s="333"/>
    </row>
    <row r="40" spans="1:18" s="85" customFormat="1" ht="36" hidden="1" customHeight="1">
      <c r="A40" s="94"/>
      <c r="B40" s="95" t="s">
        <v>807</v>
      </c>
      <c r="C40" s="96" t="s">
        <v>1206</v>
      </c>
      <c r="D40" s="97" t="s">
        <v>1206</v>
      </c>
      <c r="E40" s="194" t="s">
        <v>1206</v>
      </c>
      <c r="F40" s="194" t="s">
        <v>1206</v>
      </c>
      <c r="G40" s="180"/>
      <c r="H40" s="180"/>
      <c r="I40" s="180"/>
      <c r="J40" s="378" t="s">
        <v>1206</v>
      </c>
      <c r="K40" s="211"/>
      <c r="L40" s="211"/>
      <c r="M40" s="211"/>
      <c r="N40" s="378" t="s">
        <v>1206</v>
      </c>
      <c r="O40" s="370"/>
      <c r="P40" s="364"/>
      <c r="Q40" s="344"/>
      <c r="R40" s="333"/>
    </row>
    <row r="41" spans="1:18" s="85" customFormat="1" ht="36" hidden="1" customHeight="1">
      <c r="A41" s="94"/>
      <c r="B41" s="95" t="s">
        <v>808</v>
      </c>
      <c r="C41" s="96" t="s">
        <v>1206</v>
      </c>
      <c r="D41" s="97" t="s">
        <v>1206</v>
      </c>
      <c r="E41" s="194" t="s">
        <v>1206</v>
      </c>
      <c r="F41" s="194" t="s">
        <v>1206</v>
      </c>
      <c r="G41" s="180"/>
      <c r="H41" s="180"/>
      <c r="I41" s="180"/>
      <c r="J41" s="378" t="s">
        <v>1206</v>
      </c>
      <c r="K41" s="211"/>
      <c r="L41" s="211"/>
      <c r="M41" s="211"/>
      <c r="N41" s="378" t="s">
        <v>1206</v>
      </c>
      <c r="O41" s="370"/>
      <c r="P41" s="364"/>
      <c r="Q41" s="344"/>
      <c r="R41" s="333"/>
    </row>
    <row r="42" spans="1:18" s="85" customFormat="1" ht="36" hidden="1" customHeight="1">
      <c r="A42" s="94"/>
      <c r="B42" s="95" t="s">
        <v>809</v>
      </c>
      <c r="C42" s="96" t="s">
        <v>1206</v>
      </c>
      <c r="D42" s="97" t="s">
        <v>1206</v>
      </c>
      <c r="E42" s="194" t="s">
        <v>1206</v>
      </c>
      <c r="F42" s="194" t="s">
        <v>1206</v>
      </c>
      <c r="G42" s="180"/>
      <c r="H42" s="180"/>
      <c r="I42" s="180"/>
      <c r="J42" s="378" t="s">
        <v>1206</v>
      </c>
      <c r="K42" s="211"/>
      <c r="L42" s="211"/>
      <c r="M42" s="211"/>
      <c r="N42" s="378" t="s">
        <v>1206</v>
      </c>
      <c r="O42" s="370"/>
      <c r="P42" s="364"/>
      <c r="Q42" s="344"/>
      <c r="R42" s="333"/>
    </row>
    <row r="43" spans="1:18" s="85" customFormat="1" ht="36" hidden="1" customHeight="1">
      <c r="A43" s="94"/>
      <c r="B43" s="95" t="s">
        <v>810</v>
      </c>
      <c r="C43" s="96" t="s">
        <v>1206</v>
      </c>
      <c r="D43" s="97" t="s">
        <v>1206</v>
      </c>
      <c r="E43" s="194" t="s">
        <v>1206</v>
      </c>
      <c r="F43" s="194" t="s">
        <v>1206</v>
      </c>
      <c r="G43" s="180"/>
      <c r="H43" s="180"/>
      <c r="I43" s="180"/>
      <c r="J43" s="378" t="s">
        <v>1206</v>
      </c>
      <c r="K43" s="211"/>
      <c r="L43" s="211"/>
      <c r="M43" s="211"/>
      <c r="N43" s="378" t="s">
        <v>1206</v>
      </c>
      <c r="O43" s="370"/>
      <c r="P43" s="364"/>
      <c r="Q43" s="344"/>
      <c r="R43" s="333"/>
    </row>
    <row r="44" spans="1:18" s="85" customFormat="1" ht="36" hidden="1" customHeight="1">
      <c r="A44" s="94"/>
      <c r="B44" s="95" t="s">
        <v>811</v>
      </c>
      <c r="C44" s="96" t="s">
        <v>1206</v>
      </c>
      <c r="D44" s="97" t="s">
        <v>1206</v>
      </c>
      <c r="E44" s="194" t="s">
        <v>1206</v>
      </c>
      <c r="F44" s="194" t="s">
        <v>1206</v>
      </c>
      <c r="G44" s="180"/>
      <c r="H44" s="180"/>
      <c r="I44" s="180"/>
      <c r="J44" s="378" t="s">
        <v>1206</v>
      </c>
      <c r="K44" s="211"/>
      <c r="L44" s="211"/>
      <c r="M44" s="211"/>
      <c r="N44" s="378" t="s">
        <v>1206</v>
      </c>
      <c r="O44" s="370"/>
      <c r="P44" s="364"/>
      <c r="Q44" s="344"/>
      <c r="R44" s="333"/>
    </row>
    <row r="45" spans="1:18" s="85" customFormat="1" ht="36" hidden="1" customHeight="1">
      <c r="A45" s="94"/>
      <c r="B45" s="95" t="s">
        <v>812</v>
      </c>
      <c r="C45" s="96" t="s">
        <v>1206</v>
      </c>
      <c r="D45" s="97" t="s">
        <v>1206</v>
      </c>
      <c r="E45" s="194" t="s">
        <v>1206</v>
      </c>
      <c r="F45" s="194" t="s">
        <v>1206</v>
      </c>
      <c r="G45" s="180"/>
      <c r="H45" s="180"/>
      <c r="I45" s="180"/>
      <c r="J45" s="378" t="s">
        <v>1206</v>
      </c>
      <c r="K45" s="211"/>
      <c r="L45" s="211"/>
      <c r="M45" s="211"/>
      <c r="N45" s="378" t="s">
        <v>1206</v>
      </c>
      <c r="O45" s="370"/>
      <c r="P45" s="364"/>
      <c r="Q45" s="344"/>
      <c r="R45" s="333"/>
    </row>
    <row r="46" spans="1:18" s="85" customFormat="1" ht="36" hidden="1" customHeight="1">
      <c r="A46" s="94"/>
      <c r="B46" s="95" t="s">
        <v>813</v>
      </c>
      <c r="C46" s="96" t="s">
        <v>1206</v>
      </c>
      <c r="D46" s="97" t="s">
        <v>1206</v>
      </c>
      <c r="E46" s="194" t="s">
        <v>1206</v>
      </c>
      <c r="F46" s="194" t="s">
        <v>1206</v>
      </c>
      <c r="G46" s="180"/>
      <c r="H46" s="180"/>
      <c r="I46" s="180"/>
      <c r="J46" s="378" t="s">
        <v>1206</v>
      </c>
      <c r="K46" s="211"/>
      <c r="L46" s="211"/>
      <c r="M46" s="211"/>
      <c r="N46" s="378" t="s">
        <v>1206</v>
      </c>
      <c r="O46" s="370"/>
      <c r="P46" s="364"/>
      <c r="Q46" s="344"/>
      <c r="R46" s="333"/>
    </row>
    <row r="47" spans="1:18" s="85" customFormat="1" ht="36" hidden="1" customHeight="1">
      <c r="A47" s="94"/>
      <c r="B47" s="95" t="s">
        <v>814</v>
      </c>
      <c r="C47" s="96" t="s">
        <v>1206</v>
      </c>
      <c r="D47" s="97" t="s">
        <v>1206</v>
      </c>
      <c r="E47" s="194" t="s">
        <v>1206</v>
      </c>
      <c r="F47" s="194" t="s">
        <v>1206</v>
      </c>
      <c r="G47" s="180"/>
      <c r="H47" s="180"/>
      <c r="I47" s="180"/>
      <c r="J47" s="378" t="s">
        <v>1206</v>
      </c>
      <c r="K47" s="211"/>
      <c r="L47" s="211"/>
      <c r="M47" s="211"/>
      <c r="N47" s="378" t="s">
        <v>1206</v>
      </c>
      <c r="O47" s="370"/>
      <c r="P47" s="364"/>
      <c r="Q47" s="344"/>
      <c r="R47" s="333"/>
    </row>
    <row r="48" spans="1:18" s="88" customFormat="1" ht="36" customHeight="1">
      <c r="A48" s="86"/>
      <c r="B48" s="86"/>
      <c r="C48" s="86"/>
      <c r="D48" s="87"/>
      <c r="E48" s="86"/>
      <c r="N48" s="89"/>
      <c r="O48" s="86"/>
      <c r="P48" s="86"/>
      <c r="Q48" s="344"/>
      <c r="R48" s="333"/>
    </row>
    <row r="49" spans="1:18" s="88" customFormat="1" ht="36" customHeight="1">
      <c r="A49" s="865" t="s">
        <v>4</v>
      </c>
      <c r="B49" s="865"/>
      <c r="C49" s="865"/>
      <c r="D49" s="865"/>
      <c r="E49" s="90" t="s">
        <v>0</v>
      </c>
      <c r="F49" s="90" t="s">
        <v>1</v>
      </c>
      <c r="G49" s="866" t="s">
        <v>2</v>
      </c>
      <c r="H49" s="866"/>
      <c r="I49" s="866"/>
      <c r="J49" s="866"/>
      <c r="K49" s="866"/>
      <c r="L49" s="866"/>
      <c r="M49" s="866"/>
      <c r="N49" s="866" t="s">
        <v>3</v>
      </c>
      <c r="O49" s="866"/>
      <c r="P49" s="90"/>
      <c r="Q49" s="344"/>
      <c r="R49" s="333"/>
    </row>
    <row r="52" spans="1:18">
      <c r="Q52" s="345"/>
      <c r="R52" s="90"/>
    </row>
    <row r="53" spans="1:18">
      <c r="Q53" s="345"/>
      <c r="R53" s="90"/>
    </row>
    <row r="54" spans="1:18">
      <c r="Q54" s="345"/>
      <c r="R54" s="90"/>
    </row>
    <row r="55" spans="1:18">
      <c r="Q55" s="345"/>
      <c r="R55" s="90"/>
    </row>
    <row r="56" spans="1:18">
      <c r="Q56" s="345"/>
      <c r="R56" s="90"/>
    </row>
    <row r="57" spans="1:18">
      <c r="Q57" s="345"/>
      <c r="R57" s="90"/>
    </row>
    <row r="58" spans="1:18">
      <c r="Q58" s="345"/>
      <c r="R58" s="90"/>
    </row>
    <row r="59" spans="1:18">
      <c r="Q59" s="345"/>
      <c r="R59" s="90"/>
    </row>
    <row r="60" spans="1:18">
      <c r="Q60" s="345"/>
      <c r="R60" s="90"/>
    </row>
    <row r="61" spans="1:18">
      <c r="Q61" s="345"/>
      <c r="R61" s="90"/>
    </row>
    <row r="62" spans="1:18">
      <c r="Q62" s="345"/>
      <c r="R62" s="90"/>
    </row>
    <row r="63" spans="1:18">
      <c r="Q63" s="345"/>
      <c r="R63" s="90"/>
    </row>
    <row r="64" spans="1:18">
      <c r="Q64" s="345"/>
      <c r="R64" s="90"/>
    </row>
    <row r="65" spans="17:18">
      <c r="Q65" s="345"/>
      <c r="R65" s="90"/>
    </row>
    <row r="66" spans="17:18">
      <c r="Q66" s="345"/>
      <c r="R66" s="90"/>
    </row>
    <row r="67" spans="17:18">
      <c r="Q67" s="345"/>
      <c r="R67" s="90"/>
    </row>
    <row r="68" spans="17:18">
      <c r="Q68" s="345"/>
      <c r="R68" s="90"/>
    </row>
    <row r="69" spans="17:18">
      <c r="Q69" s="345"/>
      <c r="R69" s="90"/>
    </row>
    <row r="70" spans="17:18">
      <c r="Q70" s="345"/>
      <c r="R70" s="90"/>
    </row>
    <row r="71" spans="17:18">
      <c r="Q71" s="345"/>
      <c r="R71" s="90"/>
    </row>
    <row r="72" spans="17:18">
      <c r="Q72" s="345"/>
      <c r="R72" s="90"/>
    </row>
    <row r="73" spans="17:18">
      <c r="Q73" s="345"/>
      <c r="R73" s="90"/>
    </row>
    <row r="74" spans="17:18">
      <c r="Q74" s="345"/>
      <c r="R74" s="90"/>
    </row>
    <row r="75" spans="17:18">
      <c r="Q75" s="345"/>
      <c r="R75" s="90"/>
    </row>
    <row r="76" spans="17:18">
      <c r="Q76" s="345"/>
      <c r="R76" s="90"/>
    </row>
    <row r="77" spans="17:18">
      <c r="Q77" s="345"/>
      <c r="R77" s="90"/>
    </row>
    <row r="78" spans="17:18">
      <c r="Q78" s="345"/>
      <c r="R78" s="90"/>
    </row>
    <row r="79" spans="17:18">
      <c r="Q79" s="345"/>
      <c r="R79" s="90"/>
    </row>
    <row r="80" spans="17:18">
      <c r="Q80" s="345"/>
      <c r="R80" s="90"/>
    </row>
    <row r="81" spans="17:18">
      <c r="Q81" s="345"/>
      <c r="R81" s="90"/>
    </row>
    <row r="82" spans="17:18">
      <c r="Q82" s="345"/>
      <c r="R82" s="90"/>
    </row>
    <row r="83" spans="17:18">
      <c r="Q83" s="345"/>
      <c r="R83" s="90"/>
    </row>
    <row r="84" spans="17:18">
      <c r="Q84" s="345"/>
      <c r="R84" s="90"/>
    </row>
    <row r="85" spans="17:18">
      <c r="Q85" s="345"/>
      <c r="R85" s="90"/>
    </row>
    <row r="86" spans="17:18">
      <c r="Q86" s="345"/>
      <c r="R86" s="90"/>
    </row>
    <row r="87" spans="17:18">
      <c r="Q87" s="345"/>
      <c r="R87" s="90"/>
    </row>
    <row r="88" spans="17:18">
      <c r="Q88" s="345"/>
      <c r="R88" s="90"/>
    </row>
    <row r="89" spans="17:18">
      <c r="Q89" s="345"/>
      <c r="R89" s="90"/>
    </row>
    <row r="90" spans="17:18">
      <c r="Q90" s="345"/>
      <c r="R90" s="90"/>
    </row>
    <row r="91" spans="17:18">
      <c r="Q91" s="345"/>
      <c r="R91" s="90"/>
    </row>
    <row r="92" spans="17:18">
      <c r="Q92" s="345"/>
      <c r="R92" s="90"/>
    </row>
    <row r="93" spans="17:18">
      <c r="Q93" s="345"/>
      <c r="R93" s="90"/>
    </row>
  </sheetData>
  <sortState ref="B8:N15">
    <sortCondition descending="1" ref="N8:N15"/>
  </sortState>
  <mergeCells count="26">
    <mergeCell ref="A49:D49"/>
    <mergeCell ref="G49:M49"/>
    <mergeCell ref="N49:O49"/>
    <mergeCell ref="F6:F7"/>
    <mergeCell ref="G6:M6"/>
    <mergeCell ref="N6:N7"/>
    <mergeCell ref="O6:O7"/>
    <mergeCell ref="P6:P7"/>
    <mergeCell ref="A6:A7"/>
    <mergeCell ref="B6:B7"/>
    <mergeCell ref="C6:C7"/>
    <mergeCell ref="D6:D7"/>
    <mergeCell ref="E6:E7"/>
    <mergeCell ref="A4:C4"/>
    <mergeCell ref="D4:E4"/>
    <mergeCell ref="K4:L4"/>
    <mergeCell ref="N5:O5"/>
    <mergeCell ref="F4:J4"/>
    <mergeCell ref="M4:P4"/>
    <mergeCell ref="A1:P1"/>
    <mergeCell ref="A2:P2"/>
    <mergeCell ref="A3:C3"/>
    <mergeCell ref="D3:E3"/>
    <mergeCell ref="G3:H3"/>
    <mergeCell ref="K3:L3"/>
    <mergeCell ref="M3:P3"/>
  </mergeCells>
  <conditionalFormatting sqref="F1:F1048576">
    <cfRule type="containsText" dxfId="75" priority="2" stopIfTrue="1" operator="containsText" text="FERDİ">
      <formula>NOT(ISERROR(SEARCH("FERDİ",F1)))</formula>
    </cfRule>
  </conditionalFormatting>
  <conditionalFormatting sqref="M4">
    <cfRule type="containsText" dxfId="74" priority="1" stopIfTrue="1" operator="containsText" text="FERDİ">
      <formula>NOT(ISERROR(SEARCH("FERDİ",M4)))</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8"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sheetPr codeName="Sayfa7">
    <tabColor rgb="FFFFC000"/>
  </sheetPr>
  <dimension ref="A1:U47"/>
  <sheetViews>
    <sheetView view="pageBreakPreview" topLeftCell="A22" zoomScale="90" zoomScaleSheetLayoutView="90" workbookViewId="0">
      <selection activeCell="A8" sqref="A8:XFD15"/>
    </sheetView>
  </sheetViews>
  <sheetFormatPr defaultRowHeight="12.75"/>
  <cols>
    <col min="1" max="1" width="4.85546875" style="28" customWidth="1"/>
    <col min="2" max="2" width="7.7109375" style="28" bestFit="1" customWidth="1"/>
    <col min="3" max="3" width="14.42578125" style="21" customWidth="1"/>
    <col min="4" max="4" width="18.28515625" style="52" customWidth="1"/>
    <col min="5" max="5" width="25.28515625" style="52" customWidth="1"/>
    <col min="6" max="6" width="9.28515625" style="21" customWidth="1"/>
    <col min="7" max="7" width="7.5703125" style="29" customWidth="1"/>
    <col min="8" max="8" width="2.140625" style="21" customWidth="1"/>
    <col min="9" max="9" width="4.42578125" style="28" customWidth="1"/>
    <col min="10" max="10" width="14.85546875" style="28" hidden="1" customWidth="1"/>
    <col min="11" max="11" width="6.5703125" style="28" customWidth="1"/>
    <col min="12" max="12" width="16" style="30" customWidth="1"/>
    <col min="13" max="13" width="18" style="56" customWidth="1"/>
    <col min="14" max="14" width="24.42578125" style="56" customWidth="1"/>
    <col min="15" max="15" width="9.5703125" style="21" customWidth="1"/>
    <col min="16" max="16" width="7.7109375" style="21" customWidth="1"/>
    <col min="17" max="17" width="5.7109375" style="21" customWidth="1"/>
    <col min="18" max="19" width="9.140625" style="21"/>
    <col min="20" max="20" width="6" style="337" bestFit="1" customWidth="1"/>
    <col min="21" max="21" width="4.42578125" style="335" bestFit="1" customWidth="1"/>
    <col min="22" max="16384" width="9.140625" style="21"/>
  </cols>
  <sheetData>
    <row r="1" spans="1:21" s="10" customFormat="1" ht="53.25" customHeight="1">
      <c r="A1" s="880" t="s">
        <v>1204</v>
      </c>
      <c r="B1" s="880"/>
      <c r="C1" s="880"/>
      <c r="D1" s="880"/>
      <c r="E1" s="880"/>
      <c r="F1" s="880"/>
      <c r="G1" s="880"/>
      <c r="H1" s="880"/>
      <c r="I1" s="880"/>
      <c r="J1" s="880"/>
      <c r="K1" s="880"/>
      <c r="L1" s="880"/>
      <c r="M1" s="880"/>
      <c r="N1" s="880"/>
      <c r="O1" s="880"/>
      <c r="P1" s="880"/>
      <c r="T1" s="336"/>
      <c r="U1" s="334"/>
    </row>
    <row r="2" spans="1:21" s="10" customFormat="1" ht="24.75" customHeight="1">
      <c r="A2" s="881" t="s">
        <v>1286</v>
      </c>
      <c r="B2" s="881"/>
      <c r="C2" s="881"/>
      <c r="D2" s="881"/>
      <c r="E2" s="881"/>
      <c r="F2" s="881"/>
      <c r="G2" s="881"/>
      <c r="H2" s="881"/>
      <c r="I2" s="881"/>
      <c r="J2" s="881"/>
      <c r="K2" s="881"/>
      <c r="L2" s="881"/>
      <c r="M2" s="881"/>
      <c r="N2" s="881"/>
      <c r="O2" s="881"/>
      <c r="P2" s="881"/>
      <c r="T2" s="336"/>
      <c r="U2" s="334"/>
    </row>
    <row r="3" spans="1:21" s="12" customFormat="1" ht="21.75" customHeight="1">
      <c r="A3" s="882" t="s">
        <v>115</v>
      </c>
      <c r="B3" s="882"/>
      <c r="C3" s="882"/>
      <c r="D3" s="883" t="s">
        <v>885</v>
      </c>
      <c r="E3" s="883"/>
      <c r="F3" s="884"/>
      <c r="G3" s="884"/>
      <c r="H3" s="566"/>
      <c r="I3" s="882" t="s">
        <v>644</v>
      </c>
      <c r="J3" s="882"/>
      <c r="K3" s="882"/>
      <c r="L3" s="882"/>
      <c r="M3" s="882"/>
      <c r="N3" s="873" t="s">
        <v>1332</v>
      </c>
      <c r="O3" s="873"/>
      <c r="P3" s="873"/>
      <c r="T3" s="336"/>
      <c r="U3" s="334"/>
    </row>
    <row r="4" spans="1:21" s="12" customFormat="1" ht="17.25" customHeight="1">
      <c r="A4" s="871" t="s">
        <v>105</v>
      </c>
      <c r="B4" s="871"/>
      <c r="C4" s="871"/>
      <c r="D4" s="872" t="s">
        <v>947</v>
      </c>
      <c r="E4" s="872"/>
      <c r="F4" s="879" t="s">
        <v>1159</v>
      </c>
      <c r="G4" s="879"/>
      <c r="H4" s="879"/>
      <c r="I4" s="879"/>
      <c r="J4" s="879"/>
      <c r="K4" s="879"/>
      <c r="L4" s="523"/>
      <c r="M4" s="417" t="s">
        <v>113</v>
      </c>
      <c r="N4" s="861" t="s">
        <v>1147</v>
      </c>
      <c r="O4" s="861"/>
      <c r="P4" s="861"/>
      <c r="T4" s="336"/>
      <c r="U4" s="334"/>
    </row>
    <row r="5" spans="1:21" s="10" customFormat="1" ht="19.5" customHeight="1">
      <c r="A5" s="13"/>
      <c r="B5" s="13"/>
      <c r="C5" s="14"/>
      <c r="D5" s="15"/>
      <c r="E5" s="16"/>
      <c r="F5" s="16"/>
      <c r="G5" s="16"/>
      <c r="H5" s="16"/>
      <c r="I5" s="13"/>
      <c r="J5" s="13"/>
      <c r="K5" s="13"/>
      <c r="L5" s="17"/>
      <c r="M5" s="18"/>
      <c r="N5" s="874">
        <v>41794.804180439816</v>
      </c>
      <c r="O5" s="874"/>
      <c r="P5" s="874"/>
      <c r="T5" s="336"/>
      <c r="U5" s="334"/>
    </row>
    <row r="6" spans="1:21" s="19" customFormat="1" ht="24.95" customHeight="1">
      <c r="A6" s="868" t="s">
        <v>11</v>
      </c>
      <c r="B6" s="869" t="s">
        <v>100</v>
      </c>
      <c r="C6" s="878" t="s">
        <v>112</v>
      </c>
      <c r="D6" s="877" t="s">
        <v>13</v>
      </c>
      <c r="E6" s="877" t="s">
        <v>943</v>
      </c>
      <c r="F6" s="877" t="s">
        <v>14</v>
      </c>
      <c r="G6" s="875" t="s">
        <v>301</v>
      </c>
      <c r="I6" s="358" t="s">
        <v>15</v>
      </c>
      <c r="J6" s="359"/>
      <c r="K6" s="359"/>
      <c r="L6" s="359"/>
      <c r="M6" s="362" t="s">
        <v>639</v>
      </c>
      <c r="N6" s="363" t="s">
        <v>1193</v>
      </c>
      <c r="O6" s="359"/>
      <c r="P6" s="360"/>
      <c r="T6" s="337"/>
      <c r="U6" s="335"/>
    </row>
    <row r="7" spans="1:21" ht="26.25" customHeight="1">
      <c r="A7" s="868"/>
      <c r="B7" s="870"/>
      <c r="C7" s="878"/>
      <c r="D7" s="877"/>
      <c r="E7" s="877"/>
      <c r="F7" s="877"/>
      <c r="G7" s="876"/>
      <c r="H7" s="20"/>
      <c r="I7" s="49" t="s">
        <v>11</v>
      </c>
      <c r="J7" s="46" t="s">
        <v>101</v>
      </c>
      <c r="K7" s="46" t="s">
        <v>100</v>
      </c>
      <c r="L7" s="47" t="s">
        <v>12</v>
      </c>
      <c r="M7" s="48" t="s">
        <v>13</v>
      </c>
      <c r="N7" s="48" t="s">
        <v>943</v>
      </c>
      <c r="O7" s="46" t="s">
        <v>14</v>
      </c>
      <c r="P7" s="46" t="s">
        <v>27</v>
      </c>
    </row>
    <row r="8" spans="1:21" s="19" customFormat="1" ht="75" customHeight="1">
      <c r="A8" s="23">
        <v>1</v>
      </c>
      <c r="B8" s="576">
        <v>298</v>
      </c>
      <c r="C8" s="577">
        <v>31276</v>
      </c>
      <c r="D8" s="578" t="s">
        <v>1019</v>
      </c>
      <c r="E8" s="579" t="s">
        <v>1014</v>
      </c>
      <c r="F8" s="580">
        <v>1430</v>
      </c>
      <c r="G8" s="581">
        <v>8</v>
      </c>
      <c r="H8" s="582"/>
      <c r="I8" s="576">
        <v>1</v>
      </c>
      <c r="J8" s="583" t="s">
        <v>987</v>
      </c>
      <c r="K8" s="584">
        <v>350</v>
      </c>
      <c r="L8" s="577">
        <v>33999</v>
      </c>
      <c r="M8" s="585" t="s">
        <v>1101</v>
      </c>
      <c r="N8" s="585" t="s">
        <v>1096</v>
      </c>
      <c r="O8" s="580">
        <v>1553</v>
      </c>
      <c r="P8" s="584">
        <v>4</v>
      </c>
      <c r="T8" s="337"/>
      <c r="U8" s="335"/>
    </row>
    <row r="9" spans="1:21" s="19" customFormat="1" ht="75" customHeight="1">
      <c r="A9" s="23">
        <v>2</v>
      </c>
      <c r="B9" s="576">
        <v>279</v>
      </c>
      <c r="C9" s="577">
        <v>34911</v>
      </c>
      <c r="D9" s="578" t="s">
        <v>1001</v>
      </c>
      <c r="E9" s="579" t="s">
        <v>996</v>
      </c>
      <c r="F9" s="580">
        <v>1441</v>
      </c>
      <c r="G9" s="581">
        <v>7</v>
      </c>
      <c r="H9" s="582"/>
      <c r="I9" s="576">
        <v>2</v>
      </c>
      <c r="J9" s="583" t="s">
        <v>988</v>
      </c>
      <c r="K9" s="584">
        <v>256</v>
      </c>
      <c r="L9" s="577" t="s">
        <v>968</v>
      </c>
      <c r="M9" s="585" t="s">
        <v>969</v>
      </c>
      <c r="N9" s="585" t="s">
        <v>961</v>
      </c>
      <c r="O9" s="580">
        <v>1560</v>
      </c>
      <c r="P9" s="584">
        <v>5</v>
      </c>
      <c r="T9" s="337"/>
      <c r="U9" s="335"/>
    </row>
    <row r="10" spans="1:21" s="19" customFormat="1" ht="75" customHeight="1">
      <c r="A10" s="23">
        <v>3</v>
      </c>
      <c r="B10" s="576">
        <v>312</v>
      </c>
      <c r="C10" s="577">
        <v>34157</v>
      </c>
      <c r="D10" s="578" t="s">
        <v>1063</v>
      </c>
      <c r="E10" s="579" t="s">
        <v>1059</v>
      </c>
      <c r="F10" s="580">
        <v>1449</v>
      </c>
      <c r="G10" s="581">
        <v>6</v>
      </c>
      <c r="H10" s="582"/>
      <c r="I10" s="576">
        <v>3</v>
      </c>
      <c r="J10" s="583" t="s">
        <v>989</v>
      </c>
      <c r="K10" s="584">
        <v>369</v>
      </c>
      <c r="L10" s="577">
        <v>33029</v>
      </c>
      <c r="M10" s="585" t="s">
        <v>1130</v>
      </c>
      <c r="N10" s="585" t="s">
        <v>1129</v>
      </c>
      <c r="O10" s="580">
        <v>1564</v>
      </c>
      <c r="P10" s="584">
        <v>6</v>
      </c>
      <c r="T10" s="337"/>
      <c r="U10" s="335"/>
    </row>
    <row r="11" spans="1:21" s="19" customFormat="1" ht="75" customHeight="1">
      <c r="A11" s="23">
        <v>4</v>
      </c>
      <c r="B11" s="576">
        <v>350</v>
      </c>
      <c r="C11" s="577">
        <v>33999</v>
      </c>
      <c r="D11" s="578" t="s">
        <v>1101</v>
      </c>
      <c r="E11" s="579" t="s">
        <v>1096</v>
      </c>
      <c r="F11" s="580">
        <v>1553</v>
      </c>
      <c r="G11" s="581">
        <v>5</v>
      </c>
      <c r="H11" s="582"/>
      <c r="I11" s="576">
        <v>4</v>
      </c>
      <c r="J11" s="583" t="s">
        <v>990</v>
      </c>
      <c r="K11" s="584">
        <v>298</v>
      </c>
      <c r="L11" s="577">
        <v>31276</v>
      </c>
      <c r="M11" s="585" t="s">
        <v>1019</v>
      </c>
      <c r="N11" s="585" t="s">
        <v>1014</v>
      </c>
      <c r="O11" s="580">
        <v>1430</v>
      </c>
      <c r="P11" s="584">
        <v>1</v>
      </c>
      <c r="T11" s="337"/>
      <c r="U11" s="335"/>
    </row>
    <row r="12" spans="1:21" s="19" customFormat="1" ht="75" customHeight="1">
      <c r="A12" s="23">
        <v>5</v>
      </c>
      <c r="B12" s="576">
        <v>256</v>
      </c>
      <c r="C12" s="577" t="s">
        <v>968</v>
      </c>
      <c r="D12" s="578" t="s">
        <v>969</v>
      </c>
      <c r="E12" s="579" t="s">
        <v>961</v>
      </c>
      <c r="F12" s="580">
        <v>1560</v>
      </c>
      <c r="G12" s="581">
        <v>4</v>
      </c>
      <c r="H12" s="582"/>
      <c r="I12" s="576">
        <v>5</v>
      </c>
      <c r="J12" s="583" t="s">
        <v>991</v>
      </c>
      <c r="K12" s="584">
        <v>312</v>
      </c>
      <c r="L12" s="577">
        <v>34157</v>
      </c>
      <c r="M12" s="585" t="s">
        <v>1063</v>
      </c>
      <c r="N12" s="585" t="s">
        <v>1059</v>
      </c>
      <c r="O12" s="580">
        <v>1449</v>
      </c>
      <c r="P12" s="584">
        <v>3</v>
      </c>
      <c r="T12" s="337"/>
      <c r="U12" s="335"/>
    </row>
    <row r="13" spans="1:21" s="19" customFormat="1" ht="75" customHeight="1">
      <c r="A13" s="23">
        <v>6</v>
      </c>
      <c r="B13" s="576">
        <v>369</v>
      </c>
      <c r="C13" s="577">
        <v>33029</v>
      </c>
      <c r="D13" s="578" t="s">
        <v>1130</v>
      </c>
      <c r="E13" s="579" t="s">
        <v>1129</v>
      </c>
      <c r="F13" s="580">
        <v>1564</v>
      </c>
      <c r="G13" s="581">
        <v>3</v>
      </c>
      <c r="H13" s="582"/>
      <c r="I13" s="576">
        <v>6</v>
      </c>
      <c r="J13" s="583" t="s">
        <v>992</v>
      </c>
      <c r="K13" s="584">
        <v>279</v>
      </c>
      <c r="L13" s="577">
        <v>34911</v>
      </c>
      <c r="M13" s="585" t="s">
        <v>1001</v>
      </c>
      <c r="N13" s="585" t="s">
        <v>996</v>
      </c>
      <c r="O13" s="580">
        <v>1441</v>
      </c>
      <c r="P13" s="584">
        <v>2</v>
      </c>
      <c r="T13" s="337"/>
      <c r="U13" s="335"/>
    </row>
    <row r="14" spans="1:21" s="19" customFormat="1" ht="75" customHeight="1">
      <c r="A14" s="23">
        <v>7</v>
      </c>
      <c r="B14" s="576">
        <v>359</v>
      </c>
      <c r="C14" s="577">
        <v>35324</v>
      </c>
      <c r="D14" s="578" t="s">
        <v>1119</v>
      </c>
      <c r="E14" s="579" t="s">
        <v>1114</v>
      </c>
      <c r="F14" s="580">
        <v>1579</v>
      </c>
      <c r="G14" s="581">
        <v>2</v>
      </c>
      <c r="H14" s="582"/>
      <c r="I14" s="576">
        <v>7</v>
      </c>
      <c r="J14" s="583" t="s">
        <v>993</v>
      </c>
      <c r="K14" s="584">
        <v>330</v>
      </c>
      <c r="L14" s="577">
        <v>35065</v>
      </c>
      <c r="M14" s="585" t="s">
        <v>1086</v>
      </c>
      <c r="N14" s="585" t="s">
        <v>1081</v>
      </c>
      <c r="O14" s="580">
        <v>1622</v>
      </c>
      <c r="P14" s="584">
        <v>8</v>
      </c>
      <c r="T14" s="337"/>
      <c r="U14" s="335"/>
    </row>
    <row r="15" spans="1:21" s="19" customFormat="1" ht="75" customHeight="1">
      <c r="A15" s="23">
        <v>8</v>
      </c>
      <c r="B15" s="576">
        <v>330</v>
      </c>
      <c r="C15" s="577">
        <v>35065</v>
      </c>
      <c r="D15" s="578" t="s">
        <v>1086</v>
      </c>
      <c r="E15" s="579" t="s">
        <v>1081</v>
      </c>
      <c r="F15" s="580">
        <v>1622</v>
      </c>
      <c r="G15" s="581">
        <v>1</v>
      </c>
      <c r="H15" s="582"/>
      <c r="I15" s="576">
        <v>8</v>
      </c>
      <c r="J15" s="583" t="s">
        <v>994</v>
      </c>
      <c r="K15" s="584">
        <v>359</v>
      </c>
      <c r="L15" s="577">
        <v>35324</v>
      </c>
      <c r="M15" s="585" t="s">
        <v>1119</v>
      </c>
      <c r="N15" s="585" t="s">
        <v>1114</v>
      </c>
      <c r="O15" s="580">
        <v>1579</v>
      </c>
      <c r="P15" s="584">
        <v>7</v>
      </c>
      <c r="T15" s="337"/>
      <c r="U15" s="335"/>
    </row>
    <row r="16" spans="1:21" s="19" customFormat="1" ht="55.5" customHeight="1">
      <c r="A16" s="23">
        <v>9</v>
      </c>
      <c r="B16" s="23"/>
      <c r="C16" s="26"/>
      <c r="D16" s="365"/>
      <c r="E16" s="366"/>
      <c r="F16" s="27"/>
      <c r="G16" s="368"/>
      <c r="H16" s="22"/>
      <c r="I16" s="358" t="s">
        <v>16</v>
      </c>
      <c r="J16" s="359"/>
      <c r="K16" s="359"/>
      <c r="L16" s="359"/>
      <c r="M16" s="362" t="s">
        <v>639</v>
      </c>
      <c r="N16" s="363"/>
      <c r="O16" s="359"/>
      <c r="P16" s="360"/>
      <c r="T16" s="337"/>
      <c r="U16" s="335"/>
    </row>
    <row r="17" spans="1:21" s="19" customFormat="1" ht="55.5" customHeight="1">
      <c r="A17" s="23">
        <v>10</v>
      </c>
      <c r="B17" s="23"/>
      <c r="C17" s="26"/>
      <c r="D17" s="365"/>
      <c r="E17" s="366"/>
      <c r="F17" s="27"/>
      <c r="G17" s="368"/>
      <c r="H17" s="22"/>
      <c r="I17" s="49" t="s">
        <v>11</v>
      </c>
      <c r="J17" s="46" t="s">
        <v>101</v>
      </c>
      <c r="K17" s="46" t="s">
        <v>100</v>
      </c>
      <c r="L17" s="47" t="s">
        <v>12</v>
      </c>
      <c r="M17" s="48" t="s">
        <v>13</v>
      </c>
      <c r="N17" s="48" t="s">
        <v>943</v>
      </c>
      <c r="O17" s="46" t="s">
        <v>14</v>
      </c>
      <c r="P17" s="46" t="s">
        <v>27</v>
      </c>
      <c r="T17" s="337"/>
      <c r="U17" s="335"/>
    </row>
    <row r="18" spans="1:21" s="19" customFormat="1" ht="55.5" customHeight="1">
      <c r="A18" s="23">
        <v>11</v>
      </c>
      <c r="B18" s="23"/>
      <c r="C18" s="26"/>
      <c r="D18" s="365"/>
      <c r="E18" s="366"/>
      <c r="F18" s="27"/>
      <c r="G18" s="368"/>
      <c r="H18" s="22"/>
      <c r="I18" s="23">
        <v>1</v>
      </c>
      <c r="J18" s="24" t="s">
        <v>1034</v>
      </c>
      <c r="K18" s="25" t="s">
        <v>1207</v>
      </c>
      <c r="L18" s="26" t="s">
        <v>1206</v>
      </c>
      <c r="M18" s="50" t="s">
        <v>1206</v>
      </c>
      <c r="N18" s="50" t="s">
        <v>1206</v>
      </c>
      <c r="O18" s="27"/>
      <c r="P18" s="25"/>
      <c r="T18" s="337"/>
      <c r="U18" s="335"/>
    </row>
    <row r="19" spans="1:21" s="19" customFormat="1" ht="55.5" customHeight="1">
      <c r="A19" s="23">
        <v>12</v>
      </c>
      <c r="B19" s="23"/>
      <c r="C19" s="26"/>
      <c r="D19" s="365"/>
      <c r="E19" s="366"/>
      <c r="F19" s="27"/>
      <c r="G19" s="368"/>
      <c r="H19" s="22"/>
      <c r="I19" s="23">
        <v>2</v>
      </c>
      <c r="J19" s="24" t="s">
        <v>1035</v>
      </c>
      <c r="K19" s="25" t="s">
        <v>1207</v>
      </c>
      <c r="L19" s="26" t="s">
        <v>1206</v>
      </c>
      <c r="M19" s="50" t="s">
        <v>1206</v>
      </c>
      <c r="N19" s="50" t="s">
        <v>1206</v>
      </c>
      <c r="O19" s="27"/>
      <c r="P19" s="25"/>
      <c r="T19" s="337"/>
      <c r="U19" s="335"/>
    </row>
    <row r="20" spans="1:21" s="19" customFormat="1" ht="55.5" customHeight="1">
      <c r="A20" s="23">
        <v>13</v>
      </c>
      <c r="B20" s="23"/>
      <c r="C20" s="26"/>
      <c r="D20" s="365"/>
      <c r="E20" s="366"/>
      <c r="F20" s="27"/>
      <c r="G20" s="368"/>
      <c r="H20" s="22"/>
      <c r="I20" s="23">
        <v>3</v>
      </c>
      <c r="J20" s="24" t="s">
        <v>1036</v>
      </c>
      <c r="K20" s="25" t="s">
        <v>1207</v>
      </c>
      <c r="L20" s="26" t="s">
        <v>1206</v>
      </c>
      <c r="M20" s="50" t="s">
        <v>1206</v>
      </c>
      <c r="N20" s="50" t="s">
        <v>1206</v>
      </c>
      <c r="O20" s="27"/>
      <c r="P20" s="25"/>
      <c r="T20" s="337"/>
      <c r="U20" s="335"/>
    </row>
    <row r="21" spans="1:21" s="19" customFormat="1" ht="55.5" customHeight="1">
      <c r="A21" s="23">
        <v>14</v>
      </c>
      <c r="B21" s="23"/>
      <c r="C21" s="26"/>
      <c r="D21" s="365"/>
      <c r="E21" s="366"/>
      <c r="F21" s="27"/>
      <c r="G21" s="368"/>
      <c r="H21" s="22"/>
      <c r="I21" s="23">
        <v>4</v>
      </c>
      <c r="J21" s="24" t="s">
        <v>1037</v>
      </c>
      <c r="K21" s="25" t="s">
        <v>1207</v>
      </c>
      <c r="L21" s="26" t="s">
        <v>1206</v>
      </c>
      <c r="M21" s="50" t="s">
        <v>1206</v>
      </c>
      <c r="N21" s="50" t="s">
        <v>1206</v>
      </c>
      <c r="O21" s="27"/>
      <c r="P21" s="25"/>
      <c r="T21" s="337"/>
      <c r="U21" s="335"/>
    </row>
    <row r="22" spans="1:21" s="19" customFormat="1" ht="55.5" customHeight="1">
      <c r="A22" s="23">
        <v>15</v>
      </c>
      <c r="B22" s="23"/>
      <c r="C22" s="26"/>
      <c r="D22" s="365"/>
      <c r="E22" s="366"/>
      <c r="F22" s="27"/>
      <c r="G22" s="368"/>
      <c r="H22" s="22"/>
      <c r="I22" s="23">
        <v>5</v>
      </c>
      <c r="J22" s="24" t="s">
        <v>1038</v>
      </c>
      <c r="K22" s="25" t="s">
        <v>1207</v>
      </c>
      <c r="L22" s="26" t="s">
        <v>1206</v>
      </c>
      <c r="M22" s="50" t="s">
        <v>1206</v>
      </c>
      <c r="N22" s="50" t="s">
        <v>1206</v>
      </c>
      <c r="O22" s="27"/>
      <c r="P22" s="25"/>
      <c r="T22" s="337"/>
      <c r="U22" s="335"/>
    </row>
    <row r="23" spans="1:21" s="19" customFormat="1" ht="55.5" customHeight="1">
      <c r="A23" s="23">
        <v>16</v>
      </c>
      <c r="B23" s="23"/>
      <c r="C23" s="26"/>
      <c r="D23" s="365"/>
      <c r="E23" s="366"/>
      <c r="F23" s="27"/>
      <c r="G23" s="368"/>
      <c r="H23" s="22"/>
      <c r="I23" s="23">
        <v>6</v>
      </c>
      <c r="J23" s="24" t="s">
        <v>1039</v>
      </c>
      <c r="K23" s="25" t="s">
        <v>1207</v>
      </c>
      <c r="L23" s="26" t="s">
        <v>1206</v>
      </c>
      <c r="M23" s="50" t="s">
        <v>1206</v>
      </c>
      <c r="N23" s="50" t="s">
        <v>1206</v>
      </c>
      <c r="O23" s="27"/>
      <c r="P23" s="25"/>
      <c r="T23" s="337"/>
      <c r="U23" s="335"/>
    </row>
    <row r="24" spans="1:21" s="19" customFormat="1" ht="55.5" customHeight="1">
      <c r="A24" s="23">
        <v>17</v>
      </c>
      <c r="B24" s="23"/>
      <c r="C24" s="26"/>
      <c r="D24" s="365"/>
      <c r="E24" s="366"/>
      <c r="F24" s="27"/>
      <c r="G24" s="368"/>
      <c r="H24" s="22"/>
      <c r="I24" s="23">
        <v>7</v>
      </c>
      <c r="J24" s="24" t="s">
        <v>1040</v>
      </c>
      <c r="K24" s="25" t="s">
        <v>1207</v>
      </c>
      <c r="L24" s="26" t="s">
        <v>1206</v>
      </c>
      <c r="M24" s="50" t="s">
        <v>1206</v>
      </c>
      <c r="N24" s="50" t="s">
        <v>1206</v>
      </c>
      <c r="O24" s="27"/>
      <c r="P24" s="25"/>
      <c r="T24" s="337"/>
      <c r="U24" s="335"/>
    </row>
    <row r="25" spans="1:21" s="19" customFormat="1" ht="55.5" customHeight="1">
      <c r="A25" s="23">
        <v>18</v>
      </c>
      <c r="B25" s="23"/>
      <c r="C25" s="26"/>
      <c r="D25" s="365"/>
      <c r="E25" s="366"/>
      <c r="F25" s="27"/>
      <c r="G25" s="368"/>
      <c r="H25" s="22"/>
      <c r="I25" s="23">
        <v>8</v>
      </c>
      <c r="J25" s="24" t="s">
        <v>1041</v>
      </c>
      <c r="K25" s="25" t="s">
        <v>1207</v>
      </c>
      <c r="L25" s="26" t="s">
        <v>1206</v>
      </c>
      <c r="M25" s="50" t="s">
        <v>1206</v>
      </c>
      <c r="N25" s="50" t="s">
        <v>1206</v>
      </c>
      <c r="O25" s="27"/>
      <c r="P25" s="25"/>
      <c r="T25" s="337"/>
      <c r="U25" s="335"/>
    </row>
    <row r="26" spans="1:21" s="19" customFormat="1" ht="29.25" hidden="1" customHeight="1">
      <c r="A26" s="23">
        <v>19</v>
      </c>
      <c r="B26" s="23"/>
      <c r="C26" s="26"/>
      <c r="D26" s="365"/>
      <c r="E26" s="366"/>
      <c r="F26" s="27"/>
      <c r="G26" s="368"/>
      <c r="H26" s="22"/>
      <c r="I26" s="358" t="s">
        <v>17</v>
      </c>
      <c r="J26" s="359"/>
      <c r="K26" s="359"/>
      <c r="L26" s="359"/>
      <c r="M26" s="362" t="s">
        <v>639</v>
      </c>
      <c r="N26" s="363"/>
      <c r="O26" s="359"/>
      <c r="P26" s="360"/>
      <c r="T26" s="337"/>
      <c r="U26" s="335"/>
    </row>
    <row r="27" spans="1:21" s="19" customFormat="1" ht="29.25" hidden="1" customHeight="1">
      <c r="A27" s="23">
        <v>20</v>
      </c>
      <c r="B27" s="23"/>
      <c r="C27" s="26"/>
      <c r="D27" s="365"/>
      <c r="E27" s="366"/>
      <c r="F27" s="27"/>
      <c r="G27" s="368"/>
      <c r="H27" s="22"/>
      <c r="I27" s="49" t="s">
        <v>11</v>
      </c>
      <c r="J27" s="46" t="s">
        <v>101</v>
      </c>
      <c r="K27" s="46" t="s">
        <v>100</v>
      </c>
      <c r="L27" s="47" t="s">
        <v>12</v>
      </c>
      <c r="M27" s="48" t="s">
        <v>13</v>
      </c>
      <c r="N27" s="48" t="s">
        <v>943</v>
      </c>
      <c r="O27" s="46" t="s">
        <v>14</v>
      </c>
      <c r="P27" s="46" t="s">
        <v>27</v>
      </c>
      <c r="T27" s="337"/>
      <c r="U27" s="335"/>
    </row>
    <row r="28" spans="1:21" s="19" customFormat="1" ht="29.25" hidden="1" customHeight="1">
      <c r="A28" s="23">
        <v>21</v>
      </c>
      <c r="B28" s="23"/>
      <c r="C28" s="26"/>
      <c r="D28" s="365"/>
      <c r="E28" s="366"/>
      <c r="F28" s="27"/>
      <c r="G28" s="368"/>
      <c r="H28" s="22"/>
      <c r="I28" s="23">
        <v>1</v>
      </c>
      <c r="J28" s="24" t="s">
        <v>1042</v>
      </c>
      <c r="K28" s="25" t="s">
        <v>1207</v>
      </c>
      <c r="L28" s="26" t="s">
        <v>1206</v>
      </c>
      <c r="M28" s="50" t="s">
        <v>1206</v>
      </c>
      <c r="N28" s="50" t="s">
        <v>1206</v>
      </c>
      <c r="O28" s="27"/>
      <c r="P28" s="25"/>
      <c r="T28" s="337"/>
      <c r="U28" s="335"/>
    </row>
    <row r="29" spans="1:21" s="19" customFormat="1" ht="29.25" hidden="1" customHeight="1">
      <c r="A29" s="23">
        <v>22</v>
      </c>
      <c r="B29" s="23"/>
      <c r="C29" s="26"/>
      <c r="D29" s="365"/>
      <c r="E29" s="366"/>
      <c r="F29" s="27"/>
      <c r="G29" s="368"/>
      <c r="H29" s="22"/>
      <c r="I29" s="23">
        <v>2</v>
      </c>
      <c r="J29" s="24" t="s">
        <v>1043</v>
      </c>
      <c r="K29" s="25" t="s">
        <v>1207</v>
      </c>
      <c r="L29" s="26" t="s">
        <v>1206</v>
      </c>
      <c r="M29" s="50" t="s">
        <v>1206</v>
      </c>
      <c r="N29" s="50" t="s">
        <v>1206</v>
      </c>
      <c r="O29" s="27"/>
      <c r="P29" s="25"/>
      <c r="T29" s="337"/>
      <c r="U29" s="335"/>
    </row>
    <row r="30" spans="1:21" s="19" customFormat="1" ht="29.25" hidden="1" customHeight="1">
      <c r="A30" s="23">
        <v>23</v>
      </c>
      <c r="B30" s="23"/>
      <c r="C30" s="26"/>
      <c r="D30" s="365"/>
      <c r="E30" s="366"/>
      <c r="F30" s="27"/>
      <c r="G30" s="368"/>
      <c r="H30" s="22"/>
      <c r="I30" s="23">
        <v>3</v>
      </c>
      <c r="J30" s="24" t="s">
        <v>1044</v>
      </c>
      <c r="K30" s="25" t="s">
        <v>1207</v>
      </c>
      <c r="L30" s="26" t="s">
        <v>1206</v>
      </c>
      <c r="M30" s="50" t="s">
        <v>1206</v>
      </c>
      <c r="N30" s="50" t="s">
        <v>1206</v>
      </c>
      <c r="O30" s="27"/>
      <c r="P30" s="25"/>
      <c r="T30" s="337"/>
      <c r="U30" s="335"/>
    </row>
    <row r="31" spans="1:21" s="19" customFormat="1" ht="29.25" hidden="1" customHeight="1">
      <c r="A31" s="23">
        <v>24</v>
      </c>
      <c r="B31" s="23"/>
      <c r="C31" s="26"/>
      <c r="D31" s="365"/>
      <c r="E31" s="366"/>
      <c r="F31" s="27"/>
      <c r="G31" s="368"/>
      <c r="H31" s="22"/>
      <c r="I31" s="23">
        <v>4</v>
      </c>
      <c r="J31" s="24" t="s">
        <v>1045</v>
      </c>
      <c r="K31" s="25" t="s">
        <v>1207</v>
      </c>
      <c r="L31" s="26" t="s">
        <v>1206</v>
      </c>
      <c r="M31" s="50" t="s">
        <v>1206</v>
      </c>
      <c r="N31" s="50" t="s">
        <v>1206</v>
      </c>
      <c r="O31" s="27"/>
      <c r="P31" s="25"/>
      <c r="T31" s="337"/>
      <c r="U31" s="335"/>
    </row>
    <row r="32" spans="1:21" s="19" customFormat="1" ht="29.25" hidden="1" customHeight="1">
      <c r="A32" s="23">
        <v>25</v>
      </c>
      <c r="B32" s="23"/>
      <c r="C32" s="26"/>
      <c r="D32" s="365"/>
      <c r="E32" s="366"/>
      <c r="F32" s="27"/>
      <c r="G32" s="368"/>
      <c r="H32" s="22"/>
      <c r="I32" s="23">
        <v>5</v>
      </c>
      <c r="J32" s="24" t="s">
        <v>1046</v>
      </c>
      <c r="K32" s="25" t="s">
        <v>1207</v>
      </c>
      <c r="L32" s="26" t="s">
        <v>1206</v>
      </c>
      <c r="M32" s="50" t="s">
        <v>1206</v>
      </c>
      <c r="N32" s="50" t="s">
        <v>1206</v>
      </c>
      <c r="O32" s="27"/>
      <c r="P32" s="25"/>
      <c r="T32" s="337"/>
      <c r="U32" s="335"/>
    </row>
    <row r="33" spans="1:21" s="19" customFormat="1" ht="29.25" hidden="1" customHeight="1">
      <c r="A33" s="23">
        <v>26</v>
      </c>
      <c r="B33" s="23"/>
      <c r="C33" s="26"/>
      <c r="D33" s="365"/>
      <c r="E33" s="366"/>
      <c r="F33" s="27"/>
      <c r="G33" s="368"/>
      <c r="H33" s="22"/>
      <c r="I33" s="23">
        <v>6</v>
      </c>
      <c r="J33" s="24" t="s">
        <v>1047</v>
      </c>
      <c r="K33" s="25" t="s">
        <v>1207</v>
      </c>
      <c r="L33" s="26" t="s">
        <v>1206</v>
      </c>
      <c r="M33" s="50" t="s">
        <v>1206</v>
      </c>
      <c r="N33" s="50" t="s">
        <v>1206</v>
      </c>
      <c r="O33" s="27"/>
      <c r="P33" s="25"/>
      <c r="T33" s="337"/>
      <c r="U33" s="335"/>
    </row>
    <row r="34" spans="1:21" s="19" customFormat="1" ht="29.25" hidden="1" customHeight="1">
      <c r="A34" s="23">
        <v>27</v>
      </c>
      <c r="B34" s="23"/>
      <c r="C34" s="26"/>
      <c r="D34" s="365"/>
      <c r="E34" s="366"/>
      <c r="F34" s="27"/>
      <c r="G34" s="368"/>
      <c r="H34" s="22"/>
      <c r="I34" s="23">
        <v>7</v>
      </c>
      <c r="J34" s="24" t="s">
        <v>1048</v>
      </c>
      <c r="K34" s="25" t="s">
        <v>1207</v>
      </c>
      <c r="L34" s="26" t="s">
        <v>1206</v>
      </c>
      <c r="M34" s="50" t="s">
        <v>1206</v>
      </c>
      <c r="N34" s="50" t="s">
        <v>1206</v>
      </c>
      <c r="O34" s="27"/>
      <c r="P34" s="25"/>
      <c r="T34" s="337"/>
      <c r="U34" s="335"/>
    </row>
    <row r="35" spans="1:21" s="19" customFormat="1" ht="29.25" hidden="1" customHeight="1">
      <c r="A35" s="23">
        <v>28</v>
      </c>
      <c r="B35" s="23"/>
      <c r="C35" s="26"/>
      <c r="D35" s="365"/>
      <c r="E35" s="366"/>
      <c r="F35" s="27"/>
      <c r="G35" s="368"/>
      <c r="H35" s="22"/>
      <c r="I35" s="23">
        <v>8</v>
      </c>
      <c r="J35" s="24" t="s">
        <v>1049</v>
      </c>
      <c r="K35" s="25" t="s">
        <v>1207</v>
      </c>
      <c r="L35" s="26" t="s">
        <v>1206</v>
      </c>
      <c r="M35" s="50" t="s">
        <v>1206</v>
      </c>
      <c r="N35" s="50" t="s">
        <v>1206</v>
      </c>
      <c r="O35" s="27"/>
      <c r="P35" s="25"/>
      <c r="T35" s="337"/>
      <c r="U35" s="335"/>
    </row>
    <row r="36" spans="1:21" s="19" customFormat="1" ht="29.25" hidden="1" customHeight="1">
      <c r="A36" s="23">
        <v>29</v>
      </c>
      <c r="B36" s="23"/>
      <c r="C36" s="26"/>
      <c r="D36" s="365"/>
      <c r="E36" s="366"/>
      <c r="F36" s="27"/>
      <c r="G36" s="368"/>
      <c r="H36" s="22"/>
      <c r="I36" s="358" t="s">
        <v>45</v>
      </c>
      <c r="J36" s="359"/>
      <c r="K36" s="359"/>
      <c r="L36" s="359"/>
      <c r="M36" s="362" t="s">
        <v>639</v>
      </c>
      <c r="N36" s="363"/>
      <c r="O36" s="359"/>
      <c r="P36" s="360"/>
      <c r="T36" s="337"/>
      <c r="U36" s="335"/>
    </row>
    <row r="37" spans="1:21" s="19" customFormat="1" ht="29.25" hidden="1" customHeight="1">
      <c r="A37" s="23">
        <v>30</v>
      </c>
      <c r="B37" s="23"/>
      <c r="C37" s="26"/>
      <c r="D37" s="365"/>
      <c r="E37" s="366"/>
      <c r="F37" s="27"/>
      <c r="G37" s="368"/>
      <c r="H37" s="22"/>
      <c r="I37" s="49" t="s">
        <v>11</v>
      </c>
      <c r="J37" s="46" t="s">
        <v>101</v>
      </c>
      <c r="K37" s="46" t="s">
        <v>100</v>
      </c>
      <c r="L37" s="47" t="s">
        <v>12</v>
      </c>
      <c r="M37" s="48" t="s">
        <v>13</v>
      </c>
      <c r="N37" s="48" t="s">
        <v>943</v>
      </c>
      <c r="O37" s="46" t="s">
        <v>14</v>
      </c>
      <c r="P37" s="46" t="s">
        <v>27</v>
      </c>
      <c r="T37" s="337"/>
      <c r="U37" s="335"/>
    </row>
    <row r="38" spans="1:21" s="19" customFormat="1" ht="29.25" hidden="1" customHeight="1">
      <c r="A38" s="23">
        <v>31</v>
      </c>
      <c r="B38" s="23"/>
      <c r="C38" s="26"/>
      <c r="D38" s="365"/>
      <c r="E38" s="366"/>
      <c r="F38" s="27"/>
      <c r="G38" s="368"/>
      <c r="H38" s="22"/>
      <c r="I38" s="23">
        <v>1</v>
      </c>
      <c r="J38" s="24" t="s">
        <v>1050</v>
      </c>
      <c r="K38" s="25" t="s">
        <v>1207</v>
      </c>
      <c r="L38" s="26" t="s">
        <v>1206</v>
      </c>
      <c r="M38" s="50" t="s">
        <v>1206</v>
      </c>
      <c r="N38" s="50" t="s">
        <v>1206</v>
      </c>
      <c r="O38" s="27"/>
      <c r="P38" s="25"/>
      <c r="T38" s="337"/>
      <c r="U38" s="335"/>
    </row>
    <row r="39" spans="1:21" s="19" customFormat="1" ht="29.25" hidden="1" customHeight="1">
      <c r="A39" s="23">
        <v>32</v>
      </c>
      <c r="B39" s="23"/>
      <c r="C39" s="26"/>
      <c r="D39" s="365"/>
      <c r="E39" s="366"/>
      <c r="F39" s="27"/>
      <c r="G39" s="368"/>
      <c r="H39" s="22"/>
      <c r="I39" s="23">
        <v>2</v>
      </c>
      <c r="J39" s="24" t="s">
        <v>1051</v>
      </c>
      <c r="K39" s="25" t="s">
        <v>1207</v>
      </c>
      <c r="L39" s="26" t="s">
        <v>1206</v>
      </c>
      <c r="M39" s="50" t="s">
        <v>1206</v>
      </c>
      <c r="N39" s="50" t="s">
        <v>1206</v>
      </c>
      <c r="O39" s="27"/>
      <c r="P39" s="25"/>
      <c r="T39" s="337"/>
      <c r="U39" s="335"/>
    </row>
    <row r="40" spans="1:21" s="19" customFormat="1" ht="29.25" hidden="1" customHeight="1">
      <c r="A40" s="23">
        <v>33</v>
      </c>
      <c r="B40" s="23"/>
      <c r="C40" s="26"/>
      <c r="D40" s="365"/>
      <c r="E40" s="366"/>
      <c r="F40" s="27"/>
      <c r="G40" s="368"/>
      <c r="H40" s="22"/>
      <c r="I40" s="23">
        <v>3</v>
      </c>
      <c r="J40" s="24" t="s">
        <v>1052</v>
      </c>
      <c r="K40" s="25" t="s">
        <v>1207</v>
      </c>
      <c r="L40" s="26" t="s">
        <v>1206</v>
      </c>
      <c r="M40" s="50" t="s">
        <v>1206</v>
      </c>
      <c r="N40" s="50" t="s">
        <v>1206</v>
      </c>
      <c r="O40" s="27"/>
      <c r="P40" s="25"/>
      <c r="T40" s="337"/>
      <c r="U40" s="335"/>
    </row>
    <row r="41" spans="1:21" s="19" customFormat="1" ht="29.25" hidden="1" customHeight="1">
      <c r="A41" s="23">
        <v>34</v>
      </c>
      <c r="B41" s="23"/>
      <c r="C41" s="26"/>
      <c r="D41" s="365"/>
      <c r="E41" s="366"/>
      <c r="F41" s="27"/>
      <c r="G41" s="368"/>
      <c r="H41" s="22"/>
      <c r="I41" s="23">
        <v>4</v>
      </c>
      <c r="J41" s="24" t="s">
        <v>1053</v>
      </c>
      <c r="K41" s="25" t="s">
        <v>1207</v>
      </c>
      <c r="L41" s="26" t="s">
        <v>1206</v>
      </c>
      <c r="M41" s="50" t="s">
        <v>1206</v>
      </c>
      <c r="N41" s="50" t="s">
        <v>1206</v>
      </c>
      <c r="O41" s="27"/>
      <c r="P41" s="25"/>
      <c r="T41" s="337"/>
      <c r="U41" s="335"/>
    </row>
    <row r="42" spans="1:21" s="19" customFormat="1" ht="29.25" hidden="1" customHeight="1">
      <c r="A42" s="23">
        <v>35</v>
      </c>
      <c r="B42" s="23"/>
      <c r="C42" s="26"/>
      <c r="D42" s="365"/>
      <c r="E42" s="366"/>
      <c r="F42" s="27"/>
      <c r="G42" s="368"/>
      <c r="H42" s="22"/>
      <c r="I42" s="23">
        <v>5</v>
      </c>
      <c r="J42" s="24" t="s">
        <v>1054</v>
      </c>
      <c r="K42" s="25" t="s">
        <v>1207</v>
      </c>
      <c r="L42" s="26" t="s">
        <v>1206</v>
      </c>
      <c r="M42" s="50" t="s">
        <v>1206</v>
      </c>
      <c r="N42" s="50" t="s">
        <v>1206</v>
      </c>
      <c r="O42" s="27"/>
      <c r="P42" s="25"/>
      <c r="T42" s="337"/>
      <c r="U42" s="335"/>
    </row>
    <row r="43" spans="1:21" s="19" customFormat="1" ht="29.25" hidden="1" customHeight="1">
      <c r="A43" s="23">
        <v>36</v>
      </c>
      <c r="B43" s="23"/>
      <c r="C43" s="26"/>
      <c r="D43" s="365"/>
      <c r="E43" s="366"/>
      <c r="F43" s="27"/>
      <c r="G43" s="368"/>
      <c r="H43" s="22"/>
      <c r="I43" s="23">
        <v>6</v>
      </c>
      <c r="J43" s="24" t="s">
        <v>1055</v>
      </c>
      <c r="K43" s="25" t="s">
        <v>1207</v>
      </c>
      <c r="L43" s="26" t="s">
        <v>1206</v>
      </c>
      <c r="M43" s="50" t="s">
        <v>1206</v>
      </c>
      <c r="N43" s="50" t="s">
        <v>1206</v>
      </c>
      <c r="O43" s="27"/>
      <c r="P43" s="25"/>
      <c r="T43" s="337"/>
      <c r="U43" s="335"/>
    </row>
    <row r="44" spans="1:21" s="19" customFormat="1" ht="29.25" hidden="1" customHeight="1">
      <c r="A44" s="23">
        <v>37</v>
      </c>
      <c r="B44" s="23"/>
      <c r="C44" s="26"/>
      <c r="D44" s="365"/>
      <c r="E44" s="366"/>
      <c r="F44" s="27"/>
      <c r="G44" s="368"/>
      <c r="H44" s="22"/>
      <c r="I44" s="23">
        <v>7</v>
      </c>
      <c r="J44" s="24" t="s">
        <v>1056</v>
      </c>
      <c r="K44" s="25" t="s">
        <v>1207</v>
      </c>
      <c r="L44" s="26" t="s">
        <v>1206</v>
      </c>
      <c r="M44" s="50" t="s">
        <v>1206</v>
      </c>
      <c r="N44" s="50" t="s">
        <v>1206</v>
      </c>
      <c r="O44" s="27"/>
      <c r="P44" s="25"/>
      <c r="T44" s="337"/>
      <c r="U44" s="335"/>
    </row>
    <row r="45" spans="1:21" s="19" customFormat="1" ht="29.25" hidden="1" customHeight="1">
      <c r="A45" s="23">
        <v>38</v>
      </c>
      <c r="B45" s="23"/>
      <c r="C45" s="26"/>
      <c r="D45" s="365"/>
      <c r="E45" s="366"/>
      <c r="F45" s="27"/>
      <c r="G45" s="368"/>
      <c r="H45" s="22"/>
      <c r="I45" s="23">
        <v>8</v>
      </c>
      <c r="J45" s="24" t="s">
        <v>1057</v>
      </c>
      <c r="K45" s="25" t="s">
        <v>1207</v>
      </c>
      <c r="L45" s="26" t="s">
        <v>1206</v>
      </c>
      <c r="M45" s="50" t="s">
        <v>1206</v>
      </c>
      <c r="N45" s="50" t="s">
        <v>1206</v>
      </c>
      <c r="O45" s="27"/>
      <c r="P45" s="25"/>
      <c r="T45" s="337"/>
      <c r="U45" s="335"/>
    </row>
    <row r="46" spans="1:21" ht="13.5" customHeight="1">
      <c r="A46" s="35"/>
      <c r="B46" s="35"/>
      <c r="C46" s="36"/>
      <c r="D46" s="57"/>
      <c r="E46" s="37"/>
      <c r="F46" s="38"/>
      <c r="G46" s="39"/>
      <c r="I46" s="40"/>
      <c r="J46" s="41"/>
      <c r="K46" s="42"/>
      <c r="L46" s="43"/>
      <c r="M46" s="53"/>
      <c r="N46" s="53"/>
      <c r="O46" s="44"/>
      <c r="P46" s="42"/>
    </row>
    <row r="47" spans="1:21" ht="14.25" customHeight="1">
      <c r="A47" s="567" t="s">
        <v>18</v>
      </c>
      <c r="B47" s="567"/>
      <c r="C47" s="567"/>
      <c r="D47" s="568"/>
      <c r="E47" s="569" t="s">
        <v>0</v>
      </c>
      <c r="F47" s="570" t="s">
        <v>1</v>
      </c>
      <c r="G47" s="571"/>
      <c r="H47" s="572" t="s">
        <v>2</v>
      </c>
      <c r="I47" s="572"/>
      <c r="J47" s="572"/>
      <c r="K47" s="572"/>
      <c r="L47" s="573"/>
      <c r="M47" s="574" t="s">
        <v>3</v>
      </c>
      <c r="N47" s="575" t="s">
        <v>3</v>
      </c>
      <c r="O47" s="571" t="s">
        <v>3</v>
      </c>
      <c r="P47" s="567"/>
      <c r="Q47" s="33"/>
    </row>
  </sheetData>
  <sortState ref="B8:F15">
    <sortCondition ref="F8:F15"/>
  </sortState>
  <mergeCells count="19">
    <mergeCell ref="A1:P1"/>
    <mergeCell ref="A2:P2"/>
    <mergeCell ref="A3:C3"/>
    <mergeCell ref="D3:E3"/>
    <mergeCell ref="F3:G3"/>
    <mergeCell ref="I3:M3"/>
    <mergeCell ref="A6:A7"/>
    <mergeCell ref="B6:B7"/>
    <mergeCell ref="A4:C4"/>
    <mergeCell ref="D4:E4"/>
    <mergeCell ref="N3:P3"/>
    <mergeCell ref="N4:P4"/>
    <mergeCell ref="N5:P5"/>
    <mergeCell ref="G6:G7"/>
    <mergeCell ref="F6:F7"/>
    <mergeCell ref="C6:C7"/>
    <mergeCell ref="D6:D7"/>
    <mergeCell ref="E6:E7"/>
    <mergeCell ref="F4:K4"/>
  </mergeCells>
  <conditionalFormatting sqref="N1:N65536">
    <cfRule type="containsText" dxfId="73" priority="3" stopIfTrue="1" operator="containsText" text="FERDİ">
      <formula>NOT(ISERROR(SEARCH("FERDİ",N1)))</formula>
    </cfRule>
  </conditionalFormatting>
  <conditionalFormatting sqref="E1:E1048576">
    <cfRule type="containsText" dxfId="72" priority="2" stopIfTrue="1" operator="containsText" text="FERDİ">
      <formula>NOT(ISERROR(SEARCH("FERDİ",E1)))</formula>
    </cfRule>
  </conditionalFormatting>
  <conditionalFormatting sqref="N4">
    <cfRule type="containsText" dxfId="71"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1181102362204722" bottom="0.35433070866141736" header="0.39370078740157483" footer="0.27559055118110237"/>
  <pageSetup paperSize="9" scale="5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codeName="Sayfa8">
    <tabColor rgb="FFFFC000"/>
  </sheetPr>
  <dimension ref="A1:U47"/>
  <sheetViews>
    <sheetView view="pageBreakPreview" topLeftCell="A20" zoomScale="90" zoomScaleSheetLayoutView="90" workbookViewId="0">
      <selection activeCell="A15" sqref="A8:XFD15"/>
    </sheetView>
  </sheetViews>
  <sheetFormatPr defaultRowHeight="12.75"/>
  <cols>
    <col min="1" max="1" width="4.85546875" style="28" customWidth="1"/>
    <col min="2" max="2" width="7.140625" style="28" customWidth="1"/>
    <col min="3" max="3" width="14.42578125" style="21" customWidth="1"/>
    <col min="4" max="4" width="20.85546875" style="52" customWidth="1"/>
    <col min="5" max="5" width="22.5703125" style="52" customWidth="1"/>
    <col min="6" max="6" width="8.140625" style="21" customWidth="1"/>
    <col min="7" max="7" width="7.5703125" style="29" customWidth="1"/>
    <col min="8" max="8" width="1.7109375" style="21" customWidth="1"/>
    <col min="9" max="9" width="4.42578125" style="28" customWidth="1"/>
    <col min="10" max="10" width="9.85546875" style="28" hidden="1" customWidth="1"/>
    <col min="11" max="11" width="6.5703125" style="28" customWidth="1"/>
    <col min="12" max="12" width="14.42578125" style="30" customWidth="1"/>
    <col min="13" max="13" width="23.85546875" style="56" customWidth="1"/>
    <col min="14" max="14" width="22.140625" style="56" customWidth="1"/>
    <col min="15" max="15" width="9.5703125" style="21" customWidth="1"/>
    <col min="16" max="16" width="8" style="21" customWidth="1"/>
    <col min="17" max="17" width="5.7109375" style="21" customWidth="1"/>
    <col min="18" max="19" width="9.140625" style="21"/>
    <col min="20" max="20" width="6" style="337" bestFit="1" customWidth="1"/>
    <col min="21" max="21" width="4.42578125" style="335" bestFit="1" customWidth="1"/>
    <col min="22" max="16384" width="9.140625" style="21"/>
  </cols>
  <sheetData>
    <row r="1" spans="1:21" s="10" customFormat="1" ht="53.25" customHeight="1">
      <c r="A1" s="880" t="s">
        <v>1204</v>
      </c>
      <c r="B1" s="880"/>
      <c r="C1" s="880"/>
      <c r="D1" s="880"/>
      <c r="E1" s="880"/>
      <c r="F1" s="880"/>
      <c r="G1" s="880"/>
      <c r="H1" s="880"/>
      <c r="I1" s="880"/>
      <c r="J1" s="880"/>
      <c r="K1" s="880"/>
      <c r="L1" s="880"/>
      <c r="M1" s="880"/>
      <c r="N1" s="880"/>
      <c r="O1" s="880"/>
      <c r="P1" s="880"/>
      <c r="T1" s="336"/>
      <c r="U1" s="334"/>
    </row>
    <row r="2" spans="1:21" s="10" customFormat="1" ht="24.75" customHeight="1">
      <c r="A2" s="881" t="s">
        <v>1286</v>
      </c>
      <c r="B2" s="881"/>
      <c r="C2" s="881"/>
      <c r="D2" s="881"/>
      <c r="E2" s="881"/>
      <c r="F2" s="881"/>
      <c r="G2" s="881"/>
      <c r="H2" s="881"/>
      <c r="I2" s="881"/>
      <c r="J2" s="881"/>
      <c r="K2" s="881"/>
      <c r="L2" s="881"/>
      <c r="M2" s="881"/>
      <c r="N2" s="881"/>
      <c r="O2" s="881"/>
      <c r="P2" s="881"/>
      <c r="T2" s="336"/>
      <c r="U2" s="334"/>
    </row>
    <row r="3" spans="1:21" s="12" customFormat="1" ht="21.75" customHeight="1">
      <c r="A3" s="882" t="s">
        <v>115</v>
      </c>
      <c r="B3" s="882"/>
      <c r="C3" s="882"/>
      <c r="D3" s="883" t="s">
        <v>190</v>
      </c>
      <c r="E3" s="883"/>
      <c r="F3" s="884"/>
      <c r="G3" s="884"/>
      <c r="H3" s="566"/>
      <c r="I3" s="882" t="s">
        <v>644</v>
      </c>
      <c r="J3" s="882"/>
      <c r="K3" s="882"/>
      <c r="L3" s="882"/>
      <c r="M3" s="882"/>
      <c r="N3" s="873" t="s">
        <v>1334</v>
      </c>
      <c r="O3" s="873"/>
      <c r="P3" s="873"/>
      <c r="T3" s="336"/>
      <c r="U3" s="334"/>
    </row>
    <row r="4" spans="1:21" s="12" customFormat="1" ht="23.25" customHeight="1">
      <c r="A4" s="871" t="s">
        <v>105</v>
      </c>
      <c r="B4" s="871"/>
      <c r="C4" s="871"/>
      <c r="D4" s="872" t="s">
        <v>947</v>
      </c>
      <c r="E4" s="872"/>
      <c r="F4" s="521"/>
      <c r="G4" s="521"/>
      <c r="H4" s="521"/>
      <c r="I4" s="521"/>
      <c r="J4" s="521"/>
      <c r="K4" s="521"/>
      <c r="L4" s="523"/>
      <c r="M4" s="417" t="s">
        <v>113</v>
      </c>
      <c r="N4" s="861" t="s">
        <v>1149</v>
      </c>
      <c r="O4" s="861"/>
      <c r="P4" s="861"/>
      <c r="T4" s="336"/>
      <c r="U4" s="334"/>
    </row>
    <row r="5" spans="1:21" s="10" customFormat="1" ht="19.5" customHeight="1">
      <c r="A5" s="586"/>
      <c r="B5" s="586"/>
      <c r="C5" s="587"/>
      <c r="D5" s="588"/>
      <c r="E5" s="589"/>
      <c r="F5" s="589"/>
      <c r="G5" s="589"/>
      <c r="H5" s="589"/>
      <c r="I5" s="586"/>
      <c r="J5" s="586"/>
      <c r="K5" s="586"/>
      <c r="L5" s="590"/>
      <c r="M5" s="591"/>
      <c r="N5" s="885">
        <v>41794.804891782405</v>
      </c>
      <c r="O5" s="885"/>
      <c r="P5" s="885"/>
      <c r="T5" s="336"/>
      <c r="U5" s="334"/>
    </row>
    <row r="6" spans="1:21" s="19" customFormat="1" ht="24.95" customHeight="1">
      <c r="A6" s="868" t="s">
        <v>11</v>
      </c>
      <c r="B6" s="869" t="s">
        <v>100</v>
      </c>
      <c r="C6" s="878" t="s">
        <v>112</v>
      </c>
      <c r="D6" s="877" t="s">
        <v>13</v>
      </c>
      <c r="E6" s="877" t="s">
        <v>943</v>
      </c>
      <c r="F6" s="877" t="s">
        <v>14</v>
      </c>
      <c r="G6" s="875" t="s">
        <v>301</v>
      </c>
      <c r="I6" s="358" t="s">
        <v>15</v>
      </c>
      <c r="J6" s="359"/>
      <c r="K6" s="359"/>
      <c r="L6" s="359"/>
      <c r="M6" s="362" t="s">
        <v>639</v>
      </c>
      <c r="N6" s="363" t="s">
        <v>1194</v>
      </c>
      <c r="O6" s="359"/>
      <c r="P6" s="360"/>
      <c r="T6" s="337"/>
      <c r="U6" s="335"/>
    </row>
    <row r="7" spans="1:21" ht="26.25" customHeight="1">
      <c r="A7" s="868"/>
      <c r="B7" s="870"/>
      <c r="C7" s="878"/>
      <c r="D7" s="877"/>
      <c r="E7" s="877"/>
      <c r="F7" s="877"/>
      <c r="G7" s="876"/>
      <c r="H7" s="20"/>
      <c r="I7" s="49" t="s">
        <v>11</v>
      </c>
      <c r="J7" s="46" t="s">
        <v>101</v>
      </c>
      <c r="K7" s="46" t="s">
        <v>100</v>
      </c>
      <c r="L7" s="47" t="s">
        <v>12</v>
      </c>
      <c r="M7" s="48" t="s">
        <v>13</v>
      </c>
      <c r="N7" s="48" t="s">
        <v>943</v>
      </c>
      <c r="O7" s="46" t="s">
        <v>14</v>
      </c>
      <c r="P7" s="46" t="s">
        <v>27</v>
      </c>
    </row>
    <row r="8" spans="1:21" s="19" customFormat="1" ht="72" customHeight="1">
      <c r="A8" s="72">
        <v>1</v>
      </c>
      <c r="B8" s="576">
        <v>317</v>
      </c>
      <c r="C8" s="577">
        <v>32176</v>
      </c>
      <c r="D8" s="578" t="s">
        <v>1058</v>
      </c>
      <c r="E8" s="579" t="s">
        <v>1059</v>
      </c>
      <c r="F8" s="580">
        <v>1124</v>
      </c>
      <c r="G8" s="368">
        <v>8</v>
      </c>
      <c r="H8" s="22"/>
      <c r="I8" s="72">
        <v>1</v>
      </c>
      <c r="J8" s="24" t="s">
        <v>194</v>
      </c>
      <c r="K8" s="584">
        <v>351</v>
      </c>
      <c r="L8" s="577">
        <v>31992</v>
      </c>
      <c r="M8" s="585" t="s">
        <v>1095</v>
      </c>
      <c r="N8" s="585" t="s">
        <v>1096</v>
      </c>
      <c r="O8" s="123">
        <v>1333</v>
      </c>
      <c r="P8" s="73">
        <v>8</v>
      </c>
      <c r="T8" s="337"/>
      <c r="U8" s="335"/>
    </row>
    <row r="9" spans="1:21" s="19" customFormat="1" ht="72" customHeight="1">
      <c r="A9" s="72">
        <v>2</v>
      </c>
      <c r="B9" s="576">
        <v>294</v>
      </c>
      <c r="C9" s="577">
        <v>30820</v>
      </c>
      <c r="D9" s="578" t="s">
        <v>1013</v>
      </c>
      <c r="E9" s="579" t="s">
        <v>1014</v>
      </c>
      <c r="F9" s="580">
        <v>1142</v>
      </c>
      <c r="G9" s="368">
        <v>7</v>
      </c>
      <c r="H9" s="22"/>
      <c r="I9" s="72">
        <v>2</v>
      </c>
      <c r="J9" s="24" t="s">
        <v>195</v>
      </c>
      <c r="K9" s="584">
        <v>266</v>
      </c>
      <c r="L9" s="577" t="s">
        <v>959</v>
      </c>
      <c r="M9" s="585" t="s">
        <v>960</v>
      </c>
      <c r="N9" s="585" t="s">
        <v>961</v>
      </c>
      <c r="O9" s="123">
        <v>1224</v>
      </c>
      <c r="P9" s="73">
        <v>3</v>
      </c>
      <c r="T9" s="337"/>
      <c r="U9" s="335"/>
    </row>
    <row r="10" spans="1:21" s="19" customFormat="1" ht="72" customHeight="1">
      <c r="A10" s="72">
        <v>3</v>
      </c>
      <c r="B10" s="576">
        <v>266</v>
      </c>
      <c r="C10" s="577" t="s">
        <v>959</v>
      </c>
      <c r="D10" s="578" t="s">
        <v>960</v>
      </c>
      <c r="E10" s="579" t="s">
        <v>961</v>
      </c>
      <c r="F10" s="580">
        <v>1224</v>
      </c>
      <c r="G10" s="368">
        <v>6</v>
      </c>
      <c r="H10" s="22"/>
      <c r="I10" s="72">
        <v>3</v>
      </c>
      <c r="J10" s="24" t="s">
        <v>196</v>
      </c>
      <c r="K10" s="584">
        <v>368</v>
      </c>
      <c r="L10" s="577">
        <v>33378</v>
      </c>
      <c r="M10" s="585" t="s">
        <v>1165</v>
      </c>
      <c r="N10" s="585" t="s">
        <v>1129</v>
      </c>
      <c r="O10" s="123">
        <v>1310</v>
      </c>
      <c r="P10" s="73">
        <v>7</v>
      </c>
      <c r="T10" s="337"/>
      <c r="U10" s="335"/>
    </row>
    <row r="11" spans="1:21" s="19" customFormat="1" ht="72" customHeight="1">
      <c r="A11" s="72">
        <v>4</v>
      </c>
      <c r="B11" s="576">
        <v>323</v>
      </c>
      <c r="C11" s="577">
        <v>26666</v>
      </c>
      <c r="D11" s="578" t="s">
        <v>1080</v>
      </c>
      <c r="E11" s="579" t="s">
        <v>1081</v>
      </c>
      <c r="F11" s="580">
        <v>1240</v>
      </c>
      <c r="G11" s="368">
        <v>5</v>
      </c>
      <c r="H11" s="22"/>
      <c r="I11" s="72">
        <v>4</v>
      </c>
      <c r="J11" s="24" t="s">
        <v>197</v>
      </c>
      <c r="K11" s="584">
        <v>294</v>
      </c>
      <c r="L11" s="577">
        <v>30820</v>
      </c>
      <c r="M11" s="585" t="s">
        <v>1013</v>
      </c>
      <c r="N11" s="585" t="s">
        <v>1014</v>
      </c>
      <c r="O11" s="123">
        <v>1142</v>
      </c>
      <c r="P11" s="73">
        <v>2</v>
      </c>
      <c r="T11" s="337"/>
      <c r="U11" s="335"/>
    </row>
    <row r="12" spans="1:21" s="19" customFormat="1" ht="72" customHeight="1">
      <c r="A12" s="72">
        <v>5</v>
      </c>
      <c r="B12" s="576">
        <v>270</v>
      </c>
      <c r="C12" s="577">
        <v>35960</v>
      </c>
      <c r="D12" s="578" t="s">
        <v>995</v>
      </c>
      <c r="E12" s="579" t="s">
        <v>996</v>
      </c>
      <c r="F12" s="580">
        <v>1265</v>
      </c>
      <c r="G12" s="368">
        <v>4</v>
      </c>
      <c r="H12" s="22"/>
      <c r="I12" s="72">
        <v>5</v>
      </c>
      <c r="J12" s="24" t="s">
        <v>198</v>
      </c>
      <c r="K12" s="584">
        <v>317</v>
      </c>
      <c r="L12" s="577">
        <v>32176</v>
      </c>
      <c r="M12" s="585" t="s">
        <v>1058</v>
      </c>
      <c r="N12" s="585" t="s">
        <v>1059</v>
      </c>
      <c r="O12" s="123">
        <v>1124</v>
      </c>
      <c r="P12" s="73">
        <v>1</v>
      </c>
      <c r="T12" s="337"/>
      <c r="U12" s="335"/>
    </row>
    <row r="13" spans="1:21" s="19" customFormat="1" ht="72" customHeight="1">
      <c r="A13" s="72">
        <v>6</v>
      </c>
      <c r="B13" s="576">
        <v>354</v>
      </c>
      <c r="C13" s="577">
        <v>34455</v>
      </c>
      <c r="D13" s="578" t="s">
        <v>1113</v>
      </c>
      <c r="E13" s="579" t="s">
        <v>1114</v>
      </c>
      <c r="F13" s="580">
        <v>1290</v>
      </c>
      <c r="G13" s="368">
        <v>3</v>
      </c>
      <c r="H13" s="22"/>
      <c r="I13" s="72">
        <v>6</v>
      </c>
      <c r="J13" s="24" t="s">
        <v>199</v>
      </c>
      <c r="K13" s="584">
        <v>270</v>
      </c>
      <c r="L13" s="577">
        <v>35960</v>
      </c>
      <c r="M13" s="585" t="s">
        <v>995</v>
      </c>
      <c r="N13" s="585" t="s">
        <v>996</v>
      </c>
      <c r="O13" s="123">
        <v>1265</v>
      </c>
      <c r="P13" s="73">
        <v>5</v>
      </c>
      <c r="T13" s="337"/>
      <c r="U13" s="335"/>
    </row>
    <row r="14" spans="1:21" s="19" customFormat="1" ht="72" customHeight="1">
      <c r="A14" s="72">
        <v>7</v>
      </c>
      <c r="B14" s="576">
        <v>368</v>
      </c>
      <c r="C14" s="577">
        <v>33378</v>
      </c>
      <c r="D14" s="578" t="s">
        <v>1165</v>
      </c>
      <c r="E14" s="579" t="s">
        <v>1129</v>
      </c>
      <c r="F14" s="580">
        <v>1310</v>
      </c>
      <c r="G14" s="368">
        <v>2</v>
      </c>
      <c r="H14" s="22"/>
      <c r="I14" s="72">
        <v>7</v>
      </c>
      <c r="J14" s="24" t="s">
        <v>200</v>
      </c>
      <c r="K14" s="584">
        <v>323</v>
      </c>
      <c r="L14" s="577">
        <v>26666</v>
      </c>
      <c r="M14" s="585" t="s">
        <v>1080</v>
      </c>
      <c r="N14" s="585" t="s">
        <v>1081</v>
      </c>
      <c r="O14" s="123">
        <v>1240</v>
      </c>
      <c r="P14" s="73">
        <v>4</v>
      </c>
      <c r="T14" s="337"/>
      <c r="U14" s="335"/>
    </row>
    <row r="15" spans="1:21" s="19" customFormat="1" ht="72" customHeight="1">
      <c r="A15" s="72">
        <v>8</v>
      </c>
      <c r="B15" s="576">
        <v>351</v>
      </c>
      <c r="C15" s="577">
        <v>31992</v>
      </c>
      <c r="D15" s="578" t="s">
        <v>1095</v>
      </c>
      <c r="E15" s="579" t="s">
        <v>1096</v>
      </c>
      <c r="F15" s="580">
        <v>1333</v>
      </c>
      <c r="G15" s="368">
        <v>1</v>
      </c>
      <c r="H15" s="22"/>
      <c r="I15" s="72">
        <v>8</v>
      </c>
      <c r="J15" s="24" t="s">
        <v>201</v>
      </c>
      <c r="K15" s="584">
        <v>354</v>
      </c>
      <c r="L15" s="577">
        <v>34455</v>
      </c>
      <c r="M15" s="585" t="s">
        <v>1113</v>
      </c>
      <c r="N15" s="585" t="s">
        <v>1114</v>
      </c>
      <c r="O15" s="123">
        <v>1290</v>
      </c>
      <c r="P15" s="73">
        <v>6</v>
      </c>
      <c r="T15" s="337"/>
      <c r="U15" s="335"/>
    </row>
    <row r="16" spans="1:21" s="19" customFormat="1" ht="58.5" customHeight="1">
      <c r="A16" s="72"/>
      <c r="B16" s="23"/>
      <c r="C16" s="26"/>
      <c r="D16" s="365"/>
      <c r="E16" s="366"/>
      <c r="F16" s="27"/>
      <c r="G16" s="368"/>
      <c r="H16" s="22"/>
      <c r="I16" s="358" t="s">
        <v>16</v>
      </c>
      <c r="J16" s="359"/>
      <c r="K16" s="359"/>
      <c r="L16" s="359"/>
      <c r="M16" s="362" t="s">
        <v>639</v>
      </c>
      <c r="N16" s="363"/>
      <c r="O16" s="359"/>
      <c r="P16" s="360"/>
      <c r="T16" s="337"/>
      <c r="U16" s="335"/>
    </row>
    <row r="17" spans="1:21" s="19" customFormat="1" ht="58.5" customHeight="1">
      <c r="A17" s="72"/>
      <c r="B17" s="23"/>
      <c r="C17" s="26"/>
      <c r="D17" s="365"/>
      <c r="E17" s="366"/>
      <c r="F17" s="27"/>
      <c r="G17" s="368"/>
      <c r="H17" s="22"/>
      <c r="I17" s="49" t="s">
        <v>11</v>
      </c>
      <c r="J17" s="46" t="s">
        <v>101</v>
      </c>
      <c r="K17" s="46" t="s">
        <v>100</v>
      </c>
      <c r="L17" s="47" t="s">
        <v>12</v>
      </c>
      <c r="M17" s="48" t="s">
        <v>13</v>
      </c>
      <c r="N17" s="48" t="s">
        <v>943</v>
      </c>
      <c r="O17" s="46" t="s">
        <v>14</v>
      </c>
      <c r="P17" s="46" t="s">
        <v>27</v>
      </c>
      <c r="T17" s="337"/>
      <c r="U17" s="335"/>
    </row>
    <row r="18" spans="1:21" s="19" customFormat="1" ht="58.5" customHeight="1">
      <c r="A18" s="72"/>
      <c r="B18" s="23"/>
      <c r="C18" s="26"/>
      <c r="D18" s="365"/>
      <c r="E18" s="366"/>
      <c r="F18" s="27"/>
      <c r="G18" s="368"/>
      <c r="H18" s="22"/>
      <c r="I18" s="72">
        <v>1</v>
      </c>
      <c r="J18" s="24" t="s">
        <v>202</v>
      </c>
      <c r="K18" s="25" t="s">
        <v>1206</v>
      </c>
      <c r="L18" s="26" t="s">
        <v>1206</v>
      </c>
      <c r="M18" s="50" t="s">
        <v>1206</v>
      </c>
      <c r="N18" s="50" t="s">
        <v>1206</v>
      </c>
      <c r="O18" s="27"/>
      <c r="P18" s="25"/>
      <c r="T18" s="337"/>
      <c r="U18" s="335"/>
    </row>
    <row r="19" spans="1:21" s="19" customFormat="1" ht="58.5" customHeight="1">
      <c r="A19" s="72"/>
      <c r="B19" s="23"/>
      <c r="C19" s="26"/>
      <c r="D19" s="365"/>
      <c r="E19" s="366"/>
      <c r="F19" s="27"/>
      <c r="G19" s="368"/>
      <c r="H19" s="22"/>
      <c r="I19" s="72">
        <v>2</v>
      </c>
      <c r="J19" s="24" t="s">
        <v>203</v>
      </c>
      <c r="K19" s="25" t="s">
        <v>1206</v>
      </c>
      <c r="L19" s="26" t="s">
        <v>1206</v>
      </c>
      <c r="M19" s="50" t="s">
        <v>1206</v>
      </c>
      <c r="N19" s="50" t="s">
        <v>1206</v>
      </c>
      <c r="O19" s="27"/>
      <c r="P19" s="25"/>
      <c r="T19" s="337"/>
      <c r="U19" s="335"/>
    </row>
    <row r="20" spans="1:21" s="19" customFormat="1" ht="58.5" customHeight="1">
      <c r="A20" s="72"/>
      <c r="B20" s="23"/>
      <c r="C20" s="26"/>
      <c r="D20" s="365"/>
      <c r="E20" s="366"/>
      <c r="F20" s="27"/>
      <c r="G20" s="368"/>
      <c r="H20" s="22"/>
      <c r="I20" s="72">
        <v>3</v>
      </c>
      <c r="J20" s="24" t="s">
        <v>204</v>
      </c>
      <c r="K20" s="25" t="s">
        <v>1206</v>
      </c>
      <c r="L20" s="26" t="s">
        <v>1206</v>
      </c>
      <c r="M20" s="50" t="s">
        <v>1206</v>
      </c>
      <c r="N20" s="50" t="s">
        <v>1206</v>
      </c>
      <c r="O20" s="27"/>
      <c r="P20" s="25"/>
      <c r="T20" s="337"/>
      <c r="U20" s="335"/>
    </row>
    <row r="21" spans="1:21" s="19" customFormat="1" ht="58.5" customHeight="1">
      <c r="A21" s="72"/>
      <c r="B21" s="23"/>
      <c r="C21" s="26"/>
      <c r="D21" s="365"/>
      <c r="E21" s="366"/>
      <c r="F21" s="27"/>
      <c r="G21" s="368"/>
      <c r="H21" s="22"/>
      <c r="I21" s="72">
        <v>4</v>
      </c>
      <c r="J21" s="24" t="s">
        <v>205</v>
      </c>
      <c r="K21" s="25" t="s">
        <v>1206</v>
      </c>
      <c r="L21" s="26" t="s">
        <v>1206</v>
      </c>
      <c r="M21" s="50" t="s">
        <v>1206</v>
      </c>
      <c r="N21" s="50" t="s">
        <v>1206</v>
      </c>
      <c r="O21" s="27"/>
      <c r="P21" s="25"/>
      <c r="T21" s="337"/>
      <c r="U21" s="335"/>
    </row>
    <row r="22" spans="1:21" s="19" customFormat="1" ht="58.5" customHeight="1">
      <c r="A22" s="72"/>
      <c r="B22" s="23"/>
      <c r="C22" s="26"/>
      <c r="D22" s="365"/>
      <c r="E22" s="366"/>
      <c r="F22" s="27"/>
      <c r="G22" s="368"/>
      <c r="H22" s="22"/>
      <c r="I22" s="72">
        <v>5</v>
      </c>
      <c r="J22" s="24" t="s">
        <v>206</v>
      </c>
      <c r="K22" s="25" t="s">
        <v>1206</v>
      </c>
      <c r="L22" s="26" t="s">
        <v>1206</v>
      </c>
      <c r="M22" s="50" t="s">
        <v>1206</v>
      </c>
      <c r="N22" s="50" t="s">
        <v>1206</v>
      </c>
      <c r="O22" s="27"/>
      <c r="P22" s="25"/>
      <c r="T22" s="337"/>
      <c r="U22" s="335"/>
    </row>
    <row r="23" spans="1:21" s="19" customFormat="1" ht="58.5" customHeight="1">
      <c r="A23" s="72"/>
      <c r="B23" s="23"/>
      <c r="C23" s="26"/>
      <c r="D23" s="365"/>
      <c r="E23" s="366"/>
      <c r="F23" s="27"/>
      <c r="G23" s="368"/>
      <c r="H23" s="22"/>
      <c r="I23" s="72">
        <v>6</v>
      </c>
      <c r="J23" s="24" t="s">
        <v>207</v>
      </c>
      <c r="K23" s="25" t="s">
        <v>1206</v>
      </c>
      <c r="L23" s="26" t="s">
        <v>1206</v>
      </c>
      <c r="M23" s="50" t="s">
        <v>1206</v>
      </c>
      <c r="N23" s="50" t="s">
        <v>1206</v>
      </c>
      <c r="O23" s="27"/>
      <c r="P23" s="25"/>
      <c r="T23" s="337"/>
      <c r="U23" s="335"/>
    </row>
    <row r="24" spans="1:21" s="19" customFormat="1" ht="58.5" customHeight="1">
      <c r="A24" s="72"/>
      <c r="B24" s="23"/>
      <c r="C24" s="26"/>
      <c r="D24" s="365"/>
      <c r="E24" s="366"/>
      <c r="F24" s="27"/>
      <c r="G24" s="368"/>
      <c r="H24" s="22"/>
      <c r="I24" s="72">
        <v>7</v>
      </c>
      <c r="J24" s="24" t="s">
        <v>208</v>
      </c>
      <c r="K24" s="25" t="s">
        <v>1206</v>
      </c>
      <c r="L24" s="26" t="s">
        <v>1206</v>
      </c>
      <c r="M24" s="50" t="s">
        <v>1206</v>
      </c>
      <c r="N24" s="50" t="s">
        <v>1206</v>
      </c>
      <c r="O24" s="27"/>
      <c r="P24" s="25"/>
      <c r="T24" s="337"/>
      <c r="U24" s="335"/>
    </row>
    <row r="25" spans="1:21" s="19" customFormat="1" ht="58.5" customHeight="1">
      <c r="A25" s="72"/>
      <c r="B25" s="23"/>
      <c r="C25" s="26"/>
      <c r="D25" s="365"/>
      <c r="E25" s="366"/>
      <c r="F25" s="27"/>
      <c r="G25" s="368"/>
      <c r="H25" s="22"/>
      <c r="I25" s="72">
        <v>8</v>
      </c>
      <c r="J25" s="24" t="s">
        <v>209</v>
      </c>
      <c r="K25" s="25" t="s">
        <v>1206</v>
      </c>
      <c r="L25" s="26" t="s">
        <v>1206</v>
      </c>
      <c r="M25" s="50" t="s">
        <v>1206</v>
      </c>
      <c r="N25" s="50" t="s">
        <v>1206</v>
      </c>
      <c r="O25" s="27"/>
      <c r="P25" s="25"/>
      <c r="T25" s="337"/>
      <c r="U25" s="335"/>
    </row>
    <row r="26" spans="1:21" s="19" customFormat="1" ht="29.25" hidden="1" customHeight="1">
      <c r="A26" s="23">
        <v>19</v>
      </c>
      <c r="B26" s="23"/>
      <c r="C26" s="26"/>
      <c r="D26" s="365"/>
      <c r="E26" s="366"/>
      <c r="F26" s="27"/>
      <c r="G26" s="368"/>
      <c r="H26" s="22"/>
      <c r="I26" s="358" t="s">
        <v>17</v>
      </c>
      <c r="J26" s="359"/>
      <c r="K26" s="359"/>
      <c r="L26" s="359"/>
      <c r="M26" s="362" t="s">
        <v>639</v>
      </c>
      <c r="N26" s="363"/>
      <c r="O26" s="359"/>
      <c r="P26" s="360"/>
      <c r="T26" s="337"/>
      <c r="U26" s="335"/>
    </row>
    <row r="27" spans="1:21" s="19" customFormat="1" ht="29.25" hidden="1" customHeight="1">
      <c r="A27" s="23">
        <v>20</v>
      </c>
      <c r="B27" s="23"/>
      <c r="C27" s="26"/>
      <c r="D27" s="365"/>
      <c r="E27" s="366"/>
      <c r="F27" s="27"/>
      <c r="G27" s="368"/>
      <c r="H27" s="22"/>
      <c r="I27" s="49" t="s">
        <v>11</v>
      </c>
      <c r="J27" s="46" t="s">
        <v>101</v>
      </c>
      <c r="K27" s="46" t="s">
        <v>100</v>
      </c>
      <c r="L27" s="47" t="s">
        <v>12</v>
      </c>
      <c r="M27" s="48" t="s">
        <v>13</v>
      </c>
      <c r="N27" s="48" t="s">
        <v>943</v>
      </c>
      <c r="O27" s="46" t="s">
        <v>14</v>
      </c>
      <c r="P27" s="46" t="s">
        <v>27</v>
      </c>
      <c r="T27" s="337"/>
      <c r="U27" s="335"/>
    </row>
    <row r="28" spans="1:21" s="19" customFormat="1" ht="29.25" hidden="1" customHeight="1">
      <c r="A28" s="23">
        <v>21</v>
      </c>
      <c r="B28" s="23"/>
      <c r="C28" s="26"/>
      <c r="D28" s="365"/>
      <c r="E28" s="366"/>
      <c r="F28" s="27"/>
      <c r="G28" s="368"/>
      <c r="H28" s="22"/>
      <c r="I28" s="23">
        <v>1</v>
      </c>
      <c r="J28" s="24" t="s">
        <v>210</v>
      </c>
      <c r="K28" s="25" t="s">
        <v>1206</v>
      </c>
      <c r="L28" s="26" t="s">
        <v>1206</v>
      </c>
      <c r="M28" s="50" t="s">
        <v>1206</v>
      </c>
      <c r="N28" s="50" t="s">
        <v>1206</v>
      </c>
      <c r="O28" s="27"/>
      <c r="P28" s="25"/>
      <c r="T28" s="337"/>
      <c r="U28" s="335"/>
    </row>
    <row r="29" spans="1:21" s="19" customFormat="1" ht="29.25" hidden="1" customHeight="1">
      <c r="A29" s="23">
        <v>22</v>
      </c>
      <c r="B29" s="23"/>
      <c r="C29" s="26"/>
      <c r="D29" s="365"/>
      <c r="E29" s="366"/>
      <c r="F29" s="27"/>
      <c r="G29" s="368"/>
      <c r="H29" s="22"/>
      <c r="I29" s="23">
        <v>2</v>
      </c>
      <c r="J29" s="24" t="s">
        <v>211</v>
      </c>
      <c r="K29" s="25" t="s">
        <v>1206</v>
      </c>
      <c r="L29" s="26" t="s">
        <v>1206</v>
      </c>
      <c r="M29" s="50" t="s">
        <v>1206</v>
      </c>
      <c r="N29" s="50" t="s">
        <v>1206</v>
      </c>
      <c r="O29" s="27"/>
      <c r="P29" s="25"/>
      <c r="T29" s="337"/>
      <c r="U29" s="335"/>
    </row>
    <row r="30" spans="1:21" s="19" customFormat="1" ht="29.25" hidden="1" customHeight="1">
      <c r="A30" s="23">
        <v>23</v>
      </c>
      <c r="B30" s="23"/>
      <c r="C30" s="26"/>
      <c r="D30" s="365"/>
      <c r="E30" s="366"/>
      <c r="F30" s="27"/>
      <c r="G30" s="368"/>
      <c r="H30" s="22"/>
      <c r="I30" s="23">
        <v>3</v>
      </c>
      <c r="J30" s="24" t="s">
        <v>212</v>
      </c>
      <c r="K30" s="25" t="s">
        <v>1206</v>
      </c>
      <c r="L30" s="26" t="s">
        <v>1206</v>
      </c>
      <c r="M30" s="50" t="s">
        <v>1206</v>
      </c>
      <c r="N30" s="50" t="s">
        <v>1206</v>
      </c>
      <c r="O30" s="27"/>
      <c r="P30" s="25"/>
      <c r="T30" s="337"/>
      <c r="U30" s="335"/>
    </row>
    <row r="31" spans="1:21" s="19" customFormat="1" ht="29.25" hidden="1" customHeight="1">
      <c r="A31" s="23">
        <v>24</v>
      </c>
      <c r="B31" s="23"/>
      <c r="C31" s="26"/>
      <c r="D31" s="365"/>
      <c r="E31" s="366"/>
      <c r="F31" s="27"/>
      <c r="G31" s="368"/>
      <c r="H31" s="22"/>
      <c r="I31" s="23">
        <v>4</v>
      </c>
      <c r="J31" s="24" t="s">
        <v>213</v>
      </c>
      <c r="K31" s="25" t="s">
        <v>1206</v>
      </c>
      <c r="L31" s="26" t="s">
        <v>1206</v>
      </c>
      <c r="M31" s="50" t="s">
        <v>1206</v>
      </c>
      <c r="N31" s="50" t="s">
        <v>1206</v>
      </c>
      <c r="O31" s="27"/>
      <c r="P31" s="25"/>
      <c r="T31" s="337"/>
      <c r="U31" s="335"/>
    </row>
    <row r="32" spans="1:21" s="19" customFormat="1" ht="29.25" hidden="1" customHeight="1">
      <c r="A32" s="23">
        <v>25</v>
      </c>
      <c r="B32" s="23"/>
      <c r="C32" s="26"/>
      <c r="D32" s="365"/>
      <c r="E32" s="366"/>
      <c r="F32" s="27"/>
      <c r="G32" s="368"/>
      <c r="H32" s="22"/>
      <c r="I32" s="23">
        <v>5</v>
      </c>
      <c r="J32" s="24" t="s">
        <v>214</v>
      </c>
      <c r="K32" s="25" t="s">
        <v>1206</v>
      </c>
      <c r="L32" s="26" t="s">
        <v>1206</v>
      </c>
      <c r="M32" s="50" t="s">
        <v>1206</v>
      </c>
      <c r="N32" s="50" t="s">
        <v>1206</v>
      </c>
      <c r="O32" s="27"/>
      <c r="P32" s="25"/>
      <c r="T32" s="337"/>
      <c r="U32" s="335"/>
    </row>
    <row r="33" spans="1:21" s="19" customFormat="1" ht="29.25" hidden="1" customHeight="1">
      <c r="A33" s="23">
        <v>26</v>
      </c>
      <c r="B33" s="23"/>
      <c r="C33" s="26"/>
      <c r="D33" s="365"/>
      <c r="E33" s="366"/>
      <c r="F33" s="27"/>
      <c r="G33" s="368"/>
      <c r="H33" s="22"/>
      <c r="I33" s="23">
        <v>6</v>
      </c>
      <c r="J33" s="24" t="s">
        <v>215</v>
      </c>
      <c r="K33" s="25" t="s">
        <v>1206</v>
      </c>
      <c r="L33" s="26" t="s">
        <v>1206</v>
      </c>
      <c r="M33" s="50" t="s">
        <v>1206</v>
      </c>
      <c r="N33" s="50" t="s">
        <v>1206</v>
      </c>
      <c r="O33" s="27"/>
      <c r="P33" s="25"/>
      <c r="T33" s="337"/>
      <c r="U33" s="335"/>
    </row>
    <row r="34" spans="1:21" s="19" customFormat="1" ht="29.25" hidden="1" customHeight="1">
      <c r="A34" s="23">
        <v>27</v>
      </c>
      <c r="B34" s="23"/>
      <c r="C34" s="26"/>
      <c r="D34" s="365"/>
      <c r="E34" s="366"/>
      <c r="F34" s="27"/>
      <c r="G34" s="368"/>
      <c r="H34" s="22"/>
      <c r="I34" s="23">
        <v>7</v>
      </c>
      <c r="J34" s="24" t="s">
        <v>216</v>
      </c>
      <c r="K34" s="25" t="s">
        <v>1206</v>
      </c>
      <c r="L34" s="26" t="s">
        <v>1206</v>
      </c>
      <c r="M34" s="50" t="s">
        <v>1206</v>
      </c>
      <c r="N34" s="50" t="s">
        <v>1206</v>
      </c>
      <c r="O34" s="27"/>
      <c r="P34" s="25"/>
      <c r="T34" s="337"/>
      <c r="U34" s="335"/>
    </row>
    <row r="35" spans="1:21" s="19" customFormat="1" ht="29.25" hidden="1" customHeight="1">
      <c r="A35" s="23">
        <v>28</v>
      </c>
      <c r="B35" s="23"/>
      <c r="C35" s="26"/>
      <c r="D35" s="365"/>
      <c r="E35" s="366"/>
      <c r="F35" s="27"/>
      <c r="G35" s="368"/>
      <c r="H35" s="22"/>
      <c r="I35" s="23">
        <v>8</v>
      </c>
      <c r="J35" s="24" t="s">
        <v>217</v>
      </c>
      <c r="K35" s="25" t="s">
        <v>1206</v>
      </c>
      <c r="L35" s="26" t="s">
        <v>1206</v>
      </c>
      <c r="M35" s="50" t="s">
        <v>1206</v>
      </c>
      <c r="N35" s="50" t="s">
        <v>1206</v>
      </c>
      <c r="O35" s="27"/>
      <c r="P35" s="25"/>
      <c r="T35" s="337"/>
      <c r="U35" s="335"/>
    </row>
    <row r="36" spans="1:21" s="19" customFormat="1" ht="29.25" hidden="1" customHeight="1">
      <c r="A36" s="23">
        <v>29</v>
      </c>
      <c r="B36" s="23"/>
      <c r="C36" s="26"/>
      <c r="D36" s="365"/>
      <c r="E36" s="366"/>
      <c r="F36" s="27"/>
      <c r="G36" s="368"/>
      <c r="H36" s="22"/>
      <c r="I36" s="358" t="s">
        <v>45</v>
      </c>
      <c r="J36" s="359"/>
      <c r="K36" s="359"/>
      <c r="L36" s="359"/>
      <c r="M36" s="362" t="s">
        <v>639</v>
      </c>
      <c r="N36" s="363"/>
      <c r="O36" s="359"/>
      <c r="P36" s="360"/>
      <c r="T36" s="337"/>
      <c r="U36" s="335"/>
    </row>
    <row r="37" spans="1:21" s="19" customFormat="1" ht="29.25" hidden="1" customHeight="1">
      <c r="A37" s="23">
        <v>30</v>
      </c>
      <c r="B37" s="23"/>
      <c r="C37" s="26"/>
      <c r="D37" s="365"/>
      <c r="E37" s="366"/>
      <c r="F37" s="27"/>
      <c r="G37" s="368"/>
      <c r="H37" s="22"/>
      <c r="I37" s="49" t="s">
        <v>11</v>
      </c>
      <c r="J37" s="46" t="s">
        <v>101</v>
      </c>
      <c r="K37" s="46" t="s">
        <v>100</v>
      </c>
      <c r="L37" s="47" t="s">
        <v>12</v>
      </c>
      <c r="M37" s="48" t="s">
        <v>13</v>
      </c>
      <c r="N37" s="48" t="s">
        <v>943</v>
      </c>
      <c r="O37" s="46" t="s">
        <v>14</v>
      </c>
      <c r="P37" s="46" t="s">
        <v>27</v>
      </c>
      <c r="T37" s="337"/>
      <c r="U37" s="335"/>
    </row>
    <row r="38" spans="1:21" s="19" customFormat="1" ht="29.25" hidden="1" customHeight="1">
      <c r="A38" s="23">
        <v>31</v>
      </c>
      <c r="B38" s="23"/>
      <c r="C38" s="26"/>
      <c r="D38" s="365"/>
      <c r="E38" s="366"/>
      <c r="F38" s="27"/>
      <c r="G38" s="368"/>
      <c r="H38" s="22"/>
      <c r="I38" s="23">
        <v>1</v>
      </c>
      <c r="J38" s="24" t="s">
        <v>218</v>
      </c>
      <c r="K38" s="25" t="s">
        <v>1206</v>
      </c>
      <c r="L38" s="26" t="s">
        <v>1206</v>
      </c>
      <c r="M38" s="50" t="s">
        <v>1206</v>
      </c>
      <c r="N38" s="50" t="s">
        <v>1206</v>
      </c>
      <c r="O38" s="27"/>
      <c r="P38" s="25"/>
      <c r="T38" s="337"/>
      <c r="U38" s="335"/>
    </row>
    <row r="39" spans="1:21" s="19" customFormat="1" ht="29.25" hidden="1" customHeight="1">
      <c r="A39" s="23">
        <v>32</v>
      </c>
      <c r="B39" s="23"/>
      <c r="C39" s="26"/>
      <c r="D39" s="365"/>
      <c r="E39" s="366"/>
      <c r="F39" s="27"/>
      <c r="G39" s="368"/>
      <c r="H39" s="22"/>
      <c r="I39" s="23">
        <v>2</v>
      </c>
      <c r="J39" s="24" t="s">
        <v>219</v>
      </c>
      <c r="K39" s="25" t="s">
        <v>1206</v>
      </c>
      <c r="L39" s="26" t="s">
        <v>1206</v>
      </c>
      <c r="M39" s="50" t="s">
        <v>1206</v>
      </c>
      <c r="N39" s="50" t="s">
        <v>1206</v>
      </c>
      <c r="O39" s="27"/>
      <c r="P39" s="25"/>
      <c r="T39" s="337"/>
      <c r="U39" s="335"/>
    </row>
    <row r="40" spans="1:21" s="19" customFormat="1" ht="29.25" hidden="1" customHeight="1">
      <c r="A40" s="23">
        <v>33</v>
      </c>
      <c r="B40" s="23"/>
      <c r="C40" s="26"/>
      <c r="D40" s="365"/>
      <c r="E40" s="366"/>
      <c r="F40" s="27"/>
      <c r="G40" s="368"/>
      <c r="H40" s="22"/>
      <c r="I40" s="23">
        <v>3</v>
      </c>
      <c r="J40" s="24" t="s">
        <v>220</v>
      </c>
      <c r="K40" s="25" t="s">
        <v>1206</v>
      </c>
      <c r="L40" s="26" t="s">
        <v>1206</v>
      </c>
      <c r="M40" s="50" t="s">
        <v>1206</v>
      </c>
      <c r="N40" s="50" t="s">
        <v>1206</v>
      </c>
      <c r="O40" s="27"/>
      <c r="P40" s="25"/>
      <c r="T40" s="337"/>
      <c r="U40" s="335"/>
    </row>
    <row r="41" spans="1:21" s="19" customFormat="1" ht="29.25" hidden="1" customHeight="1">
      <c r="A41" s="23">
        <v>34</v>
      </c>
      <c r="B41" s="23"/>
      <c r="C41" s="26"/>
      <c r="D41" s="365"/>
      <c r="E41" s="366"/>
      <c r="F41" s="27"/>
      <c r="G41" s="368"/>
      <c r="H41" s="22"/>
      <c r="I41" s="23">
        <v>4</v>
      </c>
      <c r="J41" s="24" t="s">
        <v>221</v>
      </c>
      <c r="K41" s="25" t="s">
        <v>1206</v>
      </c>
      <c r="L41" s="26" t="s">
        <v>1206</v>
      </c>
      <c r="M41" s="50" t="s">
        <v>1206</v>
      </c>
      <c r="N41" s="50" t="s">
        <v>1206</v>
      </c>
      <c r="O41" s="27"/>
      <c r="P41" s="25"/>
      <c r="T41" s="337"/>
      <c r="U41" s="335"/>
    </row>
    <row r="42" spans="1:21" s="19" customFormat="1" ht="29.25" hidden="1" customHeight="1">
      <c r="A42" s="23">
        <v>35</v>
      </c>
      <c r="B42" s="23"/>
      <c r="C42" s="26"/>
      <c r="D42" s="365"/>
      <c r="E42" s="366"/>
      <c r="F42" s="27"/>
      <c r="G42" s="368"/>
      <c r="H42" s="22"/>
      <c r="I42" s="23">
        <v>5</v>
      </c>
      <c r="J42" s="24" t="s">
        <v>222</v>
      </c>
      <c r="K42" s="25" t="s">
        <v>1206</v>
      </c>
      <c r="L42" s="26" t="s">
        <v>1206</v>
      </c>
      <c r="M42" s="50" t="s">
        <v>1206</v>
      </c>
      <c r="N42" s="50" t="s">
        <v>1206</v>
      </c>
      <c r="O42" s="27"/>
      <c r="P42" s="25"/>
      <c r="T42" s="337"/>
      <c r="U42" s="335"/>
    </row>
    <row r="43" spans="1:21" s="19" customFormat="1" ht="29.25" hidden="1" customHeight="1">
      <c r="A43" s="23">
        <v>36</v>
      </c>
      <c r="B43" s="23"/>
      <c r="C43" s="26"/>
      <c r="D43" s="365"/>
      <c r="E43" s="366"/>
      <c r="F43" s="27"/>
      <c r="G43" s="368"/>
      <c r="H43" s="22"/>
      <c r="I43" s="23">
        <v>6</v>
      </c>
      <c r="J43" s="24" t="s">
        <v>223</v>
      </c>
      <c r="K43" s="25" t="s">
        <v>1206</v>
      </c>
      <c r="L43" s="26" t="s">
        <v>1206</v>
      </c>
      <c r="M43" s="50" t="s">
        <v>1206</v>
      </c>
      <c r="N43" s="50" t="s">
        <v>1206</v>
      </c>
      <c r="O43" s="27"/>
      <c r="P43" s="25"/>
      <c r="T43" s="337"/>
      <c r="U43" s="335"/>
    </row>
    <row r="44" spans="1:21" s="19" customFormat="1" ht="29.25" hidden="1" customHeight="1">
      <c r="A44" s="23">
        <v>37</v>
      </c>
      <c r="B44" s="23"/>
      <c r="C44" s="26"/>
      <c r="D44" s="365"/>
      <c r="E44" s="366"/>
      <c r="F44" s="27"/>
      <c r="G44" s="368"/>
      <c r="H44" s="22"/>
      <c r="I44" s="23">
        <v>7</v>
      </c>
      <c r="J44" s="24" t="s">
        <v>224</v>
      </c>
      <c r="K44" s="25" t="s">
        <v>1206</v>
      </c>
      <c r="L44" s="26" t="s">
        <v>1206</v>
      </c>
      <c r="M44" s="50" t="s">
        <v>1206</v>
      </c>
      <c r="N44" s="50" t="s">
        <v>1206</v>
      </c>
      <c r="O44" s="27"/>
      <c r="P44" s="25"/>
      <c r="T44" s="337"/>
      <c r="U44" s="335"/>
    </row>
    <row r="45" spans="1:21" s="19" customFormat="1" ht="29.25" hidden="1" customHeight="1">
      <c r="A45" s="23">
        <v>38</v>
      </c>
      <c r="B45" s="23"/>
      <c r="C45" s="26"/>
      <c r="D45" s="365"/>
      <c r="E45" s="366"/>
      <c r="F45" s="27"/>
      <c r="G45" s="368"/>
      <c r="H45" s="22"/>
      <c r="I45" s="23">
        <v>8</v>
      </c>
      <c r="J45" s="24" t="s">
        <v>225</v>
      </c>
      <c r="K45" s="25" t="s">
        <v>1206</v>
      </c>
      <c r="L45" s="26" t="s">
        <v>1206</v>
      </c>
      <c r="M45" s="50" t="s">
        <v>1206</v>
      </c>
      <c r="N45" s="50" t="s">
        <v>1206</v>
      </c>
      <c r="O45" s="27"/>
      <c r="P45" s="25"/>
      <c r="T45" s="337"/>
      <c r="U45" s="335"/>
    </row>
    <row r="46" spans="1:21" ht="23.25" customHeight="1">
      <c r="A46" s="35"/>
      <c r="B46" s="35"/>
      <c r="C46" s="36"/>
      <c r="D46" s="57"/>
      <c r="E46" s="37"/>
      <c r="F46" s="38"/>
      <c r="G46" s="39"/>
      <c r="I46" s="40"/>
      <c r="J46" s="41"/>
      <c r="K46" s="42"/>
      <c r="L46" s="43"/>
      <c r="M46" s="53"/>
      <c r="N46" s="53"/>
      <c r="O46" s="44"/>
      <c r="P46" s="42"/>
    </row>
    <row r="47" spans="1:21" ht="14.25" customHeight="1">
      <c r="A47" s="567" t="s">
        <v>18</v>
      </c>
      <c r="B47" s="567"/>
      <c r="C47" s="567"/>
      <c r="D47" s="568"/>
      <c r="E47" s="569" t="s">
        <v>0</v>
      </c>
      <c r="F47" s="570" t="s">
        <v>1</v>
      </c>
      <c r="G47" s="571"/>
      <c r="H47" s="572" t="s">
        <v>2</v>
      </c>
      <c r="I47" s="572"/>
      <c r="J47" s="572"/>
      <c r="K47" s="572"/>
      <c r="L47" s="573"/>
      <c r="M47" s="574" t="s">
        <v>3</v>
      </c>
      <c r="N47" s="575" t="s">
        <v>3</v>
      </c>
      <c r="O47" s="571" t="s">
        <v>3</v>
      </c>
      <c r="P47" s="567"/>
      <c r="Q47" s="33"/>
    </row>
  </sheetData>
  <sortState ref="B8:F15">
    <sortCondition ref="F8:F15"/>
  </sortState>
  <mergeCells count="18">
    <mergeCell ref="A1:P1"/>
    <mergeCell ref="A2:P2"/>
    <mergeCell ref="A3:C3"/>
    <mergeCell ref="D3:E3"/>
    <mergeCell ref="F3:G3"/>
    <mergeCell ref="N5:P5"/>
    <mergeCell ref="N3:P3"/>
    <mergeCell ref="N4:P4"/>
    <mergeCell ref="F6:F7"/>
    <mergeCell ref="B6:B7"/>
    <mergeCell ref="C6:C7"/>
    <mergeCell ref="D6:D7"/>
    <mergeCell ref="I3:M3"/>
    <mergeCell ref="G6:G7"/>
    <mergeCell ref="A4:C4"/>
    <mergeCell ref="D4:E4"/>
    <mergeCell ref="A6:A7"/>
    <mergeCell ref="E6:E7"/>
  </mergeCells>
  <conditionalFormatting sqref="N1:N1048576">
    <cfRule type="containsText" dxfId="70" priority="3" stopIfTrue="1" operator="containsText" text="FERDİ">
      <formula>NOT(ISERROR(SEARCH("FERDİ",N1)))</formula>
    </cfRule>
  </conditionalFormatting>
  <conditionalFormatting sqref="E1:E1048576">
    <cfRule type="containsText" dxfId="69" priority="2" stopIfTrue="1" operator="containsText" text="FERDİ">
      <formula>NOT(ISERROR(SEARCH("FERDİ",E1)))</formula>
    </cfRule>
  </conditionalFormatting>
  <conditionalFormatting sqref="N3">
    <cfRule type="containsText" dxfId="68" priority="1" stopIfTrue="1" operator="containsText" text="FERDİ">
      <formula>NOT(ISERROR(SEARCH("FERDİ",N3)))</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Sayfa9">
    <tabColor rgb="FFFFC000"/>
  </sheetPr>
  <dimension ref="A1:U47"/>
  <sheetViews>
    <sheetView view="pageBreakPreview" topLeftCell="A4" zoomScale="85" zoomScaleSheetLayoutView="85" workbookViewId="0">
      <selection activeCell="C10" sqref="C10"/>
    </sheetView>
  </sheetViews>
  <sheetFormatPr defaultRowHeight="12.75"/>
  <cols>
    <col min="1" max="1" width="4.85546875" style="28" customWidth="1"/>
    <col min="2" max="2" width="7.7109375" style="28" bestFit="1" customWidth="1"/>
    <col min="3" max="3" width="14.42578125" style="21" customWidth="1"/>
    <col min="4" max="4" width="20.85546875" style="52" customWidth="1"/>
    <col min="5" max="5" width="20.42578125" style="52" customWidth="1"/>
    <col min="6" max="6" width="10.5703125" style="21" customWidth="1"/>
    <col min="7" max="7" width="7.5703125" style="29" customWidth="1"/>
    <col min="8" max="8" width="2.140625" style="21" customWidth="1"/>
    <col min="9" max="9" width="4.42578125" style="28" customWidth="1"/>
    <col min="10" max="10" width="9.85546875" style="28" hidden="1" customWidth="1"/>
    <col min="11" max="11" width="6.5703125" style="28" customWidth="1"/>
    <col min="12" max="12" width="14.140625" style="30" customWidth="1"/>
    <col min="13" max="13" width="15.85546875" style="56" customWidth="1"/>
    <col min="14" max="14" width="24" style="56" customWidth="1"/>
    <col min="15" max="15" width="10.85546875" style="21" customWidth="1"/>
    <col min="16" max="16" width="7.7109375" style="21" customWidth="1"/>
    <col min="17" max="17" width="5.7109375" style="21" customWidth="1"/>
    <col min="18" max="19" width="9.140625" style="21"/>
    <col min="20" max="20" width="7.7109375" style="339" bestFit="1" customWidth="1"/>
    <col min="21" max="21" width="4.42578125" style="335" bestFit="1" customWidth="1"/>
    <col min="22" max="16384" width="9.140625" style="21"/>
  </cols>
  <sheetData>
    <row r="1" spans="1:21" s="10" customFormat="1" ht="53.25" customHeight="1">
      <c r="A1" s="889" t="s">
        <v>1204</v>
      </c>
      <c r="B1" s="889"/>
      <c r="C1" s="889"/>
      <c r="D1" s="889"/>
      <c r="E1" s="889"/>
      <c r="F1" s="889"/>
      <c r="G1" s="889"/>
      <c r="H1" s="889"/>
      <c r="I1" s="889"/>
      <c r="J1" s="889"/>
      <c r="K1" s="889"/>
      <c r="L1" s="889"/>
      <c r="M1" s="889"/>
      <c r="N1" s="889"/>
      <c r="O1" s="889"/>
      <c r="P1" s="889"/>
      <c r="T1" s="338"/>
      <c r="U1" s="334"/>
    </row>
    <row r="2" spans="1:21" s="10" customFormat="1" ht="24.75" customHeight="1">
      <c r="A2" s="890" t="s">
        <v>1286</v>
      </c>
      <c r="B2" s="890"/>
      <c r="C2" s="890"/>
      <c r="D2" s="890"/>
      <c r="E2" s="890"/>
      <c r="F2" s="890"/>
      <c r="G2" s="890"/>
      <c r="H2" s="890"/>
      <c r="I2" s="890"/>
      <c r="J2" s="890"/>
      <c r="K2" s="890"/>
      <c r="L2" s="890"/>
      <c r="M2" s="890"/>
      <c r="N2" s="890"/>
      <c r="O2" s="890"/>
      <c r="P2" s="890"/>
      <c r="T2" s="338"/>
      <c r="U2" s="334"/>
    </row>
    <row r="3" spans="1:21" s="12" customFormat="1" ht="21.75" customHeight="1">
      <c r="A3" s="882" t="s">
        <v>115</v>
      </c>
      <c r="B3" s="882"/>
      <c r="C3" s="882"/>
      <c r="D3" s="883" t="s">
        <v>502</v>
      </c>
      <c r="E3" s="883"/>
      <c r="F3" s="884"/>
      <c r="G3" s="884"/>
      <c r="H3" s="566"/>
      <c r="I3" s="882" t="s">
        <v>644</v>
      </c>
      <c r="J3" s="882"/>
      <c r="K3" s="882"/>
      <c r="L3" s="882"/>
      <c r="M3" s="882"/>
      <c r="N3" s="873" t="s">
        <v>1333</v>
      </c>
      <c r="O3" s="873"/>
      <c r="P3" s="873"/>
      <c r="T3" s="338"/>
      <c r="U3" s="334"/>
    </row>
    <row r="4" spans="1:21" s="12" customFormat="1" ht="17.25" customHeight="1">
      <c r="A4" s="871" t="s">
        <v>105</v>
      </c>
      <c r="B4" s="871"/>
      <c r="C4" s="871"/>
      <c r="D4" s="872" t="s">
        <v>947</v>
      </c>
      <c r="E4" s="872"/>
      <c r="F4" s="521"/>
      <c r="G4" s="521"/>
      <c r="H4" s="521"/>
      <c r="I4" s="521"/>
      <c r="J4" s="521"/>
      <c r="K4" s="521"/>
      <c r="L4" s="523"/>
      <c r="M4" s="417" t="s">
        <v>113</v>
      </c>
      <c r="N4" s="861" t="s">
        <v>1150</v>
      </c>
      <c r="O4" s="861"/>
      <c r="P4" s="861"/>
      <c r="T4" s="338"/>
      <c r="U4" s="334"/>
    </row>
    <row r="5" spans="1:21" s="10" customFormat="1" ht="19.5" customHeight="1">
      <c r="A5" s="586"/>
      <c r="B5" s="586"/>
      <c r="C5" s="587"/>
      <c r="D5" s="588"/>
      <c r="E5" s="589"/>
      <c r="F5" s="589"/>
      <c r="G5" s="589"/>
      <c r="H5" s="589"/>
      <c r="I5" s="586"/>
      <c r="J5" s="586"/>
      <c r="K5" s="586"/>
      <c r="L5" s="590"/>
      <c r="M5" s="591"/>
      <c r="N5" s="885">
        <v>41794.804891782405</v>
      </c>
      <c r="O5" s="885"/>
      <c r="P5" s="885"/>
      <c r="T5" s="338"/>
      <c r="U5" s="334"/>
    </row>
    <row r="6" spans="1:21" s="19" customFormat="1" ht="24.95" customHeight="1">
      <c r="A6" s="886" t="s">
        <v>11</v>
      </c>
      <c r="B6" s="887" t="s">
        <v>100</v>
      </c>
      <c r="C6" s="878" t="s">
        <v>112</v>
      </c>
      <c r="D6" s="877" t="s">
        <v>13</v>
      </c>
      <c r="E6" s="877" t="s">
        <v>943</v>
      </c>
      <c r="F6" s="877" t="s">
        <v>14</v>
      </c>
      <c r="G6" s="875" t="s">
        <v>301</v>
      </c>
      <c r="I6" s="592" t="s">
        <v>15</v>
      </c>
      <c r="J6" s="593"/>
      <c r="K6" s="593"/>
      <c r="L6" s="593"/>
      <c r="M6" s="593"/>
      <c r="N6" s="593"/>
      <c r="O6" s="593"/>
      <c r="P6" s="594"/>
      <c r="T6" s="339"/>
      <c r="U6" s="335"/>
    </row>
    <row r="7" spans="1:21" ht="26.25" customHeight="1">
      <c r="A7" s="886"/>
      <c r="B7" s="888"/>
      <c r="C7" s="878"/>
      <c r="D7" s="877"/>
      <c r="E7" s="877"/>
      <c r="F7" s="877"/>
      <c r="G7" s="876"/>
      <c r="H7" s="20"/>
      <c r="I7" s="46" t="s">
        <v>11</v>
      </c>
      <c r="J7" s="46" t="s">
        <v>101</v>
      </c>
      <c r="K7" s="46" t="s">
        <v>100</v>
      </c>
      <c r="L7" s="47" t="s">
        <v>12</v>
      </c>
      <c r="M7" s="48" t="s">
        <v>13</v>
      </c>
      <c r="N7" s="48" t="s">
        <v>943</v>
      </c>
      <c r="O7" s="46" t="s">
        <v>14</v>
      </c>
      <c r="P7" s="46" t="s">
        <v>27</v>
      </c>
    </row>
    <row r="8" spans="1:21" s="19" customFormat="1" ht="51.75" customHeight="1">
      <c r="A8" s="576">
        <v>1</v>
      </c>
      <c r="B8" s="576">
        <v>287</v>
      </c>
      <c r="C8" s="577">
        <v>31619</v>
      </c>
      <c r="D8" s="578" t="s">
        <v>1015</v>
      </c>
      <c r="E8" s="579" t="s">
        <v>1014</v>
      </c>
      <c r="F8" s="580">
        <v>5358</v>
      </c>
      <c r="G8" s="581">
        <v>8</v>
      </c>
      <c r="H8" s="582"/>
      <c r="I8" s="576">
        <v>1</v>
      </c>
      <c r="J8" s="583" t="s">
        <v>49</v>
      </c>
      <c r="K8" s="584">
        <v>347</v>
      </c>
      <c r="L8" s="122">
        <v>0</v>
      </c>
      <c r="M8" s="585" t="s">
        <v>1097</v>
      </c>
      <c r="N8" s="585" t="s">
        <v>1096</v>
      </c>
      <c r="O8" s="580">
        <v>5665</v>
      </c>
      <c r="P8" s="584">
        <v>3</v>
      </c>
      <c r="T8" s="339"/>
      <c r="U8" s="335"/>
    </row>
    <row r="9" spans="1:21" s="19" customFormat="1" ht="51.75" customHeight="1">
      <c r="A9" s="576">
        <v>2</v>
      </c>
      <c r="B9" s="576">
        <v>309</v>
      </c>
      <c r="C9" s="577">
        <v>33286</v>
      </c>
      <c r="D9" s="578" t="s">
        <v>1060</v>
      </c>
      <c r="E9" s="579" t="s">
        <v>1059</v>
      </c>
      <c r="F9" s="580">
        <v>5387</v>
      </c>
      <c r="G9" s="581">
        <v>7</v>
      </c>
      <c r="H9" s="582"/>
      <c r="I9" s="576">
        <v>2</v>
      </c>
      <c r="J9" s="583" t="s">
        <v>51</v>
      </c>
      <c r="K9" s="584">
        <v>259</v>
      </c>
      <c r="L9" s="122" t="s">
        <v>962</v>
      </c>
      <c r="M9" s="585" t="s">
        <v>963</v>
      </c>
      <c r="N9" s="585" t="s">
        <v>961</v>
      </c>
      <c r="O9" s="580">
        <v>5904</v>
      </c>
      <c r="P9" s="584">
        <v>5</v>
      </c>
      <c r="T9" s="339"/>
      <c r="U9" s="335"/>
    </row>
    <row r="10" spans="1:21" s="19" customFormat="1" ht="51.75" customHeight="1">
      <c r="A10" s="576">
        <v>3</v>
      </c>
      <c r="B10" s="576">
        <v>347</v>
      </c>
      <c r="C10" s="577">
        <v>33725</v>
      </c>
      <c r="D10" s="578" t="s">
        <v>1097</v>
      </c>
      <c r="E10" s="579" t="s">
        <v>1096</v>
      </c>
      <c r="F10" s="580">
        <v>5665</v>
      </c>
      <c r="G10" s="581">
        <v>6</v>
      </c>
      <c r="H10" s="582"/>
      <c r="I10" s="576">
        <v>3</v>
      </c>
      <c r="J10" s="583" t="s">
        <v>52</v>
      </c>
      <c r="K10" s="584">
        <v>370</v>
      </c>
      <c r="L10" s="122">
        <v>34335</v>
      </c>
      <c r="M10" s="585" t="s">
        <v>1131</v>
      </c>
      <c r="N10" s="585" t="s">
        <v>1129</v>
      </c>
      <c r="O10" s="599">
        <v>10154</v>
      </c>
      <c r="P10" s="584">
        <v>7</v>
      </c>
      <c r="T10" s="339"/>
      <c r="U10" s="335"/>
    </row>
    <row r="11" spans="1:21" s="19" customFormat="1" ht="51.75" customHeight="1">
      <c r="A11" s="576">
        <v>4</v>
      </c>
      <c r="B11" s="576">
        <v>285</v>
      </c>
      <c r="C11" s="577">
        <v>32775</v>
      </c>
      <c r="D11" s="578" t="s">
        <v>997</v>
      </c>
      <c r="E11" s="579" t="s">
        <v>996</v>
      </c>
      <c r="F11" s="580">
        <v>5748</v>
      </c>
      <c r="G11" s="581">
        <v>5</v>
      </c>
      <c r="H11" s="582"/>
      <c r="I11" s="576">
        <v>4</v>
      </c>
      <c r="J11" s="583" t="s">
        <v>53</v>
      </c>
      <c r="K11" s="584">
        <v>287</v>
      </c>
      <c r="L11" s="122">
        <v>31619</v>
      </c>
      <c r="M11" s="585" t="s">
        <v>1015</v>
      </c>
      <c r="N11" s="585" t="s">
        <v>1014</v>
      </c>
      <c r="O11" s="580">
        <v>5358</v>
      </c>
      <c r="P11" s="584">
        <v>1</v>
      </c>
      <c r="T11" s="339"/>
      <c r="U11" s="335"/>
    </row>
    <row r="12" spans="1:21" s="19" customFormat="1" ht="51.75" customHeight="1">
      <c r="A12" s="576">
        <v>5</v>
      </c>
      <c r="B12" s="576">
        <v>259</v>
      </c>
      <c r="C12" s="577" t="s">
        <v>962</v>
      </c>
      <c r="D12" s="578" t="s">
        <v>963</v>
      </c>
      <c r="E12" s="579" t="s">
        <v>961</v>
      </c>
      <c r="F12" s="580">
        <v>5904</v>
      </c>
      <c r="G12" s="581">
        <v>4</v>
      </c>
      <c r="H12" s="582"/>
      <c r="I12" s="576">
        <v>5</v>
      </c>
      <c r="J12" s="583" t="s">
        <v>54</v>
      </c>
      <c r="K12" s="584">
        <v>309</v>
      </c>
      <c r="L12" s="122">
        <v>33286</v>
      </c>
      <c r="M12" s="556" t="s">
        <v>1060</v>
      </c>
      <c r="N12" s="585" t="s">
        <v>1059</v>
      </c>
      <c r="O12" s="580">
        <v>5387</v>
      </c>
      <c r="P12" s="584">
        <v>2</v>
      </c>
      <c r="T12" s="339"/>
      <c r="U12" s="335"/>
    </row>
    <row r="13" spans="1:21" s="19" customFormat="1" ht="51.75" customHeight="1">
      <c r="A13" s="576">
        <v>6</v>
      </c>
      <c r="B13" s="576">
        <v>355</v>
      </c>
      <c r="C13" s="577">
        <v>35376</v>
      </c>
      <c r="D13" s="578" t="s">
        <v>1115</v>
      </c>
      <c r="E13" s="579" t="s">
        <v>1114</v>
      </c>
      <c r="F13" s="580">
        <v>5928</v>
      </c>
      <c r="G13" s="581">
        <v>3</v>
      </c>
      <c r="H13" s="582"/>
      <c r="I13" s="576">
        <v>6</v>
      </c>
      <c r="J13" s="583" t="s">
        <v>55</v>
      </c>
      <c r="K13" s="584">
        <v>285</v>
      </c>
      <c r="L13" s="122">
        <v>32775</v>
      </c>
      <c r="M13" s="585" t="s">
        <v>997</v>
      </c>
      <c r="N13" s="585" t="s">
        <v>996</v>
      </c>
      <c r="O13" s="580">
        <v>5748</v>
      </c>
      <c r="P13" s="584">
        <v>4</v>
      </c>
      <c r="T13" s="339"/>
      <c r="U13" s="335"/>
    </row>
    <row r="14" spans="1:21" s="19" customFormat="1" ht="51.75" customHeight="1">
      <c r="A14" s="576">
        <v>7</v>
      </c>
      <c r="B14" s="576">
        <v>370</v>
      </c>
      <c r="C14" s="577">
        <v>34335</v>
      </c>
      <c r="D14" s="578" t="s">
        <v>1131</v>
      </c>
      <c r="E14" s="579" t="s">
        <v>1129</v>
      </c>
      <c r="F14" s="599">
        <v>10154</v>
      </c>
      <c r="G14" s="581">
        <v>2</v>
      </c>
      <c r="H14" s="582"/>
      <c r="I14" s="576">
        <v>7</v>
      </c>
      <c r="J14" s="583" t="s">
        <v>493</v>
      </c>
      <c r="K14" s="584">
        <v>326</v>
      </c>
      <c r="L14" s="122">
        <v>36018</v>
      </c>
      <c r="M14" s="585" t="s">
        <v>1082</v>
      </c>
      <c r="N14" s="585" t="s">
        <v>1081</v>
      </c>
      <c r="O14" s="599">
        <v>10459</v>
      </c>
      <c r="P14" s="584">
        <v>8</v>
      </c>
      <c r="T14" s="339"/>
      <c r="U14" s="335"/>
    </row>
    <row r="15" spans="1:21" s="19" customFormat="1" ht="51.75" customHeight="1">
      <c r="A15" s="576">
        <v>8</v>
      </c>
      <c r="B15" s="576">
        <v>326</v>
      </c>
      <c r="C15" s="577">
        <v>36018</v>
      </c>
      <c r="D15" s="578" t="s">
        <v>1082</v>
      </c>
      <c r="E15" s="579" t="s">
        <v>1081</v>
      </c>
      <c r="F15" s="599">
        <v>10459</v>
      </c>
      <c r="G15" s="581">
        <v>1</v>
      </c>
      <c r="H15" s="582"/>
      <c r="I15" s="576">
        <v>8</v>
      </c>
      <c r="J15" s="583" t="s">
        <v>494</v>
      </c>
      <c r="K15" s="584">
        <v>355</v>
      </c>
      <c r="L15" s="122">
        <v>35376</v>
      </c>
      <c r="M15" s="585" t="s">
        <v>1115</v>
      </c>
      <c r="N15" s="585" t="s">
        <v>1114</v>
      </c>
      <c r="O15" s="580">
        <v>5928</v>
      </c>
      <c r="P15" s="584">
        <v>6</v>
      </c>
      <c r="T15" s="339"/>
      <c r="U15" s="335"/>
    </row>
    <row r="16" spans="1:21" s="19" customFormat="1" ht="51.75" customHeight="1">
      <c r="A16" s="576"/>
      <c r="B16" s="23"/>
      <c r="C16" s="26"/>
      <c r="D16" s="365"/>
      <c r="E16" s="366"/>
      <c r="F16" s="27"/>
      <c r="G16" s="368"/>
      <c r="H16" s="22"/>
      <c r="I16" s="358" t="s">
        <v>16</v>
      </c>
      <c r="J16" s="359"/>
      <c r="K16" s="359"/>
      <c r="L16" s="359"/>
      <c r="M16" s="359"/>
      <c r="N16" s="359"/>
      <c r="O16" s="359"/>
      <c r="P16" s="360"/>
      <c r="T16" s="339"/>
      <c r="U16" s="335"/>
    </row>
    <row r="17" spans="1:21" s="19" customFormat="1" ht="51.75" customHeight="1">
      <c r="A17" s="576"/>
      <c r="B17" s="23"/>
      <c r="C17" s="26"/>
      <c r="D17" s="365"/>
      <c r="E17" s="366"/>
      <c r="F17" s="27"/>
      <c r="G17" s="368"/>
      <c r="H17" s="22"/>
      <c r="I17" s="49" t="s">
        <v>11</v>
      </c>
      <c r="J17" s="46" t="s">
        <v>101</v>
      </c>
      <c r="K17" s="46" t="s">
        <v>100</v>
      </c>
      <c r="L17" s="47" t="s">
        <v>12</v>
      </c>
      <c r="M17" s="48" t="s">
        <v>13</v>
      </c>
      <c r="N17" s="48" t="s">
        <v>943</v>
      </c>
      <c r="O17" s="46" t="s">
        <v>14</v>
      </c>
      <c r="P17" s="46" t="s">
        <v>27</v>
      </c>
      <c r="T17" s="339"/>
      <c r="U17" s="335"/>
    </row>
    <row r="18" spans="1:21" s="19" customFormat="1" ht="51.75" customHeight="1">
      <c r="A18" s="576"/>
      <c r="B18" s="576"/>
      <c r="C18" s="577"/>
      <c r="D18" s="578"/>
      <c r="E18" s="579"/>
      <c r="F18" s="580"/>
      <c r="G18" s="581"/>
      <c r="H18" s="582"/>
      <c r="I18" s="576">
        <v>1</v>
      </c>
      <c r="J18" s="583" t="s">
        <v>56</v>
      </c>
      <c r="K18" s="584" t="s">
        <v>1206</v>
      </c>
      <c r="L18" s="577" t="s">
        <v>1206</v>
      </c>
      <c r="M18" s="585" t="s">
        <v>1206</v>
      </c>
      <c r="N18" s="585" t="s">
        <v>1206</v>
      </c>
      <c r="O18" s="580"/>
      <c r="P18" s="584"/>
      <c r="T18" s="339"/>
      <c r="U18" s="335"/>
    </row>
    <row r="19" spans="1:21" s="19" customFormat="1" ht="51.75" customHeight="1">
      <c r="A19" s="576"/>
      <c r="B19" s="576"/>
      <c r="C19" s="577"/>
      <c r="D19" s="578"/>
      <c r="E19" s="579"/>
      <c r="F19" s="580"/>
      <c r="G19" s="581"/>
      <c r="H19" s="582"/>
      <c r="I19" s="576">
        <v>2</v>
      </c>
      <c r="J19" s="583" t="s">
        <v>50</v>
      </c>
      <c r="K19" s="584" t="s">
        <v>1206</v>
      </c>
      <c r="L19" s="577" t="s">
        <v>1206</v>
      </c>
      <c r="M19" s="585" t="s">
        <v>1206</v>
      </c>
      <c r="N19" s="585" t="s">
        <v>1206</v>
      </c>
      <c r="O19" s="580"/>
      <c r="P19" s="584"/>
      <c r="T19" s="339"/>
      <c r="U19" s="335"/>
    </row>
    <row r="20" spans="1:21" s="19" customFormat="1" ht="51.75" customHeight="1">
      <c r="A20" s="576"/>
      <c r="B20" s="576"/>
      <c r="C20" s="577"/>
      <c r="D20" s="578"/>
      <c r="E20" s="579"/>
      <c r="F20" s="580"/>
      <c r="G20" s="581"/>
      <c r="H20" s="582"/>
      <c r="I20" s="576">
        <v>3</v>
      </c>
      <c r="J20" s="583" t="s">
        <v>57</v>
      </c>
      <c r="K20" s="584" t="s">
        <v>1206</v>
      </c>
      <c r="L20" s="577" t="s">
        <v>1206</v>
      </c>
      <c r="M20" s="585" t="s">
        <v>1206</v>
      </c>
      <c r="N20" s="585" t="s">
        <v>1206</v>
      </c>
      <c r="O20" s="580"/>
      <c r="P20" s="584"/>
      <c r="T20" s="339"/>
      <c r="U20" s="335"/>
    </row>
    <row r="21" spans="1:21" s="19" customFormat="1" ht="51.75" customHeight="1">
      <c r="A21" s="576"/>
      <c r="B21" s="576"/>
      <c r="C21" s="577"/>
      <c r="D21" s="578"/>
      <c r="E21" s="579"/>
      <c r="F21" s="580"/>
      <c r="G21" s="581"/>
      <c r="H21" s="582"/>
      <c r="I21" s="576">
        <v>4</v>
      </c>
      <c r="J21" s="583" t="s">
        <v>58</v>
      </c>
      <c r="K21" s="584" t="s">
        <v>1206</v>
      </c>
      <c r="L21" s="577" t="s">
        <v>1206</v>
      </c>
      <c r="M21" s="585" t="s">
        <v>1206</v>
      </c>
      <c r="N21" s="585" t="s">
        <v>1206</v>
      </c>
      <c r="O21" s="580"/>
      <c r="P21" s="584"/>
      <c r="T21" s="339"/>
      <c r="U21" s="335"/>
    </row>
    <row r="22" spans="1:21" s="19" customFormat="1" ht="51.75" customHeight="1">
      <c r="A22" s="576"/>
      <c r="B22" s="576"/>
      <c r="C22" s="577"/>
      <c r="D22" s="578"/>
      <c r="E22" s="579"/>
      <c r="F22" s="580"/>
      <c r="G22" s="581"/>
      <c r="H22" s="582"/>
      <c r="I22" s="576">
        <v>5</v>
      </c>
      <c r="J22" s="583" t="s">
        <v>59</v>
      </c>
      <c r="K22" s="584" t="s">
        <v>1206</v>
      </c>
      <c r="L22" s="577" t="s">
        <v>1206</v>
      </c>
      <c r="M22" s="585" t="s">
        <v>1206</v>
      </c>
      <c r="N22" s="585" t="s">
        <v>1206</v>
      </c>
      <c r="O22" s="580"/>
      <c r="P22" s="584"/>
      <c r="T22" s="339"/>
      <c r="U22" s="335"/>
    </row>
    <row r="23" spans="1:21" s="19" customFormat="1" ht="51.75" customHeight="1">
      <c r="A23" s="576"/>
      <c r="B23" s="576"/>
      <c r="C23" s="577"/>
      <c r="D23" s="578"/>
      <c r="E23" s="579"/>
      <c r="F23" s="580"/>
      <c r="G23" s="581"/>
      <c r="H23" s="582"/>
      <c r="I23" s="576">
        <v>6</v>
      </c>
      <c r="J23" s="583" t="s">
        <v>60</v>
      </c>
      <c r="K23" s="584" t="s">
        <v>1206</v>
      </c>
      <c r="L23" s="577" t="s">
        <v>1206</v>
      </c>
      <c r="M23" s="585" t="s">
        <v>1206</v>
      </c>
      <c r="N23" s="585" t="s">
        <v>1206</v>
      </c>
      <c r="O23" s="580"/>
      <c r="P23" s="584"/>
      <c r="T23" s="339"/>
      <c r="U23" s="335"/>
    </row>
    <row r="24" spans="1:21" s="19" customFormat="1" ht="51.75" customHeight="1">
      <c r="A24" s="576"/>
      <c r="B24" s="576"/>
      <c r="C24" s="577"/>
      <c r="D24" s="578"/>
      <c r="E24" s="579"/>
      <c r="F24" s="580"/>
      <c r="G24" s="581"/>
      <c r="H24" s="582"/>
      <c r="I24" s="576">
        <v>7</v>
      </c>
      <c r="J24" s="583" t="s">
        <v>495</v>
      </c>
      <c r="K24" s="584" t="s">
        <v>1206</v>
      </c>
      <c r="L24" s="577" t="s">
        <v>1206</v>
      </c>
      <c r="M24" s="585" t="s">
        <v>1206</v>
      </c>
      <c r="N24" s="585" t="s">
        <v>1206</v>
      </c>
      <c r="O24" s="580"/>
      <c r="P24" s="584"/>
      <c r="T24" s="339"/>
      <c r="U24" s="335"/>
    </row>
    <row r="25" spans="1:21" s="19" customFormat="1" ht="51.75" customHeight="1">
      <c r="A25" s="576"/>
      <c r="B25" s="576"/>
      <c r="C25" s="577"/>
      <c r="D25" s="578"/>
      <c r="E25" s="579"/>
      <c r="F25" s="580"/>
      <c r="G25" s="581"/>
      <c r="H25" s="582"/>
      <c r="I25" s="576">
        <v>8</v>
      </c>
      <c r="J25" s="583" t="s">
        <v>496</v>
      </c>
      <c r="K25" s="584" t="s">
        <v>1206</v>
      </c>
      <c r="L25" s="577" t="s">
        <v>1206</v>
      </c>
      <c r="M25" s="585" t="s">
        <v>1206</v>
      </c>
      <c r="N25" s="585" t="s">
        <v>1206</v>
      </c>
      <c r="O25" s="580"/>
      <c r="P25" s="584"/>
      <c r="T25" s="339"/>
      <c r="U25" s="335"/>
    </row>
    <row r="26" spans="1:21" s="19" customFormat="1" ht="29.25" hidden="1" customHeight="1">
      <c r="A26" s="23">
        <v>19</v>
      </c>
      <c r="B26" s="23"/>
      <c r="C26" s="26"/>
      <c r="D26" s="365"/>
      <c r="E26" s="366"/>
      <c r="F26" s="27"/>
      <c r="G26" s="368"/>
      <c r="H26" s="22"/>
      <c r="I26" s="358" t="s">
        <v>17</v>
      </c>
      <c r="J26" s="359"/>
      <c r="K26" s="359"/>
      <c r="L26" s="359"/>
      <c r="M26" s="359"/>
      <c r="N26" s="359"/>
      <c r="O26" s="359"/>
      <c r="P26" s="360"/>
      <c r="T26" s="339"/>
      <c r="U26" s="335"/>
    </row>
    <row r="27" spans="1:21" s="19" customFormat="1" ht="29.25" hidden="1" customHeight="1">
      <c r="A27" s="23">
        <v>20</v>
      </c>
      <c r="B27" s="23"/>
      <c r="C27" s="26"/>
      <c r="D27" s="365"/>
      <c r="E27" s="366"/>
      <c r="F27" s="27"/>
      <c r="G27" s="368"/>
      <c r="H27" s="22"/>
      <c r="I27" s="49" t="s">
        <v>11</v>
      </c>
      <c r="J27" s="46" t="s">
        <v>101</v>
      </c>
      <c r="K27" s="46" t="s">
        <v>100</v>
      </c>
      <c r="L27" s="47" t="s">
        <v>12</v>
      </c>
      <c r="M27" s="48" t="s">
        <v>13</v>
      </c>
      <c r="N27" s="48" t="s">
        <v>943</v>
      </c>
      <c r="O27" s="46" t="s">
        <v>14</v>
      </c>
      <c r="P27" s="46" t="s">
        <v>27</v>
      </c>
      <c r="T27" s="339"/>
      <c r="U27" s="335"/>
    </row>
    <row r="28" spans="1:21" s="19" customFormat="1" ht="29.25" hidden="1" customHeight="1">
      <c r="A28" s="23">
        <v>21</v>
      </c>
      <c r="B28" s="23"/>
      <c r="C28" s="26"/>
      <c r="D28" s="365"/>
      <c r="E28" s="366"/>
      <c r="F28" s="27"/>
      <c r="G28" s="368"/>
      <c r="H28" s="22"/>
      <c r="I28" s="23">
        <v>1</v>
      </c>
      <c r="J28" s="24" t="s">
        <v>61</v>
      </c>
      <c r="K28" s="25" t="s">
        <v>1206</v>
      </c>
      <c r="L28" s="26" t="s">
        <v>1206</v>
      </c>
      <c r="M28" s="50" t="s">
        <v>1206</v>
      </c>
      <c r="N28" s="50" t="s">
        <v>1206</v>
      </c>
      <c r="O28" s="27"/>
      <c r="P28" s="25"/>
      <c r="T28" s="339"/>
      <c r="U28" s="335"/>
    </row>
    <row r="29" spans="1:21" s="19" customFormat="1" ht="29.25" hidden="1" customHeight="1">
      <c r="A29" s="23">
        <v>22</v>
      </c>
      <c r="B29" s="23"/>
      <c r="C29" s="26"/>
      <c r="D29" s="365"/>
      <c r="E29" s="366"/>
      <c r="F29" s="27"/>
      <c r="G29" s="368"/>
      <c r="H29" s="22"/>
      <c r="I29" s="23">
        <v>2</v>
      </c>
      <c r="J29" s="24" t="s">
        <v>62</v>
      </c>
      <c r="K29" s="25" t="s">
        <v>1206</v>
      </c>
      <c r="L29" s="26" t="s">
        <v>1206</v>
      </c>
      <c r="M29" s="50" t="s">
        <v>1206</v>
      </c>
      <c r="N29" s="50" t="s">
        <v>1206</v>
      </c>
      <c r="O29" s="27"/>
      <c r="P29" s="25"/>
      <c r="T29" s="339"/>
      <c r="U29" s="335"/>
    </row>
    <row r="30" spans="1:21" s="19" customFormat="1" ht="29.25" hidden="1" customHeight="1">
      <c r="A30" s="23">
        <v>23</v>
      </c>
      <c r="B30" s="23"/>
      <c r="C30" s="26"/>
      <c r="D30" s="365"/>
      <c r="E30" s="366"/>
      <c r="F30" s="27"/>
      <c r="G30" s="368"/>
      <c r="H30" s="22"/>
      <c r="I30" s="23">
        <v>3</v>
      </c>
      <c r="J30" s="24" t="s">
        <v>63</v>
      </c>
      <c r="K30" s="25" t="s">
        <v>1206</v>
      </c>
      <c r="L30" s="26" t="s">
        <v>1206</v>
      </c>
      <c r="M30" s="50" t="s">
        <v>1206</v>
      </c>
      <c r="N30" s="50" t="s">
        <v>1206</v>
      </c>
      <c r="O30" s="27"/>
      <c r="P30" s="25"/>
      <c r="T30" s="339"/>
      <c r="U30" s="335"/>
    </row>
    <row r="31" spans="1:21" s="19" customFormat="1" ht="29.25" hidden="1" customHeight="1">
      <c r="A31" s="23">
        <v>24</v>
      </c>
      <c r="B31" s="23"/>
      <c r="C31" s="26"/>
      <c r="D31" s="365"/>
      <c r="E31" s="366"/>
      <c r="F31" s="27"/>
      <c r="G31" s="368"/>
      <c r="H31" s="22"/>
      <c r="I31" s="23">
        <v>4</v>
      </c>
      <c r="J31" s="24" t="s">
        <v>64</v>
      </c>
      <c r="K31" s="25" t="s">
        <v>1206</v>
      </c>
      <c r="L31" s="26" t="s">
        <v>1206</v>
      </c>
      <c r="M31" s="50" t="s">
        <v>1206</v>
      </c>
      <c r="N31" s="50" t="s">
        <v>1206</v>
      </c>
      <c r="O31" s="27"/>
      <c r="P31" s="25"/>
      <c r="T31" s="339"/>
      <c r="U31" s="335"/>
    </row>
    <row r="32" spans="1:21" s="19" customFormat="1" ht="29.25" hidden="1" customHeight="1">
      <c r="A32" s="23">
        <v>25</v>
      </c>
      <c r="B32" s="23"/>
      <c r="C32" s="26"/>
      <c r="D32" s="365"/>
      <c r="E32" s="366"/>
      <c r="F32" s="27"/>
      <c r="G32" s="368"/>
      <c r="H32" s="22"/>
      <c r="I32" s="23">
        <v>5</v>
      </c>
      <c r="J32" s="24" t="s">
        <v>65</v>
      </c>
      <c r="K32" s="25" t="s">
        <v>1206</v>
      </c>
      <c r="L32" s="26" t="s">
        <v>1206</v>
      </c>
      <c r="M32" s="50" t="s">
        <v>1206</v>
      </c>
      <c r="N32" s="50" t="s">
        <v>1206</v>
      </c>
      <c r="O32" s="27"/>
      <c r="P32" s="25"/>
      <c r="T32" s="339"/>
      <c r="U32" s="335"/>
    </row>
    <row r="33" spans="1:21" s="19" customFormat="1" ht="29.25" hidden="1" customHeight="1">
      <c r="A33" s="23">
        <v>26</v>
      </c>
      <c r="B33" s="23"/>
      <c r="C33" s="26"/>
      <c r="D33" s="365"/>
      <c r="E33" s="366"/>
      <c r="F33" s="27"/>
      <c r="G33" s="368"/>
      <c r="H33" s="22"/>
      <c r="I33" s="23">
        <v>6</v>
      </c>
      <c r="J33" s="24" t="s">
        <v>66</v>
      </c>
      <c r="K33" s="25" t="s">
        <v>1206</v>
      </c>
      <c r="L33" s="26" t="s">
        <v>1206</v>
      </c>
      <c r="M33" s="50" t="s">
        <v>1206</v>
      </c>
      <c r="N33" s="50" t="s">
        <v>1206</v>
      </c>
      <c r="O33" s="27"/>
      <c r="P33" s="25"/>
      <c r="T33" s="339"/>
      <c r="U33" s="335"/>
    </row>
    <row r="34" spans="1:21" s="19" customFormat="1" ht="29.25" hidden="1" customHeight="1">
      <c r="A34" s="23">
        <v>27</v>
      </c>
      <c r="B34" s="23"/>
      <c r="C34" s="26"/>
      <c r="D34" s="365"/>
      <c r="E34" s="366"/>
      <c r="F34" s="27"/>
      <c r="G34" s="368"/>
      <c r="H34" s="22"/>
      <c r="I34" s="23">
        <v>7</v>
      </c>
      <c r="J34" s="24" t="s">
        <v>497</v>
      </c>
      <c r="K34" s="25" t="s">
        <v>1206</v>
      </c>
      <c r="L34" s="26" t="s">
        <v>1206</v>
      </c>
      <c r="M34" s="50" t="s">
        <v>1206</v>
      </c>
      <c r="N34" s="50" t="s">
        <v>1206</v>
      </c>
      <c r="O34" s="27"/>
      <c r="P34" s="25"/>
      <c r="T34" s="339"/>
      <c r="U34" s="335"/>
    </row>
    <row r="35" spans="1:21" s="19" customFormat="1" ht="29.25" hidden="1" customHeight="1">
      <c r="A35" s="23">
        <v>28</v>
      </c>
      <c r="B35" s="23"/>
      <c r="C35" s="26"/>
      <c r="D35" s="365"/>
      <c r="E35" s="366"/>
      <c r="F35" s="27"/>
      <c r="G35" s="368"/>
      <c r="H35" s="22"/>
      <c r="I35" s="23">
        <v>8</v>
      </c>
      <c r="J35" s="24" t="s">
        <v>498</v>
      </c>
      <c r="K35" s="25" t="s">
        <v>1206</v>
      </c>
      <c r="L35" s="26" t="s">
        <v>1206</v>
      </c>
      <c r="M35" s="50" t="s">
        <v>1206</v>
      </c>
      <c r="N35" s="50" t="s">
        <v>1206</v>
      </c>
      <c r="O35" s="27"/>
      <c r="P35" s="25"/>
      <c r="T35" s="339"/>
      <c r="U35" s="335"/>
    </row>
    <row r="36" spans="1:21" s="19" customFormat="1" ht="29.25" hidden="1" customHeight="1">
      <c r="A36" s="23">
        <v>29</v>
      </c>
      <c r="B36" s="23"/>
      <c r="C36" s="26"/>
      <c r="D36" s="365"/>
      <c r="E36" s="366"/>
      <c r="F36" s="27"/>
      <c r="G36" s="368"/>
      <c r="H36" s="22"/>
      <c r="I36" s="358" t="s">
        <v>45</v>
      </c>
      <c r="J36" s="359"/>
      <c r="K36" s="359"/>
      <c r="L36" s="359"/>
      <c r="M36" s="359"/>
      <c r="N36" s="359"/>
      <c r="O36" s="359"/>
      <c r="P36" s="360"/>
      <c r="T36" s="339"/>
      <c r="U36" s="335"/>
    </row>
    <row r="37" spans="1:21" s="19" customFormat="1" ht="29.25" hidden="1" customHeight="1">
      <c r="A37" s="23">
        <v>30</v>
      </c>
      <c r="B37" s="23"/>
      <c r="C37" s="26"/>
      <c r="D37" s="365"/>
      <c r="E37" s="366"/>
      <c r="F37" s="27"/>
      <c r="G37" s="368"/>
      <c r="H37" s="22"/>
      <c r="I37" s="49" t="s">
        <v>11</v>
      </c>
      <c r="J37" s="46" t="s">
        <v>101</v>
      </c>
      <c r="K37" s="46" t="s">
        <v>100</v>
      </c>
      <c r="L37" s="47" t="s">
        <v>12</v>
      </c>
      <c r="M37" s="48" t="s">
        <v>13</v>
      </c>
      <c r="N37" s="48" t="s">
        <v>943</v>
      </c>
      <c r="O37" s="46" t="s">
        <v>14</v>
      </c>
      <c r="P37" s="46" t="s">
        <v>27</v>
      </c>
      <c r="T37" s="339"/>
      <c r="U37" s="335"/>
    </row>
    <row r="38" spans="1:21" s="19" customFormat="1" ht="29.25" hidden="1" customHeight="1">
      <c r="A38" s="23">
        <v>31</v>
      </c>
      <c r="B38" s="23"/>
      <c r="C38" s="26"/>
      <c r="D38" s="365"/>
      <c r="E38" s="366"/>
      <c r="F38" s="27"/>
      <c r="G38" s="368"/>
      <c r="H38" s="22"/>
      <c r="I38" s="23">
        <v>1</v>
      </c>
      <c r="J38" s="24" t="s">
        <v>67</v>
      </c>
      <c r="K38" s="25" t="s">
        <v>1206</v>
      </c>
      <c r="L38" s="26" t="s">
        <v>1206</v>
      </c>
      <c r="M38" s="50" t="s">
        <v>1206</v>
      </c>
      <c r="N38" s="50" t="s">
        <v>1206</v>
      </c>
      <c r="O38" s="27"/>
      <c r="P38" s="25"/>
      <c r="T38" s="339"/>
      <c r="U38" s="335"/>
    </row>
    <row r="39" spans="1:21" s="19" customFormat="1" ht="29.25" hidden="1" customHeight="1">
      <c r="A39" s="23">
        <v>32</v>
      </c>
      <c r="B39" s="23"/>
      <c r="C39" s="26"/>
      <c r="D39" s="365"/>
      <c r="E39" s="366"/>
      <c r="F39" s="27"/>
      <c r="G39" s="368"/>
      <c r="H39" s="22"/>
      <c r="I39" s="23">
        <v>2</v>
      </c>
      <c r="J39" s="24" t="s">
        <v>68</v>
      </c>
      <c r="K39" s="25" t="s">
        <v>1206</v>
      </c>
      <c r="L39" s="26" t="s">
        <v>1206</v>
      </c>
      <c r="M39" s="50" t="s">
        <v>1206</v>
      </c>
      <c r="N39" s="50" t="s">
        <v>1206</v>
      </c>
      <c r="O39" s="27"/>
      <c r="P39" s="25"/>
      <c r="T39" s="339"/>
      <c r="U39" s="335"/>
    </row>
    <row r="40" spans="1:21" s="19" customFormat="1" ht="29.25" hidden="1" customHeight="1">
      <c r="A40" s="23">
        <v>33</v>
      </c>
      <c r="B40" s="23"/>
      <c r="C40" s="26"/>
      <c r="D40" s="365"/>
      <c r="E40" s="366"/>
      <c r="F40" s="27"/>
      <c r="G40" s="368"/>
      <c r="H40" s="22"/>
      <c r="I40" s="23">
        <v>3</v>
      </c>
      <c r="J40" s="24" t="s">
        <v>69</v>
      </c>
      <c r="K40" s="25" t="s">
        <v>1206</v>
      </c>
      <c r="L40" s="26" t="s">
        <v>1206</v>
      </c>
      <c r="M40" s="50" t="s">
        <v>1206</v>
      </c>
      <c r="N40" s="50" t="s">
        <v>1206</v>
      </c>
      <c r="O40" s="27"/>
      <c r="P40" s="25"/>
      <c r="T40" s="339"/>
      <c r="U40" s="335"/>
    </row>
    <row r="41" spans="1:21" s="19" customFormat="1" ht="29.25" hidden="1" customHeight="1">
      <c r="A41" s="23">
        <v>34</v>
      </c>
      <c r="B41" s="23"/>
      <c r="C41" s="26"/>
      <c r="D41" s="365"/>
      <c r="E41" s="366"/>
      <c r="F41" s="27"/>
      <c r="G41" s="368"/>
      <c r="H41" s="22"/>
      <c r="I41" s="23">
        <v>4</v>
      </c>
      <c r="J41" s="24" t="s">
        <v>70</v>
      </c>
      <c r="K41" s="25" t="s">
        <v>1206</v>
      </c>
      <c r="L41" s="26" t="s">
        <v>1206</v>
      </c>
      <c r="M41" s="50" t="s">
        <v>1206</v>
      </c>
      <c r="N41" s="50" t="s">
        <v>1206</v>
      </c>
      <c r="O41" s="27"/>
      <c r="P41" s="25"/>
      <c r="T41" s="339"/>
      <c r="U41" s="335"/>
    </row>
    <row r="42" spans="1:21" s="19" customFormat="1" ht="29.25" hidden="1" customHeight="1">
      <c r="A42" s="23">
        <v>35</v>
      </c>
      <c r="B42" s="23"/>
      <c r="C42" s="26"/>
      <c r="D42" s="365"/>
      <c r="E42" s="366"/>
      <c r="F42" s="27"/>
      <c r="G42" s="368"/>
      <c r="H42" s="22"/>
      <c r="I42" s="23">
        <v>5</v>
      </c>
      <c r="J42" s="24" t="s">
        <v>71</v>
      </c>
      <c r="K42" s="25" t="s">
        <v>1206</v>
      </c>
      <c r="L42" s="26" t="s">
        <v>1206</v>
      </c>
      <c r="M42" s="50" t="s">
        <v>1206</v>
      </c>
      <c r="N42" s="50" t="s">
        <v>1206</v>
      </c>
      <c r="O42" s="27"/>
      <c r="P42" s="25"/>
      <c r="T42" s="339"/>
      <c r="U42" s="335"/>
    </row>
    <row r="43" spans="1:21" s="19" customFormat="1" ht="29.25" hidden="1" customHeight="1">
      <c r="A43" s="23">
        <v>36</v>
      </c>
      <c r="B43" s="23"/>
      <c r="C43" s="26"/>
      <c r="D43" s="365"/>
      <c r="E43" s="366"/>
      <c r="F43" s="27"/>
      <c r="G43" s="368"/>
      <c r="H43" s="22"/>
      <c r="I43" s="23">
        <v>6</v>
      </c>
      <c r="J43" s="24" t="s">
        <v>72</v>
      </c>
      <c r="K43" s="25" t="s">
        <v>1206</v>
      </c>
      <c r="L43" s="26" t="s">
        <v>1206</v>
      </c>
      <c r="M43" s="50" t="s">
        <v>1206</v>
      </c>
      <c r="N43" s="50" t="s">
        <v>1206</v>
      </c>
      <c r="O43" s="27"/>
      <c r="P43" s="25"/>
      <c r="T43" s="339"/>
      <c r="U43" s="335"/>
    </row>
    <row r="44" spans="1:21" s="19" customFormat="1" ht="29.25" hidden="1" customHeight="1">
      <c r="A44" s="23">
        <v>37</v>
      </c>
      <c r="B44" s="23"/>
      <c r="C44" s="26"/>
      <c r="D44" s="365"/>
      <c r="E44" s="366"/>
      <c r="F44" s="27"/>
      <c r="G44" s="368"/>
      <c r="H44" s="22"/>
      <c r="I44" s="23">
        <v>7</v>
      </c>
      <c r="J44" s="24" t="s">
        <v>499</v>
      </c>
      <c r="K44" s="25" t="s">
        <v>1206</v>
      </c>
      <c r="L44" s="26" t="s">
        <v>1206</v>
      </c>
      <c r="M44" s="50" t="s">
        <v>1206</v>
      </c>
      <c r="N44" s="50" t="s">
        <v>1206</v>
      </c>
      <c r="O44" s="27"/>
      <c r="P44" s="25"/>
      <c r="T44" s="339"/>
      <c r="U44" s="335"/>
    </row>
    <row r="45" spans="1:21" s="19" customFormat="1" ht="29.25" hidden="1" customHeight="1">
      <c r="A45" s="23">
        <v>38</v>
      </c>
      <c r="B45" s="23"/>
      <c r="C45" s="26"/>
      <c r="D45" s="365"/>
      <c r="E45" s="366"/>
      <c r="F45" s="27"/>
      <c r="G45" s="368"/>
      <c r="H45" s="22"/>
      <c r="I45" s="23">
        <v>8</v>
      </c>
      <c r="J45" s="24" t="s">
        <v>500</v>
      </c>
      <c r="K45" s="25" t="s">
        <v>1206</v>
      </c>
      <c r="L45" s="26" t="s">
        <v>1206</v>
      </c>
      <c r="M45" s="50" t="s">
        <v>1206</v>
      </c>
      <c r="N45" s="50" t="s">
        <v>1206</v>
      </c>
      <c r="O45" s="27"/>
      <c r="P45" s="25"/>
      <c r="T45" s="339"/>
      <c r="U45" s="335"/>
    </row>
    <row r="46" spans="1:21" ht="48.75" customHeight="1">
      <c r="A46" s="35"/>
      <c r="B46" s="35"/>
      <c r="C46" s="36"/>
      <c r="D46" s="57"/>
      <c r="E46" s="37"/>
      <c r="F46" s="38"/>
      <c r="G46" s="39"/>
      <c r="I46" s="40"/>
      <c r="J46" s="41"/>
      <c r="K46" s="42"/>
      <c r="L46" s="43"/>
      <c r="M46" s="53"/>
      <c r="N46" s="53"/>
      <c r="O46" s="44"/>
      <c r="P46" s="42"/>
    </row>
    <row r="47" spans="1:21" ht="14.25" customHeight="1">
      <c r="A47" s="567" t="s">
        <v>18</v>
      </c>
      <c r="B47" s="567"/>
      <c r="C47" s="567"/>
      <c r="D47" s="568"/>
      <c r="E47" s="569" t="s">
        <v>0</v>
      </c>
      <c r="F47" s="570" t="s">
        <v>1</v>
      </c>
      <c r="G47" s="571"/>
      <c r="H47" s="572" t="s">
        <v>2</v>
      </c>
      <c r="I47" s="572"/>
      <c r="J47" s="572"/>
      <c r="K47" s="572"/>
      <c r="L47" s="573"/>
      <c r="M47" s="574" t="s">
        <v>3</v>
      </c>
      <c r="N47" s="575" t="s">
        <v>3</v>
      </c>
      <c r="O47" s="571" t="s">
        <v>3</v>
      </c>
      <c r="P47" s="567"/>
      <c r="Q47" s="33"/>
    </row>
  </sheetData>
  <sortState ref="B8:F15">
    <sortCondition ref="F8:F15"/>
  </sortState>
  <mergeCells count="18">
    <mergeCell ref="A1:P1"/>
    <mergeCell ref="A2:P2"/>
    <mergeCell ref="A3:C3"/>
    <mergeCell ref="D3:E3"/>
    <mergeCell ref="F3:G3"/>
    <mergeCell ref="I3:M3"/>
    <mergeCell ref="A6:A7"/>
    <mergeCell ref="B6:B7"/>
    <mergeCell ref="A4:C4"/>
    <mergeCell ref="D4:E4"/>
    <mergeCell ref="N3:P3"/>
    <mergeCell ref="N4:P4"/>
    <mergeCell ref="N5:P5"/>
    <mergeCell ref="G6:G7"/>
    <mergeCell ref="F6:F7"/>
    <mergeCell ref="C6:C7"/>
    <mergeCell ref="D6:D7"/>
    <mergeCell ref="E6:E7"/>
  </mergeCells>
  <conditionalFormatting sqref="N1:N1048576">
    <cfRule type="containsText" dxfId="67" priority="4" stopIfTrue="1" operator="containsText" text="FERDİ">
      <formula>NOT(ISERROR(SEARCH("FERDİ",N1)))</formula>
    </cfRule>
  </conditionalFormatting>
  <conditionalFormatting sqref="E1:E1048576">
    <cfRule type="containsText" dxfId="66" priority="3" stopIfTrue="1" operator="containsText" text="FERDİ">
      <formula>NOT(ISERROR(SEARCH("FERDİ",E1)))</formula>
    </cfRule>
  </conditionalFormatting>
  <conditionalFormatting sqref="N3">
    <cfRule type="containsText" dxfId="65" priority="2" stopIfTrue="1" operator="containsText" text="FERDİ">
      <formula>NOT(ISERROR(SEARCH("FERDİ",N3)))</formula>
    </cfRule>
  </conditionalFormatting>
  <conditionalFormatting sqref="N4">
    <cfRule type="containsText" dxfId="64"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8"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codeName="Sayfa10">
    <tabColor rgb="FFFFC000"/>
  </sheetPr>
  <dimension ref="A1:U63"/>
  <sheetViews>
    <sheetView view="pageBreakPreview" topLeftCell="A4" zoomScale="80" zoomScaleSheetLayoutView="80" workbookViewId="0">
      <selection activeCell="C10" sqref="C10"/>
    </sheetView>
  </sheetViews>
  <sheetFormatPr defaultRowHeight="12.75"/>
  <cols>
    <col min="1" max="1" width="4.85546875" style="28" customWidth="1"/>
    <col min="2" max="2" width="10" style="28" bestFit="1" customWidth="1"/>
    <col min="3" max="3" width="16.42578125" style="21" customWidth="1"/>
    <col min="4" max="4" width="17.85546875" style="52" customWidth="1"/>
    <col min="5" max="5" width="32.140625" style="52" customWidth="1"/>
    <col min="6" max="6" width="14.85546875" style="187" customWidth="1"/>
    <col min="7" max="7" width="7.5703125" style="29" customWidth="1"/>
    <col min="8" max="8" width="2.140625" style="21" customWidth="1"/>
    <col min="9" max="9" width="6.28515625" style="28" customWidth="1"/>
    <col min="10" max="10" width="12.42578125" style="28" hidden="1" customWidth="1"/>
    <col min="11" max="11" width="7.7109375" style="28" customWidth="1"/>
    <col min="12" max="12" width="17" style="30" customWidth="1"/>
    <col min="13" max="13" width="21.5703125" style="56" bestFit="1" customWidth="1"/>
    <col min="14" max="14" width="30.85546875" style="56" customWidth="1"/>
    <col min="15" max="15" width="13.5703125" style="187" customWidth="1"/>
    <col min="16" max="16" width="7.7109375" style="21" customWidth="1"/>
    <col min="17" max="17" width="5.7109375" style="21" customWidth="1"/>
    <col min="18" max="19" width="9.140625" style="21"/>
    <col min="20" max="20" width="8.5703125" style="339" bestFit="1" customWidth="1"/>
    <col min="21" max="21" width="5" style="335" bestFit="1" customWidth="1"/>
    <col min="22" max="16384" width="9.140625" style="21"/>
  </cols>
  <sheetData>
    <row r="1" spans="1:21" s="10" customFormat="1" ht="50.25" customHeight="1">
      <c r="A1" s="880" t="str">
        <f>('YARIŞMA BİLGİLERİ'!A2)</f>
        <v>Atletizm Federasyonu                                                                                                                                                                                                                                                               İzmir Atletizm İl Temsilciliği</v>
      </c>
      <c r="B1" s="880"/>
      <c r="C1" s="880"/>
      <c r="D1" s="880"/>
      <c r="E1" s="880"/>
      <c r="F1" s="880"/>
      <c r="G1" s="880"/>
      <c r="H1" s="880"/>
      <c r="I1" s="880"/>
      <c r="J1" s="880"/>
      <c r="K1" s="880"/>
      <c r="L1" s="880"/>
      <c r="M1" s="880"/>
      <c r="N1" s="880"/>
      <c r="O1" s="880"/>
      <c r="P1" s="880"/>
      <c r="T1" s="338"/>
      <c r="U1" s="334"/>
    </row>
    <row r="2" spans="1:21" s="10" customFormat="1" ht="24.75" customHeight="1">
      <c r="A2" s="881" t="str">
        <f>'YARIŞMA BİLGİLERİ'!F19</f>
        <v>Kulüpler Arası Atletizm Süper lig Yarışmaları 1. Kademe</v>
      </c>
      <c r="B2" s="881"/>
      <c r="C2" s="881"/>
      <c r="D2" s="881"/>
      <c r="E2" s="881"/>
      <c r="F2" s="881"/>
      <c r="G2" s="881"/>
      <c r="H2" s="881"/>
      <c r="I2" s="881"/>
      <c r="J2" s="881"/>
      <c r="K2" s="881"/>
      <c r="L2" s="881"/>
      <c r="M2" s="881"/>
      <c r="N2" s="881"/>
      <c r="O2" s="881"/>
      <c r="P2" s="881"/>
      <c r="T2" s="338"/>
      <c r="U2" s="334"/>
    </row>
    <row r="3" spans="1:21" s="12" customFormat="1" ht="29.25" customHeight="1">
      <c r="A3" s="882" t="s">
        <v>115</v>
      </c>
      <c r="B3" s="882"/>
      <c r="C3" s="882"/>
      <c r="D3" s="883" t="str">
        <f>'YARIŞMA PROGRAMI'!B9</f>
        <v>1500 Metre</v>
      </c>
      <c r="E3" s="883"/>
      <c r="F3" s="884"/>
      <c r="G3" s="884"/>
      <c r="H3" s="566"/>
      <c r="I3" s="882" t="s">
        <v>644</v>
      </c>
      <c r="J3" s="882"/>
      <c r="K3" s="882"/>
      <c r="L3" s="882"/>
      <c r="M3" s="882"/>
      <c r="N3" s="873" t="str">
        <f>VLOOKUP(D3,Rekorlar!A2:G43,7,0)</f>
        <v>Süreyya AYHAN 3:55.33</v>
      </c>
      <c r="O3" s="873"/>
      <c r="P3" s="873"/>
      <c r="T3" s="338"/>
      <c r="U3" s="334"/>
    </row>
    <row r="4" spans="1:21" s="12" customFormat="1" ht="23.25" customHeight="1">
      <c r="A4" s="871" t="s">
        <v>105</v>
      </c>
      <c r="B4" s="871"/>
      <c r="C4" s="871"/>
      <c r="D4" s="872" t="str">
        <f>'YARIŞMA BİLGİLERİ'!F21</f>
        <v>Kadınlar</v>
      </c>
      <c r="E4" s="872"/>
      <c r="F4" s="595"/>
      <c r="G4" s="521"/>
      <c r="H4" s="521"/>
      <c r="I4" s="521"/>
      <c r="J4" s="521"/>
      <c r="K4" s="521"/>
      <c r="L4" s="523"/>
      <c r="M4" s="417" t="s">
        <v>5</v>
      </c>
      <c r="N4" s="861" t="str">
        <f>VLOOKUP(D3,'YARIŞMA PROGRAMI'!B7:C29,2,0)</f>
        <v>3 Haziran 2014 20.10</v>
      </c>
      <c r="O4" s="861"/>
      <c r="P4" s="861"/>
      <c r="T4" s="338"/>
      <c r="U4" s="334"/>
    </row>
    <row r="5" spans="1:21" s="10" customFormat="1" ht="15" customHeight="1">
      <c r="A5" s="13"/>
      <c r="B5" s="13"/>
      <c r="C5" s="14"/>
      <c r="D5" s="15"/>
      <c r="E5" s="16"/>
      <c r="F5" s="188"/>
      <c r="G5" s="16"/>
      <c r="H5" s="16"/>
      <c r="I5" s="13"/>
      <c r="J5" s="13"/>
      <c r="K5" s="13"/>
      <c r="L5" s="17"/>
      <c r="M5" s="18"/>
      <c r="N5" s="858">
        <f ca="1">NOW()</f>
        <v>41797.034494675929</v>
      </c>
      <c r="O5" s="858"/>
      <c r="P5" s="858"/>
      <c r="T5" s="338"/>
      <c r="U5" s="334"/>
    </row>
    <row r="6" spans="1:21" s="19" customFormat="1" ht="26.25" customHeight="1">
      <c r="A6" s="868" t="s">
        <v>11</v>
      </c>
      <c r="B6" s="869" t="s">
        <v>100</v>
      </c>
      <c r="C6" s="878" t="s">
        <v>112</v>
      </c>
      <c r="D6" s="877" t="s">
        <v>13</v>
      </c>
      <c r="E6" s="877" t="s">
        <v>944</v>
      </c>
      <c r="F6" s="891" t="s">
        <v>14</v>
      </c>
      <c r="G6" s="875" t="s">
        <v>301</v>
      </c>
      <c r="I6" s="358" t="s">
        <v>15</v>
      </c>
      <c r="J6" s="359"/>
      <c r="K6" s="359"/>
      <c r="L6" s="359"/>
      <c r="M6" s="359"/>
      <c r="N6" s="359"/>
      <c r="O6" s="359"/>
      <c r="P6" s="360"/>
      <c r="T6" s="339"/>
      <c r="U6" s="335"/>
    </row>
    <row r="7" spans="1:21" ht="30" customHeight="1">
      <c r="A7" s="868"/>
      <c r="B7" s="870"/>
      <c r="C7" s="878"/>
      <c r="D7" s="877"/>
      <c r="E7" s="877"/>
      <c r="F7" s="891"/>
      <c r="G7" s="876"/>
      <c r="H7" s="20"/>
      <c r="I7" s="46" t="s">
        <v>11</v>
      </c>
      <c r="J7" s="46" t="s">
        <v>101</v>
      </c>
      <c r="K7" s="46" t="s">
        <v>100</v>
      </c>
      <c r="L7" s="47" t="s">
        <v>12</v>
      </c>
      <c r="M7" s="48" t="s">
        <v>13</v>
      </c>
      <c r="N7" s="48" t="s">
        <v>944</v>
      </c>
      <c r="O7" s="596" t="s">
        <v>14</v>
      </c>
      <c r="P7" s="46" t="s">
        <v>27</v>
      </c>
    </row>
    <row r="8" spans="1:21" s="19" customFormat="1" ht="59.25" customHeight="1">
      <c r="A8" s="548">
        <v>1</v>
      </c>
      <c r="B8" s="548">
        <v>301</v>
      </c>
      <c r="C8" s="549">
        <v>33285</v>
      </c>
      <c r="D8" s="550" t="s">
        <v>1016</v>
      </c>
      <c r="E8" s="551" t="s">
        <v>1014</v>
      </c>
      <c r="F8" s="552">
        <v>41758</v>
      </c>
      <c r="G8" s="553">
        <v>8</v>
      </c>
      <c r="H8" s="554"/>
      <c r="I8" s="548">
        <v>1</v>
      </c>
      <c r="J8" s="179" t="s">
        <v>305</v>
      </c>
      <c r="K8" s="555">
        <f>IF(ISERROR(VLOOKUP(J8,'KAYIT LİSTESİ'!$B$4:$H$1023,3,0)),"",(VLOOKUP(J8,'KAYIT LİSTESİ'!$B$4:$H$1023,3,0)))</f>
        <v>338</v>
      </c>
      <c r="L8" s="549">
        <f>IF(ISERROR(VLOOKUP(J8,'KAYIT LİSTESİ'!$B$4:$H$1023,4,0)),"",(VLOOKUP(J8,'KAYIT LİSTESİ'!$B$4:$H$1023,4,0)))</f>
        <v>34242</v>
      </c>
      <c r="M8" s="556" t="str">
        <f>IF(ISERROR(VLOOKUP(J8,'KAYIT LİSTESİ'!$B$4:$H$1023,5,0)),"",(VLOOKUP(J8,'KAYIT LİSTESİ'!$B$4:$H$1023,5,0)))</f>
        <v>E.BAHAR DÖLEK</v>
      </c>
      <c r="N8" s="556" t="str">
        <f>IF(ISERROR(VLOOKUP(J8,'KAYIT LİSTESİ'!$B$4:$H$1023,6,0)),"",(VLOOKUP(J8,'KAYIT LİSTESİ'!$B$4:$H$1023,6,0)))</f>
        <v>MERSİN-MESKİSPOR</v>
      </c>
      <c r="O8" s="552">
        <v>42834</v>
      </c>
      <c r="P8" s="555">
        <v>3</v>
      </c>
      <c r="T8" s="339"/>
      <c r="U8" s="335"/>
    </row>
    <row r="9" spans="1:21" s="19" customFormat="1" ht="59.25" customHeight="1">
      <c r="A9" s="548">
        <v>2</v>
      </c>
      <c r="B9" s="548">
        <v>313</v>
      </c>
      <c r="C9" s="549">
        <v>33819</v>
      </c>
      <c r="D9" s="550" t="s">
        <v>1062</v>
      </c>
      <c r="E9" s="551" t="s">
        <v>1059</v>
      </c>
      <c r="F9" s="552">
        <v>41831</v>
      </c>
      <c r="G9" s="553">
        <v>7</v>
      </c>
      <c r="H9" s="554"/>
      <c r="I9" s="548">
        <v>2</v>
      </c>
      <c r="J9" s="179" t="s">
        <v>306</v>
      </c>
      <c r="K9" s="555">
        <f>IF(ISERROR(VLOOKUP(J9,'KAYIT LİSTESİ'!$B$4:$H$1023,3,0)),"",(VLOOKUP(J9,'KAYIT LİSTESİ'!$B$4:$H$1023,3,0)))</f>
        <v>267</v>
      </c>
      <c r="L9" s="549" t="str">
        <f>IF(ISERROR(VLOOKUP(J9,'KAYIT LİSTESİ'!$B$4:$H$1023,4,0)),"",(VLOOKUP(J9,'KAYIT LİSTESİ'!$B$4:$H$1023,4,0)))</f>
        <v>09 09 1987</v>
      </c>
      <c r="M9" s="556" t="str">
        <f>IF(ISERROR(VLOOKUP(J9,'KAYIT LİSTESİ'!$B$4:$H$1023,5,0)),"",(VLOOKUP(J9,'KAYIT LİSTESİ'!$B$4:$H$1023,5,0)))</f>
        <v>Şeyma YILDIZ</v>
      </c>
      <c r="N9" s="556" t="str">
        <f>IF(ISERROR(VLOOKUP(J9,'KAYIT LİSTESİ'!$B$4:$H$1023,6,0)),"",(VLOOKUP(J9,'KAYIT LİSTESİ'!$B$4:$H$1023,6,0)))</f>
        <v>İSTANBUL-BEŞİKTAŞ J.K</v>
      </c>
      <c r="O9" s="552">
        <v>43689</v>
      </c>
      <c r="P9" s="555">
        <v>5</v>
      </c>
      <c r="T9" s="339"/>
      <c r="U9" s="335"/>
    </row>
    <row r="10" spans="1:21" s="19" customFormat="1" ht="59.25" customHeight="1">
      <c r="A10" s="548">
        <v>3</v>
      </c>
      <c r="B10" s="548">
        <v>338</v>
      </c>
      <c r="C10" s="577">
        <v>34242</v>
      </c>
      <c r="D10" s="550" t="s">
        <v>1098</v>
      </c>
      <c r="E10" s="551" t="s">
        <v>1096</v>
      </c>
      <c r="F10" s="552">
        <v>42834</v>
      </c>
      <c r="G10" s="553">
        <v>6</v>
      </c>
      <c r="H10" s="554"/>
      <c r="I10" s="548">
        <v>3</v>
      </c>
      <c r="J10" s="179" t="s">
        <v>307</v>
      </c>
      <c r="K10" s="555">
        <f>IF(ISERROR(VLOOKUP(J10,'KAYIT LİSTESİ'!$B$4:$H$1023,3,0)),"",(VLOOKUP(J10,'KAYIT LİSTESİ'!$B$4:$H$1023,3,0)))</f>
        <v>377</v>
      </c>
      <c r="L10" s="549">
        <f>IF(ISERROR(VLOOKUP(J10,'KAYIT LİSTESİ'!$B$4:$H$1023,4,0)),"",(VLOOKUP(J10,'KAYIT LİSTESİ'!$B$4:$H$1023,4,0)))</f>
        <v>35431</v>
      </c>
      <c r="M10" s="556" t="str">
        <f>IF(ISERROR(VLOOKUP(J10,'KAYIT LİSTESİ'!$B$4:$H$1023,5,0)),"",(VLOOKUP(J10,'KAYIT LİSTESİ'!$B$4:$H$1023,5,0)))</f>
        <v>DAMLA ÇELİK</v>
      </c>
      <c r="N10" s="556" t="str">
        <f>IF(ISERROR(VLOOKUP(J10,'KAYIT LİSTESİ'!$B$4:$H$1023,6,0)),"",(VLOOKUP(J10,'KAYIT LİSTESİ'!$B$4:$H$1023,6,0)))</f>
        <v>İSTANBUL-ÜSKÜDAR BELEDİYESİ SPOR KULÜBÜ</v>
      </c>
      <c r="O10" s="552">
        <v>45175</v>
      </c>
      <c r="P10" s="555">
        <v>7</v>
      </c>
      <c r="T10" s="339"/>
      <c r="U10" s="335"/>
    </row>
    <row r="11" spans="1:21" s="19" customFormat="1" ht="59.25" customHeight="1">
      <c r="A11" s="548">
        <v>4</v>
      </c>
      <c r="B11" s="548">
        <v>271</v>
      </c>
      <c r="C11" s="549">
        <v>34568</v>
      </c>
      <c r="D11" s="550" t="s">
        <v>998</v>
      </c>
      <c r="E11" s="551" t="s">
        <v>996</v>
      </c>
      <c r="F11" s="552">
        <v>43179</v>
      </c>
      <c r="G11" s="553">
        <v>5</v>
      </c>
      <c r="H11" s="554"/>
      <c r="I11" s="548">
        <v>4</v>
      </c>
      <c r="J11" s="179" t="s">
        <v>308</v>
      </c>
      <c r="K11" s="555">
        <f>IF(ISERROR(VLOOKUP(J11,'KAYIT LİSTESİ'!$B$4:$H$1023,3,0)),"",(VLOOKUP(J11,'KAYIT LİSTESİ'!$B$4:$H$1023,3,0)))</f>
        <v>301</v>
      </c>
      <c r="L11" s="549">
        <f>IF(ISERROR(VLOOKUP(J11,'KAYIT LİSTESİ'!$B$4:$H$1023,4,0)),"",(VLOOKUP(J11,'KAYIT LİSTESİ'!$B$4:$H$1023,4,0)))</f>
        <v>33285</v>
      </c>
      <c r="M11" s="556" t="str">
        <f>IF(ISERROR(VLOOKUP(J11,'KAYIT LİSTESİ'!$B$4:$H$1023,5,0)),"",(VLOOKUP(J11,'KAYIT LİSTESİ'!$B$4:$H$1023,5,0)))</f>
        <v>TUĞBA KOYUNCU</v>
      </c>
      <c r="N11" s="556" t="str">
        <f>IF(ISERROR(VLOOKUP(J11,'KAYIT LİSTESİ'!$B$4:$H$1023,6,0)),"",(VLOOKUP(J11,'KAYIT LİSTESİ'!$B$4:$H$1023,6,0)))</f>
        <v>İSTANBUL-ENKA SPOR KULÜBÜ</v>
      </c>
      <c r="O11" s="552">
        <v>41758</v>
      </c>
      <c r="P11" s="555">
        <v>1</v>
      </c>
      <c r="T11" s="339"/>
      <c r="U11" s="335"/>
    </row>
    <row r="12" spans="1:21" s="19" customFormat="1" ht="59.25" customHeight="1">
      <c r="A12" s="548">
        <v>5</v>
      </c>
      <c r="B12" s="548">
        <v>267</v>
      </c>
      <c r="C12" s="549" t="s">
        <v>964</v>
      </c>
      <c r="D12" s="550" t="s">
        <v>965</v>
      </c>
      <c r="E12" s="551" t="s">
        <v>961</v>
      </c>
      <c r="F12" s="552">
        <v>43689</v>
      </c>
      <c r="G12" s="553">
        <v>4</v>
      </c>
      <c r="H12" s="554"/>
      <c r="I12" s="548">
        <v>5</v>
      </c>
      <c r="J12" s="179" t="s">
        <v>309</v>
      </c>
      <c r="K12" s="555">
        <f>IF(ISERROR(VLOOKUP(J12,'KAYIT LİSTESİ'!$B$4:$H$1023,3,0)),"",(VLOOKUP(J12,'KAYIT LİSTESİ'!$B$4:$H$1023,3,0)))</f>
        <v>313</v>
      </c>
      <c r="L12" s="549">
        <f>IF(ISERROR(VLOOKUP(J12,'KAYIT LİSTESİ'!$B$4:$H$1023,4,0)),"",(VLOOKUP(J12,'KAYIT LİSTESİ'!$B$4:$H$1023,4,0)))</f>
        <v>33819</v>
      </c>
      <c r="M12" s="556" t="str">
        <f>IF(ISERROR(VLOOKUP(J12,'KAYIT LİSTESİ'!$B$4:$H$1023,5,0)),"",(VLOOKUP(J12,'KAYIT LİSTESİ'!$B$4:$H$1023,5,0)))</f>
        <v>GAMZE BULUT</v>
      </c>
      <c r="N12" s="556" t="str">
        <f>IF(ISERROR(VLOOKUP(J12,'KAYIT LİSTESİ'!$B$4:$H$1023,6,0)),"",(VLOOKUP(J12,'KAYIT LİSTESİ'!$B$4:$H$1023,6,0)))</f>
        <v>İSTANBUL-FENERBAHÇE</v>
      </c>
      <c r="O12" s="552">
        <v>41831</v>
      </c>
      <c r="P12" s="555">
        <v>2</v>
      </c>
      <c r="T12" s="339"/>
      <c r="U12" s="335"/>
    </row>
    <row r="13" spans="1:21" s="19" customFormat="1" ht="59.25" customHeight="1">
      <c r="A13" s="548">
        <v>6</v>
      </c>
      <c r="B13" s="548">
        <v>356</v>
      </c>
      <c r="C13" s="549">
        <v>35668</v>
      </c>
      <c r="D13" s="550" t="s">
        <v>1116</v>
      </c>
      <c r="E13" s="551" t="s">
        <v>1114</v>
      </c>
      <c r="F13" s="552">
        <v>43969</v>
      </c>
      <c r="G13" s="553">
        <v>3</v>
      </c>
      <c r="H13" s="554"/>
      <c r="I13" s="548">
        <v>6</v>
      </c>
      <c r="J13" s="179" t="s">
        <v>310</v>
      </c>
      <c r="K13" s="555">
        <f>IF(ISERROR(VLOOKUP(J13,'KAYIT LİSTESİ'!$B$4:$H$1023,3,0)),"",(VLOOKUP(J13,'KAYIT LİSTESİ'!$B$4:$H$1023,3,0)))</f>
        <v>271</v>
      </c>
      <c r="L13" s="549">
        <f>IF(ISERROR(VLOOKUP(J13,'KAYIT LİSTESİ'!$B$4:$H$1023,4,0)),"",(VLOOKUP(J13,'KAYIT LİSTESİ'!$B$4:$H$1023,4,0)))</f>
        <v>34568</v>
      </c>
      <c r="M13" s="556" t="str">
        <f>IF(ISERROR(VLOOKUP(J13,'KAYIT LİSTESİ'!$B$4:$H$1023,5,0)),"",(VLOOKUP(J13,'KAYIT LİSTESİ'!$B$4:$H$1023,5,0)))</f>
        <v>Betül ARSLAN</v>
      </c>
      <c r="N13" s="556" t="str">
        <f>IF(ISERROR(VLOOKUP(J13,'KAYIT LİSTESİ'!$B$4:$H$1023,6,0)),"",(VLOOKUP(J13,'KAYIT LİSTESİ'!$B$4:$H$1023,6,0)))</f>
        <v>BURSA-BURSA BÜYÜKŞEHİR BELEDİYESPOR K.</v>
      </c>
      <c r="O13" s="552">
        <v>43179</v>
      </c>
      <c r="P13" s="555">
        <v>4</v>
      </c>
      <c r="T13" s="339"/>
      <c r="U13" s="335"/>
    </row>
    <row r="14" spans="1:21" s="19" customFormat="1" ht="59.25" customHeight="1">
      <c r="A14" s="548">
        <v>7</v>
      </c>
      <c r="B14" s="548">
        <v>377</v>
      </c>
      <c r="C14" s="549">
        <v>35431</v>
      </c>
      <c r="D14" s="550" t="s">
        <v>1141</v>
      </c>
      <c r="E14" s="551" t="s">
        <v>1129</v>
      </c>
      <c r="F14" s="552">
        <v>45175</v>
      </c>
      <c r="G14" s="553">
        <v>2</v>
      </c>
      <c r="H14" s="554"/>
      <c r="I14" s="548">
        <v>7</v>
      </c>
      <c r="J14" s="179" t="s">
        <v>311</v>
      </c>
      <c r="K14" s="555">
        <f>IF(ISERROR(VLOOKUP(J14,'KAYIT LİSTESİ'!$B$4:$H$1023,3,0)),"",(VLOOKUP(J14,'KAYIT LİSTESİ'!$B$4:$H$1023,3,0)))</f>
        <v>332</v>
      </c>
      <c r="L14" s="549">
        <f>IF(ISERROR(VLOOKUP(J14,'KAYIT LİSTESİ'!$B$4:$H$1023,4,0)),"",(VLOOKUP(J14,'KAYIT LİSTESİ'!$B$4:$H$1023,4,0)))</f>
        <v>35796</v>
      </c>
      <c r="M14" s="556" t="str">
        <f>IF(ISERROR(VLOOKUP(J14,'KAYIT LİSTESİ'!$B$4:$H$1023,5,0)),"",(VLOOKUP(J14,'KAYIT LİSTESİ'!$B$4:$H$1023,5,0)))</f>
        <v>MEHTAP KILIÇHAN</v>
      </c>
      <c r="N14" s="556" t="str">
        <f>IF(ISERROR(VLOOKUP(J14,'KAYIT LİSTESİ'!$B$4:$H$1023,6,0)),"",(VLOOKUP(J14,'KAYIT LİSTESİ'!$B$4:$H$1023,6,0)))</f>
        <v>İZMİR-İZMİR BÜYÜKŞEHİR BELEDİYE SPOR KLUBÜ</v>
      </c>
      <c r="O14" s="552">
        <v>53198</v>
      </c>
      <c r="P14" s="555">
        <v>8</v>
      </c>
      <c r="T14" s="339"/>
      <c r="U14" s="335"/>
    </row>
    <row r="15" spans="1:21" s="19" customFormat="1" ht="76.5" customHeight="1">
      <c r="A15" s="548">
        <v>8</v>
      </c>
      <c r="B15" s="548">
        <v>332</v>
      </c>
      <c r="C15" s="549">
        <v>35796</v>
      </c>
      <c r="D15" s="550" t="s">
        <v>1084</v>
      </c>
      <c r="E15" s="551" t="s">
        <v>1081</v>
      </c>
      <c r="F15" s="552">
        <v>53198</v>
      </c>
      <c r="G15" s="553">
        <v>1</v>
      </c>
      <c r="H15" s="554"/>
      <c r="I15" s="548">
        <v>8</v>
      </c>
      <c r="J15" s="179" t="s">
        <v>312</v>
      </c>
      <c r="K15" s="555">
        <f>IF(ISERROR(VLOOKUP(J15,'KAYIT LİSTESİ'!$B$4:$H$1023,3,0)),"",(VLOOKUP(J15,'KAYIT LİSTESİ'!$B$4:$H$1023,3,0)))</f>
        <v>356</v>
      </c>
      <c r="L15" s="549">
        <f>IF(ISERROR(VLOOKUP(J15,'KAYIT LİSTESİ'!$B$4:$H$1023,4,0)),"",(VLOOKUP(J15,'KAYIT LİSTESİ'!$B$4:$H$1023,4,0)))</f>
        <v>35668</v>
      </c>
      <c r="M15" s="556" t="str">
        <f>IF(ISERROR(VLOOKUP(J15,'KAYIT LİSTESİ'!$B$4:$H$1023,5,0)),"",(VLOOKUP(J15,'KAYIT LİSTESİ'!$B$4:$H$1023,5,0)))</f>
        <v>SONGÜL KONAK</v>
      </c>
      <c r="N15" s="556" t="str">
        <f>IF(ISERROR(VLOOKUP(J15,'KAYIT LİSTESİ'!$B$4:$H$1023,6,0)),"",(VLOOKUP(J15,'KAYIT LİSTESİ'!$B$4:$H$1023,6,0)))</f>
        <v>BURSA-OSMANGAZİ BELEDİYESPOR</v>
      </c>
      <c r="O15" s="552">
        <v>43969</v>
      </c>
      <c r="P15" s="555">
        <v>6</v>
      </c>
      <c r="T15" s="339"/>
      <c r="U15" s="335"/>
    </row>
    <row r="16" spans="1:21" s="19" customFormat="1" ht="52.5" customHeight="1">
      <c r="A16" s="548"/>
      <c r="B16" s="548"/>
      <c r="C16" s="549"/>
      <c r="D16" s="550"/>
      <c r="E16" s="551"/>
      <c r="F16" s="552"/>
      <c r="G16" s="553"/>
      <c r="H16" s="554"/>
      <c r="I16" s="548">
        <v>9</v>
      </c>
      <c r="J16" s="179" t="s">
        <v>313</v>
      </c>
      <c r="K16" s="555" t="str">
        <f>IF(ISERROR(VLOOKUP(J16,'KAYIT LİSTESİ'!$B$4:$H$1023,3,0)),"",(VLOOKUP(J16,'KAYIT LİSTESİ'!$B$4:$H$1023,3,0)))</f>
        <v/>
      </c>
      <c r="L16" s="549" t="str">
        <f>IF(ISERROR(VLOOKUP(J16,'KAYIT LİSTESİ'!$B$4:$H$1023,4,0)),"",(VLOOKUP(J16,'KAYIT LİSTESİ'!$B$4:$H$1023,4,0)))</f>
        <v/>
      </c>
      <c r="M16" s="556" t="str">
        <f>IF(ISERROR(VLOOKUP(J16,'KAYIT LİSTESİ'!$B$4:$H$1023,5,0)),"",(VLOOKUP(J16,'KAYIT LİSTESİ'!$B$4:$H$1023,5,0)))</f>
        <v/>
      </c>
      <c r="N16" s="556" t="str">
        <f>IF(ISERROR(VLOOKUP(J16,'KAYIT LİSTESİ'!$B$4:$H$1023,6,0)),"",(VLOOKUP(J16,'KAYIT LİSTESİ'!$B$4:$H$1023,6,0)))</f>
        <v/>
      </c>
      <c r="O16" s="552"/>
      <c r="P16" s="555"/>
      <c r="T16" s="339"/>
      <c r="U16" s="335"/>
    </row>
    <row r="17" spans="1:21" s="19" customFormat="1" ht="52.5" customHeight="1">
      <c r="A17" s="548"/>
      <c r="B17" s="548"/>
      <c r="C17" s="549"/>
      <c r="D17" s="550"/>
      <c r="E17" s="551"/>
      <c r="F17" s="552"/>
      <c r="G17" s="553"/>
      <c r="H17" s="554"/>
      <c r="I17" s="548">
        <v>10</v>
      </c>
      <c r="J17" s="179" t="s">
        <v>314</v>
      </c>
      <c r="K17" s="555" t="str">
        <f>IF(ISERROR(VLOOKUP(J17,'KAYIT LİSTESİ'!$B$4:$H$1023,3,0)),"",(VLOOKUP(J17,'KAYIT LİSTESİ'!$B$4:$H$1023,3,0)))</f>
        <v/>
      </c>
      <c r="L17" s="549" t="str">
        <f>IF(ISERROR(VLOOKUP(J17,'KAYIT LİSTESİ'!$B$4:$H$1023,4,0)),"",(VLOOKUP(J17,'KAYIT LİSTESİ'!$B$4:$H$1023,4,0)))</f>
        <v/>
      </c>
      <c r="M17" s="556" t="str">
        <f>IF(ISERROR(VLOOKUP(J17,'KAYIT LİSTESİ'!$B$4:$H$1023,5,0)),"",(VLOOKUP(J17,'KAYIT LİSTESİ'!$B$4:$H$1023,5,0)))</f>
        <v/>
      </c>
      <c r="N17" s="556" t="str">
        <f>IF(ISERROR(VLOOKUP(J17,'KAYIT LİSTESİ'!$B$4:$H$1023,6,0)),"",(VLOOKUP(J17,'KAYIT LİSTESİ'!$B$4:$H$1023,6,0)))</f>
        <v/>
      </c>
      <c r="O17" s="552"/>
      <c r="P17" s="555"/>
      <c r="T17" s="339"/>
      <c r="U17" s="335"/>
    </row>
    <row r="18" spans="1:21" s="19" customFormat="1" ht="52.5" customHeight="1">
      <c r="A18" s="548"/>
      <c r="B18" s="548"/>
      <c r="C18" s="549"/>
      <c r="D18" s="550"/>
      <c r="E18" s="551"/>
      <c r="F18" s="552"/>
      <c r="G18" s="553"/>
      <c r="H18" s="554"/>
      <c r="I18" s="548">
        <v>11</v>
      </c>
      <c r="J18" s="179" t="s">
        <v>315</v>
      </c>
      <c r="K18" s="555" t="str">
        <f>IF(ISERROR(VLOOKUP(J18,'KAYIT LİSTESİ'!$B$4:$H$1023,3,0)),"",(VLOOKUP(J18,'KAYIT LİSTESİ'!$B$4:$H$1023,3,0)))</f>
        <v/>
      </c>
      <c r="L18" s="549" t="str">
        <f>IF(ISERROR(VLOOKUP(J18,'KAYIT LİSTESİ'!$B$4:$H$1023,4,0)),"",(VLOOKUP(J18,'KAYIT LİSTESİ'!$B$4:$H$1023,4,0)))</f>
        <v/>
      </c>
      <c r="M18" s="556" t="str">
        <f>IF(ISERROR(VLOOKUP(J18,'KAYIT LİSTESİ'!$B$4:$H$1023,5,0)),"",(VLOOKUP(J18,'KAYIT LİSTESİ'!$B$4:$H$1023,5,0)))</f>
        <v/>
      </c>
      <c r="N18" s="556" t="str">
        <f>IF(ISERROR(VLOOKUP(J18,'KAYIT LİSTESİ'!$B$4:$H$1023,6,0)),"",(VLOOKUP(J18,'KAYIT LİSTESİ'!$B$4:$H$1023,6,0)))</f>
        <v/>
      </c>
      <c r="O18" s="552"/>
      <c r="P18" s="555"/>
      <c r="T18" s="339"/>
      <c r="U18" s="335"/>
    </row>
    <row r="19" spans="1:21" s="19" customFormat="1" ht="55.5" customHeight="1">
      <c r="A19" s="548"/>
      <c r="B19" s="548"/>
      <c r="C19" s="549"/>
      <c r="D19" s="550"/>
      <c r="E19" s="551"/>
      <c r="F19" s="552"/>
      <c r="G19" s="553"/>
      <c r="H19" s="554"/>
      <c r="I19" s="548">
        <v>12</v>
      </c>
      <c r="J19" s="179" t="s">
        <v>316</v>
      </c>
      <c r="K19" s="555" t="str">
        <f>IF(ISERROR(VLOOKUP(J19,'KAYIT LİSTESİ'!$B$4:$H$1023,3,0)),"",(VLOOKUP(J19,'KAYIT LİSTESİ'!$B$4:$H$1023,3,0)))</f>
        <v/>
      </c>
      <c r="L19" s="549" t="str">
        <f>IF(ISERROR(VLOOKUP(J19,'KAYIT LİSTESİ'!$B$4:$H$1023,4,0)),"",(VLOOKUP(J19,'KAYIT LİSTESİ'!$B$4:$H$1023,4,0)))</f>
        <v/>
      </c>
      <c r="M19" s="556" t="str">
        <f>IF(ISERROR(VLOOKUP(J19,'KAYIT LİSTESİ'!$B$4:$H$1023,5,0)),"",(VLOOKUP(J19,'KAYIT LİSTESİ'!$B$4:$H$1023,5,0)))</f>
        <v/>
      </c>
      <c r="N19" s="556" t="str">
        <f>IF(ISERROR(VLOOKUP(J19,'KAYIT LİSTESİ'!$B$4:$H$1023,6,0)),"",(VLOOKUP(J19,'KAYIT LİSTESİ'!$B$4:$H$1023,6,0)))</f>
        <v/>
      </c>
      <c r="O19" s="552"/>
      <c r="P19" s="555"/>
      <c r="T19" s="339"/>
      <c r="U19" s="335"/>
    </row>
    <row r="20" spans="1:21" s="19" customFormat="1" ht="49.5" customHeight="1">
      <c r="A20" s="23"/>
      <c r="B20" s="23"/>
      <c r="C20" s="26"/>
      <c r="D20" s="365"/>
      <c r="E20" s="366"/>
      <c r="F20" s="184"/>
      <c r="G20" s="368"/>
      <c r="H20" s="22"/>
      <c r="I20" s="358" t="s">
        <v>16</v>
      </c>
      <c r="J20" s="359"/>
      <c r="K20" s="359"/>
      <c r="L20" s="359"/>
      <c r="M20" s="359"/>
      <c r="N20" s="359"/>
      <c r="O20" s="359"/>
      <c r="P20" s="360"/>
      <c r="T20" s="339"/>
      <c r="U20" s="335"/>
    </row>
    <row r="21" spans="1:21" s="19" customFormat="1" ht="49.5" customHeight="1">
      <c r="A21" s="23"/>
      <c r="B21" s="23"/>
      <c r="C21" s="26"/>
      <c r="D21" s="365"/>
      <c r="E21" s="366"/>
      <c r="F21" s="184"/>
      <c r="G21" s="368"/>
      <c r="H21" s="22"/>
      <c r="I21" s="202" t="s">
        <v>11</v>
      </c>
      <c r="J21" s="202" t="s">
        <v>101</v>
      </c>
      <c r="K21" s="202" t="s">
        <v>100</v>
      </c>
      <c r="L21" s="203" t="s">
        <v>12</v>
      </c>
      <c r="M21" s="204" t="s">
        <v>13</v>
      </c>
      <c r="N21" s="204" t="s">
        <v>944</v>
      </c>
      <c r="O21" s="205" t="s">
        <v>14</v>
      </c>
      <c r="P21" s="202" t="s">
        <v>27</v>
      </c>
      <c r="T21" s="339"/>
      <c r="U21" s="335"/>
    </row>
    <row r="22" spans="1:21" s="19" customFormat="1" ht="49.5" customHeight="1">
      <c r="A22" s="23"/>
      <c r="B22" s="23"/>
      <c r="C22" s="26"/>
      <c r="D22" s="365"/>
      <c r="E22" s="366"/>
      <c r="F22" s="184"/>
      <c r="G22" s="368"/>
      <c r="H22" s="22"/>
      <c r="I22" s="23">
        <v>1</v>
      </c>
      <c r="J22" s="24" t="s">
        <v>317</v>
      </c>
      <c r="K22" s="25" t="str">
        <f>IF(ISERROR(VLOOKUP(J22,'KAYIT LİSTESİ'!$B$4:$H$1023,3,0)),"",(VLOOKUP(J22,'KAYIT LİSTESİ'!$B$4:$H$1023,3,0)))</f>
        <v/>
      </c>
      <c r="L22" s="26" t="str">
        <f>IF(ISERROR(VLOOKUP(J22,'KAYIT LİSTESİ'!$B$4:$H$1023,4,0)),"",(VLOOKUP(J22,'KAYIT LİSTESİ'!$B$4:$H$1023,4,0)))</f>
        <v/>
      </c>
      <c r="M22" s="50" t="str">
        <f>IF(ISERROR(VLOOKUP(J22,'KAYIT LİSTESİ'!$B$4:$H$1023,5,0)),"",(VLOOKUP(J22,'KAYIT LİSTESİ'!$B$4:$H$1023,5,0)))</f>
        <v/>
      </c>
      <c r="N22" s="50" t="str">
        <f>IF(ISERROR(VLOOKUP(J22,'KAYIT LİSTESİ'!$B$4:$H$1023,6,0)),"",(VLOOKUP(J22,'KAYIT LİSTESİ'!$B$4:$H$1023,6,0)))</f>
        <v/>
      </c>
      <c r="O22" s="184"/>
      <c r="P22" s="25"/>
      <c r="T22" s="339"/>
      <c r="U22" s="335"/>
    </row>
    <row r="23" spans="1:21" s="19" customFormat="1" ht="49.5" customHeight="1">
      <c r="A23" s="23"/>
      <c r="B23" s="23"/>
      <c r="C23" s="26"/>
      <c r="D23" s="365"/>
      <c r="E23" s="366"/>
      <c r="F23" s="184"/>
      <c r="G23" s="368"/>
      <c r="H23" s="22"/>
      <c r="I23" s="23">
        <v>2</v>
      </c>
      <c r="J23" s="24" t="s">
        <v>318</v>
      </c>
      <c r="K23" s="25" t="str">
        <f>IF(ISERROR(VLOOKUP(J23,'KAYIT LİSTESİ'!$B$4:$H$1023,3,0)),"",(VLOOKUP(J23,'KAYIT LİSTESİ'!$B$4:$H$1023,3,0)))</f>
        <v/>
      </c>
      <c r="L23" s="26" t="str">
        <f>IF(ISERROR(VLOOKUP(J23,'KAYIT LİSTESİ'!$B$4:$H$1023,4,0)),"",(VLOOKUP(J23,'KAYIT LİSTESİ'!$B$4:$H$1023,4,0)))</f>
        <v/>
      </c>
      <c r="M23" s="50" t="str">
        <f>IF(ISERROR(VLOOKUP(J23,'KAYIT LİSTESİ'!$B$4:$H$1023,5,0)),"",(VLOOKUP(J23,'KAYIT LİSTESİ'!$B$4:$H$1023,5,0)))</f>
        <v/>
      </c>
      <c r="N23" s="50" t="str">
        <f>IF(ISERROR(VLOOKUP(J23,'KAYIT LİSTESİ'!$B$4:$H$1023,6,0)),"",(VLOOKUP(J23,'KAYIT LİSTESİ'!$B$4:$H$1023,6,0)))</f>
        <v/>
      </c>
      <c r="O23" s="184"/>
      <c r="P23" s="25"/>
      <c r="T23" s="339"/>
      <c r="U23" s="335"/>
    </row>
    <row r="24" spans="1:21" s="19" customFormat="1" ht="49.5" customHeight="1">
      <c r="A24" s="23"/>
      <c r="B24" s="23"/>
      <c r="C24" s="26"/>
      <c r="D24" s="365"/>
      <c r="E24" s="366"/>
      <c r="F24" s="184"/>
      <c r="G24" s="368"/>
      <c r="H24" s="22"/>
      <c r="I24" s="23">
        <v>3</v>
      </c>
      <c r="J24" s="24" t="s">
        <v>319</v>
      </c>
      <c r="K24" s="25" t="str">
        <f>IF(ISERROR(VLOOKUP(J24,'KAYIT LİSTESİ'!$B$4:$H$1023,3,0)),"",(VLOOKUP(J24,'KAYIT LİSTESİ'!$B$4:$H$1023,3,0)))</f>
        <v/>
      </c>
      <c r="L24" s="26" t="str">
        <f>IF(ISERROR(VLOOKUP(J24,'KAYIT LİSTESİ'!$B$4:$H$1023,4,0)),"",(VLOOKUP(J24,'KAYIT LİSTESİ'!$B$4:$H$1023,4,0)))</f>
        <v/>
      </c>
      <c r="M24" s="50" t="str">
        <f>IF(ISERROR(VLOOKUP(J24,'KAYIT LİSTESİ'!$B$4:$H$1023,5,0)),"",(VLOOKUP(J24,'KAYIT LİSTESİ'!$B$4:$H$1023,5,0)))</f>
        <v/>
      </c>
      <c r="N24" s="50" t="str">
        <f>IF(ISERROR(VLOOKUP(J24,'KAYIT LİSTESİ'!$B$4:$H$1023,6,0)),"",(VLOOKUP(J24,'KAYIT LİSTESİ'!$B$4:$H$1023,6,0)))</f>
        <v/>
      </c>
      <c r="O24" s="184"/>
      <c r="P24" s="25"/>
      <c r="T24" s="339"/>
      <c r="U24" s="335"/>
    </row>
    <row r="25" spans="1:21" s="19" customFormat="1" ht="49.5" customHeight="1">
      <c r="A25" s="23"/>
      <c r="B25" s="23"/>
      <c r="C25" s="26"/>
      <c r="D25" s="365"/>
      <c r="E25" s="366"/>
      <c r="F25" s="184"/>
      <c r="G25" s="368"/>
      <c r="H25" s="22"/>
      <c r="I25" s="23">
        <v>4</v>
      </c>
      <c r="J25" s="24" t="s">
        <v>320</v>
      </c>
      <c r="K25" s="25" t="str">
        <f>IF(ISERROR(VLOOKUP(J25,'KAYIT LİSTESİ'!$B$4:$H$1023,3,0)),"",(VLOOKUP(J25,'KAYIT LİSTESİ'!$B$4:$H$1023,3,0)))</f>
        <v/>
      </c>
      <c r="L25" s="26" t="str">
        <f>IF(ISERROR(VLOOKUP(J25,'KAYIT LİSTESİ'!$B$4:$H$1023,4,0)),"",(VLOOKUP(J25,'KAYIT LİSTESİ'!$B$4:$H$1023,4,0)))</f>
        <v/>
      </c>
      <c r="M25" s="50" t="str">
        <f>IF(ISERROR(VLOOKUP(J25,'KAYIT LİSTESİ'!$B$4:$H$1023,5,0)),"",(VLOOKUP(J25,'KAYIT LİSTESİ'!$B$4:$H$1023,5,0)))</f>
        <v/>
      </c>
      <c r="N25" s="50" t="str">
        <f>IF(ISERROR(VLOOKUP(J25,'KAYIT LİSTESİ'!$B$4:$H$1023,6,0)),"",(VLOOKUP(J25,'KAYIT LİSTESİ'!$B$4:$H$1023,6,0)))</f>
        <v/>
      </c>
      <c r="O25" s="184"/>
      <c r="P25" s="25"/>
      <c r="T25" s="339"/>
      <c r="U25" s="335"/>
    </row>
    <row r="26" spans="1:21" s="19" customFormat="1" ht="49.5" customHeight="1">
      <c r="A26" s="23"/>
      <c r="B26" s="23"/>
      <c r="C26" s="26"/>
      <c r="D26" s="365"/>
      <c r="E26" s="366"/>
      <c r="F26" s="184"/>
      <c r="G26" s="368"/>
      <c r="H26" s="22"/>
      <c r="I26" s="23">
        <v>5</v>
      </c>
      <c r="J26" s="24" t="s">
        <v>321</v>
      </c>
      <c r="K26" s="25" t="str">
        <f>IF(ISERROR(VLOOKUP(J26,'KAYIT LİSTESİ'!$B$4:$H$1023,3,0)),"",(VLOOKUP(J26,'KAYIT LİSTESİ'!$B$4:$H$1023,3,0)))</f>
        <v/>
      </c>
      <c r="L26" s="26" t="str">
        <f>IF(ISERROR(VLOOKUP(J26,'KAYIT LİSTESİ'!$B$4:$H$1023,4,0)),"",(VLOOKUP(J26,'KAYIT LİSTESİ'!$B$4:$H$1023,4,0)))</f>
        <v/>
      </c>
      <c r="M26" s="50" t="str">
        <f>IF(ISERROR(VLOOKUP(J26,'KAYIT LİSTESİ'!$B$4:$H$1023,5,0)),"",(VLOOKUP(J26,'KAYIT LİSTESİ'!$B$4:$H$1023,5,0)))</f>
        <v/>
      </c>
      <c r="N26" s="50" t="str">
        <f>IF(ISERROR(VLOOKUP(J26,'KAYIT LİSTESİ'!$B$4:$H$1023,6,0)),"",(VLOOKUP(J26,'KAYIT LİSTESİ'!$B$4:$H$1023,6,0)))</f>
        <v/>
      </c>
      <c r="O26" s="184"/>
      <c r="P26" s="25"/>
      <c r="T26" s="339"/>
      <c r="U26" s="335"/>
    </row>
    <row r="27" spans="1:21" s="19" customFormat="1" ht="49.5" customHeight="1">
      <c r="A27" s="23"/>
      <c r="B27" s="23"/>
      <c r="C27" s="26"/>
      <c r="D27" s="365"/>
      <c r="E27" s="366"/>
      <c r="F27" s="184"/>
      <c r="G27" s="368"/>
      <c r="H27" s="22"/>
      <c r="I27" s="23">
        <v>6</v>
      </c>
      <c r="J27" s="24" t="s">
        <v>322</v>
      </c>
      <c r="K27" s="25" t="str">
        <f>IF(ISERROR(VLOOKUP(J27,'KAYIT LİSTESİ'!$B$4:$H$1023,3,0)),"",(VLOOKUP(J27,'KAYIT LİSTESİ'!$B$4:$H$1023,3,0)))</f>
        <v/>
      </c>
      <c r="L27" s="26" t="str">
        <f>IF(ISERROR(VLOOKUP(J27,'KAYIT LİSTESİ'!$B$4:$H$1023,4,0)),"",(VLOOKUP(J27,'KAYIT LİSTESİ'!$B$4:$H$1023,4,0)))</f>
        <v/>
      </c>
      <c r="M27" s="50" t="str">
        <f>IF(ISERROR(VLOOKUP(J27,'KAYIT LİSTESİ'!$B$4:$H$1023,5,0)),"",(VLOOKUP(J27,'KAYIT LİSTESİ'!$B$4:$H$1023,5,0)))</f>
        <v/>
      </c>
      <c r="N27" s="50" t="str">
        <f>IF(ISERROR(VLOOKUP(J27,'KAYIT LİSTESİ'!$B$4:$H$1023,6,0)),"",(VLOOKUP(J27,'KAYIT LİSTESİ'!$B$4:$H$1023,6,0)))</f>
        <v/>
      </c>
      <c r="O27" s="184"/>
      <c r="P27" s="25"/>
      <c r="T27" s="339"/>
      <c r="U27" s="335"/>
    </row>
    <row r="28" spans="1:21" s="19" customFormat="1" ht="49.5" customHeight="1">
      <c r="A28" s="23"/>
      <c r="B28" s="23"/>
      <c r="C28" s="26"/>
      <c r="D28" s="365"/>
      <c r="E28" s="366"/>
      <c r="F28" s="184"/>
      <c r="G28" s="368"/>
      <c r="H28" s="22"/>
      <c r="I28" s="23">
        <v>7</v>
      </c>
      <c r="J28" s="24" t="s">
        <v>323</v>
      </c>
      <c r="K28" s="25" t="str">
        <f>IF(ISERROR(VLOOKUP(J28,'KAYIT LİSTESİ'!$B$4:$H$1023,3,0)),"",(VLOOKUP(J28,'KAYIT LİSTESİ'!$B$4:$H$1023,3,0)))</f>
        <v/>
      </c>
      <c r="L28" s="26" t="str">
        <f>IF(ISERROR(VLOOKUP(J28,'KAYIT LİSTESİ'!$B$4:$H$1023,4,0)),"",(VLOOKUP(J28,'KAYIT LİSTESİ'!$B$4:$H$1023,4,0)))</f>
        <v/>
      </c>
      <c r="M28" s="50" t="str">
        <f>IF(ISERROR(VLOOKUP(J28,'KAYIT LİSTESİ'!$B$4:$H$1023,5,0)),"",(VLOOKUP(J28,'KAYIT LİSTESİ'!$B$4:$H$1023,5,0)))</f>
        <v/>
      </c>
      <c r="N28" s="50" t="str">
        <f>IF(ISERROR(VLOOKUP(J28,'KAYIT LİSTESİ'!$B$4:$H$1023,6,0)),"",(VLOOKUP(J28,'KAYIT LİSTESİ'!$B$4:$H$1023,6,0)))</f>
        <v/>
      </c>
      <c r="O28" s="184"/>
      <c r="P28" s="25"/>
      <c r="T28" s="339"/>
      <c r="U28" s="335"/>
    </row>
    <row r="29" spans="1:21" s="19" customFormat="1" ht="49.5" customHeight="1">
      <c r="A29" s="23"/>
      <c r="B29" s="23"/>
      <c r="C29" s="26"/>
      <c r="D29" s="365"/>
      <c r="E29" s="366"/>
      <c r="F29" s="184"/>
      <c r="G29" s="368"/>
      <c r="H29" s="22"/>
      <c r="I29" s="23">
        <v>8</v>
      </c>
      <c r="J29" s="24" t="s">
        <v>324</v>
      </c>
      <c r="K29" s="25" t="str">
        <f>IF(ISERROR(VLOOKUP(J29,'KAYIT LİSTESİ'!$B$4:$H$1023,3,0)),"",(VLOOKUP(J29,'KAYIT LİSTESİ'!$B$4:$H$1023,3,0)))</f>
        <v/>
      </c>
      <c r="L29" s="26" t="str">
        <f>IF(ISERROR(VLOOKUP(J29,'KAYIT LİSTESİ'!$B$4:$H$1023,4,0)),"",(VLOOKUP(J29,'KAYIT LİSTESİ'!$B$4:$H$1023,4,0)))</f>
        <v/>
      </c>
      <c r="M29" s="50" t="str">
        <f>IF(ISERROR(VLOOKUP(J29,'KAYIT LİSTESİ'!$B$4:$H$1023,5,0)),"",(VLOOKUP(J29,'KAYIT LİSTESİ'!$B$4:$H$1023,5,0)))</f>
        <v/>
      </c>
      <c r="N29" s="50" t="str">
        <f>IF(ISERROR(VLOOKUP(J29,'KAYIT LİSTESİ'!$B$4:$H$1023,6,0)),"",(VLOOKUP(J29,'KAYIT LİSTESİ'!$B$4:$H$1023,6,0)))</f>
        <v/>
      </c>
      <c r="O29" s="184"/>
      <c r="P29" s="25"/>
      <c r="T29" s="339"/>
      <c r="U29" s="335"/>
    </row>
    <row r="30" spans="1:21" s="19" customFormat="1" ht="49.5" customHeight="1">
      <c r="A30" s="23"/>
      <c r="B30" s="23"/>
      <c r="C30" s="26"/>
      <c r="D30" s="365"/>
      <c r="E30" s="366"/>
      <c r="F30" s="184"/>
      <c r="G30" s="368"/>
      <c r="H30" s="22"/>
      <c r="I30" s="23">
        <v>9</v>
      </c>
      <c r="J30" s="24" t="s">
        <v>325</v>
      </c>
      <c r="K30" s="25" t="str">
        <f>IF(ISERROR(VLOOKUP(J30,'KAYIT LİSTESİ'!$B$4:$H$1023,3,0)),"",(VLOOKUP(J30,'KAYIT LİSTESİ'!$B$4:$H$1023,3,0)))</f>
        <v/>
      </c>
      <c r="L30" s="26" t="str">
        <f>IF(ISERROR(VLOOKUP(J30,'KAYIT LİSTESİ'!$B$4:$H$1023,4,0)),"",(VLOOKUP(J30,'KAYIT LİSTESİ'!$B$4:$H$1023,4,0)))</f>
        <v/>
      </c>
      <c r="M30" s="50" t="str">
        <f>IF(ISERROR(VLOOKUP(J30,'KAYIT LİSTESİ'!$B$4:$H$1023,5,0)),"",(VLOOKUP(J30,'KAYIT LİSTESİ'!$B$4:$H$1023,5,0)))</f>
        <v/>
      </c>
      <c r="N30" s="50" t="str">
        <f>IF(ISERROR(VLOOKUP(J30,'KAYIT LİSTESİ'!$B$4:$H$1023,6,0)),"",(VLOOKUP(J30,'KAYIT LİSTESİ'!$B$4:$H$1023,6,0)))</f>
        <v/>
      </c>
      <c r="O30" s="184"/>
      <c r="P30" s="25"/>
      <c r="T30" s="339"/>
      <c r="U30" s="335"/>
    </row>
    <row r="31" spans="1:21" s="19" customFormat="1" ht="49.5" customHeight="1">
      <c r="A31" s="23"/>
      <c r="B31" s="23"/>
      <c r="C31" s="26"/>
      <c r="D31" s="365"/>
      <c r="E31" s="366"/>
      <c r="F31" s="184"/>
      <c r="G31" s="368"/>
      <c r="H31" s="22"/>
      <c r="I31" s="23">
        <v>10</v>
      </c>
      <c r="J31" s="24" t="s">
        <v>326</v>
      </c>
      <c r="K31" s="25" t="str">
        <f>IF(ISERROR(VLOOKUP(J31,'KAYIT LİSTESİ'!$B$4:$H$1023,3,0)),"",(VLOOKUP(J31,'KAYIT LİSTESİ'!$B$4:$H$1023,3,0)))</f>
        <v/>
      </c>
      <c r="L31" s="26" t="str">
        <f>IF(ISERROR(VLOOKUP(J31,'KAYIT LİSTESİ'!$B$4:$H$1023,4,0)),"",(VLOOKUP(J31,'KAYIT LİSTESİ'!$B$4:$H$1023,4,0)))</f>
        <v/>
      </c>
      <c r="M31" s="50" t="str">
        <f>IF(ISERROR(VLOOKUP(J31,'KAYIT LİSTESİ'!$B$4:$H$1023,5,0)),"",(VLOOKUP(J31,'KAYIT LİSTESİ'!$B$4:$H$1023,5,0)))</f>
        <v/>
      </c>
      <c r="N31" s="50" t="str">
        <f>IF(ISERROR(VLOOKUP(J31,'KAYIT LİSTESİ'!$B$4:$H$1023,6,0)),"",(VLOOKUP(J31,'KAYIT LİSTESİ'!$B$4:$H$1023,6,0)))</f>
        <v/>
      </c>
      <c r="O31" s="184"/>
      <c r="P31" s="25"/>
      <c r="T31" s="339"/>
      <c r="U31" s="335"/>
    </row>
    <row r="32" spans="1:21" s="19" customFormat="1" ht="49.5" customHeight="1">
      <c r="A32" s="23"/>
      <c r="B32" s="23"/>
      <c r="C32" s="26"/>
      <c r="D32" s="365"/>
      <c r="E32" s="366"/>
      <c r="F32" s="184"/>
      <c r="G32" s="368"/>
      <c r="H32" s="22"/>
      <c r="I32" s="23">
        <v>11</v>
      </c>
      <c r="J32" s="24" t="s">
        <v>327</v>
      </c>
      <c r="K32" s="25" t="str">
        <f>IF(ISERROR(VLOOKUP(J32,'KAYIT LİSTESİ'!$B$4:$H$1023,3,0)),"",(VLOOKUP(J32,'KAYIT LİSTESİ'!$B$4:$H$1023,3,0)))</f>
        <v/>
      </c>
      <c r="L32" s="26" t="str">
        <f>IF(ISERROR(VLOOKUP(J32,'KAYIT LİSTESİ'!$B$4:$H$1023,4,0)),"",(VLOOKUP(J32,'KAYIT LİSTESİ'!$B$4:$H$1023,4,0)))</f>
        <v/>
      </c>
      <c r="M32" s="50" t="str">
        <f>IF(ISERROR(VLOOKUP(J32,'KAYIT LİSTESİ'!$B$4:$H$1023,5,0)),"",(VLOOKUP(J32,'KAYIT LİSTESİ'!$B$4:$H$1023,5,0)))</f>
        <v/>
      </c>
      <c r="N32" s="50" t="str">
        <f>IF(ISERROR(VLOOKUP(J32,'KAYIT LİSTESİ'!$B$4:$H$1023,6,0)),"",(VLOOKUP(J32,'KAYIT LİSTESİ'!$B$4:$H$1023,6,0)))</f>
        <v/>
      </c>
      <c r="O32" s="184"/>
      <c r="P32" s="25"/>
      <c r="T32" s="339"/>
      <c r="U32" s="335"/>
    </row>
    <row r="33" spans="1:21" s="19" customFormat="1" ht="49.5" customHeight="1">
      <c r="A33" s="23"/>
      <c r="B33" s="23"/>
      <c r="C33" s="26"/>
      <c r="D33" s="365"/>
      <c r="E33" s="366"/>
      <c r="F33" s="184"/>
      <c r="G33" s="368"/>
      <c r="H33" s="22"/>
      <c r="I33" s="23">
        <v>12</v>
      </c>
      <c r="J33" s="24" t="s">
        <v>328</v>
      </c>
      <c r="K33" s="25" t="str">
        <f>IF(ISERROR(VLOOKUP(J33,'KAYIT LİSTESİ'!$B$4:$H$1023,3,0)),"",(VLOOKUP(J33,'KAYIT LİSTESİ'!$B$4:$H$1023,3,0)))</f>
        <v/>
      </c>
      <c r="L33" s="26" t="str">
        <f>IF(ISERROR(VLOOKUP(J33,'KAYIT LİSTESİ'!$B$4:$H$1023,4,0)),"",(VLOOKUP(J33,'KAYIT LİSTESİ'!$B$4:$H$1023,4,0)))</f>
        <v/>
      </c>
      <c r="M33" s="50" t="str">
        <f>IF(ISERROR(VLOOKUP(J33,'KAYIT LİSTESİ'!$B$4:$H$1023,5,0)),"",(VLOOKUP(J33,'KAYIT LİSTESİ'!$B$4:$H$1023,5,0)))</f>
        <v/>
      </c>
      <c r="N33" s="50" t="str">
        <f>IF(ISERROR(VLOOKUP(J33,'KAYIT LİSTESİ'!$B$4:$H$1023,6,0)),"",(VLOOKUP(J33,'KAYIT LİSTESİ'!$B$4:$H$1023,6,0)))</f>
        <v/>
      </c>
      <c r="O33" s="184"/>
      <c r="P33" s="25"/>
      <c r="T33" s="339"/>
      <c r="U33" s="335"/>
    </row>
    <row r="34" spans="1:21" s="19" customFormat="1" ht="24.75" hidden="1" customHeight="1">
      <c r="A34" s="23">
        <v>27</v>
      </c>
      <c r="B34" s="23"/>
      <c r="C34" s="26"/>
      <c r="D34" s="365"/>
      <c r="E34" s="366"/>
      <c r="F34" s="184"/>
      <c r="G34" s="368"/>
      <c r="H34" s="22"/>
      <c r="I34" s="358" t="s">
        <v>17</v>
      </c>
      <c r="J34" s="359"/>
      <c r="K34" s="359"/>
      <c r="L34" s="359"/>
      <c r="M34" s="359"/>
      <c r="N34" s="359"/>
      <c r="O34" s="359"/>
      <c r="P34" s="360"/>
      <c r="T34" s="339"/>
      <c r="U34" s="335"/>
    </row>
    <row r="35" spans="1:21" s="19" customFormat="1" ht="24.75" hidden="1" customHeight="1">
      <c r="A35" s="23">
        <v>28</v>
      </c>
      <c r="B35" s="23"/>
      <c r="C35" s="26"/>
      <c r="D35" s="365"/>
      <c r="E35" s="366"/>
      <c r="F35" s="184"/>
      <c r="G35" s="368"/>
      <c r="H35" s="22"/>
      <c r="I35" s="49" t="s">
        <v>11</v>
      </c>
      <c r="J35" s="49" t="s">
        <v>101</v>
      </c>
      <c r="K35" s="49" t="s">
        <v>100</v>
      </c>
      <c r="L35" s="124" t="s">
        <v>12</v>
      </c>
      <c r="M35" s="125" t="s">
        <v>13</v>
      </c>
      <c r="N35" s="125" t="s">
        <v>944</v>
      </c>
      <c r="O35" s="183" t="s">
        <v>14</v>
      </c>
      <c r="P35" s="49" t="s">
        <v>27</v>
      </c>
      <c r="T35" s="339"/>
      <c r="U35" s="335"/>
    </row>
    <row r="36" spans="1:21" s="19" customFormat="1" ht="24.75" hidden="1" customHeight="1">
      <c r="A36" s="23">
        <v>29</v>
      </c>
      <c r="B36" s="23"/>
      <c r="C36" s="26"/>
      <c r="D36" s="365"/>
      <c r="E36" s="366"/>
      <c r="F36" s="184"/>
      <c r="G36" s="368"/>
      <c r="H36" s="22"/>
      <c r="I36" s="23">
        <v>1</v>
      </c>
      <c r="J36" s="24" t="s">
        <v>329</v>
      </c>
      <c r="K36" s="25" t="str">
        <f>IF(ISERROR(VLOOKUP(J36,'KAYIT LİSTESİ'!$B$4:$H$1023,3,0)),"",(VLOOKUP(J36,'KAYIT LİSTESİ'!$B$4:$H$1023,3,0)))</f>
        <v/>
      </c>
      <c r="L36" s="26" t="str">
        <f>IF(ISERROR(VLOOKUP(J36,'KAYIT LİSTESİ'!$B$4:$H$1023,4,0)),"",(VLOOKUP(J36,'KAYIT LİSTESİ'!$B$4:$H$1023,4,0)))</f>
        <v/>
      </c>
      <c r="M36" s="50" t="str">
        <f>IF(ISERROR(VLOOKUP(J36,'KAYIT LİSTESİ'!$B$4:$H$1023,5,0)),"",(VLOOKUP(J36,'KAYIT LİSTESİ'!$B$4:$H$1023,5,0)))</f>
        <v/>
      </c>
      <c r="N36" s="50" t="str">
        <f>IF(ISERROR(VLOOKUP(J36,'KAYIT LİSTESİ'!$B$4:$H$1023,6,0)),"",(VLOOKUP(J36,'KAYIT LİSTESİ'!$B$4:$H$1023,6,0)))</f>
        <v/>
      </c>
      <c r="O36" s="184"/>
      <c r="P36" s="25"/>
      <c r="T36" s="339"/>
      <c r="U36" s="335"/>
    </row>
    <row r="37" spans="1:21" s="19" customFormat="1" ht="24.75" hidden="1" customHeight="1">
      <c r="A37" s="23">
        <v>30</v>
      </c>
      <c r="B37" s="23"/>
      <c r="C37" s="26"/>
      <c r="D37" s="365"/>
      <c r="E37" s="366"/>
      <c r="F37" s="184"/>
      <c r="G37" s="368"/>
      <c r="H37" s="22"/>
      <c r="I37" s="23">
        <v>2</v>
      </c>
      <c r="J37" s="24" t="s">
        <v>330</v>
      </c>
      <c r="K37" s="25" t="str">
        <f>IF(ISERROR(VLOOKUP(J37,'KAYIT LİSTESİ'!$B$4:$H$1023,3,0)),"",(VLOOKUP(J37,'KAYIT LİSTESİ'!$B$4:$H$1023,3,0)))</f>
        <v/>
      </c>
      <c r="L37" s="26" t="str">
        <f>IF(ISERROR(VLOOKUP(J37,'KAYIT LİSTESİ'!$B$4:$H$1023,4,0)),"",(VLOOKUP(J37,'KAYIT LİSTESİ'!$B$4:$H$1023,4,0)))</f>
        <v/>
      </c>
      <c r="M37" s="50" t="str">
        <f>IF(ISERROR(VLOOKUP(J37,'KAYIT LİSTESİ'!$B$4:$H$1023,5,0)),"",(VLOOKUP(J37,'KAYIT LİSTESİ'!$B$4:$H$1023,5,0)))</f>
        <v/>
      </c>
      <c r="N37" s="50" t="str">
        <f>IF(ISERROR(VLOOKUP(J37,'KAYIT LİSTESİ'!$B$4:$H$1023,6,0)),"",(VLOOKUP(J37,'KAYIT LİSTESİ'!$B$4:$H$1023,6,0)))</f>
        <v/>
      </c>
      <c r="O37" s="184"/>
      <c r="P37" s="25"/>
      <c r="T37" s="339"/>
      <c r="U37" s="335"/>
    </row>
    <row r="38" spans="1:21" s="19" customFormat="1" ht="24.75" hidden="1" customHeight="1">
      <c r="A38" s="23">
        <v>31</v>
      </c>
      <c r="B38" s="23"/>
      <c r="C38" s="26"/>
      <c r="D38" s="365"/>
      <c r="E38" s="366"/>
      <c r="F38" s="184"/>
      <c r="G38" s="368"/>
      <c r="H38" s="22"/>
      <c r="I38" s="23">
        <v>3</v>
      </c>
      <c r="J38" s="24" t="s">
        <v>331</v>
      </c>
      <c r="K38" s="25" t="str">
        <f>IF(ISERROR(VLOOKUP(J38,'KAYIT LİSTESİ'!$B$4:$H$1023,3,0)),"",(VLOOKUP(J38,'KAYIT LİSTESİ'!$B$4:$H$1023,3,0)))</f>
        <v/>
      </c>
      <c r="L38" s="26" t="str">
        <f>IF(ISERROR(VLOOKUP(J38,'KAYIT LİSTESİ'!$B$4:$H$1023,4,0)),"",(VLOOKUP(J38,'KAYIT LİSTESİ'!$B$4:$H$1023,4,0)))</f>
        <v/>
      </c>
      <c r="M38" s="50" t="str">
        <f>IF(ISERROR(VLOOKUP(J38,'KAYIT LİSTESİ'!$B$4:$H$1023,5,0)),"",(VLOOKUP(J38,'KAYIT LİSTESİ'!$B$4:$H$1023,5,0)))</f>
        <v/>
      </c>
      <c r="N38" s="50" t="str">
        <f>IF(ISERROR(VLOOKUP(J38,'KAYIT LİSTESİ'!$B$4:$H$1023,6,0)),"",(VLOOKUP(J38,'KAYIT LİSTESİ'!$B$4:$H$1023,6,0)))</f>
        <v/>
      </c>
      <c r="O38" s="184"/>
      <c r="P38" s="25"/>
      <c r="T38" s="339"/>
      <c r="U38" s="335"/>
    </row>
    <row r="39" spans="1:21" s="19" customFormat="1" ht="24.75" hidden="1" customHeight="1">
      <c r="A39" s="23">
        <v>32</v>
      </c>
      <c r="B39" s="23"/>
      <c r="C39" s="26"/>
      <c r="D39" s="365"/>
      <c r="E39" s="366"/>
      <c r="F39" s="184"/>
      <c r="G39" s="368"/>
      <c r="H39" s="22"/>
      <c r="I39" s="23">
        <v>4</v>
      </c>
      <c r="J39" s="24" t="s">
        <v>332</v>
      </c>
      <c r="K39" s="25" t="str">
        <f>IF(ISERROR(VLOOKUP(J39,'KAYIT LİSTESİ'!$B$4:$H$1023,3,0)),"",(VLOOKUP(J39,'KAYIT LİSTESİ'!$B$4:$H$1023,3,0)))</f>
        <v/>
      </c>
      <c r="L39" s="26" t="str">
        <f>IF(ISERROR(VLOOKUP(J39,'KAYIT LİSTESİ'!$B$4:$H$1023,4,0)),"",(VLOOKUP(J39,'KAYIT LİSTESİ'!$B$4:$H$1023,4,0)))</f>
        <v/>
      </c>
      <c r="M39" s="50" t="str">
        <f>IF(ISERROR(VLOOKUP(J39,'KAYIT LİSTESİ'!$B$4:$H$1023,5,0)),"",(VLOOKUP(J39,'KAYIT LİSTESİ'!$B$4:$H$1023,5,0)))</f>
        <v/>
      </c>
      <c r="N39" s="50" t="str">
        <f>IF(ISERROR(VLOOKUP(J39,'KAYIT LİSTESİ'!$B$4:$H$1023,6,0)),"",(VLOOKUP(J39,'KAYIT LİSTESİ'!$B$4:$H$1023,6,0)))</f>
        <v/>
      </c>
      <c r="O39" s="184"/>
      <c r="P39" s="25"/>
      <c r="T39" s="339"/>
      <c r="U39" s="335"/>
    </row>
    <row r="40" spans="1:21" s="19" customFormat="1" ht="24.75" hidden="1" customHeight="1">
      <c r="A40" s="23">
        <v>33</v>
      </c>
      <c r="B40" s="23"/>
      <c r="C40" s="26"/>
      <c r="D40" s="365"/>
      <c r="E40" s="366"/>
      <c r="F40" s="184"/>
      <c r="G40" s="368"/>
      <c r="H40" s="22"/>
      <c r="I40" s="23">
        <v>5</v>
      </c>
      <c r="J40" s="24" t="s">
        <v>333</v>
      </c>
      <c r="K40" s="25" t="str">
        <f>IF(ISERROR(VLOOKUP(J40,'KAYIT LİSTESİ'!$B$4:$H$1023,3,0)),"",(VLOOKUP(J40,'KAYIT LİSTESİ'!$B$4:$H$1023,3,0)))</f>
        <v/>
      </c>
      <c r="L40" s="26" t="str">
        <f>IF(ISERROR(VLOOKUP(J40,'KAYIT LİSTESİ'!$B$4:$H$1023,4,0)),"",(VLOOKUP(J40,'KAYIT LİSTESİ'!$B$4:$H$1023,4,0)))</f>
        <v/>
      </c>
      <c r="M40" s="50" t="str">
        <f>IF(ISERROR(VLOOKUP(J40,'KAYIT LİSTESİ'!$B$4:$H$1023,5,0)),"",(VLOOKUP(J40,'KAYIT LİSTESİ'!$B$4:$H$1023,5,0)))</f>
        <v/>
      </c>
      <c r="N40" s="50" t="str">
        <f>IF(ISERROR(VLOOKUP(J40,'KAYIT LİSTESİ'!$B$4:$H$1023,6,0)),"",(VLOOKUP(J40,'KAYIT LİSTESİ'!$B$4:$H$1023,6,0)))</f>
        <v/>
      </c>
      <c r="O40" s="184"/>
      <c r="P40" s="25"/>
      <c r="T40" s="339"/>
      <c r="U40" s="335"/>
    </row>
    <row r="41" spans="1:21" s="19" customFormat="1" ht="24.75" hidden="1" customHeight="1">
      <c r="A41" s="23">
        <v>34</v>
      </c>
      <c r="B41" s="23"/>
      <c r="C41" s="26"/>
      <c r="D41" s="365"/>
      <c r="E41" s="366"/>
      <c r="F41" s="184"/>
      <c r="G41" s="368"/>
      <c r="H41" s="22"/>
      <c r="I41" s="23">
        <v>6</v>
      </c>
      <c r="J41" s="24" t="s">
        <v>334</v>
      </c>
      <c r="K41" s="25" t="str">
        <f>IF(ISERROR(VLOOKUP(J41,'KAYIT LİSTESİ'!$B$4:$H$1023,3,0)),"",(VLOOKUP(J41,'KAYIT LİSTESİ'!$B$4:$H$1023,3,0)))</f>
        <v/>
      </c>
      <c r="L41" s="26" t="str">
        <f>IF(ISERROR(VLOOKUP(J41,'KAYIT LİSTESİ'!$B$4:$H$1023,4,0)),"",(VLOOKUP(J41,'KAYIT LİSTESİ'!$B$4:$H$1023,4,0)))</f>
        <v/>
      </c>
      <c r="M41" s="50" t="str">
        <f>IF(ISERROR(VLOOKUP(J41,'KAYIT LİSTESİ'!$B$4:$H$1023,5,0)),"",(VLOOKUP(J41,'KAYIT LİSTESİ'!$B$4:$H$1023,5,0)))</f>
        <v/>
      </c>
      <c r="N41" s="50" t="str">
        <f>IF(ISERROR(VLOOKUP(J41,'KAYIT LİSTESİ'!$B$4:$H$1023,6,0)),"",(VLOOKUP(J41,'KAYIT LİSTESİ'!$B$4:$H$1023,6,0)))</f>
        <v/>
      </c>
      <c r="O41" s="184"/>
      <c r="P41" s="25"/>
      <c r="T41" s="339"/>
      <c r="U41" s="335"/>
    </row>
    <row r="42" spans="1:21" s="19" customFormat="1" ht="24.75" hidden="1" customHeight="1">
      <c r="A42" s="23">
        <v>35</v>
      </c>
      <c r="B42" s="23"/>
      <c r="C42" s="26"/>
      <c r="D42" s="365"/>
      <c r="E42" s="366"/>
      <c r="F42" s="184"/>
      <c r="G42" s="368"/>
      <c r="H42" s="22"/>
      <c r="I42" s="23">
        <v>7</v>
      </c>
      <c r="J42" s="24" t="s">
        <v>335</v>
      </c>
      <c r="K42" s="25" t="str">
        <f>IF(ISERROR(VLOOKUP(J42,'KAYIT LİSTESİ'!$B$4:$H$1023,3,0)),"",(VLOOKUP(J42,'KAYIT LİSTESİ'!$B$4:$H$1023,3,0)))</f>
        <v/>
      </c>
      <c r="L42" s="26" t="str">
        <f>IF(ISERROR(VLOOKUP(J42,'KAYIT LİSTESİ'!$B$4:$H$1023,4,0)),"",(VLOOKUP(J42,'KAYIT LİSTESİ'!$B$4:$H$1023,4,0)))</f>
        <v/>
      </c>
      <c r="M42" s="50" t="str">
        <f>IF(ISERROR(VLOOKUP(J42,'KAYIT LİSTESİ'!$B$4:$H$1023,5,0)),"",(VLOOKUP(J42,'KAYIT LİSTESİ'!$B$4:$H$1023,5,0)))</f>
        <v/>
      </c>
      <c r="N42" s="50" t="str">
        <f>IF(ISERROR(VLOOKUP(J42,'KAYIT LİSTESİ'!$B$4:$H$1023,6,0)),"",(VLOOKUP(J42,'KAYIT LİSTESİ'!$B$4:$H$1023,6,0)))</f>
        <v/>
      </c>
      <c r="O42" s="184"/>
      <c r="P42" s="25"/>
      <c r="T42" s="339"/>
      <c r="U42" s="335"/>
    </row>
    <row r="43" spans="1:21" s="19" customFormat="1" ht="24.75" hidden="1" customHeight="1">
      <c r="A43" s="23">
        <v>36</v>
      </c>
      <c r="B43" s="23"/>
      <c r="C43" s="26"/>
      <c r="D43" s="365"/>
      <c r="E43" s="366"/>
      <c r="F43" s="184"/>
      <c r="G43" s="368"/>
      <c r="H43" s="22"/>
      <c r="I43" s="23">
        <v>8</v>
      </c>
      <c r="J43" s="24" t="s">
        <v>336</v>
      </c>
      <c r="K43" s="25" t="str">
        <f>IF(ISERROR(VLOOKUP(J43,'KAYIT LİSTESİ'!$B$4:$H$1023,3,0)),"",(VLOOKUP(J43,'KAYIT LİSTESİ'!$B$4:$H$1023,3,0)))</f>
        <v/>
      </c>
      <c r="L43" s="26" t="str">
        <f>IF(ISERROR(VLOOKUP(J43,'KAYIT LİSTESİ'!$B$4:$H$1023,4,0)),"",(VLOOKUP(J43,'KAYIT LİSTESİ'!$B$4:$H$1023,4,0)))</f>
        <v/>
      </c>
      <c r="M43" s="50" t="str">
        <f>IF(ISERROR(VLOOKUP(J43,'KAYIT LİSTESİ'!$B$4:$H$1023,5,0)),"",(VLOOKUP(J43,'KAYIT LİSTESİ'!$B$4:$H$1023,5,0)))</f>
        <v/>
      </c>
      <c r="N43" s="50" t="str">
        <f>IF(ISERROR(VLOOKUP(J43,'KAYIT LİSTESİ'!$B$4:$H$1023,6,0)),"",(VLOOKUP(J43,'KAYIT LİSTESİ'!$B$4:$H$1023,6,0)))</f>
        <v/>
      </c>
      <c r="O43" s="184"/>
      <c r="P43" s="25"/>
      <c r="T43" s="339"/>
      <c r="U43" s="335"/>
    </row>
    <row r="44" spans="1:21" s="19" customFormat="1" ht="24.75" hidden="1" customHeight="1">
      <c r="A44" s="23">
        <v>37</v>
      </c>
      <c r="B44" s="23"/>
      <c r="C44" s="26"/>
      <c r="D44" s="365"/>
      <c r="E44" s="366"/>
      <c r="F44" s="184"/>
      <c r="G44" s="368"/>
      <c r="H44" s="22"/>
      <c r="I44" s="23">
        <v>9</v>
      </c>
      <c r="J44" s="24" t="s">
        <v>337</v>
      </c>
      <c r="K44" s="25" t="str">
        <f>IF(ISERROR(VLOOKUP(J44,'KAYIT LİSTESİ'!$B$4:$H$1023,3,0)),"",(VLOOKUP(J44,'KAYIT LİSTESİ'!$B$4:$H$1023,3,0)))</f>
        <v/>
      </c>
      <c r="L44" s="26" t="str">
        <f>IF(ISERROR(VLOOKUP(J44,'KAYIT LİSTESİ'!$B$4:$H$1023,4,0)),"",(VLOOKUP(J44,'KAYIT LİSTESİ'!$B$4:$H$1023,4,0)))</f>
        <v/>
      </c>
      <c r="M44" s="50" t="str">
        <f>IF(ISERROR(VLOOKUP(J44,'KAYIT LİSTESİ'!$B$4:$H$1023,5,0)),"",(VLOOKUP(J44,'KAYIT LİSTESİ'!$B$4:$H$1023,5,0)))</f>
        <v/>
      </c>
      <c r="N44" s="50" t="str">
        <f>IF(ISERROR(VLOOKUP(J44,'KAYIT LİSTESİ'!$B$4:$H$1023,6,0)),"",(VLOOKUP(J44,'KAYIT LİSTESİ'!$B$4:$H$1023,6,0)))</f>
        <v/>
      </c>
      <c r="O44" s="184"/>
      <c r="P44" s="25"/>
      <c r="T44" s="339"/>
      <c r="U44" s="335"/>
    </row>
    <row r="45" spans="1:21" s="19" customFormat="1" ht="24.75" hidden="1" customHeight="1">
      <c r="A45" s="23">
        <v>38</v>
      </c>
      <c r="B45" s="23"/>
      <c r="C45" s="26"/>
      <c r="D45" s="365"/>
      <c r="E45" s="366"/>
      <c r="F45" s="184"/>
      <c r="G45" s="368"/>
      <c r="H45" s="22"/>
      <c r="I45" s="23">
        <v>10</v>
      </c>
      <c r="J45" s="24" t="s">
        <v>338</v>
      </c>
      <c r="K45" s="25" t="str">
        <f>IF(ISERROR(VLOOKUP(J45,'KAYIT LİSTESİ'!$B$4:$H$1023,3,0)),"",(VLOOKUP(J45,'KAYIT LİSTESİ'!$B$4:$H$1023,3,0)))</f>
        <v/>
      </c>
      <c r="L45" s="26" t="str">
        <f>IF(ISERROR(VLOOKUP(J45,'KAYIT LİSTESİ'!$B$4:$H$1023,4,0)),"",(VLOOKUP(J45,'KAYIT LİSTESİ'!$B$4:$H$1023,4,0)))</f>
        <v/>
      </c>
      <c r="M45" s="50" t="str">
        <f>IF(ISERROR(VLOOKUP(J45,'KAYIT LİSTESİ'!$B$4:$H$1023,5,0)),"",(VLOOKUP(J45,'KAYIT LİSTESİ'!$B$4:$H$1023,5,0)))</f>
        <v/>
      </c>
      <c r="N45" s="50" t="str">
        <f>IF(ISERROR(VLOOKUP(J45,'KAYIT LİSTESİ'!$B$4:$H$1023,6,0)),"",(VLOOKUP(J45,'KAYIT LİSTESİ'!$B$4:$H$1023,6,0)))</f>
        <v/>
      </c>
      <c r="O45" s="184"/>
      <c r="P45" s="25"/>
      <c r="T45" s="339"/>
      <c r="U45" s="335"/>
    </row>
    <row r="46" spans="1:21" s="19" customFormat="1" ht="24.75" hidden="1" customHeight="1">
      <c r="A46" s="23">
        <v>39</v>
      </c>
      <c r="B46" s="23"/>
      <c r="C46" s="26"/>
      <c r="D46" s="365"/>
      <c r="E46" s="366"/>
      <c r="F46" s="184"/>
      <c r="G46" s="368"/>
      <c r="H46" s="22"/>
      <c r="I46" s="23">
        <v>11</v>
      </c>
      <c r="J46" s="24" t="s">
        <v>339</v>
      </c>
      <c r="K46" s="25" t="str">
        <f>IF(ISERROR(VLOOKUP(J46,'KAYIT LİSTESİ'!$B$4:$H$1023,3,0)),"",(VLOOKUP(J46,'KAYIT LİSTESİ'!$B$4:$H$1023,3,0)))</f>
        <v/>
      </c>
      <c r="L46" s="26" t="str">
        <f>IF(ISERROR(VLOOKUP(J46,'KAYIT LİSTESİ'!$B$4:$H$1023,4,0)),"",(VLOOKUP(J46,'KAYIT LİSTESİ'!$B$4:$H$1023,4,0)))</f>
        <v/>
      </c>
      <c r="M46" s="50" t="str">
        <f>IF(ISERROR(VLOOKUP(J46,'KAYIT LİSTESİ'!$B$4:$H$1023,5,0)),"",(VLOOKUP(J46,'KAYIT LİSTESİ'!$B$4:$H$1023,5,0)))</f>
        <v/>
      </c>
      <c r="N46" s="50" t="str">
        <f>IF(ISERROR(VLOOKUP(J46,'KAYIT LİSTESİ'!$B$4:$H$1023,6,0)),"",(VLOOKUP(J46,'KAYIT LİSTESİ'!$B$4:$H$1023,6,0)))</f>
        <v/>
      </c>
      <c r="O46" s="184"/>
      <c r="P46" s="25"/>
      <c r="T46" s="339"/>
      <c r="U46" s="335"/>
    </row>
    <row r="47" spans="1:21" s="19" customFormat="1" ht="24.75" hidden="1" customHeight="1">
      <c r="A47" s="23">
        <v>40</v>
      </c>
      <c r="B47" s="23"/>
      <c r="C47" s="26"/>
      <c r="D47" s="365"/>
      <c r="E47" s="366"/>
      <c r="F47" s="184"/>
      <c r="G47" s="368"/>
      <c r="H47" s="22"/>
      <c r="I47" s="23">
        <v>12</v>
      </c>
      <c r="J47" s="24" t="s">
        <v>340</v>
      </c>
      <c r="K47" s="25" t="str">
        <f>IF(ISERROR(VLOOKUP(J47,'KAYIT LİSTESİ'!$B$4:$H$1023,3,0)),"",(VLOOKUP(J47,'KAYIT LİSTESİ'!$B$4:$H$1023,3,0)))</f>
        <v/>
      </c>
      <c r="L47" s="26" t="str">
        <f>IF(ISERROR(VLOOKUP(J47,'KAYIT LİSTESİ'!$B$4:$H$1023,4,0)),"",(VLOOKUP(J47,'KAYIT LİSTESİ'!$B$4:$H$1023,4,0)))</f>
        <v/>
      </c>
      <c r="M47" s="50" t="str">
        <f>IF(ISERROR(VLOOKUP(J47,'KAYIT LİSTESİ'!$B$4:$H$1023,5,0)),"",(VLOOKUP(J47,'KAYIT LİSTESİ'!$B$4:$H$1023,5,0)))</f>
        <v/>
      </c>
      <c r="N47" s="50" t="str">
        <f>IF(ISERROR(VLOOKUP(J47,'KAYIT LİSTESİ'!$B$4:$H$1023,6,0)),"",(VLOOKUP(J47,'KAYIT LİSTESİ'!$B$4:$H$1023,6,0)))</f>
        <v/>
      </c>
      <c r="O47" s="184"/>
      <c r="P47" s="25"/>
      <c r="T47" s="339"/>
      <c r="U47" s="335"/>
    </row>
    <row r="48" spans="1:21" s="19" customFormat="1" ht="24.75" hidden="1" customHeight="1">
      <c r="A48" s="23">
        <v>41</v>
      </c>
      <c r="B48" s="23"/>
      <c r="C48" s="26"/>
      <c r="D48" s="365"/>
      <c r="E48" s="366"/>
      <c r="F48" s="184"/>
      <c r="G48" s="368"/>
      <c r="H48" s="22"/>
      <c r="I48" s="358" t="s">
        <v>45</v>
      </c>
      <c r="J48" s="359"/>
      <c r="K48" s="359"/>
      <c r="L48" s="359"/>
      <c r="M48" s="359"/>
      <c r="N48" s="359"/>
      <c r="O48" s="359"/>
      <c r="P48" s="360"/>
      <c r="T48" s="339"/>
      <c r="U48" s="335"/>
    </row>
    <row r="49" spans="1:21" s="19" customFormat="1" ht="24.75" hidden="1" customHeight="1">
      <c r="A49" s="23">
        <v>42</v>
      </c>
      <c r="B49" s="23"/>
      <c r="C49" s="26"/>
      <c r="D49" s="365"/>
      <c r="E49" s="366"/>
      <c r="F49" s="184"/>
      <c r="G49" s="368"/>
      <c r="H49" s="22"/>
      <c r="I49" s="49" t="s">
        <v>11</v>
      </c>
      <c r="J49" s="49" t="s">
        <v>101</v>
      </c>
      <c r="K49" s="49" t="s">
        <v>100</v>
      </c>
      <c r="L49" s="124" t="s">
        <v>12</v>
      </c>
      <c r="M49" s="125" t="s">
        <v>13</v>
      </c>
      <c r="N49" s="125" t="s">
        <v>944</v>
      </c>
      <c r="O49" s="183" t="s">
        <v>14</v>
      </c>
      <c r="P49" s="49" t="s">
        <v>27</v>
      </c>
      <c r="T49" s="339"/>
      <c r="U49" s="335"/>
    </row>
    <row r="50" spans="1:21" s="19" customFormat="1" ht="24.75" hidden="1" customHeight="1">
      <c r="A50" s="23">
        <v>43</v>
      </c>
      <c r="B50" s="23"/>
      <c r="C50" s="26"/>
      <c r="D50" s="365"/>
      <c r="E50" s="366"/>
      <c r="F50" s="184"/>
      <c r="G50" s="368"/>
      <c r="H50" s="22"/>
      <c r="I50" s="23">
        <v>1</v>
      </c>
      <c r="J50" s="24" t="s">
        <v>341</v>
      </c>
      <c r="K50" s="25" t="str">
        <f>IF(ISERROR(VLOOKUP(J50,'KAYIT LİSTESİ'!$B$4:$H$1023,3,0)),"",(VLOOKUP(J50,'KAYIT LİSTESİ'!$B$4:$H$1023,3,0)))</f>
        <v/>
      </c>
      <c r="L50" s="26" t="str">
        <f>IF(ISERROR(VLOOKUP(J50,'KAYIT LİSTESİ'!$B$4:$H$1023,4,0)),"",(VLOOKUP(J50,'KAYIT LİSTESİ'!$B$4:$H$1023,4,0)))</f>
        <v/>
      </c>
      <c r="M50" s="50" t="str">
        <f>IF(ISERROR(VLOOKUP(J50,'KAYIT LİSTESİ'!$B$4:$H$1023,5,0)),"",(VLOOKUP(J50,'KAYIT LİSTESİ'!$B$4:$H$1023,5,0)))</f>
        <v/>
      </c>
      <c r="N50" s="50" t="str">
        <f>IF(ISERROR(VLOOKUP(J50,'KAYIT LİSTESİ'!$B$4:$H$1023,6,0)),"",(VLOOKUP(J50,'KAYIT LİSTESİ'!$B$4:$H$1023,6,0)))</f>
        <v/>
      </c>
      <c r="O50" s="184"/>
      <c r="P50" s="25"/>
      <c r="T50" s="339"/>
      <c r="U50" s="335"/>
    </row>
    <row r="51" spans="1:21" s="19" customFormat="1" ht="24.75" hidden="1" customHeight="1">
      <c r="A51" s="23">
        <v>44</v>
      </c>
      <c r="B51" s="23"/>
      <c r="C51" s="26"/>
      <c r="D51" s="365"/>
      <c r="E51" s="366"/>
      <c r="F51" s="184"/>
      <c r="G51" s="368"/>
      <c r="H51" s="22"/>
      <c r="I51" s="23">
        <v>2</v>
      </c>
      <c r="J51" s="24" t="s">
        <v>342</v>
      </c>
      <c r="K51" s="25" t="str">
        <f>IF(ISERROR(VLOOKUP(J51,'KAYIT LİSTESİ'!$B$4:$H$1023,3,0)),"",(VLOOKUP(J51,'KAYIT LİSTESİ'!$B$4:$H$1023,3,0)))</f>
        <v/>
      </c>
      <c r="L51" s="26" t="str">
        <f>IF(ISERROR(VLOOKUP(J51,'KAYIT LİSTESİ'!$B$4:$H$1023,4,0)),"",(VLOOKUP(J51,'KAYIT LİSTESİ'!$B$4:$H$1023,4,0)))</f>
        <v/>
      </c>
      <c r="M51" s="50" t="str">
        <f>IF(ISERROR(VLOOKUP(J51,'KAYIT LİSTESİ'!$B$4:$H$1023,5,0)),"",(VLOOKUP(J51,'KAYIT LİSTESİ'!$B$4:$H$1023,5,0)))</f>
        <v/>
      </c>
      <c r="N51" s="50" t="str">
        <f>IF(ISERROR(VLOOKUP(J51,'KAYIT LİSTESİ'!$B$4:$H$1023,6,0)),"",(VLOOKUP(J51,'KAYIT LİSTESİ'!$B$4:$H$1023,6,0)))</f>
        <v/>
      </c>
      <c r="O51" s="184"/>
      <c r="P51" s="25"/>
      <c r="T51" s="339"/>
      <c r="U51" s="335"/>
    </row>
    <row r="52" spans="1:21" s="19" customFormat="1" ht="24.75" hidden="1" customHeight="1">
      <c r="A52" s="23">
        <v>45</v>
      </c>
      <c r="B52" s="23"/>
      <c r="C52" s="26"/>
      <c r="D52" s="365"/>
      <c r="E52" s="366"/>
      <c r="F52" s="184"/>
      <c r="G52" s="368"/>
      <c r="H52" s="22"/>
      <c r="I52" s="23">
        <v>3</v>
      </c>
      <c r="J52" s="24" t="s">
        <v>343</v>
      </c>
      <c r="K52" s="25" t="str">
        <f>IF(ISERROR(VLOOKUP(J52,'KAYIT LİSTESİ'!$B$4:$H$1023,3,0)),"",(VLOOKUP(J52,'KAYIT LİSTESİ'!$B$4:$H$1023,3,0)))</f>
        <v/>
      </c>
      <c r="L52" s="26" t="str">
        <f>IF(ISERROR(VLOOKUP(J52,'KAYIT LİSTESİ'!$B$4:$H$1023,4,0)),"",(VLOOKUP(J52,'KAYIT LİSTESİ'!$B$4:$H$1023,4,0)))</f>
        <v/>
      </c>
      <c r="M52" s="50" t="str">
        <f>IF(ISERROR(VLOOKUP(J52,'KAYIT LİSTESİ'!$B$4:$H$1023,5,0)),"",(VLOOKUP(J52,'KAYIT LİSTESİ'!$B$4:$H$1023,5,0)))</f>
        <v/>
      </c>
      <c r="N52" s="50" t="str">
        <f>IF(ISERROR(VLOOKUP(J52,'KAYIT LİSTESİ'!$B$4:$H$1023,6,0)),"",(VLOOKUP(J52,'KAYIT LİSTESİ'!$B$4:$H$1023,6,0)))</f>
        <v/>
      </c>
      <c r="O52" s="184"/>
      <c r="P52" s="25"/>
      <c r="T52" s="339"/>
      <c r="U52" s="335"/>
    </row>
    <row r="53" spans="1:21" s="19" customFormat="1" ht="24.75" hidden="1" customHeight="1">
      <c r="A53" s="23">
        <v>46</v>
      </c>
      <c r="B53" s="23"/>
      <c r="C53" s="26"/>
      <c r="D53" s="365"/>
      <c r="E53" s="366"/>
      <c r="F53" s="184"/>
      <c r="G53" s="368"/>
      <c r="H53" s="22"/>
      <c r="I53" s="23">
        <v>4</v>
      </c>
      <c r="J53" s="24" t="s">
        <v>344</v>
      </c>
      <c r="K53" s="25" t="str">
        <f>IF(ISERROR(VLOOKUP(J53,'KAYIT LİSTESİ'!$B$4:$H$1023,3,0)),"",(VLOOKUP(J53,'KAYIT LİSTESİ'!$B$4:$H$1023,3,0)))</f>
        <v/>
      </c>
      <c r="L53" s="26" t="str">
        <f>IF(ISERROR(VLOOKUP(J53,'KAYIT LİSTESİ'!$B$4:$H$1023,4,0)),"",(VLOOKUP(J53,'KAYIT LİSTESİ'!$B$4:$H$1023,4,0)))</f>
        <v/>
      </c>
      <c r="M53" s="50" t="str">
        <f>IF(ISERROR(VLOOKUP(J53,'KAYIT LİSTESİ'!$B$4:$H$1023,5,0)),"",(VLOOKUP(J53,'KAYIT LİSTESİ'!$B$4:$H$1023,5,0)))</f>
        <v/>
      </c>
      <c r="N53" s="50" t="str">
        <f>IF(ISERROR(VLOOKUP(J53,'KAYIT LİSTESİ'!$B$4:$H$1023,6,0)),"",(VLOOKUP(J53,'KAYIT LİSTESİ'!$B$4:$H$1023,6,0)))</f>
        <v/>
      </c>
      <c r="O53" s="184"/>
      <c r="P53" s="25"/>
      <c r="T53" s="339"/>
      <c r="U53" s="335"/>
    </row>
    <row r="54" spans="1:21" s="19" customFormat="1" ht="24.75" hidden="1" customHeight="1">
      <c r="A54" s="23">
        <v>47</v>
      </c>
      <c r="B54" s="23"/>
      <c r="C54" s="26"/>
      <c r="D54" s="365"/>
      <c r="E54" s="366"/>
      <c r="F54" s="184"/>
      <c r="G54" s="368"/>
      <c r="H54" s="22"/>
      <c r="I54" s="23">
        <v>5</v>
      </c>
      <c r="J54" s="24" t="s">
        <v>345</v>
      </c>
      <c r="K54" s="25" t="str">
        <f>IF(ISERROR(VLOOKUP(J54,'KAYIT LİSTESİ'!$B$4:$H$1023,3,0)),"",(VLOOKUP(J54,'KAYIT LİSTESİ'!$B$4:$H$1023,3,0)))</f>
        <v/>
      </c>
      <c r="L54" s="26" t="str">
        <f>IF(ISERROR(VLOOKUP(J54,'KAYIT LİSTESİ'!$B$4:$H$1023,4,0)),"",(VLOOKUP(J54,'KAYIT LİSTESİ'!$B$4:$H$1023,4,0)))</f>
        <v/>
      </c>
      <c r="M54" s="50" t="str">
        <f>IF(ISERROR(VLOOKUP(J54,'KAYIT LİSTESİ'!$B$4:$H$1023,5,0)),"",(VLOOKUP(J54,'KAYIT LİSTESİ'!$B$4:$H$1023,5,0)))</f>
        <v/>
      </c>
      <c r="N54" s="50" t="str">
        <f>IF(ISERROR(VLOOKUP(J54,'KAYIT LİSTESİ'!$B$4:$H$1023,6,0)),"",(VLOOKUP(J54,'KAYIT LİSTESİ'!$B$4:$H$1023,6,0)))</f>
        <v/>
      </c>
      <c r="O54" s="184"/>
      <c r="P54" s="25"/>
      <c r="T54" s="339"/>
      <c r="U54" s="335"/>
    </row>
    <row r="55" spans="1:21" s="19" customFormat="1" ht="24.75" hidden="1" customHeight="1">
      <c r="A55" s="23">
        <v>48</v>
      </c>
      <c r="B55" s="23"/>
      <c r="C55" s="26"/>
      <c r="D55" s="365"/>
      <c r="E55" s="366"/>
      <c r="F55" s="184"/>
      <c r="G55" s="368"/>
      <c r="H55" s="22"/>
      <c r="I55" s="23">
        <v>6</v>
      </c>
      <c r="J55" s="24" t="s">
        <v>346</v>
      </c>
      <c r="K55" s="25" t="str">
        <f>IF(ISERROR(VLOOKUP(J55,'KAYIT LİSTESİ'!$B$4:$H$1023,3,0)),"",(VLOOKUP(J55,'KAYIT LİSTESİ'!$B$4:$H$1023,3,0)))</f>
        <v/>
      </c>
      <c r="L55" s="26" t="str">
        <f>IF(ISERROR(VLOOKUP(J55,'KAYIT LİSTESİ'!$B$4:$H$1023,4,0)),"",(VLOOKUP(J55,'KAYIT LİSTESİ'!$B$4:$H$1023,4,0)))</f>
        <v/>
      </c>
      <c r="M55" s="50" t="str">
        <f>IF(ISERROR(VLOOKUP(J55,'KAYIT LİSTESİ'!$B$4:$H$1023,5,0)),"",(VLOOKUP(J55,'KAYIT LİSTESİ'!$B$4:$H$1023,5,0)))</f>
        <v/>
      </c>
      <c r="N55" s="50" t="str">
        <f>IF(ISERROR(VLOOKUP(J55,'KAYIT LİSTESİ'!$B$4:$H$1023,6,0)),"",(VLOOKUP(J55,'KAYIT LİSTESİ'!$B$4:$H$1023,6,0)))</f>
        <v/>
      </c>
      <c r="O55" s="184"/>
      <c r="P55" s="25"/>
      <c r="T55" s="339"/>
      <c r="U55" s="335"/>
    </row>
    <row r="56" spans="1:21" s="19" customFormat="1" ht="24.75" hidden="1" customHeight="1">
      <c r="A56" s="23">
        <v>49</v>
      </c>
      <c r="B56" s="23"/>
      <c r="C56" s="26"/>
      <c r="D56" s="365"/>
      <c r="E56" s="366"/>
      <c r="F56" s="184"/>
      <c r="G56" s="368"/>
      <c r="H56" s="22"/>
      <c r="I56" s="23">
        <v>7</v>
      </c>
      <c r="J56" s="24" t="s">
        <v>347</v>
      </c>
      <c r="K56" s="25" t="str">
        <f>IF(ISERROR(VLOOKUP(J56,'KAYIT LİSTESİ'!$B$4:$H$1023,3,0)),"",(VLOOKUP(J56,'KAYIT LİSTESİ'!$B$4:$H$1023,3,0)))</f>
        <v/>
      </c>
      <c r="L56" s="26" t="str">
        <f>IF(ISERROR(VLOOKUP(J56,'KAYIT LİSTESİ'!$B$4:$H$1023,4,0)),"",(VLOOKUP(J56,'KAYIT LİSTESİ'!$B$4:$H$1023,4,0)))</f>
        <v/>
      </c>
      <c r="M56" s="50" t="str">
        <f>IF(ISERROR(VLOOKUP(J56,'KAYIT LİSTESİ'!$B$4:$H$1023,5,0)),"",(VLOOKUP(J56,'KAYIT LİSTESİ'!$B$4:$H$1023,5,0)))</f>
        <v/>
      </c>
      <c r="N56" s="50" t="str">
        <f>IF(ISERROR(VLOOKUP(J56,'KAYIT LİSTESİ'!$B$4:$H$1023,6,0)),"",(VLOOKUP(J56,'KAYIT LİSTESİ'!$B$4:$H$1023,6,0)))</f>
        <v/>
      </c>
      <c r="O56" s="184"/>
      <c r="P56" s="25"/>
      <c r="T56" s="339"/>
      <c r="U56" s="335"/>
    </row>
    <row r="57" spans="1:21" s="19" customFormat="1" ht="24.75" hidden="1" customHeight="1">
      <c r="A57" s="23">
        <v>50</v>
      </c>
      <c r="B57" s="23"/>
      <c r="C57" s="26"/>
      <c r="D57" s="365"/>
      <c r="E57" s="366"/>
      <c r="F57" s="184"/>
      <c r="G57" s="368"/>
      <c r="H57" s="22"/>
      <c r="I57" s="23">
        <v>8</v>
      </c>
      <c r="J57" s="24" t="s">
        <v>348</v>
      </c>
      <c r="K57" s="25" t="str">
        <f>IF(ISERROR(VLOOKUP(J57,'KAYIT LİSTESİ'!$B$4:$H$1023,3,0)),"",(VLOOKUP(J57,'KAYIT LİSTESİ'!$B$4:$H$1023,3,0)))</f>
        <v/>
      </c>
      <c r="L57" s="26" t="str">
        <f>IF(ISERROR(VLOOKUP(J57,'KAYIT LİSTESİ'!$B$4:$H$1023,4,0)),"",(VLOOKUP(J57,'KAYIT LİSTESİ'!$B$4:$H$1023,4,0)))</f>
        <v/>
      </c>
      <c r="M57" s="50" t="str">
        <f>IF(ISERROR(VLOOKUP(J57,'KAYIT LİSTESİ'!$B$4:$H$1023,5,0)),"",(VLOOKUP(J57,'KAYIT LİSTESİ'!$B$4:$H$1023,5,0)))</f>
        <v/>
      </c>
      <c r="N57" s="50" t="str">
        <f>IF(ISERROR(VLOOKUP(J57,'KAYIT LİSTESİ'!$B$4:$H$1023,6,0)),"",(VLOOKUP(J57,'KAYIT LİSTESİ'!$B$4:$H$1023,6,0)))</f>
        <v/>
      </c>
      <c r="O57" s="184"/>
      <c r="P57" s="25"/>
      <c r="T57" s="339"/>
      <c r="U57" s="335"/>
    </row>
    <row r="58" spans="1:21" s="19" customFormat="1" ht="24.75" hidden="1" customHeight="1">
      <c r="A58" s="23">
        <v>51</v>
      </c>
      <c r="B58" s="23"/>
      <c r="C58" s="26"/>
      <c r="D58" s="365"/>
      <c r="E58" s="366"/>
      <c r="F58" s="184"/>
      <c r="G58" s="368"/>
      <c r="H58" s="22"/>
      <c r="I58" s="23">
        <v>9</v>
      </c>
      <c r="J58" s="24" t="s">
        <v>349</v>
      </c>
      <c r="K58" s="25" t="str">
        <f>IF(ISERROR(VLOOKUP(J58,'KAYIT LİSTESİ'!$B$4:$H$1023,3,0)),"",(VLOOKUP(J58,'KAYIT LİSTESİ'!$B$4:$H$1023,3,0)))</f>
        <v/>
      </c>
      <c r="L58" s="26" t="str">
        <f>IF(ISERROR(VLOOKUP(J58,'KAYIT LİSTESİ'!$B$4:$H$1023,4,0)),"",(VLOOKUP(J58,'KAYIT LİSTESİ'!$B$4:$H$1023,4,0)))</f>
        <v/>
      </c>
      <c r="M58" s="50" t="str">
        <f>IF(ISERROR(VLOOKUP(J58,'KAYIT LİSTESİ'!$B$4:$H$1023,5,0)),"",(VLOOKUP(J58,'KAYIT LİSTESİ'!$B$4:$H$1023,5,0)))</f>
        <v/>
      </c>
      <c r="N58" s="50" t="str">
        <f>IF(ISERROR(VLOOKUP(J58,'KAYIT LİSTESİ'!$B$4:$H$1023,6,0)),"",(VLOOKUP(J58,'KAYIT LİSTESİ'!$B$4:$H$1023,6,0)))</f>
        <v/>
      </c>
      <c r="O58" s="184"/>
      <c r="P58" s="25"/>
      <c r="T58" s="339"/>
      <c r="U58" s="335"/>
    </row>
    <row r="59" spans="1:21" s="19" customFormat="1" ht="24.75" hidden="1" customHeight="1">
      <c r="A59" s="23">
        <v>52</v>
      </c>
      <c r="B59" s="23"/>
      <c r="C59" s="26"/>
      <c r="D59" s="365"/>
      <c r="E59" s="366"/>
      <c r="F59" s="184"/>
      <c r="G59" s="368"/>
      <c r="H59" s="22"/>
      <c r="I59" s="23">
        <v>10</v>
      </c>
      <c r="J59" s="24" t="s">
        <v>350</v>
      </c>
      <c r="K59" s="25" t="str">
        <f>IF(ISERROR(VLOOKUP(J59,'KAYIT LİSTESİ'!$B$4:$H$1023,3,0)),"",(VLOOKUP(J59,'KAYIT LİSTESİ'!$B$4:$H$1023,3,0)))</f>
        <v/>
      </c>
      <c r="L59" s="26" t="str">
        <f>IF(ISERROR(VLOOKUP(J59,'KAYIT LİSTESİ'!$B$4:$H$1023,4,0)),"",(VLOOKUP(J59,'KAYIT LİSTESİ'!$B$4:$H$1023,4,0)))</f>
        <v/>
      </c>
      <c r="M59" s="50" t="str">
        <f>IF(ISERROR(VLOOKUP(J59,'KAYIT LİSTESİ'!$B$4:$H$1023,5,0)),"",(VLOOKUP(J59,'KAYIT LİSTESİ'!$B$4:$H$1023,5,0)))</f>
        <v/>
      </c>
      <c r="N59" s="50" t="str">
        <f>IF(ISERROR(VLOOKUP(J59,'KAYIT LİSTESİ'!$B$4:$H$1023,6,0)),"",(VLOOKUP(J59,'KAYIT LİSTESİ'!$B$4:$H$1023,6,0)))</f>
        <v/>
      </c>
      <c r="O59" s="184"/>
      <c r="P59" s="25"/>
      <c r="T59" s="339"/>
      <c r="U59" s="335"/>
    </row>
    <row r="60" spans="1:21" s="19" customFormat="1" ht="24.75" hidden="1" customHeight="1">
      <c r="A60" s="23">
        <v>53</v>
      </c>
      <c r="B60" s="23"/>
      <c r="C60" s="26"/>
      <c r="D60" s="365"/>
      <c r="E60" s="366"/>
      <c r="F60" s="184"/>
      <c r="G60" s="368"/>
      <c r="H60" s="22"/>
      <c r="I60" s="23">
        <v>11</v>
      </c>
      <c r="J60" s="24" t="s">
        <v>351</v>
      </c>
      <c r="K60" s="25" t="str">
        <f>IF(ISERROR(VLOOKUP(J60,'KAYIT LİSTESİ'!$B$4:$H$1023,3,0)),"",(VLOOKUP(J60,'KAYIT LİSTESİ'!$B$4:$H$1023,3,0)))</f>
        <v/>
      </c>
      <c r="L60" s="26" t="str">
        <f>IF(ISERROR(VLOOKUP(J60,'KAYIT LİSTESİ'!$B$4:$H$1023,4,0)),"",(VLOOKUP(J60,'KAYIT LİSTESİ'!$B$4:$H$1023,4,0)))</f>
        <v/>
      </c>
      <c r="M60" s="50" t="str">
        <f>IF(ISERROR(VLOOKUP(J60,'KAYIT LİSTESİ'!$B$4:$H$1023,5,0)),"",(VLOOKUP(J60,'KAYIT LİSTESİ'!$B$4:$H$1023,5,0)))</f>
        <v/>
      </c>
      <c r="N60" s="50" t="str">
        <f>IF(ISERROR(VLOOKUP(J60,'KAYIT LİSTESİ'!$B$4:$H$1023,6,0)),"",(VLOOKUP(J60,'KAYIT LİSTESİ'!$B$4:$H$1023,6,0)))</f>
        <v/>
      </c>
      <c r="O60" s="184"/>
      <c r="P60" s="25"/>
      <c r="T60" s="339"/>
      <c r="U60" s="335"/>
    </row>
    <row r="61" spans="1:21" s="19" customFormat="1" ht="24.75" hidden="1" customHeight="1">
      <c r="A61" s="23">
        <v>54</v>
      </c>
      <c r="B61" s="23"/>
      <c r="C61" s="26"/>
      <c r="D61" s="365"/>
      <c r="E61" s="366"/>
      <c r="F61" s="184"/>
      <c r="G61" s="368"/>
      <c r="H61" s="22"/>
      <c r="I61" s="23">
        <v>12</v>
      </c>
      <c r="J61" s="24" t="s">
        <v>352</v>
      </c>
      <c r="K61" s="25" t="str">
        <f>IF(ISERROR(VLOOKUP(J61,'KAYIT LİSTESİ'!$B$4:$H$1023,3,0)),"",(VLOOKUP(J61,'KAYIT LİSTESİ'!$B$4:$H$1023,3,0)))</f>
        <v/>
      </c>
      <c r="L61" s="26" t="str">
        <f>IF(ISERROR(VLOOKUP(J61,'KAYIT LİSTESİ'!$B$4:$H$1023,4,0)),"",(VLOOKUP(J61,'KAYIT LİSTESİ'!$B$4:$H$1023,4,0)))</f>
        <v/>
      </c>
      <c r="M61" s="50" t="str">
        <f>IF(ISERROR(VLOOKUP(J61,'KAYIT LİSTESİ'!$B$4:$H$1023,5,0)),"",(VLOOKUP(J61,'KAYIT LİSTESİ'!$B$4:$H$1023,5,0)))</f>
        <v/>
      </c>
      <c r="N61" s="50" t="str">
        <f>IF(ISERROR(VLOOKUP(J61,'KAYIT LİSTESİ'!$B$4:$H$1023,6,0)),"",(VLOOKUP(J61,'KAYIT LİSTESİ'!$B$4:$H$1023,6,0)))</f>
        <v/>
      </c>
      <c r="O61" s="184"/>
      <c r="P61" s="25"/>
      <c r="T61" s="339"/>
      <c r="U61" s="335"/>
    </row>
    <row r="62" spans="1:21" ht="24.75" customHeight="1">
      <c r="A62" s="35"/>
      <c r="B62" s="35"/>
      <c r="C62" s="36"/>
      <c r="D62" s="57"/>
      <c r="E62" s="37"/>
      <c r="F62" s="190"/>
      <c r="G62" s="39"/>
      <c r="I62" s="40"/>
      <c r="J62" s="41"/>
      <c r="K62" s="42"/>
      <c r="L62" s="43"/>
      <c r="M62" s="53"/>
      <c r="N62" s="53"/>
      <c r="O62" s="185"/>
      <c r="P62" s="42"/>
    </row>
    <row r="63" spans="1:21" ht="24.75" customHeight="1">
      <c r="A63" s="567" t="s">
        <v>18</v>
      </c>
      <c r="B63" s="567"/>
      <c r="C63" s="567"/>
      <c r="D63" s="568"/>
      <c r="E63" s="569" t="s">
        <v>0</v>
      </c>
      <c r="F63" s="597" t="s">
        <v>1</v>
      </c>
      <c r="G63" s="571"/>
      <c r="H63" s="572" t="s">
        <v>2</v>
      </c>
      <c r="I63" s="572"/>
      <c r="J63" s="572"/>
      <c r="K63" s="572"/>
      <c r="L63" s="573"/>
      <c r="M63" s="574" t="s">
        <v>3</v>
      </c>
      <c r="N63" s="575" t="s">
        <v>3</v>
      </c>
      <c r="O63" s="598" t="s">
        <v>3</v>
      </c>
      <c r="P63" s="567"/>
      <c r="Q63" s="33"/>
    </row>
  </sheetData>
  <sortState ref="B8:F15">
    <sortCondition ref="F8:F15"/>
  </sortState>
  <mergeCells count="18">
    <mergeCell ref="A1:P1"/>
    <mergeCell ref="A2:P2"/>
    <mergeCell ref="A3:C3"/>
    <mergeCell ref="D3:E3"/>
    <mergeCell ref="F3:G3"/>
    <mergeCell ref="I3:M3"/>
    <mergeCell ref="A6:A7"/>
    <mergeCell ref="B6:B7"/>
    <mergeCell ref="A4:C4"/>
    <mergeCell ref="D4:E4"/>
    <mergeCell ref="N3:P3"/>
    <mergeCell ref="N4:P4"/>
    <mergeCell ref="N5:P5"/>
    <mergeCell ref="G6:G7"/>
    <mergeCell ref="F6:F7"/>
    <mergeCell ref="C6:C7"/>
    <mergeCell ref="D6:D7"/>
    <mergeCell ref="E6:E7"/>
  </mergeCells>
  <conditionalFormatting sqref="N1:N1048576">
    <cfRule type="containsText" dxfId="63" priority="4" stopIfTrue="1" operator="containsText" text="FERDİ">
      <formula>NOT(ISERROR(SEARCH("FERDİ",N1)))</formula>
    </cfRule>
  </conditionalFormatting>
  <conditionalFormatting sqref="E1:E1048576">
    <cfRule type="containsText" dxfId="62" priority="3" stopIfTrue="1" operator="containsText" text="FERDİ">
      <formula>NOT(ISERROR(SEARCH("FERDİ",E1)))</formula>
    </cfRule>
  </conditionalFormatting>
  <conditionalFormatting sqref="N3">
    <cfRule type="containsText" dxfId="61" priority="2" stopIfTrue="1" operator="containsText" text="FERDİ">
      <formula>NOT(ISERROR(SEARCH("FERDİ",N3)))</formula>
    </cfRule>
  </conditionalFormatting>
  <conditionalFormatting sqref="N4">
    <cfRule type="containsText" dxfId="60"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7"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28</vt:i4>
      </vt:variant>
      <vt:variant>
        <vt:lpstr>Adlandırılmış Aralıklar</vt:lpstr>
      </vt:variant>
      <vt:variant>
        <vt:i4>26</vt:i4>
      </vt:variant>
    </vt:vector>
  </HeadingPairs>
  <TitlesOfParts>
    <vt:vector size="54" baseType="lpstr">
      <vt:lpstr>Rekorlar</vt:lpstr>
      <vt:lpstr>YARIŞMA BİLGİLERİ</vt:lpstr>
      <vt:lpstr>YARIŞMA PROGRAMI</vt:lpstr>
      <vt:lpstr>1.Gün Start Listesi</vt:lpstr>
      <vt:lpstr>Çekiç</vt:lpstr>
      <vt:lpstr>100m.Eng</vt:lpstr>
      <vt:lpstr>100m.</vt:lpstr>
      <vt:lpstr>400m.</vt:lpstr>
      <vt:lpstr>1500m.</vt:lpstr>
      <vt:lpstr>Gülle</vt:lpstr>
      <vt:lpstr>Sırık</vt:lpstr>
      <vt:lpstr>Üçadım</vt:lpstr>
      <vt:lpstr>3000m.Eng</vt:lpstr>
      <vt:lpstr>4x100metre</vt:lpstr>
      <vt:lpstr>KAYIT LİSTESİ</vt:lpstr>
      <vt:lpstr>Genel Puan Tablosu</vt:lpstr>
      <vt:lpstr>Disk</vt:lpstr>
      <vt:lpstr>400m.Eng</vt:lpstr>
      <vt:lpstr>200m.</vt:lpstr>
      <vt:lpstr>Uzun</vt:lpstr>
      <vt:lpstr>800m.</vt:lpstr>
      <vt:lpstr>Yüksek</vt:lpstr>
      <vt:lpstr>Cirit</vt:lpstr>
      <vt:lpstr>3000m.</vt:lpstr>
      <vt:lpstr>5000m.</vt:lpstr>
      <vt:lpstr>4X400M.BAYR</vt:lpstr>
      <vt:lpstr>ALMANAK TOPLU SONUÇ</vt:lpstr>
      <vt:lpstr>2.Gün Start Listesi </vt:lpstr>
      <vt:lpstr>'1.Gün Start Listesi'!Yazdırma_Alanı</vt:lpstr>
      <vt:lpstr>'100m.'!Yazdırma_Alanı</vt:lpstr>
      <vt:lpstr>'100m.Eng'!Yazdırma_Alanı</vt:lpstr>
      <vt:lpstr>'1500m.'!Yazdırma_Alanı</vt:lpstr>
      <vt:lpstr>'2.Gün Start Listesi '!Yazdırma_Alanı</vt:lpstr>
      <vt:lpstr>'200m.'!Yazdırma_Alanı</vt:lpstr>
      <vt:lpstr>'3000m.'!Yazdırma_Alanı</vt:lpstr>
      <vt:lpstr>'3000m.Eng'!Yazdırma_Alanı</vt:lpstr>
      <vt:lpstr>'400m.'!Yazdırma_Alanı</vt:lpstr>
      <vt:lpstr>'400m.Eng'!Yazdırma_Alanı</vt:lpstr>
      <vt:lpstr>'4x100metre'!Yazdırma_Alanı</vt:lpstr>
      <vt:lpstr>'4X400M.BAYR'!Yazdırma_Alanı</vt:lpstr>
      <vt:lpstr>'5000m.'!Yazdırma_Alanı</vt:lpstr>
      <vt:lpstr>'800m.'!Yazdırma_Alanı</vt:lpstr>
      <vt:lpstr>Cirit!Yazdırma_Alanı</vt:lpstr>
      <vt:lpstr>Çekiç!Yazdırma_Alanı</vt:lpstr>
      <vt:lpstr>Disk!Yazdırma_Alanı</vt:lpstr>
      <vt:lpstr>'Genel Puan Tablosu'!Yazdırma_Alanı</vt:lpstr>
      <vt:lpstr>Gülle!Yazdırma_Alanı</vt:lpstr>
      <vt:lpstr>'KAYIT LİSTESİ'!Yazdırma_Alanı</vt:lpstr>
      <vt:lpstr>Sırık!Yazdırma_Alanı</vt:lpstr>
      <vt:lpstr>Uzun!Yazdırma_Alanı</vt:lpstr>
      <vt:lpstr>Üçadım!Yazdırma_Alanı</vt:lpstr>
      <vt:lpstr>Yüksek!Yazdırma_Alanı</vt:lpstr>
      <vt:lpstr>'Genel Puan Tablosu'!Yazdırma_Başlıkları</vt:lpstr>
      <vt:lpstr>'KAYIT LİSTESİ'!Yazdırma_Başlıkları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CELAL KAYAÖZ</dc:creator>
  <cp:lastModifiedBy>celal</cp:lastModifiedBy>
  <cp:lastPrinted>2014-06-06T21:45:15Z</cp:lastPrinted>
  <dcterms:created xsi:type="dcterms:W3CDTF">2004-05-10T13:01:28Z</dcterms:created>
  <dcterms:modified xsi:type="dcterms:W3CDTF">2014-06-06T21:50:50Z</dcterms:modified>
</cp:coreProperties>
</file>