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2070" windowWidth="15480" windowHeight="9585" tabRatio="939" firstSheet="1" activeTab="14"/>
  </bookViews>
  <sheets>
    <sheet name="YARIŞMA BİLGİLERİ" sheetId="68" r:id="rId1"/>
    <sheet name="YARIŞMA PROGRAMI" sheetId="150" r:id="rId2"/>
    <sheet name="KAYIT LİSTESİ" sheetId="262" r:id="rId3"/>
    <sheet name="1.Gün Start Listesi" sheetId="304" r:id="rId4"/>
    <sheet name="Çekiç" sheetId="321" r:id="rId5"/>
    <sheet name="100m.Eng" sheetId="309" r:id="rId6"/>
    <sheet name="100m." sheetId="285" r:id="rId7"/>
    <sheet name="400m." sheetId="310" r:id="rId8"/>
    <sheet name="1500m." sheetId="308" r:id="rId9"/>
    <sheet name="Gülle" sheetId="298" r:id="rId10"/>
    <sheet name="Sırık" sheetId="313" r:id="rId11"/>
    <sheet name="Üçadım" sheetId="314" r:id="rId12"/>
    <sheet name="3000m.Eng" sheetId="316" r:id="rId13"/>
    <sheet name="4x100metre" sheetId="323" r:id="rId14"/>
    <sheet name="Genel Puan Tablosu" sheetId="307" r:id="rId15"/>
    <sheet name="ALMANAK TOPLU SONUÇ" sheetId="268" r:id="rId16"/>
  </sheets>
  <externalReferences>
    <externalReference r:id="rId17"/>
  </externalReference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15" hidden="1">'ALMANAK TOPLU SONUÇ'!$A$2:$M$407</definedName>
    <definedName name="_xlnm._FilterDatabase" localSheetId="2" hidden="1">'KAYIT LİSTESİ'!$A$3:$L$467</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5">#REF!</definedName>
    <definedName name="Excel_BuiltIn_Print_Area_11" localSheetId="8">#REF!</definedName>
    <definedName name="Excel_BuiltIn_Print_Area_11" localSheetId="12">#REF!</definedName>
    <definedName name="Excel_BuiltIn_Print_Area_11" localSheetId="7">#REF!</definedName>
    <definedName name="Excel_BuiltIn_Print_Area_11" localSheetId="13">#REF!</definedName>
    <definedName name="Excel_BuiltIn_Print_Area_11" localSheetId="4">#REF!</definedName>
    <definedName name="Excel_BuiltIn_Print_Area_11" localSheetId="14">#REF!</definedName>
    <definedName name="Excel_BuiltIn_Print_Area_11" localSheetId="9">#REF!</definedName>
    <definedName name="Excel_BuiltIn_Print_Area_11" localSheetId="2">#REF!</definedName>
    <definedName name="Excel_BuiltIn_Print_Area_11" localSheetId="10">#REF!</definedName>
    <definedName name="Excel_BuiltIn_Print_Area_11" localSheetId="11">#REF!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5">#REF!</definedName>
    <definedName name="Excel_BuiltIn_Print_Area_12" localSheetId="8">#REF!</definedName>
    <definedName name="Excel_BuiltIn_Print_Area_12" localSheetId="12">#REF!</definedName>
    <definedName name="Excel_BuiltIn_Print_Area_12" localSheetId="7">#REF!</definedName>
    <definedName name="Excel_BuiltIn_Print_Area_12" localSheetId="13">#REF!</definedName>
    <definedName name="Excel_BuiltIn_Print_Area_12" localSheetId="4">#REF!</definedName>
    <definedName name="Excel_BuiltIn_Print_Area_12" localSheetId="14">#REF!</definedName>
    <definedName name="Excel_BuiltIn_Print_Area_12" localSheetId="9">#REF!</definedName>
    <definedName name="Excel_BuiltIn_Print_Area_12" localSheetId="2">#REF!</definedName>
    <definedName name="Excel_BuiltIn_Print_Area_12" localSheetId="10">#REF!</definedName>
    <definedName name="Excel_BuiltIn_Print_Area_12" localSheetId="11">#REF!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5">#REF!</definedName>
    <definedName name="Excel_BuiltIn_Print_Area_13" localSheetId="8">#REF!</definedName>
    <definedName name="Excel_BuiltIn_Print_Area_13" localSheetId="12">#REF!</definedName>
    <definedName name="Excel_BuiltIn_Print_Area_13" localSheetId="7">#REF!</definedName>
    <definedName name="Excel_BuiltIn_Print_Area_13" localSheetId="13">#REF!</definedName>
    <definedName name="Excel_BuiltIn_Print_Area_13" localSheetId="4">#REF!</definedName>
    <definedName name="Excel_BuiltIn_Print_Area_13" localSheetId="14">#REF!</definedName>
    <definedName name="Excel_BuiltIn_Print_Area_13" localSheetId="9">#REF!</definedName>
    <definedName name="Excel_BuiltIn_Print_Area_13" localSheetId="2">#REF!</definedName>
    <definedName name="Excel_BuiltIn_Print_Area_13" localSheetId="10">#REF!</definedName>
    <definedName name="Excel_BuiltIn_Print_Area_13" localSheetId="11">#REF!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5">#REF!</definedName>
    <definedName name="Excel_BuiltIn_Print_Area_16" localSheetId="8">#REF!</definedName>
    <definedName name="Excel_BuiltIn_Print_Area_16" localSheetId="12">#REF!</definedName>
    <definedName name="Excel_BuiltIn_Print_Area_16" localSheetId="7">#REF!</definedName>
    <definedName name="Excel_BuiltIn_Print_Area_16" localSheetId="13">#REF!</definedName>
    <definedName name="Excel_BuiltIn_Print_Area_16" localSheetId="4">#REF!</definedName>
    <definedName name="Excel_BuiltIn_Print_Area_16" localSheetId="14">#REF!</definedName>
    <definedName name="Excel_BuiltIn_Print_Area_16" localSheetId="9">#REF!</definedName>
    <definedName name="Excel_BuiltIn_Print_Area_16" localSheetId="2">#REF!</definedName>
    <definedName name="Excel_BuiltIn_Print_Area_16" localSheetId="10">#REF!</definedName>
    <definedName name="Excel_BuiltIn_Print_Area_16" localSheetId="11">#REF!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5">#REF!</definedName>
    <definedName name="Excel_BuiltIn_Print_Area_19" localSheetId="8">#REF!</definedName>
    <definedName name="Excel_BuiltIn_Print_Area_19" localSheetId="12">#REF!</definedName>
    <definedName name="Excel_BuiltIn_Print_Area_19" localSheetId="7">#REF!</definedName>
    <definedName name="Excel_BuiltIn_Print_Area_19" localSheetId="13">#REF!</definedName>
    <definedName name="Excel_BuiltIn_Print_Area_19" localSheetId="4">#REF!</definedName>
    <definedName name="Excel_BuiltIn_Print_Area_19" localSheetId="14">#REF!</definedName>
    <definedName name="Excel_BuiltIn_Print_Area_19" localSheetId="9">#REF!</definedName>
    <definedName name="Excel_BuiltIn_Print_Area_19" localSheetId="2">#REF!</definedName>
    <definedName name="Excel_BuiltIn_Print_Area_19" localSheetId="10">#REF!</definedName>
    <definedName name="Excel_BuiltIn_Print_Area_19" localSheetId="11">#REF!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5">#REF!</definedName>
    <definedName name="Excel_BuiltIn_Print_Area_20" localSheetId="8">#REF!</definedName>
    <definedName name="Excel_BuiltIn_Print_Area_20" localSheetId="12">#REF!</definedName>
    <definedName name="Excel_BuiltIn_Print_Area_20" localSheetId="7">#REF!</definedName>
    <definedName name="Excel_BuiltIn_Print_Area_20" localSheetId="13">#REF!</definedName>
    <definedName name="Excel_BuiltIn_Print_Area_20" localSheetId="4">#REF!</definedName>
    <definedName name="Excel_BuiltIn_Print_Area_20" localSheetId="14">#REF!</definedName>
    <definedName name="Excel_BuiltIn_Print_Area_20" localSheetId="9">#REF!</definedName>
    <definedName name="Excel_BuiltIn_Print_Area_20" localSheetId="2">#REF!</definedName>
    <definedName name="Excel_BuiltIn_Print_Area_20" localSheetId="10">#REF!</definedName>
    <definedName name="Excel_BuiltIn_Print_Area_20" localSheetId="11">#REF!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5">#REF!</definedName>
    <definedName name="Excel_BuiltIn_Print_Area_21" localSheetId="8">#REF!</definedName>
    <definedName name="Excel_BuiltIn_Print_Area_21" localSheetId="12">#REF!</definedName>
    <definedName name="Excel_BuiltIn_Print_Area_21" localSheetId="7">#REF!</definedName>
    <definedName name="Excel_BuiltIn_Print_Area_21" localSheetId="13">#REF!</definedName>
    <definedName name="Excel_BuiltIn_Print_Area_21" localSheetId="4">#REF!</definedName>
    <definedName name="Excel_BuiltIn_Print_Area_21" localSheetId="14">#REF!</definedName>
    <definedName name="Excel_BuiltIn_Print_Area_21" localSheetId="9">#REF!</definedName>
    <definedName name="Excel_BuiltIn_Print_Area_21" localSheetId="2">#REF!</definedName>
    <definedName name="Excel_BuiltIn_Print_Area_21" localSheetId="10">#REF!</definedName>
    <definedName name="Excel_BuiltIn_Print_Area_21" localSheetId="11">#REF!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5">#REF!</definedName>
    <definedName name="Excel_BuiltIn_Print_Area_4" localSheetId="8">#REF!</definedName>
    <definedName name="Excel_BuiltIn_Print_Area_4" localSheetId="12">#REF!</definedName>
    <definedName name="Excel_BuiltIn_Print_Area_4" localSheetId="7">#REF!</definedName>
    <definedName name="Excel_BuiltIn_Print_Area_4" localSheetId="13">#REF!</definedName>
    <definedName name="Excel_BuiltIn_Print_Area_4" localSheetId="4">#REF!</definedName>
    <definedName name="Excel_BuiltIn_Print_Area_4" localSheetId="14">#REF!</definedName>
    <definedName name="Excel_BuiltIn_Print_Area_4" localSheetId="9">#REF!</definedName>
    <definedName name="Excel_BuiltIn_Print_Area_4" localSheetId="2">#REF!</definedName>
    <definedName name="Excel_BuiltIn_Print_Area_4" localSheetId="10">#REF!</definedName>
    <definedName name="Excel_BuiltIn_Print_Area_4" localSheetId="11">#REF!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5">#REF!</definedName>
    <definedName name="Excel_BuiltIn_Print_Area_5" localSheetId="8">#REF!</definedName>
    <definedName name="Excel_BuiltIn_Print_Area_5" localSheetId="12">#REF!</definedName>
    <definedName name="Excel_BuiltIn_Print_Area_5" localSheetId="7">#REF!</definedName>
    <definedName name="Excel_BuiltIn_Print_Area_5" localSheetId="13">#REF!</definedName>
    <definedName name="Excel_BuiltIn_Print_Area_5" localSheetId="4">#REF!</definedName>
    <definedName name="Excel_BuiltIn_Print_Area_5" localSheetId="14">#REF!</definedName>
    <definedName name="Excel_BuiltIn_Print_Area_5" localSheetId="9">#REF!</definedName>
    <definedName name="Excel_BuiltIn_Print_Area_5" localSheetId="2">#REF!</definedName>
    <definedName name="Excel_BuiltIn_Print_Area_5" localSheetId="10">#REF!</definedName>
    <definedName name="Excel_BuiltIn_Print_Area_5" localSheetId="11">#REF!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5">#REF!</definedName>
    <definedName name="Excel_BuiltIn_Print_Area_9" localSheetId="8">#REF!</definedName>
    <definedName name="Excel_BuiltIn_Print_Area_9" localSheetId="12">#REF!</definedName>
    <definedName name="Excel_BuiltIn_Print_Area_9" localSheetId="7">#REF!</definedName>
    <definedName name="Excel_BuiltIn_Print_Area_9" localSheetId="13">#REF!</definedName>
    <definedName name="Excel_BuiltIn_Print_Area_9" localSheetId="4">#REF!</definedName>
    <definedName name="Excel_BuiltIn_Print_Area_9" localSheetId="14">#REF!</definedName>
    <definedName name="Excel_BuiltIn_Print_Area_9" localSheetId="9">#REF!</definedName>
    <definedName name="Excel_BuiltIn_Print_Area_9" localSheetId="2">#REF!</definedName>
    <definedName name="Excel_BuiltIn_Print_Area_9" localSheetId="10">#REF!</definedName>
    <definedName name="Excel_BuiltIn_Print_Area_9" localSheetId="11">#REF!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Listesi'!$A$1:$P$59</definedName>
    <definedName name="_xlnm.Print_Area" localSheetId="6">'100m.'!$A$1:$P$47</definedName>
    <definedName name="_xlnm.Print_Area" localSheetId="5">'100m.Eng'!$A$1:$P$47</definedName>
    <definedName name="_xlnm.Print_Area" localSheetId="8">'1500m.'!$A$1:$P$63</definedName>
    <definedName name="_xlnm.Print_Area" localSheetId="12">'3000m.Eng'!$A$1:$P$63</definedName>
    <definedName name="_xlnm.Print_Area" localSheetId="7">'400m.'!$A$1:$P$47</definedName>
    <definedName name="_xlnm.Print_Area" localSheetId="13">'4x100metre'!$A$1:$P$91</definedName>
    <definedName name="_xlnm.Print_Area" localSheetId="4">Çekiç!$A$1:$P$49</definedName>
    <definedName name="_xlnm.Print_Area" localSheetId="14">'Genel Puan Tablosu'!$A$1:$W$15</definedName>
    <definedName name="_xlnm.Print_Area" localSheetId="9">Gülle!$A$1:$P$49</definedName>
    <definedName name="_xlnm.Print_Area" localSheetId="2">'KAYIT LİSTESİ'!$A$1:$L$467</definedName>
    <definedName name="_xlnm.Print_Area" localSheetId="10">Sırık!$A$1:$AN$35</definedName>
    <definedName name="_xlnm.Print_Area" localSheetId="11">Üçadım!$A$1:$P$49</definedName>
    <definedName name="_xlnm.Print_Titles" localSheetId="14">'Genel Puan Tablosu'!$1:$2</definedName>
    <definedName name="_xlnm.Print_Titles" localSheetId="2">'KAYIT LİSTESİ'!$1:$3</definedName>
  </definedNames>
  <calcPr calcId="124519"/>
</workbook>
</file>

<file path=xl/calcChain.xml><?xml version="1.0" encoding="utf-8"?>
<calcChain xmlns="http://schemas.openxmlformats.org/spreadsheetml/2006/main">
  <c r="U8" i="307"/>
  <c r="V8"/>
  <c r="U11"/>
  <c r="V11"/>
  <c r="U10"/>
  <c r="V10"/>
  <c r="U12"/>
  <c r="V12"/>
  <c r="U13"/>
  <c r="V13"/>
  <c r="U14"/>
  <c r="V14"/>
  <c r="U15"/>
  <c r="V15"/>
  <c r="X33"/>
  <c r="X34"/>
  <c r="X35"/>
  <c r="X36"/>
  <c r="X37"/>
  <c r="X38"/>
  <c r="X39"/>
  <c r="X40"/>
  <c r="X41"/>
  <c r="X42"/>
  <c r="X43"/>
  <c r="X44"/>
  <c r="X45"/>
  <c r="X46"/>
  <c r="X47"/>
  <c r="X48"/>
  <c r="X49"/>
  <c r="W33"/>
  <c r="W34"/>
  <c r="W35"/>
  <c r="W36"/>
  <c r="W37"/>
  <c r="W38"/>
  <c r="W39"/>
  <c r="W40"/>
  <c r="W41"/>
  <c r="W42"/>
  <c r="W43"/>
  <c r="W44"/>
  <c r="W45"/>
  <c r="W46"/>
  <c r="W47"/>
  <c r="W48"/>
  <c r="W49"/>
  <c r="W16"/>
  <c r="W17"/>
  <c r="W18"/>
  <c r="W19"/>
  <c r="W20"/>
  <c r="W21"/>
  <c r="W22"/>
  <c r="W23"/>
  <c r="W24"/>
  <c r="W25"/>
  <c r="W26"/>
  <c r="W27"/>
  <c r="W28"/>
  <c r="W29"/>
  <c r="W30"/>
  <c r="W31"/>
  <c r="C1" l="1"/>
  <c r="S33"/>
  <c r="T33"/>
  <c r="S34"/>
  <c r="T34"/>
  <c r="S35"/>
  <c r="T35"/>
  <c r="S36"/>
  <c r="T36"/>
  <c r="S37"/>
  <c r="T37"/>
  <c r="S38"/>
  <c r="T38"/>
  <c r="S39"/>
  <c r="T39"/>
  <c r="S40"/>
  <c r="T40"/>
  <c r="S41"/>
  <c r="T41"/>
  <c r="S42"/>
  <c r="T42"/>
  <c r="S43"/>
  <c r="T43"/>
  <c r="S44"/>
  <c r="T44"/>
  <c r="S45"/>
  <c r="T45"/>
  <c r="S46"/>
  <c r="T46"/>
  <c r="S47"/>
  <c r="T47"/>
  <c r="S48"/>
  <c r="T48"/>
  <c r="S49"/>
  <c r="T49"/>
  <c r="E33"/>
  <c r="F33"/>
  <c r="E34"/>
  <c r="F34"/>
  <c r="E35"/>
  <c r="F35"/>
  <c r="E36"/>
  <c r="F36"/>
  <c r="E37"/>
  <c r="F37"/>
  <c r="E38"/>
  <c r="F38"/>
  <c r="E39"/>
  <c r="F39"/>
  <c r="E40"/>
  <c r="F40"/>
  <c r="E41"/>
  <c r="F41"/>
  <c r="E42"/>
  <c r="F42"/>
  <c r="E43"/>
  <c r="F43"/>
  <c r="E44"/>
  <c r="F44"/>
  <c r="E45"/>
  <c r="F45"/>
  <c r="E46"/>
  <c r="F46"/>
  <c r="E47"/>
  <c r="F47"/>
  <c r="E48"/>
  <c r="F48"/>
  <c r="E49"/>
  <c r="F49"/>
  <c r="Q8"/>
  <c r="R8"/>
  <c r="Q14"/>
  <c r="R14"/>
  <c r="Q12"/>
  <c r="R12"/>
  <c r="Q11"/>
  <c r="R11"/>
  <c r="Q15"/>
  <c r="R15"/>
  <c r="Q10"/>
  <c r="R10"/>
  <c r="Q13"/>
  <c r="R13"/>
  <c r="Q16"/>
  <c r="R16"/>
  <c r="Q17"/>
  <c r="R17"/>
  <c r="Q18"/>
  <c r="R18"/>
  <c r="Q19"/>
  <c r="R19"/>
  <c r="Q20"/>
  <c r="R20"/>
  <c r="Q21"/>
  <c r="R21"/>
  <c r="Q22"/>
  <c r="R22"/>
  <c r="Q23"/>
  <c r="R23"/>
  <c r="Q24"/>
  <c r="R24"/>
  <c r="Q25"/>
  <c r="R25"/>
  <c r="Q26"/>
  <c r="R26"/>
  <c r="Q27"/>
  <c r="R27"/>
  <c r="Q28"/>
  <c r="R28"/>
  <c r="Q29"/>
  <c r="R29"/>
  <c r="Q30"/>
  <c r="R30"/>
  <c r="Q31"/>
  <c r="R31"/>
  <c r="R9"/>
  <c r="Q9"/>
  <c r="A2" i="68" l="1"/>
  <c r="B93" i="262" l="1"/>
  <c r="B92"/>
  <c r="B91"/>
  <c r="B90"/>
  <c r="B89"/>
  <c r="B88"/>
  <c r="B87"/>
  <c r="B86"/>
  <c r="B85"/>
  <c r="B84"/>
  <c r="B83"/>
  <c r="B82"/>
  <c r="B81"/>
  <c r="B80"/>
  <c r="B79"/>
  <c r="B78"/>
  <c r="B77"/>
  <c r="B76"/>
  <c r="B75"/>
  <c r="B74"/>
  <c r="B73"/>
  <c r="B72"/>
  <c r="B71"/>
  <c r="B70"/>
  <c r="B69"/>
  <c r="B68"/>
  <c r="B67"/>
  <c r="B66"/>
  <c r="B65"/>
  <c r="B64"/>
  <c r="B243"/>
  <c r="B242"/>
  <c r="B241"/>
  <c r="B240"/>
  <c r="B239"/>
  <c r="B238"/>
  <c r="B237"/>
  <c r="B236"/>
  <c r="B235"/>
  <c r="B234"/>
  <c r="B233"/>
  <c r="B232"/>
  <c r="B231"/>
  <c r="B230"/>
  <c r="B229"/>
  <c r="B228"/>
  <c r="B227"/>
  <c r="B226"/>
  <c r="B225"/>
  <c r="B224"/>
  <c r="B223"/>
  <c r="B222"/>
  <c r="B221"/>
  <c r="B220"/>
  <c r="B219"/>
  <c r="B218"/>
  <c r="B217"/>
  <c r="B216"/>
  <c r="B215"/>
  <c r="B214"/>
  <c r="B33"/>
  <c r="B32"/>
  <c r="B31"/>
  <c r="B30"/>
  <c r="B29"/>
  <c r="B28"/>
  <c r="B27"/>
  <c r="B26"/>
  <c r="B25"/>
  <c r="B24"/>
  <c r="B23"/>
  <c r="B22"/>
  <c r="B21"/>
  <c r="B20"/>
  <c r="B19"/>
  <c r="B18"/>
  <c r="B17"/>
  <c r="B16"/>
  <c r="B15"/>
  <c r="B14"/>
  <c r="B13"/>
  <c r="B12"/>
  <c r="B11"/>
  <c r="B10"/>
  <c r="B9"/>
  <c r="B8"/>
  <c r="B7"/>
  <c r="B6"/>
  <c r="B5"/>
  <c r="B4"/>
  <c r="B213"/>
  <c r="B212"/>
  <c r="B211"/>
  <c r="B210"/>
  <c r="B209"/>
  <c r="B208"/>
  <c r="B207"/>
  <c r="B206"/>
  <c r="B205"/>
  <c r="B204"/>
  <c r="B203"/>
  <c r="B202"/>
  <c r="B201"/>
  <c r="B200"/>
  <c r="B199"/>
  <c r="B198"/>
  <c r="B197"/>
  <c r="B196"/>
  <c r="B195"/>
  <c r="B194"/>
  <c r="B193"/>
  <c r="B192"/>
  <c r="B191"/>
  <c r="B190"/>
  <c r="B189"/>
  <c r="B188"/>
  <c r="B187"/>
  <c r="B186"/>
  <c r="B185"/>
  <c r="B18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183"/>
  <c r="B182"/>
  <c r="B181"/>
  <c r="B180"/>
  <c r="B179"/>
  <c r="B178"/>
  <c r="B177"/>
  <c r="B176"/>
  <c r="B175"/>
  <c r="B174"/>
  <c r="B173"/>
  <c r="B172"/>
  <c r="B171"/>
  <c r="B170"/>
  <c r="B169"/>
  <c r="B168"/>
  <c r="B167"/>
  <c r="B166"/>
  <c r="B165"/>
  <c r="B164"/>
  <c r="B163"/>
  <c r="B162"/>
  <c r="B161"/>
  <c r="B160"/>
  <c r="B159"/>
  <c r="B158"/>
  <c r="B157"/>
  <c r="B156"/>
  <c r="B155"/>
  <c r="B154"/>
  <c r="B2" i="150"/>
  <c r="B51" i="262"/>
  <c r="B50"/>
  <c r="B49"/>
  <c r="B48"/>
  <c r="B47"/>
  <c r="B46"/>
  <c r="B45"/>
  <c r="B44"/>
  <c r="B63"/>
  <c r="B62"/>
  <c r="B61"/>
  <c r="B60"/>
  <c r="B59"/>
  <c r="B58"/>
  <c r="B43"/>
  <c r="B42"/>
  <c r="L484" i="268"/>
  <c r="L51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2"/>
  <c r="F371"/>
  <c r="F370"/>
  <c r="F369"/>
  <c r="F368"/>
  <c r="F367"/>
  <c r="F366"/>
  <c r="F365"/>
  <c r="F364"/>
  <c r="F363"/>
  <c r="F362"/>
  <c r="F361"/>
  <c r="F360"/>
  <c r="F359"/>
  <c r="F358"/>
  <c r="F357"/>
  <c r="F356"/>
  <c r="F355"/>
  <c r="F354"/>
  <c r="F353"/>
  <c r="F352"/>
  <c r="F351"/>
  <c r="F350"/>
  <c r="F349"/>
  <c r="F348"/>
  <c r="F347"/>
  <c r="F345"/>
  <c r="F344"/>
  <c r="F343"/>
  <c r="F342"/>
  <c r="F341"/>
  <c r="F340"/>
  <c r="F339"/>
  <c r="F338"/>
  <c r="F337"/>
  <c r="F336"/>
  <c r="F335"/>
  <c r="F334"/>
  <c r="F333"/>
  <c r="F332"/>
  <c r="F331"/>
  <c r="F330"/>
  <c r="F329"/>
  <c r="F328"/>
  <c r="F200"/>
  <c r="F199"/>
  <c r="F198"/>
  <c r="F197"/>
  <c r="F196"/>
  <c r="F195"/>
  <c r="F194"/>
  <c r="F192"/>
  <c r="F191"/>
  <c r="F190"/>
  <c r="F189"/>
  <c r="F188"/>
  <c r="F187"/>
  <c r="F186"/>
  <c r="F185"/>
  <c r="F184"/>
  <c r="F183"/>
  <c r="F182"/>
  <c r="F181"/>
  <c r="F180"/>
  <c r="F179"/>
  <c r="F178"/>
  <c r="F177"/>
  <c r="F176"/>
  <c r="F175"/>
  <c r="F174"/>
  <c r="F173"/>
  <c r="F172"/>
  <c r="F171"/>
  <c r="F170"/>
  <c r="F168"/>
  <c r="F167"/>
  <c r="F164"/>
  <c r="F163"/>
  <c r="F162"/>
  <c r="F43"/>
  <c r="F44"/>
  <c r="F45"/>
  <c r="F46"/>
  <c r="F47"/>
  <c r="F48"/>
  <c r="F49"/>
  <c r="F50"/>
  <c r="F51"/>
  <c r="F52"/>
  <c r="F54"/>
  <c r="F55"/>
  <c r="F56"/>
  <c r="F57"/>
  <c r="F58"/>
  <c r="F59"/>
  <c r="F60"/>
  <c r="F62"/>
  <c r="F63"/>
  <c r="F64"/>
  <c r="F65"/>
  <c r="F66"/>
  <c r="F67"/>
  <c r="F68"/>
  <c r="F69"/>
  <c r="F70"/>
  <c r="F71"/>
  <c r="F72"/>
  <c r="F73"/>
  <c r="F74"/>
  <c r="F75"/>
  <c r="F76"/>
  <c r="F77"/>
  <c r="F78"/>
  <c r="F79"/>
  <c r="F80"/>
  <c r="F81"/>
  <c r="F42"/>
  <c r="T5" i="307"/>
  <c r="P9"/>
  <c r="N9"/>
  <c r="C506" i="268"/>
  <c r="D506"/>
  <c r="E506"/>
  <c r="F506"/>
  <c r="G506"/>
  <c r="J506"/>
  <c r="C507"/>
  <c r="D507"/>
  <c r="E507"/>
  <c r="F507"/>
  <c r="G507"/>
  <c r="J507"/>
  <c r="C508"/>
  <c r="D508"/>
  <c r="E508"/>
  <c r="F508"/>
  <c r="G508"/>
  <c r="J508"/>
  <c r="C509"/>
  <c r="D509"/>
  <c r="E509"/>
  <c r="F509"/>
  <c r="G509"/>
  <c r="J509"/>
  <c r="C510"/>
  <c r="D510"/>
  <c r="E510"/>
  <c r="F510"/>
  <c r="G510"/>
  <c r="J510"/>
  <c r="C511"/>
  <c r="D511"/>
  <c r="E511"/>
  <c r="F511"/>
  <c r="G511"/>
  <c r="J511"/>
  <c r="C512"/>
  <c r="D512"/>
  <c r="E512"/>
  <c r="F512"/>
  <c r="G512"/>
  <c r="J512"/>
  <c r="C513"/>
  <c r="D513"/>
  <c r="E513"/>
  <c r="F513"/>
  <c r="G513"/>
  <c r="J513"/>
  <c r="C514"/>
  <c r="D514"/>
  <c r="E514"/>
  <c r="F514"/>
  <c r="G514"/>
  <c r="J514"/>
  <c r="C515"/>
  <c r="D515"/>
  <c r="E515"/>
  <c r="F515"/>
  <c r="G515"/>
  <c r="J515"/>
  <c r="C516"/>
  <c r="D516"/>
  <c r="E516"/>
  <c r="F516"/>
  <c r="G516"/>
  <c r="J516"/>
  <c r="C517"/>
  <c r="D517"/>
  <c r="E517"/>
  <c r="F517"/>
  <c r="G517"/>
  <c r="J517"/>
  <c r="C518"/>
  <c r="D518"/>
  <c r="E518"/>
  <c r="F518"/>
  <c r="G518"/>
  <c r="J518"/>
  <c r="C519"/>
  <c r="D519"/>
  <c r="E519"/>
  <c r="F519"/>
  <c r="G519"/>
  <c r="J519"/>
  <c r="C520"/>
  <c r="D520"/>
  <c r="E520"/>
  <c r="F520"/>
  <c r="G520"/>
  <c r="J520"/>
  <c r="C521"/>
  <c r="D521"/>
  <c r="E521"/>
  <c r="F521"/>
  <c r="G521"/>
  <c r="J521"/>
  <c r="C522"/>
  <c r="D522"/>
  <c r="E522"/>
  <c r="F522"/>
  <c r="G522"/>
  <c r="J522"/>
  <c r="C523"/>
  <c r="D523"/>
  <c r="E523"/>
  <c r="F523"/>
  <c r="G523"/>
  <c r="J523"/>
  <c r="C524"/>
  <c r="D524"/>
  <c r="E524"/>
  <c r="F524"/>
  <c r="G524"/>
  <c r="J524"/>
  <c r="C525"/>
  <c r="D525"/>
  <c r="E525"/>
  <c r="F525"/>
  <c r="G525"/>
  <c r="J525"/>
  <c r="C526"/>
  <c r="D526"/>
  <c r="E526"/>
  <c r="F526"/>
  <c r="G526"/>
  <c r="J526"/>
  <c r="G505"/>
  <c r="F505"/>
  <c r="E505"/>
  <c r="D505"/>
  <c r="C505"/>
  <c r="J505"/>
  <c r="G33" i="307"/>
  <c r="H33"/>
  <c r="G34"/>
  <c r="H34"/>
  <c r="G35"/>
  <c r="H35"/>
  <c r="G36"/>
  <c r="H36"/>
  <c r="G37"/>
  <c r="H37"/>
  <c r="G38"/>
  <c r="H38"/>
  <c r="G39"/>
  <c r="H39"/>
  <c r="G40"/>
  <c r="H40"/>
  <c r="G41"/>
  <c r="H41"/>
  <c r="G42"/>
  <c r="H42"/>
  <c r="G43"/>
  <c r="H43"/>
  <c r="G44"/>
  <c r="H44"/>
  <c r="G45"/>
  <c r="H45"/>
  <c r="G46"/>
  <c r="H46"/>
  <c r="G47"/>
  <c r="H47"/>
  <c r="G48"/>
  <c r="H48"/>
  <c r="G49"/>
  <c r="H49"/>
  <c r="B395" i="262"/>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9"/>
  <c r="B440"/>
  <c r="B441"/>
  <c r="B442"/>
  <c r="B443"/>
  <c r="B444"/>
  <c r="B445"/>
  <c r="B446"/>
  <c r="B447"/>
  <c r="B448"/>
  <c r="B449"/>
  <c r="B450"/>
  <c r="B451"/>
  <c r="B452"/>
  <c r="B453"/>
  <c r="B454"/>
  <c r="B455"/>
  <c r="B456"/>
  <c r="B457"/>
  <c r="B458"/>
  <c r="B459"/>
  <c r="B460"/>
  <c r="B461"/>
  <c r="B462"/>
  <c r="B463"/>
  <c r="B464"/>
  <c r="B465"/>
  <c r="B466"/>
  <c r="B467"/>
  <c r="B438"/>
  <c r="B57"/>
  <c r="B56"/>
  <c r="B55"/>
  <c r="B54"/>
  <c r="B53"/>
  <c r="B52"/>
  <c r="B39"/>
  <c r="C447" i="268"/>
  <c r="D447"/>
  <c r="E447"/>
  <c r="F447"/>
  <c r="G447"/>
  <c r="C448"/>
  <c r="D448"/>
  <c r="E448"/>
  <c r="F448"/>
  <c r="G448"/>
  <c r="C449"/>
  <c r="D449"/>
  <c r="E449"/>
  <c r="F449"/>
  <c r="G449"/>
  <c r="C450"/>
  <c r="D450"/>
  <c r="E450"/>
  <c r="F450"/>
  <c r="G450"/>
  <c r="C451"/>
  <c r="D451"/>
  <c r="E451"/>
  <c r="F451"/>
  <c r="G451"/>
  <c r="C452"/>
  <c r="D452"/>
  <c r="E452"/>
  <c r="F452"/>
  <c r="G452"/>
  <c r="C453"/>
  <c r="D453"/>
  <c r="E453"/>
  <c r="F453"/>
  <c r="G453"/>
  <c r="C454"/>
  <c r="D454"/>
  <c r="E454"/>
  <c r="F454"/>
  <c r="G454"/>
  <c r="C455"/>
  <c r="D455"/>
  <c r="E455"/>
  <c r="F455"/>
  <c r="G455"/>
  <c r="C456"/>
  <c r="D456"/>
  <c r="E456"/>
  <c r="F456"/>
  <c r="G456"/>
  <c r="C457"/>
  <c r="D457"/>
  <c r="E457"/>
  <c r="F457"/>
  <c r="G457"/>
  <c r="C458"/>
  <c r="D458"/>
  <c r="E458"/>
  <c r="F458"/>
  <c r="G458"/>
  <c r="C459"/>
  <c r="D459"/>
  <c r="E459"/>
  <c r="F459"/>
  <c r="G459"/>
  <c r="C460"/>
  <c r="D460"/>
  <c r="E460"/>
  <c r="F460"/>
  <c r="G460"/>
  <c r="C461"/>
  <c r="D461"/>
  <c r="E461"/>
  <c r="F461"/>
  <c r="G461"/>
  <c r="C462"/>
  <c r="D462"/>
  <c r="E462"/>
  <c r="F462"/>
  <c r="G462"/>
  <c r="C463"/>
  <c r="D463"/>
  <c r="E463"/>
  <c r="F463"/>
  <c r="G463"/>
  <c r="C464"/>
  <c r="D464"/>
  <c r="E464"/>
  <c r="F464"/>
  <c r="G464"/>
  <c r="C465"/>
  <c r="D465"/>
  <c r="E465"/>
  <c r="F465"/>
  <c r="G465"/>
  <c r="C466"/>
  <c r="D466"/>
  <c r="E466"/>
  <c r="F466"/>
  <c r="G466"/>
  <c r="C467"/>
  <c r="D467"/>
  <c r="E467"/>
  <c r="F467"/>
  <c r="G467"/>
  <c r="C468"/>
  <c r="D468"/>
  <c r="E468"/>
  <c r="F468"/>
  <c r="G468"/>
  <c r="C469"/>
  <c r="D469"/>
  <c r="E469"/>
  <c r="F469"/>
  <c r="G469"/>
  <c r="C470"/>
  <c r="D470"/>
  <c r="E470"/>
  <c r="F470"/>
  <c r="G470"/>
  <c r="C471"/>
  <c r="D471"/>
  <c r="E471"/>
  <c r="F471"/>
  <c r="G471"/>
  <c r="C472"/>
  <c r="D472"/>
  <c r="E472"/>
  <c r="F472"/>
  <c r="G472"/>
  <c r="C473"/>
  <c r="D473"/>
  <c r="E473"/>
  <c r="F473"/>
  <c r="G473"/>
  <c r="C474"/>
  <c r="D474"/>
  <c r="E474"/>
  <c r="F474"/>
  <c r="G474"/>
  <c r="C475"/>
  <c r="D475"/>
  <c r="E475"/>
  <c r="F475"/>
  <c r="G475"/>
  <c r="C476"/>
  <c r="D476"/>
  <c r="E476"/>
  <c r="F476"/>
  <c r="G476"/>
  <c r="C477"/>
  <c r="D477"/>
  <c r="E477"/>
  <c r="F477"/>
  <c r="G477"/>
  <c r="C478"/>
  <c r="D478"/>
  <c r="E478"/>
  <c r="F478"/>
  <c r="G478"/>
  <c r="C479"/>
  <c r="D479"/>
  <c r="E479"/>
  <c r="F479"/>
  <c r="G479"/>
  <c r="G446"/>
  <c r="F446"/>
  <c r="E446"/>
  <c r="D446"/>
  <c r="C446"/>
  <c r="C409"/>
  <c r="D409"/>
  <c r="E409"/>
  <c r="F409"/>
  <c r="G409"/>
  <c r="C410"/>
  <c r="D410"/>
  <c r="E410"/>
  <c r="F410"/>
  <c r="G410"/>
  <c r="C411"/>
  <c r="D411"/>
  <c r="E411"/>
  <c r="F411"/>
  <c r="G411"/>
  <c r="C412"/>
  <c r="D412"/>
  <c r="E412"/>
  <c r="F412"/>
  <c r="G412"/>
  <c r="C413"/>
  <c r="D413"/>
  <c r="E413"/>
  <c r="F413"/>
  <c r="G413"/>
  <c r="C414"/>
  <c r="D414"/>
  <c r="E414"/>
  <c r="F414"/>
  <c r="G414"/>
  <c r="C415"/>
  <c r="D415"/>
  <c r="E415"/>
  <c r="F415"/>
  <c r="G415"/>
  <c r="C416"/>
  <c r="D416"/>
  <c r="E416"/>
  <c r="F416"/>
  <c r="G416"/>
  <c r="C417"/>
  <c r="D417"/>
  <c r="E417"/>
  <c r="F417"/>
  <c r="G417"/>
  <c r="C418"/>
  <c r="D418"/>
  <c r="E418"/>
  <c r="F418"/>
  <c r="G418"/>
  <c r="C419"/>
  <c r="D419"/>
  <c r="E419"/>
  <c r="F419"/>
  <c r="G419"/>
  <c r="C420"/>
  <c r="D420"/>
  <c r="E420"/>
  <c r="F420"/>
  <c r="G420"/>
  <c r="C421"/>
  <c r="D421"/>
  <c r="E421"/>
  <c r="F421"/>
  <c r="G421"/>
  <c r="C422"/>
  <c r="D422"/>
  <c r="E422"/>
  <c r="F422"/>
  <c r="G422"/>
  <c r="C423"/>
  <c r="D423"/>
  <c r="E423"/>
  <c r="F423"/>
  <c r="G423"/>
  <c r="C424"/>
  <c r="D424"/>
  <c r="E424"/>
  <c r="F424"/>
  <c r="G424"/>
  <c r="C425"/>
  <c r="D425"/>
  <c r="E425"/>
  <c r="F425"/>
  <c r="G425"/>
  <c r="C426"/>
  <c r="D426"/>
  <c r="E426"/>
  <c r="F426"/>
  <c r="G426"/>
  <c r="C427"/>
  <c r="D427"/>
  <c r="E427"/>
  <c r="F427"/>
  <c r="G427"/>
  <c r="C428"/>
  <c r="D428"/>
  <c r="E428"/>
  <c r="F428"/>
  <c r="G428"/>
  <c r="C429"/>
  <c r="D429"/>
  <c r="E429"/>
  <c r="F429"/>
  <c r="G429"/>
  <c r="C430"/>
  <c r="D430"/>
  <c r="E430"/>
  <c r="F430"/>
  <c r="G430"/>
  <c r="C431"/>
  <c r="D431"/>
  <c r="E431"/>
  <c r="F431"/>
  <c r="G431"/>
  <c r="C432"/>
  <c r="D432"/>
  <c r="E432"/>
  <c r="F432"/>
  <c r="G432"/>
  <c r="C433"/>
  <c r="D433"/>
  <c r="E433"/>
  <c r="F433"/>
  <c r="G433"/>
  <c r="C434"/>
  <c r="D434"/>
  <c r="E434"/>
  <c r="F434"/>
  <c r="G434"/>
  <c r="C435"/>
  <c r="D435"/>
  <c r="E435"/>
  <c r="F435"/>
  <c r="G435"/>
  <c r="C436"/>
  <c r="D436"/>
  <c r="E436"/>
  <c r="F436"/>
  <c r="G436"/>
  <c r="C437"/>
  <c r="D437"/>
  <c r="E437"/>
  <c r="F437"/>
  <c r="G437"/>
  <c r="C438"/>
  <c r="D438"/>
  <c r="E438"/>
  <c r="F438"/>
  <c r="G438"/>
  <c r="C439"/>
  <c r="D439"/>
  <c r="E439"/>
  <c r="F439"/>
  <c r="G439"/>
  <c r="C440"/>
  <c r="D440"/>
  <c r="E440"/>
  <c r="F440"/>
  <c r="G440"/>
  <c r="C441"/>
  <c r="D441"/>
  <c r="E441"/>
  <c r="F441"/>
  <c r="G441"/>
  <c r="C442"/>
  <c r="D442"/>
  <c r="E442"/>
  <c r="F442"/>
  <c r="G442"/>
  <c r="C443"/>
  <c r="D443"/>
  <c r="E443"/>
  <c r="F443"/>
  <c r="G443"/>
  <c r="C444"/>
  <c r="D444"/>
  <c r="E444"/>
  <c r="F444"/>
  <c r="G444"/>
  <c r="C445"/>
  <c r="D445"/>
  <c r="E445"/>
  <c r="F445"/>
  <c r="G445"/>
  <c r="G408"/>
  <c r="F408"/>
  <c r="E408"/>
  <c r="D408"/>
  <c r="C408"/>
  <c r="F346"/>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36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28"/>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161"/>
  <c r="B41" i="262"/>
  <c r="B40"/>
  <c r="B38"/>
  <c r="B37"/>
  <c r="B36"/>
  <c r="B35"/>
  <c r="B34"/>
  <c r="J504" i="268"/>
  <c r="J503"/>
  <c r="J502"/>
  <c r="J501"/>
  <c r="J500"/>
  <c r="J499"/>
  <c r="J498"/>
  <c r="J497"/>
  <c r="J496"/>
  <c r="J495"/>
  <c r="J494"/>
  <c r="J493"/>
  <c r="J492"/>
  <c r="J491"/>
  <c r="J490"/>
  <c r="J489"/>
  <c r="J488"/>
  <c r="J487"/>
  <c r="J486"/>
  <c r="J485"/>
  <c r="J484"/>
  <c r="J483"/>
  <c r="J482"/>
  <c r="J481"/>
  <c r="F481"/>
  <c r="G481"/>
  <c r="F482"/>
  <c r="G482"/>
  <c r="F483"/>
  <c r="G483"/>
  <c r="F484"/>
  <c r="G484"/>
  <c r="F485"/>
  <c r="G485"/>
  <c r="F486"/>
  <c r="G486"/>
  <c r="F487"/>
  <c r="G487"/>
  <c r="F488"/>
  <c r="G488"/>
  <c r="F489"/>
  <c r="G489"/>
  <c r="F490"/>
  <c r="G490"/>
  <c r="F491"/>
  <c r="G491"/>
  <c r="F492"/>
  <c r="G492"/>
  <c r="F493"/>
  <c r="G493"/>
  <c r="F494"/>
  <c r="G494"/>
  <c r="F495"/>
  <c r="G495"/>
  <c r="F496"/>
  <c r="G496"/>
  <c r="F497"/>
  <c r="G497"/>
  <c r="F498"/>
  <c r="G498"/>
  <c r="F499"/>
  <c r="G499"/>
  <c r="F500"/>
  <c r="G500"/>
  <c r="F501"/>
  <c r="G501"/>
  <c r="F502"/>
  <c r="G502"/>
  <c r="F503"/>
  <c r="G503"/>
  <c r="F504"/>
  <c r="G504"/>
  <c r="G480"/>
  <c r="F480"/>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L305"/>
  <c r="C33" i="307"/>
  <c r="D33"/>
  <c r="C34"/>
  <c r="D34"/>
  <c r="C35"/>
  <c r="D35"/>
  <c r="C36"/>
  <c r="D36"/>
  <c r="C37"/>
  <c r="D37"/>
  <c r="C38"/>
  <c r="D38"/>
  <c r="C39"/>
  <c r="D39"/>
  <c r="C40"/>
  <c r="D40"/>
  <c r="C41"/>
  <c r="D41"/>
  <c r="C42"/>
  <c r="D42"/>
  <c r="C43"/>
  <c r="D43"/>
  <c r="C44"/>
  <c r="D44"/>
  <c r="C45"/>
  <c r="D45"/>
  <c r="C46"/>
  <c r="D46"/>
  <c r="C47"/>
  <c r="D47"/>
  <c r="C48"/>
  <c r="D48"/>
  <c r="C49"/>
  <c r="D49"/>
  <c r="C8"/>
  <c r="D8"/>
  <c r="E8"/>
  <c r="F8"/>
  <c r="M8"/>
  <c r="N8"/>
  <c r="O8"/>
  <c r="P8"/>
  <c r="C14"/>
  <c r="D14"/>
  <c r="E14"/>
  <c r="F14"/>
  <c r="M14"/>
  <c r="N14"/>
  <c r="O14"/>
  <c r="P14"/>
  <c r="C12"/>
  <c r="D12"/>
  <c r="E12"/>
  <c r="F12"/>
  <c r="M12"/>
  <c r="N12"/>
  <c r="O12"/>
  <c r="P12"/>
  <c r="C11"/>
  <c r="D11"/>
  <c r="E11"/>
  <c r="F11"/>
  <c r="M11"/>
  <c r="N11"/>
  <c r="O11"/>
  <c r="P11"/>
  <c r="C15"/>
  <c r="D15"/>
  <c r="E15"/>
  <c r="F15"/>
  <c r="M15"/>
  <c r="N15"/>
  <c r="O15"/>
  <c r="P15"/>
  <c r="C10"/>
  <c r="D10"/>
  <c r="E10"/>
  <c r="F10"/>
  <c r="M10"/>
  <c r="N10"/>
  <c r="O10"/>
  <c r="P10"/>
  <c r="C13"/>
  <c r="D13"/>
  <c r="E13"/>
  <c r="F13"/>
  <c r="M13"/>
  <c r="N13"/>
  <c r="O13"/>
  <c r="P13"/>
  <c r="C16"/>
  <c r="D16"/>
  <c r="E16"/>
  <c r="F16"/>
  <c r="M16"/>
  <c r="N16"/>
  <c r="O16"/>
  <c r="P16"/>
  <c r="C17"/>
  <c r="D17"/>
  <c r="E17"/>
  <c r="F17"/>
  <c r="M17"/>
  <c r="N17"/>
  <c r="O17"/>
  <c r="P17"/>
  <c r="C18"/>
  <c r="D18"/>
  <c r="E18"/>
  <c r="F18"/>
  <c r="M18"/>
  <c r="N18"/>
  <c r="O18"/>
  <c r="P18"/>
  <c r="C19"/>
  <c r="D19"/>
  <c r="E19"/>
  <c r="F19"/>
  <c r="M19"/>
  <c r="N19"/>
  <c r="O19"/>
  <c r="P19"/>
  <c r="C20"/>
  <c r="D20"/>
  <c r="E20"/>
  <c r="F20"/>
  <c r="M20"/>
  <c r="N20"/>
  <c r="O20"/>
  <c r="P20"/>
  <c r="C21"/>
  <c r="D21"/>
  <c r="E21"/>
  <c r="F21"/>
  <c r="M21"/>
  <c r="N21"/>
  <c r="O21"/>
  <c r="P21"/>
  <c r="C22"/>
  <c r="D22"/>
  <c r="E22"/>
  <c r="F22"/>
  <c r="M22"/>
  <c r="N22"/>
  <c r="O22"/>
  <c r="P22"/>
  <c r="C23"/>
  <c r="D23"/>
  <c r="E23"/>
  <c r="F23"/>
  <c r="M23"/>
  <c r="N23"/>
  <c r="O23"/>
  <c r="P23"/>
  <c r="C24"/>
  <c r="D24"/>
  <c r="E24"/>
  <c r="F24"/>
  <c r="M24"/>
  <c r="N24"/>
  <c r="O24"/>
  <c r="P24"/>
  <c r="C25"/>
  <c r="D25"/>
  <c r="E25"/>
  <c r="F25"/>
  <c r="M25"/>
  <c r="N25"/>
  <c r="O25"/>
  <c r="P25"/>
  <c r="C26"/>
  <c r="D26"/>
  <c r="E26"/>
  <c r="F26"/>
  <c r="M26"/>
  <c r="N26"/>
  <c r="O26"/>
  <c r="P26"/>
  <c r="C27"/>
  <c r="D27"/>
  <c r="E27"/>
  <c r="F27"/>
  <c r="M27"/>
  <c r="N27"/>
  <c r="O27"/>
  <c r="P27"/>
  <c r="C28"/>
  <c r="D28"/>
  <c r="E28"/>
  <c r="F28"/>
  <c r="M28"/>
  <c r="N28"/>
  <c r="O28"/>
  <c r="P28"/>
  <c r="C29"/>
  <c r="D29"/>
  <c r="E29"/>
  <c r="F29"/>
  <c r="M29"/>
  <c r="N29"/>
  <c r="O29"/>
  <c r="P29"/>
  <c r="C30"/>
  <c r="D30"/>
  <c r="E30"/>
  <c r="F30"/>
  <c r="M30"/>
  <c r="N30"/>
  <c r="O30"/>
  <c r="P30"/>
  <c r="C31"/>
  <c r="D31"/>
  <c r="E31"/>
  <c r="F31"/>
  <c r="M31"/>
  <c r="N31"/>
  <c r="O31"/>
  <c r="P31"/>
  <c r="F9"/>
  <c r="E9"/>
  <c r="B352" i="262"/>
  <c r="B351"/>
  <c r="B350"/>
  <c r="B349"/>
  <c r="B348"/>
  <c r="B347"/>
  <c r="B346"/>
  <c r="B345"/>
  <c r="B344"/>
  <c r="B343"/>
  <c r="B342"/>
  <c r="B341"/>
  <c r="B340"/>
  <c r="B379"/>
  <c r="B378"/>
  <c r="B377"/>
  <c r="B376"/>
  <c r="B375"/>
  <c r="B374"/>
  <c r="B373"/>
  <c r="B372"/>
  <c r="B371"/>
  <c r="B370"/>
  <c r="B369"/>
  <c r="B368"/>
  <c r="B367"/>
  <c r="B366"/>
  <c r="B394"/>
  <c r="M9" i="307"/>
  <c r="G406" i="268"/>
  <c r="G407"/>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36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28"/>
  <c r="C291"/>
  <c r="D291"/>
  <c r="E291"/>
  <c r="F291"/>
  <c r="G291"/>
  <c r="C292"/>
  <c r="D292"/>
  <c r="E292"/>
  <c r="F292"/>
  <c r="G292"/>
  <c r="C293"/>
  <c r="D293"/>
  <c r="E293"/>
  <c r="F293"/>
  <c r="G293"/>
  <c r="C294"/>
  <c r="D294"/>
  <c r="E294"/>
  <c r="F294"/>
  <c r="G294"/>
  <c r="C295"/>
  <c r="D295"/>
  <c r="E295"/>
  <c r="F295"/>
  <c r="G295"/>
  <c r="C296"/>
  <c r="D296"/>
  <c r="E296"/>
  <c r="F296"/>
  <c r="G296"/>
  <c r="C297"/>
  <c r="D297"/>
  <c r="E297"/>
  <c r="F297"/>
  <c r="G297"/>
  <c r="C298"/>
  <c r="D298"/>
  <c r="E298"/>
  <c r="F298"/>
  <c r="G298"/>
  <c r="C299"/>
  <c r="D299"/>
  <c r="E299"/>
  <c r="F299"/>
  <c r="G299"/>
  <c r="C300"/>
  <c r="D300"/>
  <c r="E300"/>
  <c r="F300"/>
  <c r="G300"/>
  <c r="C301"/>
  <c r="D301"/>
  <c r="E301"/>
  <c r="F301"/>
  <c r="G301"/>
  <c r="C302"/>
  <c r="D302"/>
  <c r="E302"/>
  <c r="F302"/>
  <c r="G302"/>
  <c r="C303"/>
  <c r="D303"/>
  <c r="E303"/>
  <c r="F303"/>
  <c r="G303"/>
  <c r="C304"/>
  <c r="D304"/>
  <c r="E304"/>
  <c r="F304"/>
  <c r="G304"/>
  <c r="C305"/>
  <c r="D305"/>
  <c r="E305"/>
  <c r="F305"/>
  <c r="G305"/>
  <c r="C306"/>
  <c r="D306"/>
  <c r="E306"/>
  <c r="F306"/>
  <c r="G306"/>
  <c r="C307"/>
  <c r="D307"/>
  <c r="E307"/>
  <c r="F307"/>
  <c r="G307"/>
  <c r="C308"/>
  <c r="D308"/>
  <c r="E308"/>
  <c r="F308"/>
  <c r="G308"/>
  <c r="C309"/>
  <c r="D309"/>
  <c r="E309"/>
  <c r="F309"/>
  <c r="G309"/>
  <c r="C310"/>
  <c r="D310"/>
  <c r="E310"/>
  <c r="F310"/>
  <c r="G310"/>
  <c r="C311"/>
  <c r="D311"/>
  <c r="E311"/>
  <c r="F311"/>
  <c r="G311"/>
  <c r="C312"/>
  <c r="D312"/>
  <c r="E312"/>
  <c r="F312"/>
  <c r="G312"/>
  <c r="C313"/>
  <c r="D313"/>
  <c r="E313"/>
  <c r="F313"/>
  <c r="G313"/>
  <c r="C314"/>
  <c r="D314"/>
  <c r="E314"/>
  <c r="F314"/>
  <c r="G314"/>
  <c r="C315"/>
  <c r="D315"/>
  <c r="E315"/>
  <c r="F315"/>
  <c r="G315"/>
  <c r="C316"/>
  <c r="D316"/>
  <c r="E316"/>
  <c r="F316"/>
  <c r="G316"/>
  <c r="C317"/>
  <c r="D317"/>
  <c r="E317"/>
  <c r="F317"/>
  <c r="G317"/>
  <c r="C318"/>
  <c r="D318"/>
  <c r="E318"/>
  <c r="F318"/>
  <c r="G318"/>
  <c r="C319"/>
  <c r="D319"/>
  <c r="E319"/>
  <c r="F319"/>
  <c r="G319"/>
  <c r="C320"/>
  <c r="D320"/>
  <c r="E320"/>
  <c r="F320"/>
  <c r="G320"/>
  <c r="C321"/>
  <c r="D321"/>
  <c r="E321"/>
  <c r="F321"/>
  <c r="G321"/>
  <c r="C322"/>
  <c r="D322"/>
  <c r="E322"/>
  <c r="F322"/>
  <c r="G322"/>
  <c r="C323"/>
  <c r="D323"/>
  <c r="E323"/>
  <c r="F323"/>
  <c r="G323"/>
  <c r="C324"/>
  <c r="D324"/>
  <c r="E324"/>
  <c r="F324"/>
  <c r="G324"/>
  <c r="C325"/>
  <c r="D325"/>
  <c r="E325"/>
  <c r="F325"/>
  <c r="G325"/>
  <c r="C326"/>
  <c r="D326"/>
  <c r="E326"/>
  <c r="F326"/>
  <c r="G326"/>
  <c r="C327"/>
  <c r="D327"/>
  <c r="E327"/>
  <c r="F327"/>
  <c r="G327"/>
  <c r="G290"/>
  <c r="F290"/>
  <c r="E290"/>
  <c r="D290"/>
  <c r="C290"/>
  <c r="C257"/>
  <c r="D257"/>
  <c r="E257"/>
  <c r="F257"/>
  <c r="G257"/>
  <c r="C258"/>
  <c r="D258"/>
  <c r="E258"/>
  <c r="F258"/>
  <c r="G258"/>
  <c r="C259"/>
  <c r="D259"/>
  <c r="E259"/>
  <c r="F259"/>
  <c r="G259"/>
  <c r="C260"/>
  <c r="D260"/>
  <c r="E260"/>
  <c r="F260"/>
  <c r="G260"/>
  <c r="C261"/>
  <c r="D261"/>
  <c r="E261"/>
  <c r="F261"/>
  <c r="G261"/>
  <c r="C262"/>
  <c r="D262"/>
  <c r="E262"/>
  <c r="F262"/>
  <c r="G262"/>
  <c r="C263"/>
  <c r="D263"/>
  <c r="E263"/>
  <c r="F263"/>
  <c r="G263"/>
  <c r="C264"/>
  <c r="D264"/>
  <c r="E264"/>
  <c r="F264"/>
  <c r="G264"/>
  <c r="C265"/>
  <c r="D265"/>
  <c r="E265"/>
  <c r="F265"/>
  <c r="G265"/>
  <c r="C266"/>
  <c r="D266"/>
  <c r="E266"/>
  <c r="F266"/>
  <c r="G266"/>
  <c r="C267"/>
  <c r="D267"/>
  <c r="E267"/>
  <c r="F267"/>
  <c r="G267"/>
  <c r="C268"/>
  <c r="D268"/>
  <c r="E268"/>
  <c r="F268"/>
  <c r="G268"/>
  <c r="C269"/>
  <c r="D269"/>
  <c r="E269"/>
  <c r="F269"/>
  <c r="G269"/>
  <c r="C270"/>
  <c r="D270"/>
  <c r="E270"/>
  <c r="F270"/>
  <c r="G270"/>
  <c r="C271"/>
  <c r="D271"/>
  <c r="E271"/>
  <c r="F271"/>
  <c r="G271"/>
  <c r="C272"/>
  <c r="D272"/>
  <c r="E272"/>
  <c r="F272"/>
  <c r="G272"/>
  <c r="C273"/>
  <c r="D273"/>
  <c r="E273"/>
  <c r="F273"/>
  <c r="G273"/>
  <c r="C274"/>
  <c r="D274"/>
  <c r="E274"/>
  <c r="F274"/>
  <c r="G274"/>
  <c r="C275"/>
  <c r="D275"/>
  <c r="E275"/>
  <c r="F275"/>
  <c r="G275"/>
  <c r="C276"/>
  <c r="D276"/>
  <c r="E276"/>
  <c r="F276"/>
  <c r="G276"/>
  <c r="C277"/>
  <c r="D277"/>
  <c r="E277"/>
  <c r="F277"/>
  <c r="G277"/>
  <c r="C278"/>
  <c r="D278"/>
  <c r="E278"/>
  <c r="F278"/>
  <c r="G278"/>
  <c r="C279"/>
  <c r="D279"/>
  <c r="E279"/>
  <c r="F279"/>
  <c r="G279"/>
  <c r="C280"/>
  <c r="D280"/>
  <c r="E280"/>
  <c r="F280"/>
  <c r="G280"/>
  <c r="C281"/>
  <c r="D281"/>
  <c r="E281"/>
  <c r="F281"/>
  <c r="G281"/>
  <c r="C282"/>
  <c r="D282"/>
  <c r="E282"/>
  <c r="F282"/>
  <c r="G282"/>
  <c r="C283"/>
  <c r="D283"/>
  <c r="E283"/>
  <c r="F283"/>
  <c r="G283"/>
  <c r="C284"/>
  <c r="D284"/>
  <c r="E284"/>
  <c r="F284"/>
  <c r="G284"/>
  <c r="C285"/>
  <c r="D285"/>
  <c r="E285"/>
  <c r="F285"/>
  <c r="G285"/>
  <c r="C286"/>
  <c r="D286"/>
  <c r="E286"/>
  <c r="F286"/>
  <c r="G286"/>
  <c r="C287"/>
  <c r="D287"/>
  <c r="E287"/>
  <c r="F287"/>
  <c r="G287"/>
  <c r="C288"/>
  <c r="D288"/>
  <c r="E288"/>
  <c r="F288"/>
  <c r="G288"/>
  <c r="C289"/>
  <c r="D289"/>
  <c r="E289"/>
  <c r="F289"/>
  <c r="G289"/>
  <c r="G256"/>
  <c r="F256"/>
  <c r="E256"/>
  <c r="D256"/>
  <c r="C256"/>
  <c r="C220"/>
  <c r="D220"/>
  <c r="E220"/>
  <c r="F220"/>
  <c r="G220"/>
  <c r="C221"/>
  <c r="D221"/>
  <c r="E221"/>
  <c r="F221"/>
  <c r="G221"/>
  <c r="C222"/>
  <c r="D222"/>
  <c r="E222"/>
  <c r="F222"/>
  <c r="G222"/>
  <c r="C223"/>
  <c r="D223"/>
  <c r="E223"/>
  <c r="F223"/>
  <c r="G223"/>
  <c r="C224"/>
  <c r="D224"/>
  <c r="E224"/>
  <c r="F224"/>
  <c r="G224"/>
  <c r="C225"/>
  <c r="D225"/>
  <c r="E225"/>
  <c r="F225"/>
  <c r="G225"/>
  <c r="C226"/>
  <c r="D226"/>
  <c r="E226"/>
  <c r="F226"/>
  <c r="G226"/>
  <c r="C227"/>
  <c r="D227"/>
  <c r="E227"/>
  <c r="F227"/>
  <c r="G227"/>
  <c r="C228"/>
  <c r="D228"/>
  <c r="E228"/>
  <c r="F228"/>
  <c r="G228"/>
  <c r="C229"/>
  <c r="D229"/>
  <c r="E229"/>
  <c r="F229"/>
  <c r="G229"/>
  <c r="C230"/>
  <c r="D230"/>
  <c r="E230"/>
  <c r="F230"/>
  <c r="G230"/>
  <c r="C231"/>
  <c r="D231"/>
  <c r="E231"/>
  <c r="F231"/>
  <c r="G231"/>
  <c r="C232"/>
  <c r="D232"/>
  <c r="E232"/>
  <c r="F232"/>
  <c r="G232"/>
  <c r="C233"/>
  <c r="D233"/>
  <c r="E233"/>
  <c r="F233"/>
  <c r="G233"/>
  <c r="C234"/>
  <c r="D234"/>
  <c r="E234"/>
  <c r="F234"/>
  <c r="G234"/>
  <c r="C235"/>
  <c r="D235"/>
  <c r="E235"/>
  <c r="F235"/>
  <c r="G235"/>
  <c r="C236"/>
  <c r="D236"/>
  <c r="E236"/>
  <c r="F236"/>
  <c r="G236"/>
  <c r="C237"/>
  <c r="D237"/>
  <c r="E237"/>
  <c r="F237"/>
  <c r="G237"/>
  <c r="C238"/>
  <c r="D238"/>
  <c r="E238"/>
  <c r="F238"/>
  <c r="G238"/>
  <c r="C239"/>
  <c r="D239"/>
  <c r="E239"/>
  <c r="F239"/>
  <c r="G239"/>
  <c r="C240"/>
  <c r="D240"/>
  <c r="E240"/>
  <c r="F240"/>
  <c r="G240"/>
  <c r="C241"/>
  <c r="D241"/>
  <c r="E241"/>
  <c r="F241"/>
  <c r="G241"/>
  <c r="C242"/>
  <c r="D242"/>
  <c r="E242"/>
  <c r="F242"/>
  <c r="G242"/>
  <c r="C243"/>
  <c r="D243"/>
  <c r="E243"/>
  <c r="F243"/>
  <c r="G243"/>
  <c r="C244"/>
  <c r="D244"/>
  <c r="E244"/>
  <c r="F244"/>
  <c r="G244"/>
  <c r="C245"/>
  <c r="D245"/>
  <c r="E245"/>
  <c r="F245"/>
  <c r="G245"/>
  <c r="C246"/>
  <c r="D246"/>
  <c r="E246"/>
  <c r="F246"/>
  <c r="G246"/>
  <c r="C247"/>
  <c r="D247"/>
  <c r="E247"/>
  <c r="F247"/>
  <c r="G247"/>
  <c r="C248"/>
  <c r="D248"/>
  <c r="E248"/>
  <c r="F248"/>
  <c r="G248"/>
  <c r="C249"/>
  <c r="D249"/>
  <c r="E249"/>
  <c r="F249"/>
  <c r="G249"/>
  <c r="C250"/>
  <c r="D250"/>
  <c r="E250"/>
  <c r="F250"/>
  <c r="G250"/>
  <c r="C251"/>
  <c r="D251"/>
  <c r="E251"/>
  <c r="F251"/>
  <c r="G251"/>
  <c r="C252"/>
  <c r="D252"/>
  <c r="E252"/>
  <c r="F252"/>
  <c r="G252"/>
  <c r="C253"/>
  <c r="D253"/>
  <c r="E253"/>
  <c r="F253"/>
  <c r="G253"/>
  <c r="C254"/>
  <c r="D254"/>
  <c r="E254"/>
  <c r="F254"/>
  <c r="G254"/>
  <c r="C255"/>
  <c r="D255"/>
  <c r="E255"/>
  <c r="F255"/>
  <c r="G255"/>
  <c r="G219"/>
  <c r="F219"/>
  <c r="E219"/>
  <c r="D219"/>
  <c r="C219"/>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O33" i="307"/>
  <c r="P33"/>
  <c r="O34"/>
  <c r="P34"/>
  <c r="O35"/>
  <c r="P35"/>
  <c r="O36"/>
  <c r="P36"/>
  <c r="O37"/>
  <c r="P37"/>
  <c r="O38"/>
  <c r="P38"/>
  <c r="O39"/>
  <c r="P39"/>
  <c r="O40"/>
  <c r="P40"/>
  <c r="O41"/>
  <c r="P41"/>
  <c r="O42"/>
  <c r="P42"/>
  <c r="O43"/>
  <c r="P43"/>
  <c r="O44"/>
  <c r="P44"/>
  <c r="O45"/>
  <c r="P45"/>
  <c r="O46"/>
  <c r="P46"/>
  <c r="O47"/>
  <c r="P47"/>
  <c r="O48"/>
  <c r="P48"/>
  <c r="O49"/>
  <c r="P49"/>
  <c r="O9"/>
  <c r="B393" i="262"/>
  <c r="B392"/>
  <c r="B391"/>
  <c r="B390"/>
  <c r="B389"/>
  <c r="B388"/>
  <c r="B387"/>
  <c r="B386"/>
  <c r="B385"/>
  <c r="B384"/>
  <c r="B383"/>
  <c r="B382"/>
  <c r="B381"/>
  <c r="B380"/>
  <c r="B365"/>
  <c r="B364"/>
  <c r="B363"/>
  <c r="B362"/>
  <c r="B361"/>
  <c r="B360"/>
  <c r="B359"/>
  <c r="B358"/>
  <c r="B357"/>
  <c r="B356"/>
  <c r="B355"/>
  <c r="B354"/>
  <c r="B353"/>
  <c r="B339"/>
  <c r="B338"/>
  <c r="B337"/>
  <c r="B336"/>
  <c r="B335"/>
  <c r="B334"/>
  <c r="B333"/>
  <c r="B332"/>
  <c r="B331"/>
  <c r="B330"/>
  <c r="B329"/>
  <c r="B328"/>
  <c r="B327"/>
  <c r="B326"/>
  <c r="B325"/>
  <c r="B300"/>
  <c r="B299"/>
  <c r="B298"/>
  <c r="B297"/>
  <c r="B296"/>
  <c r="B295"/>
  <c r="B294"/>
  <c r="B293"/>
  <c r="B292"/>
  <c r="B291"/>
  <c r="B290"/>
  <c r="B289"/>
  <c r="B288"/>
  <c r="B287"/>
  <c r="B286"/>
  <c r="B285"/>
  <c r="B284"/>
  <c r="B283"/>
  <c r="B282"/>
  <c r="B281"/>
  <c r="B280"/>
  <c r="B279"/>
  <c r="B278"/>
  <c r="B277"/>
  <c r="B276"/>
  <c r="B275"/>
  <c r="B274"/>
  <c r="B273"/>
  <c r="B272"/>
  <c r="B271"/>
  <c r="B270"/>
  <c r="B269"/>
  <c r="F373" i="268"/>
  <c r="L268"/>
  <c r="C202"/>
  <c r="D202"/>
  <c r="E202"/>
  <c r="F202"/>
  <c r="G202"/>
  <c r="C203"/>
  <c r="D203"/>
  <c r="E203"/>
  <c r="F203"/>
  <c r="G203"/>
  <c r="C204"/>
  <c r="D204"/>
  <c r="E204"/>
  <c r="F204"/>
  <c r="G204"/>
  <c r="C205"/>
  <c r="D205"/>
  <c r="E205"/>
  <c r="F205"/>
  <c r="G205"/>
  <c r="C206"/>
  <c r="D206"/>
  <c r="E206"/>
  <c r="F206"/>
  <c r="G206"/>
  <c r="C207"/>
  <c r="D207"/>
  <c r="E207"/>
  <c r="F207"/>
  <c r="G207"/>
  <c r="C208"/>
  <c r="D208"/>
  <c r="E208"/>
  <c r="F208"/>
  <c r="G208"/>
  <c r="C209"/>
  <c r="D209"/>
  <c r="E209"/>
  <c r="F209"/>
  <c r="G209"/>
  <c r="C210"/>
  <c r="D210"/>
  <c r="E210"/>
  <c r="F210"/>
  <c r="G210"/>
  <c r="C211"/>
  <c r="D211"/>
  <c r="E211"/>
  <c r="F211"/>
  <c r="G211"/>
  <c r="C212"/>
  <c r="D212"/>
  <c r="E212"/>
  <c r="F212"/>
  <c r="G212"/>
  <c r="C213"/>
  <c r="D213"/>
  <c r="E213"/>
  <c r="F213"/>
  <c r="G213"/>
  <c r="C214"/>
  <c r="D214"/>
  <c r="E214"/>
  <c r="F214"/>
  <c r="G214"/>
  <c r="C215"/>
  <c r="D215"/>
  <c r="E215"/>
  <c r="F215"/>
  <c r="G215"/>
  <c r="C216"/>
  <c r="D216"/>
  <c r="E216"/>
  <c r="F216"/>
  <c r="G216"/>
  <c r="C217"/>
  <c r="D217"/>
  <c r="E217"/>
  <c r="F217"/>
  <c r="G217"/>
  <c r="C218"/>
  <c r="D218"/>
  <c r="E218"/>
  <c r="F218"/>
  <c r="G218"/>
  <c r="G201"/>
  <c r="F201"/>
  <c r="E201"/>
  <c r="D201"/>
  <c r="C20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161"/>
  <c r="C4"/>
  <c r="D4"/>
  <c r="E4"/>
  <c r="F4"/>
  <c r="G4"/>
  <c r="C5"/>
  <c r="D5"/>
  <c r="E5"/>
  <c r="F5"/>
  <c r="G5"/>
  <c r="C6"/>
  <c r="D6"/>
  <c r="E6"/>
  <c r="F6"/>
  <c r="G6"/>
  <c r="C7"/>
  <c r="D7"/>
  <c r="E7"/>
  <c r="F7"/>
  <c r="G7"/>
  <c r="C8"/>
  <c r="D8"/>
  <c r="E8"/>
  <c r="F8"/>
  <c r="G8"/>
  <c r="C9"/>
  <c r="D9"/>
  <c r="E9"/>
  <c r="F9"/>
  <c r="G9"/>
  <c r="C10"/>
  <c r="D10"/>
  <c r="E10"/>
  <c r="F10"/>
  <c r="G10"/>
  <c r="C11"/>
  <c r="D11"/>
  <c r="E11"/>
  <c r="F11"/>
  <c r="G11"/>
  <c r="C12"/>
  <c r="D12"/>
  <c r="E12"/>
  <c r="F12"/>
  <c r="G12"/>
  <c r="C13"/>
  <c r="D13"/>
  <c r="E13"/>
  <c r="F13"/>
  <c r="G13"/>
  <c r="C14"/>
  <c r="D14"/>
  <c r="E14"/>
  <c r="F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G3"/>
  <c r="F3"/>
  <c r="E3"/>
  <c r="D3"/>
  <c r="C3"/>
  <c r="D9" i="307"/>
  <c r="C9"/>
  <c r="A4"/>
  <c r="A2"/>
  <c r="A2" i="304"/>
  <c r="B324" i="262"/>
  <c r="B323"/>
  <c r="B322"/>
  <c r="B321"/>
  <c r="B320"/>
  <c r="B319"/>
  <c r="B318"/>
  <c r="B317"/>
  <c r="B316"/>
  <c r="B315"/>
  <c r="B314"/>
  <c r="B313"/>
  <c r="B312"/>
  <c r="B311"/>
  <c r="B310"/>
  <c r="B309"/>
  <c r="B308"/>
  <c r="B307"/>
  <c r="B306"/>
  <c r="B305"/>
  <c r="B304"/>
  <c r="B303"/>
  <c r="B302"/>
  <c r="B301"/>
  <c r="B268"/>
  <c r="B267"/>
  <c r="B266"/>
  <c r="B265"/>
  <c r="B264"/>
  <c r="B263"/>
  <c r="B262"/>
  <c r="B261"/>
  <c r="B260"/>
  <c r="B259"/>
  <c r="B258"/>
  <c r="B257"/>
  <c r="B256"/>
  <c r="B255"/>
  <c r="B254"/>
  <c r="B253"/>
  <c r="B252"/>
  <c r="B251"/>
  <c r="B250"/>
  <c r="B249"/>
  <c r="B248"/>
  <c r="B247"/>
  <c r="B246"/>
  <c r="B245"/>
  <c r="B244"/>
  <c r="L204" i="268"/>
  <c r="F193"/>
  <c r="F169"/>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161"/>
  <c r="C148"/>
  <c r="D148"/>
  <c r="E148"/>
  <c r="F148"/>
  <c r="G148"/>
  <c r="J148"/>
  <c r="C149"/>
  <c r="D149"/>
  <c r="E149"/>
  <c r="F149"/>
  <c r="G149"/>
  <c r="J149"/>
  <c r="C150"/>
  <c r="D150"/>
  <c r="E150"/>
  <c r="F150"/>
  <c r="G150"/>
  <c r="J150"/>
  <c r="C151"/>
  <c r="D151"/>
  <c r="E151"/>
  <c r="F151"/>
  <c r="G151"/>
  <c r="J151"/>
  <c r="C152"/>
  <c r="D152"/>
  <c r="E152"/>
  <c r="F152"/>
  <c r="G152"/>
  <c r="J152"/>
  <c r="C153"/>
  <c r="D153"/>
  <c r="E153"/>
  <c r="F153"/>
  <c r="G153"/>
  <c r="J153"/>
  <c r="C154"/>
  <c r="D154"/>
  <c r="E154"/>
  <c r="F154"/>
  <c r="G154"/>
  <c r="J154"/>
  <c r="C155"/>
  <c r="D155"/>
  <c r="E155"/>
  <c r="F155"/>
  <c r="G155"/>
  <c r="J155"/>
  <c r="C156"/>
  <c r="D156"/>
  <c r="E156"/>
  <c r="F156"/>
  <c r="G156"/>
  <c r="J156"/>
  <c r="C157"/>
  <c r="D157"/>
  <c r="E157"/>
  <c r="F157"/>
  <c r="G157"/>
  <c r="J157"/>
  <c r="C158"/>
  <c r="D158"/>
  <c r="E158"/>
  <c r="F158"/>
  <c r="G158"/>
  <c r="J158"/>
  <c r="C159"/>
  <c r="D159"/>
  <c r="E159"/>
  <c r="F159"/>
  <c r="G159"/>
  <c r="J159"/>
  <c r="C160"/>
  <c r="D160"/>
  <c r="E160"/>
  <c r="F160"/>
  <c r="G160"/>
  <c r="J160"/>
  <c r="C132"/>
  <c r="D132"/>
  <c r="E132"/>
  <c r="F132"/>
  <c r="G132"/>
  <c r="J132"/>
  <c r="C133"/>
  <c r="D133"/>
  <c r="E133"/>
  <c r="F133"/>
  <c r="G133"/>
  <c r="J133"/>
  <c r="C134"/>
  <c r="D134"/>
  <c r="E134"/>
  <c r="F134"/>
  <c r="G134"/>
  <c r="J134"/>
  <c r="C135"/>
  <c r="D135"/>
  <c r="E135"/>
  <c r="F135"/>
  <c r="G135"/>
  <c r="J135"/>
  <c r="C136"/>
  <c r="D136"/>
  <c r="E136"/>
  <c r="F136"/>
  <c r="G136"/>
  <c r="J136"/>
  <c r="C137"/>
  <c r="D137"/>
  <c r="E137"/>
  <c r="F137"/>
  <c r="G137"/>
  <c r="J137"/>
  <c r="C138"/>
  <c r="D138"/>
  <c r="E138"/>
  <c r="F138"/>
  <c r="G138"/>
  <c r="J138"/>
  <c r="C139"/>
  <c r="D139"/>
  <c r="E139"/>
  <c r="F139"/>
  <c r="G139"/>
  <c r="J139"/>
  <c r="C140"/>
  <c r="D140"/>
  <c r="E140"/>
  <c r="F140"/>
  <c r="G140"/>
  <c r="J140"/>
  <c r="C141"/>
  <c r="D141"/>
  <c r="E141"/>
  <c r="F141"/>
  <c r="G141"/>
  <c r="J141"/>
  <c r="C142"/>
  <c r="D142"/>
  <c r="E142"/>
  <c r="F142"/>
  <c r="G142"/>
  <c r="J142"/>
  <c r="C143"/>
  <c r="D143"/>
  <c r="E143"/>
  <c r="F143"/>
  <c r="G143"/>
  <c r="J143"/>
  <c r="C144"/>
  <c r="D144"/>
  <c r="E144"/>
  <c r="F144"/>
  <c r="G144"/>
  <c r="J144"/>
  <c r="C145"/>
  <c r="D145"/>
  <c r="E145"/>
  <c r="F145"/>
  <c r="G145"/>
  <c r="J145"/>
  <c r="C146"/>
  <c r="D146"/>
  <c r="E146"/>
  <c r="F146"/>
  <c r="G146"/>
  <c r="J146"/>
  <c r="C147"/>
  <c r="D147"/>
  <c r="E147"/>
  <c r="F147"/>
  <c r="G147"/>
  <c r="J147"/>
  <c r="C108"/>
  <c r="D108"/>
  <c r="E108"/>
  <c r="F108"/>
  <c r="G108"/>
  <c r="J108"/>
  <c r="C109"/>
  <c r="D109"/>
  <c r="E109"/>
  <c r="F109"/>
  <c r="G109"/>
  <c r="J109"/>
  <c r="C110"/>
  <c r="D110"/>
  <c r="E110"/>
  <c r="F110"/>
  <c r="G110"/>
  <c r="J110"/>
  <c r="C111"/>
  <c r="D111"/>
  <c r="E111"/>
  <c r="F111"/>
  <c r="G111"/>
  <c r="J111"/>
  <c r="C112"/>
  <c r="D112"/>
  <c r="E112"/>
  <c r="F112"/>
  <c r="G112"/>
  <c r="J112"/>
  <c r="C113"/>
  <c r="D113"/>
  <c r="E113"/>
  <c r="F113"/>
  <c r="G113"/>
  <c r="J113"/>
  <c r="C114"/>
  <c r="D114"/>
  <c r="E114"/>
  <c r="F114"/>
  <c r="G114"/>
  <c r="J114"/>
  <c r="C115"/>
  <c r="D115"/>
  <c r="E115"/>
  <c r="F115"/>
  <c r="G115"/>
  <c r="J115"/>
  <c r="C116"/>
  <c r="D116"/>
  <c r="E116"/>
  <c r="F116"/>
  <c r="G116"/>
  <c r="J116"/>
  <c r="C117"/>
  <c r="D117"/>
  <c r="E117"/>
  <c r="F117"/>
  <c r="G117"/>
  <c r="J117"/>
  <c r="C118"/>
  <c r="D118"/>
  <c r="E118"/>
  <c r="F118"/>
  <c r="G118"/>
  <c r="J118"/>
  <c r="C119"/>
  <c r="D119"/>
  <c r="E119"/>
  <c r="F119"/>
  <c r="G119"/>
  <c r="J119"/>
  <c r="C120"/>
  <c r="D120"/>
  <c r="E120"/>
  <c r="F120"/>
  <c r="G120"/>
  <c r="J120"/>
  <c r="C121"/>
  <c r="D121"/>
  <c r="E121"/>
  <c r="F121"/>
  <c r="G121"/>
  <c r="J121"/>
  <c r="C122"/>
  <c r="D122"/>
  <c r="E122"/>
  <c r="F122"/>
  <c r="G122"/>
  <c r="J122"/>
  <c r="C123"/>
  <c r="D123"/>
  <c r="E123"/>
  <c r="F123"/>
  <c r="G123"/>
  <c r="J123"/>
  <c r="C124"/>
  <c r="D124"/>
  <c r="E124"/>
  <c r="F124"/>
  <c r="G124"/>
  <c r="J124"/>
  <c r="C125"/>
  <c r="D125"/>
  <c r="E125"/>
  <c r="F125"/>
  <c r="G125"/>
  <c r="J125"/>
  <c r="C126"/>
  <c r="D126"/>
  <c r="E126"/>
  <c r="F126"/>
  <c r="G126"/>
  <c r="J126"/>
  <c r="C127"/>
  <c r="D127"/>
  <c r="E127"/>
  <c r="F127"/>
  <c r="G127"/>
  <c r="J127"/>
  <c r="C128"/>
  <c r="D128"/>
  <c r="E128"/>
  <c r="F128"/>
  <c r="G128"/>
  <c r="J128"/>
  <c r="C129"/>
  <c r="D129"/>
  <c r="E129"/>
  <c r="F129"/>
  <c r="G129"/>
  <c r="J129"/>
  <c r="C130"/>
  <c r="D130"/>
  <c r="E130"/>
  <c r="F130"/>
  <c r="G130"/>
  <c r="J130"/>
  <c r="C131"/>
  <c r="D131"/>
  <c r="E131"/>
  <c r="F131"/>
  <c r="G131"/>
  <c r="J131"/>
  <c r="G107"/>
  <c r="F107"/>
  <c r="E107"/>
  <c r="D107"/>
  <c r="C107"/>
  <c r="J107"/>
  <c r="F83"/>
  <c r="G83"/>
  <c r="J83"/>
  <c r="F84"/>
  <c r="G84"/>
  <c r="J84"/>
  <c r="F85"/>
  <c r="G85"/>
  <c r="J85"/>
  <c r="F86"/>
  <c r="G86"/>
  <c r="J86"/>
  <c r="F87"/>
  <c r="G87"/>
  <c r="J87"/>
  <c r="F88"/>
  <c r="G88"/>
  <c r="J88"/>
  <c r="F89"/>
  <c r="G89"/>
  <c r="J89"/>
  <c r="F90"/>
  <c r="G90"/>
  <c r="J90"/>
  <c r="F91"/>
  <c r="G91"/>
  <c r="J91"/>
  <c r="F92"/>
  <c r="G92"/>
  <c r="J92"/>
  <c r="F93"/>
  <c r="G93"/>
  <c r="J93"/>
  <c r="F94"/>
  <c r="G94"/>
  <c r="J94"/>
  <c r="F95"/>
  <c r="G95"/>
  <c r="J95"/>
  <c r="F96"/>
  <c r="G96"/>
  <c r="J96"/>
  <c r="F97"/>
  <c r="G97"/>
  <c r="J97"/>
  <c r="F98"/>
  <c r="G98"/>
  <c r="J98"/>
  <c r="F99"/>
  <c r="G99"/>
  <c r="J99"/>
  <c r="F100"/>
  <c r="G100"/>
  <c r="J100"/>
  <c r="F101"/>
  <c r="G101"/>
  <c r="J101"/>
  <c r="F102"/>
  <c r="G102"/>
  <c r="J102"/>
  <c r="F103"/>
  <c r="G103"/>
  <c r="J103"/>
  <c r="F104"/>
  <c r="G104"/>
  <c r="J104"/>
  <c r="F105"/>
  <c r="G105"/>
  <c r="J105"/>
  <c r="F106"/>
  <c r="G106"/>
  <c r="J106"/>
  <c r="G82"/>
  <c r="F82"/>
  <c r="J82"/>
  <c r="G77"/>
  <c r="J77"/>
  <c r="G78"/>
  <c r="J78"/>
  <c r="G79"/>
  <c r="J79"/>
  <c r="G80"/>
  <c r="J80"/>
  <c r="G81"/>
  <c r="J81"/>
  <c r="G68"/>
  <c r="J68"/>
  <c r="G69"/>
  <c r="J69"/>
  <c r="G70"/>
  <c r="J70"/>
  <c r="G71"/>
  <c r="J71"/>
  <c r="G72"/>
  <c r="J72"/>
  <c r="G73"/>
  <c r="J73"/>
  <c r="G74"/>
  <c r="J74"/>
  <c r="G75"/>
  <c r="J75"/>
  <c r="G76"/>
  <c r="J76"/>
  <c r="G59"/>
  <c r="J59"/>
  <c r="G60"/>
  <c r="J60"/>
  <c r="G61"/>
  <c r="J61"/>
  <c r="G62"/>
  <c r="J62"/>
  <c r="G63"/>
  <c r="J63"/>
  <c r="G64"/>
  <c r="J64"/>
  <c r="G65"/>
  <c r="J65"/>
  <c r="G66"/>
  <c r="J66"/>
  <c r="G67"/>
  <c r="J67"/>
  <c r="G43"/>
  <c r="J43"/>
  <c r="G44"/>
  <c r="J44"/>
  <c r="G45"/>
  <c r="J45"/>
  <c r="G46"/>
  <c r="J46"/>
  <c r="G47"/>
  <c r="J47"/>
  <c r="G48"/>
  <c r="J48"/>
  <c r="G49"/>
  <c r="J49"/>
  <c r="G50"/>
  <c r="J50"/>
  <c r="G51"/>
  <c r="J51"/>
  <c r="G52"/>
  <c r="J52"/>
  <c r="G53"/>
  <c r="J53"/>
  <c r="G54"/>
  <c r="J54"/>
  <c r="G55"/>
  <c r="J55"/>
  <c r="G56"/>
  <c r="J56"/>
  <c r="G57"/>
  <c r="J57"/>
  <c r="G58"/>
  <c r="J58"/>
  <c r="G42"/>
  <c r="J42"/>
  <c r="I2" i="262"/>
  <c r="K1" i="268"/>
  <c r="K260" s="1"/>
  <c r="J5"/>
  <c r="J6"/>
  <c r="J7"/>
  <c r="J8"/>
  <c r="J9"/>
  <c r="J10"/>
  <c r="J11"/>
  <c r="J12"/>
  <c r="J13"/>
  <c r="J14"/>
  <c r="J15"/>
  <c r="J16"/>
  <c r="J17"/>
  <c r="J18"/>
  <c r="J19"/>
  <c r="J20"/>
  <c r="J21"/>
  <c r="J22"/>
  <c r="J23"/>
  <c r="J24"/>
  <c r="J25"/>
  <c r="J26"/>
  <c r="J27"/>
  <c r="J28"/>
  <c r="J29"/>
  <c r="J30"/>
  <c r="J31"/>
  <c r="J32"/>
  <c r="J33"/>
  <c r="J34"/>
  <c r="J35"/>
  <c r="J36"/>
  <c r="J37"/>
  <c r="J38"/>
  <c r="J39"/>
  <c r="J40"/>
  <c r="J41"/>
  <c r="J201"/>
  <c r="J202"/>
  <c r="J203"/>
  <c r="J204"/>
  <c r="J205"/>
  <c r="J206"/>
  <c r="J207"/>
  <c r="J208"/>
  <c r="J209"/>
  <c r="J210"/>
  <c r="J211"/>
  <c r="J212"/>
  <c r="J213"/>
  <c r="J214"/>
  <c r="J215"/>
  <c r="J216"/>
  <c r="J217"/>
  <c r="J218"/>
  <c r="J4"/>
  <c r="J3"/>
  <c r="F61"/>
  <c r="F53"/>
  <c r="A1"/>
  <c r="A2" i="262"/>
  <c r="A1"/>
  <c r="A14" i="68"/>
  <c r="K503" i="268"/>
  <c r="K178"/>
  <c r="L201"/>
  <c r="L211"/>
  <c r="L217"/>
  <c r="L203"/>
  <c r="K229"/>
  <c r="K121"/>
  <c r="K162"/>
  <c r="K313"/>
  <c r="K257"/>
  <c r="K500"/>
  <c r="K274"/>
  <c r="K3"/>
  <c r="K113"/>
  <c r="K518"/>
  <c r="K141"/>
  <c r="K304"/>
  <c r="K177"/>
  <c r="K320"/>
  <c r="K482"/>
  <c r="K23"/>
  <c r="K71"/>
  <c r="K119"/>
  <c r="K195"/>
  <c r="K86"/>
  <c r="K130"/>
  <c r="K138"/>
  <c r="K32"/>
  <c r="K207"/>
  <c r="K418"/>
  <c r="K427"/>
  <c r="K88"/>
  <c r="K338"/>
  <c r="K58"/>
  <c r="K355"/>
  <c r="K348"/>
  <c r="K323"/>
  <c r="K458"/>
  <c r="K505"/>
  <c r="K524"/>
  <c r="K423"/>
  <c r="K462"/>
  <c r="K93"/>
  <c r="K447"/>
  <c r="K239"/>
  <c r="K185"/>
  <c r="K230"/>
  <c r="K510"/>
  <c r="K484"/>
  <c r="K278"/>
  <c r="K429"/>
  <c r="K368"/>
  <c r="K321"/>
  <c r="K523"/>
  <c r="K254"/>
  <c r="K196"/>
  <c r="K251"/>
  <c r="K77"/>
  <c r="K75"/>
  <c r="K341"/>
  <c r="K408"/>
  <c r="K297"/>
  <c r="K222"/>
  <c r="K136"/>
  <c r="K45"/>
  <c r="K19"/>
  <c r="K424"/>
  <c r="K206"/>
  <c r="K378"/>
  <c r="K262"/>
  <c r="K414"/>
  <c r="K15"/>
  <c r="K99"/>
  <c r="K449"/>
  <c r="K44"/>
  <c r="K287"/>
  <c r="K49"/>
  <c r="K143"/>
  <c r="K504"/>
  <c r="K375"/>
  <c r="K106"/>
  <c r="K199"/>
  <c r="K225"/>
  <c r="K343"/>
  <c r="K46"/>
  <c r="K8"/>
  <c r="K67"/>
  <c r="K446"/>
  <c r="K182"/>
  <c r="K324"/>
  <c r="K256"/>
  <c r="K89"/>
  <c r="K364"/>
  <c r="K91"/>
  <c r="K30"/>
  <c r="K227"/>
  <c r="L210"/>
  <c r="L216"/>
  <c r="L209"/>
  <c r="L205"/>
  <c r="L207"/>
  <c r="L214"/>
  <c r="L218"/>
  <c r="L213"/>
  <c r="L202"/>
  <c r="L208"/>
  <c r="L206"/>
  <c r="L215"/>
  <c r="L212"/>
  <c r="L173" l="1"/>
  <c r="K47"/>
  <c r="K403"/>
  <c r="K188"/>
  <c r="K108"/>
  <c r="K445"/>
  <c r="K329"/>
  <c r="K350"/>
  <c r="K493"/>
  <c r="K267"/>
  <c r="K495"/>
  <c r="K298"/>
  <c r="K159"/>
  <c r="K111"/>
  <c r="K309"/>
  <c r="K193"/>
  <c r="K81"/>
  <c r="K526"/>
  <c r="K133"/>
  <c r="K421"/>
  <c r="K517"/>
  <c r="K325"/>
  <c r="K244"/>
  <c r="K448"/>
  <c r="K26"/>
  <c r="K345"/>
  <c r="K200"/>
  <c r="K327"/>
  <c r="K522"/>
  <c r="K152"/>
  <c r="K21"/>
  <c r="K290"/>
  <c r="K125"/>
  <c r="F161"/>
  <c r="F165"/>
  <c r="F166"/>
  <c r="C43" i="304"/>
  <c r="C47"/>
  <c r="L43"/>
  <c r="L47"/>
  <c r="M47"/>
  <c r="O45"/>
  <c r="N44"/>
  <c r="M43"/>
  <c r="O41"/>
  <c r="N40"/>
  <c r="D58"/>
  <c r="D57"/>
  <c r="D56"/>
  <c r="D55"/>
  <c r="D54"/>
  <c r="D53"/>
  <c r="D52"/>
  <c r="D51"/>
  <c r="D36"/>
  <c r="D35"/>
  <c r="D34"/>
  <c r="D33"/>
  <c r="D32"/>
  <c r="D31"/>
  <c r="D30"/>
  <c r="D29"/>
  <c r="L32"/>
  <c r="L36"/>
  <c r="L21"/>
  <c r="L25"/>
  <c r="C21"/>
  <c r="C25"/>
  <c r="L10"/>
  <c r="L14"/>
  <c r="C10"/>
  <c r="C14"/>
  <c r="C41"/>
  <c r="L41"/>
  <c r="L45"/>
  <c r="N46"/>
  <c r="M45"/>
  <c r="N42"/>
  <c r="F58"/>
  <c r="F56"/>
  <c r="F54"/>
  <c r="F52"/>
  <c r="F36"/>
  <c r="F34"/>
  <c r="F32"/>
  <c r="F30"/>
  <c r="L30"/>
  <c r="L19"/>
  <c r="C19"/>
  <c r="L8"/>
  <c r="C12"/>
  <c r="C40"/>
  <c r="O42"/>
  <c r="C57"/>
  <c r="C54"/>
  <c r="C51"/>
  <c r="C34"/>
  <c r="C31"/>
  <c r="L33"/>
  <c r="L18"/>
  <c r="L11"/>
  <c r="C7"/>
  <c r="C42"/>
  <c r="C46"/>
  <c r="L42"/>
  <c r="L46"/>
  <c r="N47"/>
  <c r="M46"/>
  <c r="O44"/>
  <c r="N43"/>
  <c r="M42"/>
  <c r="O40"/>
  <c r="E58"/>
  <c r="E57"/>
  <c r="E56"/>
  <c r="E55"/>
  <c r="E54"/>
  <c r="E53"/>
  <c r="E52"/>
  <c r="E51"/>
  <c r="E36"/>
  <c r="E35"/>
  <c r="E34"/>
  <c r="E33"/>
  <c r="E32"/>
  <c r="E31"/>
  <c r="E30"/>
  <c r="E29"/>
  <c r="L31"/>
  <c r="L35"/>
  <c r="L20"/>
  <c r="L24"/>
  <c r="C20"/>
  <c r="C24"/>
  <c r="L9"/>
  <c r="L13"/>
  <c r="C9"/>
  <c r="C13"/>
  <c r="C45"/>
  <c r="O47"/>
  <c r="O43"/>
  <c r="M41"/>
  <c r="F57"/>
  <c r="F55"/>
  <c r="F53"/>
  <c r="F51"/>
  <c r="F35"/>
  <c r="F33"/>
  <c r="F31"/>
  <c r="F29"/>
  <c r="L34"/>
  <c r="L23"/>
  <c r="C23"/>
  <c r="L12"/>
  <c r="C8"/>
  <c r="C44"/>
  <c r="L44"/>
  <c r="L40"/>
  <c r="O46"/>
  <c r="N45"/>
  <c r="M44"/>
  <c r="N41"/>
  <c r="M40"/>
  <c r="C58"/>
  <c r="C56"/>
  <c r="C55"/>
  <c r="C53"/>
  <c r="C52"/>
  <c r="C36"/>
  <c r="C35"/>
  <c r="C33"/>
  <c r="C32"/>
  <c r="C30"/>
  <c r="C29"/>
  <c r="L29"/>
  <c r="L22"/>
  <c r="C22"/>
  <c r="C18"/>
  <c r="L7"/>
  <c r="C11"/>
  <c r="K277" i="268"/>
  <c r="K212"/>
  <c r="K7"/>
  <c r="K349"/>
  <c r="K400"/>
  <c r="K135"/>
  <c r="K301"/>
  <c r="K263"/>
  <c r="K521"/>
  <c r="K175"/>
  <c r="K110"/>
  <c r="K155"/>
  <c r="K520"/>
  <c r="K102"/>
  <c r="K426"/>
  <c r="K55"/>
  <c r="K335"/>
  <c r="K198"/>
  <c r="K25"/>
  <c r="K476"/>
  <c r="K59"/>
  <c r="K217"/>
  <c r="K455"/>
  <c r="K268"/>
  <c r="K66"/>
  <c r="K351"/>
  <c r="K273"/>
  <c r="K39"/>
  <c r="K34"/>
  <c r="K11"/>
  <c r="K311"/>
  <c r="K340"/>
  <c r="K417"/>
  <c r="K486"/>
  <c r="K158"/>
  <c r="K22"/>
  <c r="K41"/>
  <c r="K443"/>
  <c r="K441"/>
  <c r="K398"/>
  <c r="K169"/>
  <c r="K496"/>
  <c r="K366"/>
  <c r="K525"/>
  <c r="K508"/>
  <c r="K48"/>
  <c r="K501"/>
  <c r="K276"/>
  <c r="K56"/>
  <c r="K353"/>
  <c r="K322"/>
  <c r="K360"/>
  <c r="K103"/>
  <c r="K266"/>
  <c r="K147"/>
  <c r="K60"/>
  <c r="K330"/>
  <c r="K72"/>
  <c r="K5"/>
  <c r="K172"/>
  <c r="K514"/>
  <c r="K478"/>
  <c r="K83"/>
  <c r="K384"/>
  <c r="K12"/>
  <c r="K461"/>
  <c r="K519"/>
  <c r="K497"/>
  <c r="K395"/>
  <c r="K512"/>
  <c r="K215"/>
  <c r="K382"/>
  <c r="K444"/>
  <c r="K161"/>
  <c r="K243"/>
  <c r="K459"/>
  <c r="K271"/>
  <c r="K387"/>
  <c r="K416"/>
  <c r="K259"/>
  <c r="K410"/>
  <c r="K473"/>
  <c r="K452"/>
  <c r="K101"/>
  <c r="K154"/>
  <c r="K38"/>
  <c r="K31"/>
  <c r="K354"/>
  <c r="K33"/>
  <c r="K149"/>
  <c r="K507"/>
  <c r="K20"/>
  <c r="K498"/>
  <c r="K94"/>
  <c r="K202"/>
  <c r="K356"/>
  <c r="K370"/>
  <c r="K146"/>
  <c r="K336"/>
  <c r="K485"/>
  <c r="K509"/>
  <c r="K516"/>
  <c r="K376"/>
  <c r="K326"/>
  <c r="K281"/>
  <c r="K367"/>
  <c r="K29"/>
  <c r="K365"/>
  <c r="K470"/>
  <c r="K397"/>
  <c r="K347"/>
  <c r="K140"/>
  <c r="K69"/>
  <c r="K255"/>
  <c r="K4"/>
  <c r="K318"/>
  <c r="K331"/>
  <c r="K506"/>
  <c r="K305"/>
  <c r="K61"/>
  <c r="K205"/>
  <c r="K14"/>
  <c r="K232"/>
  <c r="K209"/>
  <c r="K396"/>
  <c r="L97"/>
  <c r="A1" i="304"/>
  <c r="L374" i="268"/>
  <c r="L405"/>
  <c r="L339"/>
  <c r="L366"/>
  <c r="L427"/>
  <c r="L436"/>
  <c r="L419"/>
  <c r="L432"/>
  <c r="K299"/>
  <c r="K238"/>
  <c r="K82"/>
  <c r="K258"/>
  <c r="K288"/>
  <c r="K189"/>
  <c r="K126"/>
  <c r="K450"/>
  <c r="K511"/>
  <c r="K479"/>
  <c r="K240"/>
  <c r="K374"/>
  <c r="K129"/>
  <c r="K438"/>
  <c r="K451"/>
  <c r="L252"/>
  <c r="K78"/>
  <c r="K180"/>
  <c r="K165"/>
  <c r="K114"/>
  <c r="K379"/>
  <c r="K265"/>
  <c r="K28"/>
  <c r="K467"/>
  <c r="K515"/>
  <c r="K502"/>
  <c r="K36"/>
  <c r="K57"/>
  <c r="K174"/>
  <c r="K128"/>
  <c r="K440"/>
  <c r="L70"/>
  <c r="L135"/>
  <c r="K306"/>
  <c r="K279"/>
  <c r="K460"/>
  <c r="K428"/>
  <c r="K216"/>
  <c r="K221"/>
  <c r="K405"/>
  <c r="K104"/>
  <c r="K457"/>
  <c r="K13"/>
  <c r="K253"/>
  <c r="K148"/>
  <c r="K220"/>
  <c r="K171"/>
  <c r="L462"/>
  <c r="L348"/>
  <c r="L171"/>
  <c r="L382"/>
  <c r="L425"/>
  <c r="L444"/>
  <c r="L392"/>
  <c r="L433"/>
  <c r="L273"/>
  <c r="L501"/>
  <c r="L523"/>
  <c r="L274"/>
  <c r="L288"/>
  <c r="L258"/>
  <c r="L507"/>
  <c r="L263"/>
  <c r="L282"/>
  <c r="L442"/>
  <c r="L379"/>
  <c r="L431"/>
  <c r="L373"/>
  <c r="L417"/>
  <c r="L486"/>
  <c r="L482"/>
  <c r="L187"/>
  <c r="L441"/>
  <c r="L430"/>
  <c r="L384"/>
  <c r="L445"/>
  <c r="L504"/>
  <c r="L492"/>
  <c r="L168"/>
  <c r="L167"/>
  <c r="L437"/>
  <c r="L488"/>
  <c r="L498"/>
  <c r="L416"/>
  <c r="L481"/>
  <c r="L493"/>
  <c r="L375"/>
  <c r="L410"/>
  <c r="L420"/>
  <c r="L424"/>
  <c r="L483"/>
  <c r="L487"/>
  <c r="L395"/>
  <c r="L180"/>
  <c r="L480"/>
  <c r="L496"/>
  <c r="L182"/>
  <c r="L163"/>
  <c r="L197"/>
  <c r="L491"/>
  <c r="L418"/>
  <c r="L368"/>
  <c r="L499"/>
  <c r="L490"/>
  <c r="L428"/>
  <c r="L503"/>
  <c r="L429"/>
  <c r="L413"/>
  <c r="L415"/>
  <c r="L438"/>
  <c r="L489"/>
  <c r="L494"/>
  <c r="L404"/>
  <c r="L10"/>
  <c r="L361"/>
  <c r="L365"/>
  <c r="L520"/>
  <c r="L516"/>
  <c r="L512"/>
  <c r="L521"/>
  <c r="L340"/>
  <c r="L257"/>
  <c r="L264"/>
  <c r="L283"/>
  <c r="L330"/>
  <c r="L506"/>
  <c r="L515"/>
  <c r="L329"/>
  <c r="L279"/>
  <c r="L285"/>
  <c r="L505"/>
  <c r="L292"/>
  <c r="L306"/>
  <c r="L175"/>
  <c r="L185"/>
  <c r="L386"/>
  <c r="L390"/>
  <c r="L402"/>
  <c r="L370"/>
  <c r="L394"/>
  <c r="L387"/>
  <c r="L377"/>
  <c r="L314"/>
  <c r="L183"/>
  <c r="L170"/>
  <c r="L326"/>
  <c r="L235"/>
  <c r="L198"/>
  <c r="L353"/>
  <c r="L526"/>
  <c r="L335"/>
  <c r="L193"/>
  <c r="L165"/>
  <c r="L346"/>
  <c r="L347"/>
  <c r="L351"/>
  <c r="L362"/>
  <c r="L511"/>
  <c r="L403"/>
  <c r="L396"/>
  <c r="L400"/>
  <c r="L372"/>
  <c r="L388"/>
  <c r="L397"/>
  <c r="L385"/>
  <c r="L307"/>
  <c r="L398"/>
  <c r="L378"/>
  <c r="L318"/>
  <c r="L199"/>
  <c r="L186"/>
  <c r="L325"/>
  <c r="L164"/>
  <c r="L181"/>
  <c r="L190"/>
  <c r="L383"/>
  <c r="L376"/>
  <c r="L184"/>
  <c r="L169"/>
  <c r="L162"/>
  <c r="L172"/>
  <c r="L508"/>
  <c r="L341"/>
  <c r="L510"/>
  <c r="L189"/>
  <c r="L179"/>
  <c r="L188"/>
  <c r="L352"/>
  <c r="L336"/>
  <c r="L356"/>
  <c r="L342"/>
  <c r="L406"/>
  <c r="L380"/>
  <c r="L399"/>
  <c r="L401"/>
  <c r="L371"/>
  <c r="L391"/>
  <c r="L381"/>
  <c r="L509"/>
  <c r="L369"/>
  <c r="L407"/>
  <c r="L302"/>
  <c r="L177"/>
  <c r="L166"/>
  <c r="L367"/>
  <c r="L338"/>
  <c r="L344"/>
  <c r="L354"/>
  <c r="L363"/>
  <c r="L328"/>
  <c r="L337"/>
  <c r="L360"/>
  <c r="L358"/>
  <c r="L333"/>
  <c r="L359"/>
  <c r="L345"/>
  <c r="L355"/>
  <c r="L287"/>
  <c r="L256"/>
  <c r="L267"/>
  <c r="L280"/>
  <c r="L281"/>
  <c r="L331"/>
  <c r="L286"/>
  <c r="L343"/>
  <c r="L519"/>
  <c r="L357"/>
  <c r="L522"/>
  <c r="L364"/>
  <c r="L517"/>
  <c r="L332"/>
  <c r="L525"/>
  <c r="L349"/>
  <c r="L350"/>
  <c r="L514"/>
  <c r="L524"/>
  <c r="L334"/>
  <c r="L513"/>
  <c r="L423"/>
  <c r="L421"/>
  <c r="L435"/>
  <c r="L412"/>
  <c r="L409"/>
  <c r="L502"/>
  <c r="L426"/>
  <c r="L440"/>
  <c r="L439"/>
  <c r="L411"/>
  <c r="L422"/>
  <c r="L272"/>
  <c r="L269"/>
  <c r="L289"/>
  <c r="L259"/>
  <c r="L266"/>
  <c r="L265"/>
  <c r="L485"/>
  <c r="L495"/>
  <c r="L261"/>
  <c r="L278"/>
  <c r="L276"/>
  <c r="L275"/>
  <c r="D13" i="304"/>
  <c r="C55" i="268"/>
  <c r="F12" i="304"/>
  <c r="E77" i="268"/>
  <c r="D331"/>
  <c r="E334"/>
  <c r="D349"/>
  <c r="D404"/>
  <c r="E73"/>
  <c r="E503"/>
  <c r="C343"/>
  <c r="C369"/>
  <c r="E191"/>
  <c r="E357"/>
  <c r="E343"/>
  <c r="E197"/>
  <c r="E407"/>
  <c r="E100"/>
  <c r="C371"/>
  <c r="C176"/>
  <c r="D102"/>
  <c r="E400"/>
  <c r="D87"/>
  <c r="C359"/>
  <c r="M36" i="304"/>
  <c r="E401" i="268"/>
  <c r="E99"/>
  <c r="D41" i="304"/>
  <c r="E403" i="268"/>
  <c r="D355"/>
  <c r="D12" i="304"/>
  <c r="E395" i="268"/>
  <c r="D407"/>
  <c r="E92"/>
  <c r="O12" i="304"/>
  <c r="E59" i="268"/>
  <c r="E24" i="304"/>
  <c r="N22"/>
  <c r="M20"/>
  <c r="E63" i="268"/>
  <c r="C361"/>
  <c r="D7" i="304"/>
  <c r="D185" i="268"/>
  <c r="E49"/>
  <c r="D46" i="304"/>
  <c r="D330" i="268"/>
  <c r="D180"/>
  <c r="C381"/>
  <c r="C42"/>
  <c r="C357"/>
  <c r="D353"/>
  <c r="C182"/>
  <c r="E399"/>
  <c r="C392"/>
  <c r="E328"/>
  <c r="C377"/>
  <c r="D96"/>
  <c r="C56"/>
  <c r="F21" i="304"/>
  <c r="C338" i="268"/>
  <c r="N35" i="304"/>
  <c r="D358" i="268"/>
  <c r="E488"/>
  <c r="C333"/>
  <c r="C379"/>
  <c r="E19" i="304"/>
  <c r="D366" i="268"/>
  <c r="E174"/>
  <c r="D81"/>
  <c r="C181"/>
  <c r="E337"/>
  <c r="F40" i="304"/>
  <c r="C501" i="268"/>
  <c r="C383"/>
  <c r="C372"/>
  <c r="D20" i="304"/>
  <c r="D47"/>
  <c r="C100" i="268"/>
  <c r="M34" i="304"/>
  <c r="N20"/>
  <c r="D189" i="268"/>
  <c r="E46"/>
  <c r="M32" i="304"/>
  <c r="E60" i="268"/>
  <c r="E402"/>
  <c r="E496"/>
  <c r="C193"/>
  <c r="E13" i="304"/>
  <c r="C95" i="268"/>
  <c r="E8" i="304"/>
  <c r="D365" i="268"/>
  <c r="D54"/>
  <c r="E98"/>
  <c r="D179"/>
  <c r="C71"/>
  <c r="F22" i="304"/>
  <c r="E388" i="268"/>
  <c r="O34" i="304"/>
  <c r="D104" i="268"/>
  <c r="E374"/>
  <c r="E189"/>
  <c r="E405"/>
  <c r="E489"/>
  <c r="C376"/>
  <c r="E178"/>
  <c r="D67"/>
  <c r="E169"/>
  <c r="C356"/>
  <c r="E20" i="304"/>
  <c r="E25"/>
  <c r="N25"/>
  <c r="C358" i="268"/>
  <c r="E393"/>
  <c r="N30" i="304"/>
  <c r="C375" i="268"/>
  <c r="E182"/>
  <c r="C178"/>
  <c r="D172"/>
  <c r="D183"/>
  <c r="N11" i="304"/>
  <c r="D43"/>
  <c r="F7"/>
  <c r="E101" i="268"/>
  <c r="O8" i="304"/>
  <c r="N9"/>
  <c r="C51" i="268"/>
  <c r="E391"/>
  <c r="E384"/>
  <c r="E57"/>
  <c r="O21" i="304"/>
  <c r="E88" i="268"/>
  <c r="C391"/>
  <c r="C85"/>
  <c r="N32" i="304"/>
  <c r="E40"/>
  <c r="C400" i="268"/>
  <c r="M8" i="304"/>
  <c r="D488" i="268"/>
  <c r="C175"/>
  <c r="E170"/>
  <c r="C98"/>
  <c r="E370"/>
  <c r="C390"/>
  <c r="C77"/>
  <c r="D199"/>
  <c r="D44"/>
  <c r="E53"/>
  <c r="O9" i="304"/>
  <c r="C336" i="268"/>
  <c r="E390"/>
  <c r="E383"/>
  <c r="F11" i="304"/>
  <c r="O11"/>
  <c r="M24"/>
  <c r="C387" i="268"/>
  <c r="D346"/>
  <c r="E493"/>
  <c r="O25" i="304"/>
  <c r="C353" i="268"/>
  <c r="E55"/>
  <c r="E14" i="304"/>
  <c r="C394" i="268"/>
  <c r="M11" i="304"/>
  <c r="C91" i="268"/>
  <c r="N31" i="304"/>
  <c r="E192" i="268"/>
  <c r="D53"/>
  <c r="D170"/>
  <c r="D196"/>
  <c r="D336"/>
  <c r="E43"/>
  <c r="E9" i="304"/>
  <c r="D345" i="268"/>
  <c r="C52"/>
  <c r="E198"/>
  <c r="C382"/>
  <c r="D361"/>
  <c r="N23" i="304"/>
  <c r="C492" i="268"/>
  <c r="C368"/>
  <c r="E93"/>
  <c r="D352"/>
  <c r="C384"/>
  <c r="D392"/>
  <c r="D42"/>
  <c r="E76"/>
  <c r="C187"/>
  <c r="D43"/>
  <c r="E499"/>
  <c r="D42" i="304"/>
  <c r="C103" i="268"/>
  <c r="E177"/>
  <c r="D101"/>
  <c r="O22" i="304"/>
  <c r="C491" i="268"/>
  <c r="C489"/>
  <c r="C407"/>
  <c r="D399"/>
  <c r="D402"/>
  <c r="C331"/>
  <c r="E54"/>
  <c r="C341"/>
  <c r="C174"/>
  <c r="D84"/>
  <c r="D338"/>
  <c r="D498"/>
  <c r="E502"/>
  <c r="D177"/>
  <c r="C339"/>
  <c r="C65"/>
  <c r="C493"/>
  <c r="D52"/>
  <c r="E188"/>
  <c r="F44" i="304"/>
  <c r="D328" i="268"/>
  <c r="D386"/>
  <c r="D49"/>
  <c r="D337"/>
  <c r="D494"/>
  <c r="C499"/>
  <c r="C397"/>
  <c r="D86"/>
  <c r="C48"/>
  <c r="E398"/>
  <c r="E341"/>
  <c r="D82"/>
  <c r="D80"/>
  <c r="E61"/>
  <c r="C503"/>
  <c r="C63"/>
  <c r="E491"/>
  <c r="E75"/>
  <c r="C200"/>
  <c r="D188"/>
  <c r="C388"/>
  <c r="E91"/>
  <c r="M7" i="304"/>
  <c r="D398" i="268"/>
  <c r="E47" i="304"/>
  <c r="E194" i="268"/>
  <c r="D46"/>
  <c r="C72"/>
  <c r="N10" i="304"/>
  <c r="O19"/>
  <c r="E342" i="268"/>
  <c r="C168"/>
  <c r="D367"/>
  <c r="C198"/>
  <c r="M13" i="304"/>
  <c r="D24"/>
  <c r="C49" i="268"/>
  <c r="E85"/>
  <c r="D18" i="304"/>
  <c r="D393" i="268"/>
  <c r="D491"/>
  <c r="O35" i="304"/>
  <c r="F42"/>
  <c r="E171" i="268"/>
  <c r="D95"/>
  <c r="E47"/>
  <c r="E346"/>
  <c r="D359"/>
  <c r="D362"/>
  <c r="E84"/>
  <c r="E389"/>
  <c r="M19" i="304"/>
  <c r="C346" i="268"/>
  <c r="D72"/>
  <c r="M9" i="304"/>
  <c r="D186" i="268"/>
  <c r="C184"/>
  <c r="E358"/>
  <c r="D382"/>
  <c r="E490"/>
  <c r="D103"/>
  <c r="C177"/>
  <c r="F24" i="304"/>
  <c r="D69" i="268"/>
  <c r="C188"/>
  <c r="C488"/>
  <c r="D173"/>
  <c r="D60"/>
  <c r="F45" i="304"/>
  <c r="D88" i="268"/>
  <c r="E22" i="304"/>
  <c r="D55" i="268"/>
  <c r="E331"/>
  <c r="F8" i="304"/>
  <c r="D194" i="268"/>
  <c r="D335"/>
  <c r="C504"/>
  <c r="D19" i="304"/>
  <c r="O18"/>
  <c r="C399" i="268"/>
  <c r="C53"/>
  <c r="D10" i="304"/>
  <c r="E406" i="268"/>
  <c r="C380"/>
  <c r="C169"/>
  <c r="C69"/>
  <c r="E183"/>
  <c r="D66"/>
  <c r="D329"/>
  <c r="N34" i="304"/>
  <c r="C185" i="268"/>
  <c r="E349"/>
  <c r="E180"/>
  <c r="F46" i="304"/>
  <c r="C78" i="268"/>
  <c r="D44" i="304"/>
  <c r="E44"/>
  <c r="M33"/>
  <c r="E381" i="268"/>
  <c r="E18" i="304"/>
  <c r="D396" i="268"/>
  <c r="E369"/>
  <c r="M35" i="304"/>
  <c r="F9"/>
  <c r="D21"/>
  <c r="D197" i="268"/>
  <c r="D493"/>
  <c r="D64"/>
  <c r="D495"/>
  <c r="E21" i="304"/>
  <c r="D58" i="268"/>
  <c r="C74"/>
  <c r="D59"/>
  <c r="C67"/>
  <c r="M10" i="304"/>
  <c r="C73" i="268"/>
  <c r="C363"/>
  <c r="D403"/>
  <c r="D62"/>
  <c r="C60"/>
  <c r="E500"/>
  <c r="C93"/>
  <c r="D344"/>
  <c r="D83"/>
  <c r="D490"/>
  <c r="C494"/>
  <c r="D40" i="304"/>
  <c r="N21"/>
  <c r="C364" i="268"/>
  <c r="E67"/>
  <c r="N18" i="304"/>
  <c r="D22"/>
  <c r="D76" i="268"/>
  <c r="E338"/>
  <c r="E72"/>
  <c r="D347"/>
  <c r="E350"/>
  <c r="C350"/>
  <c r="E195"/>
  <c r="D496"/>
  <c r="D342"/>
  <c r="C96"/>
  <c r="E378"/>
  <c r="D181"/>
  <c r="D97"/>
  <c r="D339"/>
  <c r="D14" i="304"/>
  <c r="E175" i="268"/>
  <c r="C498"/>
  <c r="C62"/>
  <c r="D333"/>
  <c r="C482"/>
  <c r="C490"/>
  <c r="C360"/>
  <c r="M30" i="304"/>
  <c r="E69" i="268"/>
  <c r="D383"/>
  <c r="E344"/>
  <c r="D379"/>
  <c r="E90"/>
  <c r="E94"/>
  <c r="C102"/>
  <c r="E79"/>
  <c r="E497"/>
  <c r="D94"/>
  <c r="C328"/>
  <c r="C349"/>
  <c r="E7" i="304"/>
  <c r="E353" i="268"/>
  <c r="E382"/>
  <c r="D375"/>
  <c r="E80"/>
  <c r="E41" i="304"/>
  <c r="D395" i="268"/>
  <c r="C172"/>
  <c r="D98"/>
  <c r="F47" i="304"/>
  <c r="E492" i="268"/>
  <c r="E386"/>
  <c r="C105"/>
  <c r="E45"/>
  <c r="E339"/>
  <c r="C165"/>
  <c r="E23" i="304"/>
  <c r="C348" i="268"/>
  <c r="F14" i="304"/>
  <c r="E179" i="268"/>
  <c r="C373"/>
  <c r="D45"/>
  <c r="E335"/>
  <c r="C75"/>
  <c r="E487"/>
  <c r="D178"/>
  <c r="C43"/>
  <c r="C190"/>
  <c r="C404"/>
  <c r="E52"/>
  <c r="C337"/>
  <c r="E71"/>
  <c r="E387"/>
  <c r="N36" i="304"/>
  <c r="D79" i="268"/>
  <c r="D171"/>
  <c r="E385"/>
  <c r="O29" i="304"/>
  <c r="D487" i="268"/>
  <c r="C180"/>
  <c r="E483"/>
  <c r="D71"/>
  <c r="C81"/>
  <c r="C64"/>
  <c r="C57"/>
  <c r="D400"/>
  <c r="E10" i="304"/>
  <c r="E173" i="268"/>
  <c r="E89"/>
  <c r="C405"/>
  <c r="D100"/>
  <c r="C101"/>
  <c r="D193"/>
  <c r="E50"/>
  <c r="E379"/>
  <c r="O32" i="304"/>
  <c r="M21"/>
  <c r="D374" i="268"/>
  <c r="E184"/>
  <c r="F10" i="304"/>
  <c r="O10"/>
  <c r="D99" i="268"/>
  <c r="E51"/>
  <c r="D106"/>
  <c r="C362"/>
  <c r="D363"/>
  <c r="E329"/>
  <c r="D497"/>
  <c r="C393"/>
  <c r="D388"/>
  <c r="C58"/>
  <c r="O13" i="304"/>
  <c r="C191" i="268"/>
  <c r="E365"/>
  <c r="M25" i="304"/>
  <c r="E11"/>
  <c r="O7"/>
  <c r="E361" i="268"/>
  <c r="C401"/>
  <c r="C500"/>
  <c r="E396"/>
  <c r="D92"/>
  <c r="D70"/>
  <c r="D360"/>
  <c r="E482"/>
  <c r="C402"/>
  <c r="D385"/>
  <c r="C90"/>
  <c r="D51"/>
  <c r="D11" i="304"/>
  <c r="C365" i="268"/>
  <c r="E498"/>
  <c r="E363"/>
  <c r="D198"/>
  <c r="C46"/>
  <c r="C330"/>
  <c r="D176"/>
  <c r="E355"/>
  <c r="E43" i="304"/>
  <c r="E44" i="268"/>
  <c r="D389"/>
  <c r="M23" i="304"/>
  <c r="E348" i="268"/>
  <c r="F41" i="304"/>
  <c r="C79" i="268"/>
  <c r="D370"/>
  <c r="N24" i="304"/>
  <c r="D384" i="268"/>
  <c r="N33" i="304"/>
  <c r="E103" i="268"/>
  <c r="E367"/>
  <c r="D500"/>
  <c r="C351"/>
  <c r="E193"/>
  <c r="D380"/>
  <c r="C398"/>
  <c r="C374"/>
  <c r="C76"/>
  <c r="C170"/>
  <c r="E102"/>
  <c r="C171"/>
  <c r="C355"/>
  <c r="D343"/>
  <c r="C342"/>
  <c r="N8" i="304"/>
  <c r="D348" i="268"/>
  <c r="E45" i="304"/>
  <c r="E97" i="268"/>
  <c r="D401"/>
  <c r="C367"/>
  <c r="E352"/>
  <c r="C97"/>
  <c r="C396"/>
  <c r="E106"/>
  <c r="D93"/>
  <c r="E64"/>
  <c r="C496"/>
  <c r="D492"/>
  <c r="C186"/>
  <c r="D503"/>
  <c r="E199"/>
  <c r="C59"/>
  <c r="E372"/>
  <c r="D200"/>
  <c r="D390"/>
  <c r="F43" i="304"/>
  <c r="C403" i="268"/>
  <c r="E359"/>
  <c r="E62"/>
  <c r="C44"/>
  <c r="C378"/>
  <c r="C196"/>
  <c r="D391"/>
  <c r="D406"/>
  <c r="M12" i="304"/>
  <c r="D369" i="268"/>
  <c r="E96"/>
  <c r="D502"/>
  <c r="D364"/>
  <c r="M18" i="304"/>
  <c r="D405" i="268"/>
  <c r="E495"/>
  <c r="D9" i="304"/>
  <c r="O24"/>
  <c r="C406" i="268"/>
  <c r="E58"/>
  <c r="C104"/>
  <c r="D90"/>
  <c r="E494"/>
  <c r="D501"/>
  <c r="N13" i="304"/>
  <c r="C497" i="268"/>
  <c r="E340"/>
  <c r="D192"/>
  <c r="C192"/>
  <c r="E46" i="304"/>
  <c r="C66" i="268"/>
  <c r="D63"/>
  <c r="C86"/>
  <c r="E373"/>
  <c r="N29" i="304"/>
  <c r="O20"/>
  <c r="C87" i="268"/>
  <c r="E12" i="304"/>
  <c r="C45" i="268"/>
  <c r="D372"/>
  <c r="M22" i="304"/>
  <c r="O23"/>
  <c r="D23"/>
  <c r="C354" i="268"/>
  <c r="E65"/>
  <c r="C47"/>
  <c r="E375"/>
  <c r="E104"/>
  <c r="C61"/>
  <c r="E364"/>
  <c r="E172"/>
  <c r="C370"/>
  <c r="D175"/>
  <c r="E86"/>
  <c r="C395"/>
  <c r="C99"/>
  <c r="C335"/>
  <c r="D191"/>
  <c r="D350"/>
  <c r="E376"/>
  <c r="C106"/>
  <c r="E397"/>
  <c r="D504"/>
  <c r="E392"/>
  <c r="E74"/>
  <c r="D65"/>
  <c r="E366"/>
  <c r="E380"/>
  <c r="C502"/>
  <c r="C345"/>
  <c r="N7" i="304"/>
  <c r="E181" i="268"/>
  <c r="O30" i="304"/>
  <c r="M31"/>
  <c r="C194" i="268"/>
  <c r="D68"/>
  <c r="F18" i="304"/>
  <c r="D169" i="268"/>
  <c r="C495"/>
  <c r="C88"/>
  <c r="N14" i="304"/>
  <c r="D381" i="268"/>
  <c r="C54"/>
  <c r="E504"/>
  <c r="C347"/>
  <c r="E70"/>
  <c r="D499"/>
  <c r="F19" i="304"/>
  <c r="D332" i="268"/>
  <c r="E42" i="304"/>
  <c r="C199" i="268"/>
  <c r="D74"/>
  <c r="C68"/>
  <c r="E336"/>
  <c r="D489"/>
  <c r="E200"/>
  <c r="E176"/>
  <c r="O33" i="304"/>
  <c r="N12"/>
  <c r="E345" i="268"/>
  <c r="O36" i="304"/>
  <c r="E486" i="268"/>
  <c r="D57"/>
  <c r="C366"/>
  <c r="D50"/>
  <c r="C352"/>
  <c r="D190"/>
  <c r="E190"/>
  <c r="C80"/>
  <c r="C162"/>
  <c r="D105"/>
  <c r="E501"/>
  <c r="E68"/>
  <c r="F13" i="304"/>
  <c r="M14"/>
  <c r="D371" i="268"/>
  <c r="E186"/>
  <c r="C195"/>
  <c r="D61"/>
  <c r="E377"/>
  <c r="D25" i="304"/>
  <c r="D8"/>
  <c r="E347" i="268"/>
  <c r="E404"/>
  <c r="O31" i="304"/>
  <c r="C340" i="268"/>
  <c r="F23" i="304"/>
  <c r="C329" i="268"/>
  <c r="E356"/>
  <c r="E332"/>
  <c r="D341"/>
  <c r="O14" i="304"/>
  <c r="D168" i="268"/>
  <c r="D340"/>
  <c r="D482"/>
  <c r="E78"/>
  <c r="E167"/>
  <c r="E394"/>
  <c r="C389"/>
  <c r="D184"/>
  <c r="D387"/>
  <c r="E330"/>
  <c r="C386"/>
  <c r="F20" i="304"/>
  <c r="D351" i="268"/>
  <c r="D394"/>
  <c r="C189"/>
  <c r="C82"/>
  <c r="E48"/>
  <c r="C173"/>
  <c r="E371"/>
  <c r="N19" i="304"/>
  <c r="D377" i="268"/>
  <c r="D334"/>
  <c r="D373"/>
  <c r="D195"/>
  <c r="E185"/>
  <c r="E351"/>
  <c r="D45" i="304"/>
  <c r="D91" i="268"/>
  <c r="C92"/>
  <c r="E333"/>
  <c r="C83"/>
  <c r="C179"/>
  <c r="D481"/>
  <c r="D78"/>
  <c r="E360"/>
  <c r="M29" i="304"/>
  <c r="E187" i="268"/>
  <c r="C334"/>
  <c r="C197"/>
  <c r="C94"/>
  <c r="D356"/>
  <c r="K513"/>
  <c r="K383"/>
  <c r="K42"/>
  <c r="K213"/>
  <c r="K490"/>
  <c r="K245"/>
  <c r="K293"/>
  <c r="K18"/>
  <c r="K433"/>
  <c r="K51"/>
  <c r="K466"/>
  <c r="K401"/>
  <c r="K97"/>
  <c r="K160"/>
  <c r="K391"/>
  <c r="K337"/>
  <c r="K406"/>
  <c r="K190"/>
  <c r="K357"/>
  <c r="K285"/>
  <c r="K17"/>
  <c r="K204"/>
  <c r="K300"/>
  <c r="K314"/>
  <c r="K112"/>
  <c r="K499"/>
  <c r="K50"/>
  <c r="K328"/>
  <c r="K280"/>
  <c r="K363"/>
  <c r="K235"/>
  <c r="K296"/>
  <c r="K344"/>
  <c r="L178"/>
  <c r="L200"/>
  <c r="L196"/>
  <c r="L174"/>
  <c r="L176"/>
  <c r="L194"/>
  <c r="L191"/>
  <c r="L195"/>
  <c r="L161"/>
  <c r="L192"/>
  <c r="L271"/>
  <c r="L284"/>
  <c r="L262"/>
  <c r="L277"/>
  <c r="L260"/>
  <c r="L270"/>
  <c r="L291"/>
  <c r="L294"/>
  <c r="L320"/>
  <c r="L290"/>
  <c r="L309"/>
  <c r="L300"/>
  <c r="L301"/>
  <c r="L297"/>
  <c r="L311"/>
  <c r="E362"/>
  <c r="C344"/>
  <c r="D73"/>
  <c r="C70"/>
  <c r="D75"/>
  <c r="D47"/>
  <c r="D174"/>
  <c r="D85"/>
  <c r="C385"/>
  <c r="C183"/>
  <c r="D56"/>
  <c r="D354"/>
  <c r="C50"/>
  <c r="E105"/>
  <c r="F25" i="304"/>
  <c r="C332" i="268"/>
  <c r="D187"/>
  <c r="D89"/>
  <c r="D357"/>
  <c r="D77"/>
  <c r="D397"/>
  <c r="C84"/>
  <c r="D378"/>
  <c r="C89"/>
  <c r="D368"/>
  <c r="D182"/>
  <c r="E81"/>
  <c r="E95"/>
  <c r="D376"/>
  <c r="E66"/>
  <c r="D48"/>
  <c r="L443"/>
  <c r="L408"/>
  <c r="L434"/>
  <c r="L414"/>
  <c r="L500"/>
  <c r="L497"/>
  <c r="K402"/>
  <c r="K292"/>
  <c r="K139"/>
  <c r="K371"/>
  <c r="K6"/>
  <c r="K453"/>
  <c r="K122"/>
  <c r="L319"/>
  <c r="K334"/>
  <c r="L389"/>
  <c r="K386"/>
  <c r="K283"/>
  <c r="K223"/>
  <c r="K472"/>
  <c r="K96"/>
  <c r="K312"/>
  <c r="K109"/>
  <c r="K156"/>
  <c r="K237"/>
  <c r="K390"/>
  <c r="K394"/>
  <c r="K65"/>
  <c r="K494"/>
  <c r="K137"/>
  <c r="K358"/>
  <c r="K359"/>
  <c r="K107"/>
  <c r="K191"/>
  <c r="K197"/>
  <c r="K272"/>
  <c r="K164"/>
  <c r="K192"/>
  <c r="K442"/>
  <c r="K463"/>
  <c r="K224"/>
  <c r="K9"/>
  <c r="K241"/>
  <c r="K487"/>
  <c r="K166"/>
  <c r="K491"/>
  <c r="K27"/>
  <c r="K132"/>
  <c r="K409"/>
  <c r="K242"/>
  <c r="K332"/>
  <c r="K474"/>
  <c r="K64"/>
  <c r="K465"/>
  <c r="K95"/>
  <c r="K489"/>
  <c r="K377"/>
  <c r="K234"/>
  <c r="K393"/>
  <c r="K468"/>
  <c r="K307"/>
  <c r="K436"/>
  <c r="K411"/>
  <c r="K380"/>
  <c r="K492"/>
  <c r="K269"/>
  <c r="K145"/>
  <c r="K422"/>
  <c r="K80"/>
  <c r="K407"/>
  <c r="K176"/>
  <c r="K35"/>
  <c r="K435"/>
  <c r="K289"/>
  <c r="K302"/>
  <c r="K208"/>
  <c r="K248"/>
  <c r="K70"/>
  <c r="K389"/>
  <c r="L393"/>
  <c r="L298"/>
  <c r="L324"/>
  <c r="L315"/>
  <c r="L312"/>
  <c r="L303"/>
  <c r="L317"/>
  <c r="L304"/>
  <c r="L310"/>
  <c r="K10"/>
  <c r="K98"/>
  <c r="K404"/>
  <c r="K157"/>
  <c r="K73"/>
  <c r="K201"/>
  <c r="K179"/>
  <c r="K62"/>
  <c r="K333"/>
  <c r="K352"/>
  <c r="K233"/>
  <c r="K127"/>
  <c r="K131"/>
  <c r="K385"/>
  <c r="K226"/>
  <c r="K295"/>
  <c r="K381"/>
  <c r="K74"/>
  <c r="K123"/>
  <c r="K79"/>
  <c r="K173"/>
  <c r="K291"/>
  <c r="K163"/>
  <c r="K425"/>
  <c r="K87"/>
  <c r="K115"/>
  <c r="K183"/>
  <c r="K480"/>
  <c r="K303"/>
  <c r="K483"/>
  <c r="K92"/>
  <c r="K456"/>
  <c r="K316"/>
  <c r="K308"/>
  <c r="K120"/>
  <c r="K432"/>
  <c r="K270"/>
  <c r="K439"/>
  <c r="K388"/>
  <c r="K481"/>
  <c r="K167"/>
  <c r="K181"/>
  <c r="K118"/>
  <c r="K186"/>
  <c r="K475"/>
  <c r="K420"/>
  <c r="K153"/>
  <c r="K187"/>
  <c r="K488"/>
  <c r="K116"/>
  <c r="K68"/>
  <c r="K362"/>
  <c r="K477"/>
  <c r="K228"/>
  <c r="K134"/>
  <c r="K315"/>
  <c r="K284"/>
  <c r="K144"/>
  <c r="K76"/>
  <c r="K105"/>
  <c r="K37"/>
  <c r="K286"/>
  <c r="K142"/>
  <c r="L323"/>
  <c r="L327"/>
  <c r="L308"/>
  <c r="L299"/>
  <c r="L296"/>
  <c r="L321"/>
  <c r="L313"/>
  <c r="L293"/>
  <c r="L316"/>
  <c r="L322"/>
  <c r="K464"/>
  <c r="K419"/>
  <c r="K412"/>
  <c r="K250"/>
  <c r="K236"/>
  <c r="K246"/>
  <c r="K54"/>
  <c r="K43"/>
  <c r="K372"/>
  <c r="K151"/>
  <c r="K339"/>
  <c r="K52"/>
  <c r="K84"/>
  <c r="K310"/>
  <c r="K275"/>
  <c r="K231"/>
  <c r="K317"/>
  <c r="K100"/>
  <c r="K264"/>
  <c r="K211"/>
  <c r="K168"/>
  <c r="K399"/>
  <c r="K413"/>
  <c r="K210"/>
  <c r="K346"/>
  <c r="K282"/>
  <c r="K431"/>
  <c r="K90"/>
  <c r="K252"/>
  <c r="K218"/>
  <c r="K392"/>
  <c r="K342"/>
  <c r="K369"/>
  <c r="K471"/>
  <c r="K373"/>
  <c r="K184"/>
  <c r="K261"/>
  <c r="K124"/>
  <c r="K219"/>
  <c r="K434"/>
  <c r="K194"/>
  <c r="K85"/>
  <c r="K430"/>
  <c r="K170"/>
  <c r="K437"/>
  <c r="K117"/>
  <c r="K294"/>
  <c r="K469"/>
  <c r="K203"/>
  <c r="K319"/>
  <c r="K53"/>
  <c r="K40"/>
  <c r="K415"/>
  <c r="K361"/>
  <c r="K214"/>
  <c r="K249"/>
  <c r="K150"/>
  <c r="K16"/>
  <c r="K24"/>
  <c r="K454"/>
  <c r="K63"/>
  <c r="K247"/>
  <c r="L295"/>
  <c r="D165" l="1"/>
  <c r="C161"/>
  <c r="D161"/>
  <c r="E166"/>
  <c r="C485"/>
  <c r="E165"/>
  <c r="E161"/>
  <c r="E168"/>
  <c r="D167"/>
  <c r="E163"/>
  <c r="C167"/>
  <c r="D164"/>
  <c r="E164"/>
  <c r="D166"/>
  <c r="C163"/>
  <c r="D162"/>
  <c r="E162"/>
  <c r="C164"/>
  <c r="C166"/>
  <c r="D163"/>
  <c r="D480"/>
  <c r="C481"/>
  <c r="C484"/>
  <c r="C486"/>
  <c r="C483"/>
  <c r="E485"/>
  <c r="D485"/>
  <c r="D483"/>
  <c r="C487"/>
  <c r="C480"/>
  <c r="D486"/>
  <c r="E484"/>
  <c r="D484"/>
  <c r="G9" i="307"/>
  <c r="H9"/>
  <c r="L226" i="268"/>
  <c r="L224"/>
  <c r="L245"/>
  <c r="L247"/>
  <c r="L231"/>
  <c r="L229"/>
  <c r="L457"/>
  <c r="L241"/>
  <c r="L221"/>
  <c r="L253"/>
  <c r="L237"/>
  <c r="L232"/>
  <c r="L255"/>
  <c r="L246"/>
  <c r="L249"/>
  <c r="L244"/>
  <c r="L238"/>
  <c r="L250"/>
  <c r="L239"/>
  <c r="L122"/>
  <c r="L475"/>
  <c r="L471"/>
  <c r="L473"/>
  <c r="L116"/>
  <c r="L154"/>
  <c r="L126"/>
  <c r="L112"/>
  <c r="L460"/>
  <c r="L465"/>
  <c r="L474"/>
  <c r="L151"/>
  <c r="L150"/>
  <c r="L220"/>
  <c r="L243"/>
  <c r="L236"/>
  <c r="L227"/>
  <c r="L251"/>
  <c r="L230"/>
  <c r="L225"/>
  <c r="L42"/>
  <c r="L46"/>
  <c r="L242"/>
  <c r="L127"/>
  <c r="L137"/>
  <c r="L464"/>
  <c r="L222"/>
  <c r="L233"/>
  <c r="L254"/>
  <c r="L240"/>
  <c r="L131"/>
  <c r="L234"/>
  <c r="L248"/>
  <c r="L228"/>
  <c r="L57"/>
  <c r="L223"/>
  <c r="E481"/>
  <c r="H11" i="307"/>
  <c r="H19"/>
  <c r="H23"/>
  <c r="H27"/>
  <c r="H31"/>
  <c r="G12"/>
  <c r="G13"/>
  <c r="G18"/>
  <c r="G22"/>
  <c r="G26"/>
  <c r="G30"/>
  <c r="H12"/>
  <c r="H18"/>
  <c r="H22"/>
  <c r="H26"/>
  <c r="H30"/>
  <c r="G10"/>
  <c r="G21"/>
  <c r="G29"/>
  <c r="H10"/>
  <c r="G15"/>
  <c r="G20"/>
  <c r="G28"/>
  <c r="H8"/>
  <c r="H15"/>
  <c r="H16"/>
  <c r="H20"/>
  <c r="H24"/>
  <c r="H28"/>
  <c r="G11"/>
  <c r="G19"/>
  <c r="G23"/>
  <c r="G27"/>
  <c r="G31"/>
  <c r="H13"/>
  <c r="G14"/>
  <c r="G17"/>
  <c r="G25"/>
  <c r="H14"/>
  <c r="H17"/>
  <c r="H21"/>
  <c r="H25"/>
  <c r="H29"/>
  <c r="G8"/>
  <c r="G16"/>
  <c r="G24"/>
  <c r="E83" i="268"/>
  <c r="J34" i="307"/>
  <c r="J38"/>
  <c r="J42"/>
  <c r="J46"/>
  <c r="I33"/>
  <c r="I37"/>
  <c r="I41"/>
  <c r="I45"/>
  <c r="I49"/>
  <c r="J33"/>
  <c r="J41"/>
  <c r="J49"/>
  <c r="I40"/>
  <c r="I48"/>
  <c r="J36"/>
  <c r="J40"/>
  <c r="J48"/>
  <c r="I35"/>
  <c r="I43"/>
  <c r="J35"/>
  <c r="J39"/>
  <c r="J43"/>
  <c r="J47"/>
  <c r="I34"/>
  <c r="I38"/>
  <c r="I42"/>
  <c r="I46"/>
  <c r="J37"/>
  <c r="J45"/>
  <c r="I36"/>
  <c r="I44"/>
  <c r="J44"/>
  <c r="I39"/>
  <c r="I47"/>
  <c r="L93" i="268"/>
  <c r="L91"/>
  <c r="L83"/>
  <c r="L98"/>
  <c r="L88"/>
  <c r="L103"/>
  <c r="L84"/>
  <c r="L90"/>
  <c r="L99"/>
  <c r="L82"/>
  <c r="L102"/>
  <c r="L85"/>
  <c r="L96"/>
  <c r="L104"/>
  <c r="L95"/>
  <c r="L100"/>
  <c r="L94"/>
  <c r="L106"/>
  <c r="L105"/>
  <c r="L86"/>
  <c r="L101"/>
  <c r="L89"/>
  <c r="L92"/>
  <c r="L87"/>
  <c r="E42"/>
  <c r="R33" i="307"/>
  <c r="R35"/>
  <c r="R37"/>
  <c r="R39"/>
  <c r="R41"/>
  <c r="R43"/>
  <c r="R45"/>
  <c r="R47"/>
  <c r="R49"/>
  <c r="R34"/>
  <c r="R38"/>
  <c r="R42"/>
  <c r="R44"/>
  <c r="R48"/>
  <c r="Q36"/>
  <c r="Q38"/>
  <c r="Q42"/>
  <c r="Q46"/>
  <c r="Q33"/>
  <c r="Q35"/>
  <c r="Q37"/>
  <c r="Q39"/>
  <c r="Q41"/>
  <c r="Q43"/>
  <c r="Q45"/>
  <c r="Q47"/>
  <c r="Q49"/>
  <c r="R36"/>
  <c r="R40"/>
  <c r="R46"/>
  <c r="Q34"/>
  <c r="Q40"/>
  <c r="Q44"/>
  <c r="Q48"/>
  <c r="S9"/>
  <c r="T14"/>
  <c r="T12"/>
  <c r="T15"/>
  <c r="T13"/>
  <c r="T16"/>
  <c r="T17"/>
  <c r="T19"/>
  <c r="T21"/>
  <c r="T23"/>
  <c r="T24"/>
  <c r="T26"/>
  <c r="T28"/>
  <c r="T29"/>
  <c r="T31"/>
  <c r="S14"/>
  <c r="S11"/>
  <c r="S10"/>
  <c r="S16"/>
  <c r="S18"/>
  <c r="S20"/>
  <c r="S21"/>
  <c r="S23"/>
  <c r="S25"/>
  <c r="S27"/>
  <c r="S28"/>
  <c r="S30"/>
  <c r="T9"/>
  <c r="T8"/>
  <c r="T11"/>
  <c r="T10"/>
  <c r="T18"/>
  <c r="T20"/>
  <c r="T22"/>
  <c r="T25"/>
  <c r="T27"/>
  <c r="T30"/>
  <c r="S8"/>
  <c r="S12"/>
  <c r="S15"/>
  <c r="S13"/>
  <c r="S17"/>
  <c r="S19"/>
  <c r="S22"/>
  <c r="S24"/>
  <c r="S26"/>
  <c r="S29"/>
  <c r="S31"/>
  <c r="E82" i="268"/>
  <c r="J14" i="307"/>
  <c r="J11"/>
  <c r="J10"/>
  <c r="J17"/>
  <c r="J19"/>
  <c r="J21"/>
  <c r="J23"/>
  <c r="J25"/>
  <c r="J27"/>
  <c r="J29"/>
  <c r="J31"/>
  <c r="I9"/>
  <c r="J12"/>
  <c r="J15"/>
  <c r="J16"/>
  <c r="J20"/>
  <c r="J22"/>
  <c r="J26"/>
  <c r="J30"/>
  <c r="I8"/>
  <c r="I15"/>
  <c r="I13"/>
  <c r="I18"/>
  <c r="I22"/>
  <c r="I24"/>
  <c r="I28"/>
  <c r="I14"/>
  <c r="I11"/>
  <c r="I10"/>
  <c r="I17"/>
  <c r="I19"/>
  <c r="I21"/>
  <c r="I23"/>
  <c r="I25"/>
  <c r="I27"/>
  <c r="I29"/>
  <c r="I31"/>
  <c r="J9"/>
  <c r="J8"/>
  <c r="J13"/>
  <c r="J18"/>
  <c r="J24"/>
  <c r="J28"/>
  <c r="I12"/>
  <c r="I16"/>
  <c r="I20"/>
  <c r="I26"/>
  <c r="I30"/>
  <c r="E480" i="268"/>
  <c r="L139"/>
  <c r="L159"/>
  <c r="L109"/>
  <c r="L455"/>
  <c r="L111"/>
  <c r="L143"/>
  <c r="L110"/>
  <c r="L149"/>
  <c r="L128"/>
  <c r="L138"/>
  <c r="L160"/>
  <c r="L74"/>
  <c r="L44"/>
  <c r="L456"/>
  <c r="L78"/>
  <c r="L459"/>
  <c r="L54"/>
  <c r="L448"/>
  <c r="L123"/>
  <c r="L472"/>
  <c r="L133"/>
  <c r="L146"/>
  <c r="L114"/>
  <c r="L145"/>
  <c r="L153"/>
  <c r="L141"/>
  <c r="L156"/>
  <c r="L158"/>
  <c r="L77"/>
  <c r="L476"/>
  <c r="L458"/>
  <c r="L449"/>
  <c r="L461"/>
  <c r="L60"/>
  <c r="L59"/>
  <c r="L49"/>
  <c r="L72"/>
  <c r="L75"/>
  <c r="L76"/>
  <c r="L468"/>
  <c r="L469"/>
  <c r="L132"/>
  <c r="L124"/>
  <c r="L142"/>
  <c r="L452"/>
  <c r="L463"/>
  <c r="L107"/>
  <c r="L134"/>
  <c r="L120"/>
  <c r="L108"/>
  <c r="L56"/>
  <c r="L51"/>
  <c r="L67"/>
  <c r="L63"/>
  <c r="L219"/>
  <c r="L71"/>
  <c r="L50"/>
  <c r="L450"/>
  <c r="L81"/>
  <c r="L69"/>
  <c r="L454"/>
  <c r="L466"/>
  <c r="L73"/>
  <c r="L451"/>
  <c r="L130"/>
  <c r="L80"/>
  <c r="L53"/>
  <c r="L61"/>
  <c r="L58"/>
  <c r="L65"/>
  <c r="L47"/>
  <c r="L79"/>
  <c r="L45"/>
  <c r="L446"/>
  <c r="L467"/>
  <c r="L121"/>
  <c r="L125"/>
  <c r="L479"/>
  <c r="L447"/>
  <c r="L477"/>
  <c r="L147"/>
  <c r="L118"/>
  <c r="L119"/>
  <c r="L155"/>
  <c r="L152"/>
  <c r="L144"/>
  <c r="L140"/>
  <c r="L157"/>
  <c r="L117"/>
  <c r="L64"/>
  <c r="L66"/>
  <c r="L52"/>
  <c r="L478"/>
  <c r="L470"/>
  <c r="L453"/>
  <c r="L55"/>
  <c r="L68"/>
  <c r="L43"/>
  <c r="L48"/>
  <c r="L62"/>
  <c r="L113"/>
  <c r="L136"/>
  <c r="L115"/>
  <c r="L129"/>
  <c r="L148"/>
  <c r="L25"/>
  <c r="L34"/>
  <c r="L27"/>
  <c r="L41"/>
  <c r="L11"/>
  <c r="L20"/>
  <c r="L22"/>
  <c r="L24"/>
  <c r="L32"/>
  <c r="L21"/>
  <c r="L36"/>
  <c r="L26"/>
  <c r="L35"/>
  <c r="L15"/>
  <c r="L12"/>
  <c r="L16"/>
  <c r="L5"/>
  <c r="L31"/>
  <c r="L37"/>
  <c r="L8"/>
  <c r="L28"/>
  <c r="L13"/>
  <c r="L4"/>
  <c r="L23"/>
  <c r="L29"/>
  <c r="L19"/>
  <c r="L6"/>
  <c r="L38"/>
  <c r="L9"/>
  <c r="L33"/>
  <c r="L18"/>
  <c r="L3"/>
  <c r="L30"/>
  <c r="L39"/>
  <c r="L40"/>
  <c r="L17"/>
  <c r="L7"/>
  <c r="L14"/>
  <c r="N39" i="307"/>
  <c r="K29"/>
  <c r="M49"/>
  <c r="M34"/>
  <c r="M39"/>
  <c r="L22"/>
  <c r="N34"/>
  <c r="M44"/>
  <c r="M35"/>
  <c r="K31"/>
  <c r="M33"/>
  <c r="K37"/>
  <c r="N41"/>
  <c r="N44"/>
  <c r="K48"/>
  <c r="K40"/>
  <c r="M48"/>
  <c r="L14"/>
  <c r="N47"/>
  <c r="K10"/>
  <c r="M46"/>
  <c r="L39"/>
  <c r="K35"/>
  <c r="L41"/>
  <c r="L23"/>
  <c r="K23"/>
  <c r="L10"/>
  <c r="K26"/>
  <c r="K8"/>
  <c r="K12"/>
  <c r="K41"/>
  <c r="L35"/>
  <c r="L30"/>
  <c r="L48"/>
  <c r="K27"/>
  <c r="L37"/>
  <c r="L40"/>
  <c r="L28"/>
  <c r="K44"/>
  <c r="L46"/>
  <c r="K22"/>
  <c r="L24"/>
  <c r="L47"/>
  <c r="K45"/>
  <c r="L17"/>
  <c r="L19"/>
  <c r="E368" i="268"/>
  <c r="M41" i="307"/>
  <c r="M40"/>
  <c r="M43"/>
  <c r="M36"/>
  <c r="N36"/>
  <c r="N46"/>
  <c r="N35"/>
  <c r="M42"/>
  <c r="N43"/>
  <c r="N42"/>
  <c r="N48"/>
  <c r="L11"/>
  <c r="M47"/>
  <c r="N49"/>
  <c r="K38"/>
  <c r="K39"/>
  <c r="L31"/>
  <c r="K21"/>
  <c r="N45"/>
  <c r="N37"/>
  <c r="N33"/>
  <c r="L44"/>
  <c r="K43"/>
  <c r="L38"/>
  <c r="L21"/>
  <c r="K24"/>
  <c r="N38"/>
  <c r="M37"/>
  <c r="L34"/>
  <c r="K36"/>
  <c r="L27"/>
  <c r="K15"/>
  <c r="K9"/>
  <c r="L15"/>
  <c r="M45"/>
  <c r="K47"/>
  <c r="K34"/>
  <c r="L25"/>
  <c r="K20"/>
  <c r="M38"/>
  <c r="L33"/>
  <c r="L36"/>
  <c r="L26"/>
  <c r="K28"/>
  <c r="L9"/>
  <c r="N40"/>
  <c r="K13"/>
  <c r="L29"/>
  <c r="L16"/>
  <c r="K30"/>
  <c r="L13"/>
  <c r="E87" i="268"/>
  <c r="E196"/>
  <c r="K17" i="307"/>
  <c r="L18"/>
  <c r="K16"/>
  <c r="K25"/>
  <c r="K19"/>
  <c r="L12"/>
  <c r="L20"/>
  <c r="K18"/>
  <c r="K14"/>
  <c r="L8"/>
  <c r="E56" i="268"/>
  <c r="K11" i="307"/>
  <c r="E354" i="268"/>
  <c r="L49" i="307"/>
  <c r="L45"/>
  <c r="K46"/>
  <c r="L42"/>
  <c r="K42"/>
  <c r="K33"/>
  <c r="L43"/>
  <c r="K49"/>
  <c r="V34" l="1"/>
  <c r="V36"/>
  <c r="V38"/>
  <c r="V40"/>
  <c r="V42"/>
  <c r="V44"/>
  <c r="V46"/>
  <c r="Y46" s="1"/>
  <c r="V48"/>
  <c r="V35"/>
  <c r="V39"/>
  <c r="V41"/>
  <c r="Y41" s="1"/>
  <c r="V45"/>
  <c r="Y45" s="1"/>
  <c r="V49"/>
  <c r="U35"/>
  <c r="U39"/>
  <c r="U41"/>
  <c r="U45"/>
  <c r="U49"/>
  <c r="U34"/>
  <c r="U36"/>
  <c r="U38"/>
  <c r="U40"/>
  <c r="U42"/>
  <c r="U44"/>
  <c r="U46"/>
  <c r="U48"/>
  <c r="V33"/>
  <c r="V37"/>
  <c r="V43"/>
  <c r="V47"/>
  <c r="U33"/>
  <c r="U37"/>
  <c r="U43"/>
  <c r="U47"/>
  <c r="W8"/>
  <c r="W14"/>
  <c r="W12"/>
  <c r="W11"/>
  <c r="W15"/>
  <c r="W10"/>
  <c r="W13"/>
  <c r="V16"/>
  <c r="V17"/>
  <c r="V18"/>
  <c r="V19"/>
  <c r="V20"/>
  <c r="V21"/>
  <c r="V22"/>
  <c r="V23"/>
  <c r="V24"/>
  <c r="V25"/>
  <c r="V26"/>
  <c r="V27"/>
  <c r="V28"/>
  <c r="V29"/>
  <c r="V30"/>
  <c r="V31"/>
  <c r="V9"/>
  <c r="W9" s="1"/>
  <c r="U16"/>
  <c r="U17"/>
  <c r="U18"/>
  <c r="U19"/>
  <c r="U20"/>
  <c r="U21"/>
  <c r="U22"/>
  <c r="U23"/>
  <c r="U24"/>
  <c r="U25"/>
  <c r="U26"/>
  <c r="U27"/>
  <c r="U28"/>
  <c r="U29"/>
  <c r="U30"/>
  <c r="U31"/>
  <c r="U9"/>
  <c r="Y33" l="1"/>
  <c r="Y44"/>
  <c r="Y37"/>
  <c r="Y38"/>
  <c r="Y43"/>
  <c r="Y47"/>
  <c r="Y39"/>
  <c r="Y42"/>
  <c r="Y34"/>
  <c r="Y36"/>
  <c r="Y49"/>
  <c r="Y35"/>
  <c r="Y48"/>
  <c r="Y40"/>
</calcChain>
</file>

<file path=xl/sharedStrings.xml><?xml version="1.0" encoding="utf-8"?>
<sst xmlns="http://schemas.openxmlformats.org/spreadsheetml/2006/main" count="6192" uniqueCount="766">
  <si>
    <t>Baş Hakem</t>
  </si>
  <si>
    <t>Lider</t>
  </si>
  <si>
    <t>Sekreter</t>
  </si>
  <si>
    <t>Hakem</t>
  </si>
  <si>
    <t>Müsabaka 
Direktörü</t>
  </si>
  <si>
    <t xml:space="preserve">Tarih-Saat </t>
  </si>
  <si>
    <t>SIRA NO</t>
  </si>
  <si>
    <t>ADI VE SOYADI</t>
  </si>
  <si>
    <t>SONUÇ</t>
  </si>
  <si>
    <t>KLASMAN</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</si>
  <si>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</si>
  <si>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</si>
  <si>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</si>
  <si>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</si>
  <si>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</si>
  <si>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</si>
  <si>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</si>
  <si>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</si>
  <si>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</si>
  <si>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</si>
  <si>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</si>
  <si>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</si>
  <si>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</si>
  <si>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</si>
  <si>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</si>
  <si>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</si>
  <si>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</si>
  <si>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</si>
  <si>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</si>
  <si>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</si>
  <si>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</si>
  <si>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</si>
  <si>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</si>
  <si>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</si>
  <si>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</si>
  <si>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</si>
  <si>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</si>
  <si>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</si>
  <si>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</si>
  <si>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</si>
  <si>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</si>
  <si>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</si>
  <si>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</si>
  <si>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</si>
  <si>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</si>
  <si>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</si>
  <si>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</si>
  <si>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</si>
  <si>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</si>
  <si>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</si>
  <si>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</si>
  <si>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</si>
  <si>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</si>
  <si>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</si>
  <si>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</si>
  <si>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</si>
  <si>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</si>
  <si>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</si>
  <si>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</si>
  <si>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</si>
  <si>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</si>
  <si>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</si>
  <si>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</si>
  <si>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</si>
  <si>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</si>
  <si>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</si>
  <si>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</si>
  <si>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</si>
  <si>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</si>
  <si>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</si>
  <si>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</si>
  <si>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</si>
  <si>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</si>
  <si>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</si>
  <si>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</si>
  <si>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</si>
  <si>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</si>
  <si>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</si>
  <si>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</si>
  <si>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</si>
  <si>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</si>
  <si>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</si>
  <si>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</si>
  <si>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</si>
  <si>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</si>
  <si>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</si>
  <si>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</si>
  <si>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</si>
  <si>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</si>
  <si>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</si>
  <si>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</si>
  <si>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</si>
  <si>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</si>
  <si>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</si>
  <si>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</si>
  <si>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</si>
  <si>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</si>
  <si>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</si>
  <si>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</si>
  <si>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</si>
  <si>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</si>
  <si>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</si>
  <si>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</si>
  <si>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</si>
  <si>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</si>
  <si>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</si>
  <si>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</si>
  <si>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</si>
  <si>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</si>
  <si>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</si>
  <si>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</si>
  <si>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</si>
  <si>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</si>
  <si>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</si>
  <si>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</si>
  <si>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</si>
  <si>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</si>
  <si>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</si>
  <si>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</si>
  <si>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</si>
  <si>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</si>
  <si>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</si>
  <si>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</si>
  <si>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</si>
  <si>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</si>
  <si>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</si>
  <si>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</si>
  <si>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</si>
  <si>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</si>
  <si>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</si>
  <si>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</si>
  <si>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</si>
  <si>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</si>
  <si>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</si>
  <si>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</si>
  <si>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</si>
  <si>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</si>
  <si>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</si>
  <si>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</si>
  <si>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</si>
  <si>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</si>
  <si>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</si>
  <si>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</si>
  <si>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</si>
  <si>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</si>
  <si>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</si>
  <si>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</si>
  <si>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</si>
  <si>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</si>
  <si>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</si>
  <si>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</si>
  <si>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</si>
  <si>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</si>
  <si>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</si>
  <si>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Genel Puan Durumu</t>
  </si>
  <si>
    <t>100 METRE</t>
  </si>
  <si>
    <t>Start Kontrol</t>
  </si>
  <si>
    <t>SIRA</t>
  </si>
  <si>
    <t>1.GÜN PUAN</t>
  </si>
  <si>
    <t>Puan</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</si>
  <si>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</si>
  <si>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</si>
  <si>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</si>
  <si>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</si>
  <si>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</si>
  <si>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</si>
  <si>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</si>
  <si>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</si>
  <si>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</si>
  <si>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</si>
  <si>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</si>
  <si>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</si>
  <si>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</si>
  <si>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</si>
  <si>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</si>
  <si>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</si>
  <si>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</si>
  <si>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</si>
  <si>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</si>
  <si>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</si>
  <si>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</si>
  <si>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</si>
  <si>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</si>
  <si>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</si>
  <si>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</si>
  <si>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</si>
  <si>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</si>
  <si>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</si>
  <si>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</si>
  <si>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</si>
  <si>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</si>
  <si>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</si>
  <si>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</si>
  <si>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</si>
  <si>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</si>
  <si>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</si>
  <si>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</si>
  <si>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</si>
  <si>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</si>
  <si>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</si>
  <si>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</si>
  <si>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</si>
  <si>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</si>
  <si>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</si>
  <si>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</si>
  <si>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</si>
  <si>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</si>
  <si>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</si>
  <si>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</si>
  <si>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</si>
  <si>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1500M</t>
  </si>
  <si>
    <t>Gülle Atma</t>
  </si>
  <si>
    <t>GÜLLE</t>
  </si>
  <si>
    <t>DİSK</t>
  </si>
  <si>
    <t>CİRİT</t>
  </si>
  <si>
    <t>Disk Atma</t>
  </si>
  <si>
    <t>Cirit Atma</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</si>
  <si>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</si>
  <si>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</si>
  <si>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</si>
  <si>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</si>
  <si>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</si>
  <si>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</si>
  <si>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</si>
  <si>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</si>
  <si>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</si>
  <si>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</si>
  <si>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</si>
  <si>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</si>
  <si>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</si>
  <si>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</si>
  <si>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</si>
  <si>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</si>
  <si>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</si>
  <si>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</si>
  <si>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</si>
  <si>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</si>
  <si>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</si>
  <si>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</si>
  <si>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</si>
  <si>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</si>
  <si>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</si>
  <si>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</si>
  <si>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</si>
  <si>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</si>
  <si>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</si>
  <si>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</si>
  <si>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</si>
  <si>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</si>
  <si>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</si>
  <si>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</si>
  <si>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</si>
  <si>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</si>
  <si>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</si>
  <si>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</si>
  <si>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</si>
  <si>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</si>
  <si>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</si>
  <si>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</si>
  <si>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GENEL PUAN TABLOSU 1.GÜN</t>
  </si>
  <si>
    <t>GENEL PUAN TABLOSU 2.GÜN</t>
  </si>
  <si>
    <t>200M</t>
  </si>
  <si>
    <t>400M</t>
  </si>
  <si>
    <t>300M.ENG</t>
  </si>
  <si>
    <t>ÜÇADIM</t>
  </si>
  <si>
    <t>SIRIK</t>
  </si>
  <si>
    <t>400 METRE</t>
  </si>
  <si>
    <t>400M-1-7</t>
  </si>
  <si>
    <t>400M-1-8</t>
  </si>
  <si>
    <t>400M-2-7</t>
  </si>
  <si>
    <t>400M-2-8</t>
  </si>
  <si>
    <t>400M-3-7</t>
  </si>
  <si>
    <t>400M-3-8</t>
  </si>
  <si>
    <t>400M-4-7</t>
  </si>
  <si>
    <t>400M-4-8</t>
  </si>
  <si>
    <t>SIRIKLA ATLAMA</t>
  </si>
  <si>
    <t>400 Metre</t>
  </si>
  <si>
    <t>Sırıkla Atlama</t>
  </si>
  <si>
    <t>200 Metre</t>
  </si>
  <si>
    <t>ÜÇADIM ATLAMA</t>
  </si>
  <si>
    <t>300 METRE ENGELLİ</t>
  </si>
  <si>
    <t>200 METRE</t>
  </si>
  <si>
    <t>İSVEÇ BAYRAK</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</si>
  <si>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</si>
  <si>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</si>
  <si>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</si>
  <si>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</si>
  <si>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</si>
  <si>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</si>
  <si>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</si>
  <si>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</si>
  <si>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</si>
  <si>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</si>
  <si>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</si>
  <si>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</si>
  <si>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</si>
  <si>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</si>
  <si>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</si>
  <si>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</si>
  <si>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</si>
  <si>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</si>
  <si>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</si>
  <si>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</si>
  <si>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</si>
  <si>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</si>
  <si>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</si>
  <si>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</si>
  <si>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</si>
  <si>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</si>
  <si>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</si>
  <si>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</si>
  <si>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</si>
  <si>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</si>
  <si>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</si>
  <si>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</si>
  <si>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</si>
  <si>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</si>
  <si>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</si>
  <si>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</si>
  <si>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</si>
  <si>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</si>
  <si>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</si>
  <si>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</si>
  <si>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</si>
  <si>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</si>
  <si>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</si>
  <si>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</si>
  <si>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</si>
  <si>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</si>
  <si>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</si>
  <si>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</si>
  <si>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</si>
  <si>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</si>
  <si>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</si>
  <si>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</si>
  <si>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</si>
  <si>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</si>
  <si>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</si>
  <si>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</si>
  <si>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</si>
  <si>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</si>
  <si>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</si>
  <si>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</si>
  <si>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</si>
  <si>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</si>
  <si>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</si>
  <si>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</si>
  <si>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</si>
  <si>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PİST</t>
  </si>
  <si>
    <t>ARA DERECE</t>
  </si>
  <si>
    <t>3000 Metre</t>
  </si>
  <si>
    <t>3000M</t>
  </si>
  <si>
    <t>3000 METRE</t>
  </si>
  <si>
    <t>110M.ENG</t>
  </si>
  <si>
    <t>110 METRE ENGELLİ</t>
  </si>
  <si>
    <t>Rüzgar:</t>
  </si>
  <si>
    <t>RÜZGAR</t>
  </si>
  <si>
    <t>İLİ-OKULU</t>
  </si>
  <si>
    <t>Üçadım Atlama</t>
  </si>
  <si>
    <t>A  T  M  A  L  A  R</t>
  </si>
  <si>
    <t>Türkiye Rekoru:</t>
  </si>
  <si>
    <t>3000M.ENG-1-1</t>
  </si>
  <si>
    <t>3000M.ENG-1-2</t>
  </si>
  <si>
    <t>3000M.ENG-1-3</t>
  </si>
  <si>
    <t>3000M.ENG-1-4</t>
  </si>
  <si>
    <t>3000M.ENG-1-5</t>
  </si>
  <si>
    <t>3000M.ENG-1-6</t>
  </si>
  <si>
    <t>3000M.ENG-1-7</t>
  </si>
  <si>
    <t>3000M.ENG-1-8</t>
  </si>
  <si>
    <t>3000M.ENG-2-1</t>
  </si>
  <si>
    <t>3000M.ENG-2-2</t>
  </si>
  <si>
    <t>3000M.ENG-2-3</t>
  </si>
  <si>
    <t>3000M.ENG-2-4</t>
  </si>
  <si>
    <t>3000M.ENG-2-5</t>
  </si>
  <si>
    <t>3000M.ENG-2-6</t>
  </si>
  <si>
    <t>3000M.ENG-2-7</t>
  </si>
  <si>
    <t>3000M.ENG-2-8</t>
  </si>
  <si>
    <t>3000M.ENG-3-1</t>
  </si>
  <si>
    <t>3000M.ENG-3-2</t>
  </si>
  <si>
    <t>3000M.ENG-3-3</t>
  </si>
  <si>
    <t>3000M.ENG-3-4</t>
  </si>
  <si>
    <t>3000M.ENG-3-5</t>
  </si>
  <si>
    <t>3000M.ENG-3-6</t>
  </si>
  <si>
    <t>3000M.ENG-3-7</t>
  </si>
  <si>
    <t>3000M.ENG-3-8</t>
  </si>
  <si>
    <t>3000M.ENG-4-1</t>
  </si>
  <si>
    <t>3000M.ENG-4-2</t>
  </si>
  <si>
    <t>3000M.ENG-4-3</t>
  </si>
  <si>
    <t>3000M.ENG-4-4</t>
  </si>
  <si>
    <t>3000M.ENG-4-5</t>
  </si>
  <si>
    <t>3000M.ENG-4-6</t>
  </si>
  <si>
    <t>3000M.ENG-4-7</t>
  </si>
  <si>
    <t>3000M.ENG-4-8</t>
  </si>
  <si>
    <t>3-4 Haziran 2014</t>
  </si>
  <si>
    <t>İzmir</t>
  </si>
  <si>
    <t>3000M.ENG-1-9</t>
  </si>
  <si>
    <t>3000M.ENG-1-10</t>
  </si>
  <si>
    <t>3000M.ENG-1-11</t>
  </si>
  <si>
    <t>3000M.ENG-1-12</t>
  </si>
  <si>
    <t>3000M.ENG-4-9</t>
  </si>
  <si>
    <t>3000M.ENG-4-10</t>
  </si>
  <si>
    <t>3000M.ENG-4-11</t>
  </si>
  <si>
    <t>3000M.ENG-4-12</t>
  </si>
  <si>
    <t>3000M.ENG-3-9</t>
  </si>
  <si>
    <t>3000M.ENG-3-10</t>
  </si>
  <si>
    <t>3000M.ENG-3-11</t>
  </si>
  <si>
    <t>3000M.ENG-3-12</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</si>
  <si>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</si>
  <si>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</si>
  <si>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</si>
  <si>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</si>
  <si>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</si>
  <si>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</si>
  <si>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</si>
  <si>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</si>
  <si>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</si>
  <si>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</si>
  <si>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</si>
  <si>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</si>
  <si>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</si>
  <si>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</si>
  <si>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</si>
  <si>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</si>
  <si>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</si>
  <si>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</si>
  <si>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</si>
  <si>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</si>
  <si>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</si>
  <si>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</si>
  <si>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</si>
  <si>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</si>
  <si>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</si>
  <si>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</si>
  <si>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</si>
  <si>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</si>
  <si>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</si>
  <si>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ÇEKİÇ-26</t>
  </si>
  <si>
    <t>ÇEKİÇ-27</t>
  </si>
  <si>
    <t>ÇEKİÇ-28</t>
  </si>
  <si>
    <t>ÇEKİÇ-29</t>
  </si>
  <si>
    <t>ÇEKİÇ-30</t>
  </si>
  <si>
    <t>ÇEKİÇ-31</t>
  </si>
  <si>
    <t>ÇEKİÇ-32</t>
  </si>
  <si>
    <t>ÇEKİÇ-33</t>
  </si>
  <si>
    <t>ÇEKİÇ-34</t>
  </si>
  <si>
    <t>ÇEKİÇ-35</t>
  </si>
  <si>
    <t>ÇEKİÇ-36</t>
  </si>
  <si>
    <t>ÇEKİÇ-37</t>
  </si>
  <si>
    <t>ÇEKİÇ-38</t>
  </si>
  <si>
    <t>ÇEKİÇ-39</t>
  </si>
  <si>
    <t>ÇEKİÇ-40</t>
  </si>
  <si>
    <t>5000 Metre</t>
  </si>
  <si>
    <t>400 Metre Engelli</t>
  </si>
  <si>
    <t>3000 Metre Engelli</t>
  </si>
  <si>
    <t>Yüksek Atlama</t>
  </si>
  <si>
    <t>Çekiç Atma</t>
  </si>
  <si>
    <t>4X100 Metre Bayrak</t>
  </si>
  <si>
    <t>Elektronik Kronometre</t>
  </si>
  <si>
    <t>4X100M-2-1</t>
  </si>
  <si>
    <t>4X100M-2-2</t>
  </si>
  <si>
    <t>4X100M-2-3</t>
  </si>
  <si>
    <t>4X100M-2-4</t>
  </si>
  <si>
    <t>4X100M-2-5</t>
  </si>
  <si>
    <t>4X100M-2-6</t>
  </si>
  <si>
    <t>4X100M-2-7</t>
  </si>
  <si>
    <t>4X100M-2-8</t>
  </si>
  <si>
    <t>CELAL KAYAÖZ</t>
  </si>
  <si>
    <t>5000M</t>
  </si>
  <si>
    <t>400M.ENG</t>
  </si>
  <si>
    <t>3000M.ENG</t>
  </si>
  <si>
    <t>ÇEKİÇ</t>
  </si>
  <si>
    <t>4X100M</t>
  </si>
  <si>
    <t>4X400M</t>
  </si>
  <si>
    <t>4X400 Metre Bayrak</t>
  </si>
  <si>
    <t>TARİH SAAT</t>
  </si>
  <si>
    <t>100 Metre Engelli</t>
  </si>
  <si>
    <t>İli /Kulübü</t>
  </si>
  <si>
    <t>İli/Kulübü</t>
  </si>
  <si>
    <t>İLİ/KULÜBÜ</t>
  </si>
  <si>
    <t>İli Kulübü</t>
  </si>
  <si>
    <t>Kadınlar</t>
  </si>
  <si>
    <t>3000 METRE ENGELLİ</t>
  </si>
  <si>
    <t>100 METRE ENGEL</t>
  </si>
  <si>
    <t>ÇEKİÇ ATMA</t>
  </si>
  <si>
    <t>4X100 BAYRAK</t>
  </si>
  <si>
    <t>1</t>
  </si>
  <si>
    <t>Tarih ve Saat:</t>
  </si>
  <si>
    <t>Kulüpler Arası Atletizm Süper lig Yarışmaları</t>
  </si>
  <si>
    <t>05 07 1988</t>
  </si>
  <si>
    <t>Sibel AĞAN</t>
  </si>
  <si>
    <t>İSTANBUL-BEŞİKTAŞ J.K</t>
  </si>
  <si>
    <t>25 09 1993</t>
  </si>
  <si>
    <t>Kader CEYHAN</t>
  </si>
  <si>
    <t>09 09 1987</t>
  </si>
  <si>
    <t>Şeyma YILDIZ</t>
  </si>
  <si>
    <t>01 03 1993</t>
  </si>
  <si>
    <t>Çiğdem GEZİCİ</t>
  </si>
  <si>
    <t>28 01 1997</t>
  </si>
  <si>
    <t>Gamze ŞİMŞEK</t>
  </si>
  <si>
    <t>100M.ENG.</t>
  </si>
  <si>
    <t>15 03 1992</t>
  </si>
  <si>
    <t>Nuran ÇAMUR</t>
  </si>
  <si>
    <t>23 03 1982</t>
  </si>
  <si>
    <t>Mukadder YILMAZ</t>
  </si>
  <si>
    <t>01 01 1997</t>
  </si>
  <si>
    <t>Nermin AYTEKİN</t>
  </si>
  <si>
    <t>Bahar AYTEKİN</t>
  </si>
  <si>
    <t>20 03 1998</t>
  </si>
  <si>
    <t>Raziye ÇOBAN</t>
  </si>
  <si>
    <t>07 09 1980</t>
  </si>
  <si>
    <t>Zübeyde YILDIZ</t>
  </si>
  <si>
    <t>15 11 1995</t>
  </si>
  <si>
    <t>Rabia ÇİÇEK</t>
  </si>
  <si>
    <t>23 05 1997</t>
  </si>
  <si>
    <t>Ezgi DOĞAN</t>
  </si>
  <si>
    <t>01 01 1996</t>
  </si>
  <si>
    <t>Zeynep BAŞ</t>
  </si>
  <si>
    <t>20 10 1996</t>
  </si>
  <si>
    <t>Nagihan KOMAÇAV</t>
  </si>
  <si>
    <t>2</t>
  </si>
  <si>
    <t>100M.ENG.-1-1</t>
  </si>
  <si>
    <t>100M.ENG.-1-2</t>
  </si>
  <si>
    <t>100M.ENG.-1-3</t>
  </si>
  <si>
    <t>100M.ENG.-1-4</t>
  </si>
  <si>
    <t>100M.ENG.-1-5</t>
  </si>
  <si>
    <t>100M.ENG.-1-6</t>
  </si>
  <si>
    <t>100M.ENG.-1-7</t>
  </si>
  <si>
    <t>100M.ENG.-1-8</t>
  </si>
  <si>
    <t xml:space="preserve">Feride TERZİ </t>
  </si>
  <si>
    <t>BURSA-BURSA BÜYÜKŞEHİR BELEDİYESPOR K.</t>
  </si>
  <si>
    <t>Şükriye Nihan KORUK</t>
  </si>
  <si>
    <t>Betül ARSLAN</t>
  </si>
  <si>
    <t>Sevilay EYTEMİŞ</t>
  </si>
  <si>
    <t>Nilay ESEN</t>
  </si>
  <si>
    <t>Özge SOYLU</t>
  </si>
  <si>
    <t>Sahsene SARI</t>
  </si>
  <si>
    <t xml:space="preserve">Nesibe ATACAN </t>
  </si>
  <si>
    <t>Esra EMİROĞLU</t>
  </si>
  <si>
    <t>Hatice Nur AYDOĞDU</t>
  </si>
  <si>
    <t>Gülçin AYSAL</t>
  </si>
  <si>
    <t>Merve KARADENİZ</t>
  </si>
  <si>
    <t>Filiz GÜL</t>
  </si>
  <si>
    <t>Şengül POLAT</t>
  </si>
  <si>
    <t>Sinem BAYRAM</t>
  </si>
  <si>
    <t>Yaren ACAR</t>
  </si>
  <si>
    <t>Sümeyye EROL</t>
  </si>
  <si>
    <t>6</t>
  </si>
  <si>
    <t>-</t>
  </si>
  <si>
    <t>IVET MIROSLAVOVA LALOVA</t>
  </si>
  <si>
    <t>İSTANBUL-ENKA SPOR KULÜBÜ</t>
  </si>
  <si>
    <t>ANGELA MOROŞANU</t>
  </si>
  <si>
    <t>TUĞBA KOYUNCU</t>
  </si>
  <si>
    <t>DUDU POLAT</t>
  </si>
  <si>
    <t xml:space="preserve">EMİNE HATUN TUNA </t>
  </si>
  <si>
    <t>SEMA APAK</t>
  </si>
  <si>
    <t>SEVİM SİNMEZ SERBEST</t>
  </si>
  <si>
    <t>BURCU YÜKSEL</t>
  </si>
  <si>
    <t>ELÇİN KAYA</t>
  </si>
  <si>
    <t>SELENE DURNA</t>
  </si>
  <si>
    <t>SARE BOSTANCI</t>
  </si>
  <si>
    <t>ZELİHA UZUNBİLEK</t>
  </si>
  <si>
    <t>4x100M</t>
  </si>
  <si>
    <t>NİMET KARAKUŞ</t>
  </si>
  <si>
    <t>ZEYNEP LİMON</t>
  </si>
  <si>
    <t xml:space="preserve">SERPİL KOÇAK </t>
  </si>
  <si>
    <t>4x400M</t>
  </si>
  <si>
    <t>SERPİL KOÇAK</t>
  </si>
  <si>
    <t>BİRSEN ENGİN</t>
  </si>
  <si>
    <t>4</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</si>
  <si>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</si>
  <si>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</si>
  <si>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</si>
  <si>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</si>
  <si>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</si>
  <si>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</si>
  <si>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</si>
  <si>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</si>
  <si>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</si>
  <si>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</si>
  <si>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</si>
  <si>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</si>
  <si>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</si>
  <si>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</si>
  <si>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</si>
  <si>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</si>
  <si>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100M.ENG-4-1</t>
  </si>
  <si>
    <t>100M.ENG-4-2</t>
  </si>
  <si>
    <t>100M.ENG-4-3</t>
  </si>
  <si>
    <t>100M.ENG-4-4</t>
  </si>
  <si>
    <t>100M.ENG-4-5</t>
  </si>
  <si>
    <t>100M.ENG-4-6</t>
  </si>
  <si>
    <t>100M.ENG-4-7</t>
  </si>
  <si>
    <t>100M.ENG-4-8</t>
  </si>
  <si>
    <t>KHRYSTYNA STUY</t>
  </si>
  <si>
    <t>İSTANBUL-FENERBAHÇE</t>
  </si>
  <si>
    <t>ELENA MİRELA LAVRİCH</t>
  </si>
  <si>
    <t>ELİF KARABULUT</t>
  </si>
  <si>
    <t>GAMZE BULUT</t>
  </si>
  <si>
    <t>EMEL ŞANLI</t>
  </si>
  <si>
    <t>TÜRKAN ÖZATA</t>
  </si>
  <si>
    <t>BÜŞRA MUTAY</t>
  </si>
  <si>
    <t>VENELİNA VENEVA</t>
  </si>
  <si>
    <t>DEMET PARLAK</t>
  </si>
  <si>
    <t>ZEHRA UZUNBİLEK</t>
  </si>
  <si>
    <t>27.03.0997</t>
  </si>
  <si>
    <t>EDA TUĞSUZ</t>
  </si>
  <si>
    <t>EMEL DERELİ</t>
  </si>
  <si>
    <t>DENİZ YAYLACI</t>
  </si>
  <si>
    <t>SALİHA ÖZYURT</t>
  </si>
  <si>
    <t>YUDUM İLİKSİZ</t>
  </si>
  <si>
    <t>H.GİZEM DEMİREL</t>
  </si>
  <si>
    <t>HATİCE ÜNZİR</t>
  </si>
  <si>
    <t>GÖZDENUR BAYRAK</t>
  </si>
  <si>
    <t>DERYA YILDIRIM</t>
  </si>
  <si>
    <t>5</t>
  </si>
  <si>
    <t>AKSEL GÜRCAN DEMİRTAŞ</t>
  </si>
  <si>
    <t>İZMİR-İZMİR BÜYÜKŞEHİR BELEDİYE SPOR KLUBÜ</t>
  </si>
  <si>
    <t>AYNURSEL PINAR</t>
  </si>
  <si>
    <t>YAĞMUR AKSU</t>
  </si>
  <si>
    <t>MEHTAP KILIÇHAN</t>
  </si>
  <si>
    <t>ALENAY BİRCEM SAĞLAM</t>
  </si>
  <si>
    <t>ELİF POLAT</t>
  </si>
  <si>
    <t>DAMLA GÜNDÜZ</t>
  </si>
  <si>
    <t>ALEYNA KARADÜZ</t>
  </si>
  <si>
    <t>SEVİL TÜRKKAN</t>
  </si>
  <si>
    <t>MERVE KARACA</t>
  </si>
  <si>
    <t>MELİS KESTEKOĞLU</t>
  </si>
  <si>
    <t>ÇİLEM SAĞLIK</t>
  </si>
  <si>
    <t>BÜŞRA ALAGÖZ</t>
  </si>
  <si>
    <t>ESRA ELDİVEN</t>
  </si>
  <si>
    <t>7</t>
  </si>
  <si>
    <t>SİBEL SAKABAŞI</t>
  </si>
  <si>
    <t>MERSİN-MESKİSPOR</t>
  </si>
  <si>
    <t>MERYEM KASAP</t>
  </si>
  <si>
    <t>E.BAHAR DÖLEK</t>
  </si>
  <si>
    <t>ELİF TOZLU</t>
  </si>
  <si>
    <t>MEHTAP SIZMAZ</t>
  </si>
  <si>
    <t>SEHRİYE NUR ÖZSOY</t>
  </si>
  <si>
    <t>SABAHAT AKPINAR</t>
  </si>
  <si>
    <t>BURÇİN ALYAGUT</t>
  </si>
  <si>
    <t>FERİDE SÜTÇÜ GÜNER</t>
  </si>
  <si>
    <t>NİDANUR EKİCİ</t>
  </si>
  <si>
    <t>ESRA AKBAŞ</t>
  </si>
  <si>
    <t>ELİF BERK</t>
  </si>
  <si>
    <t>SUNİYE DOĞANBAŞ</t>
  </si>
  <si>
    <t>H.BALA ASLAN</t>
  </si>
  <si>
    <t>MERVE İNAN</t>
  </si>
  <si>
    <t>HAVVA AKTAŞ</t>
  </si>
  <si>
    <t>YAPRAK YÜKSEL</t>
  </si>
  <si>
    <t>NURDAN BOZ</t>
  </si>
  <si>
    <t>BURSA-OSMANGAZİ BELEDİYESPOR</t>
  </si>
  <si>
    <t>SERAY ŞENTÜRK</t>
  </si>
  <si>
    <t>SONGÜL KONAK</t>
  </si>
  <si>
    <t>ARZU İPER</t>
  </si>
  <si>
    <t>CANAN KILIÇ</t>
  </si>
  <si>
    <t>RUMEYSA EFE</t>
  </si>
  <si>
    <t>TUĞBA YENİ</t>
  </si>
  <si>
    <t>DİLAN ERDEMİR</t>
  </si>
  <si>
    <t>MELİKE TAN</t>
  </si>
  <si>
    <t>SEDA ERBAY</t>
  </si>
  <si>
    <t>DAMLA GÖNEN</t>
  </si>
  <si>
    <t>ESRA ÖZGÜL</t>
  </si>
  <si>
    <t>BAHAR ILDIRKAYA</t>
  </si>
  <si>
    <t>8</t>
  </si>
  <si>
    <t>GÜLŞAM KIZILTAŞ</t>
  </si>
  <si>
    <t>İSTANBUL-ÜSKÜDAR BELEDİYESİ SPOR KULÜBÜ</t>
  </si>
  <si>
    <t>MELİKE ARSLAN CAN</t>
  </si>
  <si>
    <t>TUĞBA GÜVENÇ</t>
  </si>
  <si>
    <t>BURCU BÜYÜKBEZGİN</t>
  </si>
  <si>
    <t>ÖZLEM KAYA</t>
  </si>
  <si>
    <t>ESMA AYDEMİR</t>
  </si>
  <si>
    <t>YESİM BALOĞLU</t>
  </si>
  <si>
    <t>MİRAY AKBULUT</t>
  </si>
  <si>
    <t>HALİME KILIÇ</t>
  </si>
  <si>
    <t>DiSK</t>
  </si>
  <si>
    <t>ASLI PALTA</t>
  </si>
  <si>
    <t>RABİA OYA TAMTEKİN</t>
  </si>
  <si>
    <t>DAMLA ÇELİK</t>
  </si>
  <si>
    <t>3</t>
  </si>
  <si>
    <r>
      <t xml:space="preserve">Doğum Tarihi
</t>
    </r>
    <r>
      <rPr>
        <sz val="11"/>
        <color indexed="56"/>
        <rFont val="Cambria"/>
        <family val="1"/>
        <charset val="162"/>
      </rPr>
      <t>Gün/Ay/Yıl</t>
    </r>
  </si>
  <si>
    <r>
      <t xml:space="preserve">DOĞUM TARİHİ
</t>
    </r>
    <r>
      <rPr>
        <sz val="11"/>
        <color indexed="56"/>
        <rFont val="Cambria"/>
        <family val="1"/>
        <charset val="162"/>
      </rPr>
      <t>Gün/Ay/Yıl</t>
    </r>
  </si>
  <si>
    <t>3 Haziran 2014 16.30</t>
  </si>
  <si>
    <t>3 Haziran 2014 17.55</t>
  </si>
  <si>
    <t>3 Haziran 2014 18.00</t>
  </si>
  <si>
    <t>3 Haziran 2014 18.50</t>
  </si>
  <si>
    <t>3 Haziran 2014 19.30</t>
  </si>
  <si>
    <t>3 Haziran 2014 19.35</t>
  </si>
  <si>
    <t>3 Haziran 2014 19.40</t>
  </si>
  <si>
    <t>3 Haziran 2014 20.10</t>
  </si>
  <si>
    <t>3 Haziran 2014 20.40</t>
  </si>
  <si>
    <t>3 Haziran 2014 21.20</t>
  </si>
  <si>
    <t>4 Haziran 2014 16.00</t>
  </si>
  <si>
    <t>4 Haziran 2014 16.10</t>
  </si>
  <si>
    <t>4 Haziran 2014 16.30</t>
  </si>
  <si>
    <t>4 Haziran 2014 16.45</t>
  </si>
  <si>
    <t>4 Haziran 2014 17.10</t>
  </si>
  <si>
    <t>4 Haziran 2014 17.50</t>
  </si>
  <si>
    <t>4 Haziran 2014 17.55</t>
  </si>
  <si>
    <t>4 Haziran 2014 18.35</t>
  </si>
  <si>
    <t>4 Haziran 2014 19.30</t>
  </si>
  <si>
    <t>4 Haziran 2014 19.55</t>
  </si>
  <si>
    <t xml:space="preserve"> Basma alanı 9-11</t>
  </si>
  <si>
    <t>Gülle Agırlıgı 4 kg.</t>
  </si>
  <si>
    <t>Engel Yüksekliği 84 cm.</t>
  </si>
  <si>
    <t>Çekiç Agırlığı 4 kg.</t>
  </si>
  <si>
    <t>Disk Agılığı 1 kg.</t>
  </si>
  <si>
    <t>Cirit 600 gr.</t>
  </si>
  <si>
    <t>DERYANUR KEMALOĞLU</t>
  </si>
  <si>
    <t>ŞUHEDA YILDIZ</t>
  </si>
  <si>
    <t>GÜLŞAH KIZILTAŞ</t>
  </si>
  <si>
    <t>HÜSNİYE BAŞ</t>
  </si>
  <si>
    <t>ELMAS SEDA FIRTINA</t>
  </si>
  <si>
    <t>100 METRE ENGELLİ</t>
  </si>
  <si>
    <t xml:space="preserve">Kadın-Süper Lig </t>
  </si>
  <si>
    <t>100m Engelli</t>
  </si>
  <si>
    <t>Kadın – Süper Lig</t>
  </si>
  <si>
    <t>Kadın Süper Lig /Kadın Fed.Deneme</t>
  </si>
  <si>
    <t>100m</t>
  </si>
  <si>
    <t>400m</t>
  </si>
  <si>
    <t>Kadın Süper Lig/Kadın Fed.Deneme</t>
  </si>
  <si>
    <t>Kadın Süper Lig /Kadın fed.deneme</t>
  </si>
  <si>
    <t>1500m</t>
  </si>
  <si>
    <t>3000m. Engelli</t>
  </si>
  <si>
    <t xml:space="preserve">4 x 100m </t>
  </si>
  <si>
    <t>KONTROL ALANI GİRİŞ</t>
  </si>
  <si>
    <t>KONTROL ALANI ÇIKIŞ</t>
  </si>
  <si>
    <t>YARIŞMA ZAMANI</t>
  </si>
  <si>
    <t>KATEGORİ</t>
  </si>
  <si>
    <t>1.GÜN  SÜPER LİG KADINLAR START LİSTELERİ</t>
  </si>
  <si>
    <t>AYSEL BOZTAŞ</t>
  </si>
  <si>
    <t>Engel Yüksekliği 76.2</t>
  </si>
  <si>
    <t>O</t>
  </si>
  <si>
    <t>XXO</t>
  </si>
  <si>
    <t>XXX</t>
  </si>
  <si>
    <t>XO</t>
  </si>
  <si>
    <t>--</t>
  </si>
  <si>
    <t>+0.3</t>
  </si>
  <si>
    <t>+1.4</t>
  </si>
  <si>
    <t>X</t>
  </si>
  <si>
    <t>+0.6</t>
  </si>
  <si>
    <t>-0.3</t>
  </si>
  <si>
    <t>+1.0</t>
  </si>
  <si>
    <t>+0.1</t>
  </si>
  <si>
    <t>-0.1</t>
  </si>
  <si>
    <t>-0.7</t>
  </si>
  <si>
    <t>+2.5</t>
  </si>
  <si>
    <t>DQ</t>
  </si>
  <si>
    <t>Atletizm Federasyonu                                                                                                                                                                                                                                                               İzmir Atletizm İl Temsilciliği</t>
  </si>
  <si>
    <t>Ulusal Takım 44.71</t>
  </si>
  <si>
    <t/>
  </si>
  <si>
    <t xml:space="preserve"> </t>
  </si>
  <si>
    <t>DQ-170/14</t>
  </si>
  <si>
    <t>DQ-170/15</t>
  </si>
  <si>
    <t>DQ-170/16</t>
  </si>
  <si>
    <t>DQ-170/17</t>
  </si>
  <si>
    <t>DQ-170/18</t>
  </si>
  <si>
    <t>DQ-170/19</t>
  </si>
  <si>
    <t>Tuğçe ŞAHUTOĞLU 74.17</t>
  </si>
  <si>
    <t>Sevim Sinmez SERBEST 13.95</t>
  </si>
  <si>
    <t>Emel DERELİ 18.04</t>
  </si>
  <si>
    <t>Nevin YANIT 12.58</t>
  </si>
  <si>
    <t>Pınar SAKA 51.53</t>
  </si>
  <si>
    <t>Nora GÜNER 11.25</t>
  </si>
  <si>
    <t>Süreyya AYHAN 3:55.33</t>
  </si>
  <si>
    <t>Gülcan MINGIR 9:13.53</t>
  </si>
  <si>
    <t>Tatiana KÖSTEM 4.20</t>
  </si>
</sst>
</file>

<file path=xl/styles.xml><?xml version="1.0" encoding="utf-8"?>
<styleSheet xmlns="http://schemas.openxmlformats.org/spreadsheetml/2006/main">
  <numFmts count="9">
    <numFmt numFmtId="164" formatCode="[$-41F]d\ mmmm\ yyyy;@"/>
    <numFmt numFmtId="165" formatCode="[$-41F]d\ mmmm\ yyyy\ h:mm;@"/>
    <numFmt numFmtId="166" formatCode="hh:mm;@"/>
    <numFmt numFmtId="167" formatCode="00\.00"/>
    <numFmt numFmtId="168" formatCode="0\:00\.00"/>
    <numFmt numFmtId="169" formatCode="0\.00"/>
    <numFmt numFmtId="170" formatCode="0\.00\.00"/>
    <numFmt numFmtId="171" formatCode="0;\-0;;@"/>
    <numFmt numFmtId="172" formatCode="dd/mm/yyyy;@"/>
  </numFmts>
  <fonts count="166">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u/>
      <sz val="8.5"/>
      <color theme="10"/>
      <name val="Arial"/>
      <family val="2"/>
      <charset val="162"/>
    </font>
    <font>
      <b/>
      <sz val="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6"/>
      <name val="Cambria"/>
      <family val="1"/>
      <charset val="162"/>
      <scheme val="major"/>
    </font>
    <font>
      <b/>
      <sz val="16"/>
      <name val="Cambria"/>
      <family val="1"/>
      <charset val="162"/>
      <scheme val="major"/>
    </font>
    <font>
      <sz val="12"/>
      <color theme="1"/>
      <name val="Cambria"/>
      <family val="1"/>
      <charset val="162"/>
    </font>
    <font>
      <sz val="12"/>
      <color rgb="FFFF0000"/>
      <name val="Cambria"/>
      <family val="1"/>
      <charset val="162"/>
      <scheme val="major"/>
    </font>
    <font>
      <sz val="18"/>
      <name val="Cambria"/>
      <family val="1"/>
      <charset val="162"/>
      <scheme val="major"/>
    </font>
    <font>
      <sz val="20"/>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8"/>
      <color rgb="FFFF0000"/>
      <name val="Cambria"/>
      <family val="1"/>
      <charset val="162"/>
      <scheme val="major"/>
    </font>
    <font>
      <b/>
      <sz val="16"/>
      <color indexed="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4"/>
      <color indexed="56"/>
      <name val="Cambria"/>
      <family val="1"/>
      <charset val="162"/>
      <scheme val="major"/>
    </font>
    <font>
      <b/>
      <sz val="16"/>
      <color indexed="56"/>
      <name val="Cambria"/>
      <family val="1"/>
      <charset val="162"/>
      <scheme val="major"/>
    </font>
    <font>
      <b/>
      <sz val="18"/>
      <color rgb="FF002060"/>
      <name val="Cambria"/>
      <family val="1"/>
      <charset val="162"/>
      <scheme val="major"/>
    </font>
    <font>
      <b/>
      <sz val="14"/>
      <color theme="1"/>
      <name val="Cambria"/>
      <family val="1"/>
      <charset val="162"/>
      <scheme val="major"/>
    </font>
    <font>
      <b/>
      <sz val="10"/>
      <color theme="0"/>
      <name val="Cambria"/>
      <family val="1"/>
      <charset val="162"/>
      <scheme val="major"/>
    </font>
    <font>
      <sz val="10"/>
      <color theme="0"/>
      <name val="Cambria"/>
      <family val="1"/>
      <charset val="162"/>
      <scheme val="major"/>
    </font>
    <font>
      <sz val="10"/>
      <color rgb="FFFF0000"/>
      <name val="Cambria"/>
      <family val="1"/>
      <charset val="162"/>
      <scheme val="major"/>
    </font>
    <font>
      <b/>
      <sz val="8"/>
      <color rgb="FF002060"/>
      <name val="Cambria"/>
      <family val="1"/>
      <charset val="162"/>
      <scheme val="major"/>
    </font>
    <font>
      <b/>
      <sz val="10"/>
      <color theme="0"/>
      <name val="Verdana"/>
      <family val="2"/>
      <charset val="162"/>
    </font>
    <font>
      <sz val="8"/>
      <color theme="0" tint="-0.34998626667073579"/>
      <name val="Cambria"/>
      <family val="1"/>
      <charset val="162"/>
      <scheme val="major"/>
    </font>
    <font>
      <b/>
      <sz val="12"/>
      <color rgb="FFFF0000"/>
      <name val="Arial Narrow"/>
      <family val="2"/>
      <charset val="162"/>
    </font>
    <font>
      <b/>
      <sz val="12"/>
      <color theme="0" tint="-0.34998626667073579"/>
      <name val="Arial Narrow"/>
      <family val="2"/>
      <charset val="162"/>
    </font>
    <font>
      <b/>
      <sz val="10"/>
      <name val="Arial"/>
      <family val="2"/>
      <charset val="162"/>
    </font>
    <font>
      <b/>
      <u/>
      <sz val="14"/>
      <color rgb="FFFF0000"/>
      <name val="Cambria"/>
      <family val="1"/>
      <charset val="162"/>
      <scheme val="major"/>
    </font>
    <font>
      <b/>
      <sz val="14"/>
      <color indexed="10"/>
      <name val="Cambria"/>
      <family val="1"/>
      <charset val="162"/>
      <scheme val="major"/>
    </font>
    <font>
      <b/>
      <sz val="14"/>
      <color rgb="FFFF0000"/>
      <name val="Cambria"/>
      <family val="1"/>
      <charset val="162"/>
    </font>
    <font>
      <b/>
      <sz val="14"/>
      <color indexed="8"/>
      <name val="Cambria"/>
      <family val="1"/>
      <charset val="162"/>
      <scheme val="major"/>
    </font>
    <font>
      <b/>
      <sz val="10"/>
      <color theme="0" tint="-0.34998626667073579"/>
      <name val="Cambria"/>
      <family val="1"/>
      <charset val="162"/>
      <scheme val="major"/>
    </font>
    <font>
      <sz val="10"/>
      <color theme="0" tint="-0.34998626667073579"/>
      <name val="Cambria"/>
      <family val="1"/>
      <charset val="162"/>
      <scheme val="major"/>
    </font>
    <font>
      <b/>
      <sz val="18"/>
      <name val="Cambria"/>
      <family val="1"/>
      <charset val="162"/>
    </font>
    <font>
      <b/>
      <sz val="16"/>
      <color theme="1"/>
      <name val="Cambria"/>
      <family val="1"/>
      <charset val="162"/>
      <scheme val="major"/>
    </font>
    <font>
      <b/>
      <sz val="18"/>
      <color theme="1"/>
      <name val="Cambria"/>
      <family val="1"/>
      <charset val="162"/>
      <scheme val="major"/>
    </font>
    <font>
      <b/>
      <sz val="24"/>
      <color theme="1"/>
      <name val="Cambria"/>
      <family val="1"/>
      <charset val="162"/>
      <scheme val="major"/>
    </font>
    <font>
      <b/>
      <sz val="28"/>
      <color theme="1"/>
      <name val="Cambria"/>
      <family val="1"/>
      <charset val="162"/>
      <scheme val="major"/>
    </font>
    <font>
      <b/>
      <sz val="14"/>
      <color theme="0"/>
      <name val="Cambria"/>
      <family val="1"/>
      <charset val="162"/>
      <scheme val="major"/>
    </font>
    <font>
      <b/>
      <sz val="20"/>
      <color indexed="56"/>
      <name val="Cambria"/>
      <family val="1"/>
      <charset val="162"/>
      <scheme val="major"/>
    </font>
    <font>
      <b/>
      <sz val="26"/>
      <name val="Cambria"/>
      <family val="1"/>
      <charset val="162"/>
      <scheme val="major"/>
    </font>
    <font>
      <sz val="14"/>
      <name val="Arial"/>
      <family val="2"/>
      <charset val="162"/>
    </font>
    <font>
      <b/>
      <sz val="16"/>
      <color theme="0"/>
      <name val="Verdana"/>
      <family val="2"/>
      <charset val="162"/>
    </font>
    <font>
      <b/>
      <sz val="16"/>
      <color rgb="FFFF0000"/>
      <name val="Cambria"/>
      <family val="1"/>
      <charset val="162"/>
    </font>
    <font>
      <sz val="16"/>
      <color theme="1"/>
      <name val="Cambria"/>
      <family val="1"/>
      <charset val="162"/>
      <scheme val="major"/>
    </font>
    <font>
      <sz val="14"/>
      <color theme="1"/>
      <name val="Cambria"/>
      <family val="1"/>
      <charset val="162"/>
      <scheme val="major"/>
    </font>
    <font>
      <sz val="14"/>
      <color rgb="FFFF0000"/>
      <name val="Cambria"/>
      <family val="1"/>
      <charset val="162"/>
      <scheme val="major"/>
    </font>
    <font>
      <sz val="11"/>
      <color indexed="56"/>
      <name val="Cambria"/>
      <family val="1"/>
      <charset val="162"/>
    </font>
    <font>
      <b/>
      <sz val="14"/>
      <name val="Cambria"/>
      <family val="1"/>
      <charset val="162"/>
    </font>
    <font>
      <b/>
      <u/>
      <sz val="14"/>
      <color rgb="FFFF0000"/>
      <name val="Arial"/>
      <family val="2"/>
      <charset val="162"/>
    </font>
    <font>
      <b/>
      <sz val="14"/>
      <color indexed="8"/>
      <name val="Cambria"/>
      <family val="1"/>
      <charset val="162"/>
    </font>
    <font>
      <b/>
      <sz val="14"/>
      <color indexed="10"/>
      <name val="Cambria"/>
      <family val="1"/>
      <charset val="162"/>
    </font>
    <font>
      <b/>
      <sz val="14"/>
      <color theme="1"/>
      <name val="Cambria"/>
      <family val="1"/>
      <charset val="162"/>
    </font>
    <font>
      <b/>
      <sz val="11"/>
      <color rgb="FF002060"/>
      <name val="Cambria"/>
      <family val="1"/>
      <charset val="162"/>
    </font>
    <font>
      <sz val="16"/>
      <name val="Cambria"/>
      <family val="1"/>
      <charset val="162"/>
    </font>
    <font>
      <sz val="16"/>
      <color theme="1"/>
      <name val="Cambria"/>
      <family val="1"/>
      <charset val="162"/>
    </font>
    <font>
      <b/>
      <sz val="18"/>
      <color indexed="56"/>
      <name val="Cambria"/>
      <family val="1"/>
      <charset val="162"/>
      <scheme val="major"/>
    </font>
    <font>
      <sz val="14"/>
      <name val="Cambria"/>
      <family val="1"/>
      <charset val="162"/>
    </font>
    <font>
      <sz val="14"/>
      <color rgb="FFFF0000"/>
      <name val="Cambria"/>
      <family val="1"/>
      <charset val="162"/>
    </font>
    <font>
      <sz val="14"/>
      <color theme="1"/>
      <name val="Cambria"/>
      <family val="1"/>
      <charset val="162"/>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
      <b/>
      <sz val="16"/>
      <color rgb="FF002060"/>
      <name val="Cambria"/>
      <family val="1"/>
      <charset val="162"/>
      <scheme val="major"/>
    </font>
    <font>
      <b/>
      <sz val="22"/>
      <color theme="1"/>
      <name val="Cambria"/>
      <family val="1"/>
      <charset val="162"/>
      <scheme val="major"/>
    </font>
    <font>
      <sz val="10"/>
      <name val="Arial Unicode MS"/>
      <family val="2"/>
      <charset val="162"/>
    </font>
    <font>
      <sz val="22"/>
      <name val="Cambria"/>
      <family val="1"/>
      <charset val="162"/>
      <scheme val="major"/>
    </font>
    <font>
      <b/>
      <sz val="22"/>
      <color rgb="FFFF0000"/>
      <name val="Cambria"/>
      <family val="1"/>
      <charset val="162"/>
      <scheme val="major"/>
    </font>
    <font>
      <b/>
      <sz val="24"/>
      <color rgb="FFFF0000"/>
      <name val="Cambria"/>
      <family val="1"/>
      <charset val="162"/>
      <scheme val="major"/>
    </font>
    <font>
      <b/>
      <sz val="22"/>
      <color indexed="56"/>
      <name val="Cambria"/>
      <family val="1"/>
      <charset val="162"/>
      <scheme val="major"/>
    </font>
    <font>
      <b/>
      <sz val="36"/>
      <color theme="1"/>
      <name val="Cambria"/>
      <family val="1"/>
      <charset val="162"/>
      <scheme val="maj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ECADA"/>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59999389629810485"/>
        <bgColor indexed="64"/>
      </patternFill>
    </fill>
  </fills>
  <borders count="5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1" fillId="0" borderId="0"/>
  </cellStyleXfs>
  <cellXfs count="896">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2" fillId="0" borderId="0" xfId="36" applyFont="1" applyAlignment="1" applyProtection="1">
      <alignment wrapText="1"/>
      <protection locked="0"/>
    </xf>
    <xf numFmtId="0" fontId="42" fillId="0" borderId="0" xfId="36" applyFont="1" applyAlignment="1" applyProtection="1">
      <alignment vertical="center" wrapText="1"/>
      <protection locked="0"/>
    </xf>
    <xf numFmtId="0" fontId="42" fillId="24" borderId="0" xfId="36" applyFont="1" applyFill="1" applyBorder="1" applyAlignment="1" applyProtection="1">
      <alignment horizontal="left" vertical="center" wrapText="1"/>
      <protection locked="0"/>
    </xf>
    <xf numFmtId="0" fontId="43" fillId="24" borderId="0" xfId="36" applyFont="1" applyFill="1" applyBorder="1" applyAlignment="1" applyProtection="1">
      <alignment vertical="center" wrapText="1"/>
      <protection locked="0"/>
    </xf>
    <xf numFmtId="0" fontId="42" fillId="24" borderId="0" xfId="36" applyFont="1" applyFill="1" applyBorder="1" applyAlignment="1" applyProtection="1">
      <alignment wrapText="1"/>
      <protection locked="0"/>
    </xf>
    <xf numFmtId="0" fontId="42" fillId="24" borderId="0" xfId="36" applyFont="1" applyFill="1" applyBorder="1" applyAlignment="1" applyProtection="1">
      <alignment horizontal="left" wrapText="1"/>
      <protection locked="0"/>
    </xf>
    <xf numFmtId="14" fontId="42" fillId="24" borderId="0" xfId="36" applyNumberFormat="1" applyFont="1" applyFill="1" applyBorder="1" applyAlignment="1" applyProtection="1">
      <alignment horizontal="left" vertical="center" wrapText="1"/>
      <protection locked="0"/>
    </xf>
    <xf numFmtId="0" fontId="43" fillId="24" borderId="0" xfId="36" applyNumberFormat="1" applyFont="1" applyFill="1" applyBorder="1" applyAlignment="1" applyProtection="1">
      <alignment horizontal="right" vertical="center" wrapText="1"/>
      <protection locked="0"/>
    </xf>
    <xf numFmtId="0" fontId="44" fillId="0" borderId="0" xfId="36" applyFont="1" applyFill="1" applyAlignment="1">
      <alignment vertical="center"/>
    </xf>
    <xf numFmtId="0" fontId="44" fillId="0" borderId="0" xfId="36" applyFont="1" applyFill="1" applyAlignment="1">
      <alignment horizontal="center" vertical="center"/>
    </xf>
    <xf numFmtId="0" fontId="44" fillId="0" borderId="0" xfId="36" applyFont="1" applyFill="1"/>
    <xf numFmtId="0" fontId="45" fillId="0" borderId="0" xfId="36" applyFont="1" applyFill="1" applyAlignment="1">
      <alignment vertical="center"/>
    </xf>
    <xf numFmtId="0" fontId="46" fillId="0" borderId="11" xfId="36" applyFont="1" applyFill="1" applyBorder="1" applyAlignment="1">
      <alignment horizontal="center" vertical="center"/>
    </xf>
    <xf numFmtId="0" fontId="47" fillId="0" borderId="11" xfId="36" applyFont="1" applyFill="1" applyBorder="1" applyAlignment="1">
      <alignment horizontal="center" vertical="center"/>
    </xf>
    <xf numFmtId="1" fontId="46" fillId="0" borderId="11" xfId="36" applyNumberFormat="1" applyFont="1" applyFill="1" applyBorder="1" applyAlignment="1">
      <alignment horizontal="center" vertical="center"/>
    </xf>
    <xf numFmtId="14" fontId="46" fillId="0" borderId="11" xfId="36" applyNumberFormat="1" applyFont="1" applyFill="1" applyBorder="1" applyAlignment="1">
      <alignment horizontal="center" vertical="center"/>
    </xf>
    <xf numFmtId="167" fontId="46" fillId="0" borderId="11" xfId="36" applyNumberFormat="1" applyFont="1" applyFill="1" applyBorder="1" applyAlignment="1">
      <alignment horizontal="center" vertical="center"/>
    </xf>
    <xf numFmtId="0" fontId="44" fillId="0" borderId="0" xfId="36" applyFont="1" applyFill="1" applyAlignment="1">
      <alignment horizontal="center"/>
    </xf>
    <xf numFmtId="0" fontId="42" fillId="0" borderId="0" xfId="36" applyFont="1" applyFill="1" applyAlignment="1">
      <alignment horizontal="center"/>
    </xf>
    <xf numFmtId="14" fontId="44" fillId="0" borderId="0" xfId="36" applyNumberFormat="1" applyFont="1" applyFill="1"/>
    <xf numFmtId="0" fontId="44" fillId="0" borderId="0" xfId="36" applyFont="1" applyFill="1" applyBorder="1" applyAlignment="1"/>
    <xf numFmtId="0" fontId="44" fillId="0" borderId="0" xfId="36" applyFont="1" applyFill="1" applyAlignment="1"/>
    <xf numFmtId="2" fontId="44" fillId="0" borderId="0" xfId="36" applyNumberFormat="1" applyFont="1" applyFill="1" applyBorder="1" applyAlignment="1">
      <alignment horizontal="center"/>
    </xf>
    <xf numFmtId="0" fontId="23" fillId="0" borderId="0" xfId="0" applyFont="1" applyAlignment="1">
      <alignment vertical="center"/>
    </xf>
    <xf numFmtId="0" fontId="44" fillId="0" borderId="0" xfId="36"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8" fillId="0" borderId="0" xfId="36" applyFont="1" applyFill="1" applyBorder="1" applyAlignment="1">
      <alignment horizontal="center" vertical="center" wrapText="1"/>
    </xf>
    <xf numFmtId="167" fontId="44" fillId="0" borderId="0" xfId="36" applyNumberFormat="1" applyFont="1" applyFill="1" applyBorder="1" applyAlignment="1">
      <alignment horizontal="center" vertical="center"/>
    </xf>
    <xf numFmtId="1" fontId="44"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xf>
    <xf numFmtId="0" fontId="47" fillId="0" borderId="0" xfId="36" applyFont="1" applyFill="1" applyBorder="1" applyAlignment="1">
      <alignment horizontal="center" vertical="center"/>
    </xf>
    <xf numFmtId="1" fontId="46" fillId="0" borderId="0" xfId="36" applyNumberFormat="1" applyFont="1" applyFill="1" applyBorder="1" applyAlignment="1">
      <alignment horizontal="center" vertical="center"/>
    </xf>
    <xf numFmtId="14" fontId="46" fillId="0" borderId="0" xfId="36" applyNumberFormat="1" applyFont="1" applyFill="1" applyBorder="1" applyAlignment="1">
      <alignment horizontal="center" vertical="center"/>
    </xf>
    <xf numFmtId="167" fontId="46" fillId="0" borderId="0" xfId="36" applyNumberFormat="1" applyFont="1" applyFill="1" applyBorder="1" applyAlignment="1">
      <alignment horizontal="center" vertical="center"/>
    </xf>
    <xf numFmtId="0" fontId="44" fillId="0" borderId="0" xfId="36" applyFont="1" applyFill="1" applyAlignment="1">
      <alignment horizontal="left"/>
    </xf>
    <xf numFmtId="0" fontId="49" fillId="29" borderId="11" xfId="36" applyFont="1" applyFill="1" applyBorder="1" applyAlignment="1">
      <alignment horizontal="center" vertical="center" wrapText="1"/>
    </xf>
    <xf numFmtId="14" fontId="49" fillId="29" borderId="11" xfId="36" applyNumberFormat="1" applyFont="1" applyFill="1" applyBorder="1" applyAlignment="1">
      <alignment horizontal="center" vertical="center" wrapText="1"/>
    </xf>
    <xf numFmtId="0" fontId="49" fillId="29" borderId="11" xfId="36" applyNumberFormat="1" applyFont="1" applyFill="1" applyBorder="1" applyAlignment="1">
      <alignment horizontal="center" vertical="center" wrapText="1"/>
    </xf>
    <xf numFmtId="0" fontId="50" fillId="29" borderId="11" xfId="36" applyFont="1" applyFill="1" applyBorder="1" applyAlignment="1">
      <alignment horizontal="center" vertical="center" wrapText="1"/>
    </xf>
    <xf numFmtId="0" fontId="46" fillId="0" borderId="11" xfId="36" applyNumberFormat="1" applyFont="1" applyFill="1" applyBorder="1" applyAlignment="1">
      <alignment horizontal="left" vertical="center" wrapText="1"/>
    </xf>
    <xf numFmtId="0" fontId="44" fillId="0" borderId="0" xfId="36" applyFont="1" applyFill="1" applyAlignment="1">
      <alignment horizontal="left" wrapText="1"/>
    </xf>
    <xf numFmtId="0" fontId="44" fillId="0" borderId="0" xfId="36" applyFont="1" applyFill="1" applyAlignment="1">
      <alignment wrapText="1"/>
    </xf>
    <xf numFmtId="0" fontId="46" fillId="0" borderId="0" xfId="36" applyNumberFormat="1" applyFont="1" applyFill="1" applyBorder="1" applyAlignment="1">
      <alignment horizontal="left" vertical="center" wrapText="1"/>
    </xf>
    <xf numFmtId="0" fontId="44" fillId="0" borderId="0" xfId="36" applyNumberFormat="1" applyFont="1" applyFill="1" applyBorder="1" applyAlignment="1">
      <alignment horizontal="center" wrapText="1"/>
    </xf>
    <xf numFmtId="0" fontId="44" fillId="0" borderId="0" xfId="36" applyNumberFormat="1" applyFont="1" applyFill="1" applyBorder="1" applyAlignment="1">
      <alignment horizontal="left" wrapText="1"/>
    </xf>
    <xf numFmtId="0" fontId="44" fillId="0" borderId="0" xfId="36" applyNumberFormat="1" applyFont="1" applyFill="1" applyAlignment="1">
      <alignment horizontal="center" wrapText="1"/>
    </xf>
    <xf numFmtId="0" fontId="44" fillId="0" borderId="0" xfId="36" applyFont="1" applyFill="1" applyBorder="1" applyAlignment="1">
      <alignment horizontal="center" vertical="center" wrapText="1"/>
    </xf>
    <xf numFmtId="0" fontId="44" fillId="0" borderId="0" xfId="36" applyFont="1" applyFill="1" applyBorder="1" applyAlignment="1">
      <alignment wrapText="1"/>
    </xf>
    <xf numFmtId="0" fontId="42" fillId="0" borderId="0" xfId="36" applyFont="1" applyFill="1"/>
    <xf numFmtId="14" fontId="51" fillId="0" borderId="11" xfId="36" applyNumberFormat="1" applyFont="1" applyFill="1" applyBorder="1" applyAlignment="1">
      <alignment horizontal="center" vertical="center" wrapText="1"/>
    </xf>
    <xf numFmtId="14" fontId="42" fillId="0" borderId="0" xfId="36" applyNumberFormat="1" applyFont="1" applyFill="1" applyAlignment="1">
      <alignment horizontal="center"/>
    </xf>
    <xf numFmtId="49" fontId="42" fillId="0" borderId="0" xfId="36" applyNumberFormat="1" applyFont="1" applyFill="1" applyAlignment="1">
      <alignment horizontal="center"/>
    </xf>
    <xf numFmtId="0" fontId="43" fillId="0" borderId="0" xfId="36" applyFont="1" applyFill="1" applyAlignment="1">
      <alignment horizontal="center"/>
    </xf>
    <xf numFmtId="0" fontId="42" fillId="30" borderId="0" xfId="36" applyFont="1" applyFill="1" applyBorder="1" applyAlignment="1" applyProtection="1">
      <alignment horizontal="left" vertical="center" wrapText="1"/>
      <protection locked="0"/>
    </xf>
    <xf numFmtId="14" fontId="42" fillId="30" borderId="0" xfId="36" applyNumberFormat="1" applyFont="1" applyFill="1" applyBorder="1" applyAlignment="1" applyProtection="1">
      <alignment horizontal="left" vertical="center" wrapText="1"/>
      <protection locked="0"/>
    </xf>
    <xf numFmtId="0" fontId="43" fillId="30" borderId="0" xfId="36" applyFont="1" applyFill="1" applyBorder="1" applyAlignment="1" applyProtection="1">
      <alignment horizontal="center" vertical="center" wrapText="1"/>
      <protection locked="0"/>
    </xf>
    <xf numFmtId="0" fontId="42" fillId="30" borderId="0" xfId="36" applyFont="1" applyFill="1" applyBorder="1" applyAlignment="1" applyProtection="1">
      <alignment horizontal="center" wrapText="1"/>
      <protection locked="0"/>
    </xf>
    <xf numFmtId="0" fontId="42" fillId="30" borderId="0" xfId="36" applyFont="1" applyFill="1" applyBorder="1" applyAlignment="1" applyProtection="1">
      <alignment horizontal="left" wrapText="1"/>
      <protection locked="0"/>
    </xf>
    <xf numFmtId="0" fontId="42" fillId="30" borderId="0" xfId="36" applyFont="1" applyFill="1" applyAlignment="1" applyProtection="1">
      <alignment wrapText="1"/>
      <protection locked="0"/>
    </xf>
    <xf numFmtId="1" fontId="51" fillId="0" borderId="11" xfId="36" applyNumberFormat="1" applyFont="1" applyFill="1" applyBorder="1" applyAlignment="1">
      <alignment horizontal="center" vertical="center" wrapText="1"/>
    </xf>
    <xf numFmtId="0" fontId="52" fillId="0" borderId="0" xfId="36" applyFont="1" applyAlignment="1" applyProtection="1">
      <alignment vertical="center" wrapText="1"/>
      <protection locked="0"/>
    </xf>
    <xf numFmtId="0" fontId="53"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0" fontId="51" fillId="0" borderId="11" xfId="36" applyFont="1" applyFill="1" applyBorder="1" applyAlignment="1">
      <alignment horizontal="left" vertical="center" wrapText="1"/>
    </xf>
    <xf numFmtId="0" fontId="55" fillId="0" borderId="11" xfId="36" applyFont="1" applyFill="1" applyBorder="1" applyAlignment="1">
      <alignment horizontal="center" vertical="center"/>
    </xf>
    <xf numFmtId="0" fontId="56" fillId="0" borderId="0" xfId="36" applyFont="1" applyFill="1"/>
    <xf numFmtId="0" fontId="23" fillId="0" borderId="11"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5" fillId="0" borderId="11" xfId="36" applyFont="1" applyFill="1" applyBorder="1" applyAlignment="1" applyProtection="1">
      <alignment horizontal="center" vertical="center" wrapText="1"/>
      <protection locked="0"/>
    </xf>
    <xf numFmtId="0" fontId="59" fillId="0" borderId="11" xfId="36" applyFont="1" applyFill="1" applyBorder="1" applyAlignment="1" applyProtection="1">
      <alignment horizontal="center" vertical="center" wrapText="1"/>
      <protection locked="0"/>
    </xf>
    <xf numFmtId="1" fontId="35" fillId="0" borderId="11" xfId="36" applyNumberFormat="1" applyFont="1" applyFill="1" applyBorder="1" applyAlignment="1" applyProtection="1">
      <alignment horizontal="center" vertical="center" wrapText="1"/>
      <protection locked="0"/>
    </xf>
    <xf numFmtId="14" fontId="35" fillId="0" borderId="11" xfId="36" applyNumberFormat="1" applyFont="1" applyFill="1" applyBorder="1" applyAlignment="1" applyProtection="1">
      <alignment horizontal="center" vertical="center" wrapText="1"/>
      <protection locked="0"/>
    </xf>
    <xf numFmtId="0" fontId="60" fillId="0" borderId="0" xfId="0" applyFont="1"/>
    <xf numFmtId="0" fontId="61"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Alignment="1">
      <alignment horizontal="center" vertical="center"/>
    </xf>
    <xf numFmtId="0" fontId="61" fillId="0" borderId="0" xfId="0" applyFont="1" applyAlignment="1">
      <alignment wrapText="1"/>
    </xf>
    <xf numFmtId="0" fontId="62" fillId="0" borderId="11" xfId="0" applyFont="1" applyBorder="1" applyAlignment="1">
      <alignment vertical="center" wrapText="1"/>
    </xf>
    <xf numFmtId="0" fontId="62" fillId="0" borderId="0" xfId="0" applyFont="1" applyAlignment="1">
      <alignment vertical="center" wrapText="1"/>
    </xf>
    <xf numFmtId="0" fontId="63" fillId="27" borderId="0" xfId="0" applyFont="1" applyFill="1" applyAlignment="1">
      <alignment horizontal="center" vertical="center"/>
    </xf>
    <xf numFmtId="0" fontId="65" fillId="33" borderId="11" xfId="31" applyFont="1" applyFill="1" applyBorder="1" applyAlignment="1" applyProtection="1">
      <alignment horizontal="center" vertical="center" wrapText="1"/>
    </xf>
    <xf numFmtId="0" fontId="63" fillId="0" borderId="0" xfId="0" applyFont="1" applyAlignment="1">
      <alignment horizontal="center" vertical="center"/>
    </xf>
    <xf numFmtId="0" fontId="43" fillId="0" borderId="0" xfId="0" applyFont="1" applyFill="1" applyBorder="1" applyAlignment="1">
      <alignment vertical="center" wrapText="1"/>
    </xf>
    <xf numFmtId="0" fontId="46" fillId="0" borderId="0" xfId="0" applyFont="1" applyAlignment="1">
      <alignment horizontal="center" vertical="center"/>
    </xf>
    <xf numFmtId="0" fontId="46"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1" fillId="0" borderId="0" xfId="0" applyFont="1" applyAlignment="1">
      <alignment horizontal="center" vertical="center" wrapText="1"/>
    </xf>
    <xf numFmtId="0" fontId="63" fillId="0" borderId="0" xfId="0" applyFont="1" applyFill="1" applyAlignment="1">
      <alignment horizontal="center" vertical="center"/>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53" fillId="0" borderId="0" xfId="0" applyFont="1" applyAlignment="1">
      <alignment horizontal="center" vertical="center" wrapText="1"/>
    </xf>
    <xf numFmtId="0" fontId="53" fillId="0" borderId="0" xfId="0" applyFont="1" applyFill="1" applyAlignment="1">
      <alignment horizontal="center" vertical="center" wrapText="1"/>
    </xf>
    <xf numFmtId="0" fontId="67" fillId="29" borderId="11" xfId="0" applyFont="1" applyFill="1" applyBorder="1" applyAlignment="1">
      <alignment horizontal="left" vertical="center" wrapText="1"/>
    </xf>
    <xf numFmtId="0" fontId="67" fillId="29" borderId="11" xfId="0" applyFont="1" applyFill="1" applyBorder="1" applyAlignment="1">
      <alignment vertical="center" wrapText="1"/>
    </xf>
    <xf numFmtId="0" fontId="68" fillId="34" borderId="11" xfId="0" applyFont="1" applyFill="1" applyBorder="1" applyAlignment="1">
      <alignment horizontal="center" vertical="center" wrapText="1"/>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14" fontId="50" fillId="29" borderId="11" xfId="36" applyNumberFormat="1" applyFont="1" applyFill="1" applyBorder="1" applyAlignment="1">
      <alignment horizontal="center" vertical="center" wrapText="1"/>
    </xf>
    <xf numFmtId="0" fontId="50"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1" xfId="36" applyFont="1" applyFill="1" applyBorder="1" applyAlignment="1" applyProtection="1">
      <alignment horizontal="center" vertical="center" wrapText="1"/>
      <protection locked="0"/>
    </xf>
    <xf numFmtId="0" fontId="69" fillId="32"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7" fillId="33" borderId="11" xfId="31" applyFont="1" applyFill="1" applyBorder="1" applyAlignment="1" applyProtection="1">
      <alignment horizontal="left" vertical="center" wrapText="1"/>
    </xf>
    <xf numFmtId="0" fontId="67" fillId="33" borderId="11" xfId="31" applyFont="1" applyFill="1" applyBorder="1" applyAlignment="1" applyProtection="1">
      <alignment horizontal="center" vertical="center" wrapText="1"/>
    </xf>
    <xf numFmtId="0" fontId="67" fillId="33" borderId="11" xfId="31" applyFont="1" applyFill="1" applyBorder="1" applyAlignment="1" applyProtection="1">
      <alignment horizontal="left" vertical="center"/>
    </xf>
    <xf numFmtId="0" fontId="70" fillId="28" borderId="11" xfId="0" applyFont="1" applyFill="1" applyBorder="1" applyAlignment="1">
      <alignment horizontal="center" vertical="center" wrapText="1"/>
    </xf>
    <xf numFmtId="0" fontId="71" fillId="0" borderId="0" xfId="0" applyFont="1" applyBorder="1" applyAlignment="1">
      <alignment vertical="center" wrapText="1"/>
    </xf>
    <xf numFmtId="0" fontId="72" fillId="29" borderId="11" xfId="0" applyNumberFormat="1" applyFont="1" applyFill="1" applyBorder="1" applyAlignment="1">
      <alignment horizontal="center" vertical="center" wrapText="1"/>
    </xf>
    <xf numFmtId="0" fontId="73" fillId="29" borderId="11" xfId="0" applyNumberFormat="1" applyFont="1" applyFill="1" applyBorder="1" applyAlignment="1">
      <alignment horizontal="center" vertical="center" wrapText="1"/>
    </xf>
    <xf numFmtId="14" fontId="73" fillId="29" borderId="11" xfId="0" applyNumberFormat="1" applyFont="1" applyFill="1" applyBorder="1" applyAlignment="1">
      <alignment horizontal="center" vertical="center" wrapText="1"/>
    </xf>
    <xf numFmtId="0" fontId="73" fillId="29" borderId="11" xfId="0" applyNumberFormat="1" applyFont="1" applyFill="1" applyBorder="1" applyAlignment="1">
      <alignment horizontal="left" vertical="center" wrapText="1"/>
    </xf>
    <xf numFmtId="167" fontId="73" fillId="29" borderId="11" xfId="0" applyNumberFormat="1" applyFont="1" applyFill="1" applyBorder="1" applyAlignment="1">
      <alignment horizontal="center" vertical="center" wrapText="1"/>
    </xf>
    <xf numFmtId="164" fontId="73" fillId="29" borderId="11" xfId="0" applyNumberFormat="1" applyFont="1" applyFill="1" applyBorder="1" applyAlignment="1">
      <alignment horizontal="center" vertical="center" wrapText="1"/>
    </xf>
    <xf numFmtId="0" fontId="74" fillId="0" borderId="0" xfId="0" applyFont="1" applyAlignment="1">
      <alignment vertical="center" wrapText="1"/>
    </xf>
    <xf numFmtId="0" fontId="75" fillId="0" borderId="0" xfId="0" applyFont="1" applyFill="1"/>
    <xf numFmtId="0" fontId="76" fillId="0" borderId="11" xfId="31" applyNumberFormat="1" applyFont="1" applyFill="1" applyBorder="1" applyAlignment="1" applyProtection="1">
      <alignment horizontal="center" vertical="center" wrapText="1"/>
    </xf>
    <xf numFmtId="14" fontId="77" fillId="30" borderId="11" xfId="31" applyNumberFormat="1" applyFont="1" applyFill="1" applyBorder="1" applyAlignment="1" applyProtection="1">
      <alignment horizontal="center" vertical="center" wrapText="1"/>
    </xf>
    <xf numFmtId="167" fontId="77" fillId="30" borderId="11" xfId="31" applyNumberFormat="1" applyFont="1" applyFill="1" applyBorder="1" applyAlignment="1" applyProtection="1">
      <alignment horizontal="center" vertical="center" wrapText="1"/>
    </xf>
    <xf numFmtId="1" fontId="77" fillId="30" borderId="11" xfId="31" applyNumberFormat="1" applyFont="1" applyFill="1" applyBorder="1" applyAlignment="1" applyProtection="1">
      <alignment horizontal="center" vertical="center" wrapText="1"/>
    </xf>
    <xf numFmtId="49" fontId="77" fillId="30" borderId="11" xfId="31" applyNumberFormat="1" applyFont="1" applyFill="1" applyBorder="1" applyAlignment="1" applyProtection="1">
      <alignment horizontal="center" vertical="center" wrapText="1"/>
    </xf>
    <xf numFmtId="0" fontId="74" fillId="30" borderId="11" xfId="0" applyNumberFormat="1" applyFont="1" applyFill="1" applyBorder="1" applyAlignment="1">
      <alignment horizontal="left" vertical="center" wrapText="1"/>
    </xf>
    <xf numFmtId="164" fontId="74" fillId="30" borderId="11" xfId="0" applyNumberFormat="1" applyFont="1" applyFill="1" applyBorder="1" applyAlignment="1">
      <alignment horizontal="center" vertical="center" wrapText="1"/>
    </xf>
    <xf numFmtId="167" fontId="74" fillId="30" borderId="11" xfId="0" applyNumberFormat="1" applyFont="1" applyFill="1" applyBorder="1" applyAlignment="1">
      <alignment horizontal="center" vertical="center" wrapText="1"/>
    </xf>
    <xf numFmtId="0" fontId="74" fillId="30" borderId="11" xfId="0" applyNumberFormat="1" applyFont="1" applyFill="1" applyBorder="1" applyAlignment="1">
      <alignment horizontal="center" vertical="center" wrapText="1"/>
    </xf>
    <xf numFmtId="0" fontId="77" fillId="30" borderId="11" xfId="31" applyNumberFormat="1" applyFont="1" applyFill="1" applyBorder="1" applyAlignment="1" applyProtection="1">
      <alignment horizontal="left" vertical="center" wrapText="1"/>
    </xf>
    <xf numFmtId="0" fontId="78" fillId="30" borderId="11" xfId="31" applyNumberFormat="1" applyFont="1" applyFill="1" applyBorder="1" applyAlignment="1" applyProtection="1">
      <alignment horizontal="center" vertical="center" wrapText="1"/>
    </xf>
    <xf numFmtId="0" fontId="70" fillId="35" borderId="13" xfId="0" applyFont="1" applyFill="1" applyBorder="1" applyAlignment="1">
      <alignment vertical="center" wrapText="1"/>
    </xf>
    <xf numFmtId="0" fontId="21" fillId="0" borderId="0" xfId="0" applyNumberFormat="1" applyFont="1" applyAlignment="1">
      <alignment horizontal="left"/>
    </xf>
    <xf numFmtId="0" fontId="7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2" borderId="11" xfId="36" applyNumberFormat="1" applyFont="1" applyFill="1" applyBorder="1" applyAlignment="1" applyProtection="1">
      <alignment horizontal="center" vertical="center" wrapText="1"/>
      <protection locked="0"/>
    </xf>
    <xf numFmtId="49" fontId="29" fillId="32" borderId="11" xfId="36" applyNumberFormat="1" applyFont="1" applyFill="1" applyBorder="1" applyAlignment="1" applyProtection="1">
      <alignment horizontal="center" vertical="center" wrapText="1"/>
      <protection locked="0"/>
    </xf>
    <xf numFmtId="1" fontId="29" fillId="32" borderId="11" xfId="36" applyNumberFormat="1" applyFont="1" applyFill="1" applyBorder="1" applyAlignment="1" applyProtection="1">
      <alignment horizontal="center" vertical="center" wrapText="1"/>
      <protection locked="0"/>
    </xf>
    <xf numFmtId="0" fontId="81" fillId="32" borderId="11"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3" fillId="0" borderId="0" xfId="36" applyNumberFormat="1" applyFont="1" applyFill="1" applyAlignment="1" applyProtection="1">
      <alignment horizontal="center" wrapText="1"/>
      <protection locked="0"/>
    </xf>
    <xf numFmtId="0" fontId="84" fillId="0" borderId="11" xfId="36" applyFont="1" applyFill="1" applyBorder="1" applyAlignment="1">
      <alignment horizontal="center" vertical="center"/>
    </xf>
    <xf numFmtId="169" fontId="35" fillId="0" borderId="11" xfId="36" applyNumberFormat="1" applyFont="1" applyFill="1" applyBorder="1" applyAlignment="1" applyProtection="1">
      <alignment horizontal="center" vertical="center" wrapText="1"/>
      <protection locked="0"/>
    </xf>
    <xf numFmtId="0" fontId="33" fillId="30" borderId="24" xfId="36" applyFont="1" applyFill="1" applyBorder="1" applyAlignment="1" applyProtection="1">
      <alignment vertical="center" wrapText="1"/>
      <protection locked="0"/>
    </xf>
    <xf numFmtId="168" fontId="50" fillId="29" borderId="11" xfId="36" applyNumberFormat="1" applyFont="1" applyFill="1" applyBorder="1" applyAlignment="1">
      <alignment horizontal="center" vertical="center" wrapText="1"/>
    </xf>
    <xf numFmtId="168" fontId="46" fillId="0" borderId="11" xfId="36" applyNumberFormat="1" applyFont="1" applyFill="1" applyBorder="1" applyAlignment="1">
      <alignment horizontal="center" vertical="center"/>
    </xf>
    <xf numFmtId="168" fontId="46" fillId="0" borderId="0" xfId="36" applyNumberFormat="1" applyFont="1" applyFill="1" applyBorder="1" applyAlignment="1">
      <alignment horizontal="center" vertical="center"/>
    </xf>
    <xf numFmtId="168" fontId="44" fillId="0" borderId="0" xfId="36" applyNumberFormat="1" applyFont="1" applyFill="1"/>
    <xf numFmtId="168" fontId="42" fillId="24" borderId="0" xfId="36" applyNumberFormat="1" applyFont="1" applyFill="1" applyBorder="1" applyAlignment="1" applyProtection="1">
      <alignment horizontal="left" wrapText="1"/>
      <protection locked="0"/>
    </xf>
    <xf numFmtId="168" fontId="53" fillId="0" borderId="11"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9" fontId="74" fillId="30" borderId="11" xfId="0" applyNumberFormat="1" applyFont="1" applyFill="1" applyBorder="1" applyAlignment="1">
      <alignment horizontal="center" vertical="center" wrapText="1"/>
    </xf>
    <xf numFmtId="168" fontId="74" fillId="30" borderId="11" xfId="0" applyNumberFormat="1" applyFont="1" applyFill="1" applyBorder="1" applyAlignment="1">
      <alignment horizontal="center" vertical="center" wrapText="1"/>
    </xf>
    <xf numFmtId="0" fontId="35" fillId="0" borderId="11" xfId="36" applyFont="1" applyFill="1" applyBorder="1" applyAlignment="1" applyProtection="1">
      <alignment horizontal="left" vertical="center" wrapText="1"/>
      <protection locked="0"/>
    </xf>
    <xf numFmtId="0" fontId="33" fillId="30" borderId="24" xfId="36" applyFont="1" applyFill="1" applyBorder="1" applyAlignment="1" applyProtection="1">
      <alignment horizontal="center" vertical="center" wrapText="1"/>
      <protection locked="0"/>
    </xf>
    <xf numFmtId="0" fontId="69" fillId="0" borderId="11" xfId="36" applyFont="1" applyFill="1" applyBorder="1" applyAlignment="1" applyProtection="1">
      <alignment horizontal="left" vertical="center" wrapText="1"/>
      <protection hidden="1"/>
    </xf>
    <xf numFmtId="1" fontId="26" fillId="0" borderId="0" xfId="36" applyNumberFormat="1" applyFont="1" applyFill="1" applyAlignment="1" applyProtection="1">
      <alignment horizontal="left" wrapText="1"/>
      <protection locked="0"/>
    </xf>
    <xf numFmtId="0" fontId="26" fillId="0" borderId="0" xfId="36" applyFont="1" applyFill="1" applyAlignment="1" applyProtection="1">
      <alignment horizontal="left" wrapText="1"/>
      <protection locked="0"/>
    </xf>
    <xf numFmtId="169" fontId="67" fillId="33" borderId="11" xfId="31" applyNumberFormat="1" applyFont="1" applyFill="1" applyBorder="1" applyAlignment="1" applyProtection="1">
      <alignment horizontal="center" vertical="center" wrapText="1"/>
    </xf>
    <xf numFmtId="165" fontId="64" fillId="32" borderId="24" xfId="0" applyNumberFormat="1" applyFont="1" applyFill="1" applyBorder="1" applyAlignment="1">
      <alignment vertical="center" wrapText="1"/>
    </xf>
    <xf numFmtId="165" fontId="64" fillId="32" borderId="25" xfId="0" applyNumberFormat="1" applyFont="1" applyFill="1" applyBorder="1" applyAlignment="1">
      <alignment vertical="center" wrapText="1"/>
    </xf>
    <xf numFmtId="0" fontId="87" fillId="29" borderId="11" xfId="36" applyFont="1" applyFill="1" applyBorder="1" applyAlignment="1">
      <alignment horizontal="center" vertical="center" wrapText="1"/>
    </xf>
    <xf numFmtId="14" fontId="87" fillId="29" borderId="11" xfId="36" applyNumberFormat="1" applyFont="1" applyFill="1" applyBorder="1" applyAlignment="1">
      <alignment horizontal="center" vertical="center" wrapText="1"/>
    </xf>
    <xf numFmtId="0" fontId="87" fillId="29" borderId="11" xfId="36" applyNumberFormat="1" applyFont="1" applyFill="1" applyBorder="1" applyAlignment="1">
      <alignment horizontal="center" vertical="center" wrapText="1"/>
    </xf>
    <xf numFmtId="168" fontId="87" fillId="29" borderId="11" xfId="36" applyNumberFormat="1" applyFont="1" applyFill="1" applyBorder="1" applyAlignment="1">
      <alignment horizontal="center" vertical="center" wrapText="1"/>
    </xf>
    <xf numFmtId="0" fontId="88" fillId="0" borderId="11" xfId="0" applyFont="1" applyBorder="1" applyAlignment="1">
      <alignment horizontal="center" vertical="center"/>
    </xf>
    <xf numFmtId="167" fontId="89" fillId="0" borderId="11" xfId="0" applyNumberFormat="1" applyFont="1" applyBorder="1" applyAlignment="1">
      <alignment horizontal="center" vertical="center"/>
    </xf>
    <xf numFmtId="169" fontId="89" fillId="35" borderId="11" xfId="0" applyNumberFormat="1" applyFont="1" applyFill="1" applyBorder="1" applyAlignment="1">
      <alignment horizontal="center" vertical="center"/>
    </xf>
    <xf numFmtId="165" fontId="67" fillId="32" borderId="11" xfId="31" applyNumberFormat="1" applyFont="1" applyFill="1" applyBorder="1" applyAlignment="1" applyProtection="1">
      <alignment vertical="center" wrapText="1"/>
    </xf>
    <xf numFmtId="0" fontId="90" fillId="0" borderId="11" xfId="0" applyFont="1" applyBorder="1" applyAlignment="1">
      <alignment horizontal="left" vertical="center"/>
    </xf>
    <xf numFmtId="169" fontId="91"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lignment horizontal="center" vertical="center"/>
    </xf>
    <xf numFmtId="0" fontId="53" fillId="0" borderId="11" xfId="36" applyNumberFormat="1" applyFont="1" applyFill="1" applyBorder="1" applyAlignment="1">
      <alignment horizontal="left" vertical="center" wrapText="1"/>
    </xf>
    <xf numFmtId="0" fontId="85" fillId="0" borderId="11" xfId="36" applyFont="1" applyFill="1" applyBorder="1" applyAlignment="1">
      <alignment horizontal="center" vertical="center" wrapText="1"/>
    </xf>
    <xf numFmtId="169" fontId="93" fillId="0" borderId="11" xfId="36" applyNumberFormat="1" applyFont="1" applyFill="1" applyBorder="1" applyAlignment="1">
      <alignment horizontal="center" vertical="center"/>
    </xf>
    <xf numFmtId="49" fontId="94" fillId="0" borderId="11" xfId="36" applyNumberFormat="1" applyFont="1" applyFill="1" applyBorder="1" applyAlignment="1">
      <alignment horizontal="center" vertical="center"/>
    </xf>
    <xf numFmtId="49" fontId="94" fillId="37" borderId="11" xfId="36" applyNumberFormat="1" applyFont="1" applyFill="1" applyBorder="1" applyAlignment="1" applyProtection="1">
      <alignment horizontal="center" vertical="center"/>
      <protection locked="0" hidden="1"/>
    </xf>
    <xf numFmtId="0" fontId="26" fillId="30" borderId="0" xfId="36" applyFont="1" applyFill="1" applyAlignment="1" applyProtection="1">
      <alignment vertical="center" wrapText="1"/>
      <protection locked="0"/>
    </xf>
    <xf numFmtId="0" fontId="69" fillId="0" borderId="26" xfId="36" applyFont="1" applyFill="1" applyBorder="1" applyAlignment="1" applyProtection="1">
      <alignment horizontal="left" vertical="center" wrapText="1"/>
      <protection hidden="1"/>
    </xf>
    <xf numFmtId="0" fontId="69" fillId="0" borderId="27" xfId="36" applyFont="1" applyFill="1" applyBorder="1" applyAlignment="1" applyProtection="1">
      <alignment horizontal="left" vertical="center" wrapText="1"/>
      <protection hidden="1"/>
    </xf>
    <xf numFmtId="0" fontId="69" fillId="0" borderId="29" xfId="36" applyFont="1" applyFill="1" applyBorder="1" applyAlignment="1" applyProtection="1">
      <alignment horizontal="left" vertical="center" wrapText="1"/>
      <protection hidden="1"/>
    </xf>
    <xf numFmtId="0" fontId="69" fillId="0" borderId="28" xfId="36" applyFont="1" applyFill="1" applyBorder="1" applyAlignment="1" applyProtection="1">
      <alignment horizontal="left" vertical="center" wrapText="1"/>
      <protection hidden="1"/>
    </xf>
    <xf numFmtId="0" fontId="0" fillId="35" borderId="0" xfId="0" applyFill="1"/>
    <xf numFmtId="0" fontId="40" fillId="35" borderId="0" xfId="0" applyFont="1" applyFill="1"/>
    <xf numFmtId="0" fontId="90" fillId="35" borderId="0" xfId="0" applyFont="1" applyFill="1" applyBorder="1" applyAlignment="1">
      <alignment horizontal="center" vertical="center"/>
    </xf>
    <xf numFmtId="0" fontId="67" fillId="35" borderId="0" xfId="36" applyFont="1" applyFill="1" applyBorder="1" applyAlignment="1">
      <alignment horizontal="center" vertical="center"/>
    </xf>
    <xf numFmtId="167" fontId="46" fillId="35" borderId="0" xfId="36" applyNumberFormat="1" applyFont="1" applyFill="1" applyBorder="1" applyAlignment="1">
      <alignment horizontal="center" vertical="center"/>
    </xf>
    <xf numFmtId="168" fontId="89" fillId="35" borderId="11" xfId="0" applyNumberFormat="1" applyFont="1" applyFill="1" applyBorder="1" applyAlignment="1">
      <alignment horizontal="center" vertical="center"/>
    </xf>
    <xf numFmtId="169" fontId="89" fillId="30" borderId="11" xfId="0" applyNumberFormat="1" applyFont="1" applyFill="1" applyBorder="1" applyAlignment="1">
      <alignment horizontal="center" vertical="center"/>
    </xf>
    <xf numFmtId="0" fontId="44" fillId="0" borderId="11" xfId="0" applyFont="1" applyBorder="1"/>
    <xf numFmtId="0" fontId="61" fillId="0" borderId="11" xfId="0" applyFont="1" applyBorder="1" applyAlignment="1">
      <alignment wrapText="1"/>
    </xf>
    <xf numFmtId="0" fontId="44" fillId="0" borderId="0" xfId="0" applyFont="1"/>
    <xf numFmtId="0" fontId="78" fillId="0" borderId="11" xfId="0" applyFont="1" applyBorder="1" applyAlignment="1">
      <alignment horizontal="center" vertical="center"/>
    </xf>
    <xf numFmtId="0" fontId="96" fillId="0" borderId="0" xfId="0" applyFont="1" applyAlignment="1">
      <alignment horizontal="center" vertical="center"/>
    </xf>
    <xf numFmtId="14" fontId="61" fillId="0" borderId="11" xfId="0" applyNumberFormat="1" applyFont="1" applyBorder="1" applyAlignment="1">
      <alignment horizontal="center" vertical="center"/>
    </xf>
    <xf numFmtId="0" fontId="61" fillId="0" borderId="11" xfId="0" applyFont="1" applyBorder="1" applyAlignment="1">
      <alignment horizontal="center" vertical="center"/>
    </xf>
    <xf numFmtId="0" fontId="61" fillId="0" borderId="11" xfId="0" applyNumberFormat="1" applyFont="1" applyBorder="1" applyAlignment="1">
      <alignment horizontal="left" vertical="center"/>
    </xf>
    <xf numFmtId="167" fontId="61" fillId="0" borderId="11" xfId="0" applyNumberFormat="1" applyFont="1" applyBorder="1" applyAlignment="1">
      <alignment horizontal="center" vertical="center"/>
    </xf>
    <xf numFmtId="168" fontId="61" fillId="0" borderId="11" xfId="0" applyNumberFormat="1" applyFont="1" applyBorder="1" applyAlignment="1">
      <alignment horizontal="center" vertical="center"/>
    </xf>
    <xf numFmtId="169" fontId="89" fillId="0" borderId="11" xfId="0" applyNumberFormat="1" applyFont="1" applyBorder="1" applyAlignment="1">
      <alignment horizontal="center" vertical="center"/>
    </xf>
    <xf numFmtId="0" fontId="58" fillId="31" borderId="11" xfId="36" applyFont="1" applyFill="1" applyBorder="1" applyAlignment="1" applyProtection="1">
      <alignment horizontal="center" vertical="center" wrapText="1"/>
      <protection locked="0"/>
    </xf>
    <xf numFmtId="0" fontId="69" fillId="41" borderId="26" xfId="36" applyFont="1" applyFill="1" applyBorder="1" applyAlignment="1" applyProtection="1">
      <alignment horizontal="center" vertical="center" wrapText="1"/>
      <protection hidden="1"/>
    </xf>
    <xf numFmtId="14" fontId="23" fillId="41" borderId="26" xfId="36" applyNumberFormat="1" applyFont="1" applyFill="1" applyBorder="1" applyAlignment="1" applyProtection="1">
      <alignment horizontal="center" vertical="center" wrapText="1"/>
      <protection locked="0"/>
    </xf>
    <xf numFmtId="0" fontId="23" fillId="41" borderId="26" xfId="36" applyFont="1" applyFill="1" applyBorder="1" applyAlignment="1" applyProtection="1">
      <alignment vertical="center" wrapText="1"/>
      <protection locked="0"/>
    </xf>
    <xf numFmtId="0" fontId="23" fillId="41" borderId="26" xfId="36" applyFont="1" applyFill="1" applyBorder="1" applyAlignment="1" applyProtection="1">
      <alignment horizontal="left" vertical="center" wrapText="1"/>
      <protection locked="0"/>
    </xf>
    <xf numFmtId="0" fontId="86" fillId="41" borderId="26" xfId="36" applyFont="1" applyFill="1" applyBorder="1" applyAlignment="1" applyProtection="1">
      <alignment horizontal="center" vertical="center" wrapText="1"/>
      <protection locked="0"/>
    </xf>
    <xf numFmtId="167" fontId="23" fillId="41" borderId="26" xfId="36" applyNumberFormat="1" applyFont="1" applyFill="1" applyBorder="1" applyAlignment="1" applyProtection="1">
      <alignment horizontal="center" vertical="center" wrapText="1"/>
      <protection locked="0"/>
    </xf>
    <xf numFmtId="49" fontId="23" fillId="41" borderId="26" xfId="36" applyNumberFormat="1" applyFont="1" applyFill="1" applyBorder="1" applyAlignment="1" applyProtection="1">
      <alignment horizontal="center" vertical="center" wrapText="1"/>
      <protection locked="0"/>
    </xf>
    <xf numFmtId="1" fontId="23" fillId="41" borderId="26" xfId="36" applyNumberFormat="1" applyFont="1" applyFill="1" applyBorder="1" applyAlignment="1" applyProtection="1">
      <alignment horizontal="center" vertical="center" wrapText="1"/>
      <protection locked="0"/>
    </xf>
    <xf numFmtId="0" fontId="69" fillId="41" borderId="11" xfId="36" applyFont="1" applyFill="1" applyBorder="1" applyAlignment="1" applyProtection="1">
      <alignment horizontal="center" vertical="center" wrapText="1"/>
      <protection hidden="1"/>
    </xf>
    <xf numFmtId="14" fontId="23" fillId="41" borderId="11" xfId="36" applyNumberFormat="1" applyFont="1" applyFill="1" applyBorder="1" applyAlignment="1" applyProtection="1">
      <alignment horizontal="center" vertical="center" wrapText="1"/>
      <protection locked="0"/>
    </xf>
    <xf numFmtId="0" fontId="23" fillId="41" borderId="11" xfId="36" applyFont="1" applyFill="1" applyBorder="1" applyAlignment="1" applyProtection="1">
      <alignment vertical="center" wrapText="1"/>
      <protection locked="0"/>
    </xf>
    <xf numFmtId="0" fontId="23" fillId="41" borderId="11" xfId="36" applyFont="1" applyFill="1" applyBorder="1" applyAlignment="1" applyProtection="1">
      <alignment horizontal="left" vertical="center" wrapText="1"/>
      <protection locked="0"/>
    </xf>
    <xf numFmtId="0" fontId="86" fillId="41" borderId="11" xfId="36" applyFont="1" applyFill="1" applyBorder="1" applyAlignment="1" applyProtection="1">
      <alignment horizontal="center" vertical="center" wrapText="1"/>
      <protection locked="0"/>
    </xf>
    <xf numFmtId="167" fontId="23" fillId="41" borderId="11" xfId="36" applyNumberFormat="1" applyFont="1" applyFill="1" applyBorder="1" applyAlignment="1" applyProtection="1">
      <alignment horizontal="center" vertical="center" wrapText="1"/>
      <protection locked="0"/>
    </xf>
    <xf numFmtId="49" fontId="23" fillId="41" borderId="11" xfId="36" applyNumberFormat="1" applyFont="1" applyFill="1" applyBorder="1" applyAlignment="1" applyProtection="1">
      <alignment horizontal="center" vertical="center" wrapText="1"/>
      <protection locked="0"/>
    </xf>
    <xf numFmtId="1" fontId="23" fillId="41" borderId="11" xfId="36" applyNumberFormat="1" applyFont="1" applyFill="1" applyBorder="1" applyAlignment="1" applyProtection="1">
      <alignment horizontal="center" vertical="center" wrapText="1"/>
      <protection locked="0"/>
    </xf>
    <xf numFmtId="0" fontId="69" fillId="41" borderId="27" xfId="36" applyFont="1" applyFill="1" applyBorder="1" applyAlignment="1" applyProtection="1">
      <alignment horizontal="center" vertical="center" wrapText="1"/>
      <protection hidden="1"/>
    </xf>
    <xf numFmtId="14" fontId="23" fillId="41" borderId="27" xfId="36" applyNumberFormat="1" applyFont="1" applyFill="1" applyBorder="1" applyAlignment="1" applyProtection="1">
      <alignment horizontal="center" vertical="center" wrapText="1"/>
      <protection locked="0"/>
    </xf>
    <xf numFmtId="0" fontId="23" fillId="41" borderId="27" xfId="36" applyFont="1" applyFill="1" applyBorder="1" applyAlignment="1" applyProtection="1">
      <alignment vertical="center" wrapText="1"/>
      <protection locked="0"/>
    </xf>
    <xf numFmtId="0" fontId="23" fillId="41" borderId="27" xfId="36" applyFont="1" applyFill="1" applyBorder="1" applyAlignment="1" applyProtection="1">
      <alignment horizontal="left" vertical="center" wrapText="1"/>
      <protection locked="0"/>
    </xf>
    <xf numFmtId="0" fontId="86" fillId="41" borderId="27" xfId="36" applyFont="1" applyFill="1" applyBorder="1" applyAlignment="1" applyProtection="1">
      <alignment horizontal="center" vertical="center" wrapText="1"/>
      <protection locked="0"/>
    </xf>
    <xf numFmtId="167" fontId="23" fillId="41" borderId="27" xfId="36" applyNumberFormat="1" applyFont="1" applyFill="1" applyBorder="1" applyAlignment="1" applyProtection="1">
      <alignment horizontal="center" vertical="center" wrapText="1"/>
      <protection locked="0"/>
    </xf>
    <xf numFmtId="49" fontId="23" fillId="41" borderId="27" xfId="36" applyNumberFormat="1" applyFont="1" applyFill="1" applyBorder="1" applyAlignment="1" applyProtection="1">
      <alignment horizontal="center" vertical="center" wrapText="1"/>
      <protection locked="0"/>
    </xf>
    <xf numFmtId="1" fontId="23" fillId="41" borderId="27" xfId="36" applyNumberFormat="1" applyFont="1" applyFill="1" applyBorder="1" applyAlignment="1" applyProtection="1">
      <alignment horizontal="center" vertical="center" wrapText="1"/>
      <protection locked="0"/>
    </xf>
    <xf numFmtId="0" fontId="69" fillId="41" borderId="29" xfId="36" applyFont="1" applyFill="1" applyBorder="1" applyAlignment="1" applyProtection="1">
      <alignment horizontal="center" vertical="center" wrapText="1"/>
      <protection hidden="1"/>
    </xf>
    <xf numFmtId="14" fontId="23" fillId="41" borderId="29" xfId="36" applyNumberFormat="1" applyFont="1" applyFill="1" applyBorder="1" applyAlignment="1" applyProtection="1">
      <alignment horizontal="center" vertical="center" wrapText="1"/>
      <protection locked="0"/>
    </xf>
    <xf numFmtId="0" fontId="23" fillId="41" borderId="29" xfId="36" applyFont="1" applyFill="1" applyBorder="1" applyAlignment="1" applyProtection="1">
      <alignment vertical="center" wrapText="1"/>
      <protection locked="0"/>
    </xf>
    <xf numFmtId="0" fontId="23" fillId="41" borderId="29" xfId="36" applyFont="1" applyFill="1" applyBorder="1" applyAlignment="1" applyProtection="1">
      <alignment horizontal="left" vertical="center" wrapText="1"/>
      <protection locked="0"/>
    </xf>
    <xf numFmtId="0" fontId="86" fillId="41" borderId="29" xfId="36" applyFont="1" applyFill="1" applyBorder="1" applyAlignment="1" applyProtection="1">
      <alignment horizontal="center" vertical="center" wrapText="1"/>
      <protection locked="0"/>
    </xf>
    <xf numFmtId="167" fontId="23" fillId="41" borderId="29" xfId="36" applyNumberFormat="1" applyFont="1" applyFill="1" applyBorder="1" applyAlignment="1" applyProtection="1">
      <alignment horizontal="center" vertical="center" wrapText="1"/>
      <protection locked="0"/>
    </xf>
    <xf numFmtId="49" fontId="23" fillId="41" borderId="29" xfId="36" applyNumberFormat="1" applyFont="1" applyFill="1" applyBorder="1" applyAlignment="1" applyProtection="1">
      <alignment horizontal="center" vertical="center" wrapText="1"/>
      <protection locked="0"/>
    </xf>
    <xf numFmtId="1" fontId="23" fillId="41" borderId="29" xfId="36" applyNumberFormat="1" applyFont="1" applyFill="1" applyBorder="1" applyAlignment="1" applyProtection="1">
      <alignment horizontal="center" vertical="center" wrapText="1"/>
      <protection locked="0"/>
    </xf>
    <xf numFmtId="0" fontId="69" fillId="41" borderId="28" xfId="36" applyFont="1" applyFill="1" applyBorder="1" applyAlignment="1" applyProtection="1">
      <alignment horizontal="center" vertical="center" wrapText="1"/>
      <protection hidden="1"/>
    </xf>
    <xf numFmtId="14" fontId="23" fillId="41" borderId="28" xfId="36" applyNumberFormat="1" applyFont="1" applyFill="1" applyBorder="1" applyAlignment="1" applyProtection="1">
      <alignment horizontal="center" vertical="center" wrapText="1"/>
      <protection locked="0"/>
    </xf>
    <xf numFmtId="0" fontId="23" fillId="41" borderId="28" xfId="36" applyFont="1" applyFill="1" applyBorder="1" applyAlignment="1" applyProtection="1">
      <alignment vertical="center" wrapText="1"/>
      <protection locked="0"/>
    </xf>
    <xf numFmtId="0" fontId="23" fillId="41" borderId="28" xfId="36" applyFont="1" applyFill="1" applyBorder="1" applyAlignment="1" applyProtection="1">
      <alignment horizontal="left" vertical="center" wrapText="1"/>
      <protection locked="0"/>
    </xf>
    <xf numFmtId="0" fontId="86" fillId="41" borderId="28" xfId="36" applyFont="1" applyFill="1" applyBorder="1" applyAlignment="1" applyProtection="1">
      <alignment horizontal="center" vertical="center" wrapText="1"/>
      <protection locked="0"/>
    </xf>
    <xf numFmtId="167" fontId="23" fillId="41" borderId="28" xfId="36" applyNumberFormat="1" applyFont="1" applyFill="1" applyBorder="1" applyAlignment="1" applyProtection="1">
      <alignment horizontal="center" vertical="center" wrapText="1"/>
      <protection locked="0"/>
    </xf>
    <xf numFmtId="49" fontId="23" fillId="41" borderId="28" xfId="36" applyNumberFormat="1" applyFont="1" applyFill="1" applyBorder="1" applyAlignment="1" applyProtection="1">
      <alignment horizontal="center" vertical="center" wrapText="1"/>
      <protection locked="0"/>
    </xf>
    <xf numFmtId="1" fontId="23" fillId="41" borderId="28" xfId="36" applyNumberFormat="1" applyFont="1" applyFill="1" applyBorder="1" applyAlignment="1" applyProtection="1">
      <alignment horizontal="center" vertical="center" wrapText="1"/>
      <protection locked="0"/>
    </xf>
    <xf numFmtId="0" fontId="69" fillId="42" borderId="26" xfId="36" applyFont="1" applyFill="1" applyBorder="1" applyAlignment="1" applyProtection="1">
      <alignment horizontal="center" vertical="center" wrapText="1"/>
      <protection hidden="1"/>
    </xf>
    <xf numFmtId="14" fontId="23" fillId="42" borderId="26" xfId="36" applyNumberFormat="1" applyFont="1" applyFill="1" applyBorder="1" applyAlignment="1" applyProtection="1">
      <alignment horizontal="center" vertical="center" wrapText="1"/>
      <protection locked="0"/>
    </xf>
    <xf numFmtId="0" fontId="23" fillId="42" borderId="26" xfId="36" applyFont="1" applyFill="1" applyBorder="1" applyAlignment="1" applyProtection="1">
      <alignment vertical="center" wrapText="1"/>
      <protection locked="0"/>
    </xf>
    <xf numFmtId="0" fontId="23" fillId="42" borderId="26" xfId="36" applyFont="1" applyFill="1" applyBorder="1" applyAlignment="1" applyProtection="1">
      <alignment horizontal="left" vertical="center" wrapText="1"/>
      <protection locked="0"/>
    </xf>
    <xf numFmtId="0" fontId="86" fillId="42" borderId="26" xfId="36" applyFont="1" applyFill="1" applyBorder="1" applyAlignment="1" applyProtection="1">
      <alignment horizontal="center" vertical="center" wrapText="1"/>
      <protection locked="0"/>
    </xf>
    <xf numFmtId="167" fontId="23" fillId="42" borderId="26" xfId="36" applyNumberFormat="1" applyFont="1" applyFill="1" applyBorder="1" applyAlignment="1" applyProtection="1">
      <alignment horizontal="center" vertical="center" wrapText="1"/>
      <protection locked="0"/>
    </xf>
    <xf numFmtId="49" fontId="23" fillId="42" borderId="26" xfId="36" applyNumberFormat="1" applyFont="1" applyFill="1" applyBorder="1" applyAlignment="1" applyProtection="1">
      <alignment horizontal="center" vertical="center" wrapText="1"/>
      <protection locked="0"/>
    </xf>
    <xf numFmtId="1" fontId="23" fillId="42" borderId="26" xfId="36" applyNumberFormat="1" applyFont="1" applyFill="1" applyBorder="1" applyAlignment="1" applyProtection="1">
      <alignment horizontal="center" vertical="center" wrapText="1"/>
      <protection locked="0"/>
    </xf>
    <xf numFmtId="0" fontId="69" fillId="42" borderId="11" xfId="36" applyFont="1" applyFill="1" applyBorder="1" applyAlignment="1" applyProtection="1">
      <alignment horizontal="center" vertical="center" wrapText="1"/>
      <protection hidden="1"/>
    </xf>
    <xf numFmtId="14" fontId="23" fillId="42" borderId="11" xfId="36" applyNumberFormat="1" applyFont="1" applyFill="1" applyBorder="1" applyAlignment="1" applyProtection="1">
      <alignment horizontal="center" vertical="center" wrapText="1"/>
      <protection locked="0"/>
    </xf>
    <xf numFmtId="0" fontId="23" fillId="42" borderId="11" xfId="36" applyFont="1" applyFill="1" applyBorder="1" applyAlignment="1" applyProtection="1">
      <alignment vertical="center" wrapText="1"/>
      <protection locked="0"/>
    </xf>
    <xf numFmtId="0" fontId="23" fillId="42" borderId="11" xfId="36" applyFont="1" applyFill="1" applyBorder="1" applyAlignment="1" applyProtection="1">
      <alignment horizontal="left" vertical="center" wrapText="1"/>
      <protection locked="0"/>
    </xf>
    <xf numFmtId="0" fontId="86" fillId="42" borderId="11" xfId="36" applyFont="1" applyFill="1" applyBorder="1" applyAlignment="1" applyProtection="1">
      <alignment horizontal="center" vertical="center" wrapText="1"/>
      <protection locked="0"/>
    </xf>
    <xf numFmtId="167" fontId="23" fillId="42" borderId="11" xfId="36" applyNumberFormat="1" applyFont="1" applyFill="1" applyBorder="1" applyAlignment="1" applyProtection="1">
      <alignment horizontal="center" vertical="center" wrapText="1"/>
      <protection locked="0"/>
    </xf>
    <xf numFmtId="49" fontId="23" fillId="42" borderId="11" xfId="36" applyNumberFormat="1" applyFont="1" applyFill="1" applyBorder="1" applyAlignment="1" applyProtection="1">
      <alignment horizontal="center" vertical="center" wrapText="1"/>
      <protection locked="0"/>
    </xf>
    <xf numFmtId="1" fontId="23" fillId="42" borderId="11" xfId="36" applyNumberFormat="1" applyFont="1" applyFill="1" applyBorder="1" applyAlignment="1" applyProtection="1">
      <alignment horizontal="center" vertical="center" wrapText="1"/>
      <protection locked="0"/>
    </xf>
    <xf numFmtId="0" fontId="69" fillId="42" borderId="27" xfId="36" applyFont="1" applyFill="1" applyBorder="1" applyAlignment="1" applyProtection="1">
      <alignment horizontal="center" vertical="center" wrapText="1"/>
      <protection hidden="1"/>
    </xf>
    <xf numFmtId="14" fontId="23" fillId="42" borderId="27" xfId="36" applyNumberFormat="1" applyFont="1" applyFill="1" applyBorder="1" applyAlignment="1" applyProtection="1">
      <alignment horizontal="center" vertical="center" wrapText="1"/>
      <protection locked="0"/>
    </xf>
    <xf numFmtId="0" fontId="23" fillId="42" borderId="27" xfId="36" applyFont="1" applyFill="1" applyBorder="1" applyAlignment="1" applyProtection="1">
      <alignment vertical="center" wrapText="1"/>
      <protection locked="0"/>
    </xf>
    <xf numFmtId="0" fontId="23" fillId="42" borderId="27" xfId="36" applyFont="1" applyFill="1" applyBorder="1" applyAlignment="1" applyProtection="1">
      <alignment horizontal="left" vertical="center" wrapText="1"/>
      <protection locked="0"/>
    </xf>
    <xf numFmtId="0" fontId="86" fillId="42" borderId="27" xfId="36" applyFont="1" applyFill="1" applyBorder="1" applyAlignment="1" applyProtection="1">
      <alignment horizontal="center" vertical="center" wrapText="1"/>
      <protection locked="0"/>
    </xf>
    <xf numFmtId="167" fontId="23" fillId="42" borderId="27" xfId="36" applyNumberFormat="1" applyFont="1" applyFill="1" applyBorder="1" applyAlignment="1" applyProtection="1">
      <alignment horizontal="center" vertical="center" wrapText="1"/>
      <protection locked="0"/>
    </xf>
    <xf numFmtId="49" fontId="23" fillId="42" borderId="27" xfId="36" applyNumberFormat="1" applyFont="1" applyFill="1" applyBorder="1" applyAlignment="1" applyProtection="1">
      <alignment horizontal="center" vertical="center" wrapText="1"/>
      <protection locked="0"/>
    </xf>
    <xf numFmtId="1" fontId="23" fillId="42" borderId="27" xfId="36" applyNumberFormat="1" applyFont="1" applyFill="1" applyBorder="1" applyAlignment="1" applyProtection="1">
      <alignment horizontal="center" vertical="center" wrapText="1"/>
      <protection locked="0"/>
    </xf>
    <xf numFmtId="0" fontId="69" fillId="42" borderId="28" xfId="36" applyFont="1" applyFill="1" applyBorder="1" applyAlignment="1" applyProtection="1">
      <alignment horizontal="center" vertical="center" wrapText="1"/>
      <protection hidden="1"/>
    </xf>
    <xf numFmtId="14" fontId="23" fillId="42" borderId="28" xfId="36" applyNumberFormat="1" applyFont="1" applyFill="1" applyBorder="1" applyAlignment="1" applyProtection="1">
      <alignment horizontal="center" vertical="center" wrapText="1"/>
      <protection locked="0"/>
    </xf>
    <xf numFmtId="0" fontId="23" fillId="42" borderId="28" xfId="36" applyFont="1" applyFill="1" applyBorder="1" applyAlignment="1" applyProtection="1">
      <alignment vertical="center" wrapText="1"/>
      <protection locked="0"/>
    </xf>
    <xf numFmtId="0" fontId="23" fillId="42" borderId="28" xfId="36" applyFont="1" applyFill="1" applyBorder="1" applyAlignment="1" applyProtection="1">
      <alignment horizontal="left" vertical="center" wrapText="1"/>
      <protection locked="0"/>
    </xf>
    <xf numFmtId="0" fontId="86" fillId="42" borderId="28" xfId="36" applyFont="1" applyFill="1" applyBorder="1" applyAlignment="1" applyProtection="1">
      <alignment horizontal="center" vertical="center" wrapText="1"/>
      <protection locked="0"/>
    </xf>
    <xf numFmtId="167" fontId="23" fillId="42" borderId="28" xfId="36" applyNumberFormat="1" applyFont="1" applyFill="1" applyBorder="1" applyAlignment="1" applyProtection="1">
      <alignment horizontal="center" vertical="center" wrapText="1"/>
      <protection locked="0"/>
    </xf>
    <xf numFmtId="49" fontId="23" fillId="42" borderId="28" xfId="36" applyNumberFormat="1" applyFont="1" applyFill="1" applyBorder="1" applyAlignment="1" applyProtection="1">
      <alignment horizontal="center" vertical="center" wrapText="1"/>
      <protection locked="0"/>
    </xf>
    <xf numFmtId="1" fontId="23" fillId="42" borderId="28" xfId="36" applyNumberFormat="1" applyFont="1" applyFill="1" applyBorder="1" applyAlignment="1" applyProtection="1">
      <alignment horizontal="center" vertical="center" wrapText="1"/>
      <protection locked="0"/>
    </xf>
    <xf numFmtId="0" fontId="58" fillId="31" borderId="11" xfId="36" applyFont="1" applyFill="1" applyBorder="1" applyAlignment="1" applyProtection="1">
      <alignment horizontal="center" vertical="center" wrapText="1"/>
      <protection locked="0"/>
    </xf>
    <xf numFmtId="0" fontId="97" fillId="31" borderId="11" xfId="36" applyFont="1" applyFill="1" applyBorder="1" applyAlignment="1" applyProtection="1">
      <alignment horizontal="center" vertical="center" wrapText="1"/>
      <protection locked="0"/>
    </xf>
    <xf numFmtId="0" fontId="69" fillId="43" borderId="26" xfId="36" applyFont="1" applyFill="1" applyBorder="1" applyAlignment="1" applyProtection="1">
      <alignment horizontal="center" vertical="center" wrapText="1"/>
      <protection hidden="1"/>
    </xf>
    <xf numFmtId="14" fontId="23" fillId="43" borderId="26" xfId="36" applyNumberFormat="1" applyFont="1" applyFill="1" applyBorder="1" applyAlignment="1" applyProtection="1">
      <alignment horizontal="center" vertical="center" wrapText="1"/>
      <protection locked="0"/>
    </xf>
    <xf numFmtId="0" fontId="23" fillId="43" borderId="26" xfId="36" applyFont="1" applyFill="1" applyBorder="1" applyAlignment="1" applyProtection="1">
      <alignment vertical="center" wrapText="1"/>
      <protection locked="0"/>
    </xf>
    <xf numFmtId="0" fontId="23" fillId="43" borderId="26" xfId="36" applyFont="1" applyFill="1" applyBorder="1" applyAlignment="1" applyProtection="1">
      <alignment horizontal="left" vertical="center" wrapText="1"/>
      <protection locked="0"/>
    </xf>
    <xf numFmtId="0" fontId="86" fillId="43" borderId="26" xfId="36" applyFont="1" applyFill="1" applyBorder="1" applyAlignment="1" applyProtection="1">
      <alignment horizontal="center" vertical="center" wrapText="1"/>
      <protection locked="0"/>
    </xf>
    <xf numFmtId="167" fontId="23" fillId="43" borderId="26" xfId="36" applyNumberFormat="1" applyFont="1" applyFill="1" applyBorder="1" applyAlignment="1" applyProtection="1">
      <alignment horizontal="center" vertical="center" wrapText="1"/>
      <protection locked="0"/>
    </xf>
    <xf numFmtId="49" fontId="23" fillId="43" borderId="26" xfId="36" applyNumberFormat="1" applyFont="1" applyFill="1" applyBorder="1" applyAlignment="1" applyProtection="1">
      <alignment horizontal="center" vertical="center" wrapText="1"/>
      <protection locked="0"/>
    </xf>
    <xf numFmtId="1" fontId="23" fillId="43" borderId="26" xfId="36" applyNumberFormat="1" applyFont="1" applyFill="1" applyBorder="1" applyAlignment="1" applyProtection="1">
      <alignment horizontal="center" vertical="center" wrapText="1"/>
      <protection locked="0"/>
    </xf>
    <xf numFmtId="0" fontId="68" fillId="32" borderId="0" xfId="31" applyFont="1" applyFill="1" applyBorder="1" applyAlignment="1" applyProtection="1">
      <alignment horizontal="center" vertical="center"/>
    </xf>
    <xf numFmtId="0" fontId="29" fillId="0" borderId="0" xfId="36" applyFont="1" applyAlignment="1" applyProtection="1">
      <alignment horizontal="center" vertical="center" wrapText="1"/>
      <protection locked="0"/>
    </xf>
    <xf numFmtId="0" fontId="42" fillId="0" borderId="0" xfId="36" applyFont="1" applyAlignment="1" applyProtection="1">
      <alignment horizontal="center" vertical="center" wrapText="1"/>
      <protection locked="0"/>
    </xf>
    <xf numFmtId="0" fontId="42" fillId="0" borderId="0" xfId="36" applyFont="1" applyFill="1" applyAlignment="1">
      <alignment horizontal="center" vertical="center"/>
    </xf>
    <xf numFmtId="167" fontId="42" fillId="0" borderId="0" xfId="36" applyNumberFormat="1" applyFont="1" applyAlignment="1" applyProtection="1">
      <alignment horizontal="center" vertical="center" wrapText="1"/>
      <protection locked="0"/>
    </xf>
    <xf numFmtId="167" fontId="42" fillId="0" borderId="0" xfId="36" applyNumberFormat="1" applyFont="1" applyFill="1" applyAlignment="1">
      <alignment horizontal="center" vertical="center"/>
    </xf>
    <xf numFmtId="168" fontId="42" fillId="0" borderId="0" xfId="36" applyNumberFormat="1" applyFont="1" applyAlignment="1" applyProtection="1">
      <alignment horizontal="center" vertical="center" wrapText="1"/>
      <protection locked="0"/>
    </xf>
    <xf numFmtId="168" fontId="42" fillId="0" borderId="0" xfId="36" applyNumberFormat="1" applyFont="1" applyFill="1" applyAlignment="1">
      <alignment horizontal="center" vertical="center"/>
    </xf>
    <xf numFmtId="0" fontId="90" fillId="0" borderId="0" xfId="36" applyFont="1" applyAlignment="1" applyProtection="1">
      <alignment horizontal="center" vertical="center" wrapText="1"/>
      <protection locked="0"/>
    </xf>
    <xf numFmtId="0" fontId="90" fillId="0" borderId="0" xfId="36" applyFont="1" applyFill="1" applyAlignment="1">
      <alignment horizontal="center" vertical="center"/>
    </xf>
    <xf numFmtId="169" fontId="90" fillId="0" borderId="0" xfId="36" applyNumberFormat="1" applyFont="1" applyAlignment="1" applyProtection="1">
      <alignment horizontal="center" vertical="center" wrapText="1"/>
      <protection locked="0"/>
    </xf>
    <xf numFmtId="169" fontId="90" fillId="0" borderId="0" xfId="36" applyNumberFormat="1" applyFont="1" applyFill="1" applyAlignment="1">
      <alignment horizontal="center" vertical="center"/>
    </xf>
    <xf numFmtId="167" fontId="29" fillId="0" borderId="0" xfId="36" applyNumberFormat="1" applyFont="1" applyAlignment="1" applyProtection="1">
      <alignment horizontal="center" vertical="center" wrapText="1"/>
      <protection locked="0"/>
    </xf>
    <xf numFmtId="167" fontId="29" fillId="0" borderId="0" xfId="36" applyNumberFormat="1" applyFont="1" applyFill="1" applyAlignment="1" applyProtection="1">
      <alignment horizontal="center" vertical="center" wrapText="1"/>
      <protection locked="0"/>
    </xf>
    <xf numFmtId="0" fontId="68" fillId="0" borderId="11" xfId="0" applyFont="1" applyBorder="1" applyAlignment="1">
      <alignment horizontal="center" vertical="center"/>
    </xf>
    <xf numFmtId="0" fontId="68" fillId="35" borderId="11" xfId="0" applyFont="1" applyFill="1" applyBorder="1" applyAlignment="1">
      <alignment horizontal="center" vertical="center"/>
    </xf>
    <xf numFmtId="0" fontId="68" fillId="30" borderId="11" xfId="0" applyFont="1" applyFill="1" applyBorder="1" applyAlignment="1">
      <alignment horizontal="center" vertical="center"/>
    </xf>
    <xf numFmtId="1" fontId="68" fillId="35" borderId="11" xfId="0" applyNumberFormat="1" applyFont="1" applyFill="1" applyBorder="1" applyAlignment="1">
      <alignment horizontal="center" vertical="center"/>
    </xf>
    <xf numFmtId="0" fontId="68" fillId="44" borderId="11" xfId="0" applyFont="1" applyFill="1" applyBorder="1" applyAlignment="1">
      <alignment horizontal="center" vertical="center"/>
    </xf>
    <xf numFmtId="0" fontId="68" fillId="40" borderId="11" xfId="0" applyFont="1" applyFill="1" applyBorder="1" applyAlignment="1">
      <alignment horizontal="center" vertical="center"/>
    </xf>
    <xf numFmtId="0" fontId="67" fillId="34" borderId="30" xfId="36" applyFont="1" applyFill="1" applyBorder="1" applyAlignment="1">
      <alignment vertical="center"/>
    </xf>
    <xf numFmtId="0" fontId="67" fillId="34" borderId="24" xfId="36" applyFont="1" applyFill="1" applyBorder="1" applyAlignment="1">
      <alignment vertical="center"/>
    </xf>
    <xf numFmtId="0" fontId="67" fillId="34" borderId="25" xfId="36" applyFont="1" applyFill="1" applyBorder="1" applyAlignment="1">
      <alignment vertical="center"/>
    </xf>
    <xf numFmtId="166" fontId="57" fillId="24" borderId="0" xfId="36" applyNumberFormat="1" applyFont="1" applyFill="1" applyBorder="1" applyAlignment="1" applyProtection="1">
      <alignment horizontal="center" vertical="center" wrapText="1"/>
      <protection locked="0"/>
    </xf>
    <xf numFmtId="0" fontId="98" fillId="34" borderId="24" xfId="36" applyFont="1" applyFill="1" applyBorder="1" applyAlignment="1">
      <alignment horizontal="right" vertical="center"/>
    </xf>
    <xf numFmtId="49" fontId="99" fillId="34" borderId="24" xfId="36" applyNumberFormat="1" applyFont="1" applyFill="1" applyBorder="1" applyAlignment="1">
      <alignment horizontal="left" vertical="center"/>
    </xf>
    <xf numFmtId="49" fontId="29" fillId="0" borderId="11" xfId="36" applyNumberFormat="1" applyFont="1" applyFill="1" applyBorder="1" applyAlignment="1" applyProtection="1">
      <alignment vertical="center" wrapText="1"/>
      <protection locked="0"/>
    </xf>
    <xf numFmtId="0" fontId="46" fillId="0" borderId="11" xfId="36" applyFont="1" applyFill="1" applyBorder="1" applyAlignment="1">
      <alignment horizontal="left" vertical="center" wrapText="1"/>
    </xf>
    <xf numFmtId="0" fontId="100" fillId="0" borderId="11" xfId="36" applyFont="1" applyFill="1" applyBorder="1" applyAlignment="1">
      <alignment horizontal="left" vertical="center" wrapText="1"/>
    </xf>
    <xf numFmtId="1" fontId="65" fillId="0" borderId="11" xfId="36" applyNumberFormat="1" applyFont="1" applyFill="1" applyBorder="1" applyAlignment="1">
      <alignment horizontal="center" vertical="center"/>
    </xf>
    <xf numFmtId="1" fontId="99" fillId="0" borderId="11" xfId="36" applyNumberFormat="1" applyFont="1" applyFill="1" applyBorder="1" applyAlignment="1">
      <alignment horizontal="center" vertical="center"/>
    </xf>
    <xf numFmtId="1" fontId="83" fillId="0" borderId="11" xfId="36" applyNumberFormat="1" applyFont="1" applyFill="1" applyBorder="1" applyAlignment="1" applyProtection="1">
      <alignment horizontal="center" vertical="center" wrapText="1"/>
      <protection locked="0"/>
    </xf>
    <xf numFmtId="0" fontId="101" fillId="0" borderId="11" xfId="36" applyNumberFormat="1" applyFont="1" applyFill="1" applyBorder="1" applyAlignment="1">
      <alignment horizontal="center" vertical="center"/>
    </xf>
    <xf numFmtId="0" fontId="58" fillId="31" borderId="11" xfId="36" applyFont="1" applyFill="1" applyBorder="1" applyAlignment="1" applyProtection="1">
      <alignment horizontal="center" vertical="center" wrapText="1"/>
      <protection locked="0"/>
    </xf>
    <xf numFmtId="0" fontId="97" fillId="31" borderId="11" xfId="36" applyFont="1" applyFill="1" applyBorder="1" applyAlignment="1" applyProtection="1">
      <alignment horizontal="center" vertical="center" wrapText="1"/>
      <protection locked="0"/>
    </xf>
    <xf numFmtId="169" fontId="26" fillId="45" borderId="11" xfId="36" applyNumberFormat="1" applyFont="1" applyFill="1" applyBorder="1" applyAlignment="1" applyProtection="1">
      <alignment horizontal="center" vertical="center" wrapText="1"/>
      <protection hidden="1"/>
    </xf>
    <xf numFmtId="0" fontId="102" fillId="29" borderId="24" xfId="0" applyFont="1" applyFill="1" applyBorder="1" applyAlignment="1">
      <alignment vertical="center" wrapText="1"/>
    </xf>
    <xf numFmtId="0" fontId="102" fillId="29" borderId="25" xfId="0" applyFont="1" applyFill="1" applyBorder="1" applyAlignment="1">
      <alignment vertical="center" wrapText="1"/>
    </xf>
    <xf numFmtId="0" fontId="102" fillId="29" borderId="24" xfId="0" applyFont="1" applyFill="1" applyBorder="1" applyAlignment="1">
      <alignment horizontal="center" vertical="center" wrapText="1"/>
    </xf>
    <xf numFmtId="0" fontId="102" fillId="29" borderId="13" xfId="0" applyFont="1" applyFill="1" applyBorder="1" applyAlignment="1">
      <alignment horizontal="right" vertical="center" wrapText="1"/>
    </xf>
    <xf numFmtId="0" fontId="79" fillId="0" borderId="0" xfId="36" applyFont="1" applyAlignment="1" applyProtection="1">
      <alignment wrapText="1"/>
      <protection locked="0"/>
    </xf>
    <xf numFmtId="0" fontId="79" fillId="0" borderId="0" xfId="36" applyFont="1" applyAlignment="1" applyProtection="1">
      <alignment vertical="center" wrapText="1"/>
      <protection locked="0"/>
    </xf>
    <xf numFmtId="0" fontId="113" fillId="24" borderId="0" xfId="36" applyFont="1" applyFill="1" applyBorder="1" applyAlignment="1" applyProtection="1">
      <alignment horizontal="left" wrapText="1"/>
      <protection locked="0"/>
    </xf>
    <xf numFmtId="0" fontId="114" fillId="0" borderId="0" xfId="36" applyFont="1" applyFill="1" applyAlignment="1">
      <alignment vertical="center"/>
    </xf>
    <xf numFmtId="0" fontId="115" fillId="0" borderId="0" xfId="36" applyFont="1" applyFill="1" applyAlignment="1">
      <alignment vertical="center"/>
    </xf>
    <xf numFmtId="0" fontId="114" fillId="0" borderId="0" xfId="36" applyFont="1" applyFill="1" applyAlignment="1">
      <alignment horizontal="center" vertical="center"/>
    </xf>
    <xf numFmtId="0" fontId="50" fillId="29" borderId="29" xfId="36" applyFont="1" applyFill="1" applyBorder="1" applyAlignment="1">
      <alignment horizontal="center" vertical="center" wrapText="1"/>
    </xf>
    <xf numFmtId="0" fontId="49" fillId="29" borderId="29" xfId="36" applyFont="1" applyFill="1" applyBorder="1" applyAlignment="1">
      <alignment horizontal="center" vertical="center" wrapText="1"/>
    </xf>
    <xf numFmtId="14" fontId="49" fillId="29" borderId="29" xfId="36" applyNumberFormat="1" applyFont="1" applyFill="1" applyBorder="1" applyAlignment="1">
      <alignment horizontal="center" vertical="center" wrapText="1"/>
    </xf>
    <xf numFmtId="0" fontId="49" fillId="29" borderId="29" xfId="36" applyNumberFormat="1" applyFont="1" applyFill="1" applyBorder="1" applyAlignment="1">
      <alignment horizontal="center" vertical="center" wrapText="1"/>
    </xf>
    <xf numFmtId="0" fontId="116" fillId="29" borderId="29" xfId="36" applyNumberFormat="1" applyFont="1" applyFill="1" applyBorder="1" applyAlignment="1">
      <alignment horizontal="center" vertical="center" wrapText="1"/>
    </xf>
    <xf numFmtId="0" fontId="115" fillId="0" borderId="0" xfId="36" applyFont="1" applyFill="1"/>
    <xf numFmtId="0" fontId="118" fillId="39" borderId="0" xfId="36" applyFont="1" applyFill="1" applyAlignment="1">
      <alignment vertical="center"/>
    </xf>
    <xf numFmtId="0" fontId="119" fillId="46" borderId="0" xfId="47" quotePrefix="1" applyFont="1" applyFill="1" applyBorder="1" applyAlignment="1" applyProtection="1">
      <alignment horizontal="center"/>
      <protection locked="0"/>
    </xf>
    <xf numFmtId="0" fontId="120" fillId="46" borderId="0" xfId="47" quotePrefix="1" applyFont="1" applyFill="1" applyBorder="1" applyAlignment="1" applyProtection="1">
      <alignment horizontal="center"/>
      <protection locked="0"/>
    </xf>
    <xf numFmtId="0" fontId="99" fillId="0" borderId="11" xfId="36" applyFont="1" applyFill="1" applyBorder="1" applyAlignment="1">
      <alignment horizontal="center" vertical="center"/>
    </xf>
    <xf numFmtId="1" fontId="46" fillId="0" borderId="11" xfId="36" applyNumberFormat="1" applyFont="1" applyFill="1" applyBorder="1" applyAlignment="1">
      <alignment horizontal="center" vertical="center" wrapText="1"/>
    </xf>
    <xf numFmtId="172" fontId="46" fillId="0" borderId="11" xfId="36" applyNumberFormat="1" applyFont="1" applyFill="1" applyBorder="1" applyAlignment="1">
      <alignment horizontal="center" vertical="center" wrapText="1"/>
    </xf>
    <xf numFmtId="0" fontId="117" fillId="0" borderId="43" xfId="36" applyFont="1" applyFill="1" applyBorder="1" applyAlignment="1"/>
    <xf numFmtId="0" fontId="114" fillId="0" borderId="0" xfId="36" applyFont="1" applyFill="1"/>
    <xf numFmtId="0" fontId="114" fillId="0" borderId="0" xfId="36" applyFont="1" applyFill="1" applyAlignment="1"/>
    <xf numFmtId="0" fontId="115" fillId="0" borderId="0" xfId="36" applyFont="1" applyFill="1" applyAlignment="1">
      <alignment horizontal="center"/>
    </xf>
    <xf numFmtId="0" fontId="117" fillId="0" borderId="43" xfId="0" quotePrefix="1" applyFont="1" applyFill="1" applyBorder="1" applyAlignment="1"/>
    <xf numFmtId="0" fontId="99" fillId="0" borderId="48" xfId="36" applyFont="1" applyFill="1" applyBorder="1" applyAlignment="1">
      <alignment horizontal="center" vertical="center"/>
    </xf>
    <xf numFmtId="14" fontId="46" fillId="0" borderId="48" xfId="36" applyNumberFormat="1" applyFont="1" applyFill="1" applyBorder="1" applyAlignment="1">
      <alignment horizontal="center" vertical="center"/>
    </xf>
    <xf numFmtId="0" fontId="46" fillId="0" borderId="48" xfId="36" applyFont="1" applyFill="1" applyBorder="1" applyAlignment="1">
      <alignment horizontal="left" vertical="center" wrapText="1"/>
    </xf>
    <xf numFmtId="0" fontId="99" fillId="0" borderId="45" xfId="36" applyFont="1" applyFill="1" applyBorder="1" applyAlignment="1">
      <alignment horizontal="center" vertical="center"/>
    </xf>
    <xf numFmtId="14" fontId="46" fillId="0" borderId="45" xfId="36" applyNumberFormat="1" applyFont="1" applyFill="1" applyBorder="1" applyAlignment="1">
      <alignment horizontal="center" vertical="center"/>
    </xf>
    <xf numFmtId="0" fontId="46" fillId="0" borderId="45" xfId="36" applyFont="1" applyFill="1" applyBorder="1" applyAlignment="1">
      <alignment horizontal="left" vertical="center" wrapText="1"/>
    </xf>
    <xf numFmtId="0" fontId="99" fillId="0" borderId="47" xfId="36" applyFont="1" applyFill="1" applyBorder="1" applyAlignment="1">
      <alignment horizontal="center" vertical="center"/>
    </xf>
    <xf numFmtId="14" fontId="46" fillId="0" borderId="47" xfId="36" applyNumberFormat="1" applyFont="1" applyFill="1" applyBorder="1" applyAlignment="1">
      <alignment horizontal="center" vertical="center"/>
    </xf>
    <xf numFmtId="0" fontId="46" fillId="0" borderId="47" xfId="36" applyFont="1" applyFill="1" applyBorder="1" applyAlignment="1">
      <alignment horizontal="left" vertical="center" wrapText="1"/>
    </xf>
    <xf numFmtId="0" fontId="65" fillId="33" borderId="25" xfId="31" applyFont="1" applyFill="1" applyBorder="1" applyAlignment="1" applyProtection="1">
      <alignment horizontal="center" vertical="center" wrapText="1"/>
    </xf>
    <xf numFmtId="0" fontId="125" fillId="25" borderId="10" xfId="36" applyNumberFormat="1" applyFont="1" applyFill="1" applyBorder="1" applyAlignment="1" applyProtection="1">
      <alignment horizontal="right" vertical="center" wrapText="1"/>
      <protection locked="0"/>
    </xf>
    <xf numFmtId="0" fontId="56" fillId="29" borderId="12" xfId="36" applyNumberFormat="1" applyFont="1" applyFill="1" applyBorder="1" applyAlignment="1" applyProtection="1">
      <alignment horizontal="right" vertical="center" wrapText="1"/>
      <protection locked="0"/>
    </xf>
    <xf numFmtId="165" fontId="67" fillId="32" borderId="24" xfId="31" applyNumberFormat="1" applyFont="1" applyFill="1" applyBorder="1" applyAlignment="1" applyProtection="1">
      <alignment vertical="center" wrapText="1"/>
    </xf>
    <xf numFmtId="0" fontId="43" fillId="35" borderId="0" xfId="0" applyFont="1" applyFill="1" applyBorder="1" applyAlignment="1">
      <alignment vertical="center" wrapText="1"/>
    </xf>
    <xf numFmtId="0" fontId="43" fillId="35" borderId="18" xfId="0" applyFont="1" applyFill="1" applyBorder="1" applyAlignment="1">
      <alignment vertical="center" wrapText="1"/>
    </xf>
    <xf numFmtId="0" fontId="126" fillId="0" borderId="0" xfId="36" applyFont="1" applyAlignment="1" applyProtection="1">
      <alignment wrapText="1"/>
      <protection locked="0"/>
    </xf>
    <xf numFmtId="0" fontId="126" fillId="0" borderId="0" xfId="36" applyFont="1" applyAlignment="1" applyProtection="1">
      <alignment vertical="center" wrapText="1"/>
      <protection locked="0"/>
    </xf>
    <xf numFmtId="0" fontId="127" fillId="0" borderId="0" xfId="36" applyFont="1" applyFill="1" applyAlignment="1">
      <alignment vertical="center"/>
    </xf>
    <xf numFmtId="0" fontId="127" fillId="0" borderId="0" xfId="36" applyFont="1" applyFill="1"/>
    <xf numFmtId="0" fontId="23" fillId="47" borderId="11" xfId="36" applyFont="1" applyFill="1" applyBorder="1" applyAlignment="1" applyProtection="1">
      <alignment horizontal="center" vertical="center" wrapText="1"/>
      <protection locked="0"/>
    </xf>
    <xf numFmtId="0" fontId="69" fillId="47" borderId="11" xfId="36" applyFont="1" applyFill="1" applyBorder="1" applyAlignment="1" applyProtection="1">
      <alignment horizontal="left" vertical="center" wrapText="1"/>
      <protection hidden="1"/>
    </xf>
    <xf numFmtId="0" fontId="69" fillId="47" borderId="11" xfId="36" applyFont="1" applyFill="1" applyBorder="1" applyAlignment="1" applyProtection="1">
      <alignment horizontal="center" vertical="center" wrapText="1"/>
      <protection hidden="1"/>
    </xf>
    <xf numFmtId="14" fontId="121" fillId="47" borderId="11" xfId="0" applyNumberFormat="1" applyFont="1" applyFill="1" applyBorder="1" applyAlignment="1">
      <alignment horizontal="center"/>
    </xf>
    <xf numFmtId="0" fontId="121" fillId="47" borderId="11" xfId="0" applyFont="1" applyFill="1" applyBorder="1" applyAlignment="1">
      <alignment horizontal="left"/>
    </xf>
    <xf numFmtId="0" fontId="35" fillId="47" borderId="11" xfId="36" applyFont="1" applyFill="1" applyBorder="1" applyAlignment="1">
      <alignment vertical="center" wrapText="1"/>
    </xf>
    <xf numFmtId="0" fontId="35" fillId="47" borderId="11" xfId="36" applyFont="1" applyFill="1" applyBorder="1" applyAlignment="1">
      <alignment vertical="center"/>
    </xf>
    <xf numFmtId="167" fontId="23" fillId="47" borderId="11" xfId="36" applyNumberFormat="1" applyFont="1" applyFill="1" applyBorder="1" applyAlignment="1" applyProtection="1">
      <alignment horizontal="center" vertical="center" wrapText="1"/>
      <protection locked="0"/>
    </xf>
    <xf numFmtId="49" fontId="23" fillId="47" borderId="11" xfId="36" applyNumberFormat="1" applyFont="1" applyFill="1" applyBorder="1" applyAlignment="1" applyProtection="1">
      <alignment horizontal="center" vertical="center" wrapText="1"/>
      <protection locked="0"/>
    </xf>
    <xf numFmtId="1" fontId="23" fillId="47" borderId="11" xfId="36" applyNumberFormat="1" applyFont="1" applyFill="1" applyBorder="1" applyAlignment="1" applyProtection="1">
      <alignment horizontal="center" vertical="center" wrapText="1"/>
      <protection locked="0"/>
    </xf>
    <xf numFmtId="0" fontId="69" fillId="47" borderId="27" xfId="36" applyFont="1" applyFill="1" applyBorder="1" applyAlignment="1" applyProtection="1">
      <alignment horizontal="center" vertical="center" wrapText="1"/>
      <protection hidden="1"/>
    </xf>
    <xf numFmtId="167" fontId="23" fillId="47" borderId="27" xfId="36" applyNumberFormat="1" applyFont="1" applyFill="1" applyBorder="1" applyAlignment="1" applyProtection="1">
      <alignment horizontal="center" vertical="center" wrapText="1"/>
      <protection locked="0"/>
    </xf>
    <xf numFmtId="49" fontId="23" fillId="47" borderId="27" xfId="36" applyNumberFormat="1" applyFont="1" applyFill="1" applyBorder="1" applyAlignment="1" applyProtection="1">
      <alignment horizontal="center" vertical="center" wrapText="1"/>
      <protection locked="0"/>
    </xf>
    <xf numFmtId="0" fontId="35" fillId="47" borderId="27" xfId="36" applyFont="1" applyFill="1" applyBorder="1" applyAlignment="1">
      <alignment vertical="center" wrapText="1"/>
    </xf>
    <xf numFmtId="0" fontId="23" fillId="44" borderId="11" xfId="36" applyFont="1" applyFill="1" applyBorder="1" applyAlignment="1" applyProtection="1">
      <alignment horizontal="center" vertical="center" wrapText="1"/>
      <protection locked="0"/>
    </xf>
    <xf numFmtId="0" fontId="69" fillId="44" borderId="11" xfId="36" applyFont="1" applyFill="1" applyBorder="1" applyAlignment="1" applyProtection="1">
      <alignment horizontal="left" vertical="center" wrapText="1"/>
      <protection hidden="1"/>
    </xf>
    <xf numFmtId="0" fontId="69" fillId="44" borderId="11" xfId="36" applyFont="1" applyFill="1" applyBorder="1" applyAlignment="1" applyProtection="1">
      <alignment horizontal="center" vertical="center" wrapText="1"/>
      <protection hidden="1"/>
    </xf>
    <xf numFmtId="14" fontId="121" fillId="44" borderId="11" xfId="0" applyNumberFormat="1" applyFont="1" applyFill="1" applyBorder="1" applyAlignment="1">
      <alignment horizontal="center"/>
    </xf>
    <xf numFmtId="0" fontId="121" fillId="44" borderId="11" xfId="0" applyFont="1" applyFill="1" applyBorder="1" applyAlignment="1">
      <alignment horizontal="left"/>
    </xf>
    <xf numFmtId="0" fontId="35" fillId="44" borderId="11" xfId="36" applyFont="1" applyFill="1" applyBorder="1" applyAlignment="1">
      <alignment vertical="center" wrapText="1"/>
    </xf>
    <xf numFmtId="0" fontId="35" fillId="44" borderId="11" xfId="36" applyFont="1" applyFill="1" applyBorder="1" applyAlignment="1">
      <alignment vertical="center"/>
    </xf>
    <xf numFmtId="167" fontId="23" fillId="44" borderId="11" xfId="36" applyNumberFormat="1" applyFont="1" applyFill="1" applyBorder="1" applyAlignment="1" applyProtection="1">
      <alignment horizontal="center" vertical="center" wrapText="1"/>
      <protection locked="0"/>
    </xf>
    <xf numFmtId="49" fontId="23" fillId="44" borderId="11" xfId="36" applyNumberFormat="1" applyFont="1" applyFill="1" applyBorder="1" applyAlignment="1" applyProtection="1">
      <alignment horizontal="center" vertical="center" wrapText="1"/>
      <protection locked="0"/>
    </xf>
    <xf numFmtId="1" fontId="23" fillId="44" borderId="11" xfId="36" applyNumberFormat="1" applyFont="1" applyFill="1" applyBorder="1" applyAlignment="1" applyProtection="1">
      <alignment horizontal="center" vertical="center" wrapText="1"/>
      <protection locked="0"/>
    </xf>
    <xf numFmtId="167" fontId="23" fillId="44" borderId="27" xfId="36" applyNumberFormat="1" applyFont="1" applyFill="1" applyBorder="1" applyAlignment="1" applyProtection="1">
      <alignment horizontal="center" vertical="center" wrapText="1"/>
      <protection locked="0"/>
    </xf>
    <xf numFmtId="49" fontId="23" fillId="44" borderId="27" xfId="36" applyNumberFormat="1" applyFont="1" applyFill="1" applyBorder="1" applyAlignment="1" applyProtection="1">
      <alignment horizontal="center" vertical="center" wrapText="1"/>
      <protection locked="0"/>
    </xf>
    <xf numFmtId="1" fontId="23" fillId="44" borderId="27" xfId="36" applyNumberFormat="1" applyFont="1" applyFill="1" applyBorder="1" applyAlignment="1" applyProtection="1">
      <alignment horizontal="center" vertical="center" wrapText="1"/>
      <protection locked="0"/>
    </xf>
    <xf numFmtId="167" fontId="23" fillId="44" borderId="26" xfId="36" applyNumberFormat="1" applyFont="1" applyFill="1" applyBorder="1" applyAlignment="1" applyProtection="1">
      <alignment horizontal="center" vertical="center" wrapText="1"/>
      <protection locked="0"/>
    </xf>
    <xf numFmtId="49" fontId="23" fillId="44" borderId="26" xfId="36" applyNumberFormat="1" applyFont="1" applyFill="1" applyBorder="1" applyAlignment="1" applyProtection="1">
      <alignment horizontal="center" vertical="center" wrapText="1"/>
      <protection locked="0"/>
    </xf>
    <xf numFmtId="1" fontId="23" fillId="44" borderId="26" xfId="36" applyNumberFormat="1" applyFont="1" applyFill="1" applyBorder="1" applyAlignment="1" applyProtection="1">
      <alignment horizontal="center" vertical="center" wrapText="1"/>
      <protection locked="0"/>
    </xf>
    <xf numFmtId="0" fontId="69" fillId="44" borderId="27" xfId="36" applyFont="1" applyFill="1" applyBorder="1" applyAlignment="1" applyProtection="1">
      <alignment horizontal="center" vertical="center" wrapText="1"/>
      <protection hidden="1"/>
    </xf>
    <xf numFmtId="0" fontId="69" fillId="44" borderId="26" xfId="36" applyFont="1" applyFill="1" applyBorder="1" applyAlignment="1" applyProtection="1">
      <alignment horizontal="center" vertical="center" wrapText="1"/>
      <protection hidden="1"/>
    </xf>
    <xf numFmtId="0" fontId="35" fillId="44" borderId="27" xfId="36" applyFont="1" applyFill="1" applyBorder="1" applyAlignment="1">
      <alignment vertical="center" wrapText="1"/>
    </xf>
    <xf numFmtId="0" fontId="35" fillId="44" borderId="26" xfId="36" applyFont="1" applyFill="1" applyBorder="1" applyAlignment="1">
      <alignment vertical="center" wrapText="1"/>
    </xf>
    <xf numFmtId="0" fontId="23" fillId="47" borderId="29" xfId="36" applyFont="1" applyFill="1" applyBorder="1" applyAlignment="1" applyProtection="1">
      <alignment horizontal="center" vertical="center" wrapText="1"/>
      <protection locked="0"/>
    </xf>
    <xf numFmtId="0" fontId="69" fillId="47" borderId="29" xfId="36" applyFont="1" applyFill="1" applyBorder="1" applyAlignment="1" applyProtection="1">
      <alignment horizontal="left" vertical="center" wrapText="1"/>
      <protection hidden="1"/>
    </xf>
    <xf numFmtId="0" fontId="69" fillId="47" borderId="29" xfId="36" applyFont="1" applyFill="1" applyBorder="1" applyAlignment="1" applyProtection="1">
      <alignment horizontal="center" vertical="center" wrapText="1"/>
      <protection hidden="1"/>
    </xf>
    <xf numFmtId="14" fontId="121" fillId="47" borderId="29" xfId="0" applyNumberFormat="1" applyFont="1" applyFill="1" applyBorder="1" applyAlignment="1">
      <alignment horizontal="center"/>
    </xf>
    <xf numFmtId="0" fontId="121" fillId="47" borderId="29" xfId="0" applyFont="1" applyFill="1" applyBorder="1" applyAlignment="1">
      <alignment horizontal="left"/>
    </xf>
    <xf numFmtId="0" fontId="35" fillId="47" borderId="29" xfId="36" applyFont="1" applyFill="1" applyBorder="1" applyAlignment="1">
      <alignment vertical="center" wrapText="1"/>
    </xf>
    <xf numFmtId="0" fontId="35" fillId="47" borderId="29" xfId="36" applyFont="1" applyFill="1" applyBorder="1" applyAlignment="1">
      <alignment vertical="center"/>
    </xf>
    <xf numFmtId="167" fontId="23" fillId="47" borderId="29" xfId="36" applyNumberFormat="1" applyFont="1" applyFill="1" applyBorder="1" applyAlignment="1" applyProtection="1">
      <alignment horizontal="center" vertical="center" wrapText="1"/>
      <protection locked="0"/>
    </xf>
    <xf numFmtId="49" fontId="23" fillId="47" borderId="29" xfId="36" applyNumberFormat="1" applyFont="1" applyFill="1" applyBorder="1" applyAlignment="1" applyProtection="1">
      <alignment horizontal="center" vertical="center" wrapText="1"/>
      <protection locked="0"/>
    </xf>
    <xf numFmtId="1" fontId="23" fillId="47" borderId="29" xfId="36" applyNumberFormat="1" applyFont="1" applyFill="1" applyBorder="1" applyAlignment="1" applyProtection="1">
      <alignment horizontal="center" vertical="center" wrapText="1"/>
      <protection locked="0"/>
    </xf>
    <xf numFmtId="0" fontId="23" fillId="47" borderId="28" xfId="36" applyFont="1" applyFill="1" applyBorder="1" applyAlignment="1" applyProtection="1">
      <alignment horizontal="center" vertical="center" wrapText="1"/>
      <protection locked="0"/>
    </xf>
    <xf numFmtId="0" fontId="69" fillId="47" borderId="28" xfId="36" applyFont="1" applyFill="1" applyBorder="1" applyAlignment="1" applyProtection="1">
      <alignment horizontal="left" vertical="center" wrapText="1"/>
      <protection hidden="1"/>
    </xf>
    <xf numFmtId="0" fontId="69" fillId="47" borderId="28" xfId="36" applyFont="1" applyFill="1" applyBorder="1" applyAlignment="1" applyProtection="1">
      <alignment horizontal="center" vertical="center" wrapText="1"/>
      <protection hidden="1"/>
    </xf>
    <xf numFmtId="14" fontId="121" fillId="47" borderId="28" xfId="0" applyNumberFormat="1" applyFont="1" applyFill="1" applyBorder="1" applyAlignment="1">
      <alignment horizontal="center"/>
    </xf>
    <xf numFmtId="0" fontId="121" fillId="47" borderId="28" xfId="0" applyFont="1" applyFill="1" applyBorder="1" applyAlignment="1">
      <alignment horizontal="left"/>
    </xf>
    <xf numFmtId="0" fontId="35" fillId="47" borderId="28" xfId="36" applyFont="1" applyFill="1" applyBorder="1" applyAlignment="1">
      <alignment vertical="center" wrapText="1"/>
    </xf>
    <xf numFmtId="167" fontId="23" fillId="47" borderId="28" xfId="36" applyNumberFormat="1" applyFont="1" applyFill="1" applyBorder="1" applyAlignment="1" applyProtection="1">
      <alignment horizontal="center" vertical="center" wrapText="1"/>
      <protection locked="0"/>
    </xf>
    <xf numFmtId="49" fontId="23" fillId="47" borderId="28" xfId="36" applyNumberFormat="1" applyFont="1" applyFill="1" applyBorder="1" applyAlignment="1" applyProtection="1">
      <alignment horizontal="center" vertical="center" wrapText="1"/>
      <protection locked="0"/>
    </xf>
    <xf numFmtId="1" fontId="23" fillId="47" borderId="28" xfId="36" applyNumberFormat="1" applyFont="1" applyFill="1" applyBorder="1" applyAlignment="1" applyProtection="1">
      <alignment horizontal="center" vertical="center" wrapText="1"/>
      <protection locked="0"/>
    </xf>
    <xf numFmtId="0" fontId="23" fillId="47" borderId="27" xfId="36" applyFont="1" applyFill="1" applyBorder="1" applyAlignment="1" applyProtection="1">
      <alignment horizontal="center" vertical="center" wrapText="1"/>
      <protection locked="0"/>
    </xf>
    <xf numFmtId="0" fontId="69" fillId="47" borderId="27" xfId="36" applyFont="1" applyFill="1" applyBorder="1" applyAlignment="1" applyProtection="1">
      <alignment horizontal="left" vertical="center" wrapText="1"/>
      <protection hidden="1"/>
    </xf>
    <xf numFmtId="14" fontId="121" fillId="47" borderId="27" xfId="0" applyNumberFormat="1" applyFont="1" applyFill="1" applyBorder="1" applyAlignment="1">
      <alignment horizontal="center"/>
    </xf>
    <xf numFmtId="0" fontId="121" fillId="47" borderId="27" xfId="0" applyFont="1" applyFill="1" applyBorder="1" applyAlignment="1">
      <alignment horizontal="left"/>
    </xf>
    <xf numFmtId="1" fontId="23" fillId="47" borderId="27" xfId="36" applyNumberFormat="1" applyFont="1" applyFill="1" applyBorder="1" applyAlignment="1" applyProtection="1">
      <alignment horizontal="center" vertical="center" wrapText="1"/>
      <protection locked="0"/>
    </xf>
    <xf numFmtId="0" fontId="23" fillId="44" borderId="26" xfId="36" applyFont="1" applyFill="1" applyBorder="1" applyAlignment="1" applyProtection="1">
      <alignment horizontal="center" vertical="center" wrapText="1"/>
      <protection locked="0"/>
    </xf>
    <xf numFmtId="0" fontId="69" fillId="44" borderId="26" xfId="36" applyFont="1" applyFill="1" applyBorder="1" applyAlignment="1" applyProtection="1">
      <alignment horizontal="left" vertical="center" wrapText="1"/>
      <protection hidden="1"/>
    </xf>
    <xf numFmtId="14" fontId="121" fillId="44" borderId="26" xfId="0" applyNumberFormat="1" applyFont="1" applyFill="1" applyBorder="1" applyAlignment="1">
      <alignment horizontal="center"/>
    </xf>
    <xf numFmtId="0" fontId="121" fillId="44" borderId="26" xfId="0" applyFont="1" applyFill="1" applyBorder="1" applyAlignment="1">
      <alignment horizontal="left"/>
    </xf>
    <xf numFmtId="0" fontId="35" fillId="44" borderId="26" xfId="36" applyFont="1" applyFill="1" applyBorder="1" applyAlignment="1">
      <alignment vertical="center"/>
    </xf>
    <xf numFmtId="0" fontId="23" fillId="44" borderId="29" xfId="36" applyFont="1" applyFill="1" applyBorder="1" applyAlignment="1" applyProtection="1">
      <alignment horizontal="center" vertical="center" wrapText="1"/>
      <protection locked="0"/>
    </xf>
    <xf numFmtId="0" fontId="69" fillId="44" borderId="29" xfId="36" applyFont="1" applyFill="1" applyBorder="1" applyAlignment="1" applyProtection="1">
      <alignment horizontal="left" vertical="center" wrapText="1"/>
      <protection hidden="1"/>
    </xf>
    <xf numFmtId="0" fontId="69" fillId="44" borderId="29" xfId="36" applyFont="1" applyFill="1" applyBorder="1" applyAlignment="1" applyProtection="1">
      <alignment horizontal="center" vertical="center" wrapText="1"/>
      <protection hidden="1"/>
    </xf>
    <xf numFmtId="14" fontId="121" fillId="44" borderId="29" xfId="0" applyNumberFormat="1" applyFont="1" applyFill="1" applyBorder="1" applyAlignment="1">
      <alignment horizontal="center"/>
    </xf>
    <xf numFmtId="0" fontId="121" fillId="44" borderId="29" xfId="0" applyFont="1" applyFill="1" applyBorder="1" applyAlignment="1">
      <alignment horizontal="left"/>
    </xf>
    <xf numFmtId="0" fontId="35" fillId="44" borderId="29" xfId="36" applyFont="1" applyFill="1" applyBorder="1" applyAlignment="1">
      <alignment vertical="center" wrapText="1"/>
    </xf>
    <xf numFmtId="0" fontId="35" fillId="44" borderId="29" xfId="36" applyFont="1" applyFill="1" applyBorder="1" applyAlignment="1">
      <alignment vertical="center"/>
    </xf>
    <xf numFmtId="167" fontId="23" fillId="44" borderId="29" xfId="36" applyNumberFormat="1" applyFont="1" applyFill="1" applyBorder="1" applyAlignment="1" applyProtection="1">
      <alignment horizontal="center" vertical="center" wrapText="1"/>
      <protection locked="0"/>
    </xf>
    <xf numFmtId="49" fontId="23" fillId="44" borderId="29" xfId="36" applyNumberFormat="1" applyFont="1" applyFill="1" applyBorder="1" applyAlignment="1" applyProtection="1">
      <alignment horizontal="center" vertical="center" wrapText="1"/>
      <protection locked="0"/>
    </xf>
    <xf numFmtId="1" fontId="23" fillId="44" borderId="29" xfId="36" applyNumberFormat="1" applyFont="1" applyFill="1" applyBorder="1" applyAlignment="1" applyProtection="1">
      <alignment horizontal="center" vertical="center" wrapText="1"/>
      <protection locked="0"/>
    </xf>
    <xf numFmtId="0" fontId="23" fillId="44" borderId="28" xfId="36" applyFont="1" applyFill="1" applyBorder="1" applyAlignment="1" applyProtection="1">
      <alignment horizontal="center" vertical="center" wrapText="1"/>
      <protection locked="0"/>
    </xf>
    <xf numFmtId="0" fontId="69" fillId="44" borderId="28" xfId="36" applyFont="1" applyFill="1" applyBorder="1" applyAlignment="1" applyProtection="1">
      <alignment horizontal="left" vertical="center" wrapText="1"/>
      <protection hidden="1"/>
    </xf>
    <xf numFmtId="0" fontId="69" fillId="44" borderId="28" xfId="36" applyFont="1" applyFill="1" applyBorder="1" applyAlignment="1" applyProtection="1">
      <alignment horizontal="center" vertical="center" wrapText="1"/>
      <protection hidden="1"/>
    </xf>
    <xf numFmtId="14" fontId="121" fillId="44" borderId="28" xfId="0" applyNumberFormat="1" applyFont="1" applyFill="1" applyBorder="1" applyAlignment="1">
      <alignment horizontal="center"/>
    </xf>
    <xf numFmtId="0" fontId="121" fillId="44" borderId="28" xfId="0" applyFont="1" applyFill="1" applyBorder="1" applyAlignment="1">
      <alignment horizontal="left"/>
    </xf>
    <xf numFmtId="0" fontId="35" fillId="44" borderId="28" xfId="36" applyFont="1" applyFill="1" applyBorder="1" applyAlignment="1">
      <alignment vertical="center" wrapText="1"/>
    </xf>
    <xf numFmtId="167" fontId="23" fillId="44" borderId="28" xfId="36" applyNumberFormat="1" applyFont="1" applyFill="1" applyBorder="1" applyAlignment="1" applyProtection="1">
      <alignment horizontal="center" vertical="center" wrapText="1"/>
      <protection locked="0"/>
    </xf>
    <xf numFmtId="49" fontId="23" fillId="44" borderId="28" xfId="36" applyNumberFormat="1" applyFont="1" applyFill="1" applyBorder="1" applyAlignment="1" applyProtection="1">
      <alignment horizontal="center" vertical="center" wrapText="1"/>
      <protection locked="0"/>
    </xf>
    <xf numFmtId="1" fontId="23" fillId="44" borderId="28" xfId="36" applyNumberFormat="1" applyFont="1" applyFill="1" applyBorder="1" applyAlignment="1" applyProtection="1">
      <alignment horizontal="center" vertical="center" wrapText="1"/>
      <protection locked="0"/>
    </xf>
    <xf numFmtId="0" fontId="23" fillId="44" borderId="27" xfId="36" applyFont="1" applyFill="1" applyBorder="1" applyAlignment="1" applyProtection="1">
      <alignment horizontal="center" vertical="center" wrapText="1"/>
      <protection locked="0"/>
    </xf>
    <xf numFmtId="0" fontId="69" fillId="44" borderId="27" xfId="36" applyFont="1" applyFill="1" applyBorder="1" applyAlignment="1" applyProtection="1">
      <alignment horizontal="left" vertical="center" wrapText="1"/>
      <protection hidden="1"/>
    </xf>
    <xf numFmtId="14" fontId="121" fillId="44" borderId="27" xfId="0" applyNumberFormat="1" applyFont="1" applyFill="1" applyBorder="1" applyAlignment="1">
      <alignment horizontal="center"/>
    </xf>
    <xf numFmtId="0" fontId="121" fillId="44" borderId="27" xfId="0" applyFont="1" applyFill="1" applyBorder="1" applyAlignment="1">
      <alignment horizontal="left"/>
    </xf>
    <xf numFmtId="169" fontId="111" fillId="34" borderId="11" xfId="36" applyNumberFormat="1" applyFont="1" applyFill="1" applyBorder="1" applyAlignment="1">
      <alignment horizontal="center" vertical="center"/>
    </xf>
    <xf numFmtId="169" fontId="89" fillId="35" borderId="11" xfId="0" quotePrefix="1" applyNumberFormat="1" applyFont="1" applyFill="1" applyBorder="1" applyAlignment="1">
      <alignment horizontal="center" vertical="center"/>
    </xf>
    <xf numFmtId="0" fontId="68" fillId="35" borderId="11" xfId="0" quotePrefix="1" applyNumberFormat="1" applyFont="1" applyFill="1" applyBorder="1" applyAlignment="1">
      <alignment horizontal="center" vertical="center"/>
    </xf>
    <xf numFmtId="167" fontId="89" fillId="0" borderId="11" xfId="0" quotePrefix="1" applyNumberFormat="1" applyFont="1" applyBorder="1" applyAlignment="1">
      <alignment horizontal="center" vertical="center"/>
    </xf>
    <xf numFmtId="1" fontId="68" fillId="35" borderId="11" xfId="0" quotePrefix="1" applyNumberFormat="1" applyFont="1" applyFill="1" applyBorder="1" applyAlignment="1">
      <alignment horizontal="center" vertical="center"/>
    </xf>
    <xf numFmtId="168" fontId="89" fillId="0" borderId="11" xfId="0" quotePrefix="1" applyNumberFormat="1" applyFont="1" applyBorder="1" applyAlignment="1">
      <alignment horizontal="center" vertical="center"/>
    </xf>
    <xf numFmtId="0" fontId="131" fillId="29" borderId="0" xfId="36" applyFont="1" applyFill="1" applyBorder="1" applyAlignment="1" applyProtection="1">
      <alignment vertical="center" wrapText="1"/>
      <protection locked="0"/>
    </xf>
    <xf numFmtId="0" fontId="133" fillId="25" borderId="10" xfId="36" applyFont="1" applyFill="1" applyBorder="1" applyAlignment="1" applyProtection="1">
      <alignment vertical="center" wrapText="1"/>
      <protection locked="0"/>
    </xf>
    <xf numFmtId="0" fontId="56" fillId="29" borderId="12" xfId="36" applyFont="1" applyFill="1" applyBorder="1" applyAlignment="1" applyProtection="1">
      <alignment vertical="center" wrapText="1"/>
      <protection locked="0"/>
    </xf>
    <xf numFmtId="0" fontId="133" fillId="29" borderId="12" xfId="36" applyFont="1" applyFill="1" applyBorder="1" applyAlignment="1" applyProtection="1">
      <alignment vertical="center" wrapText="1"/>
      <protection locked="0"/>
    </xf>
    <xf numFmtId="14" fontId="56" fillId="29" borderId="12" xfId="36" applyNumberFormat="1" applyFont="1" applyFill="1" applyBorder="1" applyAlignment="1" applyProtection="1">
      <alignment vertical="center" wrapText="1"/>
      <protection locked="0"/>
    </xf>
    <xf numFmtId="0" fontId="134" fillId="34" borderId="0" xfId="36" applyFont="1" applyFill="1" applyBorder="1" applyAlignment="1" applyProtection="1">
      <alignment vertical="center" wrapText="1"/>
      <protection locked="0"/>
    </xf>
    <xf numFmtId="0" fontId="68" fillId="32" borderId="0" xfId="31" applyFont="1" applyFill="1" applyBorder="1" applyAlignment="1" applyProtection="1">
      <alignment vertical="center"/>
    </xf>
    <xf numFmtId="0" fontId="132" fillId="29" borderId="0" xfId="36" applyFont="1" applyFill="1" applyBorder="1" applyAlignment="1" applyProtection="1">
      <alignment vertical="center" wrapText="1"/>
      <protection locked="0"/>
    </xf>
    <xf numFmtId="0" fontId="135" fillId="29" borderId="12" xfId="36" applyFont="1" applyFill="1" applyBorder="1" applyAlignment="1" applyProtection="1">
      <alignment vertical="center" wrapText="1"/>
      <protection locked="0"/>
    </xf>
    <xf numFmtId="0" fontId="68" fillId="40" borderId="11" xfId="0" quotePrefix="1" applyFont="1" applyFill="1" applyBorder="1" applyAlignment="1">
      <alignment horizontal="center" vertical="center"/>
    </xf>
    <xf numFmtId="0" fontId="68" fillId="48" borderId="11" xfId="0" quotePrefix="1" applyFont="1" applyFill="1" applyBorder="1" applyAlignment="1">
      <alignment horizontal="center" vertical="center"/>
    </xf>
    <xf numFmtId="0" fontId="136" fillId="0" borderId="0" xfId="0" applyFont="1"/>
    <xf numFmtId="0" fontId="68" fillId="40" borderId="26" xfId="0" quotePrefix="1" applyFont="1" applyFill="1" applyBorder="1" applyAlignment="1">
      <alignment horizontal="center" vertical="center"/>
    </xf>
    <xf numFmtId="0" fontId="106" fillId="32" borderId="0" xfId="31" applyFont="1" applyFill="1" applyBorder="1" applyAlignment="1" applyProtection="1">
      <alignment vertical="center"/>
    </xf>
    <xf numFmtId="0" fontId="137" fillId="0" borderId="43" xfId="0" quotePrefix="1" applyFont="1" applyFill="1" applyBorder="1" applyAlignment="1"/>
    <xf numFmtId="0" fontId="89" fillId="0" borderId="48" xfId="36" applyNumberFormat="1" applyFont="1" applyFill="1" applyBorder="1" applyAlignment="1">
      <alignment horizontal="center" vertical="center" wrapText="1"/>
    </xf>
    <xf numFmtId="172" fontId="89" fillId="0" borderId="48" xfId="36" applyNumberFormat="1" applyFont="1" applyFill="1" applyBorder="1" applyAlignment="1">
      <alignment horizontal="center" vertical="center" wrapText="1"/>
    </xf>
    <xf numFmtId="1" fontId="89" fillId="0" borderId="48" xfId="36" applyNumberFormat="1" applyFont="1" applyFill="1" applyBorder="1" applyAlignment="1">
      <alignment horizontal="left" vertical="center" shrinkToFit="1"/>
    </xf>
    <xf numFmtId="0" fontId="89" fillId="0" borderId="45" xfId="36" applyNumberFormat="1" applyFont="1" applyFill="1" applyBorder="1" applyAlignment="1">
      <alignment horizontal="center" vertical="center" wrapText="1"/>
    </xf>
    <xf numFmtId="172" fontId="89" fillId="0" borderId="45" xfId="36" applyNumberFormat="1" applyFont="1" applyFill="1" applyBorder="1" applyAlignment="1">
      <alignment horizontal="center" vertical="center" wrapText="1"/>
    </xf>
    <xf numFmtId="1" fontId="89" fillId="0" borderId="45" xfId="36" applyNumberFormat="1" applyFont="1" applyFill="1" applyBorder="1" applyAlignment="1">
      <alignment horizontal="left" vertical="center" shrinkToFit="1"/>
    </xf>
    <xf numFmtId="0" fontId="89" fillId="0" borderId="47" xfId="36" applyNumberFormat="1" applyFont="1" applyFill="1" applyBorder="1" applyAlignment="1">
      <alignment horizontal="center" vertical="center" wrapText="1"/>
    </xf>
    <xf numFmtId="172" fontId="89" fillId="0" borderId="47" xfId="36" applyNumberFormat="1" applyFont="1" applyFill="1" applyBorder="1" applyAlignment="1">
      <alignment horizontal="center" vertical="center" wrapText="1"/>
    </xf>
    <xf numFmtId="1" fontId="89" fillId="0" borderId="47" xfId="36" applyNumberFormat="1" applyFont="1" applyFill="1" applyBorder="1" applyAlignment="1">
      <alignment horizontal="left" vertical="center" shrinkToFit="1"/>
    </xf>
    <xf numFmtId="0" fontId="89" fillId="0" borderId="48" xfId="36" applyNumberFormat="1" applyFont="1" applyFill="1" applyBorder="1" applyAlignment="1">
      <alignment horizontal="left" vertical="center" wrapText="1"/>
    </xf>
    <xf numFmtId="0" fontId="89" fillId="0" borderId="48" xfId="36" quotePrefix="1" applyNumberFormat="1" applyFont="1" applyFill="1" applyBorder="1" applyAlignment="1">
      <alignment horizontal="center" vertical="center" wrapText="1"/>
    </xf>
    <xf numFmtId="0" fontId="89" fillId="0" borderId="11" xfId="36" applyFont="1" applyFill="1" applyBorder="1" applyAlignment="1">
      <alignment horizontal="center" vertical="center"/>
    </xf>
    <xf numFmtId="14" fontId="89" fillId="0" borderId="11" xfId="36" applyNumberFormat="1" applyFont="1" applyFill="1" applyBorder="1" applyAlignment="1">
      <alignment horizontal="center" vertical="center"/>
    </xf>
    <xf numFmtId="0" fontId="89" fillId="0" borderId="11" xfId="36" applyFont="1" applyFill="1" applyBorder="1" applyAlignment="1">
      <alignment horizontal="left" vertical="center" wrapText="1"/>
    </xf>
    <xf numFmtId="0" fontId="139" fillId="0" borderId="11" xfId="36" applyFont="1" applyFill="1" applyBorder="1" applyAlignment="1">
      <alignment horizontal="left" vertical="center" wrapText="1"/>
    </xf>
    <xf numFmtId="168" fontId="89" fillId="0" borderId="11" xfId="36" applyNumberFormat="1" applyFont="1" applyFill="1" applyBorder="1" applyAlignment="1">
      <alignment horizontal="center" vertical="center"/>
    </xf>
    <xf numFmtId="1" fontId="68" fillId="0" borderId="11" xfId="36" applyNumberFormat="1" applyFont="1" applyFill="1" applyBorder="1" applyAlignment="1">
      <alignment horizontal="center" vertical="center"/>
    </xf>
    <xf numFmtId="0" fontId="89" fillId="0" borderId="0" xfId="36" applyFont="1" applyFill="1" applyAlignment="1">
      <alignment vertical="center"/>
    </xf>
    <xf numFmtId="1" fontId="89" fillId="0" borderId="11" xfId="36" applyNumberFormat="1" applyFont="1" applyFill="1" applyBorder="1" applyAlignment="1">
      <alignment horizontal="center" vertical="center"/>
    </xf>
    <xf numFmtId="0" fontId="89" fillId="0" borderId="11" xfId="36" applyNumberFormat="1" applyFont="1" applyFill="1" applyBorder="1" applyAlignment="1">
      <alignment horizontal="left" vertical="center" wrapText="1"/>
    </xf>
    <xf numFmtId="0" fontId="69" fillId="47" borderId="26" xfId="36" applyFont="1" applyFill="1" applyBorder="1" applyAlignment="1" applyProtection="1">
      <alignment horizontal="left" vertical="center" wrapText="1"/>
      <protection hidden="1"/>
    </xf>
    <xf numFmtId="0" fontId="69" fillId="47" borderId="26" xfId="36" applyFont="1" applyFill="1" applyBorder="1" applyAlignment="1" applyProtection="1">
      <alignment horizontal="center" vertical="center" wrapText="1"/>
      <protection hidden="1"/>
    </xf>
    <xf numFmtId="14" fontId="121" fillId="47" borderId="26" xfId="0" applyNumberFormat="1" applyFont="1" applyFill="1" applyBorder="1" applyAlignment="1">
      <alignment horizontal="center"/>
    </xf>
    <xf numFmtId="0" fontId="35" fillId="47" borderId="26" xfId="36" applyFont="1" applyFill="1" applyBorder="1" applyAlignment="1">
      <alignment vertical="center" wrapText="1"/>
    </xf>
    <xf numFmtId="0" fontId="121" fillId="47" borderId="26" xfId="0" applyFont="1" applyFill="1" applyBorder="1" applyAlignment="1">
      <alignment horizontal="left"/>
    </xf>
    <xf numFmtId="0" fontId="35" fillId="47" borderId="26" xfId="36" applyFont="1" applyFill="1" applyBorder="1" applyAlignment="1">
      <alignment vertical="center"/>
    </xf>
    <xf numFmtId="167" fontId="23" fillId="47" borderId="26" xfId="36" applyNumberFormat="1" applyFont="1" applyFill="1" applyBorder="1" applyAlignment="1" applyProtection="1">
      <alignment horizontal="center" vertical="center" wrapText="1"/>
      <protection locked="0"/>
    </xf>
    <xf numFmtId="49" fontId="23" fillId="47" borderId="26" xfId="36" applyNumberFormat="1" applyFont="1" applyFill="1" applyBorder="1" applyAlignment="1" applyProtection="1">
      <alignment horizontal="center" vertical="center" wrapText="1"/>
      <protection locked="0"/>
    </xf>
    <xf numFmtId="1" fontId="23" fillId="47" borderId="26" xfId="36" applyNumberFormat="1" applyFont="1" applyFill="1" applyBorder="1" applyAlignment="1" applyProtection="1">
      <alignment horizontal="center" vertical="center" wrapText="1"/>
      <protection locked="0"/>
    </xf>
    <xf numFmtId="0" fontId="123" fillId="25" borderId="10" xfId="36" applyFont="1" applyFill="1" applyBorder="1" applyAlignment="1" applyProtection="1">
      <alignment vertical="center" wrapText="1"/>
      <protection locked="0"/>
    </xf>
    <xf numFmtId="0" fontId="53" fillId="0" borderId="0" xfId="36" applyFont="1" applyFill="1" applyBorder="1" applyAlignment="1"/>
    <xf numFmtId="0" fontId="53" fillId="0" borderId="0" xfId="36" applyFont="1" applyFill="1" applyBorder="1" applyAlignment="1">
      <alignment wrapText="1"/>
    </xf>
    <xf numFmtId="0" fontId="53" fillId="0" borderId="0" xfId="36" applyFont="1" applyFill="1" applyAlignment="1">
      <alignment horizontal="left" wrapText="1"/>
    </xf>
    <xf numFmtId="0" fontId="53" fillId="0" borderId="0" xfId="36" applyFont="1" applyFill="1" applyAlignment="1">
      <alignment horizontal="left"/>
    </xf>
    <xf numFmtId="0" fontId="53" fillId="0" borderId="0" xfId="36" applyFont="1" applyFill="1" applyAlignment="1">
      <alignment horizontal="center"/>
    </xf>
    <xf numFmtId="0" fontId="53" fillId="0" borderId="0" xfId="36" applyFont="1" applyFill="1" applyAlignment="1"/>
    <xf numFmtId="14" fontId="53" fillId="0" borderId="0" xfId="36" applyNumberFormat="1" applyFont="1" applyFill="1"/>
    <xf numFmtId="0" fontId="53" fillId="0" borderId="0" xfId="36" applyNumberFormat="1" applyFont="1" applyFill="1" applyBorder="1" applyAlignment="1">
      <alignment horizontal="center" wrapText="1"/>
    </xf>
    <xf numFmtId="0" fontId="53" fillId="0" borderId="0" xfId="36" applyNumberFormat="1" applyFont="1" applyFill="1" applyBorder="1" applyAlignment="1">
      <alignment horizontal="left" wrapText="1"/>
    </xf>
    <xf numFmtId="0" fontId="54" fillId="0" borderId="11" xfId="36"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4" fillId="0" borderId="11" xfId="36" applyFont="1" applyFill="1" applyBorder="1" applyAlignment="1">
      <alignment horizontal="left" vertical="center" wrapText="1"/>
    </xf>
    <xf numFmtId="0" fontId="140" fillId="0" borderId="11" xfId="36" applyFont="1" applyFill="1" applyBorder="1" applyAlignment="1">
      <alignment horizontal="left" vertical="center" wrapText="1"/>
    </xf>
    <xf numFmtId="167" fontId="54" fillId="0" borderId="11" xfId="36" applyNumberFormat="1" applyFont="1" applyFill="1" applyBorder="1" applyAlignment="1">
      <alignment horizontal="center" vertical="center"/>
    </xf>
    <xf numFmtId="1" fontId="67" fillId="0" borderId="11" xfId="36" applyNumberFormat="1" applyFont="1" applyFill="1" applyBorder="1" applyAlignment="1">
      <alignment horizontal="center" vertical="center"/>
    </xf>
    <xf numFmtId="0" fontId="54" fillId="0" borderId="0" xfId="36" applyFont="1" applyFill="1" applyAlignment="1">
      <alignment vertical="center"/>
    </xf>
    <xf numFmtId="0" fontId="141"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0" fontId="54" fillId="0" borderId="11" xfId="36" applyNumberFormat="1" applyFont="1" applyFill="1" applyBorder="1" applyAlignment="1">
      <alignment horizontal="left" vertical="center" wrapText="1"/>
    </xf>
    <xf numFmtId="0" fontId="56" fillId="24" borderId="0" xfId="36" applyFont="1" applyFill="1" applyBorder="1" applyAlignment="1" applyProtection="1">
      <alignment horizontal="left" vertical="center" wrapText="1"/>
      <protection locked="0"/>
    </xf>
    <xf numFmtId="0" fontId="56" fillId="24" borderId="0" xfId="36" applyFont="1" applyFill="1" applyBorder="1" applyAlignment="1" applyProtection="1">
      <alignment vertical="center" wrapText="1"/>
      <protection locked="0"/>
    </xf>
    <xf numFmtId="0" fontId="56" fillId="24" borderId="0" xfId="36" applyFont="1" applyFill="1" applyBorder="1" applyAlignment="1" applyProtection="1">
      <alignment wrapText="1"/>
      <protection locked="0"/>
    </xf>
    <xf numFmtId="0" fontId="56" fillId="24" borderId="0" xfId="36" applyFont="1" applyFill="1" applyBorder="1" applyAlignment="1" applyProtection="1">
      <alignment horizontal="left" wrapText="1"/>
      <protection locked="0"/>
    </xf>
    <xf numFmtId="14" fontId="56" fillId="24" borderId="0" xfId="36" applyNumberFormat="1" applyFont="1" applyFill="1" applyBorder="1" applyAlignment="1" applyProtection="1">
      <alignment horizontal="left" vertical="center" wrapText="1"/>
      <protection locked="0"/>
    </xf>
    <xf numFmtId="0" fontId="56" fillId="24" borderId="0" xfId="36" applyNumberFormat="1" applyFont="1" applyFill="1" applyBorder="1" applyAlignment="1" applyProtection="1">
      <alignment horizontal="right" vertical="center" wrapText="1"/>
      <protection locked="0"/>
    </xf>
    <xf numFmtId="0" fontId="79" fillId="34" borderId="30" xfId="36" applyFont="1" applyFill="1" applyBorder="1" applyAlignment="1">
      <alignment vertical="center"/>
    </xf>
    <xf numFmtId="0" fontId="79" fillId="34" borderId="24" xfId="36" applyFont="1" applyFill="1" applyBorder="1" applyAlignment="1">
      <alignment vertical="center"/>
    </xf>
    <xf numFmtId="0" fontId="79" fillId="34" borderId="25" xfId="36" applyFont="1" applyFill="1" applyBorder="1" applyAlignment="1">
      <alignment vertical="center"/>
    </xf>
    <xf numFmtId="168" fontId="56" fillId="29" borderId="12" xfId="36" applyNumberFormat="1" applyFont="1" applyFill="1" applyBorder="1" applyAlignment="1" applyProtection="1">
      <alignment vertical="center" wrapText="1"/>
      <protection locked="0"/>
    </xf>
    <xf numFmtId="168" fontId="49" fillId="29" borderId="11" xfId="36" applyNumberFormat="1" applyFont="1" applyFill="1" applyBorder="1" applyAlignment="1">
      <alignment horizontal="center" vertical="center" wrapText="1"/>
    </xf>
    <xf numFmtId="168" fontId="53" fillId="0" borderId="0" xfId="36" applyNumberFormat="1" applyFont="1" applyFill="1" applyAlignment="1">
      <alignment horizontal="left"/>
    </xf>
    <xf numFmtId="168" fontId="53" fillId="0" borderId="0" xfId="36" applyNumberFormat="1" applyFont="1" applyFill="1" applyAlignment="1">
      <alignment horizontal="center"/>
    </xf>
    <xf numFmtId="168" fontId="54" fillId="0" borderId="11" xfId="36" applyNumberFormat="1" applyFont="1" applyFill="1" applyBorder="1" applyAlignment="1">
      <alignment horizontal="center" vertical="center"/>
    </xf>
    <xf numFmtId="0" fontId="145" fillId="29" borderId="10" xfId="36" applyFont="1" applyFill="1" applyBorder="1" applyAlignment="1" applyProtection="1">
      <alignment horizontal="right" vertical="center" wrapText="1"/>
      <protection locked="0"/>
    </xf>
    <xf numFmtId="0" fontId="143" fillId="29" borderId="12" xfId="36" applyFont="1" applyFill="1" applyBorder="1" applyAlignment="1" applyProtection="1">
      <alignment horizontal="right" vertical="center" wrapText="1"/>
      <protection locked="0"/>
    </xf>
    <xf numFmtId="0" fontId="148" fillId="31" borderId="11" xfId="36" applyFont="1" applyFill="1" applyBorder="1" applyAlignment="1" applyProtection="1">
      <alignment horizontal="center" vertical="center" wrapText="1"/>
      <protection locked="0"/>
    </xf>
    <xf numFmtId="0" fontId="26" fillId="0" borderId="0" xfId="36" applyFont="1" applyFill="1" applyAlignment="1" applyProtection="1">
      <alignment horizontal="center" vertical="center" wrapText="1"/>
      <protection locked="0"/>
    </xf>
    <xf numFmtId="169" fontId="124" fillId="29" borderId="10" xfId="36" applyNumberFormat="1" applyFont="1" applyFill="1" applyBorder="1" applyAlignment="1" applyProtection="1">
      <alignment horizontal="left" vertical="center" wrapText="1"/>
      <protection locked="0"/>
    </xf>
    <xf numFmtId="169" fontId="124" fillId="29" borderId="10" xfId="36" applyNumberFormat="1" applyFont="1" applyFill="1" applyBorder="1" applyAlignment="1" applyProtection="1">
      <alignment vertical="center" wrapText="1"/>
      <protection locked="0"/>
    </xf>
    <xf numFmtId="0" fontId="146" fillId="29" borderId="12" xfId="36" applyFont="1" applyFill="1" applyBorder="1" applyAlignment="1" applyProtection="1">
      <alignment vertical="center" wrapText="1"/>
      <protection locked="0"/>
    </xf>
    <xf numFmtId="1" fontId="149" fillId="0" borderId="11" xfId="36" applyNumberFormat="1" applyFont="1" applyFill="1" applyBorder="1" applyAlignment="1" applyProtection="1">
      <alignment horizontal="center" vertical="center" wrapText="1"/>
      <protection locked="0"/>
    </xf>
    <xf numFmtId="14" fontId="149" fillId="0" borderId="11" xfId="36" applyNumberFormat="1" applyFont="1" applyFill="1" applyBorder="1" applyAlignment="1" applyProtection="1">
      <alignment horizontal="center" vertical="center" wrapText="1"/>
      <protection locked="0"/>
    </xf>
    <xf numFmtId="0" fontId="149" fillId="0" borderId="11" xfId="36" applyFont="1" applyFill="1" applyBorder="1" applyAlignment="1" applyProtection="1">
      <alignment horizontal="left" vertical="center" wrapText="1"/>
      <protection locked="0"/>
    </xf>
    <xf numFmtId="169" fontId="149" fillId="0" borderId="11" xfId="36" applyNumberFormat="1" applyFont="1" applyFill="1" applyBorder="1" applyAlignment="1" applyProtection="1">
      <alignment horizontal="center" vertical="center" wrapText="1"/>
      <protection locked="0"/>
    </xf>
    <xf numFmtId="169" fontId="25" fillId="45" borderId="11" xfId="36" applyNumberFormat="1" applyFont="1" applyFill="1" applyBorder="1" applyAlignment="1" applyProtection="1">
      <alignment horizontal="center" vertical="center" wrapText="1"/>
      <protection hidden="1"/>
    </xf>
    <xf numFmtId="169" fontId="150" fillId="0" borderId="11" xfId="36" applyNumberFormat="1" applyFont="1" applyFill="1" applyBorder="1" applyAlignment="1" applyProtection="1">
      <alignment horizontal="center" vertical="center" wrapText="1"/>
      <protection locked="0"/>
    </xf>
    <xf numFmtId="0" fontId="88" fillId="29" borderId="12" xfId="36" applyFont="1" applyFill="1" applyBorder="1" applyAlignment="1" applyProtection="1">
      <alignment vertical="center" wrapText="1"/>
      <protection locked="0"/>
    </xf>
    <xf numFmtId="0" fontId="57" fillId="0" borderId="0" xfId="36" applyFont="1" applyFill="1" applyAlignment="1">
      <alignment horizontal="center"/>
    </xf>
    <xf numFmtId="14" fontId="57" fillId="0" borderId="0" xfId="36" applyNumberFormat="1" applyFont="1" applyFill="1" applyAlignment="1">
      <alignment horizontal="center"/>
    </xf>
    <xf numFmtId="0" fontId="57" fillId="0" borderId="0" xfId="36" applyFont="1" applyFill="1"/>
    <xf numFmtId="0" fontId="145" fillId="29" borderId="10" xfId="36" applyFont="1" applyFill="1" applyBorder="1" applyAlignment="1" applyProtection="1">
      <alignment horizontal="right" vertical="center" wrapText="1"/>
      <protection locked="0"/>
    </xf>
    <xf numFmtId="0" fontId="67" fillId="39" borderId="11" xfId="31" applyFont="1" applyFill="1" applyBorder="1" applyAlignment="1" applyProtection="1">
      <alignment horizontal="left" vertical="center" wrapText="1"/>
    </xf>
    <xf numFmtId="0" fontId="88" fillId="0" borderId="11" xfId="0" applyFont="1" applyBorder="1" applyAlignment="1">
      <alignment horizontal="center" vertical="center" wrapText="1"/>
    </xf>
    <xf numFmtId="0" fontId="88" fillId="0" borderId="11" xfId="0" applyFont="1" applyBorder="1" applyAlignment="1">
      <alignment horizontal="left" vertical="center" wrapText="1"/>
    </xf>
    <xf numFmtId="0" fontId="152" fillId="0" borderId="11" xfId="36" applyFont="1" applyFill="1" applyBorder="1" applyAlignment="1" applyProtection="1">
      <alignment horizontal="center" vertical="center" wrapText="1"/>
      <protection locked="0"/>
    </xf>
    <xf numFmtId="0" fontId="153" fillId="0" borderId="11" xfId="36" applyFont="1" applyFill="1" applyBorder="1" applyAlignment="1" applyProtection="1">
      <alignment horizontal="center" vertical="center" wrapText="1"/>
      <protection locked="0"/>
    </xf>
    <xf numFmtId="1" fontId="152" fillId="0" borderId="11" xfId="36" applyNumberFormat="1" applyFont="1" applyFill="1" applyBorder="1" applyAlignment="1" applyProtection="1">
      <alignment horizontal="center" vertical="center" wrapText="1"/>
      <protection locked="0"/>
    </xf>
    <xf numFmtId="14" fontId="152" fillId="0" borderId="11" xfId="36" applyNumberFormat="1" applyFont="1" applyFill="1" applyBorder="1" applyAlignment="1" applyProtection="1">
      <alignment horizontal="center" vertical="center" wrapText="1"/>
      <protection locked="0"/>
    </xf>
    <xf numFmtId="0" fontId="152" fillId="0" borderId="11" xfId="36" applyFont="1" applyFill="1" applyBorder="1" applyAlignment="1" applyProtection="1">
      <alignment horizontal="left" vertical="center" wrapText="1"/>
      <protection locked="0"/>
    </xf>
    <xf numFmtId="169" fontId="152" fillId="0" borderId="11" xfId="36" applyNumberFormat="1" applyFont="1" applyFill="1" applyBorder="1" applyAlignment="1" applyProtection="1">
      <alignment horizontal="center" vertical="center" wrapText="1"/>
      <protection locked="0"/>
    </xf>
    <xf numFmtId="169" fontId="143" fillId="45" borderId="11" xfId="36" applyNumberFormat="1" applyFont="1" applyFill="1" applyBorder="1" applyAlignment="1" applyProtection="1">
      <alignment horizontal="center" vertical="center" wrapText="1"/>
      <protection hidden="1"/>
    </xf>
    <xf numFmtId="169" fontId="154" fillId="0" borderId="11" xfId="36" applyNumberFormat="1" applyFont="1" applyFill="1" applyBorder="1" applyAlignment="1" applyProtection="1">
      <alignment horizontal="center" vertical="center" wrapText="1"/>
      <protection locked="0"/>
    </xf>
    <xf numFmtId="1" fontId="124" fillId="0" borderId="11" xfId="36" applyNumberFormat="1" applyFont="1" applyFill="1" applyBorder="1" applyAlignment="1" applyProtection="1">
      <alignment horizontal="center" vertical="center" wrapText="1"/>
      <protection locked="0"/>
    </xf>
    <xf numFmtId="49" fontId="143" fillId="0" borderId="11" xfId="36" applyNumberFormat="1" applyFont="1" applyFill="1" applyBorder="1" applyAlignment="1" applyProtection="1">
      <alignment vertical="center" wrapText="1"/>
      <protection locked="0"/>
    </xf>
    <xf numFmtId="1" fontId="139" fillId="0" borderId="11" xfId="36" applyNumberFormat="1" applyFont="1" applyFill="1" applyBorder="1" applyAlignment="1">
      <alignment horizontal="center" vertical="center" wrapText="1"/>
    </xf>
    <xf numFmtId="14" fontId="139" fillId="0" borderId="11" xfId="36" applyNumberFormat="1" applyFont="1" applyFill="1" applyBorder="1" applyAlignment="1">
      <alignment horizontal="center" vertical="center" wrapText="1"/>
    </xf>
    <xf numFmtId="49" fontId="89" fillId="0" borderId="11" xfId="36" applyNumberFormat="1" applyFont="1" applyFill="1" applyBorder="1" applyAlignment="1">
      <alignment horizontal="center" vertical="center"/>
    </xf>
    <xf numFmtId="169" fontId="89" fillId="0" borderId="11" xfId="36" applyNumberFormat="1" applyFont="1" applyFill="1" applyBorder="1" applyAlignment="1">
      <alignment horizontal="center" vertical="center"/>
    </xf>
    <xf numFmtId="0" fontId="68" fillId="0" borderId="11" xfId="36" applyNumberFormat="1" applyFont="1" applyFill="1" applyBorder="1" applyAlignment="1">
      <alignment horizontal="center" vertical="center"/>
    </xf>
    <xf numFmtId="0" fontId="156" fillId="29" borderId="10" xfId="36" applyFont="1" applyFill="1" applyBorder="1" applyAlignment="1" applyProtection="1">
      <alignment vertical="center" wrapText="1"/>
      <protection locked="0"/>
    </xf>
    <xf numFmtId="0" fontId="157" fillId="29" borderId="10" xfId="36" applyFont="1" applyFill="1" applyBorder="1" applyAlignment="1" applyProtection="1">
      <alignment horizontal="center" vertical="center" wrapText="1"/>
      <protection locked="0"/>
    </xf>
    <xf numFmtId="49" fontId="89" fillId="37" borderId="11" xfId="36" applyNumberFormat="1" applyFont="1" applyFill="1" applyBorder="1" applyAlignment="1" applyProtection="1">
      <alignment horizontal="center" vertical="center"/>
      <protection locked="0" hidden="1"/>
    </xf>
    <xf numFmtId="0" fontId="90" fillId="0" borderId="0" xfId="36" applyFont="1" applyFill="1" applyAlignment="1">
      <alignment horizontal="left"/>
    </xf>
    <xf numFmtId="14" fontId="90" fillId="0" borderId="0" xfId="36" applyNumberFormat="1" applyFont="1" applyFill="1" applyAlignment="1">
      <alignment horizontal="center"/>
    </xf>
    <xf numFmtId="0" fontId="89" fillId="0" borderId="0" xfId="36" applyFont="1" applyFill="1" applyBorder="1" applyAlignment="1">
      <alignment horizontal="center" vertical="center" wrapText="1"/>
    </xf>
    <xf numFmtId="0" fontId="90" fillId="0" borderId="0" xfId="36" applyFont="1" applyFill="1" applyAlignment="1">
      <alignment horizontal="center"/>
    </xf>
    <xf numFmtId="0" fontId="90" fillId="0" borderId="0" xfId="36" applyFont="1" applyFill="1"/>
    <xf numFmtId="49" fontId="90" fillId="0" borderId="0" xfId="36" applyNumberFormat="1" applyFont="1" applyFill="1" applyAlignment="1">
      <alignment horizontal="center"/>
    </xf>
    <xf numFmtId="0" fontId="42" fillId="0" borderId="11" xfId="0" applyFont="1" applyBorder="1" applyAlignment="1">
      <alignment horizontal="center" vertical="center" wrapText="1"/>
    </xf>
    <xf numFmtId="0" fontId="42" fillId="32" borderId="11" xfId="0" applyFont="1" applyFill="1" applyBorder="1" applyAlignment="1">
      <alignment horizontal="center" vertical="center" wrapText="1"/>
    </xf>
    <xf numFmtId="0" fontId="43" fillId="32" borderId="11" xfId="0" applyFont="1" applyFill="1" applyBorder="1" applyAlignment="1">
      <alignment horizontal="center" vertical="center" wrapText="1"/>
    </xf>
    <xf numFmtId="0" fontId="89" fillId="0" borderId="48" xfId="36" applyNumberFormat="1" applyFont="1" applyFill="1" applyBorder="1" applyAlignment="1">
      <alignment horizontal="center" vertical="center" wrapText="1"/>
    </xf>
    <xf numFmtId="0" fontId="89" fillId="0" borderId="47" xfId="36" applyNumberFormat="1" applyFont="1" applyFill="1" applyBorder="1" applyAlignment="1">
      <alignment horizontal="center" vertical="center" wrapText="1"/>
    </xf>
    <xf numFmtId="0" fontId="89" fillId="0" borderId="43" xfId="36" applyFont="1" applyFill="1" applyBorder="1" applyAlignment="1">
      <alignment horizontal="center" vertical="center"/>
    </xf>
    <xf numFmtId="0" fontId="138" fillId="0" borderId="43" xfId="36" applyFont="1" applyFill="1" applyBorder="1" applyAlignment="1" applyProtection="1">
      <alignment horizontal="center" vertical="center" wrapText="1"/>
      <protection locked="0"/>
    </xf>
    <xf numFmtId="0" fontId="80" fillId="36" borderId="19" xfId="0" applyNumberFormat="1" applyFont="1" applyFill="1" applyBorder="1" applyAlignment="1">
      <alignment horizontal="left" vertical="center" wrapText="1"/>
    </xf>
    <xf numFmtId="0" fontId="80" fillId="36" borderId="20" xfId="0" applyNumberFormat="1" applyFont="1" applyFill="1" applyBorder="1" applyAlignment="1">
      <alignment horizontal="left" vertical="center" wrapText="1"/>
    </xf>
    <xf numFmtId="0" fontId="80" fillId="36" borderId="21" xfId="0" applyNumberFormat="1" applyFont="1" applyFill="1" applyBorder="1" applyAlignment="1">
      <alignment horizontal="left" vertical="center" wrapText="1"/>
    </xf>
    <xf numFmtId="0" fontId="160" fillId="0" borderId="0" xfId="0" quotePrefix="1" applyFont="1" applyBorder="1" applyAlignment="1">
      <alignment horizontal="left"/>
    </xf>
    <xf numFmtId="14" fontId="121" fillId="47" borderId="11" xfId="0" applyNumberFormat="1" applyFont="1" applyFill="1" applyBorder="1" applyAlignment="1">
      <alignment horizontal="center" vertical="center"/>
    </xf>
    <xf numFmtId="20" fontId="90" fillId="0" borderId="11" xfId="0" applyNumberFormat="1" applyFont="1" applyFill="1" applyBorder="1" applyAlignment="1">
      <alignment horizontal="center" vertical="center" wrapText="1"/>
    </xf>
    <xf numFmtId="0" fontId="90" fillId="0" borderId="11" xfId="0" applyFont="1" applyFill="1" applyBorder="1" applyAlignment="1">
      <alignment vertical="center" wrapText="1"/>
    </xf>
    <xf numFmtId="0" fontId="90" fillId="0" borderId="11" xfId="0" applyFont="1" applyBorder="1" applyAlignment="1">
      <alignment horizontal="center" vertical="center" wrapText="1"/>
    </xf>
    <xf numFmtId="0" fontId="90" fillId="30" borderId="11" xfId="0" applyFont="1" applyFill="1" applyBorder="1" applyAlignment="1">
      <alignment vertical="center" wrapText="1"/>
    </xf>
    <xf numFmtId="0" fontId="136" fillId="35" borderId="0" xfId="0" applyFont="1" applyFill="1"/>
    <xf numFmtId="0" fontId="40" fillId="0" borderId="0" xfId="0" applyFont="1"/>
    <xf numFmtId="0" fontId="70" fillId="29" borderId="11" xfId="36" applyFont="1" applyFill="1" applyBorder="1" applyAlignment="1">
      <alignment horizontal="center" vertical="center" wrapText="1"/>
    </xf>
    <xf numFmtId="14" fontId="70" fillId="29" borderId="11" xfId="36" applyNumberFormat="1" applyFont="1" applyFill="1" applyBorder="1" applyAlignment="1">
      <alignment horizontal="center" vertical="center" wrapText="1"/>
    </xf>
    <xf numFmtId="0" fontId="70" fillId="29" borderId="11" xfId="36" applyNumberFormat="1" applyFont="1" applyFill="1" applyBorder="1" applyAlignment="1">
      <alignment horizontal="center" vertical="center" wrapText="1"/>
    </xf>
    <xf numFmtId="0" fontId="70" fillId="35" borderId="0" xfId="36" applyFont="1" applyFill="1" applyBorder="1" applyAlignment="1">
      <alignment horizontal="center" vertical="center" wrapText="1"/>
    </xf>
    <xf numFmtId="167" fontId="54" fillId="35" borderId="0" xfId="36" applyNumberFormat="1" applyFont="1" applyFill="1" applyBorder="1" applyAlignment="1">
      <alignment horizontal="center" vertical="center"/>
    </xf>
    <xf numFmtId="1" fontId="67" fillId="0" borderId="11" xfId="36" applyNumberFormat="1" applyFont="1" applyFill="1" applyBorder="1" applyAlignment="1">
      <alignment horizontal="center" vertical="center" wrapText="1"/>
    </xf>
    <xf numFmtId="14" fontId="140" fillId="0" borderId="11" xfId="36" applyNumberFormat="1" applyFont="1" applyFill="1" applyBorder="1" applyAlignment="1">
      <alignment horizontal="center" vertical="center" wrapText="1"/>
    </xf>
    <xf numFmtId="0" fontId="140" fillId="0" borderId="11" xfId="36" applyFont="1" applyFill="1" applyBorder="1" applyAlignment="1">
      <alignment vertical="center" wrapText="1"/>
    </xf>
    <xf numFmtId="0" fontId="140" fillId="0" borderId="11" xfId="36" applyFont="1" applyFill="1" applyBorder="1" applyAlignment="1">
      <alignment horizontal="center" vertical="center" wrapText="1"/>
    </xf>
    <xf numFmtId="49" fontId="161" fillId="37" borderId="11" xfId="36" applyNumberFormat="1" applyFont="1" applyFill="1" applyBorder="1" applyAlignment="1" applyProtection="1">
      <alignment horizontal="center" vertical="center"/>
      <protection locked="0" hidden="1"/>
    </xf>
    <xf numFmtId="49" fontId="161" fillId="0" borderId="11" xfId="36" applyNumberFormat="1" applyFont="1" applyFill="1" applyBorder="1" applyAlignment="1">
      <alignment horizontal="center" vertical="center"/>
    </xf>
    <xf numFmtId="169" fontId="161" fillId="0" borderId="11" xfId="36" applyNumberFormat="1" applyFont="1" applyFill="1" applyBorder="1" applyAlignment="1">
      <alignment horizontal="center" vertical="center"/>
    </xf>
    <xf numFmtId="0" fontId="162" fillId="0" borderId="11" xfId="36" applyNumberFormat="1" applyFont="1" applyFill="1" applyBorder="1" applyAlignment="1">
      <alignment horizontal="center" vertical="center"/>
    </xf>
    <xf numFmtId="0" fontId="161" fillId="0" borderId="11" xfId="36" applyNumberFormat="1" applyFont="1" applyFill="1" applyBorder="1" applyAlignment="1">
      <alignment horizontal="center" vertical="center"/>
    </xf>
    <xf numFmtId="0" fontId="89" fillId="0" borderId="11" xfId="36" applyNumberFormat="1" applyFont="1" applyFill="1" applyBorder="1" applyAlignment="1">
      <alignment horizontal="center" vertical="center"/>
    </xf>
    <xf numFmtId="0" fontId="54" fillId="0" borderId="11" xfId="36" applyNumberFormat="1" applyFont="1" applyFill="1" applyBorder="1" applyAlignment="1">
      <alignment horizontal="center" vertical="center"/>
    </xf>
    <xf numFmtId="0" fontId="42" fillId="0" borderId="0" xfId="36" applyNumberFormat="1" applyFont="1" applyFill="1" applyAlignment="1">
      <alignment horizontal="center"/>
    </xf>
    <xf numFmtId="0" fontId="90" fillId="38" borderId="11" xfId="0" applyFont="1" applyFill="1" applyBorder="1" applyAlignment="1">
      <alignment horizontal="center" vertical="center"/>
    </xf>
    <xf numFmtId="0" fontId="90" fillId="32" borderId="11" xfId="0" applyFont="1" applyFill="1" applyBorder="1" applyAlignment="1">
      <alignment horizontal="center" vertical="center"/>
    </xf>
    <xf numFmtId="1" fontId="138" fillId="0" borderId="11" xfId="36" applyNumberFormat="1" applyFont="1" applyFill="1" applyBorder="1" applyAlignment="1" applyProtection="1">
      <alignment horizontal="center" vertical="center" wrapText="1"/>
      <protection locked="0"/>
    </xf>
    <xf numFmtId="49" fontId="25" fillId="0" borderId="11" xfId="36" applyNumberFormat="1" applyFont="1" applyFill="1" applyBorder="1" applyAlignment="1" applyProtection="1">
      <alignment horizontal="center" vertical="center" wrapText="1"/>
      <protection locked="0"/>
    </xf>
    <xf numFmtId="0" fontId="106" fillId="40" borderId="24" xfId="0" quotePrefix="1" applyFont="1" applyFill="1" applyBorder="1" applyAlignment="1">
      <alignment vertical="center"/>
    </xf>
    <xf numFmtId="0" fontId="106" fillId="40" borderId="25" xfId="0" quotePrefix="1" applyFont="1" applyFill="1" applyBorder="1" applyAlignment="1">
      <alignment vertical="center"/>
    </xf>
    <xf numFmtId="167" fontId="161" fillId="0" borderId="11" xfId="0" applyNumberFormat="1" applyFont="1" applyBorder="1" applyAlignment="1">
      <alignment horizontal="center" vertical="center"/>
    </xf>
    <xf numFmtId="0" fontId="162" fillId="0" borderId="11" xfId="0" applyFont="1" applyBorder="1" applyAlignment="1">
      <alignment horizontal="center" vertical="center"/>
    </xf>
    <xf numFmtId="169" fontId="161" fillId="35" borderId="11" xfId="0" applyNumberFormat="1" applyFont="1" applyFill="1" applyBorder="1" applyAlignment="1">
      <alignment horizontal="center" vertical="center"/>
    </xf>
    <xf numFmtId="0" fontId="162" fillId="35" borderId="11" xfId="0" applyFont="1" applyFill="1" applyBorder="1" applyAlignment="1">
      <alignment horizontal="center" vertical="center"/>
    </xf>
    <xf numFmtId="169" fontId="161" fillId="30" borderId="11" xfId="0" applyNumberFormat="1" applyFont="1" applyFill="1" applyBorder="1" applyAlignment="1">
      <alignment horizontal="center" vertical="center"/>
    </xf>
    <xf numFmtId="0" fontId="162" fillId="30" borderId="11" xfId="0" applyFont="1" applyFill="1" applyBorder="1" applyAlignment="1">
      <alignment horizontal="center" vertical="center"/>
    </xf>
    <xf numFmtId="169" fontId="161" fillId="37" borderId="11" xfId="0" applyNumberFormat="1" applyFont="1" applyFill="1" applyBorder="1" applyAlignment="1">
      <alignment horizontal="center" vertical="center"/>
    </xf>
    <xf numFmtId="0" fontId="162" fillId="37" borderId="11" xfId="0" applyFont="1" applyFill="1" applyBorder="1" applyAlignment="1">
      <alignment horizontal="center" vertical="center"/>
    </xf>
    <xf numFmtId="169" fontId="161" fillId="0" borderId="11" xfId="0" applyNumberFormat="1" applyFont="1" applyBorder="1" applyAlignment="1">
      <alignment horizontal="center" vertical="center"/>
    </xf>
    <xf numFmtId="168" fontId="161" fillId="35" borderId="11" xfId="0" applyNumberFormat="1" applyFont="1" applyFill="1" applyBorder="1" applyAlignment="1">
      <alignment horizontal="center" vertical="center"/>
    </xf>
    <xf numFmtId="1" fontId="162" fillId="35" borderId="11" xfId="0" applyNumberFormat="1" applyFont="1" applyFill="1" applyBorder="1" applyAlignment="1">
      <alignment horizontal="center" vertical="center"/>
    </xf>
    <xf numFmtId="169" fontId="161" fillId="30" borderId="11" xfId="0" quotePrefix="1" applyNumberFormat="1" applyFont="1" applyFill="1" applyBorder="1" applyAlignment="1">
      <alignment horizontal="center" vertical="center"/>
    </xf>
    <xf numFmtId="0" fontId="162" fillId="30" borderId="11" xfId="0" quotePrefix="1" applyNumberFormat="1" applyFont="1" applyFill="1" applyBorder="1" applyAlignment="1">
      <alignment horizontal="center" vertical="center"/>
    </xf>
    <xf numFmtId="167" fontId="161" fillId="37" borderId="11" xfId="0" quotePrefix="1" applyNumberFormat="1" applyFont="1" applyFill="1" applyBorder="1" applyAlignment="1">
      <alignment horizontal="center" vertical="center"/>
    </xf>
    <xf numFmtId="1" fontId="162" fillId="37" borderId="11" xfId="0" quotePrefix="1" applyNumberFormat="1" applyFont="1" applyFill="1" applyBorder="1" applyAlignment="1">
      <alignment horizontal="center" vertical="center"/>
    </xf>
    <xf numFmtId="0" fontId="163" fillId="40" borderId="30" xfId="0" quotePrefix="1" applyFont="1" applyFill="1" applyBorder="1" applyAlignment="1">
      <alignment horizontal="center" vertical="center"/>
    </xf>
    <xf numFmtId="49" fontId="143" fillId="0" borderId="11" xfId="36" applyNumberFormat="1" applyFont="1" applyFill="1" applyBorder="1" applyAlignment="1" applyProtection="1">
      <alignment horizontal="center" vertical="center" wrapText="1"/>
      <protection locked="0"/>
    </xf>
    <xf numFmtId="0" fontId="90" fillId="40" borderId="15" xfId="0" applyFont="1" applyFill="1" applyBorder="1" applyAlignment="1">
      <alignment vertical="center" wrapText="1"/>
    </xf>
    <xf numFmtId="0" fontId="90" fillId="40" borderId="16" xfId="0" applyFont="1" applyFill="1" applyBorder="1" applyAlignment="1">
      <alignment vertical="center" wrapText="1"/>
    </xf>
    <xf numFmtId="0" fontId="90" fillId="40" borderId="13" xfId="0" applyFont="1" applyFill="1" applyBorder="1" applyAlignment="1">
      <alignment vertical="center" wrapText="1"/>
    </xf>
    <xf numFmtId="0" fontId="90" fillId="40" borderId="23" xfId="0" applyFont="1" applyFill="1" applyBorder="1" applyAlignment="1">
      <alignment vertical="center" wrapText="1"/>
    </xf>
    <xf numFmtId="167" fontId="161" fillId="37" borderId="11" xfId="0" quotePrefix="1" applyNumberFormat="1" applyFont="1" applyFill="1" applyBorder="1" applyAlignment="1">
      <alignment horizontal="center" vertical="center" wrapText="1"/>
    </xf>
    <xf numFmtId="0" fontId="89" fillId="0" borderId="47" xfId="36" applyNumberFormat="1" applyFont="1" applyFill="1" applyBorder="1" applyAlignment="1">
      <alignment horizontal="left" vertical="center" wrapText="1"/>
    </xf>
    <xf numFmtId="0" fontId="138" fillId="0" borderId="43" xfId="36" applyFont="1" applyFill="1" applyBorder="1" applyAlignment="1" applyProtection="1">
      <alignment horizontal="center" vertical="center" wrapText="1"/>
      <protection locked="0"/>
    </xf>
    <xf numFmtId="0" fontId="138" fillId="0" borderId="50" xfId="36" applyFont="1" applyFill="1" applyBorder="1" applyAlignment="1" applyProtection="1">
      <alignment vertical="center" wrapText="1"/>
      <protection locked="0"/>
    </xf>
    <xf numFmtId="0" fontId="138" fillId="0" borderId="43" xfId="36" applyFont="1" applyFill="1" applyBorder="1" applyAlignment="1" applyProtection="1">
      <alignment vertical="center" wrapText="1"/>
      <protection locked="0"/>
    </xf>
    <xf numFmtId="0" fontId="138" fillId="0" borderId="26" xfId="36" applyFont="1" applyFill="1" applyBorder="1" applyAlignment="1" applyProtection="1">
      <alignment vertical="center" wrapText="1"/>
      <protection locked="0"/>
    </xf>
    <xf numFmtId="0" fontId="138" fillId="0" borderId="50" xfId="36" applyFont="1" applyFill="1" applyBorder="1" applyAlignment="1" applyProtection="1">
      <alignment horizontal="center" vertical="center" wrapText="1"/>
      <protection locked="0"/>
    </xf>
    <xf numFmtId="0" fontId="53" fillId="0" borderId="48" xfId="36" applyNumberFormat="1" applyFont="1" applyFill="1" applyBorder="1" applyAlignment="1">
      <alignment horizontal="left" vertical="center" wrapText="1"/>
    </xf>
    <xf numFmtId="0" fontId="103" fillId="36" borderId="17" xfId="0" quotePrefix="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103" fillId="36" borderId="35" xfId="0" applyNumberFormat="1" applyFont="1" applyFill="1" applyBorder="1" applyAlignment="1">
      <alignment horizontal="right" vertical="center"/>
    </xf>
    <xf numFmtId="164" fontId="103" fillId="36" borderId="36" xfId="0" applyNumberFormat="1" applyFont="1" applyFill="1" applyBorder="1" applyAlignment="1">
      <alignment horizontal="right" vertical="center"/>
    </xf>
    <xf numFmtId="164" fontId="103" fillId="36" borderId="37" xfId="0" applyNumberFormat="1" applyFont="1" applyFill="1" applyBorder="1" applyAlignment="1">
      <alignment horizontal="right" vertical="center"/>
    </xf>
    <xf numFmtId="164" fontId="80" fillId="36" borderId="19" xfId="0" applyNumberFormat="1" applyFont="1" applyFill="1" applyBorder="1" applyAlignment="1">
      <alignment horizontal="left" vertical="center" wrapText="1"/>
    </xf>
    <xf numFmtId="164" fontId="80" fillId="36" borderId="20" xfId="0" applyNumberFormat="1" applyFont="1" applyFill="1" applyBorder="1" applyAlignment="1">
      <alignment horizontal="left" vertical="center" wrapText="1"/>
    </xf>
    <xf numFmtId="164" fontId="80" fillId="36" borderId="21" xfId="0" applyNumberFormat="1" applyFont="1" applyFill="1" applyBorder="1" applyAlignment="1">
      <alignment horizontal="left" vertical="center" wrapText="1"/>
    </xf>
    <xf numFmtId="164" fontId="105" fillId="29" borderId="38" xfId="0" applyNumberFormat="1" applyFont="1" applyFill="1" applyBorder="1" applyAlignment="1">
      <alignment horizontal="center" vertical="center"/>
    </xf>
    <xf numFmtId="164" fontId="105" fillId="29" borderId="39" xfId="0" applyNumberFormat="1" applyFont="1" applyFill="1" applyBorder="1" applyAlignment="1">
      <alignment horizontal="center" vertical="center"/>
    </xf>
    <xf numFmtId="164" fontId="105" fillId="29" borderId="40"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6" fillId="34" borderId="11" xfId="0" applyFont="1" applyFill="1" applyBorder="1" applyAlignment="1">
      <alignment horizontal="center" vertical="center" wrapText="1"/>
    </xf>
    <xf numFmtId="0" fontId="107" fillId="34" borderId="11" xfId="0" applyFont="1" applyFill="1" applyBorder="1" applyAlignment="1">
      <alignment horizontal="center" vertical="center" wrapText="1"/>
    </xf>
    <xf numFmtId="0" fontId="102" fillId="29" borderId="13" xfId="0" applyFont="1" applyFill="1" applyBorder="1" applyAlignment="1">
      <alignment horizontal="left" vertical="center" wrapText="1"/>
    </xf>
    <xf numFmtId="0" fontId="102" fillId="29" borderId="23" xfId="0" applyFont="1" applyFill="1" applyBorder="1" applyAlignment="1">
      <alignment horizontal="left"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56" fillId="28" borderId="0" xfId="0" applyFont="1" applyFill="1" applyBorder="1" applyAlignment="1">
      <alignment horizontal="center" vertical="center" wrapText="1"/>
    </xf>
    <xf numFmtId="0" fontId="56" fillId="28" borderId="18" xfId="0" applyFont="1" applyFill="1" applyBorder="1" applyAlignment="1">
      <alignment horizontal="center" vertical="center" wrapText="1"/>
    </xf>
    <xf numFmtId="0" fontId="43" fillId="35" borderId="0"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4" xfId="36" applyFont="1" applyFill="1" applyBorder="1" applyAlignment="1" applyProtection="1">
      <alignment horizontal="right" vertical="center" wrapText="1"/>
      <protection locked="0"/>
    </xf>
    <xf numFmtId="166" fontId="33" fillId="30" borderId="24" xfId="36" applyNumberFormat="1" applyFont="1" applyFill="1" applyBorder="1" applyAlignment="1" applyProtection="1">
      <alignment horizontal="center" vertical="center" wrapText="1"/>
      <protection locked="0"/>
    </xf>
    <xf numFmtId="0" fontId="68" fillId="39" borderId="24" xfId="0" applyFont="1" applyFill="1" applyBorder="1" applyAlignment="1">
      <alignment horizontal="center" vertical="center"/>
    </xf>
    <xf numFmtId="0" fontId="67" fillId="34" borderId="30" xfId="36" applyFont="1" applyFill="1" applyBorder="1" applyAlignment="1">
      <alignment horizontal="center" vertical="center"/>
    </xf>
    <xf numFmtId="0" fontId="67" fillId="34" borderId="24" xfId="36" applyFont="1" applyFill="1" applyBorder="1" applyAlignment="1">
      <alignment horizontal="center" vertical="center"/>
    </xf>
    <xf numFmtId="0" fontId="68" fillId="39" borderId="13" xfId="0" applyFont="1" applyFill="1" applyBorder="1" applyAlignment="1">
      <alignment horizontal="center"/>
    </xf>
    <xf numFmtId="0" fontId="95" fillId="34" borderId="29" xfId="36" applyFont="1" applyFill="1" applyBorder="1" applyAlignment="1">
      <alignment horizontal="center" vertical="center" wrapText="1"/>
    </xf>
    <xf numFmtId="0" fontId="95" fillId="34" borderId="26" xfId="36" applyFont="1" applyFill="1" applyBorder="1" applyAlignment="1">
      <alignment horizontal="center" vertical="center" wrapText="1"/>
    </xf>
    <xf numFmtId="0" fontId="95" fillId="34" borderId="11" xfId="36" applyFont="1" applyFill="1" applyBorder="1" applyAlignment="1">
      <alignment horizontal="center" textRotation="90"/>
    </xf>
    <xf numFmtId="0" fontId="159" fillId="29" borderId="0" xfId="36" applyFont="1" applyFill="1" applyBorder="1" applyAlignment="1" applyProtection="1">
      <alignment horizontal="center" vertical="center" wrapText="1"/>
      <protection locked="0"/>
    </xf>
    <xf numFmtId="0" fontId="151" fillId="34" borderId="0" xfId="36" applyFont="1" applyFill="1" applyBorder="1" applyAlignment="1" applyProtection="1">
      <alignment horizontal="center" vertical="center" wrapText="1"/>
      <protection locked="0"/>
    </xf>
    <xf numFmtId="0" fontId="90" fillId="32" borderId="0" xfId="0" applyFont="1" applyFill="1" applyBorder="1" applyAlignment="1">
      <alignment horizontal="center" vertical="center"/>
    </xf>
    <xf numFmtId="0" fontId="70" fillId="34" borderId="29" xfId="36" applyFont="1" applyFill="1" applyBorder="1" applyAlignment="1">
      <alignment horizontal="center" vertical="center" wrapText="1"/>
    </xf>
    <xf numFmtId="0" fontId="70" fillId="34" borderId="26" xfId="36" applyFont="1" applyFill="1" applyBorder="1" applyAlignment="1">
      <alignment horizontal="center" vertical="center" wrapText="1"/>
    </xf>
    <xf numFmtId="0" fontId="70" fillId="34" borderId="11" xfId="36" applyFont="1" applyFill="1" applyBorder="1" applyAlignment="1">
      <alignment horizontal="center" textRotation="90"/>
    </xf>
    <xf numFmtId="0" fontId="68" fillId="39" borderId="13" xfId="0" applyFont="1" applyFill="1" applyBorder="1" applyAlignment="1">
      <alignment horizontal="center" vertical="center"/>
    </xf>
    <xf numFmtId="0" fontId="128" fillId="29" borderId="0" xfId="36" applyFont="1" applyFill="1" applyBorder="1" applyAlignment="1" applyProtection="1">
      <alignment horizontal="center" vertical="center" wrapText="1"/>
      <protection locked="0"/>
    </xf>
    <xf numFmtId="0" fontId="32" fillId="31" borderId="0" xfId="36" applyFont="1" applyFill="1" applyBorder="1" applyAlignment="1" applyProtection="1">
      <alignment horizontal="center" vertical="center" wrapText="1"/>
      <protection locked="0"/>
    </xf>
    <xf numFmtId="0" fontId="143" fillId="29" borderId="10" xfId="36" applyFont="1" applyFill="1" applyBorder="1" applyAlignment="1" applyProtection="1">
      <alignment horizontal="right" vertical="center" wrapText="1"/>
      <protection locked="0"/>
    </xf>
    <xf numFmtId="0" fontId="144" fillId="29" borderId="10" xfId="31" applyFont="1" applyFill="1" applyBorder="1" applyAlignment="1" applyProtection="1">
      <alignment horizontal="left" vertical="center" wrapText="1"/>
      <protection locked="0"/>
    </xf>
    <xf numFmtId="167" fontId="124" fillId="29" borderId="10" xfId="36" applyNumberFormat="1" applyFont="1" applyFill="1" applyBorder="1" applyAlignment="1" applyProtection="1">
      <alignment horizontal="left" vertical="center" wrapText="1"/>
      <protection locked="0"/>
    </xf>
    <xf numFmtId="0" fontId="145" fillId="29" borderId="10" xfId="36" applyFont="1" applyFill="1" applyBorder="1" applyAlignment="1" applyProtection="1">
      <alignment horizontal="right" vertical="center" wrapText="1"/>
      <protection locked="0"/>
    </xf>
    <xf numFmtId="0" fontId="124" fillId="29" borderId="10" xfId="36" applyFont="1" applyFill="1" applyBorder="1" applyAlignment="1" applyProtection="1">
      <alignment horizontal="left" vertical="center" wrapText="1"/>
      <protection locked="0"/>
    </xf>
    <xf numFmtId="0" fontId="143" fillId="29" borderId="12" xfId="36" applyFont="1" applyFill="1" applyBorder="1" applyAlignment="1" applyProtection="1">
      <alignment horizontal="right" vertical="center" wrapText="1"/>
      <protection locked="0"/>
    </xf>
    <xf numFmtId="0" fontId="146" fillId="29" borderId="12" xfId="36" applyFont="1" applyFill="1" applyBorder="1" applyAlignment="1" applyProtection="1">
      <alignment horizontal="left" vertical="center" wrapText="1"/>
      <protection locked="0"/>
    </xf>
    <xf numFmtId="0" fontId="143" fillId="29" borderId="12" xfId="36" applyFont="1" applyFill="1" applyBorder="1" applyAlignment="1" applyProtection="1">
      <alignment horizontal="center" vertical="center" wrapText="1"/>
      <protection locked="0"/>
    </xf>
    <xf numFmtId="166" fontId="57" fillId="24" borderId="41" xfId="36" applyNumberFormat="1" applyFont="1" applyFill="1" applyBorder="1" applyAlignment="1" applyProtection="1">
      <alignment horizontal="center" vertical="center" wrapText="1"/>
      <protection locked="0"/>
    </xf>
    <xf numFmtId="0" fontId="147" fillId="29" borderId="12" xfId="36" quotePrefix="1" applyFont="1" applyFill="1" applyBorder="1" applyAlignment="1" applyProtection="1">
      <alignment horizontal="center" vertical="center" wrapText="1"/>
      <protection locked="0"/>
    </xf>
    <xf numFmtId="0" fontId="147" fillId="29" borderId="12" xfId="36" applyFont="1" applyFill="1" applyBorder="1" applyAlignment="1" applyProtection="1">
      <alignment horizontal="center" vertical="center" wrapText="1"/>
      <protection locked="0"/>
    </xf>
    <xf numFmtId="0" fontId="123" fillId="29" borderId="12" xfId="36" applyNumberFormat="1" applyFont="1" applyFill="1" applyBorder="1" applyAlignment="1" applyProtection="1">
      <alignment horizontal="left" vertical="center" wrapText="1"/>
      <protection locked="0"/>
    </xf>
    <xf numFmtId="2" fontId="97" fillId="31" borderId="11" xfId="36" applyNumberFormat="1" applyFont="1" applyFill="1" applyBorder="1" applyAlignment="1" applyProtection="1">
      <alignment horizontal="center" vertical="center" wrapText="1"/>
      <protection locked="0"/>
    </xf>
    <xf numFmtId="0" fontId="97" fillId="31" borderId="11" xfId="36" applyFont="1" applyFill="1" applyBorder="1" applyAlignment="1" applyProtection="1">
      <alignment horizontal="center" vertical="center" wrapText="1"/>
      <protection locked="0"/>
    </xf>
    <xf numFmtId="14" fontId="97" fillId="31" borderId="11"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58" fillId="31" borderId="11" xfId="36" applyFont="1" applyFill="1" applyBorder="1" applyAlignment="1" applyProtection="1">
      <alignment horizontal="center" vertical="center" wrapText="1"/>
      <protection locked="0"/>
    </xf>
    <xf numFmtId="0" fontId="50" fillId="34" borderId="11" xfId="36" applyFont="1" applyFill="1" applyBorder="1" applyAlignment="1">
      <alignment horizontal="center" textRotation="90" wrapText="1"/>
    </xf>
    <xf numFmtId="0" fontId="50" fillId="34" borderId="29" xfId="36" applyFont="1" applyFill="1" applyBorder="1" applyAlignment="1">
      <alignment horizontal="center" textRotation="90" wrapText="1"/>
    </xf>
    <xf numFmtId="0" fontId="50" fillId="34" borderId="26" xfId="36" applyFont="1" applyFill="1" applyBorder="1" applyAlignment="1">
      <alignment horizontal="center" textRotation="90" wrapText="1"/>
    </xf>
    <xf numFmtId="0" fontId="56" fillId="29" borderId="12" xfId="36" applyFont="1" applyFill="1" applyBorder="1" applyAlignment="1" applyProtection="1">
      <alignment horizontal="right" vertical="center" wrapText="1"/>
      <protection locked="0"/>
    </xf>
    <xf numFmtId="0" fontId="123" fillId="29" borderId="12" xfId="36" applyFont="1" applyFill="1" applyBorder="1" applyAlignment="1" applyProtection="1">
      <alignment horizontal="left" vertical="center" wrapText="1"/>
      <protection locked="0"/>
    </xf>
    <xf numFmtId="0" fontId="123" fillId="25" borderId="10" xfId="36" applyNumberFormat="1" applyFont="1" applyFill="1" applyBorder="1" applyAlignment="1" applyProtection="1">
      <alignment horizontal="left" vertical="center" wrapText="1"/>
      <protection locked="0"/>
    </xf>
    <xf numFmtId="166" fontId="42" fillId="24" borderId="41" xfId="36" applyNumberFormat="1" applyFont="1" applyFill="1" applyBorder="1" applyAlignment="1" applyProtection="1">
      <alignment horizontal="center" vertical="center" wrapText="1"/>
      <protection locked="0"/>
    </xf>
    <xf numFmtId="0" fontId="49" fillId="34" borderId="29" xfId="36" applyFont="1" applyFill="1" applyBorder="1" applyAlignment="1">
      <alignment horizontal="center" vertical="center" wrapText="1"/>
    </xf>
    <xf numFmtId="0" fontId="49" fillId="34" borderId="26" xfId="36" applyFont="1" applyFill="1" applyBorder="1" applyAlignment="1">
      <alignment horizontal="center" vertical="center" wrapText="1"/>
    </xf>
    <xf numFmtId="0" fontId="49" fillId="34" borderId="11" xfId="36" applyFont="1" applyFill="1" applyBorder="1" applyAlignment="1">
      <alignment horizontal="center" vertical="center" wrapText="1"/>
    </xf>
    <xf numFmtId="0" fontId="49" fillId="34" borderId="11" xfId="36" applyFont="1" applyFill="1" applyBorder="1" applyAlignment="1" applyProtection="1">
      <alignment horizontal="center" vertical="center" wrapText="1"/>
      <protection locked="0"/>
    </xf>
    <xf numFmtId="0" fontId="56" fillId="29" borderId="12" xfId="36" applyFont="1" applyFill="1" applyBorder="1" applyAlignment="1" applyProtection="1">
      <alignment horizontal="center" vertical="center" wrapText="1"/>
      <protection locked="0"/>
    </xf>
    <xf numFmtId="0" fontId="130" fillId="29" borderId="0" xfId="36" applyFont="1" applyFill="1" applyBorder="1" applyAlignment="1" applyProtection="1">
      <alignment horizontal="center" vertical="center" wrapText="1"/>
      <protection locked="0"/>
    </xf>
    <xf numFmtId="0" fontId="110" fillId="34" borderId="42" xfId="36" applyFont="1" applyFill="1" applyBorder="1" applyAlignment="1" applyProtection="1">
      <alignment horizontal="center" vertical="center" wrapText="1"/>
      <protection locked="0"/>
    </xf>
    <xf numFmtId="0" fontId="56" fillId="25" borderId="10" xfId="36" applyFont="1" applyFill="1" applyBorder="1" applyAlignment="1" applyProtection="1">
      <alignment horizontal="right" vertical="center" wrapText="1"/>
      <protection locked="0"/>
    </xf>
    <xf numFmtId="0" fontId="122" fillId="25" borderId="10" xfId="31" applyFont="1" applyFill="1" applyBorder="1" applyAlignment="1" applyProtection="1">
      <alignment horizontal="left" vertical="center" wrapText="1"/>
      <protection locked="0"/>
    </xf>
    <xf numFmtId="0" fontId="125" fillId="25" borderId="10" xfId="36" applyNumberFormat="1" applyFont="1" applyFill="1" applyBorder="1" applyAlignment="1" applyProtection="1">
      <alignment horizontal="center" vertical="center" wrapText="1"/>
      <protection locked="0"/>
    </xf>
    <xf numFmtId="166" fontId="56" fillId="24" borderId="41" xfId="36" applyNumberFormat="1" applyFont="1" applyFill="1" applyBorder="1" applyAlignment="1" applyProtection="1">
      <alignment horizontal="center" vertical="center" wrapText="1"/>
      <protection locked="0"/>
    </xf>
    <xf numFmtId="0" fontId="49" fillId="34" borderId="11" xfId="36" applyFont="1" applyFill="1" applyBorder="1" applyAlignment="1">
      <alignment horizontal="center" textRotation="90" wrapText="1"/>
    </xf>
    <xf numFmtId="0" fontId="49" fillId="34" borderId="29" xfId="36" applyFont="1" applyFill="1" applyBorder="1" applyAlignment="1">
      <alignment horizontal="center" textRotation="90" wrapText="1"/>
    </xf>
    <xf numFmtId="0" fontId="49" fillId="34" borderId="26" xfId="36" applyFont="1" applyFill="1" applyBorder="1" applyAlignment="1">
      <alignment horizontal="center" textRotation="90" wrapText="1"/>
    </xf>
    <xf numFmtId="0" fontId="129" fillId="29" borderId="0" xfId="36" applyFont="1" applyFill="1" applyBorder="1" applyAlignment="1" applyProtection="1">
      <alignment horizontal="center" vertical="center" wrapText="1"/>
      <protection locked="0"/>
    </xf>
    <xf numFmtId="0" fontId="109" fillId="34" borderId="42" xfId="36" applyFont="1" applyFill="1" applyBorder="1" applyAlignment="1" applyProtection="1">
      <alignment horizontal="center" vertical="center" wrapText="1"/>
      <protection locked="0"/>
    </xf>
    <xf numFmtId="168" fontId="49" fillId="34" borderId="11" xfId="36" applyNumberFormat="1" applyFont="1" applyFill="1" applyBorder="1" applyAlignment="1">
      <alignment horizontal="center" vertical="center" wrapText="1"/>
    </xf>
    <xf numFmtId="2" fontId="148" fillId="31" borderId="11"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horizontal="center" wrapText="1"/>
      <protection locked="0"/>
    </xf>
    <xf numFmtId="0" fontId="26" fillId="0" borderId="0" xfId="36" applyFont="1" applyFill="1" applyAlignment="1" applyProtection="1">
      <alignment horizontal="center" vertical="center" wrapText="1"/>
      <protection locked="0"/>
    </xf>
    <xf numFmtId="0" fontId="148" fillId="31" borderId="11" xfId="36" applyFont="1" applyFill="1" applyBorder="1" applyAlignment="1" applyProtection="1">
      <alignment horizontal="center" vertical="center" wrapText="1"/>
      <protection locked="0"/>
    </xf>
    <xf numFmtId="14" fontId="148" fillId="31" borderId="11" xfId="36" applyNumberFormat="1" applyFont="1" applyFill="1" applyBorder="1" applyAlignment="1" applyProtection="1">
      <alignment horizontal="center" vertical="center" wrapText="1"/>
      <protection locked="0"/>
    </xf>
    <xf numFmtId="0" fontId="101" fillId="29" borderId="10" xfId="36" applyFont="1" applyFill="1" applyBorder="1" applyAlignment="1" applyProtection="1">
      <alignment horizontal="left" vertical="center" wrapText="1"/>
      <protection locked="0"/>
    </xf>
    <xf numFmtId="0" fontId="156" fillId="29" borderId="12" xfId="36" applyNumberFormat="1" applyFont="1" applyFill="1" applyBorder="1" applyAlignment="1" applyProtection="1">
      <alignment horizontal="left" vertical="center" wrapText="1"/>
      <protection locked="0"/>
    </xf>
    <xf numFmtId="0" fontId="158" fillId="34" borderId="11" xfId="36" applyFont="1" applyFill="1" applyBorder="1" applyAlignment="1">
      <alignment horizontal="center" vertical="center" textRotation="90" wrapText="1"/>
    </xf>
    <xf numFmtId="0" fontId="70" fillId="34" borderId="11" xfId="36" applyFont="1" applyFill="1" applyBorder="1" applyAlignment="1">
      <alignment horizontal="center" vertical="center"/>
    </xf>
    <xf numFmtId="49" fontId="158" fillId="34" borderId="11" xfId="36" applyNumberFormat="1" applyFont="1" applyFill="1" applyBorder="1" applyAlignment="1">
      <alignment horizontal="center" vertical="center" textRotation="90" wrapText="1"/>
    </xf>
    <xf numFmtId="2" fontId="158" fillId="34" borderId="11" xfId="36" applyNumberFormat="1" applyFont="1" applyFill="1" applyBorder="1" applyAlignment="1">
      <alignment horizontal="center" vertical="center" textRotation="90" wrapText="1"/>
    </xf>
    <xf numFmtId="0" fontId="135" fillId="29" borderId="12" xfId="36" applyFont="1" applyFill="1" applyBorder="1" applyAlignment="1" applyProtection="1">
      <alignment horizontal="center" vertical="center" wrapText="1"/>
      <protection locked="0"/>
    </xf>
    <xf numFmtId="0" fontId="88" fillId="29" borderId="12" xfId="36" applyFont="1" applyFill="1" applyBorder="1" applyAlignment="1" applyProtection="1">
      <alignment horizontal="right" vertical="center" wrapText="1"/>
      <protection locked="0"/>
    </xf>
    <xf numFmtId="0" fontId="156" fillId="29" borderId="12" xfId="36" applyFont="1" applyFill="1" applyBorder="1" applyAlignment="1" applyProtection="1">
      <alignment horizontal="left" vertical="center" wrapText="1"/>
      <protection locked="0"/>
    </xf>
    <xf numFmtId="0" fontId="134" fillId="31" borderId="4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right" vertical="center" wrapText="1"/>
      <protection locked="0"/>
    </xf>
    <xf numFmtId="0" fontId="155" fillId="29" borderId="10" xfId="31" applyFont="1" applyFill="1" applyBorder="1" applyAlignment="1" applyProtection="1">
      <alignment horizontal="left" vertical="center" wrapText="1"/>
      <protection locked="0"/>
    </xf>
    <xf numFmtId="169" fontId="101" fillId="29" borderId="10" xfId="36" applyNumberFormat="1" applyFont="1" applyFill="1" applyBorder="1" applyAlignment="1" applyProtection="1">
      <alignment horizontal="left" vertical="center" wrapText="1"/>
      <protection locked="0"/>
    </xf>
    <xf numFmtId="166" fontId="90" fillId="24" borderId="41" xfId="36" applyNumberFormat="1" applyFont="1" applyFill="1" applyBorder="1" applyAlignment="1" applyProtection="1">
      <alignment horizontal="center" vertical="center" wrapText="1"/>
      <protection locked="0"/>
    </xf>
    <xf numFmtId="169" fontId="124" fillId="29" borderId="12" xfId="36" applyNumberFormat="1" applyFont="1" applyFill="1" applyBorder="1" applyAlignment="1" applyProtection="1">
      <alignment horizontal="center" vertical="center" wrapText="1"/>
      <protection locked="0"/>
    </xf>
    <xf numFmtId="0" fontId="87" fillId="34" borderId="29" xfId="36" applyFont="1" applyFill="1" applyBorder="1" applyAlignment="1">
      <alignment horizontal="center" vertical="center" wrapText="1"/>
    </xf>
    <xf numFmtId="0" fontId="87" fillId="34" borderId="26" xfId="36" applyFont="1" applyFill="1" applyBorder="1" applyAlignment="1">
      <alignment horizontal="center" vertical="center" wrapText="1"/>
    </xf>
    <xf numFmtId="0" fontId="87" fillId="34" borderId="29" xfId="36" applyFont="1" applyFill="1" applyBorder="1" applyAlignment="1">
      <alignment horizontal="center" textRotation="90" wrapText="1"/>
    </xf>
    <xf numFmtId="0" fontId="87" fillId="34" borderId="26" xfId="36" applyFont="1" applyFill="1" applyBorder="1" applyAlignment="1">
      <alignment horizontal="center" textRotation="90" wrapText="1"/>
    </xf>
    <xf numFmtId="166" fontId="43" fillId="24" borderId="41" xfId="36" applyNumberFormat="1" applyFont="1" applyFill="1" applyBorder="1" applyAlignment="1" applyProtection="1">
      <alignment horizontal="center" vertical="center" wrapText="1"/>
      <protection locked="0"/>
    </xf>
    <xf numFmtId="0" fontId="87" fillId="34" borderId="11" xfId="36" applyFont="1" applyFill="1" applyBorder="1" applyAlignment="1">
      <alignment horizontal="center" textRotation="90" wrapText="1"/>
    </xf>
    <xf numFmtId="0" fontId="87" fillId="34" borderId="11" xfId="36" applyFont="1" applyFill="1" applyBorder="1" applyAlignment="1">
      <alignment horizontal="center" vertical="center" wrapText="1"/>
    </xf>
    <xf numFmtId="0" fontId="87" fillId="34" borderId="11" xfId="36" applyFont="1" applyFill="1" applyBorder="1" applyAlignment="1" applyProtection="1">
      <alignment horizontal="center" vertical="center" wrapText="1"/>
      <protection locked="0"/>
    </xf>
    <xf numFmtId="0" fontId="133" fillId="25" borderId="10" xfId="36" applyFont="1" applyFill="1" applyBorder="1" applyAlignment="1" applyProtection="1">
      <alignment horizontal="center" vertical="center" wrapText="1"/>
      <protection locked="0"/>
    </xf>
    <xf numFmtId="0" fontId="50" fillId="34" borderId="43" xfId="36" applyFont="1" applyFill="1" applyBorder="1" applyAlignment="1">
      <alignment horizontal="center" textRotation="90" wrapText="1"/>
    </xf>
    <xf numFmtId="0" fontId="49" fillId="34" borderId="29" xfId="36" applyFont="1" applyFill="1" applyBorder="1" applyAlignment="1" applyProtection="1">
      <alignment horizontal="center" vertical="center" wrapText="1"/>
      <protection locked="0"/>
    </xf>
    <xf numFmtId="0" fontId="49" fillId="34" borderId="43" xfId="36" applyFont="1" applyFill="1" applyBorder="1" applyAlignment="1">
      <alignment horizontal="center" vertical="center" wrapText="1"/>
    </xf>
    <xf numFmtId="0" fontId="89" fillId="0" borderId="48" xfId="36" applyFont="1" applyFill="1" applyBorder="1" applyAlignment="1">
      <alignment horizontal="center" vertical="center"/>
    </xf>
    <xf numFmtId="0" fontId="89" fillId="0" borderId="45" xfId="36" applyFont="1" applyFill="1" applyBorder="1" applyAlignment="1">
      <alignment horizontal="center" vertical="center"/>
    </xf>
    <xf numFmtId="0" fontId="89" fillId="0" borderId="47" xfId="36" applyFont="1" applyFill="1" applyBorder="1" applyAlignment="1">
      <alignment horizontal="center" vertical="center"/>
    </xf>
    <xf numFmtId="0" fontId="89" fillId="0" borderId="29" xfId="36" applyNumberFormat="1" applyFont="1" applyFill="1" applyBorder="1" applyAlignment="1">
      <alignment horizontal="center" vertical="center" wrapText="1"/>
    </xf>
    <xf numFmtId="0" fontId="89" fillId="0" borderId="43" xfId="36" applyNumberFormat="1" applyFont="1" applyFill="1" applyBorder="1" applyAlignment="1">
      <alignment horizontal="center" vertical="center" wrapText="1"/>
    </xf>
    <xf numFmtId="0" fontId="89" fillId="0" borderId="26" xfId="36" applyNumberFormat="1" applyFont="1" applyFill="1" applyBorder="1" applyAlignment="1">
      <alignment horizontal="center" vertical="center" wrapText="1"/>
    </xf>
    <xf numFmtId="167" fontId="90" fillId="0" borderId="29" xfId="36" applyNumberFormat="1" applyFont="1" applyFill="1" applyBorder="1" applyAlignment="1">
      <alignment horizontal="center" vertical="center"/>
    </xf>
    <xf numFmtId="167" fontId="90" fillId="0" borderId="43" xfId="36" applyNumberFormat="1" applyFont="1" applyFill="1" applyBorder="1" applyAlignment="1">
      <alignment horizontal="center" vertical="center"/>
    </xf>
    <xf numFmtId="167" fontId="90" fillId="0" borderId="26" xfId="36" applyNumberFormat="1" applyFont="1" applyFill="1" applyBorder="1" applyAlignment="1">
      <alignment horizontal="center" vertical="center"/>
    </xf>
    <xf numFmtId="1" fontId="89" fillId="0" borderId="29" xfId="36" applyNumberFormat="1" applyFont="1" applyFill="1" applyBorder="1" applyAlignment="1">
      <alignment horizontal="center" vertical="center"/>
    </xf>
    <xf numFmtId="1" fontId="89" fillId="0" borderId="43" xfId="36" applyNumberFormat="1" applyFont="1" applyFill="1" applyBorder="1" applyAlignment="1">
      <alignment horizontal="center" vertical="center"/>
    </xf>
    <xf numFmtId="1" fontId="89" fillId="0" borderId="26" xfId="36" applyNumberFormat="1" applyFont="1" applyFill="1" applyBorder="1" applyAlignment="1">
      <alignment horizontal="center" vertical="center"/>
    </xf>
    <xf numFmtId="0" fontId="89" fillId="0" borderId="50" xfId="36" applyFont="1" applyFill="1" applyBorder="1" applyAlignment="1">
      <alignment horizontal="center" vertical="center"/>
    </xf>
    <xf numFmtId="0" fontId="89" fillId="0" borderId="43" xfId="36" applyFont="1" applyFill="1" applyBorder="1" applyAlignment="1">
      <alignment horizontal="center" vertical="center"/>
    </xf>
    <xf numFmtId="0" fontId="89" fillId="0" borderId="26" xfId="36" applyFont="1" applyFill="1" applyBorder="1" applyAlignment="1">
      <alignment horizontal="center" vertical="center"/>
    </xf>
    <xf numFmtId="171" fontId="68" fillId="0" borderId="29" xfId="36" applyNumberFormat="1" applyFont="1" applyFill="1" applyBorder="1" applyAlignment="1">
      <alignment horizontal="center" vertical="center"/>
    </xf>
    <xf numFmtId="171" fontId="68" fillId="0" borderId="43" xfId="36" applyNumberFormat="1" applyFont="1" applyFill="1" applyBorder="1" applyAlignment="1">
      <alignment horizontal="center" vertical="center"/>
    </xf>
    <xf numFmtId="171" fontId="68" fillId="0" borderId="26" xfId="36" applyNumberFormat="1" applyFont="1" applyFill="1" applyBorder="1" applyAlignment="1">
      <alignment horizontal="center" vertical="center"/>
    </xf>
    <xf numFmtId="0" fontId="67" fillId="34" borderId="17" xfId="36" applyFont="1" applyFill="1" applyBorder="1" applyAlignment="1">
      <alignment horizontal="center" vertical="center"/>
    </xf>
    <xf numFmtId="0" fontId="67" fillId="34" borderId="0" xfId="36" applyFont="1" applyFill="1" applyBorder="1" applyAlignment="1">
      <alignment horizontal="center" vertical="center"/>
    </xf>
    <xf numFmtId="0" fontId="67" fillId="34" borderId="18" xfId="36" applyFont="1" applyFill="1" applyBorder="1" applyAlignment="1">
      <alignment horizontal="center" vertical="center"/>
    </xf>
    <xf numFmtId="0" fontId="89" fillId="0" borderId="49" xfId="36" applyFont="1" applyFill="1" applyBorder="1" applyAlignment="1">
      <alignment horizontal="center" vertical="center"/>
    </xf>
    <xf numFmtId="167" fontId="90" fillId="0" borderId="29" xfId="36" applyNumberFormat="1" applyFont="1" applyFill="1" applyBorder="1" applyAlignment="1">
      <alignment horizontal="center" vertical="center" wrapText="1"/>
    </xf>
    <xf numFmtId="167" fontId="90" fillId="0" borderId="43" xfId="36" applyNumberFormat="1" applyFont="1" applyFill="1" applyBorder="1" applyAlignment="1">
      <alignment horizontal="center" vertical="center" wrapText="1"/>
    </xf>
    <xf numFmtId="167" fontId="90" fillId="0" borderId="26" xfId="36" applyNumberFormat="1" applyFont="1" applyFill="1" applyBorder="1" applyAlignment="1">
      <alignment horizontal="center" vertical="center" wrapText="1"/>
    </xf>
    <xf numFmtId="1" fontId="46" fillId="0" borderId="29" xfId="36" applyNumberFormat="1" applyFont="1" applyFill="1" applyBorder="1" applyAlignment="1">
      <alignment horizontal="center" vertical="center"/>
    </xf>
    <xf numFmtId="1" fontId="46" fillId="0" borderId="43" xfId="36" applyNumberFormat="1" applyFont="1" applyFill="1" applyBorder="1" applyAlignment="1">
      <alignment horizontal="center" vertical="center"/>
    </xf>
    <xf numFmtId="1" fontId="46" fillId="0" borderId="46" xfId="36" applyNumberFormat="1" applyFont="1" applyFill="1" applyBorder="1" applyAlignment="1">
      <alignment horizontal="center" vertical="center"/>
    </xf>
    <xf numFmtId="0" fontId="69" fillId="0" borderId="29" xfId="36" applyFont="1" applyFill="1" applyBorder="1" applyAlignment="1" applyProtection="1">
      <alignment horizontal="center" vertical="center" wrapText="1"/>
      <protection locked="0"/>
    </xf>
    <xf numFmtId="0" fontId="69" fillId="0" borderId="43" xfId="36" applyFont="1" applyFill="1" applyBorder="1" applyAlignment="1" applyProtection="1">
      <alignment horizontal="center" vertical="center" wrapText="1"/>
      <protection locked="0"/>
    </xf>
    <xf numFmtId="0" fontId="69" fillId="0" borderId="26" xfId="36" applyFont="1" applyFill="1" applyBorder="1" applyAlignment="1" applyProtection="1">
      <alignment horizontal="center" vertical="center" wrapText="1"/>
      <protection locked="0"/>
    </xf>
    <xf numFmtId="0" fontId="46" fillId="0" borderId="29" xfId="36" applyNumberFormat="1" applyFont="1" applyFill="1" applyBorder="1" applyAlignment="1">
      <alignment horizontal="center" vertical="center" wrapText="1"/>
    </xf>
    <xf numFmtId="0" fontId="46" fillId="0" borderId="43" xfId="36" applyNumberFormat="1" applyFont="1" applyFill="1" applyBorder="1" applyAlignment="1">
      <alignment horizontal="center" vertical="center" wrapText="1"/>
    </xf>
    <xf numFmtId="0" fontId="46" fillId="0" borderId="46" xfId="36" applyNumberFormat="1" applyFont="1" applyFill="1" applyBorder="1" applyAlignment="1">
      <alignment horizontal="center" vertical="center" wrapText="1"/>
    </xf>
    <xf numFmtId="168" fontId="43" fillId="0" borderId="44" xfId="36" applyNumberFormat="1" applyFont="1" applyFill="1" applyBorder="1" applyAlignment="1">
      <alignment horizontal="center" vertical="center"/>
    </xf>
    <xf numFmtId="168" fontId="43" fillId="0" borderId="43" xfId="36" applyNumberFormat="1" applyFont="1" applyFill="1" applyBorder="1" applyAlignment="1">
      <alignment horizontal="center" vertical="center"/>
    </xf>
    <xf numFmtId="168" fontId="43" fillId="0" borderId="46" xfId="36" applyNumberFormat="1" applyFont="1" applyFill="1" applyBorder="1" applyAlignment="1">
      <alignment horizontal="center" vertical="center"/>
    </xf>
    <xf numFmtId="0" fontId="46" fillId="0" borderId="48" xfId="36" applyFont="1" applyFill="1" applyBorder="1" applyAlignment="1">
      <alignment horizontal="center" vertical="center"/>
    </xf>
    <xf numFmtId="0" fontId="46" fillId="0" borderId="45" xfId="36" applyFont="1" applyFill="1" applyBorder="1" applyAlignment="1">
      <alignment horizontal="center" vertical="center"/>
    </xf>
    <xf numFmtId="0" fontId="46" fillId="0" borderId="47" xfId="36" applyFont="1" applyFill="1" applyBorder="1" applyAlignment="1">
      <alignment horizontal="center" vertical="center"/>
    </xf>
    <xf numFmtId="0" fontId="46" fillId="0" borderId="48" xfId="36" applyFont="1" applyFill="1" applyBorder="1" applyAlignment="1">
      <alignment horizontal="center" vertical="center" wrapText="1"/>
    </xf>
    <xf numFmtId="0" fontId="46" fillId="0" borderId="45" xfId="36" applyFont="1" applyFill="1" applyBorder="1" applyAlignment="1">
      <alignment horizontal="center" vertical="center" wrapText="1"/>
    </xf>
    <xf numFmtId="0" fontId="46" fillId="0" borderId="47" xfId="36" applyFont="1" applyFill="1" applyBorder="1" applyAlignment="1">
      <alignment horizontal="center" vertical="center" wrapText="1"/>
    </xf>
    <xf numFmtId="170" fontId="43" fillId="0" borderId="48" xfId="36" applyNumberFormat="1" applyFont="1" applyFill="1" applyBorder="1" applyAlignment="1">
      <alignment horizontal="center" vertical="center"/>
    </xf>
    <xf numFmtId="170" fontId="43" fillId="0" borderId="45" xfId="36" applyNumberFormat="1" applyFont="1" applyFill="1" applyBorder="1" applyAlignment="1">
      <alignment horizontal="center" vertical="center"/>
    </xf>
    <xf numFmtId="170" fontId="43" fillId="0" borderId="47" xfId="36" applyNumberFormat="1" applyFont="1" applyFill="1" applyBorder="1" applyAlignment="1">
      <alignment horizontal="center" vertical="center"/>
    </xf>
    <xf numFmtId="171" fontId="99" fillId="0" borderId="48" xfId="36" applyNumberFormat="1" applyFont="1" applyFill="1" applyBorder="1" applyAlignment="1">
      <alignment horizontal="center" vertical="center"/>
    </xf>
    <xf numFmtId="171" fontId="99" fillId="0" borderId="45" xfId="36" applyNumberFormat="1" applyFont="1" applyFill="1" applyBorder="1" applyAlignment="1">
      <alignment horizontal="center" vertical="center"/>
    </xf>
    <xf numFmtId="171" fontId="99" fillId="0" borderId="47" xfId="36" applyNumberFormat="1" applyFont="1" applyFill="1" applyBorder="1" applyAlignment="1">
      <alignment horizontal="center" vertical="center"/>
    </xf>
    <xf numFmtId="0" fontId="46" fillId="0" borderId="29" xfId="36" applyFont="1" applyFill="1" applyBorder="1" applyAlignment="1">
      <alignment horizontal="center" vertical="center"/>
    </xf>
    <xf numFmtId="0" fontId="46" fillId="0" borderId="43" xfId="36" applyFont="1" applyFill="1" applyBorder="1" applyAlignment="1">
      <alignment horizontal="center" vertical="center"/>
    </xf>
    <xf numFmtId="0" fontId="46" fillId="0" borderId="46" xfId="36" applyFont="1" applyFill="1" applyBorder="1" applyAlignment="1">
      <alignment horizontal="center" vertical="center"/>
    </xf>
    <xf numFmtId="0" fontId="44" fillId="0" borderId="29" xfId="36" applyFont="1" applyFill="1" applyBorder="1" applyAlignment="1">
      <alignment horizontal="center"/>
    </xf>
    <xf numFmtId="0" fontId="44" fillId="0" borderId="26" xfId="36" applyFont="1" applyFill="1" applyBorder="1" applyAlignment="1">
      <alignment horizontal="center"/>
    </xf>
    <xf numFmtId="170" fontId="99" fillId="0" borderId="44" xfId="36" applyNumberFormat="1" applyFont="1" applyFill="1" applyBorder="1" applyAlignment="1">
      <alignment horizontal="center" vertical="center"/>
    </xf>
    <xf numFmtId="170" fontId="99" fillId="0" borderId="43" xfId="36" applyNumberFormat="1" applyFont="1" applyFill="1" applyBorder="1" applyAlignment="1">
      <alignment horizontal="center" vertical="center"/>
    </xf>
    <xf numFmtId="0" fontId="101" fillId="44" borderId="0" xfId="31" applyFont="1" applyFill="1" applyBorder="1" applyAlignment="1" applyProtection="1">
      <alignment horizontal="center" vertical="center"/>
    </xf>
    <xf numFmtId="0" fontId="90" fillId="40" borderId="11" xfId="0" applyFont="1" applyFill="1" applyBorder="1" applyAlignment="1">
      <alignment horizontal="center" vertical="center"/>
    </xf>
    <xf numFmtId="0" fontId="90" fillId="37" borderId="30" xfId="0" applyFont="1" applyFill="1" applyBorder="1" applyAlignment="1">
      <alignment horizontal="center" vertical="center"/>
    </xf>
    <xf numFmtId="0" fontId="90" fillId="37" borderId="25" xfId="0" applyFont="1" applyFill="1" applyBorder="1" applyAlignment="1">
      <alignment horizontal="center" vertical="center"/>
    </xf>
    <xf numFmtId="0" fontId="90" fillId="37" borderId="11" xfId="0" applyFont="1" applyFill="1" applyBorder="1" applyAlignment="1">
      <alignment horizontal="center" vertical="center"/>
    </xf>
    <xf numFmtId="0" fontId="90" fillId="40" borderId="14" xfId="0" applyFont="1" applyFill="1" applyBorder="1" applyAlignment="1">
      <alignment horizontal="center" vertical="center" wrapText="1"/>
    </xf>
    <xf numFmtId="0" fontId="90" fillId="40" borderId="22" xfId="0" applyFont="1" applyFill="1" applyBorder="1" applyAlignment="1">
      <alignment horizontal="center" vertical="center" wrapText="1"/>
    </xf>
    <xf numFmtId="0" fontId="165" fillId="29" borderId="0" xfId="36" applyFont="1" applyFill="1" applyBorder="1" applyAlignment="1" applyProtection="1">
      <alignment horizontal="center" vertical="center" wrapText="1"/>
      <protection locked="0"/>
    </xf>
    <xf numFmtId="0" fontId="90" fillId="37" borderId="30" xfId="0" applyFont="1" applyFill="1" applyBorder="1" applyAlignment="1">
      <alignment horizontal="center" vertical="center" wrapText="1"/>
    </xf>
    <xf numFmtId="0" fontId="90" fillId="37" borderId="25" xfId="0" applyFont="1" applyFill="1" applyBorder="1" applyAlignment="1">
      <alignment horizontal="center" vertical="center" wrapText="1"/>
    </xf>
    <xf numFmtId="0" fontId="164" fillId="34" borderId="0" xfId="36" applyFont="1" applyFill="1" applyBorder="1" applyAlignment="1" applyProtection="1">
      <alignment horizontal="center" vertical="center" wrapText="1"/>
      <protection locked="0"/>
    </xf>
    <xf numFmtId="0" fontId="68" fillId="32" borderId="0" xfId="31" applyFont="1" applyFill="1" applyBorder="1" applyAlignment="1" applyProtection="1">
      <alignment horizontal="center" vertical="center"/>
    </xf>
    <xf numFmtId="0" fontId="163" fillId="32" borderId="0" xfId="31" applyFont="1" applyFill="1" applyBorder="1" applyAlignment="1" applyProtection="1">
      <alignment horizontal="center" vertical="center"/>
    </xf>
    <xf numFmtId="22" fontId="106" fillId="32" borderId="0" xfId="31" applyNumberFormat="1" applyFont="1" applyFill="1" applyBorder="1" applyAlignment="1" applyProtection="1">
      <alignment horizontal="center" vertical="center"/>
    </xf>
    <xf numFmtId="0" fontId="106" fillId="32" borderId="0" xfId="31" applyFont="1" applyFill="1" applyBorder="1" applyAlignment="1" applyProtection="1">
      <alignment horizontal="center" vertical="center"/>
    </xf>
    <xf numFmtId="0" fontId="101" fillId="32" borderId="0" xfId="31" applyFont="1" applyFill="1" applyBorder="1" applyAlignment="1" applyProtection="1">
      <alignment horizontal="center" vertical="center"/>
    </xf>
    <xf numFmtId="0" fontId="112" fillId="35" borderId="13" xfId="0" applyFont="1" applyFill="1" applyBorder="1" applyAlignment="1">
      <alignment horizontal="center" vertical="center" wrapText="1"/>
    </xf>
    <xf numFmtId="0" fontId="70"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_AZ IF ÇOK İŞ"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3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4</xdr:col>
      <xdr:colOff>328273</xdr:colOff>
      <xdr:row>2</xdr:row>
      <xdr:rowOff>79261</xdr:rowOff>
    </xdr:from>
    <xdr:to>
      <xdr:col>6</xdr:col>
      <xdr:colOff>23132</xdr:colOff>
      <xdr:row>7</xdr:row>
      <xdr:rowOff>69736</xdr:rowOff>
    </xdr:to>
    <xdr:pic>
      <xdr:nvPicPr>
        <xdr:cNvPr id="187005" name="Resim 1"/>
        <xdr:cNvPicPr>
          <a:picLocks noChangeArrowheads="1"/>
        </xdr:cNvPicPr>
      </xdr:nvPicPr>
      <xdr:blipFill>
        <a:blip xmlns:r="http://schemas.openxmlformats.org/officeDocument/2006/relationships" r:embed="rId1" cstate="print"/>
        <a:srcRect/>
        <a:stretch>
          <a:fillRect/>
        </a:stretch>
      </xdr:blipFill>
      <xdr:spPr bwMode="auto">
        <a:xfrm>
          <a:off x="2735036" y="1720623"/>
          <a:ext cx="800440" cy="815408"/>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7031" name="5 Grup"/>
        <xdr:cNvGrpSpPr>
          <a:grpSpLocks/>
        </xdr:cNvGrpSpPr>
      </xdr:nvGrpSpPr>
      <xdr:grpSpPr bwMode="auto">
        <a:xfrm>
          <a:off x="310515" y="7677531"/>
          <a:ext cx="760857" cy="688287"/>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7034"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261408</xdr:colOff>
      <xdr:row>0</xdr:row>
      <xdr:rowOff>26458</xdr:rowOff>
    </xdr:from>
    <xdr:to>
      <xdr:col>3</xdr:col>
      <xdr:colOff>605367</xdr:colOff>
      <xdr:row>1</xdr:row>
      <xdr:rowOff>230716</xdr:rowOff>
    </xdr:to>
    <xdr:pic>
      <xdr:nvPicPr>
        <xdr:cNvPr id="196789" name="Resim 1"/>
        <xdr:cNvPicPr>
          <a:picLocks noChangeArrowheads="1"/>
        </xdr:cNvPicPr>
      </xdr:nvPicPr>
      <xdr:blipFill>
        <a:blip xmlns:r="http://schemas.openxmlformats.org/officeDocument/2006/relationships" r:embed="rId1" cstate="print"/>
        <a:srcRect/>
        <a:stretch>
          <a:fillRect/>
        </a:stretch>
      </xdr:blipFill>
      <xdr:spPr bwMode="auto">
        <a:xfrm>
          <a:off x="663575" y="26458"/>
          <a:ext cx="809625" cy="828675"/>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103717</xdr:colOff>
      <xdr:row>0</xdr:row>
      <xdr:rowOff>77259</xdr:rowOff>
    </xdr:from>
    <xdr:to>
      <xdr:col>2</xdr:col>
      <xdr:colOff>554566</xdr:colOff>
      <xdr:row>2</xdr:row>
      <xdr:rowOff>58209</xdr:rowOff>
    </xdr:to>
    <xdr:pic>
      <xdr:nvPicPr>
        <xdr:cNvPr id="198837" name="Resim 1"/>
        <xdr:cNvPicPr>
          <a:picLocks noChangeArrowheads="1"/>
        </xdr:cNvPicPr>
      </xdr:nvPicPr>
      <xdr:blipFill>
        <a:blip xmlns:r="http://schemas.openxmlformats.org/officeDocument/2006/relationships" r:embed="rId1" cstate="print"/>
        <a:srcRect/>
        <a:stretch>
          <a:fillRect/>
        </a:stretch>
      </xdr:blipFill>
      <xdr:spPr bwMode="auto">
        <a:xfrm>
          <a:off x="431800" y="77259"/>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55789</xdr:colOff>
      <xdr:row>0</xdr:row>
      <xdr:rowOff>0</xdr:rowOff>
    </xdr:from>
    <xdr:to>
      <xdr:col>2</xdr:col>
      <xdr:colOff>879022</xdr:colOff>
      <xdr:row>1</xdr:row>
      <xdr:rowOff>198664</xdr:rowOff>
    </xdr:to>
    <xdr:pic macro="[1]!Module1.gizliceooo">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899432" y="0"/>
          <a:ext cx="823233" cy="82459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228600</xdr:colOff>
      <xdr:row>0</xdr:row>
      <xdr:rowOff>95250</xdr:rowOff>
    </xdr:from>
    <xdr:to>
      <xdr:col>20</xdr:col>
      <xdr:colOff>666750</xdr:colOff>
      <xdr:row>1</xdr:row>
      <xdr:rowOff>314325</xdr:rowOff>
    </xdr:to>
    <xdr:pic>
      <xdr:nvPicPr>
        <xdr:cNvPr id="189669" name="Resim 1"/>
        <xdr:cNvPicPr>
          <a:picLocks noChangeArrowheads="1"/>
        </xdr:cNvPicPr>
      </xdr:nvPicPr>
      <xdr:blipFill>
        <a:blip xmlns:r="http://schemas.openxmlformats.org/officeDocument/2006/relationships" r:embed="rId1" cstate="print"/>
        <a:srcRect/>
        <a:stretch>
          <a:fillRect/>
        </a:stretch>
      </xdr:blipFill>
      <xdr:spPr bwMode="auto">
        <a:xfrm>
          <a:off x="20326350" y="95250"/>
          <a:ext cx="1162050" cy="952500"/>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1</xdr:col>
      <xdr:colOff>895349</xdr:colOff>
      <xdr:row>0</xdr:row>
      <xdr:rowOff>209550</xdr:rowOff>
    </xdr:from>
    <xdr:to>
      <xdr:col>1</xdr:col>
      <xdr:colOff>2238374</xdr:colOff>
      <xdr:row>2</xdr:row>
      <xdr:rowOff>66675</xdr:rowOff>
    </xdr:to>
    <xdr:pic>
      <xdr:nvPicPr>
        <xdr:cNvPr id="4" name="Resim 1"/>
        <xdr:cNvPicPr>
          <a:picLocks noChangeArrowheads="1"/>
        </xdr:cNvPicPr>
      </xdr:nvPicPr>
      <xdr:blipFill>
        <a:blip xmlns:r="http://schemas.openxmlformats.org/officeDocument/2006/relationships" r:embed="rId1" cstate="print"/>
        <a:srcRect/>
        <a:stretch>
          <a:fillRect/>
        </a:stretch>
      </xdr:blipFill>
      <xdr:spPr bwMode="auto">
        <a:xfrm>
          <a:off x="1514474" y="209550"/>
          <a:ext cx="1343025" cy="154781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2647950</xdr:colOff>
      <xdr:row>0</xdr:row>
      <xdr:rowOff>95250</xdr:rowOff>
    </xdr:from>
    <xdr:to>
      <xdr:col>15</xdr:col>
      <xdr:colOff>257175</xdr:colOff>
      <xdr:row>1</xdr:row>
      <xdr:rowOff>219075</xdr:rowOff>
    </xdr:to>
    <xdr:pic>
      <xdr:nvPicPr>
        <xdr:cNvPr id="187625" name="Resim 1"/>
        <xdr:cNvPicPr>
          <a:picLocks noChangeArrowheads="1"/>
        </xdr:cNvPicPr>
      </xdr:nvPicPr>
      <xdr:blipFill>
        <a:blip xmlns:r="http://schemas.openxmlformats.org/officeDocument/2006/relationships" r:embed="rId1" cstate="print"/>
        <a:srcRect/>
        <a:stretch>
          <a:fillRect/>
        </a:stretch>
      </xdr:blipFill>
      <xdr:spPr bwMode="auto">
        <a:xfrm>
          <a:off x="16030575" y="95250"/>
          <a:ext cx="109537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2</xdr:col>
      <xdr:colOff>333375</xdr:colOff>
      <xdr:row>0</xdr:row>
      <xdr:rowOff>285750</xdr:rowOff>
    </xdr:from>
    <xdr:to>
      <xdr:col>3</xdr:col>
      <xdr:colOff>736600</xdr:colOff>
      <xdr:row>2</xdr:row>
      <xdr:rowOff>107950</xdr:rowOff>
    </xdr:to>
    <xdr:pic>
      <xdr:nvPicPr>
        <xdr:cNvPr id="4" name="Resim 1"/>
        <xdr:cNvPicPr>
          <a:picLocks noChangeArrowheads="1"/>
        </xdr:cNvPicPr>
      </xdr:nvPicPr>
      <xdr:blipFill>
        <a:blip xmlns:r="http://schemas.openxmlformats.org/officeDocument/2006/relationships" r:embed="rId1" cstate="print"/>
        <a:srcRect/>
        <a:stretch>
          <a:fillRect/>
        </a:stretch>
      </xdr:blipFill>
      <xdr:spPr bwMode="auto">
        <a:xfrm>
          <a:off x="920750" y="285750"/>
          <a:ext cx="1101725" cy="854075"/>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11907</xdr:colOff>
      <xdr:row>0</xdr:row>
      <xdr:rowOff>0</xdr:rowOff>
    </xdr:from>
    <xdr:to>
      <xdr:col>3</xdr:col>
      <xdr:colOff>345282</xdr:colOff>
      <xdr:row>1</xdr:row>
      <xdr:rowOff>200025</xdr:rowOff>
    </xdr:to>
    <xdr:pic>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411957" y="0"/>
          <a:ext cx="800100" cy="819150"/>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579966</xdr:colOff>
      <xdr:row>0</xdr:row>
      <xdr:rowOff>0</xdr:rowOff>
    </xdr:from>
    <xdr:to>
      <xdr:col>3</xdr:col>
      <xdr:colOff>586316</xdr:colOff>
      <xdr:row>1</xdr:row>
      <xdr:rowOff>298450</xdr:rowOff>
    </xdr:to>
    <xdr:pic>
      <xdr:nvPicPr>
        <xdr:cNvPr id="191699" name="Resim 1"/>
        <xdr:cNvPicPr>
          <a:picLocks noChangeArrowheads="1"/>
        </xdr:cNvPicPr>
      </xdr:nvPicPr>
      <xdr:blipFill>
        <a:blip xmlns:r="http://schemas.openxmlformats.org/officeDocument/2006/relationships" r:embed="rId1" cstate="print"/>
        <a:srcRect/>
        <a:stretch>
          <a:fillRect/>
        </a:stretch>
      </xdr:blipFill>
      <xdr:spPr bwMode="auto">
        <a:xfrm>
          <a:off x="1426633" y="0"/>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103718</xdr:colOff>
      <xdr:row>0</xdr:row>
      <xdr:rowOff>0</xdr:rowOff>
    </xdr:from>
    <xdr:to>
      <xdr:col>2</xdr:col>
      <xdr:colOff>554567</xdr:colOff>
      <xdr:row>1</xdr:row>
      <xdr:rowOff>298450</xdr:rowOff>
    </xdr:to>
    <xdr:pic>
      <xdr:nvPicPr>
        <xdr:cNvPr id="163308" name="Resim 1"/>
        <xdr:cNvPicPr>
          <a:picLocks noChangeArrowheads="1"/>
        </xdr:cNvPicPr>
      </xdr:nvPicPr>
      <xdr:blipFill>
        <a:blip xmlns:r="http://schemas.openxmlformats.org/officeDocument/2006/relationships" r:embed="rId1" cstate="print"/>
        <a:srcRect/>
        <a:stretch>
          <a:fillRect/>
        </a:stretch>
      </xdr:blipFill>
      <xdr:spPr bwMode="auto">
        <a:xfrm>
          <a:off x="431801" y="0"/>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230718</xdr:colOff>
      <xdr:row>0</xdr:row>
      <xdr:rowOff>24342</xdr:rowOff>
    </xdr:from>
    <xdr:to>
      <xdr:col>2</xdr:col>
      <xdr:colOff>681567</xdr:colOff>
      <xdr:row>2</xdr:row>
      <xdr:rowOff>5292</xdr:rowOff>
    </xdr:to>
    <xdr:pic>
      <xdr:nvPicPr>
        <xdr:cNvPr id="192721" name="Resim 1"/>
        <xdr:cNvPicPr>
          <a:picLocks noChangeArrowheads="1"/>
        </xdr:cNvPicPr>
      </xdr:nvPicPr>
      <xdr:blipFill>
        <a:blip xmlns:r="http://schemas.openxmlformats.org/officeDocument/2006/relationships" r:embed="rId1" cstate="print"/>
        <a:srcRect/>
        <a:stretch>
          <a:fillRect/>
        </a:stretch>
      </xdr:blipFill>
      <xdr:spPr bwMode="auto">
        <a:xfrm>
          <a:off x="558801" y="24342"/>
          <a:ext cx="969433" cy="97578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550068</xdr:colOff>
      <xdr:row>0</xdr:row>
      <xdr:rowOff>0</xdr:rowOff>
    </xdr:from>
    <xdr:to>
      <xdr:col>3</xdr:col>
      <xdr:colOff>678656</xdr:colOff>
      <xdr:row>1</xdr:row>
      <xdr:rowOff>238125</xdr:rowOff>
    </xdr:to>
    <xdr:pic>
      <xdr:nvPicPr>
        <xdr:cNvPr id="190675" name="Resim 1"/>
        <xdr:cNvPicPr>
          <a:picLocks noChangeArrowheads="1"/>
        </xdr:cNvPicPr>
      </xdr:nvPicPr>
      <xdr:blipFill>
        <a:blip xmlns:r="http://schemas.openxmlformats.org/officeDocument/2006/relationships" r:embed="rId1" cstate="print"/>
        <a:srcRect/>
        <a:stretch>
          <a:fillRect/>
        </a:stretch>
      </xdr:blipFill>
      <xdr:spPr bwMode="auto">
        <a:xfrm>
          <a:off x="1538287" y="0"/>
          <a:ext cx="1223963" cy="88106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11907</xdr:colOff>
      <xdr:row>0</xdr:row>
      <xdr:rowOff>0</xdr:rowOff>
    </xdr:from>
    <xdr:to>
      <xdr:col>3</xdr:col>
      <xdr:colOff>345282</xdr:colOff>
      <xdr:row>1</xdr:row>
      <xdr:rowOff>200025</xdr:rowOff>
    </xdr:to>
    <xdr:pic>
      <xdr:nvPicPr>
        <xdr:cNvPr id="175518" name="Resim 1"/>
        <xdr:cNvPicPr>
          <a:picLocks noChangeArrowheads="1"/>
        </xdr:cNvPicPr>
      </xdr:nvPicPr>
      <xdr:blipFill>
        <a:blip xmlns:r="http://schemas.openxmlformats.org/officeDocument/2006/relationships" r:embed="rId1" cstate="print"/>
        <a:srcRect/>
        <a:stretch>
          <a:fillRect/>
        </a:stretch>
      </xdr:blipFill>
      <xdr:spPr bwMode="auto">
        <a:xfrm>
          <a:off x="416720" y="0"/>
          <a:ext cx="797718" cy="819150"/>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0</xdr:row>
      <xdr:rowOff>142875</xdr:rowOff>
    </xdr:from>
    <xdr:to>
      <xdr:col>4</xdr:col>
      <xdr:colOff>381000</xdr:colOff>
      <xdr:row>1</xdr:row>
      <xdr:rowOff>428625</xdr:rowOff>
    </xdr:to>
    <xdr:pic>
      <xdr:nvPicPr>
        <xdr:cNvPr id="195765" name="Resim 1"/>
        <xdr:cNvPicPr>
          <a:picLocks noChangeArrowheads="1"/>
        </xdr:cNvPicPr>
      </xdr:nvPicPr>
      <xdr:blipFill>
        <a:blip xmlns:r="http://schemas.openxmlformats.org/officeDocument/2006/relationships" r:embed="rId1"/>
        <a:srcRect/>
        <a:stretch>
          <a:fillRect/>
        </a:stretch>
      </xdr:blipFill>
      <xdr:spPr bwMode="auto">
        <a:xfrm>
          <a:off x="1262063" y="142875"/>
          <a:ext cx="1476375" cy="1166813"/>
        </a:xfrm>
        <a:prstGeom prst="rect">
          <a:avLst/>
        </a:prstGeom>
        <a:noFill/>
        <a:ln w="9525">
          <a:noFill/>
          <a:miter lim="800000"/>
          <a:headEnd/>
          <a:tailEnd/>
        </a:ln>
        <a:effectLst>
          <a:outerShdw dist="35921" dir="2700000" algn="ctr" rotWithShape="0">
            <a:srgbClr val="808080"/>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ANLI/PUANLI%20BO&#350;%20PROGRAM/2013-2014/Benim%20dosya/bayrak%20&#246;rnek/6gen&#231;%20erkeklerX.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x400metre"/>
      <sheetName val="4x100metre"/>
      <sheetName val="BİLGİLERİ"/>
      <sheetName val="YARIŞMA PROGRAMI"/>
      <sheetName val="KAYIT LİSTESİ"/>
      <sheetName val="1.Gün Start Listesi"/>
      <sheetName val="KULVAR"/>
      <sheetName val="100 METRE"/>
      <sheetName val="110 METRE ENGEL"/>
      <sheetName val="400m."/>
      <sheetName val="1500m."/>
      <sheetName val="puan"/>
      <sheetName val="YÜKSEK ATLAMA"/>
      <sheetName val="UZUN ATLAMA"/>
      <sheetName val="GÜLLE ATMA"/>
      <sheetName val="Genel Puan Tablosu"/>
      <sheetName val="2.Gün Start Listesi "/>
      <sheetName val="200 METRE"/>
      <sheetName val="800m."/>
      <sheetName val="3000m."/>
      <sheetName val="3000m.Eng"/>
      <sheetName val="ÜÇ ADIM ATLAMA"/>
      <sheetName val="Sırık"/>
      <sheetName val="DİSK ATMA"/>
      <sheetName val="CİRİT ATMA"/>
      <sheetName val="İsveç"/>
      <sheetName val="ALMANAK TOPLU SONUÇ"/>
      <sheetName val="6genç erkeklerX"/>
    </sheetNames>
    <definedNames>
      <definedName name="Module1.gizliceooo"/>
    </definedNames>
    <sheetDataSet>
      <sheetData sheetId="0"/>
      <sheetData sheetId="1"/>
      <sheetData sheetId="2">
        <row r="2">
          <cell r="A2" t="str">
            <v>Gençlik ve Spor Bakanlığı
Spor Genel Müdürlüğü
Spor Faaliyetleri Daire Başkanlığı</v>
          </cell>
        </row>
      </sheetData>
      <sheetData sheetId="3">
        <row r="24">
          <cell r="B24" t="str">
            <v>5 Mayıs 2013 - 10.00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workbookViewId="0">
      <selection activeCell="A13" sqref="A13:K13"/>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53"/>
      <c r="B1" s="154"/>
      <c r="C1" s="154"/>
      <c r="D1" s="154"/>
      <c r="E1" s="154"/>
      <c r="F1" s="154"/>
      <c r="G1" s="154"/>
      <c r="H1" s="154"/>
      <c r="I1" s="154"/>
      <c r="J1" s="154"/>
      <c r="K1" s="155"/>
    </row>
    <row r="2" spans="1:11" ht="116.25" customHeight="1">
      <c r="A2" s="680" t="str">
        <f>CONCATENATE("Atletizm Federasyonu","                                                                                                                                                                                                                                                               ",F20," ",,"Atletizm İl Temsilciliği")</f>
        <v>Atletizm Federasyonu                                                                                                                                                                                                                                                               İzmir Atletizm İl Temsilciliği</v>
      </c>
      <c r="B2" s="681"/>
      <c r="C2" s="681"/>
      <c r="D2" s="681"/>
      <c r="E2" s="681"/>
      <c r="F2" s="681"/>
      <c r="G2" s="681"/>
      <c r="H2" s="681"/>
      <c r="I2" s="681"/>
      <c r="J2" s="681"/>
      <c r="K2" s="682"/>
    </row>
    <row r="3" spans="1:11" ht="14.25">
      <c r="A3" s="156"/>
      <c r="B3" s="157"/>
      <c r="C3" s="157"/>
      <c r="D3" s="157"/>
      <c r="E3" s="157"/>
      <c r="F3" s="157"/>
      <c r="G3" s="157"/>
      <c r="H3" s="157"/>
      <c r="I3" s="157"/>
      <c r="J3" s="157"/>
      <c r="K3" s="158"/>
    </row>
    <row r="4" spans="1:11">
      <c r="A4" s="159"/>
      <c r="B4" s="160"/>
      <c r="C4" s="160"/>
      <c r="D4" s="160"/>
      <c r="E4" s="160"/>
      <c r="F4" s="160"/>
      <c r="G4" s="160"/>
      <c r="H4" s="160"/>
      <c r="I4" s="160"/>
      <c r="J4" s="160"/>
      <c r="K4" s="161"/>
    </row>
    <row r="5" spans="1:11">
      <c r="A5" s="159"/>
      <c r="B5" s="160"/>
      <c r="C5" s="160"/>
      <c r="D5" s="160"/>
      <c r="E5" s="160"/>
      <c r="F5" s="160"/>
      <c r="G5" s="160"/>
      <c r="H5" s="160"/>
      <c r="I5" s="160"/>
      <c r="J5" s="160"/>
      <c r="K5" s="161"/>
    </row>
    <row r="6" spans="1:11">
      <c r="A6" s="159"/>
      <c r="B6" s="160"/>
      <c r="C6" s="160"/>
      <c r="D6" s="160"/>
      <c r="E6" s="160"/>
      <c r="F6" s="160"/>
      <c r="G6" s="160"/>
      <c r="H6" s="160"/>
      <c r="I6" s="160"/>
      <c r="J6" s="160"/>
      <c r="K6" s="161"/>
    </row>
    <row r="7" spans="1:11">
      <c r="A7" s="159"/>
      <c r="B7" s="160"/>
      <c r="C7" s="160"/>
      <c r="D7" s="160"/>
      <c r="E7" s="160"/>
      <c r="F7" s="160"/>
      <c r="G7" s="160"/>
      <c r="H7" s="160"/>
      <c r="I7" s="160"/>
      <c r="J7" s="160"/>
      <c r="K7" s="161"/>
    </row>
    <row r="8" spans="1:11">
      <c r="A8" s="159"/>
      <c r="B8" s="160"/>
      <c r="C8" s="160"/>
      <c r="D8" s="160"/>
      <c r="E8" s="160"/>
      <c r="F8" s="160"/>
      <c r="G8" s="160"/>
      <c r="H8" s="160"/>
      <c r="I8" s="160"/>
      <c r="J8" s="160"/>
      <c r="K8" s="161"/>
    </row>
    <row r="9" spans="1:11">
      <c r="A9" s="159"/>
      <c r="B9" s="160"/>
      <c r="C9" s="160"/>
      <c r="D9" s="160"/>
      <c r="E9" s="160"/>
      <c r="F9" s="160"/>
      <c r="G9" s="160"/>
      <c r="H9" s="160"/>
      <c r="I9" s="160"/>
      <c r="J9" s="160"/>
      <c r="K9" s="161"/>
    </row>
    <row r="10" spans="1:11">
      <c r="A10" s="159"/>
      <c r="B10" s="160"/>
      <c r="C10" s="160"/>
      <c r="D10" s="160"/>
      <c r="E10" s="160"/>
      <c r="F10" s="160"/>
      <c r="G10" s="160"/>
      <c r="H10" s="160"/>
      <c r="I10" s="160"/>
      <c r="J10" s="160"/>
      <c r="K10" s="161"/>
    </row>
    <row r="11" spans="1:11">
      <c r="A11" s="159"/>
      <c r="B11" s="160"/>
      <c r="C11" s="160"/>
      <c r="D11" s="160"/>
      <c r="E11" s="160"/>
      <c r="F11" s="160"/>
      <c r="G11" s="160"/>
      <c r="H11" s="160"/>
      <c r="I11" s="160"/>
      <c r="J11" s="160"/>
      <c r="K11" s="161"/>
    </row>
    <row r="12" spans="1:11" ht="51.75" customHeight="1">
      <c r="A12" s="701"/>
      <c r="B12" s="702"/>
      <c r="C12" s="702"/>
      <c r="D12" s="702"/>
      <c r="E12" s="702"/>
      <c r="F12" s="702"/>
      <c r="G12" s="702"/>
      <c r="H12" s="702"/>
      <c r="I12" s="702"/>
      <c r="J12" s="702"/>
      <c r="K12" s="703"/>
    </row>
    <row r="13" spans="1:11" ht="71.25" customHeight="1">
      <c r="A13" s="683"/>
      <c r="B13" s="684"/>
      <c r="C13" s="684"/>
      <c r="D13" s="684"/>
      <c r="E13" s="684"/>
      <c r="F13" s="684"/>
      <c r="G13" s="684"/>
      <c r="H13" s="684"/>
      <c r="I13" s="684"/>
      <c r="J13" s="684"/>
      <c r="K13" s="685"/>
    </row>
    <row r="14" spans="1:11" ht="72" customHeight="1">
      <c r="A14" s="689" t="str">
        <f>F19</f>
        <v>Kulüpler Arası Atletizm Süper lig Yarışmaları</v>
      </c>
      <c r="B14" s="690"/>
      <c r="C14" s="690"/>
      <c r="D14" s="690"/>
      <c r="E14" s="690"/>
      <c r="F14" s="690"/>
      <c r="G14" s="690"/>
      <c r="H14" s="690"/>
      <c r="I14" s="690"/>
      <c r="J14" s="690"/>
      <c r="K14" s="691"/>
    </row>
    <row r="15" spans="1:11" ht="51.75" customHeight="1">
      <c r="A15" s="686"/>
      <c r="B15" s="687"/>
      <c r="C15" s="687"/>
      <c r="D15" s="687"/>
      <c r="E15" s="687"/>
      <c r="F15" s="687"/>
      <c r="G15" s="687"/>
      <c r="H15" s="687"/>
      <c r="I15" s="687"/>
      <c r="J15" s="687"/>
      <c r="K15" s="688"/>
    </row>
    <row r="16" spans="1:11">
      <c r="A16" s="159"/>
      <c r="B16" s="160"/>
      <c r="C16" s="160"/>
      <c r="D16" s="160"/>
      <c r="E16" s="160"/>
      <c r="F16" s="160"/>
      <c r="G16" s="160"/>
      <c r="H16" s="160"/>
      <c r="I16" s="160"/>
      <c r="J16" s="160"/>
      <c r="K16" s="161"/>
    </row>
    <row r="17" spans="1:11" ht="25.5">
      <c r="A17" s="704"/>
      <c r="B17" s="705"/>
      <c r="C17" s="705"/>
      <c r="D17" s="705"/>
      <c r="E17" s="705"/>
      <c r="F17" s="705"/>
      <c r="G17" s="705"/>
      <c r="H17" s="705"/>
      <c r="I17" s="705"/>
      <c r="J17" s="705"/>
      <c r="K17" s="706"/>
    </row>
    <row r="18" spans="1:11" ht="24.75" customHeight="1">
      <c r="A18" s="698" t="s">
        <v>82</v>
      </c>
      <c r="B18" s="699"/>
      <c r="C18" s="699"/>
      <c r="D18" s="699"/>
      <c r="E18" s="699"/>
      <c r="F18" s="699"/>
      <c r="G18" s="699"/>
      <c r="H18" s="699"/>
      <c r="I18" s="699"/>
      <c r="J18" s="699"/>
      <c r="K18" s="700"/>
    </row>
    <row r="19" spans="1:11" s="33" customFormat="1" ht="35.25" customHeight="1">
      <c r="A19" s="707" t="s">
        <v>78</v>
      </c>
      <c r="B19" s="708"/>
      <c r="C19" s="708"/>
      <c r="D19" s="708"/>
      <c r="E19" s="709"/>
      <c r="F19" s="695" t="s">
        <v>487</v>
      </c>
      <c r="G19" s="696"/>
      <c r="H19" s="696"/>
      <c r="I19" s="696"/>
      <c r="J19" s="696"/>
      <c r="K19" s="697"/>
    </row>
    <row r="20" spans="1:11" s="33" customFormat="1" ht="35.25" customHeight="1">
      <c r="A20" s="710" t="s">
        <v>79</v>
      </c>
      <c r="B20" s="711"/>
      <c r="C20" s="711"/>
      <c r="D20" s="711"/>
      <c r="E20" s="712"/>
      <c r="F20" s="695" t="s">
        <v>394</v>
      </c>
      <c r="G20" s="696"/>
      <c r="H20" s="696"/>
      <c r="I20" s="696"/>
      <c r="J20" s="696"/>
      <c r="K20" s="697"/>
    </row>
    <row r="21" spans="1:11" s="33" customFormat="1" ht="35.25" customHeight="1">
      <c r="A21" s="710" t="s">
        <v>80</v>
      </c>
      <c r="B21" s="711"/>
      <c r="C21" s="711"/>
      <c r="D21" s="711"/>
      <c r="E21" s="712"/>
      <c r="F21" s="695" t="s">
        <v>480</v>
      </c>
      <c r="G21" s="696"/>
      <c r="H21" s="696"/>
      <c r="I21" s="696"/>
      <c r="J21" s="696"/>
      <c r="K21" s="697"/>
    </row>
    <row r="22" spans="1:11" s="33" customFormat="1" ht="35.25" customHeight="1">
      <c r="A22" s="710" t="s">
        <v>81</v>
      </c>
      <c r="B22" s="711"/>
      <c r="C22" s="711"/>
      <c r="D22" s="711"/>
      <c r="E22" s="712"/>
      <c r="F22" s="695" t="s">
        <v>393</v>
      </c>
      <c r="G22" s="696"/>
      <c r="H22" s="696"/>
      <c r="I22" s="696"/>
      <c r="J22" s="696"/>
      <c r="K22" s="697"/>
    </row>
    <row r="23" spans="1:11" s="33" customFormat="1" ht="35.25" customHeight="1">
      <c r="A23" s="692" t="s">
        <v>83</v>
      </c>
      <c r="B23" s="693"/>
      <c r="C23" s="693"/>
      <c r="D23" s="693"/>
      <c r="E23" s="694"/>
      <c r="F23" s="617">
        <v>132</v>
      </c>
      <c r="G23" s="618"/>
      <c r="H23" s="618"/>
      <c r="I23" s="618"/>
      <c r="J23" s="618"/>
      <c r="K23" s="619"/>
    </row>
    <row r="24" spans="1:11" ht="30.75" customHeight="1">
      <c r="A24" s="692" t="s">
        <v>83</v>
      </c>
      <c r="B24" s="693"/>
      <c r="C24" s="693"/>
      <c r="D24" s="693"/>
      <c r="E24" s="694"/>
      <c r="F24" s="617">
        <v>8</v>
      </c>
      <c r="G24" s="618"/>
      <c r="H24" s="618"/>
      <c r="I24" s="618"/>
      <c r="J24" s="618"/>
      <c r="K24" s="619"/>
    </row>
    <row r="25" spans="1:11" ht="10.5" customHeight="1">
      <c r="A25" s="716"/>
      <c r="B25" s="717"/>
      <c r="C25" s="717"/>
      <c r="D25" s="717"/>
      <c r="E25" s="717"/>
      <c r="F25" s="717"/>
      <c r="G25" s="717"/>
      <c r="H25" s="717"/>
      <c r="I25" s="717"/>
      <c r="J25" s="717"/>
      <c r="K25" s="718"/>
    </row>
    <row r="26" spans="1:11">
      <c r="A26" s="159"/>
      <c r="B26" s="160"/>
      <c r="C26" s="160"/>
      <c r="D26" s="160"/>
      <c r="E26" s="160"/>
      <c r="F26" s="160"/>
      <c r="G26" s="160"/>
      <c r="H26" s="160"/>
      <c r="I26" s="160"/>
      <c r="J26" s="160"/>
      <c r="K26" s="161"/>
    </row>
    <row r="27" spans="1:11" ht="20.25">
      <c r="A27" s="713"/>
      <c r="B27" s="714"/>
      <c r="C27" s="714"/>
      <c r="D27" s="714"/>
      <c r="E27" s="714"/>
      <c r="F27" s="714"/>
      <c r="G27" s="714"/>
      <c r="H27" s="714"/>
      <c r="I27" s="714"/>
      <c r="J27" s="714"/>
      <c r="K27" s="715"/>
    </row>
    <row r="28" spans="1:11">
      <c r="A28" s="159"/>
      <c r="B28" s="160"/>
      <c r="C28" s="160"/>
      <c r="D28" s="160"/>
      <c r="E28" s="160"/>
      <c r="F28" s="160"/>
      <c r="G28" s="160"/>
      <c r="H28" s="160"/>
      <c r="I28" s="160"/>
      <c r="J28" s="160"/>
      <c r="K28" s="161"/>
    </row>
    <row r="29" spans="1:11">
      <c r="A29" s="159"/>
      <c r="B29" s="160"/>
      <c r="C29" s="160"/>
      <c r="D29" s="160"/>
      <c r="E29" s="160"/>
      <c r="F29" s="160"/>
      <c r="G29" s="160"/>
      <c r="H29" s="160"/>
      <c r="I29" s="160"/>
      <c r="J29" s="160"/>
      <c r="K29" s="161"/>
    </row>
    <row r="30" spans="1:11">
      <c r="A30" s="162"/>
      <c r="B30" s="163"/>
      <c r="C30" s="163"/>
      <c r="D30" s="163"/>
      <c r="E30" s="163"/>
      <c r="F30" s="163"/>
      <c r="G30" s="163"/>
      <c r="H30" s="163"/>
      <c r="I30" s="163"/>
      <c r="J30" s="163"/>
      <c r="K30" s="164"/>
    </row>
  </sheetData>
  <mergeCells count="19">
    <mergeCell ref="F22:K22"/>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Sayfa13">
    <tabColor rgb="FFFFC000"/>
  </sheetPr>
  <dimension ref="A1:R93"/>
  <sheetViews>
    <sheetView view="pageBreakPreview" zoomScale="80" zoomScaleSheetLayoutView="80" workbookViewId="0">
      <selection activeCell="N5" sqref="N5:O5"/>
    </sheetView>
  </sheetViews>
  <sheetFormatPr defaultRowHeight="12.75"/>
  <cols>
    <col min="1" max="1" width="6" style="83" customWidth="1"/>
    <col min="2" max="2" width="13.28515625" style="83" hidden="1" customWidth="1"/>
    <col min="3" max="3" width="7" style="83" customWidth="1"/>
    <col min="4" max="4" width="16.28515625" style="84" customWidth="1"/>
    <col min="5" max="5" width="26.42578125" style="83" bestFit="1" customWidth="1"/>
    <col min="6" max="6" width="36.5703125" style="3" customWidth="1"/>
    <col min="7" max="9" width="11.5703125" style="3" customWidth="1"/>
    <col min="10" max="10" width="10.42578125" style="3" customWidth="1"/>
    <col min="11" max="13" width="11.5703125" style="3" customWidth="1"/>
    <col min="14" max="14" width="11.5703125" style="85" customWidth="1"/>
    <col min="15" max="15" width="9.5703125" style="83" customWidth="1"/>
    <col min="16" max="16" width="11.5703125" style="83" customWidth="1"/>
    <col min="17" max="17" width="6.7109375" style="325" bestFit="1" customWidth="1"/>
    <col min="18" max="18" width="5" style="314" bestFit="1" customWidth="1"/>
    <col min="19" max="16384" width="9.140625" style="3"/>
  </cols>
  <sheetData>
    <row r="1" spans="1:18" ht="48.75" customHeight="1">
      <c r="A1" s="746" t="s">
        <v>747</v>
      </c>
      <c r="B1" s="746"/>
      <c r="C1" s="746"/>
      <c r="D1" s="746"/>
      <c r="E1" s="746"/>
      <c r="F1" s="746"/>
      <c r="G1" s="746"/>
      <c r="H1" s="746"/>
      <c r="I1" s="746"/>
      <c r="J1" s="746"/>
      <c r="K1" s="746"/>
      <c r="L1" s="746"/>
      <c r="M1" s="746"/>
      <c r="N1" s="746"/>
      <c r="O1" s="746"/>
      <c r="P1" s="746"/>
    </row>
    <row r="2" spans="1:18" ht="25.5" customHeight="1">
      <c r="A2" s="747" t="s">
        <v>487</v>
      </c>
      <c r="B2" s="747"/>
      <c r="C2" s="747"/>
      <c r="D2" s="747"/>
      <c r="E2" s="747"/>
      <c r="F2" s="747"/>
      <c r="G2" s="747"/>
      <c r="H2" s="747"/>
      <c r="I2" s="747"/>
      <c r="J2" s="747"/>
      <c r="K2" s="747"/>
      <c r="L2" s="747"/>
      <c r="M2" s="747"/>
      <c r="N2" s="747"/>
      <c r="O2" s="747"/>
      <c r="P2" s="747"/>
    </row>
    <row r="3" spans="1:18" s="4" customFormat="1" ht="27" customHeight="1">
      <c r="A3" s="748" t="s">
        <v>90</v>
      </c>
      <c r="B3" s="748"/>
      <c r="C3" s="748"/>
      <c r="D3" s="749" t="s">
        <v>211</v>
      </c>
      <c r="E3" s="749"/>
      <c r="F3" s="565"/>
      <c r="G3" s="750"/>
      <c r="H3" s="750"/>
      <c r="I3" s="565"/>
      <c r="J3" s="565"/>
      <c r="K3" s="751" t="s">
        <v>360</v>
      </c>
      <c r="L3" s="751"/>
      <c r="M3" s="752" t="s">
        <v>759</v>
      </c>
      <c r="N3" s="752"/>
      <c r="O3" s="752"/>
      <c r="P3" s="752"/>
      <c r="Q3" s="325"/>
      <c r="R3" s="314"/>
    </row>
    <row r="4" spans="1:18" s="4" customFormat="1" ht="25.5" customHeight="1">
      <c r="A4" s="753" t="s">
        <v>91</v>
      </c>
      <c r="B4" s="753"/>
      <c r="C4" s="753"/>
      <c r="D4" s="754" t="s">
        <v>480</v>
      </c>
      <c r="E4" s="754"/>
      <c r="F4" s="758" t="s">
        <v>702</v>
      </c>
      <c r="G4" s="758"/>
      <c r="H4" s="758"/>
      <c r="I4" s="758"/>
      <c r="J4" s="758"/>
      <c r="K4" s="755" t="s">
        <v>89</v>
      </c>
      <c r="L4" s="755"/>
      <c r="M4" s="759" t="s">
        <v>683</v>
      </c>
      <c r="N4" s="759"/>
      <c r="O4" s="759"/>
      <c r="P4" s="566"/>
      <c r="Q4" s="325"/>
      <c r="R4" s="314"/>
    </row>
    <row r="5" spans="1:18" ht="15" customHeight="1">
      <c r="A5" s="5"/>
      <c r="B5" s="5"/>
      <c r="C5" s="5"/>
      <c r="D5" s="9"/>
      <c r="E5" s="6"/>
      <c r="F5" s="7"/>
      <c r="G5" s="8"/>
      <c r="H5" s="8"/>
      <c r="I5" s="8"/>
      <c r="J5" s="8"/>
      <c r="K5" s="8"/>
      <c r="L5" s="8"/>
      <c r="M5" s="8"/>
      <c r="N5" s="756"/>
      <c r="O5" s="756"/>
      <c r="P5" s="336"/>
    </row>
    <row r="6" spans="1:18" ht="22.5" customHeight="1">
      <c r="A6" s="793" t="s">
        <v>6</v>
      </c>
      <c r="B6" s="793"/>
      <c r="C6" s="794" t="s">
        <v>74</v>
      </c>
      <c r="D6" s="794" t="s">
        <v>680</v>
      </c>
      <c r="E6" s="793" t="s">
        <v>7</v>
      </c>
      <c r="F6" s="793" t="s">
        <v>22</v>
      </c>
      <c r="G6" s="793" t="s">
        <v>359</v>
      </c>
      <c r="H6" s="793"/>
      <c r="I6" s="793"/>
      <c r="J6" s="793"/>
      <c r="K6" s="793"/>
      <c r="L6" s="793"/>
      <c r="M6" s="793"/>
      <c r="N6" s="790" t="s">
        <v>8</v>
      </c>
      <c r="O6" s="790" t="s">
        <v>115</v>
      </c>
      <c r="P6" s="790" t="s">
        <v>9</v>
      </c>
    </row>
    <row r="7" spans="1:18" ht="30" customHeight="1">
      <c r="A7" s="793"/>
      <c r="B7" s="793"/>
      <c r="C7" s="794"/>
      <c r="D7" s="794"/>
      <c r="E7" s="793"/>
      <c r="F7" s="793"/>
      <c r="G7" s="567">
        <v>1</v>
      </c>
      <c r="H7" s="567">
        <v>2</v>
      </c>
      <c r="I7" s="567">
        <v>3</v>
      </c>
      <c r="J7" s="567" t="s">
        <v>349</v>
      </c>
      <c r="K7" s="567">
        <v>4</v>
      </c>
      <c r="L7" s="567">
        <v>5</v>
      </c>
      <c r="M7" s="567">
        <v>6</v>
      </c>
      <c r="N7" s="790"/>
      <c r="O7" s="790"/>
      <c r="P7" s="790"/>
    </row>
    <row r="8" spans="1:18" s="77" customFormat="1" ht="114" customHeight="1">
      <c r="A8" s="586">
        <v>1</v>
      </c>
      <c r="B8" s="587" t="s">
        <v>225</v>
      </c>
      <c r="C8" s="572">
        <v>311</v>
      </c>
      <c r="D8" s="573">
        <v>35120</v>
      </c>
      <c r="E8" s="574" t="s">
        <v>606</v>
      </c>
      <c r="F8" s="574" t="s">
        <v>594</v>
      </c>
      <c r="G8" s="575">
        <v>1703</v>
      </c>
      <c r="H8" s="575">
        <v>1714</v>
      </c>
      <c r="I8" s="575" t="s">
        <v>738</v>
      </c>
      <c r="J8" s="576">
        <v>1714</v>
      </c>
      <c r="K8" s="577" t="s">
        <v>738</v>
      </c>
      <c r="L8" s="577" t="s">
        <v>547</v>
      </c>
      <c r="M8" s="577" t="s">
        <v>547</v>
      </c>
      <c r="N8" s="576">
        <v>1714</v>
      </c>
      <c r="O8" s="647">
        <v>8</v>
      </c>
      <c r="P8" s="648" t="s">
        <v>485</v>
      </c>
      <c r="Q8" s="325"/>
      <c r="R8" s="314"/>
    </row>
    <row r="9" spans="1:18" s="77" customFormat="1" ht="114" customHeight="1">
      <c r="A9" s="586">
        <v>2</v>
      </c>
      <c r="B9" s="587" t="s">
        <v>226</v>
      </c>
      <c r="C9" s="572">
        <v>296</v>
      </c>
      <c r="D9" s="573">
        <v>34907</v>
      </c>
      <c r="E9" s="574" t="s">
        <v>559</v>
      </c>
      <c r="F9" s="574" t="s">
        <v>549</v>
      </c>
      <c r="G9" s="575">
        <v>1310</v>
      </c>
      <c r="H9" s="575" t="s">
        <v>738</v>
      </c>
      <c r="I9" s="575">
        <v>1272</v>
      </c>
      <c r="J9" s="576">
        <v>1310</v>
      </c>
      <c r="K9" s="577">
        <v>1313</v>
      </c>
      <c r="L9" s="577">
        <v>1288</v>
      </c>
      <c r="M9" s="577">
        <v>1280</v>
      </c>
      <c r="N9" s="576">
        <v>1313</v>
      </c>
      <c r="O9" s="647">
        <v>7</v>
      </c>
      <c r="P9" s="648" t="s">
        <v>519</v>
      </c>
      <c r="Q9" s="325"/>
      <c r="R9" s="314"/>
    </row>
    <row r="10" spans="1:18" s="77" customFormat="1" ht="114" customHeight="1">
      <c r="A10" s="586">
        <v>3</v>
      </c>
      <c r="B10" s="587" t="s">
        <v>223</v>
      </c>
      <c r="C10" s="572">
        <v>273</v>
      </c>
      <c r="D10" s="573">
        <v>29994</v>
      </c>
      <c r="E10" s="574" t="s">
        <v>541</v>
      </c>
      <c r="F10" s="574" t="s">
        <v>529</v>
      </c>
      <c r="G10" s="575">
        <v>1244</v>
      </c>
      <c r="H10" s="575">
        <v>1310</v>
      </c>
      <c r="I10" s="575" t="s">
        <v>738</v>
      </c>
      <c r="J10" s="576">
        <v>1310</v>
      </c>
      <c r="K10" s="577">
        <v>1310</v>
      </c>
      <c r="L10" s="577">
        <v>1245</v>
      </c>
      <c r="M10" s="577">
        <v>1289</v>
      </c>
      <c r="N10" s="576">
        <v>1310</v>
      </c>
      <c r="O10" s="647">
        <v>6</v>
      </c>
      <c r="P10" s="648" t="s">
        <v>678</v>
      </c>
      <c r="Q10" s="325"/>
      <c r="R10" s="314"/>
    </row>
    <row r="11" spans="1:18" s="77" customFormat="1" ht="114" customHeight="1">
      <c r="A11" s="586">
        <v>4</v>
      </c>
      <c r="B11" s="587" t="s">
        <v>220</v>
      </c>
      <c r="C11" s="572">
        <v>343</v>
      </c>
      <c r="D11" s="573">
        <v>34634</v>
      </c>
      <c r="E11" s="574" t="s">
        <v>645</v>
      </c>
      <c r="F11" s="574" t="s">
        <v>632</v>
      </c>
      <c r="G11" s="575">
        <v>1243</v>
      </c>
      <c r="H11" s="575">
        <v>1218</v>
      </c>
      <c r="I11" s="575">
        <v>1251</v>
      </c>
      <c r="J11" s="576">
        <v>1251</v>
      </c>
      <c r="K11" s="577">
        <v>1228</v>
      </c>
      <c r="L11" s="577" t="s">
        <v>738</v>
      </c>
      <c r="M11" s="577" t="s">
        <v>738</v>
      </c>
      <c r="N11" s="576">
        <v>1251</v>
      </c>
      <c r="O11" s="647">
        <v>5</v>
      </c>
      <c r="P11" s="648" t="s">
        <v>568</v>
      </c>
      <c r="Q11" s="325"/>
      <c r="R11" s="314"/>
    </row>
    <row r="12" spans="1:18" s="77" customFormat="1" ht="114" customHeight="1">
      <c r="A12" s="586">
        <v>5</v>
      </c>
      <c r="B12" s="587" t="s">
        <v>221</v>
      </c>
      <c r="C12" s="572">
        <v>333</v>
      </c>
      <c r="D12" s="573">
        <v>35431</v>
      </c>
      <c r="E12" s="574" t="s">
        <v>626</v>
      </c>
      <c r="F12" s="574" t="s">
        <v>616</v>
      </c>
      <c r="G12" s="575">
        <v>1166</v>
      </c>
      <c r="H12" s="575">
        <v>1214</v>
      </c>
      <c r="I12" s="575">
        <v>1218</v>
      </c>
      <c r="J12" s="576">
        <v>1218</v>
      </c>
      <c r="K12" s="577" t="s">
        <v>738</v>
      </c>
      <c r="L12" s="577">
        <v>1167</v>
      </c>
      <c r="M12" s="577">
        <v>1173</v>
      </c>
      <c r="N12" s="576">
        <v>1218</v>
      </c>
      <c r="O12" s="647">
        <v>4</v>
      </c>
      <c r="P12" s="648" t="s">
        <v>614</v>
      </c>
      <c r="Q12" s="325"/>
      <c r="R12" s="314"/>
    </row>
    <row r="13" spans="1:18" s="77" customFormat="1" ht="114" customHeight="1">
      <c r="A13" s="586">
        <v>6</v>
      </c>
      <c r="B13" s="587" t="s">
        <v>222</v>
      </c>
      <c r="C13" s="572">
        <v>265</v>
      </c>
      <c r="D13" s="573" t="s">
        <v>507</v>
      </c>
      <c r="E13" s="574" t="s">
        <v>508</v>
      </c>
      <c r="F13" s="574" t="s">
        <v>490</v>
      </c>
      <c r="G13" s="575">
        <v>1095</v>
      </c>
      <c r="H13" s="575">
        <v>1090</v>
      </c>
      <c r="I13" s="575">
        <v>1088</v>
      </c>
      <c r="J13" s="576">
        <v>1095</v>
      </c>
      <c r="K13" s="577" t="s">
        <v>738</v>
      </c>
      <c r="L13" s="577" t="s">
        <v>738</v>
      </c>
      <c r="M13" s="577" t="s">
        <v>738</v>
      </c>
      <c r="N13" s="576">
        <v>1095</v>
      </c>
      <c r="O13" s="647">
        <v>3</v>
      </c>
      <c r="P13" s="648" t="s">
        <v>546</v>
      </c>
      <c r="Q13" s="325"/>
      <c r="R13" s="314"/>
    </row>
    <row r="14" spans="1:18" s="77" customFormat="1" ht="114" customHeight="1">
      <c r="A14" s="586">
        <v>7</v>
      </c>
      <c r="B14" s="587" t="s">
        <v>219</v>
      </c>
      <c r="C14" s="572">
        <v>366</v>
      </c>
      <c r="D14" s="573">
        <v>33973</v>
      </c>
      <c r="E14" s="574" t="s">
        <v>659</v>
      </c>
      <c r="F14" s="574" t="s">
        <v>650</v>
      </c>
      <c r="G14" s="575">
        <v>834</v>
      </c>
      <c r="H14" s="575">
        <v>882</v>
      </c>
      <c r="I14" s="575">
        <v>901</v>
      </c>
      <c r="J14" s="576">
        <v>901</v>
      </c>
      <c r="K14" s="577">
        <v>829</v>
      </c>
      <c r="L14" s="577" t="s">
        <v>738</v>
      </c>
      <c r="M14" s="577">
        <v>770</v>
      </c>
      <c r="N14" s="576">
        <v>901</v>
      </c>
      <c r="O14" s="647">
        <v>2</v>
      </c>
      <c r="P14" s="648" t="s">
        <v>630</v>
      </c>
      <c r="Q14" s="325"/>
      <c r="R14" s="314"/>
    </row>
    <row r="15" spans="1:18" s="77" customFormat="1" ht="114" customHeight="1">
      <c r="A15" s="586">
        <v>8</v>
      </c>
      <c r="B15" s="587" t="s">
        <v>224</v>
      </c>
      <c r="C15" s="572">
        <v>375</v>
      </c>
      <c r="D15" s="573">
        <v>34596</v>
      </c>
      <c r="E15" s="574" t="s">
        <v>710</v>
      </c>
      <c r="F15" s="574" t="s">
        <v>665</v>
      </c>
      <c r="G15" s="575" t="s">
        <v>738</v>
      </c>
      <c r="H15" s="575">
        <v>721</v>
      </c>
      <c r="I15" s="575" t="s">
        <v>738</v>
      </c>
      <c r="J15" s="576">
        <v>721</v>
      </c>
      <c r="K15" s="577" t="s">
        <v>738</v>
      </c>
      <c r="L15" s="577" t="s">
        <v>738</v>
      </c>
      <c r="M15" s="577" t="s">
        <v>738</v>
      </c>
      <c r="N15" s="576">
        <v>721</v>
      </c>
      <c r="O15" s="647">
        <v>1</v>
      </c>
      <c r="P15" s="648" t="s">
        <v>663</v>
      </c>
      <c r="Q15" s="325"/>
      <c r="R15" s="314"/>
    </row>
    <row r="16" spans="1:18" s="77" customFormat="1" ht="114" customHeight="1">
      <c r="A16" s="586"/>
      <c r="B16" s="587" t="s">
        <v>227</v>
      </c>
      <c r="C16" s="588" t="s">
        <v>749</v>
      </c>
      <c r="D16" s="589" t="s">
        <v>749</v>
      </c>
      <c r="E16" s="590" t="s">
        <v>749</v>
      </c>
      <c r="F16" s="590" t="s">
        <v>749</v>
      </c>
      <c r="G16" s="591"/>
      <c r="H16" s="591"/>
      <c r="I16" s="591"/>
      <c r="J16" s="592" t="s">
        <v>749</v>
      </c>
      <c r="K16" s="593"/>
      <c r="L16" s="593"/>
      <c r="M16" s="593"/>
      <c r="N16" s="592" t="s">
        <v>749</v>
      </c>
      <c r="O16" s="594"/>
      <c r="P16" s="595"/>
      <c r="Q16" s="325"/>
      <c r="R16" s="314"/>
    </row>
    <row r="17" spans="1:18" s="77" customFormat="1" ht="114" customHeight="1">
      <c r="A17" s="586"/>
      <c r="B17" s="587" t="s">
        <v>228</v>
      </c>
      <c r="C17" s="588" t="s">
        <v>749</v>
      </c>
      <c r="D17" s="589" t="s">
        <v>749</v>
      </c>
      <c r="E17" s="590" t="s">
        <v>749</v>
      </c>
      <c r="F17" s="590" t="s">
        <v>749</v>
      </c>
      <c r="G17" s="591"/>
      <c r="H17" s="591"/>
      <c r="I17" s="591"/>
      <c r="J17" s="592" t="s">
        <v>749</v>
      </c>
      <c r="K17" s="593"/>
      <c r="L17" s="593"/>
      <c r="M17" s="593"/>
      <c r="N17" s="592" t="s">
        <v>749</v>
      </c>
      <c r="O17" s="594"/>
      <c r="P17" s="595"/>
      <c r="Q17" s="325"/>
      <c r="R17" s="314"/>
    </row>
    <row r="18" spans="1:18" s="77" customFormat="1" ht="36" hidden="1" customHeight="1">
      <c r="A18" s="86">
        <v>11</v>
      </c>
      <c r="B18" s="87" t="s">
        <v>229</v>
      </c>
      <c r="C18" s="88" t="s">
        <v>749</v>
      </c>
      <c r="D18" s="89" t="s">
        <v>749</v>
      </c>
      <c r="E18" s="183" t="s">
        <v>749</v>
      </c>
      <c r="F18" s="183" t="s">
        <v>749</v>
      </c>
      <c r="G18" s="172"/>
      <c r="H18" s="172"/>
      <c r="I18" s="172"/>
      <c r="J18" s="348" t="s">
        <v>749</v>
      </c>
      <c r="K18" s="200"/>
      <c r="L18" s="200"/>
      <c r="M18" s="200"/>
      <c r="N18" s="348" t="s">
        <v>749</v>
      </c>
      <c r="O18" s="344"/>
      <c r="P18" s="339"/>
      <c r="Q18" s="325"/>
      <c r="R18" s="314"/>
    </row>
    <row r="19" spans="1:18" s="77" customFormat="1" ht="36" hidden="1" customHeight="1">
      <c r="A19" s="86">
        <v>12</v>
      </c>
      <c r="B19" s="87" t="s">
        <v>230</v>
      </c>
      <c r="C19" s="88" t="s">
        <v>749</v>
      </c>
      <c r="D19" s="89" t="s">
        <v>749</v>
      </c>
      <c r="E19" s="183" t="s">
        <v>749</v>
      </c>
      <c r="F19" s="183" t="s">
        <v>749</v>
      </c>
      <c r="G19" s="172"/>
      <c r="H19" s="172"/>
      <c r="I19" s="172"/>
      <c r="J19" s="348" t="s">
        <v>749</v>
      </c>
      <c r="K19" s="200"/>
      <c r="L19" s="200"/>
      <c r="M19" s="200"/>
      <c r="N19" s="348" t="s">
        <v>749</v>
      </c>
      <c r="O19" s="344"/>
      <c r="P19" s="339"/>
      <c r="Q19" s="325"/>
      <c r="R19" s="314"/>
    </row>
    <row r="20" spans="1:18" s="77" customFormat="1" ht="36" hidden="1" customHeight="1">
      <c r="A20" s="86">
        <v>13</v>
      </c>
      <c r="B20" s="87" t="s">
        <v>231</v>
      </c>
      <c r="C20" s="88" t="s">
        <v>749</v>
      </c>
      <c r="D20" s="89" t="s">
        <v>749</v>
      </c>
      <c r="E20" s="183" t="s">
        <v>749</v>
      </c>
      <c r="F20" s="183" t="s">
        <v>749</v>
      </c>
      <c r="G20" s="172"/>
      <c r="H20" s="172"/>
      <c r="I20" s="172"/>
      <c r="J20" s="348" t="s">
        <v>749</v>
      </c>
      <c r="K20" s="200"/>
      <c r="L20" s="200"/>
      <c r="M20" s="200"/>
      <c r="N20" s="348" t="s">
        <v>749</v>
      </c>
      <c r="O20" s="344"/>
      <c r="P20" s="339"/>
      <c r="Q20" s="325"/>
      <c r="R20" s="314"/>
    </row>
    <row r="21" spans="1:18" s="77" customFormat="1" ht="36" hidden="1" customHeight="1">
      <c r="A21" s="86">
        <v>14</v>
      </c>
      <c r="B21" s="87" t="s">
        <v>232</v>
      </c>
      <c r="C21" s="88" t="s">
        <v>749</v>
      </c>
      <c r="D21" s="89" t="s">
        <v>749</v>
      </c>
      <c r="E21" s="183" t="s">
        <v>749</v>
      </c>
      <c r="F21" s="183" t="s">
        <v>749</v>
      </c>
      <c r="G21" s="172"/>
      <c r="H21" s="172"/>
      <c r="I21" s="172"/>
      <c r="J21" s="348" t="s">
        <v>749</v>
      </c>
      <c r="K21" s="200"/>
      <c r="L21" s="200"/>
      <c r="M21" s="200"/>
      <c r="N21" s="348" t="s">
        <v>749</v>
      </c>
      <c r="O21" s="344"/>
      <c r="P21" s="339"/>
      <c r="Q21" s="325"/>
      <c r="R21" s="314"/>
    </row>
    <row r="22" spans="1:18" s="77" customFormat="1" ht="36" hidden="1" customHeight="1">
      <c r="A22" s="86"/>
      <c r="B22" s="87" t="s">
        <v>233</v>
      </c>
      <c r="C22" s="88" t="s">
        <v>749</v>
      </c>
      <c r="D22" s="89" t="s">
        <v>749</v>
      </c>
      <c r="E22" s="183" t="s">
        <v>749</v>
      </c>
      <c r="F22" s="183" t="s">
        <v>749</v>
      </c>
      <c r="G22" s="172"/>
      <c r="H22" s="172"/>
      <c r="I22" s="172"/>
      <c r="J22" s="348" t="s">
        <v>749</v>
      </c>
      <c r="K22" s="200"/>
      <c r="L22" s="200"/>
      <c r="M22" s="200"/>
      <c r="N22" s="348" t="s">
        <v>749</v>
      </c>
      <c r="O22" s="344"/>
      <c r="P22" s="339"/>
      <c r="Q22" s="325"/>
      <c r="R22" s="314"/>
    </row>
    <row r="23" spans="1:18" s="77" customFormat="1" ht="36" hidden="1" customHeight="1">
      <c r="A23" s="86"/>
      <c r="B23" s="87" t="s">
        <v>234</v>
      </c>
      <c r="C23" s="88" t="s">
        <v>749</v>
      </c>
      <c r="D23" s="89" t="s">
        <v>749</v>
      </c>
      <c r="E23" s="183" t="s">
        <v>749</v>
      </c>
      <c r="F23" s="183" t="s">
        <v>749</v>
      </c>
      <c r="G23" s="172"/>
      <c r="H23" s="172"/>
      <c r="I23" s="172"/>
      <c r="J23" s="348" t="s">
        <v>749</v>
      </c>
      <c r="K23" s="200"/>
      <c r="L23" s="200"/>
      <c r="M23" s="200"/>
      <c r="N23" s="348" t="s">
        <v>749</v>
      </c>
      <c r="O23" s="344"/>
      <c r="P23" s="339"/>
      <c r="Q23" s="325"/>
      <c r="R23" s="314"/>
    </row>
    <row r="24" spans="1:18" s="77" customFormat="1" ht="36" hidden="1" customHeight="1">
      <c r="A24" s="86"/>
      <c r="B24" s="87" t="s">
        <v>235</v>
      </c>
      <c r="C24" s="88" t="s">
        <v>749</v>
      </c>
      <c r="D24" s="89" t="s">
        <v>749</v>
      </c>
      <c r="E24" s="183" t="s">
        <v>749</v>
      </c>
      <c r="F24" s="183" t="s">
        <v>749</v>
      </c>
      <c r="G24" s="172"/>
      <c r="H24" s="172"/>
      <c r="I24" s="172"/>
      <c r="J24" s="348" t="s">
        <v>749</v>
      </c>
      <c r="K24" s="200"/>
      <c r="L24" s="200"/>
      <c r="M24" s="200"/>
      <c r="N24" s="348" t="s">
        <v>749</v>
      </c>
      <c r="O24" s="344"/>
      <c r="P24" s="339"/>
      <c r="Q24" s="325"/>
      <c r="R24" s="314"/>
    </row>
    <row r="25" spans="1:18" s="77" customFormat="1" ht="36" hidden="1" customHeight="1">
      <c r="A25" s="86"/>
      <c r="B25" s="87" t="s">
        <v>236</v>
      </c>
      <c r="C25" s="88" t="s">
        <v>749</v>
      </c>
      <c r="D25" s="89" t="s">
        <v>749</v>
      </c>
      <c r="E25" s="183" t="s">
        <v>749</v>
      </c>
      <c r="F25" s="183" t="s">
        <v>749</v>
      </c>
      <c r="G25" s="172"/>
      <c r="H25" s="172"/>
      <c r="I25" s="172"/>
      <c r="J25" s="348" t="s">
        <v>749</v>
      </c>
      <c r="K25" s="200"/>
      <c r="L25" s="200"/>
      <c r="M25" s="200"/>
      <c r="N25" s="348" t="s">
        <v>749</v>
      </c>
      <c r="O25" s="344"/>
      <c r="P25" s="339"/>
      <c r="Q25" s="325"/>
      <c r="R25" s="314"/>
    </row>
    <row r="26" spans="1:18" s="77" customFormat="1" ht="36" hidden="1" customHeight="1">
      <c r="A26" s="86"/>
      <c r="B26" s="87" t="s">
        <v>237</v>
      </c>
      <c r="C26" s="88" t="s">
        <v>749</v>
      </c>
      <c r="D26" s="89" t="s">
        <v>749</v>
      </c>
      <c r="E26" s="183" t="s">
        <v>749</v>
      </c>
      <c r="F26" s="183" t="s">
        <v>749</v>
      </c>
      <c r="G26" s="172"/>
      <c r="H26" s="172"/>
      <c r="I26" s="172"/>
      <c r="J26" s="348" t="s">
        <v>749</v>
      </c>
      <c r="K26" s="200"/>
      <c r="L26" s="200"/>
      <c r="M26" s="200"/>
      <c r="N26" s="348" t="s">
        <v>749</v>
      </c>
      <c r="O26" s="344"/>
      <c r="P26" s="339"/>
      <c r="Q26" s="325"/>
      <c r="R26" s="314"/>
    </row>
    <row r="27" spans="1:18" s="77" customFormat="1" ht="36" hidden="1" customHeight="1">
      <c r="A27" s="86"/>
      <c r="B27" s="87" t="s">
        <v>238</v>
      </c>
      <c r="C27" s="88" t="s">
        <v>749</v>
      </c>
      <c r="D27" s="89" t="s">
        <v>749</v>
      </c>
      <c r="E27" s="183" t="s">
        <v>749</v>
      </c>
      <c r="F27" s="183" t="s">
        <v>749</v>
      </c>
      <c r="G27" s="172"/>
      <c r="H27" s="172"/>
      <c r="I27" s="172"/>
      <c r="J27" s="348" t="s">
        <v>749</v>
      </c>
      <c r="K27" s="200"/>
      <c r="L27" s="200"/>
      <c r="M27" s="200"/>
      <c r="N27" s="348" t="s">
        <v>749</v>
      </c>
      <c r="O27" s="344"/>
      <c r="P27" s="339"/>
      <c r="Q27" s="325"/>
      <c r="R27" s="314"/>
    </row>
    <row r="28" spans="1:18" s="77" customFormat="1" ht="36" hidden="1" customHeight="1">
      <c r="A28" s="86"/>
      <c r="B28" s="87" t="s">
        <v>239</v>
      </c>
      <c r="C28" s="88" t="s">
        <v>749</v>
      </c>
      <c r="D28" s="89" t="s">
        <v>749</v>
      </c>
      <c r="E28" s="183" t="s">
        <v>749</v>
      </c>
      <c r="F28" s="183" t="s">
        <v>749</v>
      </c>
      <c r="G28" s="172"/>
      <c r="H28" s="172"/>
      <c r="I28" s="172"/>
      <c r="J28" s="348" t="s">
        <v>749</v>
      </c>
      <c r="K28" s="200"/>
      <c r="L28" s="200"/>
      <c r="M28" s="200"/>
      <c r="N28" s="348" t="s">
        <v>749</v>
      </c>
      <c r="O28" s="344"/>
      <c r="P28" s="339"/>
      <c r="Q28" s="325"/>
      <c r="R28" s="314"/>
    </row>
    <row r="29" spans="1:18" s="77" customFormat="1" ht="36" hidden="1" customHeight="1">
      <c r="A29" s="86"/>
      <c r="B29" s="87" t="s">
        <v>240</v>
      </c>
      <c r="C29" s="88" t="s">
        <v>749</v>
      </c>
      <c r="D29" s="89" t="s">
        <v>749</v>
      </c>
      <c r="E29" s="183" t="s">
        <v>749</v>
      </c>
      <c r="F29" s="183" t="s">
        <v>749</v>
      </c>
      <c r="G29" s="172"/>
      <c r="H29" s="172"/>
      <c r="I29" s="172"/>
      <c r="J29" s="348" t="s">
        <v>749</v>
      </c>
      <c r="K29" s="200"/>
      <c r="L29" s="200"/>
      <c r="M29" s="200"/>
      <c r="N29" s="348" t="s">
        <v>749</v>
      </c>
      <c r="O29" s="344"/>
      <c r="P29" s="339"/>
      <c r="Q29" s="325"/>
      <c r="R29" s="314"/>
    </row>
    <row r="30" spans="1:18" s="77" customFormat="1" ht="36" hidden="1" customHeight="1">
      <c r="A30" s="86"/>
      <c r="B30" s="87" t="s">
        <v>241</v>
      </c>
      <c r="C30" s="88" t="s">
        <v>749</v>
      </c>
      <c r="D30" s="89" t="s">
        <v>749</v>
      </c>
      <c r="E30" s="183" t="s">
        <v>749</v>
      </c>
      <c r="F30" s="183" t="s">
        <v>749</v>
      </c>
      <c r="G30" s="172"/>
      <c r="H30" s="172"/>
      <c r="I30" s="172"/>
      <c r="J30" s="348" t="s">
        <v>749</v>
      </c>
      <c r="K30" s="200"/>
      <c r="L30" s="200"/>
      <c r="M30" s="200"/>
      <c r="N30" s="348" t="s">
        <v>749</v>
      </c>
      <c r="O30" s="344"/>
      <c r="P30" s="339"/>
      <c r="Q30" s="325"/>
      <c r="R30" s="314"/>
    </row>
    <row r="31" spans="1:18" s="77" customFormat="1" ht="36" hidden="1" customHeight="1">
      <c r="A31" s="86"/>
      <c r="B31" s="87" t="s">
        <v>242</v>
      </c>
      <c r="C31" s="88" t="s">
        <v>749</v>
      </c>
      <c r="D31" s="89" t="s">
        <v>749</v>
      </c>
      <c r="E31" s="183" t="s">
        <v>749</v>
      </c>
      <c r="F31" s="183" t="s">
        <v>749</v>
      </c>
      <c r="G31" s="172"/>
      <c r="H31" s="172"/>
      <c r="I31" s="172"/>
      <c r="J31" s="348" t="s">
        <v>749</v>
      </c>
      <c r="K31" s="200"/>
      <c r="L31" s="200"/>
      <c r="M31" s="200"/>
      <c r="N31" s="348" t="s">
        <v>749</v>
      </c>
      <c r="O31" s="344"/>
      <c r="P31" s="339"/>
      <c r="Q31" s="325"/>
      <c r="R31" s="314"/>
    </row>
    <row r="32" spans="1:18" s="77" customFormat="1" ht="36" hidden="1" customHeight="1">
      <c r="A32" s="86"/>
      <c r="B32" s="87" t="s">
        <v>243</v>
      </c>
      <c r="C32" s="88" t="s">
        <v>749</v>
      </c>
      <c r="D32" s="89" t="s">
        <v>749</v>
      </c>
      <c r="E32" s="183" t="s">
        <v>749</v>
      </c>
      <c r="F32" s="183" t="s">
        <v>749</v>
      </c>
      <c r="G32" s="172"/>
      <c r="H32" s="172"/>
      <c r="I32" s="172"/>
      <c r="J32" s="348" t="s">
        <v>749</v>
      </c>
      <c r="K32" s="200"/>
      <c r="L32" s="200"/>
      <c r="M32" s="200"/>
      <c r="N32" s="348" t="s">
        <v>749</v>
      </c>
      <c r="O32" s="344"/>
      <c r="P32" s="339"/>
      <c r="Q32" s="325"/>
      <c r="R32" s="314"/>
    </row>
    <row r="33" spans="1:18" s="77" customFormat="1" ht="36" hidden="1" customHeight="1">
      <c r="A33" s="86"/>
      <c r="B33" s="87" t="s">
        <v>244</v>
      </c>
      <c r="C33" s="88" t="s">
        <v>749</v>
      </c>
      <c r="D33" s="89" t="s">
        <v>749</v>
      </c>
      <c r="E33" s="183" t="s">
        <v>749</v>
      </c>
      <c r="F33" s="183" t="s">
        <v>749</v>
      </c>
      <c r="G33" s="172"/>
      <c r="H33" s="172"/>
      <c r="I33" s="172"/>
      <c r="J33" s="348" t="s">
        <v>749</v>
      </c>
      <c r="K33" s="200"/>
      <c r="L33" s="200"/>
      <c r="M33" s="200"/>
      <c r="N33" s="348" t="s">
        <v>749</v>
      </c>
      <c r="O33" s="344"/>
      <c r="P33" s="339"/>
      <c r="Q33" s="325"/>
      <c r="R33" s="314"/>
    </row>
    <row r="34" spans="1:18" s="77" customFormat="1" ht="36" hidden="1" customHeight="1">
      <c r="A34" s="86"/>
      <c r="B34" s="87" t="s">
        <v>245</v>
      </c>
      <c r="C34" s="88" t="s">
        <v>749</v>
      </c>
      <c r="D34" s="89" t="s">
        <v>749</v>
      </c>
      <c r="E34" s="183" t="s">
        <v>749</v>
      </c>
      <c r="F34" s="183" t="s">
        <v>749</v>
      </c>
      <c r="G34" s="172"/>
      <c r="H34" s="172"/>
      <c r="I34" s="172"/>
      <c r="J34" s="348" t="s">
        <v>749</v>
      </c>
      <c r="K34" s="200"/>
      <c r="L34" s="200"/>
      <c r="M34" s="200"/>
      <c r="N34" s="348" t="s">
        <v>749</v>
      </c>
      <c r="O34" s="344"/>
      <c r="P34" s="339"/>
      <c r="Q34" s="325"/>
      <c r="R34" s="314"/>
    </row>
    <row r="35" spans="1:18" s="77" customFormat="1" ht="36" hidden="1" customHeight="1">
      <c r="A35" s="86"/>
      <c r="B35" s="87" t="s">
        <v>246</v>
      </c>
      <c r="C35" s="88" t="s">
        <v>749</v>
      </c>
      <c r="D35" s="89" t="s">
        <v>749</v>
      </c>
      <c r="E35" s="183" t="s">
        <v>749</v>
      </c>
      <c r="F35" s="183" t="s">
        <v>749</v>
      </c>
      <c r="G35" s="172"/>
      <c r="H35" s="172"/>
      <c r="I35" s="172"/>
      <c r="J35" s="348" t="s">
        <v>749</v>
      </c>
      <c r="K35" s="200"/>
      <c r="L35" s="200"/>
      <c r="M35" s="200"/>
      <c r="N35" s="348" t="s">
        <v>749</v>
      </c>
      <c r="O35" s="344"/>
      <c r="P35" s="339"/>
      <c r="Q35" s="325"/>
      <c r="R35" s="314"/>
    </row>
    <row r="36" spans="1:18" s="77" customFormat="1" ht="36" hidden="1" customHeight="1">
      <c r="A36" s="86"/>
      <c r="B36" s="87" t="s">
        <v>247</v>
      </c>
      <c r="C36" s="88" t="s">
        <v>749</v>
      </c>
      <c r="D36" s="89" t="s">
        <v>749</v>
      </c>
      <c r="E36" s="183" t="s">
        <v>749</v>
      </c>
      <c r="F36" s="183" t="s">
        <v>749</v>
      </c>
      <c r="G36" s="172"/>
      <c r="H36" s="172"/>
      <c r="I36" s="172"/>
      <c r="J36" s="348" t="s">
        <v>749</v>
      </c>
      <c r="K36" s="200"/>
      <c r="L36" s="200"/>
      <c r="M36" s="200"/>
      <c r="N36" s="348" t="s">
        <v>749</v>
      </c>
      <c r="O36" s="344"/>
      <c r="P36" s="339"/>
      <c r="Q36" s="325"/>
      <c r="R36" s="314"/>
    </row>
    <row r="37" spans="1:18" s="77" customFormat="1" ht="36" hidden="1" customHeight="1">
      <c r="A37" s="86"/>
      <c r="B37" s="87" t="s">
        <v>248</v>
      </c>
      <c r="C37" s="88" t="s">
        <v>749</v>
      </c>
      <c r="D37" s="89" t="s">
        <v>749</v>
      </c>
      <c r="E37" s="183" t="s">
        <v>749</v>
      </c>
      <c r="F37" s="183" t="s">
        <v>749</v>
      </c>
      <c r="G37" s="172"/>
      <c r="H37" s="172"/>
      <c r="I37" s="172"/>
      <c r="J37" s="348" t="s">
        <v>749</v>
      </c>
      <c r="K37" s="200"/>
      <c r="L37" s="200"/>
      <c r="M37" s="200"/>
      <c r="N37" s="348" t="s">
        <v>749</v>
      </c>
      <c r="O37" s="344"/>
      <c r="P37" s="339"/>
      <c r="Q37" s="325"/>
      <c r="R37" s="314"/>
    </row>
    <row r="38" spans="1:18" s="77" customFormat="1" ht="36" hidden="1" customHeight="1">
      <c r="A38" s="86"/>
      <c r="B38" s="87" t="s">
        <v>249</v>
      </c>
      <c r="C38" s="88" t="s">
        <v>749</v>
      </c>
      <c r="D38" s="89" t="s">
        <v>749</v>
      </c>
      <c r="E38" s="183" t="s">
        <v>749</v>
      </c>
      <c r="F38" s="183" t="s">
        <v>749</v>
      </c>
      <c r="G38" s="172"/>
      <c r="H38" s="172"/>
      <c r="I38" s="172"/>
      <c r="J38" s="348" t="s">
        <v>749</v>
      </c>
      <c r="K38" s="200"/>
      <c r="L38" s="200"/>
      <c r="M38" s="200"/>
      <c r="N38" s="348" t="s">
        <v>749</v>
      </c>
      <c r="O38" s="344"/>
      <c r="P38" s="339"/>
      <c r="Q38" s="325"/>
      <c r="R38" s="314"/>
    </row>
    <row r="39" spans="1:18" s="77" customFormat="1" ht="36" hidden="1" customHeight="1">
      <c r="A39" s="86"/>
      <c r="B39" s="87" t="s">
        <v>250</v>
      </c>
      <c r="C39" s="88" t="s">
        <v>749</v>
      </c>
      <c r="D39" s="89" t="s">
        <v>749</v>
      </c>
      <c r="E39" s="183" t="s">
        <v>749</v>
      </c>
      <c r="F39" s="183" t="s">
        <v>749</v>
      </c>
      <c r="G39" s="172"/>
      <c r="H39" s="172"/>
      <c r="I39" s="172"/>
      <c r="J39" s="348" t="s">
        <v>749</v>
      </c>
      <c r="K39" s="200"/>
      <c r="L39" s="200"/>
      <c r="M39" s="200"/>
      <c r="N39" s="348" t="s">
        <v>749</v>
      </c>
      <c r="O39" s="344"/>
      <c r="P39" s="339"/>
      <c r="Q39" s="325"/>
      <c r="R39" s="314"/>
    </row>
    <row r="40" spans="1:18" s="77" customFormat="1" ht="36" hidden="1" customHeight="1">
      <c r="A40" s="86"/>
      <c r="B40" s="87" t="s">
        <v>251</v>
      </c>
      <c r="C40" s="88" t="s">
        <v>749</v>
      </c>
      <c r="D40" s="89" t="s">
        <v>749</v>
      </c>
      <c r="E40" s="183" t="s">
        <v>749</v>
      </c>
      <c r="F40" s="183" t="s">
        <v>749</v>
      </c>
      <c r="G40" s="172"/>
      <c r="H40" s="172"/>
      <c r="I40" s="172"/>
      <c r="J40" s="348" t="s">
        <v>749</v>
      </c>
      <c r="K40" s="200"/>
      <c r="L40" s="200"/>
      <c r="M40" s="200"/>
      <c r="N40" s="348" t="s">
        <v>749</v>
      </c>
      <c r="O40" s="344"/>
      <c r="P40" s="339"/>
      <c r="Q40" s="325"/>
      <c r="R40" s="314"/>
    </row>
    <row r="41" spans="1:18" s="77" customFormat="1" ht="36" hidden="1" customHeight="1">
      <c r="A41" s="86"/>
      <c r="B41" s="87" t="s">
        <v>252</v>
      </c>
      <c r="C41" s="88" t="s">
        <v>749</v>
      </c>
      <c r="D41" s="89" t="s">
        <v>749</v>
      </c>
      <c r="E41" s="183" t="s">
        <v>749</v>
      </c>
      <c r="F41" s="183" t="s">
        <v>749</v>
      </c>
      <c r="G41" s="172"/>
      <c r="H41" s="172"/>
      <c r="I41" s="172"/>
      <c r="J41" s="348" t="s">
        <v>749</v>
      </c>
      <c r="K41" s="200"/>
      <c r="L41" s="200"/>
      <c r="M41" s="200"/>
      <c r="N41" s="348" t="s">
        <v>749</v>
      </c>
      <c r="O41" s="344"/>
      <c r="P41" s="339"/>
      <c r="Q41" s="325"/>
      <c r="R41" s="314"/>
    </row>
    <row r="42" spans="1:18" s="77" customFormat="1" ht="36" hidden="1" customHeight="1">
      <c r="A42" s="86"/>
      <c r="B42" s="87" t="s">
        <v>253</v>
      </c>
      <c r="C42" s="88" t="s">
        <v>749</v>
      </c>
      <c r="D42" s="89" t="s">
        <v>749</v>
      </c>
      <c r="E42" s="183" t="s">
        <v>749</v>
      </c>
      <c r="F42" s="183" t="s">
        <v>749</v>
      </c>
      <c r="G42" s="172"/>
      <c r="H42" s="172"/>
      <c r="I42" s="172"/>
      <c r="J42" s="348" t="s">
        <v>749</v>
      </c>
      <c r="K42" s="200"/>
      <c r="L42" s="200"/>
      <c r="M42" s="200"/>
      <c r="N42" s="348" t="s">
        <v>749</v>
      </c>
      <c r="O42" s="344"/>
      <c r="P42" s="339"/>
      <c r="Q42" s="325"/>
      <c r="R42" s="314"/>
    </row>
    <row r="43" spans="1:18" s="77" customFormat="1" ht="36" hidden="1" customHeight="1">
      <c r="A43" s="86"/>
      <c r="B43" s="87" t="s">
        <v>254</v>
      </c>
      <c r="C43" s="88" t="s">
        <v>749</v>
      </c>
      <c r="D43" s="89" t="s">
        <v>749</v>
      </c>
      <c r="E43" s="183" t="s">
        <v>749</v>
      </c>
      <c r="F43" s="183" t="s">
        <v>749</v>
      </c>
      <c r="G43" s="172"/>
      <c r="H43" s="172"/>
      <c r="I43" s="172"/>
      <c r="J43" s="348" t="s">
        <v>749</v>
      </c>
      <c r="K43" s="200"/>
      <c r="L43" s="200"/>
      <c r="M43" s="200"/>
      <c r="N43" s="348" t="s">
        <v>749</v>
      </c>
      <c r="O43" s="344"/>
      <c r="P43" s="339"/>
      <c r="Q43" s="325"/>
      <c r="R43" s="314"/>
    </row>
    <row r="44" spans="1:18" s="77" customFormat="1" ht="36" hidden="1" customHeight="1">
      <c r="A44" s="86"/>
      <c r="B44" s="87" t="s">
        <v>255</v>
      </c>
      <c r="C44" s="88" t="s">
        <v>749</v>
      </c>
      <c r="D44" s="89" t="s">
        <v>749</v>
      </c>
      <c r="E44" s="183" t="s">
        <v>749</v>
      </c>
      <c r="F44" s="183" t="s">
        <v>749</v>
      </c>
      <c r="G44" s="172"/>
      <c r="H44" s="172"/>
      <c r="I44" s="172"/>
      <c r="J44" s="348" t="s">
        <v>749</v>
      </c>
      <c r="K44" s="200"/>
      <c r="L44" s="200"/>
      <c r="M44" s="200"/>
      <c r="N44" s="348" t="s">
        <v>749</v>
      </c>
      <c r="O44" s="344"/>
      <c r="P44" s="339"/>
      <c r="Q44" s="325"/>
      <c r="R44" s="314"/>
    </row>
    <row r="45" spans="1:18" s="77" customFormat="1" ht="36" hidden="1" customHeight="1">
      <c r="A45" s="86"/>
      <c r="B45" s="87" t="s">
        <v>256</v>
      </c>
      <c r="C45" s="88" t="s">
        <v>749</v>
      </c>
      <c r="D45" s="89" t="s">
        <v>749</v>
      </c>
      <c r="E45" s="183" t="s">
        <v>749</v>
      </c>
      <c r="F45" s="183" t="s">
        <v>749</v>
      </c>
      <c r="G45" s="172"/>
      <c r="H45" s="172"/>
      <c r="I45" s="172"/>
      <c r="J45" s="348" t="s">
        <v>749</v>
      </c>
      <c r="K45" s="200"/>
      <c r="L45" s="200"/>
      <c r="M45" s="200"/>
      <c r="N45" s="348" t="s">
        <v>749</v>
      </c>
      <c r="O45" s="344"/>
      <c r="P45" s="339"/>
      <c r="Q45" s="325"/>
      <c r="R45" s="314"/>
    </row>
    <row r="46" spans="1:18" s="77" customFormat="1" ht="36" hidden="1" customHeight="1">
      <c r="A46" s="86"/>
      <c r="B46" s="87" t="s">
        <v>257</v>
      </c>
      <c r="C46" s="88" t="s">
        <v>749</v>
      </c>
      <c r="D46" s="89" t="s">
        <v>749</v>
      </c>
      <c r="E46" s="183" t="s">
        <v>749</v>
      </c>
      <c r="F46" s="183" t="s">
        <v>749</v>
      </c>
      <c r="G46" s="172"/>
      <c r="H46" s="172"/>
      <c r="I46" s="172"/>
      <c r="J46" s="348" t="s">
        <v>749</v>
      </c>
      <c r="K46" s="200"/>
      <c r="L46" s="200"/>
      <c r="M46" s="200"/>
      <c r="N46" s="348" t="s">
        <v>749</v>
      </c>
      <c r="O46" s="344"/>
      <c r="P46" s="339"/>
      <c r="Q46" s="325"/>
      <c r="R46" s="314"/>
    </row>
    <row r="47" spans="1:18" s="77" customFormat="1" ht="36" hidden="1" customHeight="1">
      <c r="A47" s="86"/>
      <c r="B47" s="87" t="s">
        <v>258</v>
      </c>
      <c r="C47" s="88" t="s">
        <v>749</v>
      </c>
      <c r="D47" s="89" t="s">
        <v>749</v>
      </c>
      <c r="E47" s="183" t="s">
        <v>749</v>
      </c>
      <c r="F47" s="183" t="s">
        <v>749</v>
      </c>
      <c r="G47" s="172"/>
      <c r="H47" s="172"/>
      <c r="I47" s="172"/>
      <c r="J47" s="348" t="s">
        <v>749</v>
      </c>
      <c r="K47" s="200"/>
      <c r="L47" s="200"/>
      <c r="M47" s="200"/>
      <c r="N47" s="348" t="s">
        <v>749</v>
      </c>
      <c r="O47" s="344"/>
      <c r="P47" s="339"/>
      <c r="Q47" s="325"/>
      <c r="R47" s="314"/>
    </row>
    <row r="48" spans="1:18" s="80" customFormat="1" ht="45.75" customHeight="1">
      <c r="A48" s="78"/>
      <c r="B48" s="78"/>
      <c r="C48" s="78"/>
      <c r="D48" s="79"/>
      <c r="E48" s="78"/>
      <c r="N48" s="81"/>
      <c r="O48" s="78"/>
      <c r="P48" s="78"/>
      <c r="Q48" s="325"/>
      <c r="R48" s="314"/>
    </row>
    <row r="49" spans="1:18" s="80" customFormat="1" ht="36" customHeight="1">
      <c r="A49" s="791" t="s">
        <v>4</v>
      </c>
      <c r="B49" s="791"/>
      <c r="C49" s="791"/>
      <c r="D49" s="791"/>
      <c r="E49" s="568" t="s">
        <v>0</v>
      </c>
      <c r="F49" s="568" t="s">
        <v>1</v>
      </c>
      <c r="G49" s="792" t="s">
        <v>2</v>
      </c>
      <c r="H49" s="792"/>
      <c r="I49" s="792"/>
      <c r="J49" s="792"/>
      <c r="K49" s="792"/>
      <c r="L49" s="792"/>
      <c r="M49" s="792"/>
      <c r="N49" s="792" t="s">
        <v>3</v>
      </c>
      <c r="O49" s="792"/>
      <c r="P49" s="568"/>
      <c r="Q49" s="325"/>
      <c r="R49" s="314"/>
    </row>
    <row r="52" spans="1:18">
      <c r="Q52" s="326"/>
      <c r="R52" s="82"/>
    </row>
    <row r="53" spans="1:18">
      <c r="Q53" s="326"/>
      <c r="R53" s="82"/>
    </row>
    <row r="54" spans="1:18">
      <c r="Q54" s="326"/>
      <c r="R54" s="82"/>
    </row>
    <row r="55" spans="1:18">
      <c r="Q55" s="326"/>
      <c r="R55" s="82"/>
    </row>
    <row r="56" spans="1:18">
      <c r="Q56" s="326"/>
      <c r="R56" s="82"/>
    </row>
    <row r="57" spans="1:18">
      <c r="Q57" s="326"/>
      <c r="R57" s="82"/>
    </row>
    <row r="58" spans="1:18">
      <c r="Q58" s="326"/>
      <c r="R58" s="82"/>
    </row>
    <row r="59" spans="1:18">
      <c r="Q59" s="326"/>
      <c r="R59" s="82"/>
    </row>
    <row r="60" spans="1:18">
      <c r="Q60" s="326"/>
      <c r="R60" s="82"/>
    </row>
    <row r="61" spans="1:18">
      <c r="Q61" s="326"/>
      <c r="R61" s="82"/>
    </row>
    <row r="62" spans="1:18">
      <c r="Q62" s="326"/>
      <c r="R62" s="82"/>
    </row>
    <row r="63" spans="1:18">
      <c r="Q63" s="326"/>
      <c r="R63" s="82"/>
    </row>
    <row r="64" spans="1:18">
      <c r="Q64" s="326"/>
      <c r="R64" s="82"/>
    </row>
    <row r="65" spans="17:18">
      <c r="Q65" s="326"/>
      <c r="R65" s="82"/>
    </row>
    <row r="66" spans="17:18">
      <c r="Q66" s="326"/>
      <c r="R66" s="82"/>
    </row>
    <row r="67" spans="17:18">
      <c r="Q67" s="326"/>
      <c r="R67" s="82"/>
    </row>
    <row r="68" spans="17:18">
      <c r="Q68" s="326"/>
      <c r="R68" s="82"/>
    </row>
    <row r="69" spans="17:18">
      <c r="Q69" s="326"/>
      <c r="R69" s="82"/>
    </row>
    <row r="70" spans="17:18">
      <c r="Q70" s="326"/>
      <c r="R70" s="82"/>
    </row>
    <row r="71" spans="17:18">
      <c r="Q71" s="326"/>
      <c r="R71" s="82"/>
    </row>
    <row r="72" spans="17:18">
      <c r="Q72" s="326"/>
      <c r="R72" s="82"/>
    </row>
    <row r="73" spans="17:18">
      <c r="Q73" s="326"/>
      <c r="R73" s="82"/>
    </row>
    <row r="74" spans="17:18">
      <c r="Q74" s="326"/>
      <c r="R74" s="82"/>
    </row>
    <row r="75" spans="17:18">
      <c r="Q75" s="326"/>
      <c r="R75" s="82"/>
    </row>
    <row r="76" spans="17:18">
      <c r="Q76" s="326"/>
      <c r="R76" s="82"/>
    </row>
    <row r="77" spans="17:18">
      <c r="Q77" s="326"/>
      <c r="R77" s="82"/>
    </row>
    <row r="78" spans="17:18">
      <c r="Q78" s="326"/>
      <c r="R78" s="82"/>
    </row>
    <row r="79" spans="17:18">
      <c r="Q79" s="326"/>
      <c r="R79" s="82"/>
    </row>
    <row r="80" spans="17:18">
      <c r="Q80" s="326"/>
      <c r="R80" s="82"/>
    </row>
    <row r="81" spans="17:18">
      <c r="Q81" s="326"/>
      <c r="R81" s="82"/>
    </row>
    <row r="82" spans="17:18">
      <c r="Q82" s="326"/>
      <c r="R82" s="82"/>
    </row>
    <row r="83" spans="17:18">
      <c r="Q83" s="326"/>
      <c r="R83" s="82"/>
    </row>
    <row r="84" spans="17:18">
      <c r="Q84" s="326"/>
      <c r="R84" s="82"/>
    </row>
    <row r="85" spans="17:18">
      <c r="Q85" s="326"/>
      <c r="R85" s="82"/>
    </row>
    <row r="86" spans="17:18">
      <c r="Q86" s="326"/>
      <c r="R86" s="82"/>
    </row>
    <row r="87" spans="17:18">
      <c r="Q87" s="326"/>
      <c r="R87" s="82"/>
    </row>
    <row r="88" spans="17:18">
      <c r="Q88" s="326"/>
      <c r="R88" s="82"/>
    </row>
    <row r="89" spans="17:18">
      <c r="Q89" s="326"/>
      <c r="R89" s="82"/>
    </row>
    <row r="90" spans="17:18">
      <c r="Q90" s="326"/>
      <c r="R90" s="82"/>
    </row>
    <row r="91" spans="17:18">
      <c r="Q91" s="326"/>
      <c r="R91" s="82"/>
    </row>
    <row r="92" spans="17:18">
      <c r="Q92" s="326"/>
      <c r="R92" s="82"/>
    </row>
    <row r="93" spans="17:18">
      <c r="Q93" s="326"/>
      <c r="R93" s="82"/>
    </row>
  </sheetData>
  <sortState ref="B8:P15">
    <sortCondition descending="1" ref="N8:N15"/>
  </sortState>
  <mergeCells count="26">
    <mergeCell ref="A1:P1"/>
    <mergeCell ref="A2:P2"/>
    <mergeCell ref="O6:O7"/>
    <mergeCell ref="A6:A7"/>
    <mergeCell ref="A4:C4"/>
    <mergeCell ref="D4:E4"/>
    <mergeCell ref="E6:E7"/>
    <mergeCell ref="N6:N7"/>
    <mergeCell ref="F6:F7"/>
    <mergeCell ref="A3:C3"/>
    <mergeCell ref="D3:E3"/>
    <mergeCell ref="M4:O4"/>
    <mergeCell ref="G3:H3"/>
    <mergeCell ref="C6:C7"/>
    <mergeCell ref="B6:B7"/>
    <mergeCell ref="K4:L4"/>
    <mergeCell ref="K3:L3"/>
    <mergeCell ref="M3:P3"/>
    <mergeCell ref="P6:P7"/>
    <mergeCell ref="A49:D49"/>
    <mergeCell ref="G49:M49"/>
    <mergeCell ref="N49:O49"/>
    <mergeCell ref="N5:O5"/>
    <mergeCell ref="G6:M6"/>
    <mergeCell ref="D6:D7"/>
    <mergeCell ref="F4:J4"/>
  </mergeCells>
  <conditionalFormatting sqref="F1:F1048576">
    <cfRule type="containsText" dxfId="14" priority="3" stopIfTrue="1" operator="containsText" text="FERDİ">
      <formula>NOT(ISERROR(SEARCH("FERDİ",F1)))</formula>
    </cfRule>
  </conditionalFormatting>
  <conditionalFormatting sqref="M4">
    <cfRule type="containsText" dxfId="13" priority="2" stopIfTrue="1" operator="containsText" text="FERDİ">
      <formula>NOT(ISERROR(SEARCH("FERDİ",M4)))</formula>
    </cfRule>
  </conditionalFormatting>
  <conditionalFormatting sqref="M4">
    <cfRule type="containsText" dxfId="12" priority="1" stopIfTrue="1" operator="containsText" text="FERDİ">
      <formula>NOT(ISERROR(SEARCH("FERDİ",M4)))</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codeName="Sayfa23">
    <tabColor rgb="FFFFC000"/>
  </sheetPr>
  <dimension ref="A1:AT100"/>
  <sheetViews>
    <sheetView view="pageBreakPreview" zoomScale="40" zoomScaleNormal="50" zoomScaleSheetLayoutView="40" workbookViewId="0">
      <selection activeCell="AL5" sqref="AL5:AN5"/>
    </sheetView>
  </sheetViews>
  <sheetFormatPr defaultRowHeight="20.25"/>
  <cols>
    <col min="1" max="1" width="8.42578125" style="28" customWidth="1"/>
    <col min="2" max="2" width="14.85546875" style="28" hidden="1" customWidth="1"/>
    <col min="3" max="3" width="9.5703125" style="28" customWidth="1"/>
    <col min="4" max="4" width="19.42578125" style="60" customWidth="1"/>
    <col min="5" max="5" width="25.5703125" style="28" customWidth="1"/>
    <col min="6" max="6" width="29.85546875" style="28" customWidth="1"/>
    <col min="7" max="16" width="11.7109375" style="58" customWidth="1"/>
    <col min="17" max="37" width="9" style="58" customWidth="1"/>
    <col min="38" max="38" width="13.85546875" style="61" customWidth="1"/>
    <col min="39" max="39" width="13.28515625" style="62" customWidth="1"/>
    <col min="40" max="40" width="10.7109375" style="28" customWidth="1"/>
    <col min="41" max="44" width="9.140625" style="58"/>
    <col min="45" max="45" width="8.42578125" style="324" bestFit="1" customWidth="1"/>
    <col min="46" max="46" width="7.7109375" style="322" bestFit="1" customWidth="1"/>
    <col min="47" max="16384" width="9.140625" style="58"/>
  </cols>
  <sheetData>
    <row r="1" spans="1:46" s="10" customFormat="1" ht="69.75" customHeight="1">
      <c r="A1" s="578"/>
      <c r="B1" s="578"/>
      <c r="C1" s="578"/>
      <c r="D1" s="578"/>
      <c r="E1" s="578"/>
      <c r="F1" s="801" t="s">
        <v>747</v>
      </c>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495"/>
      <c r="AL1" s="495"/>
      <c r="AM1" s="495"/>
      <c r="AN1" s="495"/>
      <c r="AS1" s="324"/>
      <c r="AT1" s="322"/>
    </row>
    <row r="2" spans="1:46" s="10" customFormat="1" ht="36.75" customHeight="1">
      <c r="A2" s="804" t="s">
        <v>487</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S2" s="324"/>
      <c r="AT2" s="322"/>
    </row>
    <row r="3" spans="1:46" s="70" customFormat="1" ht="29.25" customHeight="1">
      <c r="A3" s="805" t="s">
        <v>90</v>
      </c>
      <c r="B3" s="805"/>
      <c r="C3" s="805"/>
      <c r="D3" s="805"/>
      <c r="E3" s="806" t="s">
        <v>277</v>
      </c>
      <c r="F3" s="806"/>
      <c r="G3" s="601"/>
      <c r="H3" s="601"/>
      <c r="I3" s="601"/>
      <c r="J3" s="601"/>
      <c r="K3" s="601"/>
      <c r="L3" s="601"/>
      <c r="M3" s="601"/>
      <c r="N3" s="602"/>
      <c r="O3" s="601"/>
      <c r="P3" s="601"/>
      <c r="Q3" s="805"/>
      <c r="R3" s="805"/>
      <c r="S3" s="805"/>
      <c r="T3" s="807"/>
      <c r="U3" s="807"/>
      <c r="V3" s="807"/>
      <c r="W3" s="807"/>
      <c r="X3" s="807"/>
      <c r="Y3" s="601"/>
      <c r="Z3" s="601"/>
      <c r="AA3" s="601"/>
      <c r="AB3" s="601"/>
      <c r="AC3" s="601"/>
      <c r="AD3" s="601"/>
      <c r="AE3" s="805" t="s">
        <v>360</v>
      </c>
      <c r="AF3" s="805"/>
      <c r="AG3" s="805"/>
      <c r="AH3" s="805"/>
      <c r="AI3" s="805"/>
      <c r="AJ3" s="795" t="s">
        <v>765</v>
      </c>
      <c r="AK3" s="795"/>
      <c r="AL3" s="795"/>
      <c r="AM3" s="795"/>
      <c r="AN3" s="795"/>
      <c r="AS3" s="324"/>
      <c r="AT3" s="322"/>
    </row>
    <row r="4" spans="1:46" s="70" customFormat="1" ht="34.5" customHeight="1">
      <c r="A4" s="802" t="s">
        <v>92</v>
      </c>
      <c r="B4" s="802"/>
      <c r="C4" s="802"/>
      <c r="D4" s="802"/>
      <c r="E4" s="803" t="s">
        <v>480</v>
      </c>
      <c r="F4" s="803"/>
      <c r="G4" s="578"/>
      <c r="H4" s="578"/>
      <c r="I4" s="578"/>
      <c r="J4" s="578"/>
      <c r="K4" s="578"/>
      <c r="L4" s="578"/>
      <c r="M4" s="578"/>
      <c r="N4" s="578"/>
      <c r="O4" s="578"/>
      <c r="P4" s="578"/>
      <c r="Q4" s="578"/>
      <c r="R4" s="578"/>
      <c r="S4" s="578"/>
      <c r="T4" s="578"/>
      <c r="U4" s="578"/>
      <c r="V4" s="578"/>
      <c r="W4" s="578"/>
      <c r="X4" s="578"/>
      <c r="Y4" s="578"/>
      <c r="Z4" s="578"/>
      <c r="AA4" s="578"/>
      <c r="AB4" s="578"/>
      <c r="AC4" s="578"/>
      <c r="AD4" s="578"/>
      <c r="AE4" s="802" t="s">
        <v>486</v>
      </c>
      <c r="AF4" s="802"/>
      <c r="AG4" s="802"/>
      <c r="AH4" s="802"/>
      <c r="AI4" s="802"/>
      <c r="AJ4" s="796" t="s">
        <v>681</v>
      </c>
      <c r="AK4" s="796"/>
      <c r="AL4" s="796"/>
      <c r="AM4" s="796"/>
      <c r="AN4" s="796"/>
      <c r="AS4" s="324"/>
      <c r="AT4" s="322"/>
    </row>
    <row r="5" spans="1:46" s="10" customFormat="1" ht="30" customHeight="1">
      <c r="A5" s="63"/>
      <c r="B5" s="63"/>
      <c r="C5" s="63"/>
      <c r="D5" s="64"/>
      <c r="E5" s="65"/>
      <c r="F5" s="66"/>
      <c r="G5" s="67"/>
      <c r="H5" s="63"/>
      <c r="I5" s="63"/>
      <c r="J5" s="63"/>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808"/>
      <c r="AM5" s="808"/>
      <c r="AN5" s="808"/>
      <c r="AS5" s="324"/>
      <c r="AT5" s="322"/>
    </row>
    <row r="6" spans="1:46" ht="36" customHeight="1">
      <c r="A6" s="742" t="s">
        <v>6</v>
      </c>
      <c r="B6" s="744"/>
      <c r="C6" s="742" t="s">
        <v>74</v>
      </c>
      <c r="D6" s="742" t="s">
        <v>20</v>
      </c>
      <c r="E6" s="742" t="s">
        <v>7</v>
      </c>
      <c r="F6" s="742" t="s">
        <v>478</v>
      </c>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9" t="s">
        <v>8</v>
      </c>
      <c r="AM6" s="800" t="s">
        <v>115</v>
      </c>
      <c r="AN6" s="797" t="s">
        <v>9</v>
      </c>
    </row>
    <row r="7" spans="1:46" ht="54.75" customHeight="1">
      <c r="A7" s="743"/>
      <c r="B7" s="744"/>
      <c r="C7" s="743"/>
      <c r="D7" s="743"/>
      <c r="E7" s="743"/>
      <c r="F7" s="743"/>
      <c r="G7" s="481">
        <v>200</v>
      </c>
      <c r="H7" s="481">
        <v>220</v>
      </c>
      <c r="I7" s="481">
        <v>230</v>
      </c>
      <c r="J7" s="481">
        <v>240</v>
      </c>
      <c r="K7" s="481">
        <v>250</v>
      </c>
      <c r="L7" s="481">
        <v>260</v>
      </c>
      <c r="M7" s="481">
        <v>270</v>
      </c>
      <c r="N7" s="481">
        <v>280</v>
      </c>
      <c r="O7" s="481">
        <v>290</v>
      </c>
      <c r="P7" s="481">
        <v>300</v>
      </c>
      <c r="Q7" s="481">
        <v>310</v>
      </c>
      <c r="R7" s="481">
        <v>320</v>
      </c>
      <c r="S7" s="481">
        <v>330</v>
      </c>
      <c r="T7" s="481">
        <v>335</v>
      </c>
      <c r="U7" s="481">
        <v>340</v>
      </c>
      <c r="V7" s="481">
        <v>345</v>
      </c>
      <c r="W7" s="481">
        <v>350</v>
      </c>
      <c r="X7" s="481">
        <v>355</v>
      </c>
      <c r="Y7" s="481">
        <v>360</v>
      </c>
      <c r="Z7" s="481">
        <v>365</v>
      </c>
      <c r="AA7" s="481">
        <v>370</v>
      </c>
      <c r="AB7" s="481">
        <v>375</v>
      </c>
      <c r="AC7" s="481">
        <v>380</v>
      </c>
      <c r="AD7" s="481">
        <v>385</v>
      </c>
      <c r="AE7" s="481">
        <v>390</v>
      </c>
      <c r="AF7" s="481">
        <v>395</v>
      </c>
      <c r="AG7" s="481">
        <v>400</v>
      </c>
      <c r="AH7" s="481">
        <v>405</v>
      </c>
      <c r="AI7" s="481">
        <v>410</v>
      </c>
      <c r="AJ7" s="481">
        <v>415</v>
      </c>
      <c r="AK7" s="481">
        <v>420</v>
      </c>
      <c r="AL7" s="799"/>
      <c r="AM7" s="800"/>
      <c r="AN7" s="797"/>
    </row>
    <row r="8" spans="1:46" s="18" customFormat="1" ht="97.5" customHeight="1">
      <c r="A8" s="513">
        <v>1</v>
      </c>
      <c r="B8" s="171" t="s">
        <v>289</v>
      </c>
      <c r="C8" s="596">
        <v>305</v>
      </c>
      <c r="D8" s="597">
        <v>35272</v>
      </c>
      <c r="E8" s="516" t="s">
        <v>602</v>
      </c>
      <c r="F8" s="516" t="s">
        <v>594</v>
      </c>
      <c r="G8" s="637" t="s">
        <v>547</v>
      </c>
      <c r="H8" s="638" t="s">
        <v>547</v>
      </c>
      <c r="I8" s="637" t="s">
        <v>547</v>
      </c>
      <c r="J8" s="638" t="s">
        <v>547</v>
      </c>
      <c r="K8" s="637" t="s">
        <v>547</v>
      </c>
      <c r="L8" s="638" t="s">
        <v>547</v>
      </c>
      <c r="M8" s="637" t="s">
        <v>547</v>
      </c>
      <c r="N8" s="638" t="s">
        <v>547</v>
      </c>
      <c r="O8" s="637" t="s">
        <v>547</v>
      </c>
      <c r="P8" s="638" t="s">
        <v>547</v>
      </c>
      <c r="Q8" s="637" t="s">
        <v>547</v>
      </c>
      <c r="R8" s="638" t="s">
        <v>547</v>
      </c>
      <c r="S8" s="637" t="s">
        <v>547</v>
      </c>
      <c r="T8" s="638" t="s">
        <v>547</v>
      </c>
      <c r="U8" s="637" t="s">
        <v>547</v>
      </c>
      <c r="V8" s="638" t="s">
        <v>547</v>
      </c>
      <c r="W8" s="637" t="s">
        <v>734</v>
      </c>
      <c r="X8" s="638" t="s">
        <v>547</v>
      </c>
      <c r="Y8" s="637" t="s">
        <v>547</v>
      </c>
      <c r="Z8" s="638" t="s">
        <v>547</v>
      </c>
      <c r="AA8" s="637" t="s">
        <v>734</v>
      </c>
      <c r="AB8" s="638" t="s">
        <v>547</v>
      </c>
      <c r="AC8" s="637" t="s">
        <v>733</v>
      </c>
      <c r="AD8" s="638"/>
      <c r="AE8" s="637"/>
      <c r="AF8" s="638"/>
      <c r="AG8" s="637"/>
      <c r="AH8" s="638"/>
      <c r="AI8" s="637"/>
      <c r="AJ8" s="638"/>
      <c r="AK8" s="637"/>
      <c r="AL8" s="639">
        <v>370</v>
      </c>
      <c r="AM8" s="640">
        <v>8</v>
      </c>
      <c r="AN8" s="641">
        <v>1</v>
      </c>
      <c r="AS8" s="324"/>
      <c r="AT8" s="322"/>
    </row>
    <row r="9" spans="1:46" s="18" customFormat="1" ht="97.5" customHeight="1">
      <c r="A9" s="513">
        <v>2</v>
      </c>
      <c r="B9" s="171" t="s">
        <v>290</v>
      </c>
      <c r="C9" s="596">
        <v>290</v>
      </c>
      <c r="D9" s="597">
        <v>34483</v>
      </c>
      <c r="E9" s="516" t="s">
        <v>711</v>
      </c>
      <c r="F9" s="516" t="s">
        <v>549</v>
      </c>
      <c r="G9" s="637" t="s">
        <v>547</v>
      </c>
      <c r="H9" s="638" t="s">
        <v>547</v>
      </c>
      <c r="I9" s="637" t="s">
        <v>547</v>
      </c>
      <c r="J9" s="638" t="s">
        <v>547</v>
      </c>
      <c r="K9" s="637" t="s">
        <v>547</v>
      </c>
      <c r="L9" s="638" t="s">
        <v>547</v>
      </c>
      <c r="M9" s="637" t="s">
        <v>547</v>
      </c>
      <c r="N9" s="638" t="s">
        <v>547</v>
      </c>
      <c r="O9" s="637" t="s">
        <v>547</v>
      </c>
      <c r="P9" s="638" t="s">
        <v>547</v>
      </c>
      <c r="Q9" s="637" t="s">
        <v>547</v>
      </c>
      <c r="R9" s="638" t="s">
        <v>547</v>
      </c>
      <c r="S9" s="637" t="s">
        <v>547</v>
      </c>
      <c r="T9" s="638" t="s">
        <v>547</v>
      </c>
      <c r="U9" s="637" t="s">
        <v>547</v>
      </c>
      <c r="V9" s="638" t="s">
        <v>547</v>
      </c>
      <c r="W9" s="637" t="s">
        <v>547</v>
      </c>
      <c r="X9" s="638" t="s">
        <v>547</v>
      </c>
      <c r="Y9" s="637" t="s">
        <v>734</v>
      </c>
      <c r="Z9" s="638" t="s">
        <v>547</v>
      </c>
      <c r="AA9" s="637" t="s">
        <v>547</v>
      </c>
      <c r="AB9" s="638" t="s">
        <v>547</v>
      </c>
      <c r="AC9" s="637" t="s">
        <v>735</v>
      </c>
      <c r="AD9" s="638" t="s">
        <v>547</v>
      </c>
      <c r="AE9" s="637" t="s">
        <v>733</v>
      </c>
      <c r="AF9" s="638"/>
      <c r="AG9" s="637"/>
      <c r="AH9" s="638"/>
      <c r="AI9" s="637"/>
      <c r="AJ9" s="638"/>
      <c r="AK9" s="637"/>
      <c r="AL9" s="639">
        <v>360</v>
      </c>
      <c r="AM9" s="640">
        <v>7</v>
      </c>
      <c r="AN9" s="641">
        <v>2</v>
      </c>
      <c r="AS9" s="324"/>
      <c r="AT9" s="322"/>
    </row>
    <row r="10" spans="1:46" s="18" customFormat="1" ht="97.5" customHeight="1">
      <c r="A10" s="513">
        <v>3</v>
      </c>
      <c r="B10" s="171" t="s">
        <v>285</v>
      </c>
      <c r="C10" s="596">
        <v>334</v>
      </c>
      <c r="D10" s="597">
        <v>34772</v>
      </c>
      <c r="E10" s="516" t="s">
        <v>625</v>
      </c>
      <c r="F10" s="516" t="s">
        <v>616</v>
      </c>
      <c r="G10" s="637" t="s">
        <v>547</v>
      </c>
      <c r="H10" s="638" t="s">
        <v>547</v>
      </c>
      <c r="I10" s="637" t="s">
        <v>547</v>
      </c>
      <c r="J10" s="638" t="s">
        <v>547</v>
      </c>
      <c r="K10" s="637" t="s">
        <v>547</v>
      </c>
      <c r="L10" s="638" t="s">
        <v>547</v>
      </c>
      <c r="M10" s="637" t="s">
        <v>547</v>
      </c>
      <c r="N10" s="638" t="s">
        <v>547</v>
      </c>
      <c r="O10" s="637" t="s">
        <v>547</v>
      </c>
      <c r="P10" s="638" t="s">
        <v>731</v>
      </c>
      <c r="Q10" s="637" t="s">
        <v>547</v>
      </c>
      <c r="R10" s="638" t="s">
        <v>734</v>
      </c>
      <c r="S10" s="637" t="s">
        <v>734</v>
      </c>
      <c r="T10" s="638" t="s">
        <v>547</v>
      </c>
      <c r="U10" s="637" t="s">
        <v>733</v>
      </c>
      <c r="V10" s="638"/>
      <c r="W10" s="637"/>
      <c r="X10" s="638"/>
      <c r="Y10" s="637"/>
      <c r="Z10" s="638"/>
      <c r="AA10" s="637"/>
      <c r="AB10" s="638"/>
      <c r="AC10" s="637"/>
      <c r="AD10" s="638"/>
      <c r="AE10" s="637"/>
      <c r="AF10" s="638"/>
      <c r="AG10" s="637"/>
      <c r="AH10" s="638"/>
      <c r="AI10" s="637"/>
      <c r="AJ10" s="638"/>
      <c r="AK10" s="637"/>
      <c r="AL10" s="639">
        <v>330</v>
      </c>
      <c r="AM10" s="640">
        <v>6</v>
      </c>
      <c r="AN10" s="641">
        <v>3</v>
      </c>
      <c r="AS10" s="324"/>
      <c r="AT10" s="322"/>
    </row>
    <row r="11" spans="1:46" s="18" customFormat="1" ht="97.5" customHeight="1">
      <c r="A11" s="513">
        <v>4</v>
      </c>
      <c r="B11" s="171" t="s">
        <v>286</v>
      </c>
      <c r="C11" s="596">
        <v>257</v>
      </c>
      <c r="D11" s="597">
        <v>34051</v>
      </c>
      <c r="E11" s="516" t="s">
        <v>708</v>
      </c>
      <c r="F11" s="516" t="s">
        <v>490</v>
      </c>
      <c r="G11" s="637" t="s">
        <v>547</v>
      </c>
      <c r="H11" s="638" t="s">
        <v>547</v>
      </c>
      <c r="I11" s="637" t="s">
        <v>547</v>
      </c>
      <c r="J11" s="638" t="s">
        <v>547</v>
      </c>
      <c r="K11" s="637" t="s">
        <v>547</v>
      </c>
      <c r="L11" s="638" t="s">
        <v>731</v>
      </c>
      <c r="M11" s="637" t="s">
        <v>547</v>
      </c>
      <c r="N11" s="638" t="s">
        <v>734</v>
      </c>
      <c r="O11" s="637" t="s">
        <v>547</v>
      </c>
      <c r="P11" s="638" t="s">
        <v>734</v>
      </c>
      <c r="Q11" s="637" t="s">
        <v>731</v>
      </c>
      <c r="R11" s="638" t="s">
        <v>731</v>
      </c>
      <c r="S11" s="637" t="s">
        <v>733</v>
      </c>
      <c r="T11" s="638"/>
      <c r="U11" s="637"/>
      <c r="V11" s="638"/>
      <c r="W11" s="637"/>
      <c r="X11" s="638"/>
      <c r="Y11" s="637"/>
      <c r="Z11" s="638"/>
      <c r="AA11" s="637"/>
      <c r="AB11" s="638"/>
      <c r="AC11" s="637"/>
      <c r="AD11" s="638"/>
      <c r="AE11" s="637"/>
      <c r="AF11" s="638"/>
      <c r="AG11" s="637"/>
      <c r="AH11" s="638"/>
      <c r="AI11" s="637"/>
      <c r="AJ11" s="638"/>
      <c r="AK11" s="637"/>
      <c r="AL11" s="639">
        <v>320</v>
      </c>
      <c r="AM11" s="640">
        <v>5</v>
      </c>
      <c r="AN11" s="641">
        <v>4</v>
      </c>
      <c r="AS11" s="324"/>
      <c r="AT11" s="322"/>
    </row>
    <row r="12" spans="1:46" s="18" customFormat="1" ht="97.5" customHeight="1">
      <c r="A12" s="513">
        <v>5</v>
      </c>
      <c r="B12" s="171" t="s">
        <v>283</v>
      </c>
      <c r="C12" s="596">
        <v>361</v>
      </c>
      <c r="D12" s="597">
        <v>35565</v>
      </c>
      <c r="E12" s="516" t="s">
        <v>657</v>
      </c>
      <c r="F12" s="516" t="s">
        <v>650</v>
      </c>
      <c r="G12" s="637" t="s">
        <v>547</v>
      </c>
      <c r="H12" s="638" t="s">
        <v>547</v>
      </c>
      <c r="I12" s="637" t="s">
        <v>547</v>
      </c>
      <c r="J12" s="638" t="s">
        <v>547</v>
      </c>
      <c r="K12" s="637" t="s">
        <v>547</v>
      </c>
      <c r="L12" s="638" t="s">
        <v>547</v>
      </c>
      <c r="M12" s="637" t="s">
        <v>547</v>
      </c>
      <c r="N12" s="638" t="s">
        <v>731</v>
      </c>
      <c r="O12" s="637" t="s">
        <v>547</v>
      </c>
      <c r="P12" s="638" t="s">
        <v>732</v>
      </c>
      <c r="Q12" s="637" t="s">
        <v>731</v>
      </c>
      <c r="R12" s="638" t="s">
        <v>732</v>
      </c>
      <c r="S12" s="637" t="s">
        <v>733</v>
      </c>
      <c r="T12" s="638"/>
      <c r="U12" s="637"/>
      <c r="V12" s="638"/>
      <c r="W12" s="637"/>
      <c r="X12" s="638"/>
      <c r="Y12" s="637"/>
      <c r="Z12" s="638"/>
      <c r="AA12" s="637"/>
      <c r="AB12" s="638"/>
      <c r="AC12" s="637"/>
      <c r="AD12" s="638"/>
      <c r="AE12" s="637"/>
      <c r="AF12" s="638"/>
      <c r="AG12" s="637"/>
      <c r="AH12" s="638"/>
      <c r="AI12" s="637"/>
      <c r="AJ12" s="638"/>
      <c r="AK12" s="637"/>
      <c r="AL12" s="639">
        <v>320</v>
      </c>
      <c r="AM12" s="640">
        <v>4</v>
      </c>
      <c r="AN12" s="641">
        <v>5</v>
      </c>
      <c r="AS12" s="324"/>
      <c r="AT12" s="322"/>
    </row>
    <row r="13" spans="1:46" s="18" customFormat="1" ht="97.5" customHeight="1">
      <c r="A13" s="513">
        <v>6</v>
      </c>
      <c r="B13" s="171" t="s">
        <v>287</v>
      </c>
      <c r="C13" s="596">
        <v>275</v>
      </c>
      <c r="D13" s="597">
        <v>35934</v>
      </c>
      <c r="E13" s="516" t="s">
        <v>538</v>
      </c>
      <c r="F13" s="516" t="s">
        <v>529</v>
      </c>
      <c r="G13" s="637" t="s">
        <v>547</v>
      </c>
      <c r="H13" s="638" t="s">
        <v>547</v>
      </c>
      <c r="I13" s="637" t="s">
        <v>547</v>
      </c>
      <c r="J13" s="638" t="s">
        <v>731</v>
      </c>
      <c r="K13" s="637" t="s">
        <v>547</v>
      </c>
      <c r="L13" s="638" t="s">
        <v>734</v>
      </c>
      <c r="M13" s="637" t="s">
        <v>733</v>
      </c>
      <c r="N13" s="638"/>
      <c r="O13" s="637"/>
      <c r="P13" s="638"/>
      <c r="Q13" s="637"/>
      <c r="R13" s="638"/>
      <c r="S13" s="637"/>
      <c r="T13" s="638"/>
      <c r="U13" s="637"/>
      <c r="V13" s="638"/>
      <c r="W13" s="637"/>
      <c r="X13" s="638"/>
      <c r="Y13" s="637"/>
      <c r="Z13" s="638"/>
      <c r="AA13" s="637"/>
      <c r="AB13" s="638"/>
      <c r="AC13" s="637"/>
      <c r="AD13" s="638"/>
      <c r="AE13" s="637"/>
      <c r="AF13" s="638"/>
      <c r="AG13" s="637"/>
      <c r="AH13" s="638"/>
      <c r="AI13" s="637"/>
      <c r="AJ13" s="638"/>
      <c r="AK13" s="637"/>
      <c r="AL13" s="639">
        <v>260</v>
      </c>
      <c r="AM13" s="640">
        <v>3</v>
      </c>
      <c r="AN13" s="641">
        <v>6</v>
      </c>
      <c r="AS13" s="324"/>
      <c r="AT13" s="322"/>
    </row>
    <row r="14" spans="1:46" s="18" customFormat="1" ht="97.5" customHeight="1">
      <c r="A14" s="513">
        <v>7</v>
      </c>
      <c r="B14" s="171" t="s">
        <v>284</v>
      </c>
      <c r="C14" s="596">
        <v>341</v>
      </c>
      <c r="D14" s="597">
        <v>35382</v>
      </c>
      <c r="E14" s="516" t="s">
        <v>642</v>
      </c>
      <c r="F14" s="516" t="s">
        <v>632</v>
      </c>
      <c r="G14" s="637" t="s">
        <v>547</v>
      </c>
      <c r="H14" s="638" t="s">
        <v>731</v>
      </c>
      <c r="I14" s="637" t="s">
        <v>547</v>
      </c>
      <c r="J14" s="638" t="s">
        <v>731</v>
      </c>
      <c r="K14" s="637" t="s">
        <v>733</v>
      </c>
      <c r="L14" s="638"/>
      <c r="M14" s="637"/>
      <c r="N14" s="638"/>
      <c r="O14" s="637"/>
      <c r="P14" s="638"/>
      <c r="Q14" s="637"/>
      <c r="R14" s="638"/>
      <c r="S14" s="637"/>
      <c r="T14" s="638"/>
      <c r="U14" s="637"/>
      <c r="V14" s="638"/>
      <c r="W14" s="637"/>
      <c r="X14" s="638"/>
      <c r="Y14" s="637"/>
      <c r="Z14" s="638"/>
      <c r="AA14" s="637"/>
      <c r="AB14" s="638"/>
      <c r="AC14" s="637"/>
      <c r="AD14" s="638"/>
      <c r="AE14" s="637"/>
      <c r="AF14" s="638"/>
      <c r="AG14" s="637"/>
      <c r="AH14" s="638"/>
      <c r="AI14" s="637"/>
      <c r="AJ14" s="638"/>
      <c r="AK14" s="637"/>
      <c r="AL14" s="639">
        <v>240</v>
      </c>
      <c r="AM14" s="640">
        <v>1.5</v>
      </c>
      <c r="AN14" s="641">
        <v>7</v>
      </c>
      <c r="AS14" s="324"/>
      <c r="AT14" s="322"/>
    </row>
    <row r="15" spans="1:46" s="18" customFormat="1" ht="97.5" customHeight="1">
      <c r="A15" s="513">
        <v>7</v>
      </c>
      <c r="B15" s="171" t="s">
        <v>288</v>
      </c>
      <c r="C15" s="596">
        <v>376</v>
      </c>
      <c r="D15" s="597">
        <v>35885</v>
      </c>
      <c r="E15" s="516" t="s">
        <v>672</v>
      </c>
      <c r="F15" s="516" t="s">
        <v>665</v>
      </c>
      <c r="G15" s="637" t="s">
        <v>547</v>
      </c>
      <c r="H15" s="638" t="s">
        <v>547</v>
      </c>
      <c r="I15" s="637" t="s">
        <v>731</v>
      </c>
      <c r="J15" s="638" t="s">
        <v>731</v>
      </c>
      <c r="K15" s="637" t="s">
        <v>733</v>
      </c>
      <c r="L15" s="638"/>
      <c r="M15" s="637"/>
      <c r="N15" s="638"/>
      <c r="O15" s="637"/>
      <c r="P15" s="638"/>
      <c r="Q15" s="637"/>
      <c r="R15" s="638"/>
      <c r="S15" s="637"/>
      <c r="T15" s="638"/>
      <c r="U15" s="637"/>
      <c r="V15" s="638"/>
      <c r="W15" s="637"/>
      <c r="X15" s="638"/>
      <c r="Y15" s="637"/>
      <c r="Z15" s="638"/>
      <c r="AA15" s="637"/>
      <c r="AB15" s="638"/>
      <c r="AC15" s="637"/>
      <c r="AD15" s="638"/>
      <c r="AE15" s="637"/>
      <c r="AF15" s="638"/>
      <c r="AG15" s="637"/>
      <c r="AH15" s="638"/>
      <c r="AI15" s="637"/>
      <c r="AJ15" s="638"/>
      <c r="AK15" s="637"/>
      <c r="AL15" s="639">
        <v>240</v>
      </c>
      <c r="AM15" s="640">
        <v>1.5</v>
      </c>
      <c r="AN15" s="641">
        <v>7</v>
      </c>
      <c r="AS15" s="324"/>
      <c r="AT15" s="322"/>
    </row>
    <row r="16" spans="1:46" s="18" customFormat="1" ht="97.5" customHeight="1">
      <c r="A16" s="513"/>
      <c r="B16" s="171" t="s">
        <v>291</v>
      </c>
      <c r="C16" s="596" t="s">
        <v>749</v>
      </c>
      <c r="D16" s="597" t="s">
        <v>749</v>
      </c>
      <c r="E16" s="516" t="s">
        <v>749</v>
      </c>
      <c r="F16" s="516" t="s">
        <v>749</v>
      </c>
      <c r="G16" s="603"/>
      <c r="H16" s="598"/>
      <c r="I16" s="603"/>
      <c r="J16" s="598"/>
      <c r="K16" s="603"/>
      <c r="L16" s="598"/>
      <c r="M16" s="603"/>
      <c r="N16" s="598"/>
      <c r="O16" s="603"/>
      <c r="P16" s="598"/>
      <c r="Q16" s="603"/>
      <c r="R16" s="598"/>
      <c r="S16" s="603"/>
      <c r="T16" s="598"/>
      <c r="U16" s="603"/>
      <c r="V16" s="598"/>
      <c r="W16" s="603"/>
      <c r="X16" s="598"/>
      <c r="Y16" s="603"/>
      <c r="Z16" s="598"/>
      <c r="AA16" s="603"/>
      <c r="AB16" s="598"/>
      <c r="AC16" s="603"/>
      <c r="AD16" s="598"/>
      <c r="AE16" s="603"/>
      <c r="AF16" s="598"/>
      <c r="AG16" s="603"/>
      <c r="AH16" s="598"/>
      <c r="AI16" s="603"/>
      <c r="AJ16" s="598"/>
      <c r="AK16" s="603"/>
      <c r="AL16" s="599"/>
      <c r="AM16" s="600"/>
      <c r="AN16" s="642"/>
      <c r="AS16" s="324"/>
      <c r="AT16" s="322"/>
    </row>
    <row r="17" spans="1:46" s="18" customFormat="1" ht="97.5" customHeight="1">
      <c r="A17" s="513"/>
      <c r="B17" s="171" t="s">
        <v>292</v>
      </c>
      <c r="C17" s="596" t="s">
        <v>749</v>
      </c>
      <c r="D17" s="597" t="s">
        <v>749</v>
      </c>
      <c r="E17" s="516" t="s">
        <v>749</v>
      </c>
      <c r="F17" s="516" t="s">
        <v>749</v>
      </c>
      <c r="G17" s="603"/>
      <c r="H17" s="598"/>
      <c r="I17" s="603"/>
      <c r="J17" s="598"/>
      <c r="K17" s="603"/>
      <c r="L17" s="598"/>
      <c r="M17" s="603"/>
      <c r="N17" s="598"/>
      <c r="O17" s="603"/>
      <c r="P17" s="598"/>
      <c r="Q17" s="603"/>
      <c r="R17" s="598"/>
      <c r="S17" s="603"/>
      <c r="T17" s="598"/>
      <c r="U17" s="603"/>
      <c r="V17" s="598"/>
      <c r="W17" s="603"/>
      <c r="X17" s="598"/>
      <c r="Y17" s="603"/>
      <c r="Z17" s="598"/>
      <c r="AA17" s="603"/>
      <c r="AB17" s="598"/>
      <c r="AC17" s="603"/>
      <c r="AD17" s="598"/>
      <c r="AE17" s="603"/>
      <c r="AF17" s="598"/>
      <c r="AG17" s="603"/>
      <c r="AH17" s="598"/>
      <c r="AI17" s="603"/>
      <c r="AJ17" s="598"/>
      <c r="AK17" s="603"/>
      <c r="AL17" s="599"/>
      <c r="AM17" s="600"/>
      <c r="AN17" s="642"/>
      <c r="AS17" s="324"/>
      <c r="AT17" s="322"/>
    </row>
    <row r="18" spans="1:46" s="18" customFormat="1" ht="47.25" hidden="1" customHeight="1">
      <c r="A18" s="74"/>
      <c r="B18" s="171" t="s">
        <v>293</v>
      </c>
      <c r="C18" s="69" t="s">
        <v>749</v>
      </c>
      <c r="D18" s="59" t="s">
        <v>749</v>
      </c>
      <c r="E18" s="73" t="s">
        <v>749</v>
      </c>
      <c r="F18" s="73" t="s">
        <v>749</v>
      </c>
      <c r="G18" s="206"/>
      <c r="H18" s="205"/>
      <c r="I18" s="206"/>
      <c r="J18" s="205"/>
      <c r="K18" s="206"/>
      <c r="L18" s="205"/>
      <c r="M18" s="206"/>
      <c r="N18" s="205"/>
      <c r="O18" s="206"/>
      <c r="P18" s="205"/>
      <c r="Q18" s="206"/>
      <c r="R18" s="205"/>
      <c r="S18" s="206"/>
      <c r="T18" s="205"/>
      <c r="U18" s="206"/>
      <c r="V18" s="205"/>
      <c r="W18" s="206"/>
      <c r="X18" s="205"/>
      <c r="Y18" s="206"/>
      <c r="Z18" s="205"/>
      <c r="AA18" s="206"/>
      <c r="AB18" s="205"/>
      <c r="AC18" s="206"/>
      <c r="AD18" s="205"/>
      <c r="AE18" s="206"/>
      <c r="AF18" s="205"/>
      <c r="AG18" s="206"/>
      <c r="AH18" s="205"/>
      <c r="AI18" s="206"/>
      <c r="AJ18" s="205"/>
      <c r="AK18" s="206"/>
      <c r="AL18" s="204"/>
      <c r="AM18" s="345"/>
      <c r="AN18" s="643"/>
      <c r="AS18" s="324"/>
      <c r="AT18" s="322"/>
    </row>
    <row r="19" spans="1:46" s="18" customFormat="1" ht="47.25" hidden="1" customHeight="1">
      <c r="A19" s="74"/>
      <c r="B19" s="171" t="s">
        <v>294</v>
      </c>
      <c r="C19" s="69" t="s">
        <v>749</v>
      </c>
      <c r="D19" s="59" t="s">
        <v>749</v>
      </c>
      <c r="E19" s="73" t="s">
        <v>749</v>
      </c>
      <c r="F19" s="73" t="s">
        <v>749</v>
      </c>
      <c r="G19" s="206"/>
      <c r="H19" s="205"/>
      <c r="I19" s="206"/>
      <c r="J19" s="205"/>
      <c r="K19" s="206"/>
      <c r="L19" s="205"/>
      <c r="M19" s="206"/>
      <c r="N19" s="205"/>
      <c r="O19" s="206"/>
      <c r="P19" s="205"/>
      <c r="Q19" s="206"/>
      <c r="R19" s="205"/>
      <c r="S19" s="206"/>
      <c r="T19" s="205"/>
      <c r="U19" s="206"/>
      <c r="V19" s="205"/>
      <c r="W19" s="206"/>
      <c r="X19" s="205"/>
      <c r="Y19" s="206"/>
      <c r="Z19" s="205"/>
      <c r="AA19" s="206"/>
      <c r="AB19" s="205"/>
      <c r="AC19" s="206"/>
      <c r="AD19" s="205"/>
      <c r="AE19" s="206"/>
      <c r="AF19" s="205"/>
      <c r="AG19" s="206"/>
      <c r="AH19" s="205"/>
      <c r="AI19" s="206"/>
      <c r="AJ19" s="205"/>
      <c r="AK19" s="206"/>
      <c r="AL19" s="204"/>
      <c r="AM19" s="345"/>
      <c r="AN19" s="643"/>
      <c r="AS19" s="324"/>
      <c r="AT19" s="322"/>
    </row>
    <row r="20" spans="1:46" s="18" customFormat="1" ht="47.25" hidden="1" customHeight="1">
      <c r="A20" s="74"/>
      <c r="B20" s="171" t="s">
        <v>295</v>
      </c>
      <c r="C20" s="69" t="s">
        <v>749</v>
      </c>
      <c r="D20" s="59" t="s">
        <v>749</v>
      </c>
      <c r="E20" s="73" t="s">
        <v>749</v>
      </c>
      <c r="F20" s="73" t="s">
        <v>749</v>
      </c>
      <c r="G20" s="206"/>
      <c r="H20" s="205"/>
      <c r="I20" s="206"/>
      <c r="J20" s="205"/>
      <c r="K20" s="206"/>
      <c r="L20" s="205"/>
      <c r="M20" s="206"/>
      <c r="N20" s="205"/>
      <c r="O20" s="206"/>
      <c r="P20" s="205"/>
      <c r="Q20" s="206"/>
      <c r="R20" s="205"/>
      <c r="S20" s="206"/>
      <c r="T20" s="205"/>
      <c r="U20" s="206"/>
      <c r="V20" s="205"/>
      <c r="W20" s="206"/>
      <c r="X20" s="205"/>
      <c r="Y20" s="206"/>
      <c r="Z20" s="205"/>
      <c r="AA20" s="206"/>
      <c r="AB20" s="205"/>
      <c r="AC20" s="206"/>
      <c r="AD20" s="205"/>
      <c r="AE20" s="206"/>
      <c r="AF20" s="205"/>
      <c r="AG20" s="206"/>
      <c r="AH20" s="205"/>
      <c r="AI20" s="206"/>
      <c r="AJ20" s="205"/>
      <c r="AK20" s="206"/>
      <c r="AL20" s="204"/>
      <c r="AM20" s="345"/>
      <c r="AN20" s="643"/>
      <c r="AS20" s="324"/>
      <c r="AT20" s="322"/>
    </row>
    <row r="21" spans="1:46" s="18" customFormat="1" ht="47.25" hidden="1" customHeight="1">
      <c r="A21" s="74"/>
      <c r="B21" s="171" t="s">
        <v>296</v>
      </c>
      <c r="C21" s="69" t="s">
        <v>749</v>
      </c>
      <c r="D21" s="59" t="s">
        <v>749</v>
      </c>
      <c r="E21" s="73" t="s">
        <v>749</v>
      </c>
      <c r="F21" s="73" t="s">
        <v>749</v>
      </c>
      <c r="G21" s="206"/>
      <c r="H21" s="205"/>
      <c r="I21" s="206"/>
      <c r="J21" s="205"/>
      <c r="K21" s="206"/>
      <c r="L21" s="205"/>
      <c r="M21" s="206"/>
      <c r="N21" s="205"/>
      <c r="O21" s="206"/>
      <c r="P21" s="205"/>
      <c r="Q21" s="206"/>
      <c r="R21" s="205"/>
      <c r="S21" s="206"/>
      <c r="T21" s="205"/>
      <c r="U21" s="206"/>
      <c r="V21" s="205"/>
      <c r="W21" s="206"/>
      <c r="X21" s="205"/>
      <c r="Y21" s="206"/>
      <c r="Z21" s="205"/>
      <c r="AA21" s="206"/>
      <c r="AB21" s="205"/>
      <c r="AC21" s="206"/>
      <c r="AD21" s="205"/>
      <c r="AE21" s="206"/>
      <c r="AF21" s="205"/>
      <c r="AG21" s="206"/>
      <c r="AH21" s="205"/>
      <c r="AI21" s="206"/>
      <c r="AJ21" s="205"/>
      <c r="AK21" s="206"/>
      <c r="AL21" s="204"/>
      <c r="AM21" s="345"/>
      <c r="AN21" s="643"/>
      <c r="AS21" s="324"/>
      <c r="AT21" s="322"/>
    </row>
    <row r="22" spans="1:46" s="18" customFormat="1" ht="47.25" hidden="1" customHeight="1">
      <c r="A22" s="74"/>
      <c r="B22" s="171" t="s">
        <v>297</v>
      </c>
      <c r="C22" s="69" t="s">
        <v>749</v>
      </c>
      <c r="D22" s="59" t="s">
        <v>749</v>
      </c>
      <c r="E22" s="73" t="s">
        <v>749</v>
      </c>
      <c r="F22" s="73" t="s">
        <v>749</v>
      </c>
      <c r="G22" s="206"/>
      <c r="H22" s="205"/>
      <c r="I22" s="206"/>
      <c r="J22" s="205"/>
      <c r="K22" s="206"/>
      <c r="L22" s="205"/>
      <c r="M22" s="206"/>
      <c r="N22" s="205"/>
      <c r="O22" s="206"/>
      <c r="P22" s="205"/>
      <c r="Q22" s="206"/>
      <c r="R22" s="205"/>
      <c r="S22" s="206"/>
      <c r="T22" s="205"/>
      <c r="U22" s="206"/>
      <c r="V22" s="205"/>
      <c r="W22" s="206"/>
      <c r="X22" s="205"/>
      <c r="Y22" s="206"/>
      <c r="Z22" s="205"/>
      <c r="AA22" s="206"/>
      <c r="AB22" s="205"/>
      <c r="AC22" s="206"/>
      <c r="AD22" s="205"/>
      <c r="AE22" s="206"/>
      <c r="AF22" s="205"/>
      <c r="AG22" s="206"/>
      <c r="AH22" s="205"/>
      <c r="AI22" s="206"/>
      <c r="AJ22" s="205"/>
      <c r="AK22" s="206"/>
      <c r="AL22" s="204"/>
      <c r="AM22" s="345"/>
      <c r="AN22" s="643"/>
      <c r="AS22" s="324"/>
      <c r="AT22" s="322"/>
    </row>
    <row r="23" spans="1:46" s="18" customFormat="1" ht="47.25" hidden="1" customHeight="1">
      <c r="A23" s="74"/>
      <c r="B23" s="171" t="s">
        <v>298</v>
      </c>
      <c r="C23" s="69" t="s">
        <v>749</v>
      </c>
      <c r="D23" s="59" t="s">
        <v>749</v>
      </c>
      <c r="E23" s="73" t="s">
        <v>749</v>
      </c>
      <c r="F23" s="73" t="s">
        <v>749</v>
      </c>
      <c r="G23" s="206"/>
      <c r="H23" s="205"/>
      <c r="I23" s="206"/>
      <c r="J23" s="205"/>
      <c r="K23" s="206"/>
      <c r="L23" s="205"/>
      <c r="M23" s="206"/>
      <c r="N23" s="205"/>
      <c r="O23" s="206"/>
      <c r="P23" s="205"/>
      <c r="Q23" s="206"/>
      <c r="R23" s="205"/>
      <c r="S23" s="206"/>
      <c r="T23" s="205"/>
      <c r="U23" s="206"/>
      <c r="V23" s="205"/>
      <c r="W23" s="206"/>
      <c r="X23" s="205"/>
      <c r="Y23" s="206"/>
      <c r="Z23" s="205"/>
      <c r="AA23" s="206"/>
      <c r="AB23" s="205"/>
      <c r="AC23" s="206"/>
      <c r="AD23" s="205"/>
      <c r="AE23" s="206"/>
      <c r="AF23" s="205"/>
      <c r="AG23" s="206"/>
      <c r="AH23" s="205"/>
      <c r="AI23" s="206"/>
      <c r="AJ23" s="205"/>
      <c r="AK23" s="206"/>
      <c r="AL23" s="204"/>
      <c r="AM23" s="345"/>
      <c r="AN23" s="643"/>
      <c r="AS23" s="324"/>
      <c r="AT23" s="322"/>
    </row>
    <row r="24" spans="1:46" s="18" customFormat="1" ht="47.25" hidden="1" customHeight="1">
      <c r="A24" s="74"/>
      <c r="B24" s="171" t="s">
        <v>299</v>
      </c>
      <c r="C24" s="69" t="s">
        <v>749</v>
      </c>
      <c r="D24" s="59" t="s">
        <v>749</v>
      </c>
      <c r="E24" s="73" t="s">
        <v>749</v>
      </c>
      <c r="F24" s="73" t="s">
        <v>749</v>
      </c>
      <c r="G24" s="206"/>
      <c r="H24" s="205"/>
      <c r="I24" s="206"/>
      <c r="J24" s="205"/>
      <c r="K24" s="206"/>
      <c r="L24" s="205"/>
      <c r="M24" s="206"/>
      <c r="N24" s="205"/>
      <c r="O24" s="206"/>
      <c r="P24" s="205"/>
      <c r="Q24" s="206"/>
      <c r="R24" s="205"/>
      <c r="S24" s="206"/>
      <c r="T24" s="205"/>
      <c r="U24" s="206"/>
      <c r="V24" s="205"/>
      <c r="W24" s="206"/>
      <c r="X24" s="205"/>
      <c r="Y24" s="206"/>
      <c r="Z24" s="205"/>
      <c r="AA24" s="206"/>
      <c r="AB24" s="205"/>
      <c r="AC24" s="206"/>
      <c r="AD24" s="205"/>
      <c r="AE24" s="206"/>
      <c r="AF24" s="205"/>
      <c r="AG24" s="206"/>
      <c r="AH24" s="205"/>
      <c r="AI24" s="206"/>
      <c r="AJ24" s="205"/>
      <c r="AK24" s="206"/>
      <c r="AL24" s="204"/>
      <c r="AM24" s="345"/>
      <c r="AN24" s="643"/>
      <c r="AS24" s="324"/>
      <c r="AT24" s="322"/>
    </row>
    <row r="25" spans="1:46" s="18" customFormat="1" ht="47.25" hidden="1" customHeight="1">
      <c r="A25" s="74"/>
      <c r="B25" s="171" t="s">
        <v>300</v>
      </c>
      <c r="C25" s="69" t="s">
        <v>749</v>
      </c>
      <c r="D25" s="59" t="s">
        <v>749</v>
      </c>
      <c r="E25" s="73" t="s">
        <v>749</v>
      </c>
      <c r="F25" s="73" t="s">
        <v>749</v>
      </c>
      <c r="G25" s="206"/>
      <c r="H25" s="205"/>
      <c r="I25" s="206"/>
      <c r="J25" s="205"/>
      <c r="K25" s="206"/>
      <c r="L25" s="205"/>
      <c r="M25" s="206"/>
      <c r="N25" s="205"/>
      <c r="O25" s="206"/>
      <c r="P25" s="205"/>
      <c r="Q25" s="206"/>
      <c r="R25" s="205"/>
      <c r="S25" s="206"/>
      <c r="T25" s="205"/>
      <c r="U25" s="206"/>
      <c r="V25" s="205"/>
      <c r="W25" s="206"/>
      <c r="X25" s="205"/>
      <c r="Y25" s="206"/>
      <c r="Z25" s="205"/>
      <c r="AA25" s="206"/>
      <c r="AB25" s="205"/>
      <c r="AC25" s="206"/>
      <c r="AD25" s="205"/>
      <c r="AE25" s="206"/>
      <c r="AF25" s="205"/>
      <c r="AG25" s="206"/>
      <c r="AH25" s="205"/>
      <c r="AI25" s="206"/>
      <c r="AJ25" s="205"/>
      <c r="AK25" s="206"/>
      <c r="AL25" s="204"/>
      <c r="AM25" s="345"/>
      <c r="AN25" s="643"/>
      <c r="AS25" s="324"/>
      <c r="AT25" s="322"/>
    </row>
    <row r="26" spans="1:46" s="18" customFormat="1" ht="47.25" hidden="1" customHeight="1">
      <c r="A26" s="74"/>
      <c r="B26" s="171" t="s">
        <v>301</v>
      </c>
      <c r="C26" s="69" t="s">
        <v>749</v>
      </c>
      <c r="D26" s="59" t="s">
        <v>749</v>
      </c>
      <c r="E26" s="73" t="s">
        <v>749</v>
      </c>
      <c r="F26" s="73" t="s">
        <v>749</v>
      </c>
      <c r="G26" s="206"/>
      <c r="H26" s="205"/>
      <c r="I26" s="206"/>
      <c r="J26" s="205"/>
      <c r="K26" s="206"/>
      <c r="L26" s="205"/>
      <c r="M26" s="206"/>
      <c r="N26" s="205"/>
      <c r="O26" s="206"/>
      <c r="P26" s="205"/>
      <c r="Q26" s="206"/>
      <c r="R26" s="205"/>
      <c r="S26" s="206"/>
      <c r="T26" s="205"/>
      <c r="U26" s="206"/>
      <c r="V26" s="205"/>
      <c r="W26" s="206"/>
      <c r="X26" s="205"/>
      <c r="Y26" s="206"/>
      <c r="Z26" s="205"/>
      <c r="AA26" s="206"/>
      <c r="AB26" s="205"/>
      <c r="AC26" s="206"/>
      <c r="AD26" s="205"/>
      <c r="AE26" s="206"/>
      <c r="AF26" s="205"/>
      <c r="AG26" s="206"/>
      <c r="AH26" s="205"/>
      <c r="AI26" s="206"/>
      <c r="AJ26" s="205"/>
      <c r="AK26" s="206"/>
      <c r="AL26" s="204"/>
      <c r="AM26" s="345"/>
      <c r="AN26" s="643"/>
      <c r="AS26" s="324"/>
      <c r="AT26" s="322"/>
    </row>
    <row r="27" spans="1:46" s="18" customFormat="1" ht="47.25" hidden="1" customHeight="1">
      <c r="A27" s="74"/>
      <c r="B27" s="171" t="s">
        <v>302</v>
      </c>
      <c r="C27" s="69" t="s">
        <v>749</v>
      </c>
      <c r="D27" s="59" t="s">
        <v>749</v>
      </c>
      <c r="E27" s="73" t="s">
        <v>749</v>
      </c>
      <c r="F27" s="73" t="s">
        <v>749</v>
      </c>
      <c r="G27" s="206"/>
      <c r="H27" s="205"/>
      <c r="I27" s="206"/>
      <c r="J27" s="205"/>
      <c r="K27" s="206"/>
      <c r="L27" s="205"/>
      <c r="M27" s="206"/>
      <c r="N27" s="205"/>
      <c r="O27" s="206"/>
      <c r="P27" s="205"/>
      <c r="Q27" s="206"/>
      <c r="R27" s="205"/>
      <c r="S27" s="206"/>
      <c r="T27" s="205"/>
      <c r="U27" s="206"/>
      <c r="V27" s="205"/>
      <c r="W27" s="206"/>
      <c r="X27" s="205"/>
      <c r="Y27" s="206"/>
      <c r="Z27" s="205"/>
      <c r="AA27" s="206"/>
      <c r="AB27" s="205"/>
      <c r="AC27" s="206"/>
      <c r="AD27" s="205"/>
      <c r="AE27" s="206"/>
      <c r="AF27" s="205"/>
      <c r="AG27" s="206"/>
      <c r="AH27" s="205"/>
      <c r="AI27" s="206"/>
      <c r="AJ27" s="205"/>
      <c r="AK27" s="206"/>
      <c r="AL27" s="204"/>
      <c r="AM27" s="345"/>
      <c r="AN27" s="643"/>
      <c r="AS27" s="324"/>
      <c r="AT27" s="322"/>
    </row>
    <row r="28" spans="1:46" s="18" customFormat="1" ht="47.25" hidden="1" customHeight="1">
      <c r="A28" s="74"/>
      <c r="B28" s="171" t="s">
        <v>303</v>
      </c>
      <c r="C28" s="69" t="s">
        <v>749</v>
      </c>
      <c r="D28" s="59" t="s">
        <v>749</v>
      </c>
      <c r="E28" s="73" t="s">
        <v>749</v>
      </c>
      <c r="F28" s="73" t="s">
        <v>749</v>
      </c>
      <c r="G28" s="206"/>
      <c r="H28" s="205"/>
      <c r="I28" s="206"/>
      <c r="J28" s="205"/>
      <c r="K28" s="206"/>
      <c r="L28" s="205"/>
      <c r="M28" s="206"/>
      <c r="N28" s="205"/>
      <c r="O28" s="206"/>
      <c r="P28" s="205"/>
      <c r="Q28" s="206"/>
      <c r="R28" s="205"/>
      <c r="S28" s="206"/>
      <c r="T28" s="205"/>
      <c r="U28" s="206"/>
      <c r="V28" s="205"/>
      <c r="W28" s="206"/>
      <c r="X28" s="205"/>
      <c r="Y28" s="206"/>
      <c r="Z28" s="205"/>
      <c r="AA28" s="206"/>
      <c r="AB28" s="205"/>
      <c r="AC28" s="206"/>
      <c r="AD28" s="205"/>
      <c r="AE28" s="206"/>
      <c r="AF28" s="205"/>
      <c r="AG28" s="206"/>
      <c r="AH28" s="205"/>
      <c r="AI28" s="206"/>
      <c r="AJ28" s="205"/>
      <c r="AK28" s="206"/>
      <c r="AL28" s="204"/>
      <c r="AM28" s="345"/>
      <c r="AN28" s="643"/>
      <c r="AS28" s="324"/>
      <c r="AT28" s="322"/>
    </row>
    <row r="29" spans="1:46" s="18" customFormat="1" ht="47.25" hidden="1" customHeight="1">
      <c r="A29" s="74"/>
      <c r="B29" s="171" t="s">
        <v>304</v>
      </c>
      <c r="C29" s="69" t="s">
        <v>749</v>
      </c>
      <c r="D29" s="59" t="s">
        <v>749</v>
      </c>
      <c r="E29" s="73" t="s">
        <v>749</v>
      </c>
      <c r="F29" s="73" t="s">
        <v>749</v>
      </c>
      <c r="G29" s="206"/>
      <c r="H29" s="205"/>
      <c r="I29" s="206"/>
      <c r="J29" s="205"/>
      <c r="K29" s="206"/>
      <c r="L29" s="205"/>
      <c r="M29" s="206"/>
      <c r="N29" s="205"/>
      <c r="O29" s="206"/>
      <c r="P29" s="205"/>
      <c r="Q29" s="206"/>
      <c r="R29" s="205"/>
      <c r="S29" s="206"/>
      <c r="T29" s="205"/>
      <c r="U29" s="206"/>
      <c r="V29" s="205"/>
      <c r="W29" s="206"/>
      <c r="X29" s="205"/>
      <c r="Y29" s="206"/>
      <c r="Z29" s="205"/>
      <c r="AA29" s="206"/>
      <c r="AB29" s="205"/>
      <c r="AC29" s="206"/>
      <c r="AD29" s="205"/>
      <c r="AE29" s="206"/>
      <c r="AF29" s="205"/>
      <c r="AG29" s="206"/>
      <c r="AH29" s="205"/>
      <c r="AI29" s="206"/>
      <c r="AJ29" s="205"/>
      <c r="AK29" s="206"/>
      <c r="AL29" s="204"/>
      <c r="AM29" s="345"/>
      <c r="AN29" s="643"/>
      <c r="AS29" s="324"/>
      <c r="AT29" s="322"/>
    </row>
    <row r="30" spans="1:46" s="18" customFormat="1" ht="47.25" hidden="1" customHeight="1">
      <c r="A30" s="74"/>
      <c r="B30" s="171" t="s">
        <v>305</v>
      </c>
      <c r="C30" s="69" t="s">
        <v>749</v>
      </c>
      <c r="D30" s="59" t="s">
        <v>749</v>
      </c>
      <c r="E30" s="73" t="s">
        <v>749</v>
      </c>
      <c r="F30" s="73" t="s">
        <v>749</v>
      </c>
      <c r="G30" s="206"/>
      <c r="H30" s="205"/>
      <c r="I30" s="206"/>
      <c r="J30" s="205"/>
      <c r="K30" s="206"/>
      <c r="L30" s="205"/>
      <c r="M30" s="206"/>
      <c r="N30" s="205"/>
      <c r="O30" s="206"/>
      <c r="P30" s="205"/>
      <c r="Q30" s="206"/>
      <c r="R30" s="205"/>
      <c r="S30" s="206"/>
      <c r="T30" s="205"/>
      <c r="U30" s="206"/>
      <c r="V30" s="205"/>
      <c r="W30" s="206"/>
      <c r="X30" s="205"/>
      <c r="Y30" s="206"/>
      <c r="Z30" s="205"/>
      <c r="AA30" s="206"/>
      <c r="AB30" s="205"/>
      <c r="AC30" s="206"/>
      <c r="AD30" s="205"/>
      <c r="AE30" s="206"/>
      <c r="AF30" s="205"/>
      <c r="AG30" s="206"/>
      <c r="AH30" s="205"/>
      <c r="AI30" s="206"/>
      <c r="AJ30" s="205"/>
      <c r="AK30" s="206"/>
      <c r="AL30" s="204"/>
      <c r="AM30" s="345"/>
      <c r="AN30" s="643"/>
      <c r="AS30" s="324"/>
      <c r="AT30" s="322"/>
    </row>
    <row r="31" spans="1:46" s="18" customFormat="1" ht="47.25" hidden="1" customHeight="1">
      <c r="A31" s="74"/>
      <c r="B31" s="171" t="s">
        <v>306</v>
      </c>
      <c r="C31" s="69" t="s">
        <v>749</v>
      </c>
      <c r="D31" s="59" t="s">
        <v>749</v>
      </c>
      <c r="E31" s="73" t="s">
        <v>749</v>
      </c>
      <c r="F31" s="73" t="s">
        <v>749</v>
      </c>
      <c r="G31" s="206"/>
      <c r="H31" s="205"/>
      <c r="I31" s="206"/>
      <c r="J31" s="205"/>
      <c r="K31" s="206"/>
      <c r="L31" s="205"/>
      <c r="M31" s="206"/>
      <c r="N31" s="205"/>
      <c r="O31" s="206"/>
      <c r="P31" s="205"/>
      <c r="Q31" s="206"/>
      <c r="R31" s="205"/>
      <c r="S31" s="206"/>
      <c r="T31" s="205"/>
      <c r="U31" s="206"/>
      <c r="V31" s="205"/>
      <c r="W31" s="206"/>
      <c r="X31" s="205"/>
      <c r="Y31" s="206"/>
      <c r="Z31" s="205"/>
      <c r="AA31" s="206"/>
      <c r="AB31" s="205"/>
      <c r="AC31" s="206"/>
      <c r="AD31" s="205"/>
      <c r="AE31" s="206"/>
      <c r="AF31" s="205"/>
      <c r="AG31" s="206"/>
      <c r="AH31" s="205"/>
      <c r="AI31" s="206"/>
      <c r="AJ31" s="205"/>
      <c r="AK31" s="206"/>
      <c r="AL31" s="204"/>
      <c r="AM31" s="345"/>
      <c r="AN31" s="643"/>
      <c r="AS31" s="324"/>
      <c r="AT31" s="322"/>
    </row>
    <row r="32" spans="1:46" s="18" customFormat="1" ht="47.25" hidden="1" customHeight="1">
      <c r="A32" s="74"/>
      <c r="B32" s="171" t="s">
        <v>307</v>
      </c>
      <c r="C32" s="69" t="s">
        <v>749</v>
      </c>
      <c r="D32" s="59" t="s">
        <v>749</v>
      </c>
      <c r="E32" s="73" t="s">
        <v>749</v>
      </c>
      <c r="F32" s="73" t="s">
        <v>749</v>
      </c>
      <c r="G32" s="206"/>
      <c r="H32" s="205"/>
      <c r="I32" s="206"/>
      <c r="J32" s="205"/>
      <c r="K32" s="206"/>
      <c r="L32" s="205"/>
      <c r="M32" s="206"/>
      <c r="N32" s="205"/>
      <c r="O32" s="206"/>
      <c r="P32" s="205"/>
      <c r="Q32" s="206"/>
      <c r="R32" s="205"/>
      <c r="S32" s="206"/>
      <c r="T32" s="205"/>
      <c r="U32" s="206"/>
      <c r="V32" s="205"/>
      <c r="W32" s="206"/>
      <c r="X32" s="205"/>
      <c r="Y32" s="206"/>
      <c r="Z32" s="205"/>
      <c r="AA32" s="206"/>
      <c r="AB32" s="205"/>
      <c r="AC32" s="206"/>
      <c r="AD32" s="205"/>
      <c r="AE32" s="206"/>
      <c r="AF32" s="205"/>
      <c r="AG32" s="206"/>
      <c r="AH32" s="205"/>
      <c r="AI32" s="206"/>
      <c r="AJ32" s="205"/>
      <c r="AK32" s="206"/>
      <c r="AL32" s="204"/>
      <c r="AM32" s="345"/>
      <c r="AN32" s="643"/>
      <c r="AS32" s="324"/>
      <c r="AT32" s="322"/>
    </row>
    <row r="33" spans="1:46" ht="41.25" customHeight="1">
      <c r="E33" s="56"/>
      <c r="AN33" s="644"/>
    </row>
    <row r="34" spans="1:46" s="75" customFormat="1">
      <c r="A34" s="604" t="s">
        <v>21</v>
      </c>
      <c r="B34" s="604"/>
      <c r="C34" s="604"/>
      <c r="D34" s="605"/>
      <c r="E34" s="606"/>
      <c r="F34" s="607" t="s">
        <v>0</v>
      </c>
      <c r="H34" s="608" t="s">
        <v>1</v>
      </c>
      <c r="I34" s="608"/>
      <c r="J34" s="608"/>
      <c r="K34" s="608"/>
      <c r="L34" s="608" t="s">
        <v>2</v>
      </c>
      <c r="M34" s="608"/>
      <c r="N34" s="608"/>
      <c r="O34" s="608"/>
      <c r="P34" s="608"/>
      <c r="Q34" s="608" t="s">
        <v>3</v>
      </c>
      <c r="R34" s="608"/>
      <c r="S34" s="608"/>
      <c r="T34" s="608"/>
      <c r="U34" s="608"/>
      <c r="V34" s="608"/>
      <c r="W34" s="608"/>
      <c r="X34" s="608"/>
      <c r="Y34" s="608"/>
      <c r="Z34" s="608" t="s">
        <v>3</v>
      </c>
      <c r="AA34" s="608"/>
      <c r="AB34" s="608"/>
      <c r="AC34" s="608"/>
      <c r="AD34" s="608"/>
      <c r="AE34" s="608"/>
      <c r="AF34" s="608"/>
      <c r="AG34" s="608"/>
      <c r="AH34" s="608"/>
      <c r="AI34" s="608"/>
      <c r="AJ34" s="608"/>
      <c r="AK34" s="608"/>
      <c r="AL34" s="609" t="s">
        <v>3</v>
      </c>
      <c r="AM34" s="607"/>
      <c r="AN34" s="607"/>
      <c r="AS34" s="324"/>
      <c r="AT34" s="322"/>
    </row>
    <row r="35" spans="1:46">
      <c r="E35" s="56"/>
    </row>
    <row r="36" spans="1:46">
      <c r="E36" s="56"/>
    </row>
    <row r="37" spans="1:46">
      <c r="E37" s="56"/>
    </row>
    <row r="49" spans="1:16">
      <c r="A49" s="579"/>
      <c r="B49" s="579"/>
      <c r="C49" s="579"/>
      <c r="D49" s="580"/>
      <c r="E49" s="579"/>
      <c r="F49" s="579"/>
      <c r="G49" s="581"/>
      <c r="H49" s="581"/>
      <c r="I49" s="581"/>
      <c r="J49" s="581"/>
      <c r="K49" s="581"/>
      <c r="L49" s="581"/>
      <c r="M49" s="581"/>
      <c r="N49" s="581"/>
      <c r="O49" s="581"/>
      <c r="P49" s="581"/>
    </row>
    <row r="96" spans="45:46">
      <c r="AS96" s="323"/>
      <c r="AT96" s="321"/>
    </row>
    <row r="97" spans="45:46">
      <c r="AS97" s="323"/>
      <c r="AT97" s="321"/>
    </row>
    <row r="98" spans="45:46">
      <c r="AS98" s="323"/>
      <c r="AT98" s="321"/>
    </row>
    <row r="99" spans="45:46">
      <c r="AS99" s="323"/>
      <c r="AT99" s="321"/>
    </row>
    <row r="100" spans="45:46">
      <c r="AS100" s="323"/>
      <c r="AT100" s="321"/>
    </row>
  </sheetData>
  <sortState ref="A11:AN12">
    <sortCondition ref="A11"/>
  </sortState>
  <mergeCells count="23">
    <mergeCell ref="F1:AJ1"/>
    <mergeCell ref="A6:A7"/>
    <mergeCell ref="B6:B7"/>
    <mergeCell ref="C6:C7"/>
    <mergeCell ref="D6:D7"/>
    <mergeCell ref="E6:E7"/>
    <mergeCell ref="A4:D4"/>
    <mergeCell ref="E4:F4"/>
    <mergeCell ref="AE4:AI4"/>
    <mergeCell ref="A2:AN2"/>
    <mergeCell ref="A3:D3"/>
    <mergeCell ref="E3:F3"/>
    <mergeCell ref="Q3:S3"/>
    <mergeCell ref="T3:X3"/>
    <mergeCell ref="AE3:AI3"/>
    <mergeCell ref="AL5:AN5"/>
    <mergeCell ref="AJ3:AN3"/>
    <mergeCell ref="AJ4:AN4"/>
    <mergeCell ref="AN6:AN7"/>
    <mergeCell ref="F6:F7"/>
    <mergeCell ref="G6:AK6"/>
    <mergeCell ref="AL6:AL7"/>
    <mergeCell ref="AM6:AM7"/>
  </mergeCells>
  <conditionalFormatting sqref="AJ4 F1:F1048576 AL4">
    <cfRule type="containsText" dxfId="11" priority="3" stopIfTrue="1" operator="containsText"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12.xml><?xml version="1.0" encoding="utf-8"?>
<worksheet xmlns="http://schemas.openxmlformats.org/spreadsheetml/2006/main" xmlns:r="http://schemas.openxmlformats.org/officeDocument/2006/relationships">
  <sheetPr codeName="Sayfa22">
    <tabColor rgb="FFFFC000"/>
  </sheetPr>
  <dimension ref="A1:R93"/>
  <sheetViews>
    <sheetView view="pageBreakPreview" zoomScale="90" zoomScaleSheetLayoutView="90" workbookViewId="0">
      <selection activeCell="N5" sqref="N5:O5"/>
    </sheetView>
  </sheetViews>
  <sheetFormatPr defaultRowHeight="12.75"/>
  <cols>
    <col min="1" max="1" width="6" style="83" customWidth="1"/>
    <col min="2" max="2" width="15.42578125" style="83" hidden="1" customWidth="1"/>
    <col min="3" max="3" width="7" style="83" customWidth="1"/>
    <col min="4" max="4" width="13.5703125" style="84" customWidth="1"/>
    <col min="5" max="5" width="17" style="83" bestFit="1" customWidth="1"/>
    <col min="6" max="6" width="31.42578125" style="3" customWidth="1"/>
    <col min="7" max="13" width="11.5703125" style="3" customWidth="1"/>
    <col min="14" max="14" width="10" style="85" customWidth="1"/>
    <col min="15" max="16" width="11.5703125" style="83" customWidth="1"/>
    <col min="17" max="17" width="6" style="325" bestFit="1" customWidth="1"/>
    <col min="18" max="18" width="4.42578125" style="314" bestFit="1" customWidth="1"/>
    <col min="19" max="16384" width="9.140625" style="3"/>
  </cols>
  <sheetData>
    <row r="1" spans="1:18" ht="48.75" customHeight="1">
      <c r="A1" s="746" t="s">
        <v>747</v>
      </c>
      <c r="B1" s="746"/>
      <c r="C1" s="746"/>
      <c r="D1" s="746"/>
      <c r="E1" s="746"/>
      <c r="F1" s="746"/>
      <c r="G1" s="746"/>
      <c r="H1" s="746"/>
      <c r="I1" s="746"/>
      <c r="J1" s="746"/>
      <c r="K1" s="746"/>
      <c r="L1" s="746"/>
      <c r="M1" s="746"/>
      <c r="N1" s="746"/>
      <c r="O1" s="746"/>
      <c r="P1" s="746"/>
    </row>
    <row r="2" spans="1:18" ht="25.5" customHeight="1">
      <c r="A2" s="747" t="s">
        <v>487</v>
      </c>
      <c r="B2" s="747"/>
      <c r="C2" s="747"/>
      <c r="D2" s="747"/>
      <c r="E2" s="747"/>
      <c r="F2" s="747"/>
      <c r="G2" s="747"/>
      <c r="H2" s="747"/>
      <c r="I2" s="747"/>
      <c r="J2" s="747"/>
      <c r="K2" s="747"/>
      <c r="L2" s="747"/>
      <c r="M2" s="747"/>
      <c r="N2" s="747"/>
      <c r="O2" s="747"/>
      <c r="P2" s="747"/>
    </row>
    <row r="3" spans="1:18" s="4" customFormat="1" ht="27" customHeight="1">
      <c r="A3" s="748" t="s">
        <v>90</v>
      </c>
      <c r="B3" s="748"/>
      <c r="C3" s="748"/>
      <c r="D3" s="749" t="s">
        <v>358</v>
      </c>
      <c r="E3" s="749"/>
      <c r="F3" s="565"/>
      <c r="G3" s="569"/>
      <c r="H3" s="570"/>
      <c r="I3" s="565"/>
      <c r="J3" s="565"/>
      <c r="K3" s="751" t="s">
        <v>360</v>
      </c>
      <c r="L3" s="751"/>
      <c r="M3" s="752" t="s">
        <v>758</v>
      </c>
      <c r="N3" s="752"/>
      <c r="O3" s="752"/>
      <c r="P3" s="752"/>
      <c r="Q3" s="325"/>
      <c r="R3" s="314"/>
    </row>
    <row r="4" spans="1:18" s="4" customFormat="1" ht="17.25" customHeight="1">
      <c r="A4" s="753" t="s">
        <v>91</v>
      </c>
      <c r="B4" s="753"/>
      <c r="C4" s="753"/>
      <c r="D4" s="754" t="s">
        <v>480</v>
      </c>
      <c r="E4" s="754"/>
      <c r="F4" s="571"/>
      <c r="G4" s="809" t="s">
        <v>701</v>
      </c>
      <c r="H4" s="809"/>
      <c r="I4" s="809"/>
      <c r="J4" s="566"/>
      <c r="K4" s="753" t="s">
        <v>89</v>
      </c>
      <c r="L4" s="753"/>
      <c r="M4" s="759" t="s">
        <v>687</v>
      </c>
      <c r="N4" s="759"/>
      <c r="O4" s="759"/>
      <c r="P4" s="566"/>
      <c r="Q4" s="325"/>
      <c r="R4" s="314"/>
    </row>
    <row r="5" spans="1:18" ht="21" customHeight="1">
      <c r="A5" s="5"/>
      <c r="B5" s="5"/>
      <c r="C5" s="5"/>
      <c r="D5" s="9"/>
      <c r="E5" s="6"/>
      <c r="F5" s="7"/>
      <c r="G5" s="8"/>
      <c r="H5" s="8"/>
      <c r="I5" s="8"/>
      <c r="J5" s="8"/>
      <c r="K5" s="8"/>
      <c r="L5" s="8"/>
      <c r="M5" s="8"/>
      <c r="N5" s="756"/>
      <c r="O5" s="756"/>
      <c r="P5" s="336"/>
    </row>
    <row r="6" spans="1:18" ht="15.75">
      <c r="A6" s="761" t="s">
        <v>6</v>
      </c>
      <c r="B6" s="761"/>
      <c r="C6" s="762" t="s">
        <v>74</v>
      </c>
      <c r="D6" s="762" t="s">
        <v>93</v>
      </c>
      <c r="E6" s="761" t="s">
        <v>7</v>
      </c>
      <c r="F6" s="761" t="s">
        <v>357</v>
      </c>
      <c r="G6" s="765" t="s">
        <v>34</v>
      </c>
      <c r="H6" s="765"/>
      <c r="I6" s="765"/>
      <c r="J6" s="765"/>
      <c r="K6" s="765"/>
      <c r="L6" s="765"/>
      <c r="M6" s="765"/>
      <c r="N6" s="760" t="s">
        <v>8</v>
      </c>
      <c r="O6" s="760" t="s">
        <v>115</v>
      </c>
      <c r="P6" s="760" t="s">
        <v>356</v>
      </c>
    </row>
    <row r="7" spans="1:18" ht="24.75" customHeight="1">
      <c r="A7" s="761"/>
      <c r="B7" s="761"/>
      <c r="C7" s="762"/>
      <c r="D7" s="762"/>
      <c r="E7" s="761"/>
      <c r="F7" s="761"/>
      <c r="G7" s="230">
        <v>1</v>
      </c>
      <c r="H7" s="230">
        <v>2</v>
      </c>
      <c r="I7" s="230">
        <v>3</v>
      </c>
      <c r="J7" s="304" t="s">
        <v>349</v>
      </c>
      <c r="K7" s="303">
        <v>4</v>
      </c>
      <c r="L7" s="303">
        <v>5</v>
      </c>
      <c r="M7" s="230">
        <v>6</v>
      </c>
      <c r="N7" s="760"/>
      <c r="O7" s="760"/>
      <c r="P7" s="760"/>
    </row>
    <row r="8" spans="1:18" s="77" customFormat="1" ht="114" customHeight="1">
      <c r="A8" s="586">
        <v>1</v>
      </c>
      <c r="B8" s="587" t="s">
        <v>315</v>
      </c>
      <c r="C8" s="588">
        <v>300</v>
      </c>
      <c r="D8" s="589">
        <v>31887</v>
      </c>
      <c r="E8" s="590" t="s">
        <v>555</v>
      </c>
      <c r="F8" s="590" t="s">
        <v>549</v>
      </c>
      <c r="G8" s="575">
        <v>1272</v>
      </c>
      <c r="H8" s="575">
        <v>1268</v>
      </c>
      <c r="I8" s="575" t="s">
        <v>738</v>
      </c>
      <c r="J8" s="576">
        <v>1272</v>
      </c>
      <c r="K8" s="577" t="s">
        <v>738</v>
      </c>
      <c r="L8" s="577" t="s">
        <v>738</v>
      </c>
      <c r="M8" s="577">
        <v>1295</v>
      </c>
      <c r="N8" s="576">
        <v>1295</v>
      </c>
      <c r="O8" s="647">
        <v>8</v>
      </c>
      <c r="P8" s="667" t="s">
        <v>745</v>
      </c>
      <c r="Q8" s="325"/>
      <c r="R8" s="314"/>
    </row>
    <row r="9" spans="1:18" s="77" customFormat="1" ht="114" customHeight="1">
      <c r="A9" s="586">
        <v>2</v>
      </c>
      <c r="B9" s="587" t="s">
        <v>314</v>
      </c>
      <c r="C9" s="588">
        <v>304</v>
      </c>
      <c r="D9" s="589">
        <v>32911</v>
      </c>
      <c r="E9" s="590" t="s">
        <v>600</v>
      </c>
      <c r="F9" s="590" t="s">
        <v>594</v>
      </c>
      <c r="G9" s="575">
        <v>1244</v>
      </c>
      <c r="H9" s="575">
        <v>1227</v>
      </c>
      <c r="I9" s="575">
        <v>1268</v>
      </c>
      <c r="J9" s="576">
        <v>1268</v>
      </c>
      <c r="K9" s="577">
        <v>1145</v>
      </c>
      <c r="L9" s="577">
        <v>1266</v>
      </c>
      <c r="M9" s="577">
        <v>1238</v>
      </c>
      <c r="N9" s="576">
        <v>1268</v>
      </c>
      <c r="O9" s="647">
        <v>7</v>
      </c>
      <c r="P9" s="667" t="s">
        <v>744</v>
      </c>
      <c r="Q9" s="325"/>
      <c r="R9" s="314"/>
    </row>
    <row r="10" spans="1:18" s="77" customFormat="1" ht="114" customHeight="1">
      <c r="A10" s="586">
        <v>3</v>
      </c>
      <c r="B10" s="587" t="s">
        <v>309</v>
      </c>
      <c r="C10" s="588">
        <v>342</v>
      </c>
      <c r="D10" s="589">
        <v>0</v>
      </c>
      <c r="E10" s="590" t="s">
        <v>640</v>
      </c>
      <c r="F10" s="590" t="s">
        <v>632</v>
      </c>
      <c r="G10" s="575">
        <v>1139</v>
      </c>
      <c r="H10" s="575">
        <v>1230</v>
      </c>
      <c r="I10" s="575">
        <v>1225</v>
      </c>
      <c r="J10" s="576">
        <v>1230</v>
      </c>
      <c r="K10" s="577" t="s">
        <v>738</v>
      </c>
      <c r="L10" s="577" t="s">
        <v>738</v>
      </c>
      <c r="M10" s="577" t="s">
        <v>547</v>
      </c>
      <c r="N10" s="576">
        <v>1230</v>
      </c>
      <c r="O10" s="647">
        <v>6</v>
      </c>
      <c r="P10" s="667" t="s">
        <v>740</v>
      </c>
      <c r="Q10" s="325"/>
      <c r="R10" s="314"/>
    </row>
    <row r="11" spans="1:18" s="77" customFormat="1" ht="114" customHeight="1">
      <c r="A11" s="586">
        <v>4</v>
      </c>
      <c r="B11" s="587" t="s">
        <v>311</v>
      </c>
      <c r="C11" s="588">
        <v>260</v>
      </c>
      <c r="D11" s="589" t="s">
        <v>502</v>
      </c>
      <c r="E11" s="590" t="s">
        <v>503</v>
      </c>
      <c r="F11" s="590" t="s">
        <v>490</v>
      </c>
      <c r="G11" s="575">
        <v>1166</v>
      </c>
      <c r="H11" s="575" t="s">
        <v>738</v>
      </c>
      <c r="I11" s="575">
        <v>1151</v>
      </c>
      <c r="J11" s="576">
        <v>1166</v>
      </c>
      <c r="K11" s="577" t="s">
        <v>738</v>
      </c>
      <c r="L11" s="577" t="s">
        <v>738</v>
      </c>
      <c r="M11" s="577">
        <v>1165</v>
      </c>
      <c r="N11" s="576">
        <v>1166</v>
      </c>
      <c r="O11" s="647">
        <v>5</v>
      </c>
      <c r="P11" s="667" t="s">
        <v>742</v>
      </c>
      <c r="Q11" s="325"/>
      <c r="R11" s="314"/>
    </row>
    <row r="12" spans="1:18" s="77" customFormat="1" ht="114" customHeight="1">
      <c r="A12" s="586">
        <v>5</v>
      </c>
      <c r="B12" s="587" t="s">
        <v>312</v>
      </c>
      <c r="C12" s="588">
        <v>279</v>
      </c>
      <c r="D12" s="589">
        <v>34911</v>
      </c>
      <c r="E12" s="590" t="s">
        <v>534</v>
      </c>
      <c r="F12" s="590" t="s">
        <v>529</v>
      </c>
      <c r="G12" s="575">
        <v>1128</v>
      </c>
      <c r="H12" s="575">
        <v>1133</v>
      </c>
      <c r="I12" s="575">
        <v>1107</v>
      </c>
      <c r="J12" s="576">
        <v>1133</v>
      </c>
      <c r="K12" s="577">
        <v>1131</v>
      </c>
      <c r="L12" s="577">
        <v>1128</v>
      </c>
      <c r="M12" s="577">
        <v>1075</v>
      </c>
      <c r="N12" s="576">
        <v>1133</v>
      </c>
      <c r="O12" s="647">
        <v>4</v>
      </c>
      <c r="P12" s="667" t="s">
        <v>743</v>
      </c>
      <c r="Q12" s="325"/>
      <c r="R12" s="314"/>
    </row>
    <row r="13" spans="1:18" s="77" customFormat="1" ht="114" customHeight="1">
      <c r="A13" s="586">
        <v>6</v>
      </c>
      <c r="B13" s="587" t="s">
        <v>308</v>
      </c>
      <c r="C13" s="588">
        <v>359</v>
      </c>
      <c r="D13" s="589">
        <v>35324</v>
      </c>
      <c r="E13" s="590" t="s">
        <v>655</v>
      </c>
      <c r="F13" s="590" t="s">
        <v>650</v>
      </c>
      <c r="G13" s="575">
        <v>1102</v>
      </c>
      <c r="H13" s="575" t="s">
        <v>738</v>
      </c>
      <c r="I13" s="575">
        <v>1097</v>
      </c>
      <c r="J13" s="576">
        <v>1102</v>
      </c>
      <c r="K13" s="577">
        <v>1130</v>
      </c>
      <c r="L13" s="577">
        <v>1091</v>
      </c>
      <c r="M13" s="577">
        <v>1082</v>
      </c>
      <c r="N13" s="576">
        <v>1130</v>
      </c>
      <c r="O13" s="647">
        <v>3</v>
      </c>
      <c r="P13" s="667" t="s">
        <v>739</v>
      </c>
      <c r="Q13" s="325"/>
      <c r="R13" s="314"/>
    </row>
    <row r="14" spans="1:18" s="77" customFormat="1" ht="114" customHeight="1">
      <c r="A14" s="586">
        <v>7</v>
      </c>
      <c r="B14" s="587" t="s">
        <v>313</v>
      </c>
      <c r="C14" s="588">
        <v>375</v>
      </c>
      <c r="D14" s="589">
        <v>34596</v>
      </c>
      <c r="E14" s="590" t="s">
        <v>710</v>
      </c>
      <c r="F14" s="590" t="s">
        <v>665</v>
      </c>
      <c r="G14" s="575">
        <v>1078</v>
      </c>
      <c r="H14" s="575">
        <v>1085</v>
      </c>
      <c r="I14" s="575" t="s">
        <v>738</v>
      </c>
      <c r="J14" s="576">
        <v>1085</v>
      </c>
      <c r="K14" s="577" t="s">
        <v>738</v>
      </c>
      <c r="L14" s="577">
        <v>1110</v>
      </c>
      <c r="M14" s="577" t="s">
        <v>547</v>
      </c>
      <c r="N14" s="576">
        <v>1110</v>
      </c>
      <c r="O14" s="647">
        <v>2</v>
      </c>
      <c r="P14" s="667" t="s">
        <v>742</v>
      </c>
      <c r="Q14" s="325"/>
      <c r="R14" s="314"/>
    </row>
    <row r="15" spans="1:18" s="77" customFormat="1" ht="114" customHeight="1">
      <c r="A15" s="586">
        <v>8</v>
      </c>
      <c r="B15" s="587" t="s">
        <v>310</v>
      </c>
      <c r="C15" s="588">
        <v>325</v>
      </c>
      <c r="D15" s="589">
        <v>36058</v>
      </c>
      <c r="E15" s="590" t="s">
        <v>623</v>
      </c>
      <c r="F15" s="590" t="s">
        <v>616</v>
      </c>
      <c r="G15" s="575">
        <v>990</v>
      </c>
      <c r="H15" s="575" t="s">
        <v>738</v>
      </c>
      <c r="I15" s="575">
        <v>991</v>
      </c>
      <c r="J15" s="576">
        <v>991</v>
      </c>
      <c r="K15" s="577" t="s">
        <v>547</v>
      </c>
      <c r="L15" s="577" t="s">
        <v>547</v>
      </c>
      <c r="M15" s="577" t="s">
        <v>547</v>
      </c>
      <c r="N15" s="576">
        <v>991</v>
      </c>
      <c r="O15" s="647">
        <v>1</v>
      </c>
      <c r="P15" s="667" t="s">
        <v>741</v>
      </c>
      <c r="Q15" s="325"/>
      <c r="R15" s="314"/>
    </row>
    <row r="16" spans="1:18" s="77" customFormat="1" ht="114" customHeight="1">
      <c r="A16" s="586"/>
      <c r="B16" s="587" t="s">
        <v>316</v>
      </c>
      <c r="C16" s="588" t="s">
        <v>749</v>
      </c>
      <c r="D16" s="589" t="s">
        <v>749</v>
      </c>
      <c r="E16" s="590" t="s">
        <v>749</v>
      </c>
      <c r="F16" s="590" t="s">
        <v>749</v>
      </c>
      <c r="G16" s="591"/>
      <c r="H16" s="591"/>
      <c r="I16" s="591"/>
      <c r="J16" s="592" t="s">
        <v>749</v>
      </c>
      <c r="K16" s="593"/>
      <c r="L16" s="593"/>
      <c r="M16" s="593"/>
      <c r="N16" s="592" t="s">
        <v>749</v>
      </c>
      <c r="O16" s="594"/>
      <c r="P16" s="595"/>
      <c r="Q16" s="325"/>
      <c r="R16" s="314"/>
    </row>
    <row r="17" spans="1:18" s="77" customFormat="1" ht="114" customHeight="1">
      <c r="A17" s="586"/>
      <c r="B17" s="587" t="s">
        <v>317</v>
      </c>
      <c r="C17" s="588" t="s">
        <v>749</v>
      </c>
      <c r="D17" s="589" t="s">
        <v>749</v>
      </c>
      <c r="E17" s="590" t="s">
        <v>749</v>
      </c>
      <c r="F17" s="590" t="s">
        <v>749</v>
      </c>
      <c r="G17" s="591"/>
      <c r="H17" s="591"/>
      <c r="I17" s="591"/>
      <c r="J17" s="592" t="s">
        <v>749</v>
      </c>
      <c r="K17" s="593"/>
      <c r="L17" s="593"/>
      <c r="M17" s="593"/>
      <c r="N17" s="592" t="s">
        <v>749</v>
      </c>
      <c r="O17" s="594"/>
      <c r="P17" s="595"/>
      <c r="Q17" s="325"/>
      <c r="R17" s="314"/>
    </row>
    <row r="18" spans="1:18" s="77" customFormat="1" ht="30.75" hidden="1" customHeight="1">
      <c r="A18" s="86"/>
      <c r="B18" s="87" t="s">
        <v>318</v>
      </c>
      <c r="C18" s="88" t="s">
        <v>749</v>
      </c>
      <c r="D18" s="89" t="s">
        <v>749</v>
      </c>
      <c r="E18" s="183" t="s">
        <v>749</v>
      </c>
      <c r="F18" s="183" t="s">
        <v>749</v>
      </c>
      <c r="G18" s="172"/>
      <c r="H18" s="172"/>
      <c r="I18" s="172"/>
      <c r="J18" s="348" t="s">
        <v>749</v>
      </c>
      <c r="K18" s="200"/>
      <c r="L18" s="200"/>
      <c r="M18" s="200"/>
      <c r="N18" s="348" t="s">
        <v>749</v>
      </c>
      <c r="O18" s="344"/>
      <c r="P18" s="339"/>
      <c r="Q18" s="325"/>
      <c r="R18" s="314"/>
    </row>
    <row r="19" spans="1:18" s="77" customFormat="1" ht="30.75" hidden="1" customHeight="1">
      <c r="A19" s="86"/>
      <c r="B19" s="87" t="s">
        <v>319</v>
      </c>
      <c r="C19" s="88" t="s">
        <v>749</v>
      </c>
      <c r="D19" s="89" t="s">
        <v>749</v>
      </c>
      <c r="E19" s="183" t="s">
        <v>749</v>
      </c>
      <c r="F19" s="183" t="s">
        <v>749</v>
      </c>
      <c r="G19" s="172"/>
      <c r="H19" s="172"/>
      <c r="I19" s="172"/>
      <c r="J19" s="348" t="s">
        <v>749</v>
      </c>
      <c r="K19" s="200"/>
      <c r="L19" s="200"/>
      <c r="M19" s="200"/>
      <c r="N19" s="348" t="s">
        <v>749</v>
      </c>
      <c r="O19" s="344"/>
      <c r="P19" s="339"/>
      <c r="Q19" s="325"/>
      <c r="R19" s="314"/>
    </row>
    <row r="20" spans="1:18" s="77" customFormat="1" ht="30.75" hidden="1" customHeight="1">
      <c r="A20" s="86"/>
      <c r="B20" s="87" t="s">
        <v>320</v>
      </c>
      <c r="C20" s="88" t="s">
        <v>749</v>
      </c>
      <c r="D20" s="89" t="s">
        <v>749</v>
      </c>
      <c r="E20" s="183" t="s">
        <v>749</v>
      </c>
      <c r="F20" s="183" t="s">
        <v>749</v>
      </c>
      <c r="G20" s="172"/>
      <c r="H20" s="172"/>
      <c r="I20" s="172"/>
      <c r="J20" s="348" t="s">
        <v>749</v>
      </c>
      <c r="K20" s="200"/>
      <c r="L20" s="200"/>
      <c r="M20" s="200"/>
      <c r="N20" s="348" t="s">
        <v>749</v>
      </c>
      <c r="O20" s="344"/>
      <c r="P20" s="339"/>
      <c r="Q20" s="325"/>
      <c r="R20" s="314"/>
    </row>
    <row r="21" spans="1:18" s="77" customFormat="1" ht="30.75" hidden="1" customHeight="1">
      <c r="A21" s="86"/>
      <c r="B21" s="87" t="s">
        <v>321</v>
      </c>
      <c r="C21" s="88" t="s">
        <v>749</v>
      </c>
      <c r="D21" s="89" t="s">
        <v>749</v>
      </c>
      <c r="E21" s="183" t="s">
        <v>749</v>
      </c>
      <c r="F21" s="183" t="s">
        <v>749</v>
      </c>
      <c r="G21" s="172"/>
      <c r="H21" s="172"/>
      <c r="I21" s="172"/>
      <c r="J21" s="348" t="s">
        <v>749</v>
      </c>
      <c r="K21" s="200"/>
      <c r="L21" s="200"/>
      <c r="M21" s="200"/>
      <c r="N21" s="348" t="s">
        <v>749</v>
      </c>
      <c r="O21" s="344"/>
      <c r="P21" s="339"/>
      <c r="Q21" s="325"/>
      <c r="R21" s="314"/>
    </row>
    <row r="22" spans="1:18" s="77" customFormat="1" ht="30.75" hidden="1" customHeight="1">
      <c r="A22" s="86"/>
      <c r="B22" s="87" t="s">
        <v>322</v>
      </c>
      <c r="C22" s="88" t="s">
        <v>749</v>
      </c>
      <c r="D22" s="89" t="s">
        <v>749</v>
      </c>
      <c r="E22" s="183" t="s">
        <v>749</v>
      </c>
      <c r="F22" s="183" t="s">
        <v>749</v>
      </c>
      <c r="G22" s="172"/>
      <c r="H22" s="172"/>
      <c r="I22" s="172"/>
      <c r="J22" s="348" t="s">
        <v>749</v>
      </c>
      <c r="K22" s="200"/>
      <c r="L22" s="200"/>
      <c r="M22" s="200"/>
      <c r="N22" s="348" t="s">
        <v>749</v>
      </c>
      <c r="O22" s="344"/>
      <c r="P22" s="339"/>
      <c r="Q22" s="325"/>
      <c r="R22" s="314"/>
    </row>
    <row r="23" spans="1:18" s="77" customFormat="1" ht="30.75" hidden="1" customHeight="1">
      <c r="A23" s="86"/>
      <c r="B23" s="87" t="s">
        <v>323</v>
      </c>
      <c r="C23" s="88" t="s">
        <v>749</v>
      </c>
      <c r="D23" s="89" t="s">
        <v>749</v>
      </c>
      <c r="E23" s="183" t="s">
        <v>749</v>
      </c>
      <c r="F23" s="183" t="s">
        <v>749</v>
      </c>
      <c r="G23" s="172"/>
      <c r="H23" s="172"/>
      <c r="I23" s="172"/>
      <c r="J23" s="348" t="s">
        <v>749</v>
      </c>
      <c r="K23" s="200"/>
      <c r="L23" s="200"/>
      <c r="M23" s="200"/>
      <c r="N23" s="348" t="s">
        <v>749</v>
      </c>
      <c r="O23" s="344"/>
      <c r="P23" s="339"/>
      <c r="Q23" s="325"/>
      <c r="R23" s="314"/>
    </row>
    <row r="24" spans="1:18" s="77" customFormat="1" ht="30.75" hidden="1" customHeight="1">
      <c r="A24" s="86"/>
      <c r="B24" s="87" t="s">
        <v>324</v>
      </c>
      <c r="C24" s="88" t="s">
        <v>749</v>
      </c>
      <c r="D24" s="89" t="s">
        <v>749</v>
      </c>
      <c r="E24" s="183" t="s">
        <v>749</v>
      </c>
      <c r="F24" s="183" t="s">
        <v>749</v>
      </c>
      <c r="G24" s="172"/>
      <c r="H24" s="172"/>
      <c r="I24" s="172"/>
      <c r="J24" s="348" t="s">
        <v>749</v>
      </c>
      <c r="K24" s="200"/>
      <c r="L24" s="200"/>
      <c r="M24" s="200"/>
      <c r="N24" s="348" t="s">
        <v>749</v>
      </c>
      <c r="O24" s="344"/>
      <c r="P24" s="339"/>
      <c r="Q24" s="325"/>
      <c r="R24" s="314"/>
    </row>
    <row r="25" spans="1:18" s="77" customFormat="1" ht="30.75" hidden="1" customHeight="1">
      <c r="A25" s="86"/>
      <c r="B25" s="87" t="s">
        <v>325</v>
      </c>
      <c r="C25" s="88" t="s">
        <v>749</v>
      </c>
      <c r="D25" s="89" t="s">
        <v>749</v>
      </c>
      <c r="E25" s="183" t="s">
        <v>749</v>
      </c>
      <c r="F25" s="183" t="s">
        <v>749</v>
      </c>
      <c r="G25" s="172"/>
      <c r="H25" s="172"/>
      <c r="I25" s="172"/>
      <c r="J25" s="348" t="s">
        <v>749</v>
      </c>
      <c r="K25" s="200"/>
      <c r="L25" s="200"/>
      <c r="M25" s="200"/>
      <c r="N25" s="348" t="s">
        <v>749</v>
      </c>
      <c r="O25" s="344"/>
      <c r="P25" s="339"/>
      <c r="Q25" s="325"/>
      <c r="R25" s="314"/>
    </row>
    <row r="26" spans="1:18" s="77" customFormat="1" ht="30.75" hidden="1" customHeight="1">
      <c r="A26" s="86"/>
      <c r="B26" s="87" t="s">
        <v>326</v>
      </c>
      <c r="C26" s="88" t="s">
        <v>749</v>
      </c>
      <c r="D26" s="89" t="s">
        <v>749</v>
      </c>
      <c r="E26" s="183" t="s">
        <v>749</v>
      </c>
      <c r="F26" s="183" t="s">
        <v>749</v>
      </c>
      <c r="G26" s="172"/>
      <c r="H26" s="172"/>
      <c r="I26" s="172"/>
      <c r="J26" s="348" t="s">
        <v>749</v>
      </c>
      <c r="K26" s="200"/>
      <c r="L26" s="200"/>
      <c r="M26" s="200"/>
      <c r="N26" s="348" t="s">
        <v>749</v>
      </c>
      <c r="O26" s="344"/>
      <c r="P26" s="339"/>
      <c r="Q26" s="325"/>
      <c r="R26" s="314"/>
    </row>
    <row r="27" spans="1:18" s="77" customFormat="1" ht="30.75" hidden="1" customHeight="1">
      <c r="A27" s="86"/>
      <c r="B27" s="87" t="s">
        <v>327</v>
      </c>
      <c r="C27" s="88" t="s">
        <v>749</v>
      </c>
      <c r="D27" s="89" t="s">
        <v>749</v>
      </c>
      <c r="E27" s="183" t="s">
        <v>749</v>
      </c>
      <c r="F27" s="183" t="s">
        <v>749</v>
      </c>
      <c r="G27" s="172"/>
      <c r="H27" s="172"/>
      <c r="I27" s="172"/>
      <c r="J27" s="348" t="s">
        <v>749</v>
      </c>
      <c r="K27" s="200"/>
      <c r="L27" s="200"/>
      <c r="M27" s="200"/>
      <c r="N27" s="348" t="s">
        <v>749</v>
      </c>
      <c r="O27" s="344"/>
      <c r="P27" s="339"/>
      <c r="Q27" s="325"/>
      <c r="R27" s="314"/>
    </row>
    <row r="28" spans="1:18" s="77" customFormat="1" ht="30.75" hidden="1" customHeight="1">
      <c r="A28" s="86"/>
      <c r="B28" s="87" t="s">
        <v>328</v>
      </c>
      <c r="C28" s="88" t="s">
        <v>749</v>
      </c>
      <c r="D28" s="89" t="s">
        <v>749</v>
      </c>
      <c r="E28" s="183" t="s">
        <v>749</v>
      </c>
      <c r="F28" s="183" t="s">
        <v>749</v>
      </c>
      <c r="G28" s="172"/>
      <c r="H28" s="172"/>
      <c r="I28" s="172"/>
      <c r="J28" s="348" t="s">
        <v>749</v>
      </c>
      <c r="K28" s="200"/>
      <c r="L28" s="200"/>
      <c r="M28" s="200"/>
      <c r="N28" s="348" t="s">
        <v>749</v>
      </c>
      <c r="O28" s="344"/>
      <c r="P28" s="339"/>
      <c r="Q28" s="325"/>
      <c r="R28" s="314"/>
    </row>
    <row r="29" spans="1:18" s="77" customFormat="1" ht="30.75" hidden="1" customHeight="1">
      <c r="A29" s="86"/>
      <c r="B29" s="87" t="s">
        <v>329</v>
      </c>
      <c r="C29" s="88" t="s">
        <v>749</v>
      </c>
      <c r="D29" s="89" t="s">
        <v>749</v>
      </c>
      <c r="E29" s="183" t="s">
        <v>749</v>
      </c>
      <c r="F29" s="183" t="s">
        <v>749</v>
      </c>
      <c r="G29" s="172"/>
      <c r="H29" s="172"/>
      <c r="I29" s="172"/>
      <c r="J29" s="348" t="s">
        <v>749</v>
      </c>
      <c r="K29" s="200"/>
      <c r="L29" s="200"/>
      <c r="M29" s="200"/>
      <c r="N29" s="348" t="s">
        <v>749</v>
      </c>
      <c r="O29" s="344"/>
      <c r="P29" s="339"/>
      <c r="Q29" s="325"/>
      <c r="R29" s="314"/>
    </row>
    <row r="30" spans="1:18" s="77" customFormat="1" ht="30.75" hidden="1" customHeight="1">
      <c r="A30" s="86"/>
      <c r="B30" s="87" t="s">
        <v>330</v>
      </c>
      <c r="C30" s="88" t="s">
        <v>749</v>
      </c>
      <c r="D30" s="89" t="s">
        <v>749</v>
      </c>
      <c r="E30" s="183" t="s">
        <v>749</v>
      </c>
      <c r="F30" s="183" t="s">
        <v>749</v>
      </c>
      <c r="G30" s="172"/>
      <c r="H30" s="172"/>
      <c r="I30" s="172"/>
      <c r="J30" s="348" t="s">
        <v>749</v>
      </c>
      <c r="K30" s="200"/>
      <c r="L30" s="200"/>
      <c r="M30" s="200"/>
      <c r="N30" s="348" t="s">
        <v>749</v>
      </c>
      <c r="O30" s="344"/>
      <c r="P30" s="339"/>
      <c r="Q30" s="325"/>
      <c r="R30" s="314"/>
    </row>
    <row r="31" spans="1:18" s="77" customFormat="1" ht="30.75" hidden="1" customHeight="1">
      <c r="A31" s="86"/>
      <c r="B31" s="87" t="s">
        <v>331</v>
      </c>
      <c r="C31" s="88" t="s">
        <v>749</v>
      </c>
      <c r="D31" s="89" t="s">
        <v>749</v>
      </c>
      <c r="E31" s="183" t="s">
        <v>749</v>
      </c>
      <c r="F31" s="183" t="s">
        <v>749</v>
      </c>
      <c r="G31" s="172"/>
      <c r="H31" s="172"/>
      <c r="I31" s="172"/>
      <c r="J31" s="348" t="s">
        <v>749</v>
      </c>
      <c r="K31" s="200"/>
      <c r="L31" s="200"/>
      <c r="M31" s="200"/>
      <c r="N31" s="348" t="s">
        <v>749</v>
      </c>
      <c r="O31" s="344"/>
      <c r="P31" s="339"/>
      <c r="Q31" s="325"/>
      <c r="R31" s="314"/>
    </row>
    <row r="32" spans="1:18" s="77" customFormat="1" ht="30.75" hidden="1" customHeight="1">
      <c r="A32" s="86"/>
      <c r="B32" s="87" t="s">
        <v>332</v>
      </c>
      <c r="C32" s="88" t="s">
        <v>749</v>
      </c>
      <c r="D32" s="89" t="s">
        <v>749</v>
      </c>
      <c r="E32" s="183" t="s">
        <v>749</v>
      </c>
      <c r="F32" s="183" t="s">
        <v>749</v>
      </c>
      <c r="G32" s="172"/>
      <c r="H32" s="172"/>
      <c r="I32" s="172"/>
      <c r="J32" s="348" t="s">
        <v>749</v>
      </c>
      <c r="K32" s="200"/>
      <c r="L32" s="200"/>
      <c r="M32" s="200"/>
      <c r="N32" s="348" t="s">
        <v>749</v>
      </c>
      <c r="O32" s="344"/>
      <c r="P32" s="339"/>
      <c r="Q32" s="325"/>
      <c r="R32" s="314"/>
    </row>
    <row r="33" spans="1:18" s="77" customFormat="1" ht="30.75" hidden="1" customHeight="1">
      <c r="A33" s="86"/>
      <c r="B33" s="87" t="s">
        <v>333</v>
      </c>
      <c r="C33" s="88" t="s">
        <v>749</v>
      </c>
      <c r="D33" s="89" t="s">
        <v>749</v>
      </c>
      <c r="E33" s="183" t="s">
        <v>749</v>
      </c>
      <c r="F33" s="183" t="s">
        <v>749</v>
      </c>
      <c r="G33" s="172"/>
      <c r="H33" s="172"/>
      <c r="I33" s="172"/>
      <c r="J33" s="348" t="s">
        <v>749</v>
      </c>
      <c r="K33" s="200"/>
      <c r="L33" s="200"/>
      <c r="M33" s="200"/>
      <c r="N33" s="348" t="s">
        <v>749</v>
      </c>
      <c r="O33" s="344"/>
      <c r="P33" s="339"/>
      <c r="Q33" s="325"/>
      <c r="R33" s="314"/>
    </row>
    <row r="34" spans="1:18" s="77" customFormat="1" ht="30.75" hidden="1" customHeight="1">
      <c r="A34" s="86"/>
      <c r="B34" s="87" t="s">
        <v>334</v>
      </c>
      <c r="C34" s="88" t="s">
        <v>749</v>
      </c>
      <c r="D34" s="89" t="s">
        <v>749</v>
      </c>
      <c r="E34" s="183" t="s">
        <v>749</v>
      </c>
      <c r="F34" s="183" t="s">
        <v>749</v>
      </c>
      <c r="G34" s="172"/>
      <c r="H34" s="172"/>
      <c r="I34" s="172"/>
      <c r="J34" s="348" t="s">
        <v>749</v>
      </c>
      <c r="K34" s="200"/>
      <c r="L34" s="200"/>
      <c r="M34" s="200"/>
      <c r="N34" s="348" t="s">
        <v>749</v>
      </c>
      <c r="O34" s="344"/>
      <c r="P34" s="339"/>
      <c r="Q34" s="325"/>
      <c r="R34" s="314"/>
    </row>
    <row r="35" spans="1:18" s="77" customFormat="1" ht="30.75" hidden="1" customHeight="1">
      <c r="A35" s="86"/>
      <c r="B35" s="87" t="s">
        <v>335</v>
      </c>
      <c r="C35" s="88" t="s">
        <v>749</v>
      </c>
      <c r="D35" s="89" t="s">
        <v>749</v>
      </c>
      <c r="E35" s="183" t="s">
        <v>749</v>
      </c>
      <c r="F35" s="183" t="s">
        <v>749</v>
      </c>
      <c r="G35" s="172"/>
      <c r="H35" s="172"/>
      <c r="I35" s="172"/>
      <c r="J35" s="348" t="s">
        <v>749</v>
      </c>
      <c r="K35" s="200"/>
      <c r="L35" s="200"/>
      <c r="M35" s="200"/>
      <c r="N35" s="348" t="s">
        <v>749</v>
      </c>
      <c r="O35" s="344"/>
      <c r="P35" s="339"/>
      <c r="Q35" s="325"/>
      <c r="R35" s="314"/>
    </row>
    <row r="36" spans="1:18" s="77" customFormat="1" ht="30.75" hidden="1" customHeight="1">
      <c r="A36" s="86"/>
      <c r="B36" s="87" t="s">
        <v>336</v>
      </c>
      <c r="C36" s="88" t="s">
        <v>749</v>
      </c>
      <c r="D36" s="89" t="s">
        <v>749</v>
      </c>
      <c r="E36" s="183" t="s">
        <v>749</v>
      </c>
      <c r="F36" s="183" t="s">
        <v>749</v>
      </c>
      <c r="G36" s="172"/>
      <c r="H36" s="172"/>
      <c r="I36" s="172"/>
      <c r="J36" s="348" t="s">
        <v>749</v>
      </c>
      <c r="K36" s="200"/>
      <c r="L36" s="200"/>
      <c r="M36" s="200"/>
      <c r="N36" s="348" t="s">
        <v>749</v>
      </c>
      <c r="O36" s="344"/>
      <c r="P36" s="339"/>
      <c r="Q36" s="325"/>
      <c r="R36" s="314"/>
    </row>
    <row r="37" spans="1:18" s="77" customFormat="1" ht="30.75" hidden="1" customHeight="1">
      <c r="A37" s="86"/>
      <c r="B37" s="87" t="s">
        <v>337</v>
      </c>
      <c r="C37" s="88" t="s">
        <v>749</v>
      </c>
      <c r="D37" s="89" t="s">
        <v>749</v>
      </c>
      <c r="E37" s="183" t="s">
        <v>749</v>
      </c>
      <c r="F37" s="183" t="s">
        <v>749</v>
      </c>
      <c r="G37" s="172"/>
      <c r="H37" s="172"/>
      <c r="I37" s="172"/>
      <c r="J37" s="348" t="s">
        <v>749</v>
      </c>
      <c r="K37" s="200"/>
      <c r="L37" s="200"/>
      <c r="M37" s="200"/>
      <c r="N37" s="348" t="s">
        <v>749</v>
      </c>
      <c r="O37" s="344"/>
      <c r="P37" s="339"/>
      <c r="Q37" s="325"/>
      <c r="R37" s="314"/>
    </row>
    <row r="38" spans="1:18" s="77" customFormat="1" ht="30.75" hidden="1" customHeight="1">
      <c r="A38" s="86"/>
      <c r="B38" s="87" t="s">
        <v>338</v>
      </c>
      <c r="C38" s="88" t="s">
        <v>749</v>
      </c>
      <c r="D38" s="89" t="s">
        <v>749</v>
      </c>
      <c r="E38" s="183" t="s">
        <v>749</v>
      </c>
      <c r="F38" s="183" t="s">
        <v>749</v>
      </c>
      <c r="G38" s="172"/>
      <c r="H38" s="172"/>
      <c r="I38" s="172"/>
      <c r="J38" s="348" t="s">
        <v>749</v>
      </c>
      <c r="K38" s="200"/>
      <c r="L38" s="200"/>
      <c r="M38" s="200"/>
      <c r="N38" s="348" t="s">
        <v>749</v>
      </c>
      <c r="O38" s="344"/>
      <c r="P38" s="339"/>
      <c r="Q38" s="325"/>
      <c r="R38" s="314"/>
    </row>
    <row r="39" spans="1:18" s="77" customFormat="1" ht="30.75" hidden="1" customHeight="1">
      <c r="A39" s="86"/>
      <c r="B39" s="87" t="s">
        <v>339</v>
      </c>
      <c r="C39" s="88" t="s">
        <v>749</v>
      </c>
      <c r="D39" s="89" t="s">
        <v>749</v>
      </c>
      <c r="E39" s="183" t="s">
        <v>749</v>
      </c>
      <c r="F39" s="183" t="s">
        <v>749</v>
      </c>
      <c r="G39" s="172"/>
      <c r="H39" s="172"/>
      <c r="I39" s="172"/>
      <c r="J39" s="348" t="s">
        <v>749</v>
      </c>
      <c r="K39" s="200"/>
      <c r="L39" s="200"/>
      <c r="M39" s="200"/>
      <c r="N39" s="348" t="s">
        <v>749</v>
      </c>
      <c r="O39" s="344"/>
      <c r="P39" s="339"/>
      <c r="Q39" s="325"/>
      <c r="R39" s="314"/>
    </row>
    <row r="40" spans="1:18" s="77" customFormat="1" ht="30.75" hidden="1" customHeight="1">
      <c r="A40" s="86"/>
      <c r="B40" s="87" t="s">
        <v>340</v>
      </c>
      <c r="C40" s="88" t="s">
        <v>749</v>
      </c>
      <c r="D40" s="89" t="s">
        <v>749</v>
      </c>
      <c r="E40" s="183" t="s">
        <v>749</v>
      </c>
      <c r="F40" s="183" t="s">
        <v>749</v>
      </c>
      <c r="G40" s="172"/>
      <c r="H40" s="172"/>
      <c r="I40" s="172"/>
      <c r="J40" s="348" t="s">
        <v>749</v>
      </c>
      <c r="K40" s="200"/>
      <c r="L40" s="200"/>
      <c r="M40" s="200"/>
      <c r="N40" s="348" t="s">
        <v>749</v>
      </c>
      <c r="O40" s="344"/>
      <c r="P40" s="339"/>
      <c r="Q40" s="325"/>
      <c r="R40" s="314"/>
    </row>
    <row r="41" spans="1:18" s="77" customFormat="1" ht="30.75" hidden="1" customHeight="1">
      <c r="A41" s="86"/>
      <c r="B41" s="87" t="s">
        <v>341</v>
      </c>
      <c r="C41" s="88" t="s">
        <v>749</v>
      </c>
      <c r="D41" s="89" t="s">
        <v>749</v>
      </c>
      <c r="E41" s="183" t="s">
        <v>749</v>
      </c>
      <c r="F41" s="183" t="s">
        <v>749</v>
      </c>
      <c r="G41" s="172"/>
      <c r="H41" s="172"/>
      <c r="I41" s="172"/>
      <c r="J41" s="348" t="s">
        <v>749</v>
      </c>
      <c r="K41" s="200"/>
      <c r="L41" s="200"/>
      <c r="M41" s="200"/>
      <c r="N41" s="348" t="s">
        <v>749</v>
      </c>
      <c r="O41" s="344"/>
      <c r="P41" s="339"/>
      <c r="Q41" s="325"/>
      <c r="R41" s="314"/>
    </row>
    <row r="42" spans="1:18" s="77" customFormat="1" ht="30.75" hidden="1" customHeight="1">
      <c r="A42" s="86"/>
      <c r="B42" s="87" t="s">
        <v>342</v>
      </c>
      <c r="C42" s="88" t="s">
        <v>749</v>
      </c>
      <c r="D42" s="89" t="s">
        <v>749</v>
      </c>
      <c r="E42" s="183" t="s">
        <v>749</v>
      </c>
      <c r="F42" s="183" t="s">
        <v>749</v>
      </c>
      <c r="G42" s="172"/>
      <c r="H42" s="172"/>
      <c r="I42" s="172"/>
      <c r="J42" s="348" t="s">
        <v>749</v>
      </c>
      <c r="K42" s="200"/>
      <c r="L42" s="200"/>
      <c r="M42" s="200"/>
      <c r="N42" s="348" t="s">
        <v>749</v>
      </c>
      <c r="O42" s="344"/>
      <c r="P42" s="339"/>
      <c r="Q42" s="325"/>
      <c r="R42" s="314"/>
    </row>
    <row r="43" spans="1:18" s="77" customFormat="1" ht="30.75" hidden="1" customHeight="1">
      <c r="A43" s="86"/>
      <c r="B43" s="87" t="s">
        <v>343</v>
      </c>
      <c r="C43" s="88" t="s">
        <v>749</v>
      </c>
      <c r="D43" s="89" t="s">
        <v>749</v>
      </c>
      <c r="E43" s="183" t="s">
        <v>749</v>
      </c>
      <c r="F43" s="183" t="s">
        <v>749</v>
      </c>
      <c r="G43" s="172"/>
      <c r="H43" s="172"/>
      <c r="I43" s="172"/>
      <c r="J43" s="348" t="s">
        <v>749</v>
      </c>
      <c r="K43" s="200"/>
      <c r="L43" s="200"/>
      <c r="M43" s="200"/>
      <c r="N43" s="348" t="s">
        <v>749</v>
      </c>
      <c r="O43" s="344"/>
      <c r="P43" s="339"/>
      <c r="Q43" s="325"/>
      <c r="R43" s="314"/>
    </row>
    <row r="44" spans="1:18" s="77" customFormat="1" ht="30.75" hidden="1" customHeight="1">
      <c r="A44" s="86"/>
      <c r="B44" s="87" t="s">
        <v>344</v>
      </c>
      <c r="C44" s="88" t="s">
        <v>749</v>
      </c>
      <c r="D44" s="89" t="s">
        <v>749</v>
      </c>
      <c r="E44" s="183" t="s">
        <v>749</v>
      </c>
      <c r="F44" s="183" t="s">
        <v>749</v>
      </c>
      <c r="G44" s="172"/>
      <c r="H44" s="172"/>
      <c r="I44" s="172"/>
      <c r="J44" s="348" t="s">
        <v>749</v>
      </c>
      <c r="K44" s="200"/>
      <c r="L44" s="200"/>
      <c r="M44" s="200"/>
      <c r="N44" s="348" t="s">
        <v>749</v>
      </c>
      <c r="O44" s="344"/>
      <c r="P44" s="339"/>
      <c r="Q44" s="325"/>
      <c r="R44" s="314"/>
    </row>
    <row r="45" spans="1:18" s="77" customFormat="1" ht="30.75" hidden="1" customHeight="1">
      <c r="A45" s="86"/>
      <c r="B45" s="87" t="s">
        <v>345</v>
      </c>
      <c r="C45" s="88" t="s">
        <v>749</v>
      </c>
      <c r="D45" s="89" t="s">
        <v>749</v>
      </c>
      <c r="E45" s="183" t="s">
        <v>749</v>
      </c>
      <c r="F45" s="183" t="s">
        <v>749</v>
      </c>
      <c r="G45" s="172"/>
      <c r="H45" s="172"/>
      <c r="I45" s="172"/>
      <c r="J45" s="348" t="s">
        <v>749</v>
      </c>
      <c r="K45" s="200"/>
      <c r="L45" s="200"/>
      <c r="M45" s="200"/>
      <c r="N45" s="348" t="s">
        <v>749</v>
      </c>
      <c r="O45" s="344"/>
      <c r="P45" s="339"/>
      <c r="Q45" s="325"/>
      <c r="R45" s="314"/>
    </row>
    <row r="46" spans="1:18" s="77" customFormat="1" ht="30.75" hidden="1" customHeight="1">
      <c r="A46" s="86"/>
      <c r="B46" s="87" t="s">
        <v>346</v>
      </c>
      <c r="C46" s="88" t="s">
        <v>749</v>
      </c>
      <c r="D46" s="89" t="s">
        <v>749</v>
      </c>
      <c r="E46" s="183" t="s">
        <v>749</v>
      </c>
      <c r="F46" s="183" t="s">
        <v>749</v>
      </c>
      <c r="G46" s="172"/>
      <c r="H46" s="172"/>
      <c r="I46" s="172"/>
      <c r="J46" s="348" t="s">
        <v>749</v>
      </c>
      <c r="K46" s="200"/>
      <c r="L46" s="200"/>
      <c r="M46" s="200"/>
      <c r="N46" s="348" t="s">
        <v>749</v>
      </c>
      <c r="O46" s="344"/>
      <c r="P46" s="339"/>
      <c r="Q46" s="325"/>
      <c r="R46" s="314"/>
    </row>
    <row r="47" spans="1:18" s="77" customFormat="1" ht="30.75" hidden="1" customHeight="1">
      <c r="A47" s="86"/>
      <c r="B47" s="87" t="s">
        <v>347</v>
      </c>
      <c r="C47" s="88" t="s">
        <v>749</v>
      </c>
      <c r="D47" s="89" t="s">
        <v>749</v>
      </c>
      <c r="E47" s="183" t="s">
        <v>749</v>
      </c>
      <c r="F47" s="183" t="s">
        <v>749</v>
      </c>
      <c r="G47" s="172"/>
      <c r="H47" s="172"/>
      <c r="I47" s="172"/>
      <c r="J47" s="348" t="s">
        <v>749</v>
      </c>
      <c r="K47" s="200"/>
      <c r="L47" s="200"/>
      <c r="M47" s="200"/>
      <c r="N47" s="348" t="s">
        <v>749</v>
      </c>
      <c r="O47" s="344"/>
      <c r="P47" s="339"/>
      <c r="Q47" s="325"/>
      <c r="R47" s="314"/>
    </row>
    <row r="48" spans="1:18" s="80" customFormat="1" ht="30.75" customHeight="1">
      <c r="A48" s="78"/>
      <c r="B48" s="78"/>
      <c r="C48" s="78"/>
      <c r="D48" s="79"/>
      <c r="E48" s="78"/>
      <c r="N48" s="81"/>
      <c r="O48" s="78"/>
      <c r="P48" s="78"/>
      <c r="Q48" s="325"/>
      <c r="R48" s="314"/>
    </row>
    <row r="49" spans="1:18" s="80" customFormat="1" ht="30.75" customHeight="1">
      <c r="A49" s="791" t="s">
        <v>4</v>
      </c>
      <c r="B49" s="791"/>
      <c r="C49" s="791"/>
      <c r="D49" s="791"/>
      <c r="E49" s="568" t="s">
        <v>0</v>
      </c>
      <c r="F49" s="568" t="s">
        <v>1</v>
      </c>
      <c r="G49" s="792" t="s">
        <v>2</v>
      </c>
      <c r="H49" s="792"/>
      <c r="I49" s="792"/>
      <c r="J49" s="792"/>
      <c r="K49" s="792"/>
      <c r="L49" s="792"/>
      <c r="M49" s="792"/>
      <c r="N49" s="792" t="s">
        <v>3</v>
      </c>
      <c r="O49" s="792"/>
      <c r="P49" s="568"/>
      <c r="Q49" s="325"/>
      <c r="R49" s="314"/>
    </row>
    <row r="52" spans="1:18">
      <c r="Q52" s="326"/>
      <c r="R52" s="82"/>
    </row>
    <row r="53" spans="1:18">
      <c r="Q53" s="326"/>
      <c r="R53" s="82"/>
    </row>
    <row r="54" spans="1:18">
      <c r="Q54" s="326"/>
      <c r="R54" s="82"/>
    </row>
    <row r="55" spans="1:18">
      <c r="Q55" s="326"/>
      <c r="R55" s="82"/>
    </row>
    <row r="56" spans="1:18">
      <c r="Q56" s="326"/>
      <c r="R56" s="82"/>
    </row>
    <row r="57" spans="1:18">
      <c r="Q57" s="326"/>
      <c r="R57" s="82"/>
    </row>
    <row r="58" spans="1:18">
      <c r="Q58" s="326"/>
      <c r="R58" s="82"/>
    </row>
    <row r="59" spans="1:18">
      <c r="Q59" s="326"/>
      <c r="R59" s="82"/>
    </row>
    <row r="60" spans="1:18">
      <c r="Q60" s="326"/>
      <c r="R60" s="82"/>
    </row>
    <row r="61" spans="1:18">
      <c r="Q61" s="326"/>
      <c r="R61" s="82"/>
    </row>
    <row r="62" spans="1:18">
      <c r="Q62" s="326"/>
      <c r="R62" s="82"/>
    </row>
    <row r="63" spans="1:18">
      <c r="Q63" s="326"/>
      <c r="R63" s="82"/>
    </row>
    <row r="64" spans="1:18">
      <c r="Q64" s="326"/>
      <c r="R64" s="82"/>
    </row>
    <row r="65" spans="17:18">
      <c r="Q65" s="326"/>
      <c r="R65" s="82"/>
    </row>
    <row r="66" spans="17:18">
      <c r="Q66" s="326"/>
      <c r="R66" s="82"/>
    </row>
    <row r="67" spans="17:18">
      <c r="Q67" s="326"/>
      <c r="R67" s="82"/>
    </row>
    <row r="68" spans="17:18">
      <c r="Q68" s="326"/>
      <c r="R68" s="82"/>
    </row>
    <row r="69" spans="17:18">
      <c r="Q69" s="326"/>
      <c r="R69" s="82"/>
    </row>
    <row r="70" spans="17:18">
      <c r="Q70" s="326"/>
      <c r="R70" s="82"/>
    </row>
    <row r="71" spans="17:18">
      <c r="Q71" s="326"/>
      <c r="R71" s="82"/>
    </row>
    <row r="72" spans="17:18">
      <c r="Q72" s="326"/>
      <c r="R72" s="82"/>
    </row>
    <row r="73" spans="17:18">
      <c r="Q73" s="326"/>
      <c r="R73" s="82"/>
    </row>
    <row r="74" spans="17:18">
      <c r="Q74" s="326"/>
      <c r="R74" s="82"/>
    </row>
    <row r="75" spans="17:18">
      <c r="Q75" s="326"/>
      <c r="R75" s="82"/>
    </row>
    <row r="76" spans="17:18">
      <c r="Q76" s="326"/>
      <c r="R76" s="82"/>
    </row>
    <row r="77" spans="17:18">
      <c r="Q77" s="326"/>
      <c r="R77" s="82"/>
    </row>
    <row r="78" spans="17:18">
      <c r="Q78" s="326"/>
      <c r="R78" s="82"/>
    </row>
    <row r="79" spans="17:18">
      <c r="Q79" s="326"/>
      <c r="R79" s="82"/>
    </row>
    <row r="80" spans="17:18">
      <c r="Q80" s="326"/>
      <c r="R80" s="82"/>
    </row>
    <row r="81" spans="17:18">
      <c r="Q81" s="326"/>
      <c r="R81" s="82"/>
    </row>
    <row r="82" spans="17:18">
      <c r="Q82" s="326"/>
      <c r="R82" s="82"/>
    </row>
    <row r="83" spans="17:18">
      <c r="Q83" s="326"/>
      <c r="R83" s="82"/>
    </row>
    <row r="84" spans="17:18">
      <c r="Q84" s="326"/>
      <c r="R84" s="82"/>
    </row>
    <row r="85" spans="17:18">
      <c r="Q85" s="326"/>
      <c r="R85" s="82"/>
    </row>
    <row r="86" spans="17:18">
      <c r="Q86" s="326"/>
      <c r="R86" s="82"/>
    </row>
    <row r="87" spans="17:18">
      <c r="Q87" s="326"/>
      <c r="R87" s="82"/>
    </row>
    <row r="88" spans="17:18">
      <c r="Q88" s="326"/>
      <c r="R88" s="82"/>
    </row>
    <row r="89" spans="17:18">
      <c r="Q89" s="326"/>
      <c r="R89" s="82"/>
    </row>
    <row r="90" spans="17:18">
      <c r="Q90" s="326"/>
      <c r="R90" s="82"/>
    </row>
    <row r="91" spans="17:18">
      <c r="Q91" s="326"/>
      <c r="R91" s="82"/>
    </row>
    <row r="92" spans="17:18">
      <c r="Q92" s="326"/>
      <c r="R92" s="82"/>
    </row>
    <row r="93" spans="17:18">
      <c r="Q93" s="326"/>
      <c r="R93" s="82"/>
    </row>
  </sheetData>
  <sortState ref="B8:P15">
    <sortCondition descending="1" ref="N8:N15"/>
  </sortState>
  <mergeCells count="25">
    <mergeCell ref="A1:P1"/>
    <mergeCell ref="A2:P2"/>
    <mergeCell ref="A3:C3"/>
    <mergeCell ref="D3:E3"/>
    <mergeCell ref="F6:F7"/>
    <mergeCell ref="A6:A7"/>
    <mergeCell ref="M4:O4"/>
    <mergeCell ref="G6:M6"/>
    <mergeCell ref="M3:P3"/>
    <mergeCell ref="K3:L3"/>
    <mergeCell ref="P6:P7"/>
    <mergeCell ref="A49:D49"/>
    <mergeCell ref="G49:M49"/>
    <mergeCell ref="N49:O49"/>
    <mergeCell ref="N5:O5"/>
    <mergeCell ref="D4:E4"/>
    <mergeCell ref="A4:C4"/>
    <mergeCell ref="N6:N7"/>
    <mergeCell ref="O6:O7"/>
    <mergeCell ref="C6:C7"/>
    <mergeCell ref="D6:D7"/>
    <mergeCell ref="K4:L4"/>
    <mergeCell ref="E6:E7"/>
    <mergeCell ref="B6:B7"/>
    <mergeCell ref="G4:I4"/>
  </mergeCells>
  <conditionalFormatting sqref="F1:F1048576">
    <cfRule type="containsText" dxfId="10" priority="3" stopIfTrue="1" operator="containsText" text="FERDİ">
      <formula>NOT(ISERROR(SEARCH("FERDİ",F1)))</formula>
    </cfRule>
  </conditionalFormatting>
  <conditionalFormatting sqref="M4">
    <cfRule type="containsText" dxfId="9" priority="2" stopIfTrue="1" operator="containsText" text="FERDİ">
      <formula>NOT(ISERROR(SEARCH("FERDİ",M4)))</formula>
    </cfRule>
  </conditionalFormatting>
  <conditionalFormatting sqref="M4">
    <cfRule type="containsText" dxfId="8" priority="1" stopIfTrue="1" operator="containsText" text="FERDİ">
      <formula>NOT(ISERROR(SEARCH("FERDİ",M4)))</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sheetPr codeName="Sayfa21">
    <tabColor rgb="FFFFC000"/>
  </sheetPr>
  <dimension ref="A1:U63"/>
  <sheetViews>
    <sheetView view="pageBreakPreview" zoomScale="90" zoomScaleSheetLayoutView="90" workbookViewId="0">
      <selection activeCell="N5" sqref="N5:P5"/>
    </sheetView>
  </sheetViews>
  <sheetFormatPr defaultRowHeight="12.75"/>
  <cols>
    <col min="1" max="1" width="4.85546875" style="27" customWidth="1"/>
    <col min="2" max="2" width="7.7109375" style="27" bestFit="1" customWidth="1"/>
    <col min="3" max="3" width="14.42578125" style="20" customWidth="1"/>
    <col min="4" max="4" width="20.85546875" style="51" customWidth="1"/>
    <col min="5" max="5" width="26.140625" style="51" customWidth="1"/>
    <col min="6" max="6" width="10.85546875" style="20" customWidth="1"/>
    <col min="7" max="7" width="7.5703125" style="28" customWidth="1"/>
    <col min="8" max="8" width="2.140625" style="20" customWidth="1"/>
    <col min="9" max="9" width="5.5703125" style="27" customWidth="1"/>
    <col min="10" max="10" width="14.42578125" style="27" hidden="1" customWidth="1"/>
    <col min="11" max="11" width="6.5703125" style="27" customWidth="1"/>
    <col min="12" max="12" width="14.5703125" style="29" customWidth="1"/>
    <col min="13" max="13" width="14.7109375" style="55" bestFit="1" customWidth="1"/>
    <col min="14" max="14" width="29.28515625" style="55" customWidth="1"/>
    <col min="15" max="15" width="10.85546875" style="20" customWidth="1"/>
    <col min="16" max="16" width="7.7109375" style="20" customWidth="1"/>
    <col min="17" max="17" width="5.7109375" style="20" customWidth="1"/>
    <col min="18" max="19" width="9.140625" style="20"/>
    <col min="20" max="20" width="7.140625" style="318" bestFit="1" customWidth="1"/>
    <col min="21" max="21" width="4.42578125" style="316" bestFit="1" customWidth="1"/>
    <col min="22" max="16384" width="9.140625" style="20"/>
  </cols>
  <sheetData>
    <row r="1" spans="1:21" s="10" customFormat="1" ht="53.25" customHeight="1">
      <c r="A1" s="778" t="s">
        <v>747</v>
      </c>
      <c r="B1" s="778"/>
      <c r="C1" s="778"/>
      <c r="D1" s="778"/>
      <c r="E1" s="778"/>
      <c r="F1" s="778"/>
      <c r="G1" s="778"/>
      <c r="H1" s="778"/>
      <c r="I1" s="778"/>
      <c r="J1" s="778"/>
      <c r="K1" s="778"/>
      <c r="L1" s="778"/>
      <c r="M1" s="778"/>
      <c r="N1" s="778"/>
      <c r="O1" s="778"/>
      <c r="P1" s="778"/>
      <c r="T1" s="317"/>
      <c r="U1" s="315"/>
    </row>
    <row r="2" spans="1:21" s="10" customFormat="1" ht="24.75" customHeight="1">
      <c r="A2" s="779" t="s">
        <v>487</v>
      </c>
      <c r="B2" s="779"/>
      <c r="C2" s="779"/>
      <c r="D2" s="779"/>
      <c r="E2" s="779"/>
      <c r="F2" s="779"/>
      <c r="G2" s="779"/>
      <c r="H2" s="779"/>
      <c r="I2" s="779"/>
      <c r="J2" s="779"/>
      <c r="K2" s="779"/>
      <c r="L2" s="779"/>
      <c r="M2" s="779"/>
      <c r="N2" s="779"/>
      <c r="O2" s="779"/>
      <c r="P2" s="779"/>
      <c r="T2" s="317"/>
      <c r="U2" s="315"/>
    </row>
    <row r="3" spans="1:21" s="11" customFormat="1" ht="27.75" customHeight="1">
      <c r="A3" s="780" t="s">
        <v>90</v>
      </c>
      <c r="B3" s="780"/>
      <c r="C3" s="780"/>
      <c r="D3" s="781" t="s">
        <v>453</v>
      </c>
      <c r="E3" s="781"/>
      <c r="F3" s="782"/>
      <c r="G3" s="782"/>
      <c r="H3" s="531"/>
      <c r="I3" s="780" t="s">
        <v>360</v>
      </c>
      <c r="J3" s="780"/>
      <c r="K3" s="780"/>
      <c r="L3" s="780"/>
      <c r="M3" s="780"/>
      <c r="N3" s="771" t="s">
        <v>764</v>
      </c>
      <c r="O3" s="771"/>
      <c r="P3" s="771"/>
      <c r="T3" s="317"/>
      <c r="U3" s="315"/>
    </row>
    <row r="4" spans="1:21" s="11" customFormat="1" ht="23.25" customHeight="1">
      <c r="A4" s="769" t="s">
        <v>80</v>
      </c>
      <c r="B4" s="769"/>
      <c r="C4" s="769"/>
      <c r="D4" s="770" t="s">
        <v>480</v>
      </c>
      <c r="E4" s="770"/>
      <c r="F4" s="777" t="s">
        <v>730</v>
      </c>
      <c r="G4" s="777"/>
      <c r="H4" s="777"/>
      <c r="I4" s="777"/>
      <c r="J4" s="777"/>
      <c r="K4" s="777"/>
      <c r="L4" s="491"/>
      <c r="M4" s="387" t="s">
        <v>88</v>
      </c>
      <c r="N4" s="759" t="s">
        <v>689</v>
      </c>
      <c r="O4" s="759"/>
      <c r="P4" s="759"/>
      <c r="T4" s="317"/>
      <c r="U4" s="315"/>
    </row>
    <row r="5" spans="1:21" s="10" customFormat="1" ht="18" customHeight="1">
      <c r="A5" s="12"/>
      <c r="B5" s="12"/>
      <c r="C5" s="13"/>
      <c r="D5" s="14"/>
      <c r="E5" s="15"/>
      <c r="F5" s="15"/>
      <c r="G5" s="15"/>
      <c r="H5" s="15"/>
      <c r="I5" s="12"/>
      <c r="J5" s="12"/>
      <c r="K5" s="12"/>
      <c r="L5" s="16"/>
      <c r="M5" s="17"/>
      <c r="N5" s="814"/>
      <c r="O5" s="814"/>
      <c r="P5" s="814"/>
      <c r="T5" s="317"/>
      <c r="U5" s="315"/>
    </row>
    <row r="6" spans="1:21" s="18" customFormat="1" ht="24.95" customHeight="1">
      <c r="A6" s="815" t="s">
        <v>11</v>
      </c>
      <c r="B6" s="812" t="s">
        <v>75</v>
      </c>
      <c r="C6" s="817" t="s">
        <v>679</v>
      </c>
      <c r="D6" s="816" t="s">
        <v>13</v>
      </c>
      <c r="E6" s="816" t="s">
        <v>477</v>
      </c>
      <c r="F6" s="816" t="s">
        <v>14</v>
      </c>
      <c r="G6" s="810" t="s">
        <v>159</v>
      </c>
      <c r="I6" s="333" t="s">
        <v>15</v>
      </c>
      <c r="J6" s="334"/>
      <c r="K6" s="334"/>
      <c r="L6" s="334"/>
      <c r="M6" s="334"/>
      <c r="N6" s="334"/>
      <c r="O6" s="334"/>
      <c r="P6" s="335"/>
      <c r="T6" s="318"/>
      <c r="U6" s="316"/>
    </row>
    <row r="7" spans="1:21" ht="26.25" customHeight="1">
      <c r="A7" s="815"/>
      <c r="B7" s="813"/>
      <c r="C7" s="817"/>
      <c r="D7" s="816"/>
      <c r="E7" s="816"/>
      <c r="F7" s="816"/>
      <c r="G7" s="811"/>
      <c r="H7" s="19"/>
      <c r="I7" s="191" t="s">
        <v>11</v>
      </c>
      <c r="J7" s="191" t="s">
        <v>76</v>
      </c>
      <c r="K7" s="191" t="s">
        <v>75</v>
      </c>
      <c r="L7" s="192" t="s">
        <v>12</v>
      </c>
      <c r="M7" s="193" t="s">
        <v>13</v>
      </c>
      <c r="N7" s="193" t="s">
        <v>477</v>
      </c>
      <c r="O7" s="191" t="s">
        <v>14</v>
      </c>
      <c r="P7" s="191" t="s">
        <v>26</v>
      </c>
    </row>
    <row r="8" spans="1:21" s="18" customFormat="1" ht="54" customHeight="1">
      <c r="A8" s="541">
        <v>1</v>
      </c>
      <c r="B8" s="541">
        <v>373</v>
      </c>
      <c r="C8" s="542">
        <v>32897</v>
      </c>
      <c r="D8" s="543" t="s">
        <v>669</v>
      </c>
      <c r="E8" s="544" t="s">
        <v>665</v>
      </c>
      <c r="F8" s="564">
        <v>100113</v>
      </c>
      <c r="G8" s="343">
        <v>8</v>
      </c>
      <c r="H8" s="21"/>
      <c r="I8" s="541">
        <v>1</v>
      </c>
      <c r="J8" s="548" t="s">
        <v>361</v>
      </c>
      <c r="K8" s="549">
        <v>349</v>
      </c>
      <c r="L8" s="542">
        <v>34170</v>
      </c>
      <c r="M8" s="550" t="s">
        <v>638</v>
      </c>
      <c r="N8" s="550" t="s">
        <v>632</v>
      </c>
      <c r="O8" s="564">
        <v>101240</v>
      </c>
      <c r="P8" s="549">
        <v>2</v>
      </c>
      <c r="T8" s="318"/>
      <c r="U8" s="316"/>
    </row>
    <row r="9" spans="1:21" s="18" customFormat="1" ht="54" customHeight="1">
      <c r="A9" s="541">
        <v>2</v>
      </c>
      <c r="B9" s="541">
        <v>349</v>
      </c>
      <c r="C9" s="542">
        <v>34170</v>
      </c>
      <c r="D9" s="543" t="s">
        <v>638</v>
      </c>
      <c r="E9" s="544" t="s">
        <v>632</v>
      </c>
      <c r="F9" s="564">
        <v>101240</v>
      </c>
      <c r="G9" s="343">
        <v>7</v>
      </c>
      <c r="H9" s="21"/>
      <c r="I9" s="541">
        <v>2</v>
      </c>
      <c r="J9" s="548" t="s">
        <v>362</v>
      </c>
      <c r="K9" s="549">
        <v>254</v>
      </c>
      <c r="L9" s="542" t="s">
        <v>495</v>
      </c>
      <c r="M9" s="550" t="s">
        <v>496</v>
      </c>
      <c r="N9" s="550" t="s">
        <v>490</v>
      </c>
      <c r="O9" s="564">
        <v>115531</v>
      </c>
      <c r="P9" s="549">
        <v>7</v>
      </c>
      <c r="T9" s="318"/>
      <c r="U9" s="316"/>
    </row>
    <row r="10" spans="1:21" s="18" customFormat="1" ht="54" customHeight="1">
      <c r="A10" s="541">
        <v>3</v>
      </c>
      <c r="B10" s="541">
        <v>319</v>
      </c>
      <c r="C10" s="542">
        <v>30686</v>
      </c>
      <c r="D10" s="543" t="s">
        <v>599</v>
      </c>
      <c r="E10" s="544" t="s">
        <v>594</v>
      </c>
      <c r="F10" s="564">
        <v>102091</v>
      </c>
      <c r="G10" s="343">
        <v>6</v>
      </c>
      <c r="H10" s="21"/>
      <c r="I10" s="541">
        <v>3</v>
      </c>
      <c r="J10" s="548" t="s">
        <v>363</v>
      </c>
      <c r="K10" s="549">
        <v>373</v>
      </c>
      <c r="L10" s="542">
        <v>32897</v>
      </c>
      <c r="M10" s="550" t="s">
        <v>669</v>
      </c>
      <c r="N10" s="550" t="s">
        <v>665</v>
      </c>
      <c r="O10" s="564">
        <v>100113</v>
      </c>
      <c r="P10" s="549">
        <v>1</v>
      </c>
      <c r="T10" s="318"/>
      <c r="U10" s="316"/>
    </row>
    <row r="11" spans="1:21" s="18" customFormat="1" ht="54" customHeight="1">
      <c r="A11" s="541">
        <v>4</v>
      </c>
      <c r="B11" s="541">
        <v>291</v>
      </c>
      <c r="C11" s="542">
        <v>31362</v>
      </c>
      <c r="D11" s="543" t="s">
        <v>552</v>
      </c>
      <c r="E11" s="544" t="s">
        <v>549</v>
      </c>
      <c r="F11" s="564">
        <v>102570</v>
      </c>
      <c r="G11" s="343">
        <v>5</v>
      </c>
      <c r="H11" s="21"/>
      <c r="I11" s="541">
        <v>4</v>
      </c>
      <c r="J11" s="548" t="s">
        <v>364</v>
      </c>
      <c r="K11" s="549">
        <v>291</v>
      </c>
      <c r="L11" s="542">
        <v>31362</v>
      </c>
      <c r="M11" s="550" t="s">
        <v>552</v>
      </c>
      <c r="N11" s="550" t="s">
        <v>549</v>
      </c>
      <c r="O11" s="564">
        <v>102570</v>
      </c>
      <c r="P11" s="549">
        <v>4</v>
      </c>
      <c r="T11" s="318"/>
      <c r="U11" s="316"/>
    </row>
    <row r="12" spans="1:21" s="18" customFormat="1" ht="54" customHeight="1">
      <c r="A12" s="541">
        <v>5</v>
      </c>
      <c r="B12" s="541">
        <v>280</v>
      </c>
      <c r="C12" s="542">
        <v>34639</v>
      </c>
      <c r="D12" s="543" t="s">
        <v>535</v>
      </c>
      <c r="E12" s="544" t="s">
        <v>529</v>
      </c>
      <c r="F12" s="564">
        <v>104919</v>
      </c>
      <c r="G12" s="343">
        <v>4</v>
      </c>
      <c r="H12" s="21"/>
      <c r="I12" s="541">
        <v>5</v>
      </c>
      <c r="J12" s="548" t="s">
        <v>365</v>
      </c>
      <c r="K12" s="549">
        <v>319</v>
      </c>
      <c r="L12" s="542">
        <v>30686</v>
      </c>
      <c r="M12" s="550" t="s">
        <v>599</v>
      </c>
      <c r="N12" s="550" t="s">
        <v>594</v>
      </c>
      <c r="O12" s="564">
        <v>102091</v>
      </c>
      <c r="P12" s="549">
        <v>3</v>
      </c>
      <c r="T12" s="318"/>
      <c r="U12" s="316"/>
    </row>
    <row r="13" spans="1:21" s="18" customFormat="1" ht="54" customHeight="1">
      <c r="A13" s="541">
        <v>6</v>
      </c>
      <c r="B13" s="541">
        <v>357</v>
      </c>
      <c r="C13" s="542">
        <v>35171</v>
      </c>
      <c r="D13" s="543" t="s">
        <v>653</v>
      </c>
      <c r="E13" s="544" t="s">
        <v>650</v>
      </c>
      <c r="F13" s="564">
        <v>110232</v>
      </c>
      <c r="G13" s="343">
        <v>3</v>
      </c>
      <c r="H13" s="21"/>
      <c r="I13" s="541">
        <v>6</v>
      </c>
      <c r="J13" s="548" t="s">
        <v>366</v>
      </c>
      <c r="K13" s="549">
        <v>280</v>
      </c>
      <c r="L13" s="542">
        <v>34639</v>
      </c>
      <c r="M13" s="550" t="s">
        <v>535</v>
      </c>
      <c r="N13" s="550" t="s">
        <v>529</v>
      </c>
      <c r="O13" s="564">
        <v>104919</v>
      </c>
      <c r="P13" s="549">
        <v>5</v>
      </c>
      <c r="T13" s="318"/>
      <c r="U13" s="316"/>
    </row>
    <row r="14" spans="1:21" s="18" customFormat="1" ht="71.25" customHeight="1">
      <c r="A14" s="541">
        <v>7</v>
      </c>
      <c r="B14" s="541">
        <v>254</v>
      </c>
      <c r="C14" s="542" t="s">
        <v>495</v>
      </c>
      <c r="D14" s="543" t="s">
        <v>496</v>
      </c>
      <c r="E14" s="544" t="s">
        <v>490</v>
      </c>
      <c r="F14" s="564">
        <v>115531</v>
      </c>
      <c r="G14" s="343">
        <v>2</v>
      </c>
      <c r="H14" s="21"/>
      <c r="I14" s="541">
        <v>7</v>
      </c>
      <c r="J14" s="548" t="s">
        <v>367</v>
      </c>
      <c r="K14" s="549">
        <v>329</v>
      </c>
      <c r="L14" s="542">
        <v>34973</v>
      </c>
      <c r="M14" s="550" t="s">
        <v>622</v>
      </c>
      <c r="N14" s="550" t="s">
        <v>616</v>
      </c>
      <c r="O14" s="564">
        <v>130380</v>
      </c>
      <c r="P14" s="549">
        <v>8</v>
      </c>
      <c r="T14" s="318"/>
      <c r="U14" s="316"/>
    </row>
    <row r="15" spans="1:21" s="18" customFormat="1" ht="53.25" customHeight="1">
      <c r="A15" s="541">
        <v>8</v>
      </c>
      <c r="B15" s="541">
        <v>329</v>
      </c>
      <c r="C15" s="542">
        <v>34973</v>
      </c>
      <c r="D15" s="543" t="s">
        <v>622</v>
      </c>
      <c r="E15" s="544" t="s">
        <v>616</v>
      </c>
      <c r="F15" s="564">
        <v>130380</v>
      </c>
      <c r="G15" s="343">
        <v>1</v>
      </c>
      <c r="H15" s="21"/>
      <c r="I15" s="541">
        <v>8</v>
      </c>
      <c r="J15" s="548" t="s">
        <v>368</v>
      </c>
      <c r="K15" s="549">
        <v>357</v>
      </c>
      <c r="L15" s="542">
        <v>35171</v>
      </c>
      <c r="M15" s="550" t="s">
        <v>653</v>
      </c>
      <c r="N15" s="550" t="s">
        <v>650</v>
      </c>
      <c r="O15" s="564">
        <v>110232</v>
      </c>
      <c r="P15" s="549">
        <v>6</v>
      </c>
      <c r="T15" s="318"/>
      <c r="U15" s="316"/>
    </row>
    <row r="16" spans="1:21" s="18" customFormat="1" ht="54" customHeight="1">
      <c r="A16" s="22"/>
      <c r="B16" s="22"/>
      <c r="C16" s="25"/>
      <c r="D16" s="340"/>
      <c r="E16" s="341"/>
      <c r="F16" s="26"/>
      <c r="G16" s="343"/>
      <c r="H16" s="21"/>
      <c r="I16" s="541">
        <v>9</v>
      </c>
      <c r="J16" s="548" t="s">
        <v>395</v>
      </c>
      <c r="K16" s="549" t="s">
        <v>749</v>
      </c>
      <c r="L16" s="542" t="s">
        <v>749</v>
      </c>
      <c r="M16" s="550" t="s">
        <v>749</v>
      </c>
      <c r="N16" s="550" t="s">
        <v>749</v>
      </c>
      <c r="O16" s="545"/>
      <c r="P16" s="549"/>
      <c r="T16" s="318"/>
      <c r="U16" s="316"/>
    </row>
    <row r="17" spans="1:21" s="18" customFormat="1" ht="54" customHeight="1">
      <c r="A17" s="22"/>
      <c r="B17" s="22"/>
      <c r="C17" s="25"/>
      <c r="D17" s="340"/>
      <c r="E17" s="341"/>
      <c r="F17" s="26"/>
      <c r="G17" s="343"/>
      <c r="H17" s="21"/>
      <c r="I17" s="541">
        <v>10</v>
      </c>
      <c r="J17" s="548" t="s">
        <v>396</v>
      </c>
      <c r="K17" s="549" t="s">
        <v>749</v>
      </c>
      <c r="L17" s="542" t="s">
        <v>749</v>
      </c>
      <c r="M17" s="550" t="s">
        <v>749</v>
      </c>
      <c r="N17" s="550" t="s">
        <v>749</v>
      </c>
      <c r="O17" s="545"/>
      <c r="P17" s="549"/>
      <c r="T17" s="318"/>
      <c r="U17" s="316"/>
    </row>
    <row r="18" spans="1:21" s="18" customFormat="1" ht="54" customHeight="1">
      <c r="A18" s="22"/>
      <c r="B18" s="22"/>
      <c r="C18" s="25"/>
      <c r="D18" s="340"/>
      <c r="E18" s="341"/>
      <c r="F18" s="26"/>
      <c r="G18" s="343"/>
      <c r="H18" s="21"/>
      <c r="I18" s="541">
        <v>11</v>
      </c>
      <c r="J18" s="548" t="s">
        <v>397</v>
      </c>
      <c r="K18" s="549" t="s">
        <v>749</v>
      </c>
      <c r="L18" s="542" t="s">
        <v>749</v>
      </c>
      <c r="M18" s="550" t="s">
        <v>749</v>
      </c>
      <c r="N18" s="550" t="s">
        <v>749</v>
      </c>
      <c r="O18" s="545"/>
      <c r="P18" s="549"/>
      <c r="T18" s="318"/>
      <c r="U18" s="316"/>
    </row>
    <row r="19" spans="1:21" s="18" customFormat="1" ht="54" customHeight="1">
      <c r="A19" s="22"/>
      <c r="B19" s="22"/>
      <c r="C19" s="25"/>
      <c r="D19" s="340"/>
      <c r="E19" s="341"/>
      <c r="F19" s="26"/>
      <c r="G19" s="343"/>
      <c r="H19" s="21"/>
      <c r="I19" s="541">
        <v>12</v>
      </c>
      <c r="J19" s="548" t="s">
        <v>398</v>
      </c>
      <c r="K19" s="549" t="s">
        <v>749</v>
      </c>
      <c r="L19" s="542" t="s">
        <v>749</v>
      </c>
      <c r="M19" s="550" t="s">
        <v>749</v>
      </c>
      <c r="N19" s="550" t="s">
        <v>749</v>
      </c>
      <c r="O19" s="545"/>
      <c r="P19" s="549"/>
      <c r="T19" s="318"/>
      <c r="U19" s="316"/>
    </row>
    <row r="20" spans="1:21" s="18" customFormat="1" ht="34.5" customHeight="1">
      <c r="A20" s="22"/>
      <c r="B20" s="22"/>
      <c r="C20" s="25"/>
      <c r="D20" s="340"/>
      <c r="E20" s="341"/>
      <c r="F20" s="26"/>
      <c r="G20" s="343"/>
      <c r="H20" s="21"/>
      <c r="I20" s="333" t="s">
        <v>16</v>
      </c>
      <c r="J20" s="334"/>
      <c r="K20" s="334"/>
      <c r="L20" s="334"/>
      <c r="M20" s="334"/>
      <c r="N20" s="334"/>
      <c r="O20" s="334"/>
      <c r="P20" s="335"/>
      <c r="T20" s="318"/>
      <c r="U20" s="316"/>
    </row>
    <row r="21" spans="1:21" s="18" customFormat="1" ht="33.75" customHeight="1">
      <c r="A21" s="22"/>
      <c r="B21" s="22"/>
      <c r="C21" s="25"/>
      <c r="D21" s="340"/>
      <c r="E21" s="341"/>
      <c r="F21" s="26"/>
      <c r="G21" s="343"/>
      <c r="H21" s="21"/>
      <c r="I21" s="191" t="s">
        <v>11</v>
      </c>
      <c r="J21" s="191" t="s">
        <v>76</v>
      </c>
      <c r="K21" s="191" t="s">
        <v>75</v>
      </c>
      <c r="L21" s="192" t="s">
        <v>12</v>
      </c>
      <c r="M21" s="193" t="s">
        <v>13</v>
      </c>
      <c r="N21" s="193" t="s">
        <v>477</v>
      </c>
      <c r="O21" s="191" t="s">
        <v>14</v>
      </c>
      <c r="P21" s="191" t="s">
        <v>26</v>
      </c>
      <c r="T21" s="318"/>
      <c r="U21" s="316"/>
    </row>
    <row r="22" spans="1:21" s="18" customFormat="1" ht="40.5" customHeight="1">
      <c r="A22" s="22"/>
      <c r="B22" s="22"/>
      <c r="C22" s="25"/>
      <c r="D22" s="340"/>
      <c r="E22" s="341"/>
      <c r="F22" s="26"/>
      <c r="G22" s="343"/>
      <c r="H22" s="21"/>
      <c r="I22" s="22">
        <v>1</v>
      </c>
      <c r="J22" s="23" t="s">
        <v>369</v>
      </c>
      <c r="K22" s="24" t="s">
        <v>749</v>
      </c>
      <c r="L22" s="25" t="s">
        <v>749</v>
      </c>
      <c r="M22" s="49" t="s">
        <v>749</v>
      </c>
      <c r="N22" s="49" t="s">
        <v>749</v>
      </c>
      <c r="O22" s="26"/>
      <c r="P22" s="24"/>
      <c r="T22" s="318"/>
      <c r="U22" s="316"/>
    </row>
    <row r="23" spans="1:21" s="18" customFormat="1" ht="40.5" customHeight="1">
      <c r="A23" s="22"/>
      <c r="B23" s="22"/>
      <c r="C23" s="25"/>
      <c r="D23" s="340"/>
      <c r="E23" s="341"/>
      <c r="F23" s="26"/>
      <c r="G23" s="343"/>
      <c r="H23" s="21"/>
      <c r="I23" s="22">
        <v>2</v>
      </c>
      <c r="J23" s="23" t="s">
        <v>370</v>
      </c>
      <c r="K23" s="24" t="s">
        <v>749</v>
      </c>
      <c r="L23" s="25" t="s">
        <v>749</v>
      </c>
      <c r="M23" s="49" t="s">
        <v>749</v>
      </c>
      <c r="N23" s="49" t="s">
        <v>749</v>
      </c>
      <c r="O23" s="26"/>
      <c r="P23" s="24"/>
      <c r="T23" s="318"/>
      <c r="U23" s="316"/>
    </row>
    <row r="24" spans="1:21" s="18" customFormat="1" ht="40.5" customHeight="1">
      <c r="A24" s="22"/>
      <c r="B24" s="22"/>
      <c r="C24" s="25"/>
      <c r="D24" s="340"/>
      <c r="E24" s="341"/>
      <c r="F24" s="26"/>
      <c r="G24" s="343"/>
      <c r="H24" s="21"/>
      <c r="I24" s="22">
        <v>3</v>
      </c>
      <c r="J24" s="23" t="s">
        <v>371</v>
      </c>
      <c r="K24" s="24" t="s">
        <v>749</v>
      </c>
      <c r="L24" s="25" t="s">
        <v>749</v>
      </c>
      <c r="M24" s="49" t="s">
        <v>749</v>
      </c>
      <c r="N24" s="49" t="s">
        <v>749</v>
      </c>
      <c r="O24" s="26"/>
      <c r="P24" s="24"/>
      <c r="T24" s="318"/>
      <c r="U24" s="316"/>
    </row>
    <row r="25" spans="1:21" s="18" customFormat="1" ht="40.5" customHeight="1">
      <c r="A25" s="22"/>
      <c r="B25" s="22"/>
      <c r="C25" s="25"/>
      <c r="D25" s="340"/>
      <c r="E25" s="341"/>
      <c r="F25" s="26"/>
      <c r="G25" s="343"/>
      <c r="H25" s="21"/>
      <c r="I25" s="22">
        <v>4</v>
      </c>
      <c r="J25" s="23" t="s">
        <v>372</v>
      </c>
      <c r="K25" s="24" t="s">
        <v>749</v>
      </c>
      <c r="L25" s="25" t="s">
        <v>749</v>
      </c>
      <c r="M25" s="49" t="s">
        <v>749</v>
      </c>
      <c r="N25" s="49" t="s">
        <v>749</v>
      </c>
      <c r="O25" s="26"/>
      <c r="P25" s="24"/>
      <c r="T25" s="318"/>
      <c r="U25" s="316"/>
    </row>
    <row r="26" spans="1:21" s="18" customFormat="1" ht="40.5" customHeight="1">
      <c r="A26" s="22"/>
      <c r="B26" s="22"/>
      <c r="C26" s="25"/>
      <c r="D26" s="340"/>
      <c r="E26" s="341"/>
      <c r="F26" s="26"/>
      <c r="G26" s="343"/>
      <c r="H26" s="21"/>
      <c r="I26" s="22">
        <v>5</v>
      </c>
      <c r="J26" s="23" t="s">
        <v>373</v>
      </c>
      <c r="K26" s="24" t="s">
        <v>749</v>
      </c>
      <c r="L26" s="25" t="s">
        <v>749</v>
      </c>
      <c r="M26" s="49" t="s">
        <v>749</v>
      </c>
      <c r="N26" s="49" t="s">
        <v>749</v>
      </c>
      <c r="O26" s="26"/>
      <c r="P26" s="24"/>
      <c r="T26" s="318"/>
      <c r="U26" s="316"/>
    </row>
    <row r="27" spans="1:21" s="18" customFormat="1" ht="40.5" customHeight="1">
      <c r="A27" s="22"/>
      <c r="B27" s="22"/>
      <c r="C27" s="25"/>
      <c r="D27" s="340"/>
      <c r="E27" s="341"/>
      <c r="F27" s="26"/>
      <c r="G27" s="343"/>
      <c r="H27" s="21"/>
      <c r="I27" s="22">
        <v>6</v>
      </c>
      <c r="J27" s="23" t="s">
        <v>374</v>
      </c>
      <c r="K27" s="24" t="s">
        <v>749</v>
      </c>
      <c r="L27" s="25" t="s">
        <v>749</v>
      </c>
      <c r="M27" s="49" t="s">
        <v>749</v>
      </c>
      <c r="N27" s="49" t="s">
        <v>749</v>
      </c>
      <c r="O27" s="26"/>
      <c r="P27" s="24"/>
      <c r="T27" s="318"/>
      <c r="U27" s="316"/>
    </row>
    <row r="28" spans="1:21" s="18" customFormat="1" ht="40.5" customHeight="1">
      <c r="A28" s="22"/>
      <c r="B28" s="22"/>
      <c r="C28" s="25"/>
      <c r="D28" s="340"/>
      <c r="E28" s="341"/>
      <c r="F28" s="26"/>
      <c r="G28" s="343"/>
      <c r="H28" s="21"/>
      <c r="I28" s="22">
        <v>7</v>
      </c>
      <c r="J28" s="23" t="s">
        <v>375</v>
      </c>
      <c r="K28" s="24" t="s">
        <v>749</v>
      </c>
      <c r="L28" s="25" t="s">
        <v>749</v>
      </c>
      <c r="M28" s="49" t="s">
        <v>749</v>
      </c>
      <c r="N28" s="49" t="s">
        <v>749</v>
      </c>
      <c r="O28" s="26"/>
      <c r="P28" s="24"/>
      <c r="T28" s="318"/>
      <c r="U28" s="316"/>
    </row>
    <row r="29" spans="1:21" s="18" customFormat="1" ht="40.5" customHeight="1">
      <c r="A29" s="22"/>
      <c r="B29" s="22"/>
      <c r="C29" s="25"/>
      <c r="D29" s="340"/>
      <c r="E29" s="341"/>
      <c r="F29" s="26"/>
      <c r="G29" s="343"/>
      <c r="H29" s="21"/>
      <c r="I29" s="22">
        <v>8</v>
      </c>
      <c r="J29" s="23" t="s">
        <v>376</v>
      </c>
      <c r="K29" s="24" t="s">
        <v>749</v>
      </c>
      <c r="L29" s="25" t="s">
        <v>749</v>
      </c>
      <c r="M29" s="49" t="s">
        <v>749</v>
      </c>
      <c r="N29" s="49" t="s">
        <v>749</v>
      </c>
      <c r="O29" s="26"/>
      <c r="P29" s="24"/>
      <c r="T29" s="318"/>
      <c r="U29" s="316"/>
    </row>
    <row r="30" spans="1:21" s="18" customFormat="1" ht="40.5" customHeight="1">
      <c r="A30" s="22"/>
      <c r="B30" s="22"/>
      <c r="C30" s="25"/>
      <c r="D30" s="340"/>
      <c r="E30" s="341"/>
      <c r="F30" s="26"/>
      <c r="G30" s="343"/>
      <c r="H30" s="21"/>
      <c r="I30" s="22">
        <v>9</v>
      </c>
      <c r="J30" s="23" t="s">
        <v>407</v>
      </c>
      <c r="K30" s="24" t="s">
        <v>749</v>
      </c>
      <c r="L30" s="25" t="s">
        <v>749</v>
      </c>
      <c r="M30" s="49" t="s">
        <v>749</v>
      </c>
      <c r="N30" s="49" t="s">
        <v>749</v>
      </c>
      <c r="O30" s="26"/>
      <c r="P30" s="24"/>
      <c r="T30" s="318"/>
      <c r="U30" s="316"/>
    </row>
    <row r="31" spans="1:21" s="18" customFormat="1" ht="40.5" customHeight="1">
      <c r="A31" s="22"/>
      <c r="B31" s="22"/>
      <c r="C31" s="25"/>
      <c r="D31" s="340"/>
      <c r="E31" s="341"/>
      <c r="F31" s="26"/>
      <c r="G31" s="343"/>
      <c r="H31" s="21"/>
      <c r="I31" s="22">
        <v>10</v>
      </c>
      <c r="J31" s="23" t="s">
        <v>408</v>
      </c>
      <c r="K31" s="24" t="s">
        <v>749</v>
      </c>
      <c r="L31" s="25" t="s">
        <v>749</v>
      </c>
      <c r="M31" s="49" t="s">
        <v>749</v>
      </c>
      <c r="N31" s="49" t="s">
        <v>749</v>
      </c>
      <c r="O31" s="26"/>
      <c r="P31" s="24"/>
      <c r="T31" s="318"/>
      <c r="U31" s="316"/>
    </row>
    <row r="32" spans="1:21" s="18" customFormat="1" ht="40.5" customHeight="1">
      <c r="A32" s="22"/>
      <c r="B32" s="22"/>
      <c r="C32" s="25"/>
      <c r="D32" s="340"/>
      <c r="E32" s="341"/>
      <c r="F32" s="26"/>
      <c r="G32" s="343"/>
      <c r="H32" s="21"/>
      <c r="I32" s="22">
        <v>11</v>
      </c>
      <c r="J32" s="23" t="s">
        <v>409</v>
      </c>
      <c r="K32" s="24" t="s">
        <v>749</v>
      </c>
      <c r="L32" s="25" t="s">
        <v>749</v>
      </c>
      <c r="M32" s="49" t="s">
        <v>749</v>
      </c>
      <c r="N32" s="49" t="s">
        <v>749</v>
      </c>
      <c r="O32" s="26"/>
      <c r="P32" s="24"/>
      <c r="T32" s="318"/>
      <c r="U32" s="316"/>
    </row>
    <row r="33" spans="1:21" s="18" customFormat="1" ht="40.5" customHeight="1">
      <c r="A33" s="22"/>
      <c r="B33" s="22"/>
      <c r="C33" s="25"/>
      <c r="D33" s="340"/>
      <c r="E33" s="341"/>
      <c r="F33" s="26"/>
      <c r="G33" s="343"/>
      <c r="H33" s="21"/>
      <c r="I33" s="22">
        <v>12</v>
      </c>
      <c r="J33" s="23" t="s">
        <v>410</v>
      </c>
      <c r="K33" s="24" t="s">
        <v>749</v>
      </c>
      <c r="L33" s="25" t="s">
        <v>749</v>
      </c>
      <c r="M33" s="49" t="s">
        <v>749</v>
      </c>
      <c r="N33" s="49" t="s">
        <v>749</v>
      </c>
      <c r="O33" s="26"/>
      <c r="P33" s="24"/>
      <c r="T33" s="318"/>
      <c r="U33" s="316"/>
    </row>
    <row r="34" spans="1:21" s="18" customFormat="1" ht="29.25" hidden="1" customHeight="1">
      <c r="A34" s="22">
        <v>27</v>
      </c>
      <c r="B34" s="22"/>
      <c r="C34" s="25"/>
      <c r="D34" s="340"/>
      <c r="E34" s="341"/>
      <c r="F34" s="26"/>
      <c r="G34" s="343"/>
      <c r="H34" s="21"/>
      <c r="I34" s="333" t="s">
        <v>17</v>
      </c>
      <c r="J34" s="334"/>
      <c r="K34" s="334"/>
      <c r="L34" s="334"/>
      <c r="M34" s="334"/>
      <c r="N34" s="334"/>
      <c r="O34" s="334"/>
      <c r="P34" s="335"/>
      <c r="T34" s="318"/>
      <c r="U34" s="316"/>
    </row>
    <row r="35" spans="1:21" s="18" customFormat="1" ht="29.25" hidden="1" customHeight="1">
      <c r="A35" s="22">
        <v>28</v>
      </c>
      <c r="B35" s="22"/>
      <c r="C35" s="25"/>
      <c r="D35" s="340"/>
      <c r="E35" s="341"/>
      <c r="F35" s="26"/>
      <c r="G35" s="343"/>
      <c r="H35" s="21"/>
      <c r="I35" s="48" t="s">
        <v>11</v>
      </c>
      <c r="J35" s="45" t="s">
        <v>76</v>
      </c>
      <c r="K35" s="45" t="s">
        <v>75</v>
      </c>
      <c r="L35" s="46" t="s">
        <v>12</v>
      </c>
      <c r="M35" s="47" t="s">
        <v>13</v>
      </c>
      <c r="N35" s="47" t="s">
        <v>477</v>
      </c>
      <c r="O35" s="45" t="s">
        <v>14</v>
      </c>
      <c r="P35" s="45" t="s">
        <v>26</v>
      </c>
      <c r="T35" s="318"/>
      <c r="U35" s="316"/>
    </row>
    <row r="36" spans="1:21" s="18" customFormat="1" ht="29.25" hidden="1" customHeight="1">
      <c r="A36" s="22">
        <v>29</v>
      </c>
      <c r="B36" s="22"/>
      <c r="C36" s="25"/>
      <c r="D36" s="340"/>
      <c r="E36" s="341"/>
      <c r="F36" s="26"/>
      <c r="G36" s="343"/>
      <c r="H36" s="21"/>
      <c r="I36" s="22">
        <v>1</v>
      </c>
      <c r="J36" s="23" t="s">
        <v>377</v>
      </c>
      <c r="K36" s="24" t="s">
        <v>749</v>
      </c>
      <c r="L36" s="25" t="s">
        <v>749</v>
      </c>
      <c r="M36" s="49" t="s">
        <v>749</v>
      </c>
      <c r="N36" s="49" t="s">
        <v>749</v>
      </c>
      <c r="O36" s="26"/>
      <c r="P36" s="24"/>
      <c r="T36" s="318"/>
      <c r="U36" s="316"/>
    </row>
    <row r="37" spans="1:21" s="18" customFormat="1" ht="29.25" hidden="1" customHeight="1">
      <c r="A37" s="22">
        <v>30</v>
      </c>
      <c r="B37" s="22"/>
      <c r="C37" s="25"/>
      <c r="D37" s="340"/>
      <c r="E37" s="341"/>
      <c r="F37" s="26"/>
      <c r="G37" s="343"/>
      <c r="H37" s="21"/>
      <c r="I37" s="22">
        <v>2</v>
      </c>
      <c r="J37" s="23" t="s">
        <v>378</v>
      </c>
      <c r="K37" s="24" t="s">
        <v>749</v>
      </c>
      <c r="L37" s="25" t="s">
        <v>749</v>
      </c>
      <c r="M37" s="49" t="s">
        <v>749</v>
      </c>
      <c r="N37" s="49" t="s">
        <v>749</v>
      </c>
      <c r="O37" s="26"/>
      <c r="P37" s="24"/>
      <c r="T37" s="318"/>
      <c r="U37" s="316"/>
    </row>
    <row r="38" spans="1:21" s="18" customFormat="1" ht="29.25" hidden="1" customHeight="1">
      <c r="A38" s="22">
        <v>31</v>
      </c>
      <c r="B38" s="22"/>
      <c r="C38" s="25"/>
      <c r="D38" s="340"/>
      <c r="E38" s="341"/>
      <c r="F38" s="26"/>
      <c r="G38" s="343"/>
      <c r="H38" s="21"/>
      <c r="I38" s="22">
        <v>3</v>
      </c>
      <c r="J38" s="23" t="s">
        <v>379</v>
      </c>
      <c r="K38" s="24" t="s">
        <v>749</v>
      </c>
      <c r="L38" s="25" t="s">
        <v>749</v>
      </c>
      <c r="M38" s="49" t="s">
        <v>749</v>
      </c>
      <c r="N38" s="49" t="s">
        <v>749</v>
      </c>
      <c r="O38" s="26"/>
      <c r="P38" s="24"/>
      <c r="T38" s="318"/>
      <c r="U38" s="316"/>
    </row>
    <row r="39" spans="1:21" s="18" customFormat="1" ht="29.25" hidden="1" customHeight="1">
      <c r="A39" s="22">
        <v>32</v>
      </c>
      <c r="B39" s="22"/>
      <c r="C39" s="25"/>
      <c r="D39" s="340"/>
      <c r="E39" s="341"/>
      <c r="F39" s="26"/>
      <c r="G39" s="343"/>
      <c r="H39" s="21"/>
      <c r="I39" s="22">
        <v>4</v>
      </c>
      <c r="J39" s="23" t="s">
        <v>380</v>
      </c>
      <c r="K39" s="24" t="s">
        <v>749</v>
      </c>
      <c r="L39" s="25" t="s">
        <v>749</v>
      </c>
      <c r="M39" s="49" t="s">
        <v>749</v>
      </c>
      <c r="N39" s="49" t="s">
        <v>749</v>
      </c>
      <c r="O39" s="26"/>
      <c r="P39" s="24"/>
      <c r="T39" s="318"/>
      <c r="U39" s="316"/>
    </row>
    <row r="40" spans="1:21" s="18" customFormat="1" ht="29.25" hidden="1" customHeight="1">
      <c r="A40" s="22">
        <v>33</v>
      </c>
      <c r="B40" s="22"/>
      <c r="C40" s="25"/>
      <c r="D40" s="340"/>
      <c r="E40" s="341"/>
      <c r="F40" s="26"/>
      <c r="G40" s="343"/>
      <c r="H40" s="21"/>
      <c r="I40" s="22">
        <v>5</v>
      </c>
      <c r="J40" s="23" t="s">
        <v>381</v>
      </c>
      <c r="K40" s="24" t="s">
        <v>749</v>
      </c>
      <c r="L40" s="25" t="s">
        <v>749</v>
      </c>
      <c r="M40" s="49" t="s">
        <v>749</v>
      </c>
      <c r="N40" s="49" t="s">
        <v>749</v>
      </c>
      <c r="O40" s="26"/>
      <c r="P40" s="24"/>
      <c r="T40" s="318"/>
      <c r="U40" s="316"/>
    </row>
    <row r="41" spans="1:21" s="18" customFormat="1" ht="29.25" hidden="1" customHeight="1">
      <c r="A41" s="22">
        <v>34</v>
      </c>
      <c r="B41" s="22"/>
      <c r="C41" s="25"/>
      <c r="D41" s="340"/>
      <c r="E41" s="341"/>
      <c r="F41" s="26"/>
      <c r="G41" s="343"/>
      <c r="H41" s="21"/>
      <c r="I41" s="22">
        <v>6</v>
      </c>
      <c r="J41" s="23" t="s">
        <v>382</v>
      </c>
      <c r="K41" s="24" t="s">
        <v>749</v>
      </c>
      <c r="L41" s="25" t="s">
        <v>749</v>
      </c>
      <c r="M41" s="49" t="s">
        <v>749</v>
      </c>
      <c r="N41" s="49" t="s">
        <v>749</v>
      </c>
      <c r="O41" s="26"/>
      <c r="P41" s="24"/>
      <c r="T41" s="318"/>
      <c r="U41" s="316"/>
    </row>
    <row r="42" spans="1:21" s="18" customFormat="1" ht="29.25" hidden="1" customHeight="1">
      <c r="A42" s="22">
        <v>35</v>
      </c>
      <c r="B42" s="22"/>
      <c r="C42" s="25"/>
      <c r="D42" s="340"/>
      <c r="E42" s="341"/>
      <c r="F42" s="26"/>
      <c r="G42" s="343"/>
      <c r="H42" s="21"/>
      <c r="I42" s="22">
        <v>7</v>
      </c>
      <c r="J42" s="23" t="s">
        <v>383</v>
      </c>
      <c r="K42" s="24" t="s">
        <v>749</v>
      </c>
      <c r="L42" s="25" t="s">
        <v>749</v>
      </c>
      <c r="M42" s="49" t="s">
        <v>749</v>
      </c>
      <c r="N42" s="49" t="s">
        <v>749</v>
      </c>
      <c r="O42" s="26"/>
      <c r="P42" s="24"/>
      <c r="T42" s="318"/>
      <c r="U42" s="316"/>
    </row>
    <row r="43" spans="1:21" s="18" customFormat="1" ht="29.25" hidden="1" customHeight="1">
      <c r="A43" s="22">
        <v>36</v>
      </c>
      <c r="B43" s="22"/>
      <c r="C43" s="25"/>
      <c r="D43" s="340"/>
      <c r="E43" s="341"/>
      <c r="F43" s="26"/>
      <c r="G43" s="343"/>
      <c r="H43" s="21"/>
      <c r="I43" s="22">
        <v>8</v>
      </c>
      <c r="J43" s="23" t="s">
        <v>384</v>
      </c>
      <c r="K43" s="24" t="s">
        <v>749</v>
      </c>
      <c r="L43" s="25" t="s">
        <v>749</v>
      </c>
      <c r="M43" s="49" t="s">
        <v>749</v>
      </c>
      <c r="N43" s="49" t="s">
        <v>749</v>
      </c>
      <c r="O43" s="26"/>
      <c r="P43" s="24"/>
      <c r="T43" s="318"/>
      <c r="U43" s="316"/>
    </row>
    <row r="44" spans="1:21" s="18" customFormat="1" ht="29.25" hidden="1" customHeight="1">
      <c r="A44" s="22">
        <v>37</v>
      </c>
      <c r="B44" s="22"/>
      <c r="C44" s="25"/>
      <c r="D44" s="340"/>
      <c r="E44" s="341"/>
      <c r="F44" s="26"/>
      <c r="G44" s="343"/>
      <c r="H44" s="21"/>
      <c r="I44" s="22">
        <v>9</v>
      </c>
      <c r="J44" s="23" t="s">
        <v>403</v>
      </c>
      <c r="K44" s="24" t="s">
        <v>749</v>
      </c>
      <c r="L44" s="25" t="s">
        <v>749</v>
      </c>
      <c r="M44" s="49" t="s">
        <v>749</v>
      </c>
      <c r="N44" s="49" t="s">
        <v>749</v>
      </c>
      <c r="O44" s="26"/>
      <c r="P44" s="24"/>
      <c r="T44" s="318"/>
      <c r="U44" s="316"/>
    </row>
    <row r="45" spans="1:21" s="18" customFormat="1" ht="29.25" hidden="1" customHeight="1">
      <c r="A45" s="22">
        <v>38</v>
      </c>
      <c r="B45" s="22"/>
      <c r="C45" s="25"/>
      <c r="D45" s="340"/>
      <c r="E45" s="341"/>
      <c r="F45" s="26"/>
      <c r="G45" s="343"/>
      <c r="H45" s="21"/>
      <c r="I45" s="22">
        <v>10</v>
      </c>
      <c r="J45" s="23" t="s">
        <v>404</v>
      </c>
      <c r="K45" s="24" t="s">
        <v>749</v>
      </c>
      <c r="L45" s="25" t="s">
        <v>749</v>
      </c>
      <c r="M45" s="49" t="s">
        <v>749</v>
      </c>
      <c r="N45" s="49" t="s">
        <v>749</v>
      </c>
      <c r="O45" s="26"/>
      <c r="P45" s="24"/>
      <c r="T45" s="318"/>
      <c r="U45" s="316"/>
    </row>
    <row r="46" spans="1:21" s="18" customFormat="1" ht="29.25" hidden="1" customHeight="1">
      <c r="A46" s="22">
        <v>39</v>
      </c>
      <c r="B46" s="22"/>
      <c r="C46" s="25"/>
      <c r="D46" s="340"/>
      <c r="E46" s="341"/>
      <c r="F46" s="26"/>
      <c r="G46" s="343"/>
      <c r="H46" s="21"/>
      <c r="I46" s="22">
        <v>11</v>
      </c>
      <c r="J46" s="23" t="s">
        <v>405</v>
      </c>
      <c r="K46" s="24" t="s">
        <v>749</v>
      </c>
      <c r="L46" s="25" t="s">
        <v>749</v>
      </c>
      <c r="M46" s="49" t="s">
        <v>749</v>
      </c>
      <c r="N46" s="49" t="s">
        <v>749</v>
      </c>
      <c r="O46" s="26"/>
      <c r="P46" s="24"/>
      <c r="T46" s="318"/>
      <c r="U46" s="316"/>
    </row>
    <row r="47" spans="1:21" s="18" customFormat="1" ht="29.25" hidden="1" customHeight="1">
      <c r="A47" s="22">
        <v>40</v>
      </c>
      <c r="B47" s="22"/>
      <c r="C47" s="25"/>
      <c r="D47" s="340"/>
      <c r="E47" s="341"/>
      <c r="F47" s="26"/>
      <c r="G47" s="343"/>
      <c r="H47" s="21"/>
      <c r="I47" s="22">
        <v>12</v>
      </c>
      <c r="J47" s="23" t="s">
        <v>406</v>
      </c>
      <c r="K47" s="24" t="s">
        <v>749</v>
      </c>
      <c r="L47" s="25" t="s">
        <v>749</v>
      </c>
      <c r="M47" s="49" t="s">
        <v>749</v>
      </c>
      <c r="N47" s="49" t="s">
        <v>749</v>
      </c>
      <c r="O47" s="26"/>
      <c r="P47" s="24"/>
      <c r="T47" s="318"/>
      <c r="U47" s="316"/>
    </row>
    <row r="48" spans="1:21" s="18" customFormat="1" ht="29.25" hidden="1" customHeight="1">
      <c r="A48" s="22">
        <v>41</v>
      </c>
      <c r="B48" s="22"/>
      <c r="C48" s="25"/>
      <c r="D48" s="340"/>
      <c r="E48" s="341"/>
      <c r="F48" s="26"/>
      <c r="G48" s="343"/>
      <c r="H48" s="21"/>
      <c r="I48" s="333" t="s">
        <v>44</v>
      </c>
      <c r="J48" s="334"/>
      <c r="K48" s="334"/>
      <c r="L48" s="334"/>
      <c r="M48" s="334"/>
      <c r="N48" s="334"/>
      <c r="O48" s="334"/>
      <c r="P48" s="335"/>
      <c r="T48" s="318"/>
      <c r="U48" s="316"/>
    </row>
    <row r="49" spans="1:21" s="18" customFormat="1" ht="29.25" hidden="1" customHeight="1">
      <c r="A49" s="22">
        <v>42</v>
      </c>
      <c r="B49" s="22"/>
      <c r="C49" s="25"/>
      <c r="D49" s="340"/>
      <c r="E49" s="341"/>
      <c r="F49" s="26"/>
      <c r="G49" s="343"/>
      <c r="H49" s="21"/>
      <c r="I49" s="48" t="s">
        <v>11</v>
      </c>
      <c r="J49" s="45" t="s">
        <v>76</v>
      </c>
      <c r="K49" s="45" t="s">
        <v>75</v>
      </c>
      <c r="L49" s="46" t="s">
        <v>12</v>
      </c>
      <c r="M49" s="47" t="s">
        <v>13</v>
      </c>
      <c r="N49" s="47" t="s">
        <v>477</v>
      </c>
      <c r="O49" s="45" t="s">
        <v>14</v>
      </c>
      <c r="P49" s="45" t="s">
        <v>26</v>
      </c>
      <c r="T49" s="318"/>
      <c r="U49" s="316"/>
    </row>
    <row r="50" spans="1:21" s="18" customFormat="1" ht="29.25" hidden="1" customHeight="1">
      <c r="A50" s="22">
        <v>43</v>
      </c>
      <c r="B50" s="22"/>
      <c r="C50" s="25"/>
      <c r="D50" s="340"/>
      <c r="E50" s="341"/>
      <c r="F50" s="26"/>
      <c r="G50" s="343"/>
      <c r="H50" s="21"/>
      <c r="I50" s="22">
        <v>1</v>
      </c>
      <c r="J50" s="23" t="s">
        <v>385</v>
      </c>
      <c r="K50" s="24" t="s">
        <v>749</v>
      </c>
      <c r="L50" s="25" t="s">
        <v>749</v>
      </c>
      <c r="M50" s="49" t="s">
        <v>749</v>
      </c>
      <c r="N50" s="49" t="s">
        <v>749</v>
      </c>
      <c r="O50" s="26"/>
      <c r="P50" s="24"/>
      <c r="T50" s="318"/>
      <c r="U50" s="316"/>
    </row>
    <row r="51" spans="1:21" s="18" customFormat="1" ht="29.25" hidden="1" customHeight="1">
      <c r="A51" s="22">
        <v>44</v>
      </c>
      <c r="B51" s="22"/>
      <c r="C51" s="25"/>
      <c r="D51" s="340"/>
      <c r="E51" s="341"/>
      <c r="F51" s="26"/>
      <c r="G51" s="343"/>
      <c r="H51" s="21"/>
      <c r="I51" s="22">
        <v>2</v>
      </c>
      <c r="J51" s="23" t="s">
        <v>386</v>
      </c>
      <c r="K51" s="24" t="s">
        <v>749</v>
      </c>
      <c r="L51" s="25" t="s">
        <v>749</v>
      </c>
      <c r="M51" s="49" t="s">
        <v>749</v>
      </c>
      <c r="N51" s="49" t="s">
        <v>749</v>
      </c>
      <c r="O51" s="26"/>
      <c r="P51" s="24"/>
      <c r="T51" s="318"/>
      <c r="U51" s="316"/>
    </row>
    <row r="52" spans="1:21" s="18" customFormat="1" ht="29.25" hidden="1" customHeight="1">
      <c r="A52" s="22">
        <v>45</v>
      </c>
      <c r="B52" s="22"/>
      <c r="C52" s="25"/>
      <c r="D52" s="340"/>
      <c r="E52" s="341"/>
      <c r="F52" s="26"/>
      <c r="G52" s="343"/>
      <c r="H52" s="21"/>
      <c r="I52" s="22">
        <v>3</v>
      </c>
      <c r="J52" s="23" t="s">
        <v>387</v>
      </c>
      <c r="K52" s="24" t="s">
        <v>749</v>
      </c>
      <c r="L52" s="25" t="s">
        <v>749</v>
      </c>
      <c r="M52" s="49" t="s">
        <v>749</v>
      </c>
      <c r="N52" s="49" t="s">
        <v>749</v>
      </c>
      <c r="O52" s="26"/>
      <c r="P52" s="24"/>
      <c r="T52" s="318"/>
      <c r="U52" s="316"/>
    </row>
    <row r="53" spans="1:21" s="18" customFormat="1" ht="29.25" hidden="1" customHeight="1">
      <c r="A53" s="22">
        <v>46</v>
      </c>
      <c r="B53" s="22"/>
      <c r="C53" s="25"/>
      <c r="D53" s="340"/>
      <c r="E53" s="341"/>
      <c r="F53" s="26"/>
      <c r="G53" s="343"/>
      <c r="H53" s="21"/>
      <c r="I53" s="22">
        <v>4</v>
      </c>
      <c r="J53" s="23" t="s">
        <v>388</v>
      </c>
      <c r="K53" s="24" t="s">
        <v>749</v>
      </c>
      <c r="L53" s="25" t="s">
        <v>749</v>
      </c>
      <c r="M53" s="49" t="s">
        <v>749</v>
      </c>
      <c r="N53" s="49" t="s">
        <v>749</v>
      </c>
      <c r="O53" s="26"/>
      <c r="P53" s="24"/>
      <c r="T53" s="318"/>
      <c r="U53" s="316"/>
    </row>
    <row r="54" spans="1:21" s="18" customFormat="1" ht="29.25" hidden="1" customHeight="1">
      <c r="A54" s="22">
        <v>47</v>
      </c>
      <c r="B54" s="22"/>
      <c r="C54" s="25"/>
      <c r="D54" s="340"/>
      <c r="E54" s="341"/>
      <c r="F54" s="26"/>
      <c r="G54" s="343"/>
      <c r="H54" s="21"/>
      <c r="I54" s="22">
        <v>5</v>
      </c>
      <c r="J54" s="23" t="s">
        <v>389</v>
      </c>
      <c r="K54" s="24" t="s">
        <v>749</v>
      </c>
      <c r="L54" s="25" t="s">
        <v>749</v>
      </c>
      <c r="M54" s="49" t="s">
        <v>749</v>
      </c>
      <c r="N54" s="49" t="s">
        <v>749</v>
      </c>
      <c r="O54" s="26"/>
      <c r="P54" s="24"/>
      <c r="T54" s="318"/>
      <c r="U54" s="316"/>
    </row>
    <row r="55" spans="1:21" s="18" customFormat="1" ht="29.25" hidden="1" customHeight="1">
      <c r="A55" s="22">
        <v>48</v>
      </c>
      <c r="B55" s="22"/>
      <c r="C55" s="25"/>
      <c r="D55" s="340"/>
      <c r="E55" s="341"/>
      <c r="F55" s="26"/>
      <c r="G55" s="343"/>
      <c r="H55" s="21"/>
      <c r="I55" s="22">
        <v>6</v>
      </c>
      <c r="J55" s="23" t="s">
        <v>390</v>
      </c>
      <c r="K55" s="24" t="s">
        <v>749</v>
      </c>
      <c r="L55" s="25" t="s">
        <v>749</v>
      </c>
      <c r="M55" s="49" t="s">
        <v>749</v>
      </c>
      <c r="N55" s="49" t="s">
        <v>749</v>
      </c>
      <c r="O55" s="26"/>
      <c r="P55" s="24"/>
      <c r="T55" s="318"/>
      <c r="U55" s="316"/>
    </row>
    <row r="56" spans="1:21" s="18" customFormat="1" ht="29.25" hidden="1" customHeight="1">
      <c r="A56" s="22">
        <v>49</v>
      </c>
      <c r="B56" s="22"/>
      <c r="C56" s="25"/>
      <c r="D56" s="340"/>
      <c r="E56" s="341"/>
      <c r="F56" s="26"/>
      <c r="G56" s="343"/>
      <c r="H56" s="21"/>
      <c r="I56" s="22">
        <v>7</v>
      </c>
      <c r="J56" s="23" t="s">
        <v>391</v>
      </c>
      <c r="K56" s="24" t="s">
        <v>749</v>
      </c>
      <c r="L56" s="25" t="s">
        <v>749</v>
      </c>
      <c r="M56" s="49" t="s">
        <v>749</v>
      </c>
      <c r="N56" s="49" t="s">
        <v>749</v>
      </c>
      <c r="O56" s="26"/>
      <c r="P56" s="24"/>
      <c r="T56" s="318"/>
      <c r="U56" s="316"/>
    </row>
    <row r="57" spans="1:21" s="18" customFormat="1" ht="29.25" hidden="1" customHeight="1">
      <c r="A57" s="22">
        <v>50</v>
      </c>
      <c r="B57" s="22"/>
      <c r="C57" s="25"/>
      <c r="D57" s="340"/>
      <c r="E57" s="341"/>
      <c r="F57" s="26"/>
      <c r="G57" s="343"/>
      <c r="H57" s="21"/>
      <c r="I57" s="22">
        <v>8</v>
      </c>
      <c r="J57" s="23" t="s">
        <v>392</v>
      </c>
      <c r="K57" s="24" t="s">
        <v>749</v>
      </c>
      <c r="L57" s="25" t="s">
        <v>749</v>
      </c>
      <c r="M57" s="49" t="s">
        <v>749</v>
      </c>
      <c r="N57" s="49" t="s">
        <v>749</v>
      </c>
      <c r="O57" s="26"/>
      <c r="P57" s="24"/>
      <c r="T57" s="318"/>
      <c r="U57" s="316"/>
    </row>
    <row r="58" spans="1:21" s="18" customFormat="1" ht="29.25" hidden="1" customHeight="1">
      <c r="A58" s="22">
        <v>51</v>
      </c>
      <c r="B58" s="22"/>
      <c r="C58" s="25"/>
      <c r="D58" s="340"/>
      <c r="E58" s="341"/>
      <c r="F58" s="26"/>
      <c r="G58" s="343"/>
      <c r="H58" s="21"/>
      <c r="I58" s="22">
        <v>9</v>
      </c>
      <c r="J58" s="23" t="s">
        <v>399</v>
      </c>
      <c r="K58" s="24" t="s">
        <v>749</v>
      </c>
      <c r="L58" s="25" t="s">
        <v>749</v>
      </c>
      <c r="M58" s="49" t="s">
        <v>749</v>
      </c>
      <c r="N58" s="49" t="s">
        <v>749</v>
      </c>
      <c r="O58" s="26"/>
      <c r="P58" s="24"/>
      <c r="T58" s="318"/>
      <c r="U58" s="316"/>
    </row>
    <row r="59" spans="1:21" s="18" customFormat="1" ht="29.25" hidden="1" customHeight="1">
      <c r="A59" s="22">
        <v>52</v>
      </c>
      <c r="B59" s="22"/>
      <c r="C59" s="25"/>
      <c r="D59" s="340"/>
      <c r="E59" s="341"/>
      <c r="F59" s="26"/>
      <c r="G59" s="343"/>
      <c r="H59" s="21"/>
      <c r="I59" s="22">
        <v>10</v>
      </c>
      <c r="J59" s="23" t="s">
        <v>400</v>
      </c>
      <c r="K59" s="24" t="s">
        <v>749</v>
      </c>
      <c r="L59" s="25" t="s">
        <v>749</v>
      </c>
      <c r="M59" s="49" t="s">
        <v>749</v>
      </c>
      <c r="N59" s="49" t="s">
        <v>749</v>
      </c>
      <c r="O59" s="26"/>
      <c r="P59" s="24"/>
      <c r="T59" s="318"/>
      <c r="U59" s="316"/>
    </row>
    <row r="60" spans="1:21" s="18" customFormat="1" ht="29.25" hidden="1" customHeight="1">
      <c r="A60" s="22">
        <v>53</v>
      </c>
      <c r="B60" s="22"/>
      <c r="C60" s="25"/>
      <c r="D60" s="340"/>
      <c r="E60" s="341"/>
      <c r="F60" s="26"/>
      <c r="G60" s="343"/>
      <c r="H60" s="21"/>
      <c r="I60" s="22">
        <v>11</v>
      </c>
      <c r="J60" s="23" t="s">
        <v>401</v>
      </c>
      <c r="K60" s="24" t="s">
        <v>749</v>
      </c>
      <c r="L60" s="25" t="s">
        <v>749</v>
      </c>
      <c r="M60" s="49" t="s">
        <v>749</v>
      </c>
      <c r="N60" s="49" t="s">
        <v>749</v>
      </c>
      <c r="O60" s="26"/>
      <c r="P60" s="24"/>
      <c r="T60" s="318"/>
      <c r="U60" s="316"/>
    </row>
    <row r="61" spans="1:21" s="18" customFormat="1" ht="29.25" hidden="1" customHeight="1">
      <c r="A61" s="22">
        <v>54</v>
      </c>
      <c r="B61" s="22"/>
      <c r="C61" s="25"/>
      <c r="D61" s="340"/>
      <c r="E61" s="341"/>
      <c r="F61" s="26"/>
      <c r="G61" s="343"/>
      <c r="H61" s="21"/>
      <c r="I61" s="22">
        <v>12</v>
      </c>
      <c r="J61" s="23" t="s">
        <v>402</v>
      </c>
      <c r="K61" s="24" t="s">
        <v>749</v>
      </c>
      <c r="L61" s="25" t="s">
        <v>749</v>
      </c>
      <c r="M61" s="49" t="s">
        <v>749</v>
      </c>
      <c r="N61" s="49" t="s">
        <v>749</v>
      </c>
      <c r="O61" s="26"/>
      <c r="P61" s="24"/>
      <c r="T61" s="318"/>
      <c r="U61" s="316"/>
    </row>
    <row r="62" spans="1:21" ht="13.5" customHeight="1">
      <c r="A62" s="34"/>
      <c r="B62" s="34"/>
      <c r="C62" s="35"/>
      <c r="D62" s="56"/>
      <c r="E62" s="36"/>
      <c r="F62" s="37"/>
      <c r="G62" s="38"/>
      <c r="I62" s="39"/>
      <c r="J62" s="40"/>
      <c r="K62" s="41"/>
      <c r="L62" s="42"/>
      <c r="M62" s="52"/>
      <c r="N62" s="52"/>
      <c r="O62" s="43"/>
      <c r="P62" s="41"/>
    </row>
    <row r="63" spans="1:21" ht="14.25" customHeight="1">
      <c r="A63" s="30" t="s">
        <v>18</v>
      </c>
      <c r="B63" s="30"/>
      <c r="C63" s="30"/>
      <c r="D63" s="57"/>
      <c r="E63" s="50" t="s">
        <v>0</v>
      </c>
      <c r="F63" s="44" t="s">
        <v>1</v>
      </c>
      <c r="G63" s="27"/>
      <c r="H63" s="31" t="s">
        <v>2</v>
      </c>
      <c r="I63" s="31"/>
      <c r="J63" s="31"/>
      <c r="K63" s="31"/>
      <c r="M63" s="53" t="s">
        <v>3</v>
      </c>
      <c r="N63" s="54" t="s">
        <v>3</v>
      </c>
      <c r="O63" s="27" t="s">
        <v>3</v>
      </c>
      <c r="P63" s="30"/>
      <c r="Q63" s="32"/>
    </row>
  </sheetData>
  <sortState ref="B8:F15">
    <sortCondition ref="F8:F15"/>
  </sortState>
  <mergeCells count="19">
    <mergeCell ref="A1:P1"/>
    <mergeCell ref="A2:P2"/>
    <mergeCell ref="A3:C3"/>
    <mergeCell ref="D3:E3"/>
    <mergeCell ref="F3:G3"/>
    <mergeCell ref="G6:G7"/>
    <mergeCell ref="A4:C4"/>
    <mergeCell ref="N3:P3"/>
    <mergeCell ref="B6:B7"/>
    <mergeCell ref="D4:E4"/>
    <mergeCell ref="N4:P4"/>
    <mergeCell ref="N5:P5"/>
    <mergeCell ref="A6:A7"/>
    <mergeCell ref="E6:E7"/>
    <mergeCell ref="F6:F7"/>
    <mergeCell ref="I3:M3"/>
    <mergeCell ref="C6:C7"/>
    <mergeCell ref="D6:D7"/>
    <mergeCell ref="F4:K4"/>
  </mergeCells>
  <conditionalFormatting sqref="N1:N1048576">
    <cfRule type="containsText" dxfId="7" priority="5" stopIfTrue="1" operator="containsText" text="FERDİ">
      <formula>NOT(ISERROR(SEARCH("FERDİ",N1)))</formula>
    </cfRule>
  </conditionalFormatting>
  <conditionalFormatting sqref="E1:E1048576">
    <cfRule type="containsText" dxfId="6" priority="4" stopIfTrue="1" operator="containsText" text="FERDİ">
      <formula>NOT(ISERROR(SEARCH("FERDİ",E1)))</formula>
    </cfRule>
  </conditionalFormatting>
  <conditionalFormatting sqref="N3">
    <cfRule type="containsText" dxfId="5" priority="3" stopIfTrue="1" operator="containsText" text="FERDİ">
      <formula>NOT(ISERROR(SEARCH("FERDİ",N3)))</formula>
    </cfRule>
  </conditionalFormatting>
  <conditionalFormatting sqref="N4">
    <cfRule type="containsText" dxfId="4" priority="2" stopIfTrue="1" operator="containsText" text="FERDİ">
      <formula>NOT(ISERROR(SEARCH("FERDİ",N4)))</formula>
    </cfRule>
  </conditionalFormatting>
  <conditionalFormatting sqref="N4">
    <cfRule type="containsText" dxfId="3"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ayfa25">
    <tabColor rgb="FFFFC000"/>
  </sheetPr>
  <dimension ref="A1:Z65551"/>
  <sheetViews>
    <sheetView view="pageBreakPreview" topLeftCell="A40" zoomScale="70" zoomScaleSheetLayoutView="70" workbookViewId="0">
      <selection activeCell="K54" sqref="K54:M55"/>
    </sheetView>
  </sheetViews>
  <sheetFormatPr defaultRowHeight="12.75"/>
  <cols>
    <col min="1" max="1" width="4.85546875" style="27" customWidth="1"/>
    <col min="2" max="2" width="7.7109375" style="27" bestFit="1" customWidth="1"/>
    <col min="3" max="3" width="15.28515625" style="20" customWidth="1"/>
    <col min="4" max="4" width="28.5703125" style="51" customWidth="1"/>
    <col min="5" max="5" width="35.42578125" style="51" customWidth="1"/>
    <col min="6" max="6" width="12.5703125" style="20" customWidth="1"/>
    <col min="7" max="7" width="9.85546875" style="28" customWidth="1"/>
    <col min="8" max="8" width="1.7109375" style="372" customWidth="1"/>
    <col min="9" max="9" width="6.28515625" style="27" customWidth="1"/>
    <col min="10" max="10" width="19.7109375" style="27" hidden="1" customWidth="1"/>
    <col min="11" max="11" width="10" style="27" customWidth="1"/>
    <col min="12" max="12" width="16.7109375" style="29" customWidth="1"/>
    <col min="13" max="13" width="31.7109375" style="55" customWidth="1"/>
    <col min="14" max="14" width="24.28515625" style="55" customWidth="1"/>
    <col min="15" max="15" width="13.7109375" style="55" customWidth="1"/>
    <col min="16" max="16" width="7.7109375" style="20" customWidth="1"/>
    <col min="17" max="17" width="5.7109375" style="394" hidden="1" customWidth="1"/>
    <col min="18" max="19" width="9.140625" style="20"/>
    <col min="20" max="20" width="7.7109375" style="320" hidden="1" customWidth="1"/>
    <col min="21" max="21" width="4.42578125" style="316" hidden="1" customWidth="1"/>
    <col min="22" max="24" width="9.140625" style="20"/>
    <col min="25" max="25" width="9.5703125" style="364" customWidth="1"/>
    <col min="26" max="26" width="0" style="20" hidden="1" customWidth="1"/>
    <col min="27" max="16384" width="9.140625" style="20"/>
  </cols>
  <sheetData>
    <row r="1" spans="1:26" s="10" customFormat="1" ht="48.75" customHeight="1">
      <c r="A1" s="778" t="s">
        <v>747</v>
      </c>
      <c r="B1" s="778"/>
      <c r="C1" s="778"/>
      <c r="D1" s="778"/>
      <c r="E1" s="778"/>
      <c r="F1" s="778"/>
      <c r="G1" s="778"/>
      <c r="H1" s="778"/>
      <c r="I1" s="778"/>
      <c r="J1" s="778"/>
      <c r="K1" s="778"/>
      <c r="L1" s="778"/>
      <c r="M1" s="778"/>
      <c r="N1" s="778"/>
      <c r="O1" s="778"/>
      <c r="P1" s="778"/>
      <c r="Q1" s="391"/>
      <c r="T1" s="319">
        <v>15614</v>
      </c>
      <c r="U1" s="315">
        <v>100</v>
      </c>
      <c r="Y1" s="353"/>
    </row>
    <row r="2" spans="1:26" s="10" customFormat="1" ht="24.75" customHeight="1">
      <c r="A2" s="779" t="s">
        <v>487</v>
      </c>
      <c r="B2" s="779"/>
      <c r="C2" s="779"/>
      <c r="D2" s="779"/>
      <c r="E2" s="779"/>
      <c r="F2" s="779"/>
      <c r="G2" s="779"/>
      <c r="H2" s="779"/>
      <c r="I2" s="779"/>
      <c r="J2" s="779"/>
      <c r="K2" s="779"/>
      <c r="L2" s="779"/>
      <c r="M2" s="779"/>
      <c r="N2" s="779"/>
      <c r="O2" s="779"/>
      <c r="P2" s="779"/>
      <c r="Q2" s="391"/>
      <c r="T2" s="319">
        <v>15644</v>
      </c>
      <c r="U2" s="315">
        <v>99</v>
      </c>
      <c r="Y2" s="353"/>
    </row>
    <row r="3" spans="1:26" s="11" customFormat="1" ht="30" customHeight="1">
      <c r="A3" s="780" t="s">
        <v>90</v>
      </c>
      <c r="B3" s="780"/>
      <c r="C3" s="780"/>
      <c r="D3" s="781" t="s">
        <v>456</v>
      </c>
      <c r="E3" s="781"/>
      <c r="F3" s="782"/>
      <c r="G3" s="782"/>
      <c r="H3" s="488"/>
      <c r="I3" s="818"/>
      <c r="J3" s="818"/>
      <c r="K3" s="818"/>
      <c r="L3" s="818"/>
      <c r="M3" s="386" t="s">
        <v>360</v>
      </c>
      <c r="N3" s="752" t="s">
        <v>748</v>
      </c>
      <c r="O3" s="752"/>
      <c r="P3" s="752"/>
      <c r="Q3" s="392"/>
      <c r="T3" s="319">
        <v>15674</v>
      </c>
      <c r="U3" s="315">
        <v>98</v>
      </c>
      <c r="Y3" s="354"/>
    </row>
    <row r="4" spans="1:26" s="11" customFormat="1" ht="25.5" customHeight="1">
      <c r="A4" s="769" t="s">
        <v>80</v>
      </c>
      <c r="B4" s="769"/>
      <c r="C4" s="769"/>
      <c r="D4" s="770" t="s">
        <v>480</v>
      </c>
      <c r="E4" s="770"/>
      <c r="F4" s="489"/>
      <c r="G4" s="489"/>
      <c r="H4" s="490"/>
      <c r="I4" s="489"/>
      <c r="J4" s="489"/>
      <c r="K4" s="489"/>
      <c r="L4" s="491"/>
      <c r="M4" s="387" t="s">
        <v>88</v>
      </c>
      <c r="N4" s="759" t="s">
        <v>690</v>
      </c>
      <c r="O4" s="759"/>
      <c r="P4" s="759"/>
      <c r="Q4" s="392"/>
      <c r="T4" s="319">
        <v>15704</v>
      </c>
      <c r="U4" s="315">
        <v>97</v>
      </c>
      <c r="Y4" s="354"/>
    </row>
    <row r="5" spans="1:26" s="10" customFormat="1" ht="15" customHeight="1">
      <c r="A5" s="12"/>
      <c r="B5" s="12"/>
      <c r="C5" s="13"/>
      <c r="D5" s="14"/>
      <c r="E5" s="15"/>
      <c r="F5" s="15"/>
      <c r="G5" s="15"/>
      <c r="H5" s="355"/>
      <c r="I5" s="12"/>
      <c r="J5" s="12"/>
      <c r="K5" s="12"/>
      <c r="L5" s="16"/>
      <c r="M5" s="17"/>
      <c r="N5" s="756">
        <v>41793.905943749996</v>
      </c>
      <c r="O5" s="756"/>
      <c r="P5" s="756"/>
      <c r="Q5" s="391"/>
      <c r="T5" s="319">
        <v>15734</v>
      </c>
      <c r="U5" s="315">
        <v>96</v>
      </c>
      <c r="Y5" s="353"/>
    </row>
    <row r="6" spans="1:26" s="18" customFormat="1" ht="27" customHeight="1">
      <c r="A6" s="766" t="s">
        <v>11</v>
      </c>
      <c r="B6" s="767" t="s">
        <v>75</v>
      </c>
      <c r="C6" s="776" t="s">
        <v>87</v>
      </c>
      <c r="D6" s="775" t="s">
        <v>13</v>
      </c>
      <c r="E6" s="775" t="s">
        <v>479</v>
      </c>
      <c r="F6" s="775" t="s">
        <v>14</v>
      </c>
      <c r="G6" s="773" t="s">
        <v>159</v>
      </c>
      <c r="H6" s="356"/>
      <c r="I6" s="333" t="s">
        <v>15</v>
      </c>
      <c r="J6" s="334"/>
      <c r="K6" s="334"/>
      <c r="L6" s="334"/>
      <c r="M6" s="334"/>
      <c r="N6" s="334"/>
      <c r="O6" s="334"/>
      <c r="P6" s="335"/>
      <c r="Q6" s="393"/>
      <c r="T6" s="320">
        <v>15764</v>
      </c>
      <c r="U6" s="316">
        <v>95</v>
      </c>
      <c r="Y6" s="357"/>
    </row>
    <row r="7" spans="1:26" ht="41.25" customHeight="1" thickBot="1">
      <c r="A7" s="767"/>
      <c r="B7" s="819"/>
      <c r="C7" s="820"/>
      <c r="D7" s="773"/>
      <c r="E7" s="773"/>
      <c r="F7" s="773"/>
      <c r="G7" s="821"/>
      <c r="H7" s="358"/>
      <c r="I7" s="359" t="s">
        <v>11</v>
      </c>
      <c r="J7" s="360" t="s">
        <v>76</v>
      </c>
      <c r="K7" s="360" t="s">
        <v>75</v>
      </c>
      <c r="L7" s="361" t="s">
        <v>12</v>
      </c>
      <c r="M7" s="362" t="s">
        <v>13</v>
      </c>
      <c r="N7" s="362" t="s">
        <v>479</v>
      </c>
      <c r="O7" s="363" t="s">
        <v>457</v>
      </c>
      <c r="P7" s="360" t="s">
        <v>26</v>
      </c>
      <c r="T7" s="320">
        <v>15794</v>
      </c>
      <c r="U7" s="316">
        <v>94</v>
      </c>
    </row>
    <row r="8" spans="1:26" s="18" customFormat="1" ht="30" customHeight="1">
      <c r="A8" s="822">
        <v>1</v>
      </c>
      <c r="B8" s="613">
        <v>315</v>
      </c>
      <c r="C8" s="503">
        <v>33883</v>
      </c>
      <c r="D8" s="511" t="s">
        <v>610</v>
      </c>
      <c r="E8" s="825" t="s">
        <v>594</v>
      </c>
      <c r="F8" s="828">
        <v>4719</v>
      </c>
      <c r="G8" s="837">
        <v>8</v>
      </c>
      <c r="H8" s="501">
        <v>5</v>
      </c>
      <c r="I8" s="834">
        <v>1</v>
      </c>
      <c r="J8" s="675"/>
      <c r="K8" s="502">
        <v>347</v>
      </c>
      <c r="L8" s="503">
        <v>347</v>
      </c>
      <c r="M8" s="504" t="s">
        <v>633</v>
      </c>
      <c r="N8" s="825" t="s">
        <v>632</v>
      </c>
      <c r="O8" s="828">
        <v>5145</v>
      </c>
      <c r="P8" s="831">
        <v>4</v>
      </c>
      <c r="Q8" s="365">
        <v>6</v>
      </c>
      <c r="R8" s="18">
        <v>6</v>
      </c>
      <c r="T8" s="320">
        <v>15824</v>
      </c>
      <c r="U8" s="316">
        <v>93</v>
      </c>
      <c r="Y8" s="366"/>
      <c r="Z8" s="367">
        <v>5145</v>
      </c>
    </row>
    <row r="9" spans="1:26" s="18" customFormat="1" ht="30" customHeight="1">
      <c r="A9" s="823"/>
      <c r="B9" s="613">
        <v>321</v>
      </c>
      <c r="C9" s="503">
        <v>35483</v>
      </c>
      <c r="D9" s="511" t="s">
        <v>609</v>
      </c>
      <c r="E9" s="826"/>
      <c r="F9" s="829"/>
      <c r="G9" s="838"/>
      <c r="H9" s="501" t="s">
        <v>749</v>
      </c>
      <c r="I9" s="835"/>
      <c r="J9" s="676"/>
      <c r="K9" s="505">
        <v>351</v>
      </c>
      <c r="L9" s="506">
        <v>351</v>
      </c>
      <c r="M9" s="507" t="s">
        <v>631</v>
      </c>
      <c r="N9" s="826"/>
      <c r="O9" s="829"/>
      <c r="P9" s="832"/>
      <c r="Q9" s="365"/>
      <c r="T9" s="320">
        <v>15854</v>
      </c>
      <c r="U9" s="316">
        <v>92</v>
      </c>
      <c r="Y9" s="366"/>
      <c r="Z9" s="367" t="s">
        <v>749</v>
      </c>
    </row>
    <row r="10" spans="1:26" s="18" customFormat="1" ht="30" customHeight="1">
      <c r="A10" s="823"/>
      <c r="B10" s="613">
        <v>318</v>
      </c>
      <c r="C10" s="503">
        <v>29546</v>
      </c>
      <c r="D10" s="511" t="s">
        <v>608</v>
      </c>
      <c r="E10" s="826"/>
      <c r="F10" s="829"/>
      <c r="G10" s="838"/>
      <c r="H10" s="501" t="s">
        <v>749</v>
      </c>
      <c r="I10" s="835"/>
      <c r="J10" s="676"/>
      <c r="K10" s="505">
        <v>337</v>
      </c>
      <c r="L10" s="506">
        <v>337</v>
      </c>
      <c r="M10" s="507" t="s">
        <v>639</v>
      </c>
      <c r="N10" s="826"/>
      <c r="O10" s="829"/>
      <c r="P10" s="832"/>
      <c r="Q10" s="365"/>
      <c r="T10" s="320">
        <v>15884</v>
      </c>
      <c r="U10" s="316">
        <v>91</v>
      </c>
      <c r="Y10" s="366"/>
      <c r="Z10" s="367" t="s">
        <v>749</v>
      </c>
    </row>
    <row r="11" spans="1:26" s="18" customFormat="1" ht="30" customHeight="1">
      <c r="A11" s="824"/>
      <c r="B11" s="613">
        <v>317</v>
      </c>
      <c r="C11" s="503">
        <v>32176</v>
      </c>
      <c r="D11" s="511" t="s">
        <v>593</v>
      </c>
      <c r="E11" s="826"/>
      <c r="F11" s="829"/>
      <c r="G11" s="838"/>
      <c r="H11" s="501" t="s">
        <v>749</v>
      </c>
      <c r="I11" s="835"/>
      <c r="J11" s="677"/>
      <c r="K11" s="508">
        <v>350</v>
      </c>
      <c r="L11" s="509">
        <v>350</v>
      </c>
      <c r="M11" s="510" t="s">
        <v>637</v>
      </c>
      <c r="N11" s="826"/>
      <c r="O11" s="829"/>
      <c r="P11" s="832"/>
      <c r="Q11" s="365"/>
      <c r="T11" s="320">
        <v>15914</v>
      </c>
      <c r="U11" s="316">
        <v>90</v>
      </c>
      <c r="Y11" s="366"/>
      <c r="Z11" s="367" t="s">
        <v>749</v>
      </c>
    </row>
    <row r="12" spans="1:26" s="18" customFormat="1" ht="30" customHeight="1">
      <c r="A12" s="615"/>
      <c r="B12" s="614"/>
      <c r="C12" s="509"/>
      <c r="D12" s="673"/>
      <c r="E12" s="826"/>
      <c r="F12" s="829"/>
      <c r="G12" s="838"/>
      <c r="H12" s="501"/>
      <c r="I12" s="835"/>
      <c r="J12" s="616"/>
      <c r="K12" s="614"/>
      <c r="L12" s="509"/>
      <c r="M12" s="510"/>
      <c r="N12" s="826"/>
      <c r="O12" s="829"/>
      <c r="P12" s="832"/>
      <c r="Q12" s="365"/>
      <c r="T12" s="320"/>
      <c r="U12" s="316"/>
      <c r="Y12" s="366"/>
      <c r="Z12" s="367"/>
    </row>
    <row r="13" spans="1:26" s="18" customFormat="1" ht="30" customHeight="1" thickBot="1">
      <c r="A13" s="615"/>
      <c r="B13" s="614"/>
      <c r="C13" s="509"/>
      <c r="D13" s="673"/>
      <c r="E13" s="827"/>
      <c r="F13" s="830"/>
      <c r="G13" s="839"/>
      <c r="H13" s="501"/>
      <c r="I13" s="836"/>
      <c r="J13" s="616"/>
      <c r="K13" s="614"/>
      <c r="L13" s="509"/>
      <c r="M13" s="510"/>
      <c r="N13" s="827"/>
      <c r="O13" s="830"/>
      <c r="P13" s="833"/>
      <c r="Q13" s="365"/>
      <c r="T13" s="320"/>
      <c r="U13" s="316"/>
      <c r="Y13" s="366"/>
      <c r="Z13" s="367"/>
    </row>
    <row r="14" spans="1:26" s="18" customFormat="1" ht="30" customHeight="1">
      <c r="A14" s="822">
        <v>2</v>
      </c>
      <c r="B14" s="613">
        <v>258</v>
      </c>
      <c r="C14" s="503">
        <v>35466</v>
      </c>
      <c r="D14" s="511" t="s">
        <v>707</v>
      </c>
      <c r="E14" s="825" t="s">
        <v>490</v>
      </c>
      <c r="F14" s="828">
        <v>4794</v>
      </c>
      <c r="G14" s="837">
        <v>7</v>
      </c>
      <c r="H14" s="501">
        <v>2</v>
      </c>
      <c r="I14" s="834">
        <v>2</v>
      </c>
      <c r="J14" s="675"/>
      <c r="K14" s="502">
        <v>258</v>
      </c>
      <c r="L14" s="503">
        <v>35466</v>
      </c>
      <c r="M14" s="511" t="s">
        <v>707</v>
      </c>
      <c r="N14" s="825" t="s">
        <v>490</v>
      </c>
      <c r="O14" s="828">
        <v>4794</v>
      </c>
      <c r="P14" s="831">
        <v>2</v>
      </c>
      <c r="Q14" s="365">
        <v>6</v>
      </c>
      <c r="R14" s="18">
        <v>6</v>
      </c>
      <c r="T14" s="320">
        <v>15944</v>
      </c>
      <c r="U14" s="316">
        <v>89</v>
      </c>
      <c r="Y14" s="366"/>
      <c r="Z14" s="367">
        <v>4794</v>
      </c>
    </row>
    <row r="15" spans="1:26" s="18" customFormat="1" ht="30" customHeight="1">
      <c r="A15" s="823">
        <v>6</v>
      </c>
      <c r="B15" s="613">
        <v>255</v>
      </c>
      <c r="C15" s="503" t="s">
        <v>513</v>
      </c>
      <c r="D15" s="511" t="s">
        <v>514</v>
      </c>
      <c r="E15" s="826" t="s">
        <v>490</v>
      </c>
      <c r="F15" s="829">
        <v>4794</v>
      </c>
      <c r="G15" s="838">
        <v>7</v>
      </c>
      <c r="H15" s="501" t="s">
        <v>749</v>
      </c>
      <c r="I15" s="835">
        <v>6</v>
      </c>
      <c r="J15" s="676"/>
      <c r="K15" s="502">
        <v>255</v>
      </c>
      <c r="L15" s="503" t="s">
        <v>513</v>
      </c>
      <c r="M15" s="511" t="s">
        <v>514</v>
      </c>
      <c r="N15" s="826"/>
      <c r="O15" s="829"/>
      <c r="P15" s="832"/>
      <c r="Q15" s="365"/>
      <c r="T15" s="320">
        <v>15974</v>
      </c>
      <c r="U15" s="316">
        <v>88</v>
      </c>
      <c r="Y15" s="366"/>
      <c r="Z15" s="367" t="s">
        <v>749</v>
      </c>
    </row>
    <row r="16" spans="1:26" s="18" customFormat="1" ht="30" customHeight="1">
      <c r="A16" s="823">
        <v>7</v>
      </c>
      <c r="B16" s="613">
        <v>264</v>
      </c>
      <c r="C16" s="503" t="s">
        <v>511</v>
      </c>
      <c r="D16" s="511" t="s">
        <v>512</v>
      </c>
      <c r="E16" s="826" t="s">
        <v>490</v>
      </c>
      <c r="F16" s="829">
        <v>4794</v>
      </c>
      <c r="G16" s="838">
        <v>7</v>
      </c>
      <c r="H16" s="501" t="s">
        <v>749</v>
      </c>
      <c r="I16" s="835">
        <v>7</v>
      </c>
      <c r="J16" s="676"/>
      <c r="K16" s="502">
        <v>264</v>
      </c>
      <c r="L16" s="503" t="s">
        <v>511</v>
      </c>
      <c r="M16" s="511" t="s">
        <v>512</v>
      </c>
      <c r="N16" s="826"/>
      <c r="O16" s="829"/>
      <c r="P16" s="832"/>
      <c r="Q16" s="365"/>
      <c r="T16" s="320">
        <v>20004</v>
      </c>
      <c r="U16" s="316">
        <v>87</v>
      </c>
      <c r="Y16" s="366"/>
      <c r="Z16" s="367" t="s">
        <v>749</v>
      </c>
    </row>
    <row r="17" spans="1:26" s="18" customFormat="1" ht="30" customHeight="1">
      <c r="A17" s="824">
        <v>8</v>
      </c>
      <c r="B17" s="613">
        <v>266</v>
      </c>
      <c r="C17" s="503" t="s">
        <v>488</v>
      </c>
      <c r="D17" s="511" t="s">
        <v>489</v>
      </c>
      <c r="E17" s="826" t="s">
        <v>490</v>
      </c>
      <c r="F17" s="829">
        <v>4794</v>
      </c>
      <c r="G17" s="838">
        <v>7</v>
      </c>
      <c r="H17" s="501" t="s">
        <v>749</v>
      </c>
      <c r="I17" s="835">
        <v>8</v>
      </c>
      <c r="J17" s="677"/>
      <c r="K17" s="502">
        <v>266</v>
      </c>
      <c r="L17" s="503" t="s">
        <v>488</v>
      </c>
      <c r="M17" s="511" t="s">
        <v>489</v>
      </c>
      <c r="N17" s="826"/>
      <c r="O17" s="829"/>
      <c r="P17" s="832"/>
      <c r="Q17" s="365"/>
      <c r="T17" s="320">
        <v>20034</v>
      </c>
      <c r="U17" s="316">
        <v>86</v>
      </c>
      <c r="Y17" s="366"/>
      <c r="Z17" s="367" t="s">
        <v>749</v>
      </c>
    </row>
    <row r="18" spans="1:26" s="18" customFormat="1" ht="30" customHeight="1">
      <c r="A18" s="615"/>
      <c r="B18" s="613"/>
      <c r="C18" s="503"/>
      <c r="D18" s="511"/>
      <c r="E18" s="826"/>
      <c r="F18" s="829">
        <v>4794</v>
      </c>
      <c r="G18" s="838">
        <v>7</v>
      </c>
      <c r="H18" s="501"/>
      <c r="I18" s="835"/>
      <c r="J18" s="674"/>
      <c r="K18" s="613"/>
      <c r="L18" s="503"/>
      <c r="M18" s="511"/>
      <c r="N18" s="826"/>
      <c r="O18" s="829"/>
      <c r="P18" s="832"/>
      <c r="Q18" s="365"/>
      <c r="T18" s="320"/>
      <c r="U18" s="316"/>
      <c r="Y18" s="366"/>
      <c r="Z18" s="367"/>
    </row>
    <row r="19" spans="1:26" s="18" customFormat="1" ht="30" customHeight="1" thickBot="1">
      <c r="A19" s="615"/>
      <c r="B19" s="613"/>
      <c r="C19" s="503"/>
      <c r="D19" s="511"/>
      <c r="E19" s="827"/>
      <c r="F19" s="830">
        <v>4794</v>
      </c>
      <c r="G19" s="839">
        <v>7</v>
      </c>
      <c r="H19" s="501"/>
      <c r="I19" s="836"/>
      <c r="J19" s="674"/>
      <c r="K19" s="613"/>
      <c r="L19" s="503"/>
      <c r="M19" s="511"/>
      <c r="N19" s="827"/>
      <c r="O19" s="830"/>
      <c r="P19" s="833"/>
      <c r="Q19" s="365"/>
      <c r="T19" s="320"/>
      <c r="U19" s="316"/>
      <c r="Y19" s="366"/>
      <c r="Z19" s="367"/>
    </row>
    <row r="20" spans="1:26" s="18" customFormat="1" ht="30" customHeight="1">
      <c r="A20" s="822">
        <v>3</v>
      </c>
      <c r="B20" s="613">
        <v>367</v>
      </c>
      <c r="C20" s="503">
        <v>36083</v>
      </c>
      <c r="D20" s="511" t="s">
        <v>656</v>
      </c>
      <c r="E20" s="825" t="s">
        <v>650</v>
      </c>
      <c r="F20" s="828">
        <v>5105</v>
      </c>
      <c r="G20" s="837">
        <v>6</v>
      </c>
      <c r="H20" s="501">
        <v>6</v>
      </c>
      <c r="I20" s="834">
        <v>3</v>
      </c>
      <c r="J20" s="675">
        <v>1</v>
      </c>
      <c r="K20" s="502">
        <v>378</v>
      </c>
      <c r="L20" s="503">
        <v>35065</v>
      </c>
      <c r="M20" s="511" t="s">
        <v>676</v>
      </c>
      <c r="N20" s="825" t="s">
        <v>665</v>
      </c>
      <c r="O20" s="828">
        <v>5154</v>
      </c>
      <c r="P20" s="831">
        <v>5</v>
      </c>
      <c r="Q20" s="365">
        <v>6</v>
      </c>
      <c r="R20" s="18">
        <v>6</v>
      </c>
      <c r="T20" s="320">
        <v>20064</v>
      </c>
      <c r="U20" s="316">
        <v>85</v>
      </c>
      <c r="Y20" s="366"/>
      <c r="Z20" s="367">
        <v>5154</v>
      </c>
    </row>
    <row r="21" spans="1:26" s="18" customFormat="1" ht="30" customHeight="1">
      <c r="A21" s="823">
        <v>10</v>
      </c>
      <c r="B21" s="613">
        <v>355</v>
      </c>
      <c r="C21" s="503">
        <v>35376</v>
      </c>
      <c r="D21" s="511" t="s">
        <v>651</v>
      </c>
      <c r="E21" s="826" t="s">
        <v>650</v>
      </c>
      <c r="F21" s="829">
        <v>5105</v>
      </c>
      <c r="G21" s="838">
        <v>6</v>
      </c>
      <c r="H21" s="501" t="s">
        <v>749</v>
      </c>
      <c r="I21" s="835">
        <v>9.5890410958904102</v>
      </c>
      <c r="J21" s="676">
        <v>2</v>
      </c>
      <c r="K21" s="502">
        <v>370</v>
      </c>
      <c r="L21" s="503">
        <v>34335</v>
      </c>
      <c r="M21" s="511" t="s">
        <v>667</v>
      </c>
      <c r="N21" s="826"/>
      <c r="O21" s="829"/>
      <c r="P21" s="832" t="s">
        <v>26</v>
      </c>
      <c r="Q21" s="365"/>
      <c r="T21" s="320">
        <v>20094</v>
      </c>
      <c r="U21" s="316">
        <v>84</v>
      </c>
      <c r="Y21" s="366"/>
      <c r="Z21" s="367" t="s">
        <v>749</v>
      </c>
    </row>
    <row r="22" spans="1:26" s="18" customFormat="1" ht="30" customHeight="1">
      <c r="A22" s="823">
        <v>11</v>
      </c>
      <c r="B22" s="613">
        <v>359</v>
      </c>
      <c r="C22" s="503">
        <v>35324</v>
      </c>
      <c r="D22" s="511" t="s">
        <v>655</v>
      </c>
      <c r="E22" s="826" t="s">
        <v>650</v>
      </c>
      <c r="F22" s="829">
        <v>5105</v>
      </c>
      <c r="G22" s="838">
        <v>6</v>
      </c>
      <c r="H22" s="501" t="s">
        <v>749</v>
      </c>
      <c r="I22" s="835">
        <v>10.6301369863014</v>
      </c>
      <c r="J22" s="674">
        <v>3</v>
      </c>
      <c r="K22" s="502">
        <v>377</v>
      </c>
      <c r="L22" s="503">
        <v>35431</v>
      </c>
      <c r="M22" s="511" t="s">
        <v>677</v>
      </c>
      <c r="N22" s="826"/>
      <c r="O22" s="829"/>
      <c r="P22" s="832"/>
      <c r="Q22" s="365"/>
      <c r="T22" s="320">
        <v>20124</v>
      </c>
      <c r="U22" s="316">
        <v>83</v>
      </c>
      <c r="Y22" s="366"/>
      <c r="Z22" s="367" t="s">
        <v>749</v>
      </c>
    </row>
    <row r="23" spans="1:26" s="18" customFormat="1" ht="30" customHeight="1">
      <c r="A23" s="824">
        <v>12</v>
      </c>
      <c r="B23" s="613">
        <v>354</v>
      </c>
      <c r="C23" s="503">
        <v>34455</v>
      </c>
      <c r="D23" s="511" t="s">
        <v>649</v>
      </c>
      <c r="E23" s="826" t="s">
        <v>650</v>
      </c>
      <c r="F23" s="829">
        <v>5105</v>
      </c>
      <c r="G23" s="838">
        <v>6</v>
      </c>
      <c r="H23" s="501" t="s">
        <v>749</v>
      </c>
      <c r="I23" s="835">
        <v>11.671232876712301</v>
      </c>
      <c r="J23" s="677">
        <v>4</v>
      </c>
      <c r="K23" s="502">
        <v>369</v>
      </c>
      <c r="L23" s="503">
        <v>33029</v>
      </c>
      <c r="M23" s="511" t="s">
        <v>666</v>
      </c>
      <c r="N23" s="826"/>
      <c r="O23" s="829"/>
      <c r="P23" s="832"/>
      <c r="Q23" s="365"/>
      <c r="T23" s="320">
        <v>20154</v>
      </c>
      <c r="U23" s="316">
        <v>82</v>
      </c>
      <c r="Y23" s="366"/>
      <c r="Z23" s="367" t="s">
        <v>749</v>
      </c>
    </row>
    <row r="24" spans="1:26" s="18" customFormat="1" ht="30" customHeight="1">
      <c r="A24" s="615"/>
      <c r="B24" s="613"/>
      <c r="C24" s="503"/>
      <c r="D24" s="511"/>
      <c r="E24" s="826"/>
      <c r="F24" s="829">
        <v>5105</v>
      </c>
      <c r="G24" s="838">
        <v>6</v>
      </c>
      <c r="H24" s="501"/>
      <c r="I24" s="835"/>
      <c r="J24" s="676">
        <v>5</v>
      </c>
      <c r="K24" s="613"/>
      <c r="L24" s="503"/>
      <c r="M24" s="511"/>
      <c r="N24" s="826"/>
      <c r="O24" s="829"/>
      <c r="P24" s="832"/>
      <c r="Q24" s="365"/>
      <c r="T24" s="320"/>
      <c r="U24" s="316"/>
      <c r="Y24" s="366"/>
      <c r="Z24" s="367"/>
    </row>
    <row r="25" spans="1:26" s="18" customFormat="1" ht="30" customHeight="1" thickBot="1">
      <c r="A25" s="615"/>
      <c r="B25" s="613"/>
      <c r="C25" s="503"/>
      <c r="D25" s="511"/>
      <c r="E25" s="827"/>
      <c r="F25" s="830">
        <v>5105</v>
      </c>
      <c r="G25" s="839">
        <v>6</v>
      </c>
      <c r="H25" s="501"/>
      <c r="I25" s="836"/>
      <c r="J25" s="674">
        <v>6</v>
      </c>
      <c r="K25" s="613"/>
      <c r="L25" s="503"/>
      <c r="M25" s="511"/>
      <c r="N25" s="827"/>
      <c r="O25" s="830"/>
      <c r="P25" s="833"/>
      <c r="Q25" s="365"/>
      <c r="T25" s="320"/>
      <c r="U25" s="316"/>
      <c r="Y25" s="366"/>
      <c r="Z25" s="367"/>
    </row>
    <row r="26" spans="1:26" s="18" customFormat="1" ht="30" customHeight="1">
      <c r="A26" s="822">
        <v>4</v>
      </c>
      <c r="B26" s="613">
        <v>347</v>
      </c>
      <c r="C26" s="503">
        <v>347</v>
      </c>
      <c r="D26" s="504" t="s">
        <v>633</v>
      </c>
      <c r="E26" s="825" t="s">
        <v>632</v>
      </c>
      <c r="F26" s="828">
        <v>5145</v>
      </c>
      <c r="G26" s="837">
        <v>5</v>
      </c>
      <c r="H26" s="501">
        <v>3</v>
      </c>
      <c r="I26" s="834">
        <v>4</v>
      </c>
      <c r="J26" s="678">
        <v>1</v>
      </c>
      <c r="K26" s="502">
        <v>287</v>
      </c>
      <c r="L26" s="503">
        <v>31619</v>
      </c>
      <c r="M26" s="511" t="s">
        <v>550</v>
      </c>
      <c r="N26" s="825" t="s">
        <v>549</v>
      </c>
      <c r="O26" s="828" t="s">
        <v>746</v>
      </c>
      <c r="P26" s="831"/>
      <c r="Q26" s="365">
        <v>6</v>
      </c>
      <c r="R26" s="18">
        <v>6</v>
      </c>
      <c r="T26" s="320">
        <v>20194</v>
      </c>
      <c r="U26" s="316">
        <v>81</v>
      </c>
      <c r="Y26" s="366"/>
      <c r="Z26" s="367">
        <v>5103</v>
      </c>
    </row>
    <row r="27" spans="1:26" s="18" customFormat="1" ht="30" customHeight="1">
      <c r="A27" s="823">
        <v>14</v>
      </c>
      <c r="B27" s="505">
        <v>351</v>
      </c>
      <c r="C27" s="506">
        <v>351</v>
      </c>
      <c r="D27" s="507" t="s">
        <v>631</v>
      </c>
      <c r="E27" s="826" t="s">
        <v>632</v>
      </c>
      <c r="F27" s="829">
        <v>5145</v>
      </c>
      <c r="G27" s="838">
        <v>5</v>
      </c>
      <c r="H27" s="501" t="s">
        <v>749</v>
      </c>
      <c r="I27" s="835">
        <v>13.7534246575343</v>
      </c>
      <c r="J27" s="676">
        <v>2</v>
      </c>
      <c r="K27" s="502">
        <v>295</v>
      </c>
      <c r="L27" s="503">
        <v>33992</v>
      </c>
      <c r="M27" s="511" t="s">
        <v>562</v>
      </c>
      <c r="N27" s="826"/>
      <c r="O27" s="829"/>
      <c r="P27" s="832"/>
      <c r="Q27" s="365"/>
      <c r="T27" s="320">
        <v>20224</v>
      </c>
      <c r="U27" s="316">
        <v>80</v>
      </c>
      <c r="Y27" s="366"/>
      <c r="Z27" s="367" t="s">
        <v>749</v>
      </c>
    </row>
    <row r="28" spans="1:26" s="18" customFormat="1" ht="30" customHeight="1">
      <c r="A28" s="823">
        <v>15</v>
      </c>
      <c r="B28" s="505">
        <v>337</v>
      </c>
      <c r="C28" s="506">
        <v>337</v>
      </c>
      <c r="D28" s="507" t="s">
        <v>639</v>
      </c>
      <c r="E28" s="826" t="s">
        <v>632</v>
      </c>
      <c r="F28" s="829">
        <v>5145</v>
      </c>
      <c r="G28" s="838">
        <v>5</v>
      </c>
      <c r="H28" s="501" t="s">
        <v>749</v>
      </c>
      <c r="I28" s="835">
        <v>14.794520547945201</v>
      </c>
      <c r="J28" s="676">
        <v>3</v>
      </c>
      <c r="K28" s="502">
        <v>298</v>
      </c>
      <c r="L28" s="503">
        <v>31276</v>
      </c>
      <c r="M28" s="511" t="s">
        <v>554</v>
      </c>
      <c r="N28" s="826"/>
      <c r="O28" s="829"/>
      <c r="P28" s="832"/>
      <c r="Q28" s="365"/>
      <c r="T28" s="320">
        <v>20254</v>
      </c>
      <c r="U28" s="316">
        <v>79</v>
      </c>
      <c r="Y28" s="366"/>
      <c r="Z28" s="367" t="s">
        <v>749</v>
      </c>
    </row>
    <row r="29" spans="1:26" s="18" customFormat="1" ht="30" customHeight="1">
      <c r="A29" s="824">
        <v>16</v>
      </c>
      <c r="B29" s="614">
        <v>350</v>
      </c>
      <c r="C29" s="509">
        <v>350</v>
      </c>
      <c r="D29" s="510" t="s">
        <v>637</v>
      </c>
      <c r="E29" s="826" t="s">
        <v>632</v>
      </c>
      <c r="F29" s="829">
        <v>5145</v>
      </c>
      <c r="G29" s="838">
        <v>5</v>
      </c>
      <c r="H29" s="501" t="s">
        <v>749</v>
      </c>
      <c r="I29" s="835">
        <v>15.835616438356199</v>
      </c>
      <c r="J29" s="677">
        <v>4</v>
      </c>
      <c r="K29" s="502">
        <v>294</v>
      </c>
      <c r="L29" s="503">
        <v>30820</v>
      </c>
      <c r="M29" s="679" t="s">
        <v>548</v>
      </c>
      <c r="N29" s="826"/>
      <c r="O29" s="829"/>
      <c r="P29" s="832"/>
      <c r="Q29" s="365"/>
      <c r="T29" s="320">
        <v>20294</v>
      </c>
      <c r="U29" s="316">
        <v>78</v>
      </c>
      <c r="Y29" s="366"/>
      <c r="Z29" s="367" t="s">
        <v>749</v>
      </c>
    </row>
    <row r="30" spans="1:26" s="18" customFormat="1" ht="30" customHeight="1">
      <c r="A30" s="615"/>
      <c r="B30" s="613"/>
      <c r="C30" s="503"/>
      <c r="D30" s="504"/>
      <c r="E30" s="826"/>
      <c r="F30" s="829">
        <v>5145</v>
      </c>
      <c r="G30" s="838">
        <v>5</v>
      </c>
      <c r="H30" s="501"/>
      <c r="I30" s="835"/>
      <c r="J30" s="676">
        <v>5</v>
      </c>
      <c r="K30" s="613"/>
      <c r="L30" s="503"/>
      <c r="M30" s="511"/>
      <c r="N30" s="826"/>
      <c r="O30" s="829"/>
      <c r="P30" s="832"/>
      <c r="Q30" s="365"/>
      <c r="T30" s="320"/>
      <c r="U30" s="316"/>
      <c r="Y30" s="366"/>
      <c r="Z30" s="367"/>
    </row>
    <row r="31" spans="1:26" s="18" customFormat="1" ht="30" customHeight="1" thickBot="1">
      <c r="A31" s="615"/>
      <c r="B31" s="613"/>
      <c r="C31" s="503"/>
      <c r="D31" s="504"/>
      <c r="E31" s="827"/>
      <c r="F31" s="830">
        <v>5145</v>
      </c>
      <c r="G31" s="839">
        <v>5</v>
      </c>
      <c r="H31" s="501"/>
      <c r="I31" s="836"/>
      <c r="J31" s="674">
        <v>6</v>
      </c>
      <c r="K31" s="613"/>
      <c r="L31" s="503"/>
      <c r="M31" s="511"/>
      <c r="N31" s="827"/>
      <c r="O31" s="830"/>
      <c r="P31" s="833"/>
      <c r="Q31" s="365"/>
      <c r="T31" s="320"/>
      <c r="U31" s="316"/>
      <c r="Y31" s="366"/>
      <c r="Z31" s="367"/>
    </row>
    <row r="32" spans="1:26" s="18" customFormat="1" ht="30" customHeight="1">
      <c r="A32" s="822">
        <v>5</v>
      </c>
      <c r="B32" s="613">
        <v>378</v>
      </c>
      <c r="C32" s="503">
        <v>35065</v>
      </c>
      <c r="D32" s="511" t="s">
        <v>676</v>
      </c>
      <c r="E32" s="825" t="s">
        <v>665</v>
      </c>
      <c r="F32" s="828">
        <v>5154</v>
      </c>
      <c r="G32" s="837">
        <v>4</v>
      </c>
      <c r="H32" s="501">
        <v>1</v>
      </c>
      <c r="I32" s="834">
        <v>5</v>
      </c>
      <c r="J32" s="678">
        <v>1</v>
      </c>
      <c r="K32" s="502">
        <v>315</v>
      </c>
      <c r="L32" s="503">
        <v>33883</v>
      </c>
      <c r="M32" s="511" t="s">
        <v>610</v>
      </c>
      <c r="N32" s="825" t="s">
        <v>594</v>
      </c>
      <c r="O32" s="828">
        <v>4719</v>
      </c>
      <c r="P32" s="831">
        <v>1</v>
      </c>
      <c r="Q32" s="365">
        <v>6</v>
      </c>
      <c r="R32" s="18">
        <v>6</v>
      </c>
      <c r="T32" s="320">
        <v>20334</v>
      </c>
      <c r="U32" s="316">
        <v>77</v>
      </c>
      <c r="Y32" s="366"/>
      <c r="Z32" s="367">
        <v>4719</v>
      </c>
    </row>
    <row r="33" spans="1:26" s="18" customFormat="1" ht="30" customHeight="1">
      <c r="A33" s="823">
        <v>18</v>
      </c>
      <c r="B33" s="613">
        <v>370</v>
      </c>
      <c r="C33" s="503">
        <v>34335</v>
      </c>
      <c r="D33" s="511" t="s">
        <v>667</v>
      </c>
      <c r="E33" s="826" t="s">
        <v>665</v>
      </c>
      <c r="F33" s="829">
        <v>5154</v>
      </c>
      <c r="G33" s="838"/>
      <c r="H33" s="501" t="s">
        <v>749</v>
      </c>
      <c r="I33" s="835">
        <v>8</v>
      </c>
      <c r="J33" s="676">
        <v>2</v>
      </c>
      <c r="K33" s="502">
        <v>321</v>
      </c>
      <c r="L33" s="503">
        <v>35483</v>
      </c>
      <c r="M33" s="511" t="s">
        <v>609</v>
      </c>
      <c r="N33" s="826"/>
      <c r="O33" s="829"/>
      <c r="P33" s="832"/>
      <c r="Q33" s="365"/>
      <c r="T33" s="320">
        <v>20374</v>
      </c>
      <c r="U33" s="316">
        <v>76</v>
      </c>
      <c r="Y33" s="366"/>
      <c r="Z33" s="367" t="s">
        <v>749</v>
      </c>
    </row>
    <row r="34" spans="1:26" ht="30" customHeight="1">
      <c r="A34" s="823">
        <v>19</v>
      </c>
      <c r="B34" s="613">
        <v>377</v>
      </c>
      <c r="C34" s="503">
        <v>35431</v>
      </c>
      <c r="D34" s="511" t="s">
        <v>677</v>
      </c>
      <c r="E34" s="826" t="s">
        <v>665</v>
      </c>
      <c r="F34" s="829">
        <v>5154</v>
      </c>
      <c r="G34" s="838"/>
      <c r="H34" s="501" t="s">
        <v>749</v>
      </c>
      <c r="I34" s="835">
        <v>9</v>
      </c>
      <c r="J34" s="676">
        <v>3</v>
      </c>
      <c r="K34" s="502">
        <v>318</v>
      </c>
      <c r="L34" s="503">
        <v>29546</v>
      </c>
      <c r="M34" s="511" t="s">
        <v>608</v>
      </c>
      <c r="N34" s="826"/>
      <c r="O34" s="829"/>
      <c r="P34" s="832"/>
      <c r="Q34" s="365"/>
      <c r="T34" s="320">
        <v>20414</v>
      </c>
      <c r="U34" s="316">
        <v>75</v>
      </c>
      <c r="Y34" s="366"/>
      <c r="Z34" s="367" t="s">
        <v>749</v>
      </c>
    </row>
    <row r="35" spans="1:26" ht="30" customHeight="1">
      <c r="A35" s="824">
        <v>20</v>
      </c>
      <c r="B35" s="613">
        <v>369</v>
      </c>
      <c r="C35" s="503">
        <v>33029</v>
      </c>
      <c r="D35" s="511" t="s">
        <v>666</v>
      </c>
      <c r="E35" s="826" t="s">
        <v>665</v>
      </c>
      <c r="F35" s="829">
        <v>5154</v>
      </c>
      <c r="G35" s="838"/>
      <c r="H35" s="501" t="s">
        <v>749</v>
      </c>
      <c r="I35" s="835">
        <v>10</v>
      </c>
      <c r="J35" s="677">
        <v>4</v>
      </c>
      <c r="K35" s="502">
        <v>317</v>
      </c>
      <c r="L35" s="503">
        <v>32176</v>
      </c>
      <c r="M35" s="511" t="s">
        <v>593</v>
      </c>
      <c r="N35" s="826"/>
      <c r="O35" s="829"/>
      <c r="P35" s="832"/>
      <c r="Q35" s="365"/>
      <c r="T35" s="320">
        <v>20454</v>
      </c>
      <c r="U35" s="316">
        <v>74</v>
      </c>
      <c r="Y35" s="366"/>
      <c r="Z35" s="367" t="s">
        <v>749</v>
      </c>
    </row>
    <row r="36" spans="1:26" ht="30" customHeight="1">
      <c r="A36" s="615"/>
      <c r="B36" s="613"/>
      <c r="C36" s="503"/>
      <c r="D36" s="511"/>
      <c r="E36" s="826"/>
      <c r="F36" s="829">
        <v>5154</v>
      </c>
      <c r="G36" s="838"/>
      <c r="H36" s="501"/>
      <c r="I36" s="835"/>
      <c r="J36" s="676">
        <v>5</v>
      </c>
      <c r="K36" s="613"/>
      <c r="L36" s="503"/>
      <c r="M36" s="511"/>
      <c r="N36" s="826"/>
      <c r="O36" s="829"/>
      <c r="P36" s="832"/>
      <c r="Q36" s="365"/>
      <c r="Y36" s="366"/>
      <c r="Z36" s="367"/>
    </row>
    <row r="37" spans="1:26" ht="30" customHeight="1" thickBot="1">
      <c r="A37" s="615"/>
      <c r="B37" s="613"/>
      <c r="C37" s="503"/>
      <c r="D37" s="511"/>
      <c r="E37" s="827"/>
      <c r="F37" s="830">
        <v>5154</v>
      </c>
      <c r="G37" s="839"/>
      <c r="H37" s="501"/>
      <c r="I37" s="836"/>
      <c r="J37" s="674"/>
      <c r="K37" s="613"/>
      <c r="L37" s="503"/>
      <c r="M37" s="511"/>
      <c r="N37" s="827"/>
      <c r="O37" s="830"/>
      <c r="P37" s="833"/>
      <c r="Q37" s="365"/>
      <c r="Y37" s="366"/>
      <c r="Z37" s="367"/>
    </row>
    <row r="38" spans="1:26" ht="30" customHeight="1">
      <c r="A38" s="822">
        <v>6</v>
      </c>
      <c r="B38" s="512">
        <v>327</v>
      </c>
      <c r="C38" s="503">
        <v>35146</v>
      </c>
      <c r="D38" s="511" t="s">
        <v>628</v>
      </c>
      <c r="E38" s="825" t="s">
        <v>616</v>
      </c>
      <c r="F38" s="828">
        <v>5211</v>
      </c>
      <c r="G38" s="837">
        <v>3</v>
      </c>
      <c r="H38" s="501">
        <v>8</v>
      </c>
      <c r="I38" s="834">
        <v>6</v>
      </c>
      <c r="J38" s="675">
        <v>1</v>
      </c>
      <c r="K38" s="502">
        <v>279</v>
      </c>
      <c r="L38" s="503">
        <v>34911</v>
      </c>
      <c r="M38" s="511" t="s">
        <v>534</v>
      </c>
      <c r="N38" s="825" t="s">
        <v>529</v>
      </c>
      <c r="O38" s="828" t="s">
        <v>746</v>
      </c>
      <c r="P38" s="831"/>
      <c r="Q38" s="365">
        <v>6</v>
      </c>
      <c r="R38" s="20">
        <v>6</v>
      </c>
      <c r="T38" s="320">
        <v>20494</v>
      </c>
      <c r="U38" s="316">
        <v>73</v>
      </c>
      <c r="Y38" s="366"/>
      <c r="Z38" s="367">
        <v>10000001</v>
      </c>
    </row>
    <row r="39" spans="1:26" ht="30" customHeight="1">
      <c r="A39" s="823">
        <v>22</v>
      </c>
      <c r="B39" s="512">
        <v>330</v>
      </c>
      <c r="C39" s="503">
        <v>35065</v>
      </c>
      <c r="D39" s="511" t="s">
        <v>621</v>
      </c>
      <c r="E39" s="826" t="s">
        <v>616</v>
      </c>
      <c r="F39" s="829">
        <v>5211</v>
      </c>
      <c r="G39" s="838"/>
      <c r="H39" s="501" t="s">
        <v>749</v>
      </c>
      <c r="I39" s="835">
        <v>12</v>
      </c>
      <c r="J39" s="676">
        <v>2</v>
      </c>
      <c r="K39" s="502">
        <v>270</v>
      </c>
      <c r="L39" s="503">
        <v>35960</v>
      </c>
      <c r="M39" s="511" t="s">
        <v>528</v>
      </c>
      <c r="N39" s="826"/>
      <c r="O39" s="829"/>
      <c r="P39" s="832"/>
      <c r="Q39" s="365"/>
      <c r="T39" s="320">
        <v>20534</v>
      </c>
      <c r="U39" s="316">
        <v>72</v>
      </c>
      <c r="Y39" s="366"/>
      <c r="Z39" s="367" t="s">
        <v>749</v>
      </c>
    </row>
    <row r="40" spans="1:26" ht="30" customHeight="1">
      <c r="A40" s="823">
        <v>23</v>
      </c>
      <c r="B40" s="512">
        <v>325</v>
      </c>
      <c r="C40" s="503">
        <v>36058</v>
      </c>
      <c r="D40" s="511" t="s">
        <v>623</v>
      </c>
      <c r="E40" s="826" t="s">
        <v>616</v>
      </c>
      <c r="F40" s="829">
        <v>5211</v>
      </c>
      <c r="G40" s="838"/>
      <c r="H40" s="501" t="s">
        <v>749</v>
      </c>
      <c r="I40" s="835">
        <v>13</v>
      </c>
      <c r="J40" s="676">
        <v>3</v>
      </c>
      <c r="K40" s="502">
        <v>277</v>
      </c>
      <c r="L40" s="503">
        <v>34020</v>
      </c>
      <c r="M40" s="511" t="s">
        <v>536</v>
      </c>
      <c r="N40" s="826"/>
      <c r="O40" s="829"/>
      <c r="P40" s="832"/>
      <c r="Q40" s="365"/>
      <c r="T40" s="320">
        <v>20574</v>
      </c>
      <c r="U40" s="316">
        <v>71</v>
      </c>
      <c r="Y40" s="366"/>
      <c r="Z40" s="367" t="s">
        <v>749</v>
      </c>
    </row>
    <row r="41" spans="1:26" ht="30" customHeight="1">
      <c r="A41" s="824">
        <v>24</v>
      </c>
      <c r="B41" s="512">
        <v>323</v>
      </c>
      <c r="C41" s="503">
        <v>26666</v>
      </c>
      <c r="D41" s="511" t="s">
        <v>615</v>
      </c>
      <c r="E41" s="826" t="s">
        <v>616</v>
      </c>
      <c r="F41" s="829">
        <v>5211</v>
      </c>
      <c r="G41" s="838"/>
      <c r="H41" s="501" t="s">
        <v>749</v>
      </c>
      <c r="I41" s="835">
        <v>14</v>
      </c>
      <c r="J41" s="677">
        <v>4</v>
      </c>
      <c r="K41" s="502">
        <v>285</v>
      </c>
      <c r="L41" s="503">
        <v>32775</v>
      </c>
      <c r="M41" s="511" t="s">
        <v>530</v>
      </c>
      <c r="N41" s="826"/>
      <c r="O41" s="829"/>
      <c r="P41" s="832"/>
      <c r="Q41" s="365"/>
      <c r="T41" s="320">
        <v>20614</v>
      </c>
      <c r="U41" s="316">
        <v>70</v>
      </c>
      <c r="Y41" s="366"/>
      <c r="Z41" s="367" t="s">
        <v>749</v>
      </c>
    </row>
    <row r="42" spans="1:26" ht="30" customHeight="1">
      <c r="A42" s="615"/>
      <c r="B42" s="512"/>
      <c r="C42" s="503"/>
      <c r="D42" s="511"/>
      <c r="E42" s="826"/>
      <c r="F42" s="829">
        <v>5211</v>
      </c>
      <c r="G42" s="838"/>
      <c r="H42" s="501"/>
      <c r="I42" s="835"/>
      <c r="J42" s="674"/>
      <c r="K42" s="613"/>
      <c r="L42" s="503"/>
      <c r="M42" s="511"/>
      <c r="N42" s="826"/>
      <c r="O42" s="829"/>
      <c r="P42" s="832"/>
      <c r="Q42" s="365"/>
      <c r="Y42" s="366"/>
      <c r="Z42" s="367"/>
    </row>
    <row r="43" spans="1:26" ht="30" customHeight="1" thickBot="1">
      <c r="A43" s="615"/>
      <c r="B43" s="512"/>
      <c r="C43" s="503"/>
      <c r="D43" s="511"/>
      <c r="E43" s="827"/>
      <c r="F43" s="830">
        <v>5211</v>
      </c>
      <c r="G43" s="839"/>
      <c r="H43" s="501"/>
      <c r="I43" s="836"/>
      <c r="J43" s="674"/>
      <c r="K43" s="613"/>
      <c r="L43" s="503"/>
      <c r="M43" s="511"/>
      <c r="N43" s="827"/>
      <c r="O43" s="830"/>
      <c r="P43" s="833"/>
      <c r="Q43" s="365"/>
      <c r="Y43" s="366"/>
      <c r="Z43" s="367"/>
    </row>
    <row r="44" spans="1:26" ht="30" customHeight="1">
      <c r="A44" s="822" t="s">
        <v>547</v>
      </c>
      <c r="B44" s="613">
        <v>287</v>
      </c>
      <c r="C44" s="503">
        <v>31619</v>
      </c>
      <c r="D44" s="511" t="s">
        <v>550</v>
      </c>
      <c r="E44" s="825" t="s">
        <v>549</v>
      </c>
      <c r="F44" s="844" t="s">
        <v>751</v>
      </c>
      <c r="G44" s="837">
        <v>0</v>
      </c>
      <c r="H44" s="501">
        <v>7</v>
      </c>
      <c r="I44" s="834">
        <v>7</v>
      </c>
      <c r="J44" s="678">
        <v>1</v>
      </c>
      <c r="K44" s="512">
        <v>327</v>
      </c>
      <c r="L44" s="503">
        <v>35146</v>
      </c>
      <c r="M44" s="511" t="s">
        <v>628</v>
      </c>
      <c r="N44" s="825" t="s">
        <v>616</v>
      </c>
      <c r="O44" s="828">
        <v>5211</v>
      </c>
      <c r="P44" s="831">
        <v>6</v>
      </c>
      <c r="Q44" s="365">
        <v>6</v>
      </c>
      <c r="R44" s="20">
        <v>6</v>
      </c>
      <c r="T44" s="320">
        <v>20654</v>
      </c>
      <c r="U44" s="316">
        <v>69</v>
      </c>
      <c r="Y44" s="366"/>
      <c r="Z44" s="367">
        <v>5211</v>
      </c>
    </row>
    <row r="45" spans="1:26" ht="30" customHeight="1">
      <c r="A45" s="823">
        <v>26</v>
      </c>
      <c r="B45" s="613">
        <v>295</v>
      </c>
      <c r="C45" s="503">
        <v>33992</v>
      </c>
      <c r="D45" s="511" t="s">
        <v>562</v>
      </c>
      <c r="E45" s="826" t="s">
        <v>549</v>
      </c>
      <c r="F45" s="845" t="s">
        <v>752</v>
      </c>
      <c r="G45" s="838">
        <v>0</v>
      </c>
      <c r="H45" s="501" t="s">
        <v>749</v>
      </c>
      <c r="I45" s="835">
        <v>16</v>
      </c>
      <c r="J45" s="676">
        <v>2</v>
      </c>
      <c r="K45" s="512">
        <v>330</v>
      </c>
      <c r="L45" s="503">
        <v>35065</v>
      </c>
      <c r="M45" s="511" t="s">
        <v>621</v>
      </c>
      <c r="N45" s="826"/>
      <c r="O45" s="829"/>
      <c r="P45" s="832"/>
      <c r="Q45" s="365"/>
      <c r="T45" s="320">
        <v>20694</v>
      </c>
      <c r="U45" s="316">
        <v>68</v>
      </c>
      <c r="Y45" s="366"/>
      <c r="Z45" s="367" t="s">
        <v>749</v>
      </c>
    </row>
    <row r="46" spans="1:26" ht="30" customHeight="1">
      <c r="A46" s="823">
        <v>27</v>
      </c>
      <c r="B46" s="613">
        <v>298</v>
      </c>
      <c r="C46" s="503">
        <v>31276</v>
      </c>
      <c r="D46" s="511" t="s">
        <v>554</v>
      </c>
      <c r="E46" s="826" t="s">
        <v>549</v>
      </c>
      <c r="F46" s="845" t="s">
        <v>753</v>
      </c>
      <c r="G46" s="838">
        <v>0</v>
      </c>
      <c r="H46" s="501" t="s">
        <v>749</v>
      </c>
      <c r="I46" s="835">
        <v>17</v>
      </c>
      <c r="J46" s="676">
        <v>3</v>
      </c>
      <c r="K46" s="512">
        <v>325</v>
      </c>
      <c r="L46" s="503">
        <v>36058</v>
      </c>
      <c r="M46" s="511" t="s">
        <v>623</v>
      </c>
      <c r="N46" s="826"/>
      <c r="O46" s="829"/>
      <c r="P46" s="832"/>
      <c r="Q46" s="365"/>
      <c r="T46" s="320">
        <v>20734</v>
      </c>
      <c r="U46" s="316">
        <v>67</v>
      </c>
      <c r="Y46" s="366"/>
      <c r="Z46" s="367" t="s">
        <v>749</v>
      </c>
    </row>
    <row r="47" spans="1:26" ht="30" customHeight="1">
      <c r="A47" s="843"/>
      <c r="B47" s="613">
        <v>294</v>
      </c>
      <c r="C47" s="503">
        <v>30820</v>
      </c>
      <c r="D47" s="511" t="s">
        <v>548</v>
      </c>
      <c r="E47" s="826" t="s">
        <v>549</v>
      </c>
      <c r="F47" s="845" t="s">
        <v>754</v>
      </c>
      <c r="G47" s="838">
        <v>0</v>
      </c>
      <c r="H47" s="501"/>
      <c r="I47" s="835"/>
      <c r="J47" s="677">
        <v>4</v>
      </c>
      <c r="K47" s="512">
        <v>323</v>
      </c>
      <c r="L47" s="503">
        <v>26666</v>
      </c>
      <c r="M47" s="679" t="s">
        <v>615</v>
      </c>
      <c r="N47" s="826"/>
      <c r="O47" s="829"/>
      <c r="P47" s="832"/>
      <c r="Q47" s="365"/>
      <c r="Y47" s="366"/>
      <c r="Z47" s="367"/>
    </row>
    <row r="48" spans="1:26" ht="30" customHeight="1">
      <c r="A48" s="843"/>
      <c r="B48" s="613">
        <v>299</v>
      </c>
      <c r="C48" s="503">
        <v>30769</v>
      </c>
      <c r="D48" s="511" t="s">
        <v>564</v>
      </c>
      <c r="E48" s="826" t="s">
        <v>549</v>
      </c>
      <c r="F48" s="845" t="s">
        <v>755</v>
      </c>
      <c r="G48" s="838">
        <v>0</v>
      </c>
      <c r="H48" s="501"/>
      <c r="I48" s="835"/>
      <c r="J48" s="676">
        <v>5</v>
      </c>
      <c r="K48" s="512"/>
      <c r="L48" s="503"/>
      <c r="M48" s="511"/>
      <c r="N48" s="826"/>
      <c r="O48" s="829"/>
      <c r="P48" s="832"/>
      <c r="Q48" s="365"/>
      <c r="Y48" s="366"/>
      <c r="Z48" s="367"/>
    </row>
    <row r="49" spans="1:26" ht="30" customHeight="1" thickBot="1">
      <c r="A49" s="824">
        <v>28</v>
      </c>
      <c r="B49" s="613">
        <v>287</v>
      </c>
      <c r="C49" s="503">
        <v>31619</v>
      </c>
      <c r="D49" s="511" t="s">
        <v>550</v>
      </c>
      <c r="E49" s="827" t="s">
        <v>549</v>
      </c>
      <c r="F49" s="846" t="s">
        <v>756</v>
      </c>
      <c r="G49" s="839">
        <v>0</v>
      </c>
      <c r="H49" s="501" t="s">
        <v>749</v>
      </c>
      <c r="I49" s="836">
        <v>18</v>
      </c>
      <c r="J49" s="674">
        <v>6</v>
      </c>
      <c r="K49" s="512"/>
      <c r="L49" s="503"/>
      <c r="M49" s="511"/>
      <c r="N49" s="827"/>
      <c r="O49" s="830"/>
      <c r="P49" s="833"/>
      <c r="Q49" s="365"/>
      <c r="T49" s="320">
        <v>20774</v>
      </c>
      <c r="U49" s="316">
        <v>66</v>
      </c>
      <c r="Y49" s="366"/>
      <c r="Z49" s="367" t="s">
        <v>749</v>
      </c>
    </row>
    <row r="50" spans="1:26" ht="30" customHeight="1">
      <c r="A50" s="822" t="s">
        <v>547</v>
      </c>
      <c r="B50" s="613">
        <v>279</v>
      </c>
      <c r="C50" s="503">
        <v>34911</v>
      </c>
      <c r="D50" s="511" t="s">
        <v>534</v>
      </c>
      <c r="E50" s="825" t="s">
        <v>529</v>
      </c>
      <c r="F50" s="844" t="s">
        <v>751</v>
      </c>
      <c r="G50" s="837">
        <v>0</v>
      </c>
      <c r="H50" s="501">
        <v>4</v>
      </c>
      <c r="I50" s="834">
        <v>8</v>
      </c>
      <c r="J50" s="675">
        <v>1</v>
      </c>
      <c r="K50" s="502">
        <v>367</v>
      </c>
      <c r="L50" s="503">
        <v>36083</v>
      </c>
      <c r="M50" s="511" t="s">
        <v>656</v>
      </c>
      <c r="N50" s="825" t="s">
        <v>650</v>
      </c>
      <c r="O50" s="828">
        <v>5105</v>
      </c>
      <c r="P50" s="831">
        <v>3</v>
      </c>
      <c r="Q50" s="365">
        <v>6</v>
      </c>
      <c r="R50" s="20">
        <v>6</v>
      </c>
      <c r="T50" s="320">
        <v>20814</v>
      </c>
      <c r="U50" s="316">
        <v>65</v>
      </c>
      <c r="Y50" s="366"/>
      <c r="Z50" s="367">
        <v>5105</v>
      </c>
    </row>
    <row r="51" spans="1:26" ht="30" customHeight="1">
      <c r="A51" s="823">
        <v>30</v>
      </c>
      <c r="B51" s="613">
        <v>270</v>
      </c>
      <c r="C51" s="503">
        <v>35960</v>
      </c>
      <c r="D51" s="511" t="s">
        <v>528</v>
      </c>
      <c r="E51" s="826" t="s">
        <v>529</v>
      </c>
      <c r="F51" s="845"/>
      <c r="G51" s="838">
        <v>0</v>
      </c>
      <c r="H51" s="501" t="s">
        <v>749</v>
      </c>
      <c r="I51" s="835">
        <v>20</v>
      </c>
      <c r="J51" s="676">
        <v>2</v>
      </c>
      <c r="K51" s="502">
        <v>355</v>
      </c>
      <c r="L51" s="503">
        <v>35376</v>
      </c>
      <c r="M51" s="511" t="s">
        <v>651</v>
      </c>
      <c r="N51" s="826"/>
      <c r="O51" s="829"/>
      <c r="P51" s="832"/>
      <c r="Q51" s="365"/>
      <c r="T51" s="320">
        <v>20854</v>
      </c>
      <c r="U51" s="316">
        <v>64</v>
      </c>
      <c r="Y51" s="366"/>
      <c r="Z51" s="367" t="s">
        <v>749</v>
      </c>
    </row>
    <row r="52" spans="1:26" ht="30" customHeight="1">
      <c r="A52" s="823">
        <v>31</v>
      </c>
      <c r="B52" s="613">
        <v>277</v>
      </c>
      <c r="C52" s="503">
        <v>34020</v>
      </c>
      <c r="D52" s="511" t="s">
        <v>536</v>
      </c>
      <c r="E52" s="826" t="s">
        <v>529</v>
      </c>
      <c r="F52" s="845"/>
      <c r="G52" s="838">
        <v>0</v>
      </c>
      <c r="H52" s="501" t="s">
        <v>749</v>
      </c>
      <c r="I52" s="835">
        <v>21</v>
      </c>
      <c r="J52" s="676">
        <v>3</v>
      </c>
      <c r="K52" s="502">
        <v>359</v>
      </c>
      <c r="L52" s="503">
        <v>35324</v>
      </c>
      <c r="M52" s="511" t="s">
        <v>655</v>
      </c>
      <c r="N52" s="826"/>
      <c r="O52" s="829"/>
      <c r="P52" s="832"/>
      <c r="Q52" s="365"/>
      <c r="T52" s="320">
        <v>20894</v>
      </c>
      <c r="U52" s="316">
        <v>63</v>
      </c>
      <c r="Y52" s="366"/>
      <c r="Z52" s="367" t="s">
        <v>749</v>
      </c>
    </row>
    <row r="53" spans="1:26" ht="30" customHeight="1">
      <c r="A53" s="824">
        <v>32</v>
      </c>
      <c r="B53" s="613">
        <v>285</v>
      </c>
      <c r="C53" s="503">
        <v>32775</v>
      </c>
      <c r="D53" s="511" t="s">
        <v>530</v>
      </c>
      <c r="E53" s="826" t="s">
        <v>529</v>
      </c>
      <c r="F53" s="845"/>
      <c r="G53" s="838">
        <v>0</v>
      </c>
      <c r="H53" s="501" t="s">
        <v>749</v>
      </c>
      <c r="I53" s="835">
        <v>22</v>
      </c>
      <c r="J53" s="677">
        <v>4</v>
      </c>
      <c r="K53" s="502">
        <v>354</v>
      </c>
      <c r="L53" s="503">
        <v>34455</v>
      </c>
      <c r="M53" s="511" t="s">
        <v>649</v>
      </c>
      <c r="N53" s="826"/>
      <c r="O53" s="829"/>
      <c r="P53" s="832"/>
      <c r="Q53" s="365"/>
      <c r="T53" s="320">
        <v>20934</v>
      </c>
      <c r="U53" s="316">
        <v>62</v>
      </c>
      <c r="Y53" s="366"/>
      <c r="Z53" s="367" t="s">
        <v>749</v>
      </c>
    </row>
    <row r="54" spans="1:26" ht="30" customHeight="1">
      <c r="A54" s="615"/>
      <c r="B54" s="613"/>
      <c r="C54" s="503"/>
      <c r="D54" s="511"/>
      <c r="E54" s="826"/>
      <c r="F54" s="845"/>
      <c r="G54" s="838">
        <v>0</v>
      </c>
      <c r="H54" s="501"/>
      <c r="I54" s="835"/>
      <c r="J54" s="674">
        <v>5</v>
      </c>
      <c r="K54" s="613"/>
      <c r="L54" s="503"/>
      <c r="M54" s="511"/>
      <c r="N54" s="826"/>
      <c r="O54" s="829"/>
      <c r="P54" s="832"/>
      <c r="Q54" s="365"/>
      <c r="Y54" s="366"/>
      <c r="Z54" s="367"/>
    </row>
    <row r="55" spans="1:26" ht="30" customHeight="1">
      <c r="A55" s="615"/>
      <c r="B55" s="613"/>
      <c r="C55" s="503"/>
      <c r="D55" s="511"/>
      <c r="E55" s="827"/>
      <c r="F55" s="846"/>
      <c r="G55" s="839">
        <v>0</v>
      </c>
      <c r="H55" s="501"/>
      <c r="I55" s="836"/>
      <c r="J55" s="674">
        <v>6</v>
      </c>
      <c r="K55" s="613"/>
      <c r="L55" s="503"/>
      <c r="M55" s="511"/>
      <c r="N55" s="827"/>
      <c r="O55" s="830"/>
      <c r="P55" s="833"/>
      <c r="Q55" s="365"/>
      <c r="Y55" s="366"/>
      <c r="Z55" s="367"/>
    </row>
    <row r="56" spans="1:26" ht="23.25" hidden="1" customHeight="1">
      <c r="A56" s="859">
        <v>9</v>
      </c>
      <c r="B56" s="376"/>
      <c r="C56" s="377"/>
      <c r="D56" s="378"/>
      <c r="E56" s="862"/>
      <c r="F56" s="865" t="s">
        <v>749</v>
      </c>
      <c r="G56" s="868"/>
      <c r="H56" s="375" t="s">
        <v>749</v>
      </c>
      <c r="I56" s="840" t="s">
        <v>16</v>
      </c>
      <c r="J56" s="841"/>
      <c r="K56" s="841"/>
      <c r="L56" s="841"/>
      <c r="M56" s="841"/>
      <c r="N56" s="841"/>
      <c r="O56" s="841"/>
      <c r="P56" s="842"/>
      <c r="Q56" s="365"/>
      <c r="T56" s="320">
        <v>20974</v>
      </c>
      <c r="U56" s="316">
        <v>61</v>
      </c>
      <c r="Y56" s="366"/>
      <c r="Z56" s="367" t="s">
        <v>749</v>
      </c>
    </row>
    <row r="57" spans="1:26" ht="23.25" hidden="1" customHeight="1" thickBot="1">
      <c r="A57" s="860">
        <v>34</v>
      </c>
      <c r="B57" s="379"/>
      <c r="C57" s="380"/>
      <c r="D57" s="381"/>
      <c r="E57" s="863"/>
      <c r="F57" s="866" t="s">
        <v>749</v>
      </c>
      <c r="G57" s="869"/>
      <c r="H57" s="375" t="s">
        <v>749</v>
      </c>
      <c r="I57" s="840"/>
      <c r="J57" s="841"/>
      <c r="K57" s="841"/>
      <c r="L57" s="841"/>
      <c r="M57" s="841"/>
      <c r="N57" s="841"/>
      <c r="O57" s="841"/>
      <c r="P57" s="842"/>
      <c r="Q57" s="365"/>
      <c r="T57" s="320">
        <v>21014</v>
      </c>
      <c r="U57" s="316">
        <v>60</v>
      </c>
      <c r="Y57" s="366"/>
      <c r="Z57" s="367" t="s">
        <v>749</v>
      </c>
    </row>
    <row r="58" spans="1:26" ht="23.25" hidden="1" customHeight="1" thickTop="1">
      <c r="A58" s="860">
        <v>35</v>
      </c>
      <c r="B58" s="379"/>
      <c r="C58" s="380"/>
      <c r="D58" s="381"/>
      <c r="E58" s="863"/>
      <c r="F58" s="866" t="s">
        <v>749</v>
      </c>
      <c r="G58" s="869"/>
      <c r="H58" s="375" t="s">
        <v>749</v>
      </c>
      <c r="I58" s="871">
        <v>1</v>
      </c>
      <c r="J58" s="850" t="s">
        <v>458</v>
      </c>
      <c r="K58" s="369" t="s">
        <v>749</v>
      </c>
      <c r="L58" s="370" t="s">
        <v>749</v>
      </c>
      <c r="M58" s="369" t="s">
        <v>749</v>
      </c>
      <c r="N58" s="853" t="s">
        <v>750</v>
      </c>
      <c r="O58" s="856"/>
      <c r="P58" s="847"/>
      <c r="Q58" s="365">
        <v>0</v>
      </c>
      <c r="T58" s="320">
        <v>21054</v>
      </c>
      <c r="U58" s="316">
        <v>59</v>
      </c>
      <c r="Y58" s="366"/>
      <c r="Z58" s="367" t="s">
        <v>749</v>
      </c>
    </row>
    <row r="59" spans="1:26" ht="23.25" hidden="1" customHeight="1">
      <c r="A59" s="861">
        <v>36</v>
      </c>
      <c r="B59" s="382"/>
      <c r="C59" s="383"/>
      <c r="D59" s="384"/>
      <c r="E59" s="864"/>
      <c r="F59" s="867" t="s">
        <v>749</v>
      </c>
      <c r="G59" s="870"/>
      <c r="H59" s="375" t="s">
        <v>749</v>
      </c>
      <c r="I59" s="872">
        <v>26</v>
      </c>
      <c r="J59" s="851"/>
      <c r="K59" s="369" t="s">
        <v>749</v>
      </c>
      <c r="L59" s="370" t="s">
        <v>749</v>
      </c>
      <c r="M59" s="369" t="s">
        <v>749</v>
      </c>
      <c r="N59" s="854"/>
      <c r="O59" s="857"/>
      <c r="P59" s="848"/>
      <c r="Q59" s="365"/>
      <c r="T59" s="320">
        <v>21094</v>
      </c>
      <c r="U59" s="316">
        <v>58</v>
      </c>
      <c r="Y59" s="366"/>
      <c r="Z59" s="367" t="s">
        <v>749</v>
      </c>
    </row>
    <row r="60" spans="1:26" ht="23.25" hidden="1" customHeight="1">
      <c r="A60" s="859">
        <v>10</v>
      </c>
      <c r="B60" s="376"/>
      <c r="C60" s="377"/>
      <c r="D60" s="378"/>
      <c r="E60" s="862"/>
      <c r="F60" s="865" t="s">
        <v>749</v>
      </c>
      <c r="G60" s="868"/>
      <c r="H60" s="375" t="s">
        <v>749</v>
      </c>
      <c r="I60" s="872">
        <v>27</v>
      </c>
      <c r="J60" s="851"/>
      <c r="K60" s="369" t="s">
        <v>749</v>
      </c>
      <c r="L60" s="370" t="s">
        <v>749</v>
      </c>
      <c r="M60" s="369" t="s">
        <v>749</v>
      </c>
      <c r="N60" s="854"/>
      <c r="O60" s="857"/>
      <c r="P60" s="848"/>
      <c r="Q60" s="365"/>
      <c r="T60" s="320">
        <v>21134</v>
      </c>
      <c r="U60" s="316">
        <v>57</v>
      </c>
      <c r="Y60" s="366"/>
      <c r="Z60" s="367" t="s">
        <v>749</v>
      </c>
    </row>
    <row r="61" spans="1:26" ht="23.25" hidden="1" customHeight="1" thickBot="1">
      <c r="A61" s="860">
        <v>38</v>
      </c>
      <c r="B61" s="379"/>
      <c r="C61" s="380"/>
      <c r="D61" s="381"/>
      <c r="E61" s="863"/>
      <c r="F61" s="866" t="s">
        <v>749</v>
      </c>
      <c r="G61" s="869"/>
      <c r="H61" s="375" t="s">
        <v>749</v>
      </c>
      <c r="I61" s="873">
        <v>28</v>
      </c>
      <c r="J61" s="852"/>
      <c r="K61" s="369" t="s">
        <v>749</v>
      </c>
      <c r="L61" s="370" t="s">
        <v>749</v>
      </c>
      <c r="M61" s="369" t="s">
        <v>749</v>
      </c>
      <c r="N61" s="855"/>
      <c r="O61" s="858"/>
      <c r="P61" s="849"/>
      <c r="Q61" s="365"/>
      <c r="T61" s="320">
        <v>21174</v>
      </c>
      <c r="U61" s="316">
        <v>56</v>
      </c>
      <c r="Y61" s="366"/>
      <c r="Z61" s="367" t="s">
        <v>749</v>
      </c>
    </row>
    <row r="62" spans="1:26" ht="23.25" hidden="1" customHeight="1" thickTop="1">
      <c r="A62" s="860">
        <v>39</v>
      </c>
      <c r="B62" s="379"/>
      <c r="C62" s="380"/>
      <c r="D62" s="381"/>
      <c r="E62" s="863"/>
      <c r="F62" s="866" t="s">
        <v>749</v>
      </c>
      <c r="G62" s="869"/>
      <c r="H62" s="375" t="s">
        <v>749</v>
      </c>
      <c r="I62" s="871">
        <v>2</v>
      </c>
      <c r="J62" s="850" t="s">
        <v>459</v>
      </c>
      <c r="K62" s="369" t="s">
        <v>749</v>
      </c>
      <c r="L62" s="370" t="s">
        <v>749</v>
      </c>
      <c r="M62" s="369" t="s">
        <v>749</v>
      </c>
      <c r="N62" s="853" t="s">
        <v>750</v>
      </c>
      <c r="O62" s="856"/>
      <c r="P62" s="847"/>
      <c r="Q62" s="365">
        <v>0</v>
      </c>
      <c r="T62" s="320">
        <v>21214</v>
      </c>
      <c r="U62" s="316">
        <v>55</v>
      </c>
      <c r="Y62" s="366"/>
      <c r="Z62" s="367" t="s">
        <v>749</v>
      </c>
    </row>
    <row r="63" spans="1:26" ht="23.25" hidden="1" customHeight="1">
      <c r="A63" s="861">
        <v>40</v>
      </c>
      <c r="B63" s="382"/>
      <c r="C63" s="383"/>
      <c r="D63" s="384"/>
      <c r="E63" s="864"/>
      <c r="F63" s="867" t="s">
        <v>749</v>
      </c>
      <c r="G63" s="870"/>
      <c r="H63" s="375" t="s">
        <v>749</v>
      </c>
      <c r="I63" s="872">
        <v>30</v>
      </c>
      <c r="J63" s="851"/>
      <c r="K63" s="369" t="s">
        <v>749</v>
      </c>
      <c r="L63" s="370" t="s">
        <v>749</v>
      </c>
      <c r="M63" s="369" t="s">
        <v>749</v>
      </c>
      <c r="N63" s="854"/>
      <c r="O63" s="857"/>
      <c r="P63" s="848"/>
      <c r="Q63" s="365"/>
      <c r="T63" s="320">
        <v>21254</v>
      </c>
      <c r="U63" s="316">
        <v>54</v>
      </c>
      <c r="Y63" s="366"/>
      <c r="Z63" s="367" t="s">
        <v>749</v>
      </c>
    </row>
    <row r="64" spans="1:26" ht="23.25" hidden="1" customHeight="1">
      <c r="A64" s="859">
        <v>11</v>
      </c>
      <c r="B64" s="376"/>
      <c r="C64" s="377"/>
      <c r="D64" s="378"/>
      <c r="E64" s="862"/>
      <c r="F64" s="865" t="s">
        <v>749</v>
      </c>
      <c r="G64" s="868"/>
      <c r="H64" s="375" t="s">
        <v>749</v>
      </c>
      <c r="I64" s="872">
        <v>31</v>
      </c>
      <c r="J64" s="851"/>
      <c r="K64" s="369" t="s">
        <v>749</v>
      </c>
      <c r="L64" s="370" t="s">
        <v>749</v>
      </c>
      <c r="M64" s="369" t="s">
        <v>749</v>
      </c>
      <c r="N64" s="854"/>
      <c r="O64" s="857"/>
      <c r="P64" s="848"/>
      <c r="Q64" s="365"/>
      <c r="T64" s="320">
        <v>21294</v>
      </c>
      <c r="U64" s="316">
        <v>53</v>
      </c>
      <c r="Y64" s="366"/>
      <c r="Z64" s="367" t="s">
        <v>749</v>
      </c>
    </row>
    <row r="65" spans="1:26" ht="23.25" hidden="1" customHeight="1" thickBot="1">
      <c r="A65" s="860">
        <v>42</v>
      </c>
      <c r="B65" s="379"/>
      <c r="C65" s="380"/>
      <c r="D65" s="381"/>
      <c r="E65" s="863"/>
      <c r="F65" s="866" t="s">
        <v>749</v>
      </c>
      <c r="G65" s="869"/>
      <c r="H65" s="375" t="s">
        <v>749</v>
      </c>
      <c r="I65" s="873">
        <v>32</v>
      </c>
      <c r="J65" s="852"/>
      <c r="K65" s="369" t="s">
        <v>749</v>
      </c>
      <c r="L65" s="370" t="s">
        <v>749</v>
      </c>
      <c r="M65" s="369" t="s">
        <v>749</v>
      </c>
      <c r="N65" s="855"/>
      <c r="O65" s="858"/>
      <c r="P65" s="849"/>
      <c r="Q65" s="365"/>
      <c r="T65" s="320">
        <v>21334</v>
      </c>
      <c r="U65" s="316">
        <v>52</v>
      </c>
      <c r="Y65" s="366"/>
      <c r="Z65" s="367" t="s">
        <v>749</v>
      </c>
    </row>
    <row r="66" spans="1:26" ht="23.25" hidden="1" customHeight="1" thickTop="1">
      <c r="A66" s="860">
        <v>43</v>
      </c>
      <c r="B66" s="379"/>
      <c r="C66" s="380"/>
      <c r="D66" s="381"/>
      <c r="E66" s="863"/>
      <c r="F66" s="866" t="s">
        <v>749</v>
      </c>
      <c r="G66" s="869"/>
      <c r="H66" s="375" t="s">
        <v>749</v>
      </c>
      <c r="I66" s="871">
        <v>3</v>
      </c>
      <c r="J66" s="850" t="s">
        <v>460</v>
      </c>
      <c r="K66" s="369" t="s">
        <v>749</v>
      </c>
      <c r="L66" s="370" t="s">
        <v>749</v>
      </c>
      <c r="M66" s="369" t="s">
        <v>749</v>
      </c>
      <c r="N66" s="853" t="s">
        <v>750</v>
      </c>
      <c r="O66" s="856"/>
      <c r="P66" s="847"/>
      <c r="Q66" s="365">
        <v>0</v>
      </c>
      <c r="T66" s="320">
        <v>21374</v>
      </c>
      <c r="U66" s="316">
        <v>51</v>
      </c>
      <c r="Y66" s="366"/>
      <c r="Z66" s="367" t="s">
        <v>749</v>
      </c>
    </row>
    <row r="67" spans="1:26" ht="23.25" hidden="1" customHeight="1">
      <c r="A67" s="861">
        <v>44</v>
      </c>
      <c r="B67" s="382"/>
      <c r="C67" s="383"/>
      <c r="D67" s="384"/>
      <c r="E67" s="864"/>
      <c r="F67" s="867" t="s">
        <v>749</v>
      </c>
      <c r="G67" s="870"/>
      <c r="H67" s="375" t="s">
        <v>749</v>
      </c>
      <c r="I67" s="872">
        <v>34</v>
      </c>
      <c r="J67" s="851"/>
      <c r="K67" s="369" t="s">
        <v>749</v>
      </c>
      <c r="L67" s="370" t="s">
        <v>749</v>
      </c>
      <c r="M67" s="369" t="s">
        <v>749</v>
      </c>
      <c r="N67" s="854"/>
      <c r="O67" s="857"/>
      <c r="P67" s="848"/>
      <c r="Q67" s="365"/>
      <c r="T67" s="320">
        <v>21414</v>
      </c>
      <c r="U67" s="316">
        <v>50</v>
      </c>
      <c r="Y67" s="366"/>
      <c r="Z67" s="367" t="s">
        <v>749</v>
      </c>
    </row>
    <row r="68" spans="1:26" ht="23.25" hidden="1" customHeight="1">
      <c r="A68" s="859">
        <v>12</v>
      </c>
      <c r="B68" s="376"/>
      <c r="C68" s="377"/>
      <c r="D68" s="378"/>
      <c r="E68" s="862"/>
      <c r="F68" s="865" t="s">
        <v>749</v>
      </c>
      <c r="G68" s="868"/>
      <c r="H68" s="375" t="s">
        <v>749</v>
      </c>
      <c r="I68" s="872">
        <v>35</v>
      </c>
      <c r="J68" s="851"/>
      <c r="K68" s="369" t="s">
        <v>749</v>
      </c>
      <c r="L68" s="370" t="s">
        <v>749</v>
      </c>
      <c r="M68" s="369" t="s">
        <v>749</v>
      </c>
      <c r="N68" s="854"/>
      <c r="O68" s="857"/>
      <c r="P68" s="848"/>
      <c r="Q68" s="365"/>
      <c r="T68" s="320">
        <v>21474</v>
      </c>
      <c r="U68" s="316">
        <v>49</v>
      </c>
      <c r="Y68" s="366"/>
      <c r="Z68" s="367" t="s">
        <v>749</v>
      </c>
    </row>
    <row r="69" spans="1:26" ht="23.25" hidden="1" customHeight="1" thickBot="1">
      <c r="A69" s="860">
        <v>46</v>
      </c>
      <c r="B69" s="379"/>
      <c r="C69" s="380"/>
      <c r="D69" s="381"/>
      <c r="E69" s="863"/>
      <c r="F69" s="866" t="s">
        <v>749</v>
      </c>
      <c r="G69" s="869"/>
      <c r="H69" s="375" t="s">
        <v>749</v>
      </c>
      <c r="I69" s="873">
        <v>36</v>
      </c>
      <c r="J69" s="852"/>
      <c r="K69" s="369" t="s">
        <v>749</v>
      </c>
      <c r="L69" s="370" t="s">
        <v>749</v>
      </c>
      <c r="M69" s="369" t="s">
        <v>749</v>
      </c>
      <c r="N69" s="855"/>
      <c r="O69" s="858"/>
      <c r="P69" s="849"/>
      <c r="Q69" s="365"/>
      <c r="T69" s="320">
        <v>21534</v>
      </c>
      <c r="U69" s="316">
        <v>48</v>
      </c>
      <c r="Y69" s="366"/>
      <c r="Z69" s="367" t="s">
        <v>749</v>
      </c>
    </row>
    <row r="70" spans="1:26" ht="23.25" hidden="1" customHeight="1" thickTop="1">
      <c r="A70" s="860">
        <v>47</v>
      </c>
      <c r="B70" s="379"/>
      <c r="C70" s="380"/>
      <c r="D70" s="381"/>
      <c r="E70" s="863"/>
      <c r="F70" s="866" t="s">
        <v>749</v>
      </c>
      <c r="G70" s="869"/>
      <c r="H70" s="375" t="s">
        <v>749</v>
      </c>
      <c r="I70" s="871">
        <v>4</v>
      </c>
      <c r="J70" s="850" t="s">
        <v>461</v>
      </c>
      <c r="K70" s="369" t="s">
        <v>749</v>
      </c>
      <c r="L70" s="370" t="s">
        <v>749</v>
      </c>
      <c r="M70" s="369" t="s">
        <v>749</v>
      </c>
      <c r="N70" s="853" t="s">
        <v>750</v>
      </c>
      <c r="O70" s="856"/>
      <c r="P70" s="847"/>
      <c r="Q70" s="365">
        <v>0</v>
      </c>
      <c r="T70" s="320">
        <v>21594</v>
      </c>
      <c r="U70" s="316">
        <v>47</v>
      </c>
      <c r="Y70" s="366"/>
      <c r="Z70" s="367" t="s">
        <v>749</v>
      </c>
    </row>
    <row r="71" spans="1:26" ht="23.25" hidden="1" customHeight="1">
      <c r="A71" s="861">
        <v>48</v>
      </c>
      <c r="B71" s="382"/>
      <c r="C71" s="383"/>
      <c r="D71" s="384"/>
      <c r="E71" s="864"/>
      <c r="F71" s="867" t="s">
        <v>749</v>
      </c>
      <c r="G71" s="870"/>
      <c r="H71" s="375" t="s">
        <v>749</v>
      </c>
      <c r="I71" s="872">
        <v>38</v>
      </c>
      <c r="J71" s="851"/>
      <c r="K71" s="369" t="s">
        <v>749</v>
      </c>
      <c r="L71" s="370" t="s">
        <v>749</v>
      </c>
      <c r="M71" s="369" t="s">
        <v>749</v>
      </c>
      <c r="N71" s="854"/>
      <c r="O71" s="857"/>
      <c r="P71" s="848"/>
      <c r="Q71" s="365"/>
      <c r="T71" s="320">
        <v>21654</v>
      </c>
      <c r="U71" s="316">
        <v>46</v>
      </c>
      <c r="Y71" s="366"/>
      <c r="Z71" s="367" t="s">
        <v>749</v>
      </c>
    </row>
    <row r="72" spans="1:26" ht="23.25" hidden="1" customHeight="1">
      <c r="A72" s="859">
        <v>13</v>
      </c>
      <c r="B72" s="376"/>
      <c r="C72" s="377"/>
      <c r="D72" s="378"/>
      <c r="E72" s="862"/>
      <c r="F72" s="865" t="s">
        <v>749</v>
      </c>
      <c r="G72" s="868"/>
      <c r="H72" s="375" t="s">
        <v>749</v>
      </c>
      <c r="I72" s="872">
        <v>39</v>
      </c>
      <c r="J72" s="851"/>
      <c r="K72" s="369" t="s">
        <v>749</v>
      </c>
      <c r="L72" s="370" t="s">
        <v>749</v>
      </c>
      <c r="M72" s="369" t="s">
        <v>749</v>
      </c>
      <c r="N72" s="854"/>
      <c r="O72" s="857"/>
      <c r="P72" s="848"/>
      <c r="Q72" s="365"/>
      <c r="T72" s="320">
        <v>21714</v>
      </c>
      <c r="U72" s="316">
        <v>45</v>
      </c>
      <c r="Y72" s="366"/>
      <c r="Z72" s="367" t="s">
        <v>749</v>
      </c>
    </row>
    <row r="73" spans="1:26" ht="23.25" hidden="1" customHeight="1" thickBot="1">
      <c r="A73" s="860">
        <v>50</v>
      </c>
      <c r="B73" s="379"/>
      <c r="C73" s="380"/>
      <c r="D73" s="381"/>
      <c r="E73" s="863"/>
      <c r="F73" s="866" t="s">
        <v>749</v>
      </c>
      <c r="G73" s="869"/>
      <c r="H73" s="375" t="s">
        <v>749</v>
      </c>
      <c r="I73" s="873">
        <v>40</v>
      </c>
      <c r="J73" s="852"/>
      <c r="K73" s="369" t="s">
        <v>749</v>
      </c>
      <c r="L73" s="370" t="s">
        <v>749</v>
      </c>
      <c r="M73" s="369" t="s">
        <v>749</v>
      </c>
      <c r="N73" s="855"/>
      <c r="O73" s="858"/>
      <c r="P73" s="849"/>
      <c r="Q73" s="365"/>
      <c r="T73" s="320">
        <v>21774</v>
      </c>
      <c r="U73" s="316">
        <v>44</v>
      </c>
      <c r="Y73" s="366"/>
      <c r="Z73" s="367" t="s">
        <v>749</v>
      </c>
    </row>
    <row r="74" spans="1:26" ht="23.25" hidden="1" customHeight="1" thickTop="1">
      <c r="A74" s="860">
        <v>51</v>
      </c>
      <c r="B74" s="379"/>
      <c r="C74" s="380"/>
      <c r="D74" s="381"/>
      <c r="E74" s="863"/>
      <c r="F74" s="866" t="s">
        <v>749</v>
      </c>
      <c r="G74" s="869"/>
      <c r="H74" s="375" t="s">
        <v>749</v>
      </c>
      <c r="I74" s="871">
        <v>5</v>
      </c>
      <c r="J74" s="850" t="s">
        <v>462</v>
      </c>
      <c r="K74" s="369" t="s">
        <v>749</v>
      </c>
      <c r="L74" s="370" t="s">
        <v>749</v>
      </c>
      <c r="M74" s="369" t="s">
        <v>749</v>
      </c>
      <c r="N74" s="853" t="s">
        <v>750</v>
      </c>
      <c r="O74" s="856"/>
      <c r="P74" s="847"/>
      <c r="Q74" s="365">
        <v>0</v>
      </c>
      <c r="T74" s="320">
        <v>21834</v>
      </c>
      <c r="U74" s="316">
        <v>43</v>
      </c>
      <c r="Y74" s="366"/>
      <c r="Z74" s="367" t="s">
        <v>749</v>
      </c>
    </row>
    <row r="75" spans="1:26" ht="23.25" hidden="1" customHeight="1">
      <c r="A75" s="861">
        <v>52</v>
      </c>
      <c r="B75" s="382"/>
      <c r="C75" s="383"/>
      <c r="D75" s="384"/>
      <c r="E75" s="864"/>
      <c r="F75" s="867" t="s">
        <v>749</v>
      </c>
      <c r="G75" s="870"/>
      <c r="H75" s="375" t="s">
        <v>749</v>
      </c>
      <c r="I75" s="872">
        <v>42</v>
      </c>
      <c r="J75" s="851"/>
      <c r="K75" s="369" t="s">
        <v>749</v>
      </c>
      <c r="L75" s="370" t="s">
        <v>749</v>
      </c>
      <c r="M75" s="369" t="s">
        <v>749</v>
      </c>
      <c r="N75" s="854"/>
      <c r="O75" s="857"/>
      <c r="P75" s="848"/>
      <c r="Q75" s="365"/>
      <c r="T75" s="320">
        <v>21894</v>
      </c>
      <c r="U75" s="316">
        <v>42</v>
      </c>
      <c r="Y75" s="366"/>
      <c r="Z75" s="367" t="s">
        <v>749</v>
      </c>
    </row>
    <row r="76" spans="1:26" ht="23.25" hidden="1" customHeight="1">
      <c r="A76" s="859">
        <v>14</v>
      </c>
      <c r="B76" s="376"/>
      <c r="C76" s="377"/>
      <c r="D76" s="378"/>
      <c r="E76" s="862"/>
      <c r="F76" s="865" t="s">
        <v>749</v>
      </c>
      <c r="G76" s="868"/>
      <c r="H76" s="375" t="s">
        <v>749</v>
      </c>
      <c r="I76" s="872">
        <v>43</v>
      </c>
      <c r="J76" s="851"/>
      <c r="K76" s="369" t="s">
        <v>749</v>
      </c>
      <c r="L76" s="370" t="s">
        <v>749</v>
      </c>
      <c r="M76" s="369" t="s">
        <v>749</v>
      </c>
      <c r="N76" s="854"/>
      <c r="O76" s="857"/>
      <c r="P76" s="848"/>
      <c r="Q76" s="365"/>
      <c r="T76" s="320">
        <v>21954</v>
      </c>
      <c r="U76" s="316">
        <v>41</v>
      </c>
      <c r="Y76" s="366"/>
      <c r="Z76" s="367" t="s">
        <v>749</v>
      </c>
    </row>
    <row r="77" spans="1:26" ht="23.25" hidden="1" customHeight="1" thickBot="1">
      <c r="A77" s="860">
        <v>54</v>
      </c>
      <c r="B77" s="379"/>
      <c r="C77" s="380"/>
      <c r="D77" s="381"/>
      <c r="E77" s="863"/>
      <c r="F77" s="866" t="s">
        <v>749</v>
      </c>
      <c r="G77" s="869"/>
      <c r="H77" s="375" t="s">
        <v>749</v>
      </c>
      <c r="I77" s="873">
        <v>44</v>
      </c>
      <c r="J77" s="852"/>
      <c r="K77" s="369" t="s">
        <v>749</v>
      </c>
      <c r="L77" s="370" t="s">
        <v>749</v>
      </c>
      <c r="M77" s="369" t="s">
        <v>749</v>
      </c>
      <c r="N77" s="855"/>
      <c r="O77" s="858"/>
      <c r="P77" s="849"/>
      <c r="Q77" s="365"/>
      <c r="T77" s="320">
        <v>22014</v>
      </c>
      <c r="U77" s="316">
        <v>40</v>
      </c>
      <c r="Y77" s="366"/>
      <c r="Z77" s="367" t="s">
        <v>749</v>
      </c>
    </row>
    <row r="78" spans="1:26" ht="23.25" hidden="1" customHeight="1" thickTop="1">
      <c r="A78" s="860">
        <v>55</v>
      </c>
      <c r="B78" s="379"/>
      <c r="C78" s="380"/>
      <c r="D78" s="381"/>
      <c r="E78" s="863"/>
      <c r="F78" s="866" t="s">
        <v>749</v>
      </c>
      <c r="G78" s="869"/>
      <c r="H78" s="375" t="s">
        <v>749</v>
      </c>
      <c r="I78" s="871">
        <v>6</v>
      </c>
      <c r="J78" s="850" t="s">
        <v>463</v>
      </c>
      <c r="K78" s="369" t="s">
        <v>749</v>
      </c>
      <c r="L78" s="370" t="s">
        <v>749</v>
      </c>
      <c r="M78" s="369" t="s">
        <v>749</v>
      </c>
      <c r="N78" s="853" t="s">
        <v>750</v>
      </c>
      <c r="O78" s="856"/>
      <c r="P78" s="847"/>
      <c r="Q78" s="365">
        <v>0</v>
      </c>
      <c r="T78" s="320">
        <v>22074</v>
      </c>
      <c r="U78" s="316">
        <v>39</v>
      </c>
      <c r="Y78" s="366"/>
      <c r="Z78" s="367" t="s">
        <v>749</v>
      </c>
    </row>
    <row r="79" spans="1:26" ht="23.25" hidden="1" customHeight="1">
      <c r="A79" s="861">
        <v>56</v>
      </c>
      <c r="B79" s="382"/>
      <c r="C79" s="383"/>
      <c r="D79" s="384"/>
      <c r="E79" s="864"/>
      <c r="F79" s="867" t="s">
        <v>749</v>
      </c>
      <c r="G79" s="870"/>
      <c r="H79" s="375" t="s">
        <v>749</v>
      </c>
      <c r="I79" s="872">
        <v>46</v>
      </c>
      <c r="J79" s="851"/>
      <c r="K79" s="369" t="s">
        <v>749</v>
      </c>
      <c r="L79" s="370" t="s">
        <v>749</v>
      </c>
      <c r="M79" s="369" t="s">
        <v>749</v>
      </c>
      <c r="N79" s="854"/>
      <c r="O79" s="857"/>
      <c r="P79" s="848"/>
      <c r="Q79" s="365"/>
      <c r="T79" s="320">
        <v>22134</v>
      </c>
      <c r="U79" s="316">
        <v>38</v>
      </c>
      <c r="Y79" s="366"/>
      <c r="Z79" s="367" t="s">
        <v>749</v>
      </c>
    </row>
    <row r="80" spans="1:26" ht="23.25" hidden="1" customHeight="1">
      <c r="A80" s="859">
        <v>15</v>
      </c>
      <c r="B80" s="376"/>
      <c r="C80" s="377"/>
      <c r="D80" s="378"/>
      <c r="E80" s="862"/>
      <c r="F80" s="865" t="s">
        <v>749</v>
      </c>
      <c r="G80" s="868"/>
      <c r="H80" s="375" t="s">
        <v>749</v>
      </c>
      <c r="I80" s="872">
        <v>47</v>
      </c>
      <c r="J80" s="851"/>
      <c r="K80" s="369" t="s">
        <v>749</v>
      </c>
      <c r="L80" s="370" t="s">
        <v>749</v>
      </c>
      <c r="M80" s="369" t="s">
        <v>749</v>
      </c>
      <c r="N80" s="854"/>
      <c r="O80" s="857"/>
      <c r="P80" s="848"/>
      <c r="Q80" s="365"/>
      <c r="T80" s="320">
        <v>22194</v>
      </c>
      <c r="U80" s="316">
        <v>37</v>
      </c>
      <c r="Y80" s="366"/>
      <c r="Z80" s="367" t="s">
        <v>749</v>
      </c>
    </row>
    <row r="81" spans="1:26" ht="23.25" hidden="1" customHeight="1" thickBot="1">
      <c r="A81" s="860">
        <v>58</v>
      </c>
      <c r="B81" s="379"/>
      <c r="C81" s="380"/>
      <c r="D81" s="381"/>
      <c r="E81" s="863"/>
      <c r="F81" s="866" t="s">
        <v>749</v>
      </c>
      <c r="G81" s="869"/>
      <c r="H81" s="375" t="s">
        <v>749</v>
      </c>
      <c r="I81" s="873">
        <v>48</v>
      </c>
      <c r="J81" s="852"/>
      <c r="K81" s="369" t="s">
        <v>749</v>
      </c>
      <c r="L81" s="370" t="s">
        <v>749</v>
      </c>
      <c r="M81" s="369" t="s">
        <v>749</v>
      </c>
      <c r="N81" s="855"/>
      <c r="O81" s="858"/>
      <c r="P81" s="849"/>
      <c r="Q81" s="365"/>
      <c r="T81" s="320">
        <v>22254</v>
      </c>
      <c r="U81" s="316">
        <v>36</v>
      </c>
      <c r="Y81" s="366"/>
      <c r="Z81" s="367" t="s">
        <v>749</v>
      </c>
    </row>
    <row r="82" spans="1:26" ht="23.25" hidden="1" customHeight="1" thickTop="1">
      <c r="A82" s="860">
        <v>59</v>
      </c>
      <c r="B82" s="379"/>
      <c r="C82" s="380"/>
      <c r="D82" s="381"/>
      <c r="E82" s="863"/>
      <c r="F82" s="866" t="s">
        <v>749</v>
      </c>
      <c r="G82" s="869"/>
      <c r="H82" s="375" t="s">
        <v>749</v>
      </c>
      <c r="I82" s="871">
        <v>7</v>
      </c>
      <c r="J82" s="850" t="s">
        <v>464</v>
      </c>
      <c r="K82" s="369" t="s">
        <v>749</v>
      </c>
      <c r="L82" s="370" t="s">
        <v>749</v>
      </c>
      <c r="M82" s="369" t="s">
        <v>749</v>
      </c>
      <c r="N82" s="853" t="s">
        <v>750</v>
      </c>
      <c r="O82" s="856"/>
      <c r="P82" s="847"/>
      <c r="Q82" s="365">
        <v>0</v>
      </c>
      <c r="T82" s="320">
        <v>22314</v>
      </c>
      <c r="U82" s="316">
        <v>35</v>
      </c>
      <c r="Y82" s="366"/>
      <c r="Z82" s="367" t="s">
        <v>749</v>
      </c>
    </row>
    <row r="83" spans="1:26" ht="23.25" hidden="1" customHeight="1">
      <c r="A83" s="861">
        <v>60</v>
      </c>
      <c r="B83" s="382"/>
      <c r="C83" s="383"/>
      <c r="D83" s="384"/>
      <c r="E83" s="864"/>
      <c r="F83" s="867" t="s">
        <v>749</v>
      </c>
      <c r="G83" s="870"/>
      <c r="H83" s="375" t="s">
        <v>749</v>
      </c>
      <c r="I83" s="872">
        <v>50</v>
      </c>
      <c r="J83" s="851"/>
      <c r="K83" s="369" t="s">
        <v>749</v>
      </c>
      <c r="L83" s="370" t="s">
        <v>749</v>
      </c>
      <c r="M83" s="369" t="s">
        <v>749</v>
      </c>
      <c r="N83" s="854"/>
      <c r="O83" s="857"/>
      <c r="P83" s="848"/>
      <c r="Q83" s="365"/>
      <c r="T83" s="320">
        <v>22374</v>
      </c>
      <c r="U83" s="316">
        <v>34</v>
      </c>
      <c r="Y83" s="366"/>
      <c r="Z83" s="367" t="s">
        <v>749</v>
      </c>
    </row>
    <row r="84" spans="1:26" ht="23.25" hidden="1" customHeight="1">
      <c r="A84" s="859">
        <v>16</v>
      </c>
      <c r="B84" s="376"/>
      <c r="C84" s="377"/>
      <c r="D84" s="378"/>
      <c r="E84" s="862"/>
      <c r="F84" s="865" t="s">
        <v>749</v>
      </c>
      <c r="G84" s="868"/>
      <c r="H84" s="375" t="s">
        <v>749</v>
      </c>
      <c r="I84" s="872">
        <v>51</v>
      </c>
      <c r="J84" s="851"/>
      <c r="K84" s="369" t="s">
        <v>749</v>
      </c>
      <c r="L84" s="370" t="s">
        <v>749</v>
      </c>
      <c r="M84" s="369" t="s">
        <v>749</v>
      </c>
      <c r="N84" s="854"/>
      <c r="O84" s="857"/>
      <c r="P84" s="848"/>
      <c r="Q84" s="365"/>
      <c r="T84" s="320">
        <v>22434</v>
      </c>
      <c r="U84" s="316">
        <v>33</v>
      </c>
      <c r="Y84" s="366"/>
      <c r="Z84" s="367" t="s">
        <v>749</v>
      </c>
    </row>
    <row r="85" spans="1:26" ht="23.25" hidden="1" customHeight="1" thickBot="1">
      <c r="A85" s="860">
        <v>62</v>
      </c>
      <c r="B85" s="379"/>
      <c r="C85" s="380"/>
      <c r="D85" s="381"/>
      <c r="E85" s="863"/>
      <c r="F85" s="866" t="s">
        <v>749</v>
      </c>
      <c r="G85" s="869"/>
      <c r="H85" s="375" t="s">
        <v>749</v>
      </c>
      <c r="I85" s="873">
        <v>52</v>
      </c>
      <c r="J85" s="852"/>
      <c r="K85" s="369" t="s">
        <v>749</v>
      </c>
      <c r="L85" s="370" t="s">
        <v>749</v>
      </c>
      <c r="M85" s="369" t="s">
        <v>749</v>
      </c>
      <c r="N85" s="855"/>
      <c r="O85" s="858"/>
      <c r="P85" s="849"/>
      <c r="Q85" s="365"/>
      <c r="T85" s="320">
        <v>22494</v>
      </c>
      <c r="U85" s="316">
        <v>32</v>
      </c>
      <c r="Y85" s="366"/>
      <c r="Z85" s="367" t="s">
        <v>749</v>
      </c>
    </row>
    <row r="86" spans="1:26" ht="23.25" hidden="1" customHeight="1" thickTop="1">
      <c r="A86" s="860">
        <v>63</v>
      </c>
      <c r="B86" s="379"/>
      <c r="C86" s="380"/>
      <c r="D86" s="381"/>
      <c r="E86" s="863"/>
      <c r="F86" s="866" t="s">
        <v>749</v>
      </c>
      <c r="G86" s="869"/>
      <c r="H86" s="375" t="s">
        <v>749</v>
      </c>
      <c r="I86" s="871">
        <v>8</v>
      </c>
      <c r="J86" s="850" t="s">
        <v>465</v>
      </c>
      <c r="K86" s="369" t="s">
        <v>749</v>
      </c>
      <c r="L86" s="370" t="s">
        <v>749</v>
      </c>
      <c r="M86" s="369" t="s">
        <v>749</v>
      </c>
      <c r="N86" s="853" t="s">
        <v>750</v>
      </c>
      <c r="O86" s="856"/>
      <c r="P86" s="847"/>
      <c r="Q86" s="365">
        <v>0</v>
      </c>
      <c r="T86" s="320">
        <v>22554</v>
      </c>
      <c r="U86" s="316">
        <v>31</v>
      </c>
      <c r="Y86" s="366"/>
      <c r="Z86" s="367" t="s">
        <v>749</v>
      </c>
    </row>
    <row r="87" spans="1:26" ht="23.25" hidden="1" customHeight="1" thickBot="1">
      <c r="A87" s="861">
        <v>64</v>
      </c>
      <c r="B87" s="382"/>
      <c r="C87" s="383"/>
      <c r="D87" s="384"/>
      <c r="E87" s="864"/>
      <c r="F87" s="867" t="s">
        <v>749</v>
      </c>
      <c r="G87" s="870"/>
      <c r="H87" s="375" t="s">
        <v>749</v>
      </c>
      <c r="I87" s="872">
        <v>54</v>
      </c>
      <c r="J87" s="851"/>
      <c r="K87" s="369" t="s">
        <v>749</v>
      </c>
      <c r="L87" s="370" t="s">
        <v>749</v>
      </c>
      <c r="M87" s="369" t="s">
        <v>749</v>
      </c>
      <c r="N87" s="854"/>
      <c r="O87" s="857"/>
      <c r="P87" s="848"/>
      <c r="Q87" s="365"/>
      <c r="T87" s="320">
        <v>22614</v>
      </c>
      <c r="U87" s="316">
        <v>30</v>
      </c>
      <c r="Y87" s="366"/>
      <c r="Z87" s="367" t="s">
        <v>749</v>
      </c>
    </row>
    <row r="88" spans="1:26" ht="23.25" hidden="1" customHeight="1" thickTop="1">
      <c r="A88" s="22"/>
      <c r="B88" s="368"/>
      <c r="C88" s="25"/>
      <c r="D88" s="340"/>
      <c r="E88" s="874"/>
      <c r="F88" s="876"/>
      <c r="G88" s="343"/>
      <c r="H88" s="371" t="s">
        <v>749</v>
      </c>
      <c r="I88" s="872">
        <v>55</v>
      </c>
      <c r="J88" s="851"/>
      <c r="K88" s="369" t="s">
        <v>749</v>
      </c>
      <c r="L88" s="370" t="s">
        <v>749</v>
      </c>
      <c r="M88" s="369" t="s">
        <v>749</v>
      </c>
      <c r="N88" s="854"/>
      <c r="O88" s="857"/>
      <c r="P88" s="848"/>
      <c r="Q88" s="365"/>
      <c r="T88" s="320">
        <v>22674</v>
      </c>
      <c r="U88" s="316">
        <v>29</v>
      </c>
      <c r="Y88" s="366"/>
      <c r="Z88" s="367" t="s">
        <v>749</v>
      </c>
    </row>
    <row r="89" spans="1:26" ht="23.25" hidden="1" customHeight="1" thickBot="1">
      <c r="A89" s="22"/>
      <c r="B89" s="368"/>
      <c r="C89" s="25"/>
      <c r="D89" s="340"/>
      <c r="E89" s="875"/>
      <c r="F89" s="877"/>
      <c r="G89" s="343"/>
      <c r="H89" s="371" t="s">
        <v>749</v>
      </c>
      <c r="I89" s="873">
        <v>56</v>
      </c>
      <c r="J89" s="852"/>
      <c r="K89" s="369" t="s">
        <v>749</v>
      </c>
      <c r="L89" s="370" t="s">
        <v>749</v>
      </c>
      <c r="M89" s="369" t="s">
        <v>749</v>
      </c>
      <c r="N89" s="855"/>
      <c r="O89" s="858"/>
      <c r="P89" s="849"/>
      <c r="Q89" s="365"/>
      <c r="T89" s="320">
        <v>22734</v>
      </c>
      <c r="U89" s="316">
        <v>28</v>
      </c>
      <c r="Y89" s="366"/>
      <c r="Z89" s="367" t="s">
        <v>749</v>
      </c>
    </row>
    <row r="90" spans="1:26" ht="6" customHeight="1">
      <c r="T90" s="320">
        <v>22854</v>
      </c>
      <c r="U90" s="316">
        <v>26</v>
      </c>
      <c r="Z90" s="366" t="s">
        <v>749</v>
      </c>
    </row>
    <row r="91" spans="1:26">
      <c r="A91" s="30" t="s">
        <v>18</v>
      </c>
      <c r="B91" s="30"/>
      <c r="C91" s="30"/>
      <c r="D91" s="57"/>
      <c r="E91" s="50" t="s">
        <v>0</v>
      </c>
      <c r="F91" s="44" t="s">
        <v>1</v>
      </c>
      <c r="G91" s="27"/>
      <c r="H91" s="373" t="s">
        <v>2</v>
      </c>
      <c r="M91" s="53" t="s">
        <v>3</v>
      </c>
      <c r="N91" s="54" t="s">
        <v>3</v>
      </c>
      <c r="O91" s="54"/>
      <c r="P91" s="30"/>
      <c r="T91" s="320">
        <v>22914</v>
      </c>
      <c r="U91" s="316">
        <v>25</v>
      </c>
    </row>
    <row r="92" spans="1:26">
      <c r="T92" s="320">
        <v>23014</v>
      </c>
      <c r="U92" s="316">
        <v>24</v>
      </c>
    </row>
    <row r="93" spans="1:26">
      <c r="T93" s="320">
        <v>23114</v>
      </c>
      <c r="U93" s="316">
        <v>23</v>
      </c>
    </row>
    <row r="94" spans="1:26">
      <c r="T94" s="320">
        <v>23214</v>
      </c>
      <c r="U94" s="316">
        <v>22</v>
      </c>
    </row>
    <row r="95" spans="1:26">
      <c r="T95" s="320">
        <v>23314</v>
      </c>
      <c r="U95" s="316">
        <v>21</v>
      </c>
    </row>
    <row r="96" spans="1:26">
      <c r="T96" s="320">
        <v>23414</v>
      </c>
      <c r="U96" s="316">
        <v>20</v>
      </c>
    </row>
    <row r="97" spans="20:21">
      <c r="T97" s="320">
        <v>23514</v>
      </c>
      <c r="U97" s="316">
        <v>19</v>
      </c>
    </row>
    <row r="98" spans="20:21">
      <c r="T98" s="320">
        <v>23614</v>
      </c>
      <c r="U98" s="316">
        <v>18</v>
      </c>
    </row>
    <row r="99" spans="20:21">
      <c r="T99" s="320">
        <v>23714</v>
      </c>
      <c r="U99" s="316">
        <v>17</v>
      </c>
    </row>
    <row r="100" spans="20:21">
      <c r="T100" s="320">
        <v>23814</v>
      </c>
      <c r="U100" s="316">
        <v>16</v>
      </c>
    </row>
    <row r="101" spans="20:21">
      <c r="T101" s="320">
        <v>23914</v>
      </c>
      <c r="U101" s="316">
        <v>15</v>
      </c>
    </row>
    <row r="102" spans="20:21">
      <c r="T102" s="320">
        <v>24014</v>
      </c>
      <c r="U102" s="316">
        <v>14</v>
      </c>
    </row>
    <row r="103" spans="20:21">
      <c r="T103" s="320">
        <v>24114</v>
      </c>
      <c r="U103" s="316">
        <v>13</v>
      </c>
    </row>
    <row r="104" spans="20:21">
      <c r="T104" s="320">
        <v>24214</v>
      </c>
      <c r="U104" s="316">
        <v>12</v>
      </c>
    </row>
    <row r="105" spans="20:21">
      <c r="T105" s="320">
        <v>24314</v>
      </c>
      <c r="U105" s="316">
        <v>11</v>
      </c>
    </row>
    <row r="106" spans="20:21">
      <c r="T106" s="320">
        <v>24414</v>
      </c>
      <c r="U106" s="316">
        <v>10</v>
      </c>
    </row>
    <row r="107" spans="20:21">
      <c r="T107" s="320">
        <v>24514</v>
      </c>
      <c r="U107" s="316">
        <v>9</v>
      </c>
    </row>
    <row r="108" spans="20:21">
      <c r="T108" s="320">
        <v>24614</v>
      </c>
      <c r="U108" s="316">
        <v>8</v>
      </c>
    </row>
    <row r="109" spans="20:21">
      <c r="T109" s="320">
        <v>24714</v>
      </c>
      <c r="U109" s="316">
        <v>7</v>
      </c>
    </row>
    <row r="110" spans="20:21">
      <c r="T110" s="320">
        <v>24814</v>
      </c>
      <c r="U110" s="316">
        <v>6</v>
      </c>
    </row>
    <row r="111" spans="20:21">
      <c r="T111" s="320">
        <v>24914</v>
      </c>
      <c r="U111" s="316">
        <v>5</v>
      </c>
    </row>
    <row r="112" spans="20:21">
      <c r="T112" s="320">
        <v>25014</v>
      </c>
      <c r="U112" s="316">
        <v>4</v>
      </c>
    </row>
    <row r="113" spans="20:21">
      <c r="T113" s="320">
        <v>25114</v>
      </c>
      <c r="U113" s="316">
        <v>3</v>
      </c>
    </row>
    <row r="114" spans="20:21">
      <c r="T114" s="320">
        <v>25214</v>
      </c>
      <c r="U114" s="316">
        <v>2</v>
      </c>
    </row>
    <row r="115" spans="20:21">
      <c r="T115" s="320">
        <v>25314</v>
      </c>
      <c r="U115" s="316">
        <v>1</v>
      </c>
    </row>
    <row r="116" spans="20:21">
      <c r="T116" s="320">
        <v>50000</v>
      </c>
      <c r="U116" s="316">
        <v>0</v>
      </c>
    </row>
    <row r="65551" spans="1:25" s="27" customFormat="1">
      <c r="A65551" s="27" t="s">
        <v>466</v>
      </c>
      <c r="C65551" s="20"/>
      <c r="D65551" s="51"/>
      <c r="E65551" s="51"/>
      <c r="F65551" s="20"/>
      <c r="G65551" s="28"/>
      <c r="H65551" s="372"/>
      <c r="L65551" s="29"/>
      <c r="M65551" s="55"/>
      <c r="N65551" s="55"/>
      <c r="O65551" s="55"/>
      <c r="P65551" s="20"/>
      <c r="Q65551" s="394"/>
      <c r="R65551" s="20"/>
      <c r="S65551" s="20"/>
      <c r="T65551" s="320"/>
      <c r="U65551" s="316"/>
      <c r="Y65551" s="374"/>
    </row>
  </sheetData>
  <sortState ref="J20:M25">
    <sortCondition ref="J20"/>
  </sortState>
  <mergeCells count="157">
    <mergeCell ref="N14:N19"/>
    <mergeCell ref="N38:N43"/>
    <mergeCell ref="O14:O19"/>
    <mergeCell ref="P14:P19"/>
    <mergeCell ref="N20:N25"/>
    <mergeCell ref="O20:O25"/>
    <mergeCell ref="P20:P25"/>
    <mergeCell ref="N26:N31"/>
    <mergeCell ref="O26:O31"/>
    <mergeCell ref="P26:P31"/>
    <mergeCell ref="O38:O43"/>
    <mergeCell ref="P38:P43"/>
    <mergeCell ref="J86:J89"/>
    <mergeCell ref="N86:N89"/>
    <mergeCell ref="O86:O89"/>
    <mergeCell ref="P86:P89"/>
    <mergeCell ref="N82:N85"/>
    <mergeCell ref="O82:O85"/>
    <mergeCell ref="P82:P85"/>
    <mergeCell ref="J78:J81"/>
    <mergeCell ref="N78:N81"/>
    <mergeCell ref="O78:O81"/>
    <mergeCell ref="P78:P81"/>
    <mergeCell ref="P74:P77"/>
    <mergeCell ref="J70:J73"/>
    <mergeCell ref="N70:N73"/>
    <mergeCell ref="O70:O73"/>
    <mergeCell ref="P70:P73"/>
    <mergeCell ref="E88:E89"/>
    <mergeCell ref="F88:F89"/>
    <mergeCell ref="A84:A87"/>
    <mergeCell ref="E84:E87"/>
    <mergeCell ref="F84:F87"/>
    <mergeCell ref="G84:G87"/>
    <mergeCell ref="I86:I89"/>
    <mergeCell ref="I82:I85"/>
    <mergeCell ref="J82:J85"/>
    <mergeCell ref="A80:A83"/>
    <mergeCell ref="E80:E83"/>
    <mergeCell ref="F80:F83"/>
    <mergeCell ref="G80:G83"/>
    <mergeCell ref="E68:E71"/>
    <mergeCell ref="F68:F71"/>
    <mergeCell ref="G68:G71"/>
    <mergeCell ref="I70:I73"/>
    <mergeCell ref="I66:I69"/>
    <mergeCell ref="J66:J69"/>
    <mergeCell ref="N66:N69"/>
    <mergeCell ref="O66:O69"/>
    <mergeCell ref="A76:A79"/>
    <mergeCell ref="E76:E79"/>
    <mergeCell ref="F76:F79"/>
    <mergeCell ref="G76:G79"/>
    <mergeCell ref="I78:I81"/>
    <mergeCell ref="I74:I77"/>
    <mergeCell ref="J74:J77"/>
    <mergeCell ref="N74:N77"/>
    <mergeCell ref="O74:O77"/>
    <mergeCell ref="A72:A75"/>
    <mergeCell ref="E72:E75"/>
    <mergeCell ref="F72:F75"/>
    <mergeCell ref="G72:G75"/>
    <mergeCell ref="P66:P69"/>
    <mergeCell ref="J62:J65"/>
    <mergeCell ref="N62:N65"/>
    <mergeCell ref="O62:O65"/>
    <mergeCell ref="P62:P65"/>
    <mergeCell ref="A64:A67"/>
    <mergeCell ref="E64:E67"/>
    <mergeCell ref="F64:F67"/>
    <mergeCell ref="G64:G67"/>
    <mergeCell ref="A60:A63"/>
    <mergeCell ref="E60:E63"/>
    <mergeCell ref="F60:F63"/>
    <mergeCell ref="G60:G63"/>
    <mergeCell ref="I62:I65"/>
    <mergeCell ref="I58:I61"/>
    <mergeCell ref="J58:J61"/>
    <mergeCell ref="N58:N61"/>
    <mergeCell ref="O58:O61"/>
    <mergeCell ref="P58:P61"/>
    <mergeCell ref="A56:A59"/>
    <mergeCell ref="E56:E59"/>
    <mergeCell ref="F56:F59"/>
    <mergeCell ref="G56:G59"/>
    <mergeCell ref="A68:A71"/>
    <mergeCell ref="N32:N37"/>
    <mergeCell ref="O32:O37"/>
    <mergeCell ref="P32:P37"/>
    <mergeCell ref="F26:F31"/>
    <mergeCell ref="F32:F37"/>
    <mergeCell ref="G26:G31"/>
    <mergeCell ref="G32:G37"/>
    <mergeCell ref="A50:A53"/>
    <mergeCell ref="I56:P57"/>
    <mergeCell ref="A44:A49"/>
    <mergeCell ref="F44:F49"/>
    <mergeCell ref="G44:G49"/>
    <mergeCell ref="N50:N55"/>
    <mergeCell ref="O50:O55"/>
    <mergeCell ref="P50:P55"/>
    <mergeCell ref="I50:I55"/>
    <mergeCell ref="F50:F55"/>
    <mergeCell ref="G50:G55"/>
    <mergeCell ref="I44:I49"/>
    <mergeCell ref="N44:N49"/>
    <mergeCell ref="O44:O49"/>
    <mergeCell ref="P44:P49"/>
    <mergeCell ref="E44:E49"/>
    <mergeCell ref="E50:E55"/>
    <mergeCell ref="A38:A41"/>
    <mergeCell ref="F38:F43"/>
    <mergeCell ref="G38:G43"/>
    <mergeCell ref="A20:A23"/>
    <mergeCell ref="A14:A17"/>
    <mergeCell ref="I14:I19"/>
    <mergeCell ref="I20:I25"/>
    <mergeCell ref="F14:F19"/>
    <mergeCell ref="F20:F25"/>
    <mergeCell ref="G14:G19"/>
    <mergeCell ref="G20:G25"/>
    <mergeCell ref="A32:A35"/>
    <mergeCell ref="A26:A29"/>
    <mergeCell ref="E14:E19"/>
    <mergeCell ref="E20:E25"/>
    <mergeCell ref="E26:E31"/>
    <mergeCell ref="E32:E37"/>
    <mergeCell ref="E38:E43"/>
    <mergeCell ref="I38:I43"/>
    <mergeCell ref="I26:I31"/>
    <mergeCell ref="I32:I37"/>
    <mergeCell ref="N5:P5"/>
    <mergeCell ref="A6:A7"/>
    <mergeCell ref="B6:B7"/>
    <mergeCell ref="C6:C7"/>
    <mergeCell ref="D6:D7"/>
    <mergeCell ref="E6:E7"/>
    <mergeCell ref="F6:F7"/>
    <mergeCell ref="G6:G7"/>
    <mergeCell ref="A8:A11"/>
    <mergeCell ref="N8:N13"/>
    <mergeCell ref="O8:O13"/>
    <mergeCell ref="P8:P13"/>
    <mergeCell ref="I8:I13"/>
    <mergeCell ref="F8:F13"/>
    <mergeCell ref="G8:G13"/>
    <mergeCell ref="E8:E13"/>
    <mergeCell ref="A1:P1"/>
    <mergeCell ref="A2:P2"/>
    <mergeCell ref="A3:C3"/>
    <mergeCell ref="D3:E3"/>
    <mergeCell ref="F3:G3"/>
    <mergeCell ref="I3:L3"/>
    <mergeCell ref="N3:P3"/>
    <mergeCell ref="A4:C4"/>
    <mergeCell ref="D4:E4"/>
    <mergeCell ref="N4:P4"/>
  </mergeCells>
  <conditionalFormatting sqref="O7">
    <cfRule type="containsText" dxfId="2" priority="3" stopIfTrue="1" operator="containsText" text="FERDİ">
      <formula>NOT(ISERROR(SEARCH("FERDİ",O7)))</formula>
    </cfRule>
  </conditionalFormatting>
  <conditionalFormatting sqref="N4">
    <cfRule type="containsText" dxfId="1" priority="2" stopIfTrue="1" operator="containsText" text="FERDİ">
      <formula>NOT(ISERROR(SEARCH("FERDİ",N4)))</formula>
    </cfRule>
  </conditionalFormatting>
  <conditionalFormatting sqref="N4">
    <cfRule type="containsText" dxfId="0"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Sayfa15">
    <tabColor rgb="FF00B0F0"/>
  </sheetPr>
  <dimension ref="A1:AA74"/>
  <sheetViews>
    <sheetView tabSelected="1" view="pageBreakPreview" zoomScale="40" zoomScaleSheetLayoutView="40" workbookViewId="0"/>
  </sheetViews>
  <sheetFormatPr defaultRowHeight="12.75"/>
  <cols>
    <col min="2" max="2" width="56.7109375" customWidth="1"/>
    <col min="3" max="3" width="16.140625" customWidth="1"/>
    <col min="4" max="4" width="13.5703125" customWidth="1"/>
    <col min="5" max="7" width="16.140625" customWidth="1"/>
    <col min="8" max="8" width="13.5703125" customWidth="1"/>
    <col min="9" max="9" width="16.140625" customWidth="1"/>
    <col min="10" max="10" width="15" customWidth="1"/>
    <col min="11" max="11" width="16.140625" customWidth="1"/>
    <col min="12" max="12" width="13.28515625" customWidth="1"/>
    <col min="13" max="15" width="16.140625" customWidth="1"/>
    <col min="16" max="16" width="14.7109375" customWidth="1"/>
    <col min="17" max="17" width="21.85546875" customWidth="1"/>
    <col min="18" max="22" width="16.140625" customWidth="1"/>
    <col min="23" max="23" width="16.42578125" customWidth="1"/>
    <col min="24" max="24" width="10.85546875" customWidth="1"/>
    <col min="25" max="25" width="4.85546875" customWidth="1"/>
  </cols>
  <sheetData>
    <row r="1" spans="1:27" ht="105" customHeight="1">
      <c r="A1" s="494"/>
      <c r="B1" s="494"/>
      <c r="C1" s="885" t="str">
        <f>'YARIŞMA BİLGİLERİ'!A2</f>
        <v>Atletizm Federasyonu                                                                                                                                                                                                                                                               İzmir Atletizm İl Temsilciliği</v>
      </c>
      <c r="D1" s="885"/>
      <c r="E1" s="885"/>
      <c r="F1" s="885"/>
      <c r="G1" s="885"/>
      <c r="H1" s="885"/>
      <c r="I1" s="885"/>
      <c r="J1" s="885"/>
      <c r="K1" s="885"/>
      <c r="L1" s="885"/>
      <c r="M1" s="885"/>
      <c r="N1" s="885"/>
      <c r="O1" s="885"/>
      <c r="P1" s="885"/>
      <c r="Q1" s="885"/>
      <c r="R1" s="494"/>
      <c r="S1" s="494"/>
      <c r="T1" s="494"/>
      <c r="U1" s="494"/>
      <c r="V1" s="494"/>
      <c r="W1" s="494"/>
      <c r="X1" s="487"/>
      <c r="Y1" s="487"/>
    </row>
    <row r="2" spans="1:27" ht="27.75" customHeight="1">
      <c r="A2" s="888" t="str">
        <f>'YARIŞMA BİLGİLERİ'!F19</f>
        <v>Kulüpler Arası Atletizm Süper lig Yarışmaları</v>
      </c>
      <c r="B2" s="888"/>
      <c r="C2" s="888"/>
      <c r="D2" s="888"/>
      <c r="E2" s="888"/>
      <c r="F2" s="888"/>
      <c r="G2" s="888"/>
      <c r="H2" s="888"/>
      <c r="I2" s="888"/>
      <c r="J2" s="888"/>
      <c r="K2" s="888"/>
      <c r="L2" s="888"/>
      <c r="M2" s="888"/>
      <c r="N2" s="888"/>
      <c r="O2" s="888"/>
      <c r="P2" s="888"/>
      <c r="Q2" s="888"/>
      <c r="R2" s="888"/>
      <c r="S2" s="888"/>
      <c r="T2" s="888"/>
      <c r="U2" s="888"/>
      <c r="V2" s="888"/>
      <c r="W2" s="888"/>
      <c r="X2" s="492"/>
      <c r="Y2" s="492"/>
    </row>
    <row r="3" spans="1:27" ht="40.5" customHeight="1">
      <c r="A3" s="500"/>
      <c r="B3" s="500"/>
      <c r="C3" s="893" t="s">
        <v>259</v>
      </c>
      <c r="D3" s="893"/>
      <c r="E3" s="893"/>
      <c r="F3" s="893"/>
      <c r="G3" s="893"/>
      <c r="H3" s="893"/>
      <c r="I3" s="893"/>
      <c r="J3" s="893"/>
      <c r="K3" s="893"/>
      <c r="L3" s="893"/>
      <c r="M3" s="893"/>
      <c r="N3" s="893"/>
      <c r="O3" s="893"/>
      <c r="P3" s="893"/>
      <c r="Q3" s="893"/>
      <c r="R3" s="493"/>
      <c r="S3" s="500"/>
      <c r="T3" s="500"/>
      <c r="U3" s="500"/>
      <c r="V3" s="500"/>
      <c r="W3" s="500"/>
      <c r="X3" s="500"/>
      <c r="Y3" s="500"/>
      <c r="Z3" s="493"/>
      <c r="AA3" s="493"/>
    </row>
    <row r="4" spans="1:27" ht="32.25" customHeight="1">
      <c r="A4" s="890" t="str">
        <f>'YARIŞMA BİLGİLERİ'!F21</f>
        <v>Kadınlar</v>
      </c>
      <c r="B4" s="890"/>
      <c r="C4" s="890"/>
      <c r="D4" s="890"/>
      <c r="E4" s="890"/>
      <c r="F4" s="890"/>
      <c r="G4" s="890"/>
      <c r="H4" s="890"/>
      <c r="I4" s="890"/>
      <c r="J4" s="890"/>
      <c r="K4" s="890"/>
      <c r="L4" s="890"/>
      <c r="M4" s="890"/>
      <c r="N4" s="890"/>
      <c r="O4" s="890"/>
      <c r="P4" s="890"/>
      <c r="Q4" s="890"/>
      <c r="R4" s="890"/>
      <c r="S4" s="890"/>
      <c r="T4" s="890"/>
      <c r="U4" s="890"/>
      <c r="V4" s="890"/>
      <c r="W4" s="889"/>
      <c r="X4" s="889"/>
      <c r="Y4" s="889"/>
      <c r="Z4" s="889"/>
      <c r="AA4" s="889"/>
    </row>
    <row r="5" spans="1:27" ht="33" customHeight="1">
      <c r="A5" s="313"/>
      <c r="B5" s="313"/>
      <c r="C5" s="313"/>
      <c r="D5" s="313"/>
      <c r="E5" s="313"/>
      <c r="F5" s="313"/>
      <c r="G5" s="313"/>
      <c r="H5" s="313"/>
      <c r="I5" s="313"/>
      <c r="J5" s="313"/>
      <c r="K5" s="313"/>
      <c r="L5" s="313"/>
      <c r="M5" s="313"/>
      <c r="N5" s="313"/>
      <c r="O5" s="313"/>
      <c r="P5" s="313"/>
      <c r="Q5" s="313"/>
      <c r="R5" s="313"/>
      <c r="S5" s="313"/>
      <c r="T5" s="891">
        <f ca="1">NOW()</f>
        <v>41794.010149074071</v>
      </c>
      <c r="U5" s="892"/>
      <c r="V5" s="892"/>
      <c r="W5" s="892"/>
      <c r="X5" s="313"/>
      <c r="Y5" s="313"/>
      <c r="Z5" s="313"/>
      <c r="AA5" s="313"/>
    </row>
    <row r="6" spans="1:27" s="498" customFormat="1" ht="67.5" customHeight="1">
      <c r="A6" s="879" t="s">
        <v>157</v>
      </c>
      <c r="B6" s="879" t="s">
        <v>478</v>
      </c>
      <c r="C6" s="882" t="s">
        <v>155</v>
      </c>
      <c r="D6" s="882"/>
      <c r="E6" s="880" t="s">
        <v>266</v>
      </c>
      <c r="F6" s="881"/>
      <c r="G6" s="880" t="s">
        <v>275</v>
      </c>
      <c r="H6" s="881"/>
      <c r="I6" s="880" t="s">
        <v>279</v>
      </c>
      <c r="J6" s="881"/>
      <c r="K6" s="882" t="s">
        <v>218</v>
      </c>
      <c r="L6" s="882"/>
      <c r="M6" s="880" t="s">
        <v>217</v>
      </c>
      <c r="N6" s="881"/>
      <c r="O6" s="882" t="s">
        <v>482</v>
      </c>
      <c r="P6" s="882"/>
      <c r="Q6" s="886" t="s">
        <v>481</v>
      </c>
      <c r="R6" s="887"/>
      <c r="S6" s="880" t="s">
        <v>483</v>
      </c>
      <c r="T6" s="881"/>
      <c r="U6" s="882" t="s">
        <v>484</v>
      </c>
      <c r="V6" s="882"/>
      <c r="W6" s="883" t="s">
        <v>158</v>
      </c>
      <c r="X6" s="668"/>
      <c r="Y6" s="669"/>
    </row>
    <row r="7" spans="1:27" s="498" customFormat="1" ht="67.5" customHeight="1">
      <c r="A7" s="879"/>
      <c r="B7" s="879"/>
      <c r="C7" s="645" t="s">
        <v>25</v>
      </c>
      <c r="D7" s="646" t="s">
        <v>115</v>
      </c>
      <c r="E7" s="645" t="s">
        <v>25</v>
      </c>
      <c r="F7" s="646" t="s">
        <v>115</v>
      </c>
      <c r="G7" s="645" t="s">
        <v>25</v>
      </c>
      <c r="H7" s="646" t="s">
        <v>115</v>
      </c>
      <c r="I7" s="645" t="s">
        <v>25</v>
      </c>
      <c r="J7" s="646" t="s">
        <v>115</v>
      </c>
      <c r="K7" s="645" t="s">
        <v>25</v>
      </c>
      <c r="L7" s="646" t="s">
        <v>115</v>
      </c>
      <c r="M7" s="645" t="s">
        <v>25</v>
      </c>
      <c r="N7" s="646" t="s">
        <v>115</v>
      </c>
      <c r="O7" s="645" t="s">
        <v>25</v>
      </c>
      <c r="P7" s="646" t="s">
        <v>115</v>
      </c>
      <c r="Q7" s="645" t="s">
        <v>25</v>
      </c>
      <c r="R7" s="646" t="s">
        <v>115</v>
      </c>
      <c r="S7" s="645" t="s">
        <v>25</v>
      </c>
      <c r="T7" s="646" t="s">
        <v>115</v>
      </c>
      <c r="U7" s="645" t="s">
        <v>25</v>
      </c>
      <c r="V7" s="646" t="s">
        <v>115</v>
      </c>
      <c r="W7" s="884"/>
      <c r="X7" s="670"/>
      <c r="Y7" s="671"/>
    </row>
    <row r="8" spans="1:27" s="498" customFormat="1" ht="114.75" customHeight="1">
      <c r="A8" s="584">
        <v>1</v>
      </c>
      <c r="B8" s="585" t="s">
        <v>594</v>
      </c>
      <c r="C8" s="651">
        <f>IF(ISERROR(VLOOKUP(B8,'100m.'!$E$8:$F$1000,2,0)),"",(VLOOKUP(B8,'100m.'!$E$8:$H$1000,2,0)))</f>
        <v>1124</v>
      </c>
      <c r="D8" s="652">
        <f>IF(ISERROR(VLOOKUP(B8,'100m.'!$E$8:$G$1000,3,0)),"",(VLOOKUP(B8,'100m.'!$E$8:$G$1000,3,0)))</f>
        <v>8</v>
      </c>
      <c r="E8" s="653">
        <f>IF(ISERROR(VLOOKUP(B8,'400m.'!$E$8:$F$1000,2,0)),"",(VLOOKUP(B8,'400m.'!$E$8:$H$1000,2,0)))</f>
        <v>5387</v>
      </c>
      <c r="F8" s="654">
        <f>IF(ISERROR(VLOOKUP(B8,'400m.'!$E$8:$G$1000,3,0)),"",(VLOOKUP(B8,'400m.'!$E$8:$G$1000,3,0)))</f>
        <v>7</v>
      </c>
      <c r="G8" s="655">
        <f>IF(ISERROR(VLOOKUP(B8,Sırık!$F$8:$AL$1000,33,0)),"",(VLOOKUP(B8,Sırık!$F$8:$AL$1000,33,0)))</f>
        <v>370</v>
      </c>
      <c r="H8" s="656">
        <f>IF(ISERROR(VLOOKUP(B8,Sırık!$F$8:$AM$1000,34,0)),"",(VLOOKUP(B8,Sırık!$F$8:$AM$1000,34,0)))</f>
        <v>8</v>
      </c>
      <c r="I8" s="657">
        <f>IF(ISERROR(VLOOKUP(B8,Üçadım!$F$8:$N$1000,9,0)),"",(VLOOKUP(B8,Üçadım!$F$8:$N$1000,9,0)))</f>
        <v>1268</v>
      </c>
      <c r="J8" s="658">
        <f>IF(ISERROR(VLOOKUP(B8,Üçadım!$F$8:$O$1000,10,0)),"",(VLOOKUP(B8,Üçadım!$F$8:$O$1000,10,0)))</f>
        <v>7</v>
      </c>
      <c r="K8" s="659">
        <f>IF(ISERROR(VLOOKUP(B8,Gülle!$F$8:$N$1000,9,0)),"",(VLOOKUP(B8,Gülle!$F$8:$N$1000,9,0)))</f>
        <v>1714</v>
      </c>
      <c r="L8" s="652">
        <f>IF(ISERROR(VLOOKUP(B8,Gülle!$F$8:$O$1000,10,0)),"",(VLOOKUP(B8,Gülle!$F$8:$O$1000,10,0)))</f>
        <v>8</v>
      </c>
      <c r="M8" s="660">
        <f>IF(ISERROR(VLOOKUP(B8,'1500m.'!$E$8:$F$1000,2,0)),"",(VLOOKUP(B8,'1500m.'!$E$8:$H$1000,2,0)))</f>
        <v>41831</v>
      </c>
      <c r="N8" s="661">
        <f>IF(ISERROR(VLOOKUP(B8,'1500m.'!$E$8:$G$1000,3,0)),"",(VLOOKUP(B8,'1500m.'!$E$8:$G$1000,3,0)))</f>
        <v>7</v>
      </c>
      <c r="O8" s="651">
        <f>IF(ISERROR(VLOOKUP(B8,'100m.Eng'!$E$8:$F$1000,2,0)),"",(VLOOKUP(B8,'100m.Eng'!$E$8:$H$1000,2,0)))</f>
        <v>1449</v>
      </c>
      <c r="P8" s="652">
        <f>IF(ISERROR(VLOOKUP(B8,'100m.Eng'!$E$8:$G$1000,3,0)),"",(VLOOKUP(B8,'100m.Eng'!$E$8:$G$1000,3,0)))</f>
        <v>6</v>
      </c>
      <c r="Q8" s="660">
        <f>IF(ISERROR(VLOOKUP(B8,'3000m.Eng'!$E$8:$F$1016,2,0)),"",(VLOOKUP(B8,'3000m.Eng'!$E$8:$H$1016,2,0)))</f>
        <v>102091</v>
      </c>
      <c r="R8" s="654">
        <f>IF(ISERROR(VLOOKUP(B8,'3000m.Eng'!$E$8:$G$1016,3,0)),"",(VLOOKUP(B8,'3000m.Eng'!$E$8:$G$1016,3,0)))</f>
        <v>6</v>
      </c>
      <c r="S8" s="662">
        <f>IF(ISERROR(VLOOKUP(B8,Çekiç!$F$8:$N$1000,9,0)),"",(VLOOKUP(B8,Çekiç!$F$8:$N$1000,9,0)))</f>
        <v>5475</v>
      </c>
      <c r="T8" s="663">
        <f>IF(ISERROR(VLOOKUP(B8,Çekiç!$F$8:$O$1000,10,0)),"",(VLOOKUP(B8,Çekiç!$F$8:$O$1000,10,0)))</f>
        <v>7</v>
      </c>
      <c r="U8" s="664">
        <f>IF(ISERROR(VLOOKUP(B8,'4x100metre'!$E$8:$F$1016,2,0)),"",(VLOOKUP(B8,'4x100metre'!$E$8:$F$1016,2,0)))</f>
        <v>4719</v>
      </c>
      <c r="V8" s="665">
        <f>IF(ISERROR(VLOOKUP(B8,'4x100metre'!$E$8:$G$1016,3,0)),"",(VLOOKUP(B8,'4x100metre'!$E$8:$G$1016,3,0)))</f>
        <v>8</v>
      </c>
      <c r="W8" s="666">
        <f t="shared" ref="W8:W15" si="0">IF(B8="","",SUMIF($C$7:$V$7,"PUAN",$C8:$V8))</f>
        <v>72</v>
      </c>
      <c r="X8" s="649"/>
      <c r="Y8" s="650"/>
    </row>
    <row r="9" spans="1:27" s="498" customFormat="1" ht="114.75" customHeight="1">
      <c r="A9" s="584">
        <v>2</v>
      </c>
      <c r="B9" s="585" t="s">
        <v>549</v>
      </c>
      <c r="C9" s="651">
        <f>IF(ISERROR(VLOOKUP(B9,'100m.'!$E$8:$F$1000,2,0)),"",(VLOOKUP(B9,'100m.'!$E$8:$H$1000,2,0)))</f>
        <v>1142</v>
      </c>
      <c r="D9" s="652">
        <f>IF(ISERROR(VLOOKUP(B9,'100m.'!$E$8:$G$1000,3,0)),"",(VLOOKUP(B9,'100m.'!$E$8:$G$1000,3,0)))</f>
        <v>7</v>
      </c>
      <c r="E9" s="653">
        <f>IF(ISERROR(VLOOKUP(B9,'400m.'!$E$8:$F$1000,2,0)),"",(VLOOKUP(B9,'400m.'!$E$8:$H$1000,2,0)))</f>
        <v>5358</v>
      </c>
      <c r="F9" s="654">
        <f>IF(ISERROR(VLOOKUP(B9,'400m.'!$E$8:$G$1000,3,0)),"",(VLOOKUP(B9,'400m.'!$E$8:$G$1000,3,0)))</f>
        <v>8</v>
      </c>
      <c r="G9" s="655">
        <f>IF(ISERROR(VLOOKUP(B9,Sırık!$F$8:$AL$1000,33,0)),"",(VLOOKUP(B9,Sırık!$F$8:$AL$1000,33,0)))</f>
        <v>360</v>
      </c>
      <c r="H9" s="656">
        <f>IF(ISERROR(VLOOKUP(B9,Sırık!$F$8:$AM$1000,34,0)),"",(VLOOKUP(B9,Sırık!$F$8:$AM$1000,34,0)))</f>
        <v>7</v>
      </c>
      <c r="I9" s="657">
        <f>IF(ISERROR(VLOOKUP(B9,Üçadım!$F$8:$N$1000,9,0)),"",(VLOOKUP(B9,Üçadım!$F$8:$N$1000,9,0)))</f>
        <v>1295</v>
      </c>
      <c r="J9" s="658">
        <f>IF(ISERROR(VLOOKUP(B9,Üçadım!$F$8:$O$1000,10,0)),"",(VLOOKUP(B9,Üçadım!$F$8:$O$1000,10,0)))</f>
        <v>8</v>
      </c>
      <c r="K9" s="659">
        <f>IF(ISERROR(VLOOKUP(B9,Gülle!$F$8:$N$1000,9,0)),"",(VLOOKUP(B9,Gülle!$F$8:$N$1000,9,0)))</f>
        <v>1313</v>
      </c>
      <c r="L9" s="652">
        <f>IF(ISERROR(VLOOKUP(B9,Gülle!$F$8:$O$1000,10,0)),"",(VLOOKUP(B9,Gülle!$F$8:$O$1000,10,0)))</f>
        <v>7</v>
      </c>
      <c r="M9" s="660">
        <f>IF(ISERROR(VLOOKUP(B9,'1500m.'!$E$8:$F$1000,2,0)),"",(VLOOKUP(B9,'1500m.'!$E$8:$H$1000,2,0)))</f>
        <v>41758</v>
      </c>
      <c r="N9" s="661">
        <f>IF(ISERROR(VLOOKUP(B9,'1500m.'!$E$8:$G$1000,3,0)),"",(VLOOKUP(B9,'1500m.'!$E$8:$G$1000,3,0)))</f>
        <v>8</v>
      </c>
      <c r="O9" s="651">
        <f>IF(ISERROR(VLOOKUP(B9,'100m.Eng'!$E$8:$F$1000,2,0)),"",(VLOOKUP(B9,'100m.Eng'!$E$8:$H$1000,2,0)))</f>
        <v>1430</v>
      </c>
      <c r="P9" s="652">
        <f>IF(ISERROR(VLOOKUP(B9,'100m.Eng'!$E$8:$G$1000,3,0)),"",(VLOOKUP(B9,'100m.Eng'!$E$8:$G$1000,3,0)))</f>
        <v>8</v>
      </c>
      <c r="Q9" s="660">
        <f>IF(ISERROR(VLOOKUP(B9,'3000m.Eng'!$E$8:$F$1016,2,0)),"",(VLOOKUP(B9,'3000m.Eng'!$E$8:$H$1016,2,0)))</f>
        <v>102570</v>
      </c>
      <c r="R9" s="654">
        <f>IF(ISERROR(VLOOKUP(B9,'3000m.Eng'!$E$8:$G$1016,3,0)),"",(VLOOKUP(B9,'3000m.Eng'!$E$8:$G$1016,3,0)))</f>
        <v>5</v>
      </c>
      <c r="S9" s="662">
        <f>IF(ISERROR(VLOOKUP(B9,Çekiç!$F$8:$N$1000,9,0)),"",(VLOOKUP(B9,Çekiç!$F$8:$N$1000,9,0)))</f>
        <v>6250</v>
      </c>
      <c r="T9" s="663">
        <f>IF(ISERROR(VLOOKUP(B9,Çekiç!$F$8:$O$1000,10,0)),"",(VLOOKUP(B9,Çekiç!$F$8:$O$1000,10,0)))</f>
        <v>8</v>
      </c>
      <c r="U9" s="672" t="str">
        <f>IF(ISERROR(VLOOKUP(B9,'4x100metre'!$E$8:$F$1016,2,0)),"",(VLOOKUP(B9,'4x100metre'!$E$8:$F$1016,2,0)))</f>
        <v>DQ-170/14</v>
      </c>
      <c r="V9" s="665">
        <f>IF(ISERROR(VLOOKUP(B9,'4x100metre'!$E$8:$G$1016,3,0)),"",(VLOOKUP(B9,'4x100metre'!$E$8:$G$1016,3,0)))</f>
        <v>0</v>
      </c>
      <c r="W9" s="666">
        <f t="shared" si="0"/>
        <v>66</v>
      </c>
      <c r="X9" s="649"/>
      <c r="Y9" s="650"/>
    </row>
    <row r="10" spans="1:27" s="498" customFormat="1" ht="114.75" customHeight="1">
      <c r="A10" s="584">
        <v>3</v>
      </c>
      <c r="B10" s="585" t="s">
        <v>632</v>
      </c>
      <c r="C10" s="651">
        <f>IF(ISERROR(VLOOKUP(B10,'100m.'!$E$8:$F$1000,2,0)),"",(VLOOKUP(B10,'100m.'!$E$8:$H$1000,2,0)))</f>
        <v>1333</v>
      </c>
      <c r="D10" s="652">
        <f>IF(ISERROR(VLOOKUP(B10,'100m.'!$E$8:$G$1000,3,0)),"",(VLOOKUP(B10,'100m.'!$E$8:$G$1000,3,0)))</f>
        <v>1</v>
      </c>
      <c r="E10" s="653">
        <f>IF(ISERROR(VLOOKUP(B10,'400m.'!$E$8:$F$1000,2,0)),"",(VLOOKUP(B10,'400m.'!$E$8:$H$1000,2,0)))</f>
        <v>5665</v>
      </c>
      <c r="F10" s="661">
        <f>IF(ISERROR(VLOOKUP(B10,'400m.'!$E$8:$G$1000,3,0)),"",(VLOOKUP(B10,'400m.'!$E$8:$G$1000,3,0)))</f>
        <v>6</v>
      </c>
      <c r="G10" s="655">
        <f>IF(ISERROR(VLOOKUP(B10,Sırık!$F$8:$AL$1000,33,0)),"",(VLOOKUP(B10,Sırık!$F$8:$AL$1000,33,0)))</f>
        <v>240</v>
      </c>
      <c r="H10" s="656">
        <f>IF(ISERROR(VLOOKUP(B10,Sırık!$F$8:$AM$1000,34,0)),"",(VLOOKUP(B10,Sırık!$F$8:$AM$1000,34,0)))</f>
        <v>1.5</v>
      </c>
      <c r="I10" s="657">
        <f>IF(ISERROR(VLOOKUP(B10,Üçadım!$F$8:$N$1000,9,0)),"",(VLOOKUP(B10,Üçadım!$F$8:$N$1000,9,0)))</f>
        <v>1230</v>
      </c>
      <c r="J10" s="661">
        <f>IF(ISERROR(VLOOKUP(B10,Üçadım!$F$8:$O$1000,10,0)),"",(VLOOKUP(B10,Üçadım!$F$8:$O$1000,10,0)))</f>
        <v>6</v>
      </c>
      <c r="K10" s="659">
        <f>IF(ISERROR(VLOOKUP(B10,Gülle!$F$8:$N$1000,9,0)),"",(VLOOKUP(B10,Gülle!$F$8:$N$1000,9,0)))</f>
        <v>1251</v>
      </c>
      <c r="L10" s="652">
        <f>IF(ISERROR(VLOOKUP(B10,Gülle!$F$8:$O$1000,10,0)),"",(VLOOKUP(B10,Gülle!$F$8:$O$1000,10,0)))</f>
        <v>5</v>
      </c>
      <c r="M10" s="660">
        <f>IF(ISERROR(VLOOKUP(B10,'1500m.'!$E$8:$F$1000,2,0)),"",(VLOOKUP(B10,'1500m.'!$E$8:$H$1000,2,0)))</f>
        <v>42834</v>
      </c>
      <c r="N10" s="661">
        <f>IF(ISERROR(VLOOKUP(B10,'1500m.'!$E$8:$G$1000,3,0)),"",(VLOOKUP(B10,'1500m.'!$E$8:$G$1000,3,0)))</f>
        <v>6</v>
      </c>
      <c r="O10" s="651">
        <f>IF(ISERROR(VLOOKUP(B10,'100m.Eng'!$E$8:$F$1000,2,0)),"",(VLOOKUP(B10,'100m.Eng'!$E$8:$H$1000,2,0)))</f>
        <v>1553</v>
      </c>
      <c r="P10" s="652">
        <f>IF(ISERROR(VLOOKUP(B10,'100m.Eng'!$E$8:$G$1000,3,0)),"",(VLOOKUP(B10,'100m.Eng'!$E$8:$G$1000,3,0)))</f>
        <v>5</v>
      </c>
      <c r="Q10" s="660">
        <f>IF(ISERROR(VLOOKUP(B10,'3000m.Eng'!$E$8:$F$1016,2,0)),"",(VLOOKUP(B10,'3000m.Eng'!$E$8:$H$1016,2,0)))</f>
        <v>101240</v>
      </c>
      <c r="R10" s="654">
        <f>IF(ISERROR(VLOOKUP(B10,'3000m.Eng'!$E$8:$G$1016,3,0)),"",(VLOOKUP(B10,'3000m.Eng'!$E$8:$G$1016,3,0)))</f>
        <v>7</v>
      </c>
      <c r="S10" s="662">
        <f>IF(ISERROR(VLOOKUP(B10,Çekiç!$F$8:$N$1000,9,0)),"",(VLOOKUP(B10,Çekiç!$F$8:$N$1000,9,0)))</f>
        <v>4809</v>
      </c>
      <c r="T10" s="663">
        <f>IF(ISERROR(VLOOKUP(B10,Çekiç!$F$8:$O$1000,10,0)),"",(VLOOKUP(B10,Çekiç!$F$8:$O$1000,10,0)))</f>
        <v>4</v>
      </c>
      <c r="U10" s="664">
        <f>IF(ISERROR(VLOOKUP(B10,'4x100metre'!$E$8:$F$1016,2,0)),"",(VLOOKUP(B10,'4x100metre'!$E$8:$F$1016,2,0)))</f>
        <v>5145</v>
      </c>
      <c r="V10" s="665">
        <f>IF(ISERROR(VLOOKUP(B10,'4x100metre'!$E$8:$G$1016,3,0)),"",(VLOOKUP(B10,'4x100metre'!$E$8:$G$1016,3,0)))</f>
        <v>5</v>
      </c>
      <c r="W10" s="666">
        <f t="shared" si="0"/>
        <v>46.5</v>
      </c>
      <c r="X10" s="649"/>
      <c r="Y10" s="650"/>
    </row>
    <row r="11" spans="1:27" s="498" customFormat="1" ht="114.75" customHeight="1">
      <c r="A11" s="584">
        <v>4</v>
      </c>
      <c r="B11" s="585" t="s">
        <v>490</v>
      </c>
      <c r="C11" s="651">
        <f>IF(ISERROR(VLOOKUP(B11,'100m.'!$E$8:$F$1000,2,0)),"",(VLOOKUP(B11,'100m.'!$E$8:$H$1000,2,0)))</f>
        <v>1224</v>
      </c>
      <c r="D11" s="652">
        <f>IF(ISERROR(VLOOKUP(B11,'100m.'!$E$8:$G$1000,3,0)),"",(VLOOKUP(B11,'100m.'!$E$8:$G$1000,3,0)))</f>
        <v>6</v>
      </c>
      <c r="E11" s="653">
        <f>IF(ISERROR(VLOOKUP(B11,'400m.'!$E$8:$F$1000,2,0)),"",(VLOOKUP(B11,'400m.'!$E$8:$H$1000,2,0)))</f>
        <v>5904</v>
      </c>
      <c r="F11" s="654">
        <f>IF(ISERROR(VLOOKUP(B11,'400m.'!$E$8:$G$1000,3,0)),"",(VLOOKUP(B11,'400m.'!$E$8:$G$1000,3,0)))</f>
        <v>4</v>
      </c>
      <c r="G11" s="655">
        <f>IF(ISERROR(VLOOKUP(B11,Sırık!$F$8:$AL$1000,33,0)),"",(VLOOKUP(B11,Sırık!$F$8:$AL$1000,33,0)))</f>
        <v>320</v>
      </c>
      <c r="H11" s="656">
        <f>IF(ISERROR(VLOOKUP(B11,Sırık!$F$8:$AM$1000,34,0)),"",(VLOOKUP(B11,Sırık!$F$8:$AM$1000,34,0)))</f>
        <v>5</v>
      </c>
      <c r="I11" s="657">
        <f>IF(ISERROR(VLOOKUP(B11,Üçadım!$F$8:$N$1000,9,0)),"",(VLOOKUP(B11,Üçadım!$F$8:$N$1000,9,0)))</f>
        <v>1166</v>
      </c>
      <c r="J11" s="658">
        <f>IF(ISERROR(VLOOKUP(B11,Üçadım!$F$8:$O$1000,10,0)),"",(VLOOKUP(B11,Üçadım!$F$8:$O$1000,10,0)))</f>
        <v>5</v>
      </c>
      <c r="K11" s="659">
        <f>IF(ISERROR(VLOOKUP(B11,Gülle!$F$8:$N$1000,9,0)),"",(VLOOKUP(B11,Gülle!$F$8:$N$1000,9,0)))</f>
        <v>1095</v>
      </c>
      <c r="L11" s="652">
        <f>IF(ISERROR(VLOOKUP(B11,Gülle!$F$8:$O$1000,10,0)),"",(VLOOKUP(B11,Gülle!$F$8:$O$1000,10,0)))</f>
        <v>3</v>
      </c>
      <c r="M11" s="660">
        <f>IF(ISERROR(VLOOKUP(B11,'1500m.'!$E$8:$F$1000,2,0)),"",(VLOOKUP(B11,'1500m.'!$E$8:$H$1000,2,0)))</f>
        <v>43689</v>
      </c>
      <c r="N11" s="661">
        <f>IF(ISERROR(VLOOKUP(B11,'1500m.'!$E$8:$G$1000,3,0)),"",(VLOOKUP(B11,'1500m.'!$E$8:$G$1000,3,0)))</f>
        <v>4</v>
      </c>
      <c r="O11" s="651">
        <f>IF(ISERROR(VLOOKUP(B11,'100m.Eng'!$E$8:$F$1000,2,0)),"",(VLOOKUP(B11,'100m.Eng'!$E$8:$H$1000,2,0)))</f>
        <v>1560</v>
      </c>
      <c r="P11" s="652">
        <f>IF(ISERROR(VLOOKUP(B11,'100m.Eng'!$E$8:$G$1000,3,0)),"",(VLOOKUP(B11,'100m.Eng'!$E$8:$G$1000,3,0)))</f>
        <v>4</v>
      </c>
      <c r="Q11" s="660">
        <f>IF(ISERROR(VLOOKUP(B11,'3000m.Eng'!$E$8:$F$1016,2,0)),"",(VLOOKUP(B11,'3000m.Eng'!$E$8:$H$1016,2,0)))</f>
        <v>115531</v>
      </c>
      <c r="R11" s="654">
        <f>IF(ISERROR(VLOOKUP(B11,'3000m.Eng'!$E$8:$G$1016,3,0)),"",(VLOOKUP(B11,'3000m.Eng'!$E$8:$G$1016,3,0)))</f>
        <v>2</v>
      </c>
      <c r="S11" s="662">
        <f>IF(ISERROR(VLOOKUP(B11,Çekiç!$F$8:$N$1000,9,0)),"",(VLOOKUP(B11,Çekiç!$F$8:$N$1000,9,0)))</f>
        <v>5198</v>
      </c>
      <c r="T11" s="652">
        <f>IF(ISERROR(VLOOKUP(B11,Çekiç!$F$8:$O$1000,10,0)),"",(VLOOKUP(B11,Çekiç!$F$8:$O$1000,10,0)))</f>
        <v>6</v>
      </c>
      <c r="U11" s="664">
        <f>IF(ISERROR(VLOOKUP(B11,'4x100metre'!$E$8:$F$1016,2,0)),"",(VLOOKUP(B11,'4x100metre'!$E$8:$F$1016,2,0)))</f>
        <v>4794</v>
      </c>
      <c r="V11" s="665">
        <f>IF(ISERROR(VLOOKUP(B11,'4x100metre'!$E$8:$G$1016,3,0)),"",(VLOOKUP(B11,'4x100metre'!$E$8:$G$1016,3,0)))</f>
        <v>7</v>
      </c>
      <c r="W11" s="666">
        <f t="shared" si="0"/>
        <v>46</v>
      </c>
      <c r="X11" s="649"/>
      <c r="Y11" s="650"/>
    </row>
    <row r="12" spans="1:27" s="498" customFormat="1" ht="114.75" customHeight="1">
      <c r="A12" s="584">
        <v>5</v>
      </c>
      <c r="B12" s="585" t="s">
        <v>529</v>
      </c>
      <c r="C12" s="651">
        <f>IF(ISERROR(VLOOKUP(B12,'100m.'!$E$8:$F$1000,2,0)),"",(VLOOKUP(B12,'100m.'!$E$8:$H$1000,2,0)))</f>
        <v>1265</v>
      </c>
      <c r="D12" s="652">
        <f>IF(ISERROR(VLOOKUP(B12,'100m.'!$E$8:$G$1000,3,0)),"",(VLOOKUP(B12,'100m.'!$E$8:$G$1000,3,0)))</f>
        <v>4</v>
      </c>
      <c r="E12" s="653">
        <f>IF(ISERROR(VLOOKUP(B12,'400m.'!$E$8:$F$1000,2,0)),"",(VLOOKUP(B12,'400m.'!$E$8:$H$1000,2,0)))</f>
        <v>5748</v>
      </c>
      <c r="F12" s="654">
        <f>IF(ISERROR(VLOOKUP(B12,'400m.'!$E$8:$G$1000,3,0)),"",(VLOOKUP(B12,'400m.'!$E$8:$G$1000,3,0)))</f>
        <v>5</v>
      </c>
      <c r="G12" s="655">
        <f>IF(ISERROR(VLOOKUP(B12,Sırık!$F$8:$AL$1000,33,0)),"",(VLOOKUP(B12,Sırık!$F$8:$AL$1000,33,0)))</f>
        <v>260</v>
      </c>
      <c r="H12" s="656">
        <f>IF(ISERROR(VLOOKUP(B12,Sırık!$F$8:$AM$1000,34,0)),"",(VLOOKUP(B12,Sırık!$F$8:$AM$1000,34,0)))</f>
        <v>3</v>
      </c>
      <c r="I12" s="657">
        <f>IF(ISERROR(VLOOKUP(B12,Üçadım!$F$8:$N$1000,9,0)),"",(VLOOKUP(B12,Üçadım!$F$8:$N$1000,9,0)))</f>
        <v>1133</v>
      </c>
      <c r="J12" s="658">
        <f>IF(ISERROR(VLOOKUP(B12,Üçadım!$F$8:$O$1000,10,0)),"",(VLOOKUP(B12,Üçadım!$F$8:$O$1000,10,0)))</f>
        <v>4</v>
      </c>
      <c r="K12" s="659">
        <f>IF(ISERROR(VLOOKUP(B12,Gülle!$F$8:$N$1000,9,0)),"",(VLOOKUP(B12,Gülle!$F$8:$N$1000,9,0)))</f>
        <v>1310</v>
      </c>
      <c r="L12" s="652">
        <f>IF(ISERROR(VLOOKUP(B12,Gülle!$F$8:$O$1000,10,0)),"",(VLOOKUP(B12,Gülle!$F$8:$O$1000,10,0)))</f>
        <v>6</v>
      </c>
      <c r="M12" s="660">
        <f>IF(ISERROR(VLOOKUP(B12,'1500m.'!$E$8:$F$1000,2,0)),"",(VLOOKUP(B12,'1500m.'!$E$8:$H$1000,2,0)))</f>
        <v>43179</v>
      </c>
      <c r="N12" s="661">
        <f>IF(ISERROR(VLOOKUP(B12,'1500m.'!$E$8:$G$1000,3,0)),"",(VLOOKUP(B12,'1500m.'!$E$8:$G$1000,3,0)))</f>
        <v>5</v>
      </c>
      <c r="O12" s="651">
        <f>IF(ISERROR(VLOOKUP(B12,'100m.Eng'!$E$8:$F$1000,2,0)),"",(VLOOKUP(B12,'100m.Eng'!$E$8:$H$1000,2,0)))</f>
        <v>1441</v>
      </c>
      <c r="P12" s="652">
        <f>IF(ISERROR(VLOOKUP(B12,'100m.Eng'!$E$8:$G$1000,3,0)),"",(VLOOKUP(B12,'100m.Eng'!$E$8:$G$1000,3,0)))</f>
        <v>7</v>
      </c>
      <c r="Q12" s="660">
        <f>IF(ISERROR(VLOOKUP(B12,'3000m.Eng'!$E$8:$F$1016,2,0)),"",(VLOOKUP(B12,'3000m.Eng'!$E$8:$H$1016,2,0)))</f>
        <v>104919</v>
      </c>
      <c r="R12" s="654">
        <f>IF(ISERROR(VLOOKUP(B12,'3000m.Eng'!$E$8:$G$1016,3,0)),"",(VLOOKUP(B12,'3000m.Eng'!$E$8:$G$1016,3,0)))</f>
        <v>4</v>
      </c>
      <c r="S12" s="662">
        <f>IF(ISERROR(VLOOKUP(B12,Çekiç!$F$8:$N$1000,9,0)),"",(VLOOKUP(B12,Çekiç!$F$8:$N$1000,9,0)))</f>
        <v>5041</v>
      </c>
      <c r="T12" s="663">
        <f>IF(ISERROR(VLOOKUP(B12,Çekiç!$F$8:$O$1000,10,0)),"",(VLOOKUP(B12,Çekiç!$F$8:$O$1000,10,0)))</f>
        <v>5</v>
      </c>
      <c r="U12" s="672" t="str">
        <f>IF(ISERROR(VLOOKUP(B12,'4x100metre'!$E$8:$F$1016,2,0)),"",(VLOOKUP(B12,'4x100metre'!$E$8:$F$1016,2,0)))</f>
        <v>DQ-170/14</v>
      </c>
      <c r="V12" s="665">
        <f>IF(ISERROR(VLOOKUP(B12,'4x100metre'!$E$8:$G$1016,3,0)),"",(VLOOKUP(B12,'4x100metre'!$E$8:$G$1016,3,0)))</f>
        <v>0</v>
      </c>
      <c r="W12" s="666">
        <f t="shared" si="0"/>
        <v>43</v>
      </c>
      <c r="X12" s="649"/>
      <c r="Y12" s="650"/>
    </row>
    <row r="13" spans="1:27" s="498" customFormat="1" ht="114.75" customHeight="1">
      <c r="A13" s="584">
        <v>6</v>
      </c>
      <c r="B13" s="585" t="s">
        <v>650</v>
      </c>
      <c r="C13" s="651">
        <f>IF(ISERROR(VLOOKUP(B13,'100m.'!$E$8:$F$1000,2,0)),"",(VLOOKUP(B13,'100m.'!$E$8:$H$1000,2,0)))</f>
        <v>1290</v>
      </c>
      <c r="D13" s="652">
        <f>IF(ISERROR(VLOOKUP(B13,'100m.'!$E$8:$G$1000,3,0)),"",(VLOOKUP(B13,'100m.'!$E$8:$G$1000,3,0)))</f>
        <v>3</v>
      </c>
      <c r="E13" s="653">
        <f>IF(ISERROR(VLOOKUP(B13,'400m.'!$E$8:$F$1000,2,0)),"",(VLOOKUP(B13,'400m.'!$E$8:$H$1000,2,0)))</f>
        <v>5928</v>
      </c>
      <c r="F13" s="654">
        <f>IF(ISERROR(VLOOKUP(B13,'400m.'!$E$8:$G$1000,3,0)),"",(VLOOKUP(B13,'400m.'!$E$8:$G$1000,3,0)))</f>
        <v>3</v>
      </c>
      <c r="G13" s="655">
        <f>IF(ISERROR(VLOOKUP(B13,Sırık!$F$8:$AL$1000,33,0)),"",(VLOOKUP(B13,Sırık!$F$8:$AL$1000,33,0)))</f>
        <v>320</v>
      </c>
      <c r="H13" s="656">
        <f>IF(ISERROR(VLOOKUP(B13,Sırık!$F$8:$AM$1000,34,0)),"",(VLOOKUP(B13,Sırık!$F$8:$AM$1000,34,0)))</f>
        <v>4</v>
      </c>
      <c r="I13" s="657">
        <f>IF(ISERROR(VLOOKUP(B13,Üçadım!$F$8:$N$1000,9,0)),"",(VLOOKUP(B13,Üçadım!$F$8:$N$1000,9,0)))</f>
        <v>1130</v>
      </c>
      <c r="J13" s="658">
        <f>IF(ISERROR(VLOOKUP(B13,Üçadım!$F$8:$O$1000,10,0)),"",(VLOOKUP(B13,Üçadım!$F$8:$O$1000,10,0)))</f>
        <v>3</v>
      </c>
      <c r="K13" s="659">
        <f>IF(ISERROR(VLOOKUP(B13,Gülle!$F$8:$N$1000,9,0)),"",(VLOOKUP(B13,Gülle!$F$8:$N$1000,9,0)))</f>
        <v>901</v>
      </c>
      <c r="L13" s="652">
        <f>IF(ISERROR(VLOOKUP(B13,Gülle!$F$8:$O$1000,10,0)),"",(VLOOKUP(B13,Gülle!$F$8:$O$1000,10,0)))</f>
        <v>2</v>
      </c>
      <c r="M13" s="660">
        <f>IF(ISERROR(VLOOKUP(B13,'1500m.'!$E$8:$F$1000,2,0)),"",(VLOOKUP(B13,'1500m.'!$E$8:$H$1000,2,0)))</f>
        <v>43969</v>
      </c>
      <c r="N13" s="661">
        <f>IF(ISERROR(VLOOKUP(B13,'1500m.'!$E$8:$G$1000,3,0)),"",(VLOOKUP(B13,'1500m.'!$E$8:$G$1000,3,0)))</f>
        <v>3</v>
      </c>
      <c r="O13" s="651">
        <f>IF(ISERROR(VLOOKUP(B13,'100m.Eng'!$E$8:$F$1000,2,0)),"",(VLOOKUP(B13,'100m.Eng'!$E$8:$H$1000,2,0)))</f>
        <v>1579</v>
      </c>
      <c r="P13" s="652">
        <f>IF(ISERROR(VLOOKUP(B13,'100m.Eng'!$E$8:$G$1000,3,0)),"",(VLOOKUP(B13,'100m.Eng'!$E$8:$G$1000,3,0)))</f>
        <v>2</v>
      </c>
      <c r="Q13" s="660">
        <f>IF(ISERROR(VLOOKUP(B13,'3000m.Eng'!$E$8:$F$1016,2,0)),"",(VLOOKUP(B13,'3000m.Eng'!$E$8:$H$1016,2,0)))</f>
        <v>110232</v>
      </c>
      <c r="R13" s="654">
        <f>IF(ISERROR(VLOOKUP(B13,'3000m.Eng'!$E$8:$G$1016,3,0)),"",(VLOOKUP(B13,'3000m.Eng'!$E$8:$G$1016,3,0)))</f>
        <v>3</v>
      </c>
      <c r="S13" s="662">
        <f>IF(ISERROR(VLOOKUP(B13,Çekiç!$F$8:$N$1000,9,0)),"",(VLOOKUP(B13,Çekiç!$F$8:$N$1000,9,0)))</f>
        <v>4626</v>
      </c>
      <c r="T13" s="663">
        <f>IF(ISERROR(VLOOKUP(B13,Çekiç!$F$8:$O$1000,10,0)),"",(VLOOKUP(B13,Çekiç!$F$8:$O$1000,10,0)))</f>
        <v>3</v>
      </c>
      <c r="U13" s="664">
        <f>IF(ISERROR(VLOOKUP(B13,'4x100metre'!$E$8:$F$1016,2,0)),"",(VLOOKUP(B13,'4x100metre'!$E$8:$F$1016,2,0)))</f>
        <v>5105</v>
      </c>
      <c r="V13" s="665">
        <f>IF(ISERROR(VLOOKUP(B13,'4x100metre'!$E$8:$G$1016,3,0)),"",(VLOOKUP(B13,'4x100metre'!$E$8:$G$1016,3,0)))</f>
        <v>6</v>
      </c>
      <c r="W13" s="666">
        <f t="shared" si="0"/>
        <v>32</v>
      </c>
      <c r="X13" s="649"/>
      <c r="Y13" s="650"/>
    </row>
    <row r="14" spans="1:27" s="498" customFormat="1" ht="114.75" customHeight="1">
      <c r="A14" s="584">
        <v>7</v>
      </c>
      <c r="B14" s="585" t="s">
        <v>665</v>
      </c>
      <c r="C14" s="651">
        <f>IF(ISERROR(VLOOKUP(B14,'100m.'!$E$8:$F$1000,2,0)),"",(VLOOKUP(B14,'100m.'!$E$8:$H$1000,2,0)))</f>
        <v>1310</v>
      </c>
      <c r="D14" s="652">
        <f>IF(ISERROR(VLOOKUP(B14,'100m.'!$E$8:$G$1000,3,0)),"",(VLOOKUP(B14,'100m.'!$E$8:$G$1000,3,0)))</f>
        <v>2</v>
      </c>
      <c r="E14" s="653">
        <f>IF(ISERROR(VLOOKUP(B14,'400m.'!$E$8:$F$1000,2,0)),"",(VLOOKUP(B14,'400m.'!$E$8:$H$1000,2,0)))</f>
        <v>10154</v>
      </c>
      <c r="F14" s="654">
        <f>IF(ISERROR(VLOOKUP(B14,'400m.'!$E$8:$G$1000,3,0)),"",(VLOOKUP(B14,'400m.'!$E$8:$G$1000,3,0)))</f>
        <v>2</v>
      </c>
      <c r="G14" s="655">
        <f>IF(ISERROR(VLOOKUP(B14,Sırık!$F$8:$AL$1000,33,0)),"",(VLOOKUP(B14,Sırık!$F$8:$AL$1000,33,0)))</f>
        <v>240</v>
      </c>
      <c r="H14" s="656">
        <f>IF(ISERROR(VLOOKUP(B14,Sırık!$F$8:$AM$1000,34,0)),"",(VLOOKUP(B14,Sırık!$F$8:$AM$1000,34,0)))</f>
        <v>1.5</v>
      </c>
      <c r="I14" s="657">
        <f>IF(ISERROR(VLOOKUP(B14,Üçadım!$F$8:$N$1000,9,0)),"",(VLOOKUP(B14,Üçadım!$F$8:$N$1000,9,0)))</f>
        <v>1110</v>
      </c>
      <c r="J14" s="658">
        <f>IF(ISERROR(VLOOKUP(B14,Üçadım!$F$8:$O$1000,10,0)),"",(VLOOKUP(B14,Üçadım!$F$8:$O$1000,10,0)))</f>
        <v>2</v>
      </c>
      <c r="K14" s="659">
        <f>IF(ISERROR(VLOOKUP(B14,Gülle!$F$8:$N$1000,9,0)),"",(VLOOKUP(B14,Gülle!$F$8:$N$1000,9,0)))</f>
        <v>721</v>
      </c>
      <c r="L14" s="652">
        <f>IF(ISERROR(VLOOKUP(B14,Gülle!$F$8:$O$1000,10,0)),"",(VLOOKUP(B14,Gülle!$F$8:$O$1000,10,0)))</f>
        <v>1</v>
      </c>
      <c r="M14" s="660">
        <f>IF(ISERROR(VLOOKUP(B14,'1500m.'!$E$8:$F$1000,2,0)),"",(VLOOKUP(B14,'1500m.'!$E$8:$H$1000,2,0)))</f>
        <v>45175</v>
      </c>
      <c r="N14" s="661">
        <f>IF(ISERROR(VLOOKUP(B14,'1500m.'!$E$8:$G$1000,3,0)),"",(VLOOKUP(B14,'1500m.'!$E$8:$G$1000,3,0)))</f>
        <v>2</v>
      </c>
      <c r="O14" s="651">
        <f>IF(ISERROR(VLOOKUP(B14,'100m.Eng'!$E$8:$F$1000,2,0)),"",(VLOOKUP(B14,'100m.Eng'!$E$8:$H$1000,2,0)))</f>
        <v>1564</v>
      </c>
      <c r="P14" s="652">
        <f>IF(ISERROR(VLOOKUP(B14,'100m.Eng'!$E$8:$G$1000,3,0)),"",(VLOOKUP(B14,'100m.Eng'!$E$8:$G$1000,3,0)))</f>
        <v>3</v>
      </c>
      <c r="Q14" s="660">
        <f>IF(ISERROR(VLOOKUP(B14,'3000m.Eng'!$E$8:$F$1016,2,0)),"",(VLOOKUP(B14,'3000m.Eng'!$E$8:$H$1016,2,0)))</f>
        <v>100113</v>
      </c>
      <c r="R14" s="654">
        <f>IF(ISERROR(VLOOKUP(B14,'3000m.Eng'!$E$8:$G$1016,3,0)),"",(VLOOKUP(B14,'3000m.Eng'!$E$8:$G$1016,3,0)))</f>
        <v>8</v>
      </c>
      <c r="S14" s="662">
        <f>IF(ISERROR(VLOOKUP(B14,Çekiç!$F$8:$N$1000,9,0)),"",(VLOOKUP(B14,Çekiç!$F$8:$N$1000,9,0)))</f>
        <v>3836</v>
      </c>
      <c r="T14" s="663">
        <f>IF(ISERROR(VLOOKUP(B14,Çekiç!$F$8:$O$1000,10,0)),"",(VLOOKUP(B14,Çekiç!$F$8:$O$1000,10,0)))</f>
        <v>2</v>
      </c>
      <c r="U14" s="664">
        <f>IF(ISERROR(VLOOKUP(B14,'4x100metre'!$E$8:$F$1016,2,0)),"",(VLOOKUP(B14,'4x100metre'!$E$8:$F$1016,2,0)))</f>
        <v>5154</v>
      </c>
      <c r="V14" s="665">
        <f>IF(ISERROR(VLOOKUP(B14,'4x100metre'!$E$8:$G$1016,3,0)),"",(VLOOKUP(B14,'4x100metre'!$E$8:$G$1016,3,0)))</f>
        <v>4</v>
      </c>
      <c r="W14" s="666">
        <f t="shared" si="0"/>
        <v>27.5</v>
      </c>
      <c r="X14" s="649"/>
      <c r="Y14" s="650"/>
    </row>
    <row r="15" spans="1:27" s="498" customFormat="1" ht="114.75" customHeight="1">
      <c r="A15" s="584">
        <v>8</v>
      </c>
      <c r="B15" s="585" t="s">
        <v>616</v>
      </c>
      <c r="C15" s="651">
        <f>IF(ISERROR(VLOOKUP(B15,'100m.'!$E$8:$F$1000,2,0)),"",(VLOOKUP(B15,'100m.'!$E$8:$H$1000,2,0)))</f>
        <v>1240</v>
      </c>
      <c r="D15" s="652">
        <f>IF(ISERROR(VLOOKUP(B15,'100m.'!$E$8:$G$1000,3,0)),"",(VLOOKUP(B15,'100m.'!$E$8:$G$1000,3,0)))</f>
        <v>5</v>
      </c>
      <c r="E15" s="653">
        <f>IF(ISERROR(VLOOKUP(B15,'400m.'!$E$8:$F$1000,2,0)),"",(VLOOKUP(B15,'400m.'!$E$8:$H$1000,2,0)))</f>
        <v>10459</v>
      </c>
      <c r="F15" s="654">
        <f>IF(ISERROR(VLOOKUP(B15,'400m.'!$E$8:$G$1000,3,0)),"",(VLOOKUP(B15,'400m.'!$E$8:$G$1000,3,0)))</f>
        <v>1</v>
      </c>
      <c r="G15" s="655">
        <f>IF(ISERROR(VLOOKUP(B15,Sırık!$F$8:$AL$1000,33,0)),"",(VLOOKUP(B15,Sırık!$F$8:$AL$1000,33,0)))</f>
        <v>330</v>
      </c>
      <c r="H15" s="656">
        <f>IF(ISERROR(VLOOKUP(B15,Sırık!$F$8:$AM$1000,34,0)),"",(VLOOKUP(B15,Sırık!$F$8:$AM$1000,34,0)))</f>
        <v>6</v>
      </c>
      <c r="I15" s="657">
        <f>IF(ISERROR(VLOOKUP(B15,Üçadım!$F$8:$N$1000,9,0)),"",(VLOOKUP(B15,Üçadım!$F$8:$N$1000,9,0)))</f>
        <v>991</v>
      </c>
      <c r="J15" s="658">
        <f>IF(ISERROR(VLOOKUP(B15,Üçadım!$F$8:$O$1000,10,0)),"",(VLOOKUP(B15,Üçadım!$F$8:$O$1000,10,0)))</f>
        <v>1</v>
      </c>
      <c r="K15" s="659">
        <f>IF(ISERROR(VLOOKUP(B15,Gülle!$F$8:$N$1000,9,0)),"",(VLOOKUP(B15,Gülle!$F$8:$N$1000,9,0)))</f>
        <v>1218</v>
      </c>
      <c r="L15" s="652">
        <f>IF(ISERROR(VLOOKUP(B15,Gülle!$F$8:$O$1000,10,0)),"",(VLOOKUP(B15,Gülle!$F$8:$O$1000,10,0)))</f>
        <v>4</v>
      </c>
      <c r="M15" s="660">
        <f>IF(ISERROR(VLOOKUP(B15,'1500m.'!$E$8:$F$1000,2,0)),"",(VLOOKUP(B15,'1500m.'!$E$8:$H$1000,2,0)))</f>
        <v>53198</v>
      </c>
      <c r="N15" s="661">
        <f>IF(ISERROR(VLOOKUP(B15,'1500m.'!$E$8:$G$1000,3,0)),"",(VLOOKUP(B15,'1500m.'!$E$8:$G$1000,3,0)))</f>
        <v>1</v>
      </c>
      <c r="O15" s="651">
        <f>IF(ISERROR(VLOOKUP(B15,'100m.Eng'!$E$8:$F$1000,2,0)),"",(VLOOKUP(B15,'100m.Eng'!$E$8:$H$1000,2,0)))</f>
        <v>1622</v>
      </c>
      <c r="P15" s="652">
        <f>IF(ISERROR(VLOOKUP(B15,'100m.Eng'!$E$8:$G$1000,3,0)),"",(VLOOKUP(B15,'100m.Eng'!$E$8:$G$1000,3,0)))</f>
        <v>1</v>
      </c>
      <c r="Q15" s="660">
        <f>IF(ISERROR(VLOOKUP(B15,'3000m.Eng'!$E$8:$F$1016,2,0)),"",(VLOOKUP(B15,'3000m.Eng'!$E$8:$H$1016,2,0)))</f>
        <v>130380</v>
      </c>
      <c r="R15" s="654">
        <f>IF(ISERROR(VLOOKUP(B15,'3000m.Eng'!$E$8:$G$1016,3,0)),"",(VLOOKUP(B15,'3000m.Eng'!$E$8:$G$1016,3,0)))</f>
        <v>1</v>
      </c>
      <c r="S15" s="662">
        <f>IF(ISERROR(VLOOKUP(B15,Çekiç!$F$8:$N$1000,9,0)),"",(VLOOKUP(B15,Çekiç!$F$8:$N$1000,9,0)))</f>
        <v>2408</v>
      </c>
      <c r="T15" s="663">
        <f>IF(ISERROR(VLOOKUP(B15,Çekiç!$F$8:$O$1000,10,0)),"",(VLOOKUP(B15,Çekiç!$F$8:$O$1000,10,0)))</f>
        <v>1</v>
      </c>
      <c r="U15" s="664">
        <f>IF(ISERROR(VLOOKUP(B15,'4x100metre'!$E$8:$F$1016,2,0)),"",(VLOOKUP(B15,'4x100metre'!$E$8:$F$1016,2,0)))</f>
        <v>5211</v>
      </c>
      <c r="V15" s="665">
        <f>IF(ISERROR(VLOOKUP(B15,'4x100metre'!$E$8:$G$1016,3,0)),"",(VLOOKUP(B15,'4x100metre'!$E$8:$G$1016,3,0)))</f>
        <v>3</v>
      </c>
      <c r="W15" s="666">
        <f t="shared" si="0"/>
        <v>24</v>
      </c>
      <c r="X15" s="649"/>
      <c r="Y15" s="650"/>
    </row>
    <row r="16" spans="1:27" ht="31.5" hidden="1" customHeight="1">
      <c r="A16" s="195"/>
      <c r="B16" s="199"/>
      <c r="C16" s="196" t="str">
        <f>IF(ISERROR(VLOOKUP(B16,'100m.'!$E$8:$F$1000,2,0)),"",(VLOOKUP(B16,'100m.'!$E$8:$H$1000,2,0)))</f>
        <v/>
      </c>
      <c r="D16" s="327" t="str">
        <f>IF(ISERROR(VLOOKUP(B16,'100m.'!$E$8:$G$1000,3,0)),"",(VLOOKUP(B16,'100m.'!$E$8:$G$1000,3,0)))</f>
        <v/>
      </c>
      <c r="E16" s="197" t="str">
        <f>IF(ISERROR(VLOOKUP(B16,'400m.'!$E$8:$F$1000,2,0)),"",(VLOOKUP(B16,'400m.'!$E$8:$H$1000,2,0)))</f>
        <v/>
      </c>
      <c r="F16" s="328" t="str">
        <f>IF(ISERROR(VLOOKUP(B16,'400m.'!$E$8:$G$1000,3,0)),"",(VLOOKUP(B16,'400m.'!$E$8:$G$1000,3,0)))</f>
        <v/>
      </c>
      <c r="G16" s="218" t="str">
        <f>IF(ISERROR(VLOOKUP(B16,Sırık!$F$8:$AL$1000,33,0)),"",(VLOOKUP(B16,Sırık!$F$8:$AL$1000,33,0)))</f>
        <v/>
      </c>
      <c r="H16" s="329" t="str">
        <f>IF(ISERROR(VLOOKUP(B16,Sırık!$F$8:$AM$1000,34,0)),"",(VLOOKUP(B16,Sırık!$F$8:$AM$1000,34,0)))</f>
        <v/>
      </c>
      <c r="I16" s="218" t="str">
        <f>IF(ISERROR(VLOOKUP(B16,Üçadım!$F$8:$N$1000,9,0)),"",(VLOOKUP(B16,Üçadım!$F$8:$N$1000,9,0)))</f>
        <v/>
      </c>
      <c r="J16" s="329" t="str">
        <f>IF(ISERROR(VLOOKUP(B16,Üçadım!$F$8:$O$1000,10,0)),"",(VLOOKUP(B16,Üçadım!$F$8:$O$1000,10,0)))</f>
        <v/>
      </c>
      <c r="K16" s="229" t="str">
        <f>IF(ISERROR(VLOOKUP(B16,Gülle!$F$8:$N$1000,9,0)),"",(VLOOKUP(B16,Gülle!$F$8:$N$1000,9,0)))</f>
        <v/>
      </c>
      <c r="L16" s="327" t="str">
        <f>IF(ISERROR(VLOOKUP(B16,Gülle!$F$8:$O$1000,10,0)),"",(VLOOKUP(B16,Gülle!$F$8:$O$1000,10,0)))</f>
        <v/>
      </c>
      <c r="M16" s="217" t="str">
        <f>IF(ISERROR(VLOOKUP(B16,'1500m.'!$E$8:$F$1000,2,0)),"",(VLOOKUP(B16,'1500m.'!$E$8:$H$1000,2,0)))</f>
        <v/>
      </c>
      <c r="N16" s="330" t="str">
        <f>IF(ISERROR(VLOOKUP(B16,'1500m.'!$E$8:$G$1000,3,0)),"",(VLOOKUP(B16,'1500m.'!$E$8:$G$1000,3,0)))</f>
        <v/>
      </c>
      <c r="O16" s="196" t="str">
        <f>IF(ISERROR(VLOOKUP(B16,'100m.Eng'!$E$8:$F$1000,2,0)),"",(VLOOKUP(B16,'100m.Eng'!$E$8:$H$1000,2,0)))</f>
        <v/>
      </c>
      <c r="P16" s="327" t="str">
        <f>IF(ISERROR(VLOOKUP(B16,'100m.Eng'!$E$8:$G$1000,3,0)),"",(VLOOKUP(B16,'100m.Eng'!$E$8:$G$1000,3,0)))</f>
        <v/>
      </c>
      <c r="Q16" s="197" t="str">
        <f>IF(ISERROR(VLOOKUP(B16,'3000m.Eng'!$E$8:$F$1016,2,0)),"",(VLOOKUP(B16,'3000m.Eng'!$E$8:$H$1016,2,0)))</f>
        <v/>
      </c>
      <c r="R16" s="328" t="str">
        <f>IF(ISERROR(VLOOKUP(B16,'3000m.Eng'!$E$8:$G$1016,3,0)),"",(VLOOKUP(B16,'3000m.Eng'!$E$8:$G$1016,3,0)))</f>
        <v/>
      </c>
      <c r="S16" s="482" t="str">
        <f>IF(ISERROR(VLOOKUP(B16,Çekiç!$F$8:$N$1000,9,0)),"",(VLOOKUP(B16,Çekiç!$F$8:$N$1000,9,0)))</f>
        <v/>
      </c>
      <c r="T16" s="483" t="str">
        <f>IF(ISERROR(VLOOKUP(B16,Çekiç!$F$8:$O$1000,10,0)),"",(VLOOKUP(B16,Çekiç!$F$8:$O$1000,10,0)))</f>
        <v/>
      </c>
      <c r="U16" s="484" t="str">
        <f>IF(ISERROR(VLOOKUP(B16,'4x100metre'!$E$8:$F$1016,2,0)),"",(VLOOKUP(B16,'4x100metre'!$E$8:$F$1016,2,0)))</f>
        <v/>
      </c>
      <c r="V16" s="485" t="str">
        <f>IF(ISERROR(VLOOKUP(B16,'4x100metre'!$E$8:$G$1016,3,0)),"",(VLOOKUP(B16,'4x100metre'!$E$8:$G$1016,3,0)))</f>
        <v/>
      </c>
      <c r="W16" s="499" t="str">
        <f t="shared" ref="W16:W31" si="1">IF(B16="","",SUMIF($C$7:$V$7,"PUAN",$C16:$V16))</f>
        <v/>
      </c>
    </row>
    <row r="17" spans="1:25" ht="31.5" hidden="1" customHeight="1">
      <c r="A17" s="195"/>
      <c r="B17" s="199"/>
      <c r="C17" s="196" t="str">
        <f>IF(ISERROR(VLOOKUP(B17,'100m.'!$E$8:$F$1000,2,0)),"",(VLOOKUP(B17,'100m.'!$E$8:$H$1000,2,0)))</f>
        <v/>
      </c>
      <c r="D17" s="327" t="str">
        <f>IF(ISERROR(VLOOKUP(B17,'100m.'!$E$8:$G$1000,3,0)),"",(VLOOKUP(B17,'100m.'!$E$8:$G$1000,3,0)))</f>
        <v/>
      </c>
      <c r="E17" s="197" t="str">
        <f>IF(ISERROR(VLOOKUP(B17,'400m.'!$E$8:$F$1000,2,0)),"",(VLOOKUP(B17,'400m.'!$E$8:$H$1000,2,0)))</f>
        <v/>
      </c>
      <c r="F17" s="328" t="str">
        <f>IF(ISERROR(VLOOKUP(B17,'400m.'!$E$8:$G$1000,3,0)),"",(VLOOKUP(B17,'400m.'!$E$8:$G$1000,3,0)))</f>
        <v/>
      </c>
      <c r="G17" s="218" t="str">
        <f>IF(ISERROR(VLOOKUP(B17,Sırık!$F$8:$AL$1000,33,0)),"",(VLOOKUP(B17,Sırık!$F$8:$AL$1000,33,0)))</f>
        <v/>
      </c>
      <c r="H17" s="329" t="str">
        <f>IF(ISERROR(VLOOKUP(B17,Sırık!$F$8:$AM$1000,34,0)),"",(VLOOKUP(B17,Sırık!$F$8:$AM$1000,34,0)))</f>
        <v/>
      </c>
      <c r="I17" s="218" t="str">
        <f>IF(ISERROR(VLOOKUP(B17,Üçadım!$F$8:$N$1000,9,0)),"",(VLOOKUP(B17,Üçadım!$F$8:$N$1000,9,0)))</f>
        <v/>
      </c>
      <c r="J17" s="329" t="str">
        <f>IF(ISERROR(VLOOKUP(B17,Üçadım!$F$8:$O$1000,10,0)),"",(VLOOKUP(B17,Üçadım!$F$8:$O$1000,10,0)))</f>
        <v/>
      </c>
      <c r="K17" s="229" t="str">
        <f>IF(ISERROR(VLOOKUP(B17,Gülle!$F$8:$N$1000,9,0)),"",(VLOOKUP(B17,Gülle!$F$8:$N$1000,9,0)))</f>
        <v/>
      </c>
      <c r="L17" s="327" t="str">
        <f>IF(ISERROR(VLOOKUP(B17,Gülle!$F$8:$O$1000,10,0)),"",(VLOOKUP(B17,Gülle!$F$8:$O$1000,10,0)))</f>
        <v/>
      </c>
      <c r="M17" s="217" t="str">
        <f>IF(ISERROR(VLOOKUP(B17,'1500m.'!$E$8:$F$1000,2,0)),"",(VLOOKUP(B17,'1500m.'!$E$8:$H$1000,2,0)))</f>
        <v/>
      </c>
      <c r="N17" s="330" t="str">
        <f>IF(ISERROR(VLOOKUP(B17,'1500m.'!$E$8:$G$1000,3,0)),"",(VLOOKUP(B17,'1500m.'!$E$8:$G$1000,3,0)))</f>
        <v/>
      </c>
      <c r="O17" s="196" t="str">
        <f>IF(ISERROR(VLOOKUP(B17,'100m.Eng'!$E$8:$F$1000,2,0)),"",(VLOOKUP(B17,'100m.Eng'!$E$8:$H$1000,2,0)))</f>
        <v/>
      </c>
      <c r="P17" s="327" t="str">
        <f>IF(ISERROR(VLOOKUP(B17,'100m.Eng'!$E$8:$G$1000,3,0)),"",(VLOOKUP(B17,'100m.Eng'!$E$8:$G$1000,3,0)))</f>
        <v/>
      </c>
      <c r="Q17" s="197" t="str">
        <f>IF(ISERROR(VLOOKUP(B17,'3000m.Eng'!$E$8:$F$1016,2,0)),"",(VLOOKUP(B17,'3000m.Eng'!$E$8:$H$1016,2,0)))</f>
        <v/>
      </c>
      <c r="R17" s="328" t="str">
        <f>IF(ISERROR(VLOOKUP(B17,'3000m.Eng'!$E$8:$G$1016,3,0)),"",(VLOOKUP(B17,'3000m.Eng'!$E$8:$G$1016,3,0)))</f>
        <v/>
      </c>
      <c r="S17" s="482" t="str">
        <f>IF(ISERROR(VLOOKUP(B17,Çekiç!$F$8:$N$1000,9,0)),"",(VLOOKUP(B17,Çekiç!$F$8:$N$1000,9,0)))</f>
        <v/>
      </c>
      <c r="T17" s="483" t="str">
        <f>IF(ISERROR(VLOOKUP(B17,Çekiç!$F$8:$O$1000,10,0)),"",(VLOOKUP(B17,Çekiç!$F$8:$O$1000,10,0)))</f>
        <v/>
      </c>
      <c r="U17" s="484" t="str">
        <f>IF(ISERROR(VLOOKUP(B17,'4x100metre'!$E$8:$F$1016,2,0)),"",(VLOOKUP(B17,'4x100metre'!$E$8:$F$1016,2,0)))</f>
        <v/>
      </c>
      <c r="V17" s="485" t="str">
        <f>IF(ISERROR(VLOOKUP(B17,'4x100metre'!$E$8:$G$1016,3,0)),"",(VLOOKUP(B17,'4x100metre'!$E$8:$G$1016,3,0)))</f>
        <v/>
      </c>
      <c r="W17" s="496" t="str">
        <f t="shared" si="1"/>
        <v/>
      </c>
    </row>
    <row r="18" spans="1:25" ht="31.5" hidden="1" customHeight="1">
      <c r="A18" s="195"/>
      <c r="B18" s="199"/>
      <c r="C18" s="196" t="str">
        <f>IF(ISERROR(VLOOKUP(B18,'100m.'!$E$8:$F$1000,2,0)),"",(VLOOKUP(B18,'100m.'!$E$8:$H$1000,2,0)))</f>
        <v/>
      </c>
      <c r="D18" s="327" t="str">
        <f>IF(ISERROR(VLOOKUP(B18,'100m.'!$E$8:$G$1000,3,0)),"",(VLOOKUP(B18,'100m.'!$E$8:$G$1000,3,0)))</f>
        <v/>
      </c>
      <c r="E18" s="197" t="str">
        <f>IF(ISERROR(VLOOKUP(B18,'400m.'!$E$8:$F$1000,2,0)),"",(VLOOKUP(B18,'400m.'!$E$8:$H$1000,2,0)))</f>
        <v/>
      </c>
      <c r="F18" s="328" t="str">
        <f>IF(ISERROR(VLOOKUP(B18,'400m.'!$E$8:$G$1000,3,0)),"",(VLOOKUP(B18,'400m.'!$E$8:$G$1000,3,0)))</f>
        <v/>
      </c>
      <c r="G18" s="218" t="str">
        <f>IF(ISERROR(VLOOKUP(B18,Sırık!$F$8:$AL$1000,33,0)),"",(VLOOKUP(B18,Sırık!$F$8:$AL$1000,33,0)))</f>
        <v/>
      </c>
      <c r="H18" s="329" t="str">
        <f>IF(ISERROR(VLOOKUP(B18,Sırık!$F$8:$AM$1000,34,0)),"",(VLOOKUP(B18,Sırık!$F$8:$AM$1000,34,0)))</f>
        <v/>
      </c>
      <c r="I18" s="218" t="str">
        <f>IF(ISERROR(VLOOKUP(B18,Üçadım!$F$8:$N$1000,9,0)),"",(VLOOKUP(B18,Üçadım!$F$8:$N$1000,9,0)))</f>
        <v/>
      </c>
      <c r="J18" s="329" t="str">
        <f>IF(ISERROR(VLOOKUP(B18,Üçadım!$F$8:$O$1000,10,0)),"",(VLOOKUP(B18,Üçadım!$F$8:$O$1000,10,0)))</f>
        <v/>
      </c>
      <c r="K18" s="229" t="str">
        <f>IF(ISERROR(VLOOKUP(B18,Gülle!$F$8:$N$1000,9,0)),"",(VLOOKUP(B18,Gülle!$F$8:$N$1000,9,0)))</f>
        <v/>
      </c>
      <c r="L18" s="327" t="str">
        <f>IF(ISERROR(VLOOKUP(B18,Gülle!$F$8:$O$1000,10,0)),"",(VLOOKUP(B18,Gülle!$F$8:$O$1000,10,0)))</f>
        <v/>
      </c>
      <c r="M18" s="217" t="str">
        <f>IF(ISERROR(VLOOKUP(B18,'1500m.'!$E$8:$F$1000,2,0)),"",(VLOOKUP(B18,'1500m.'!$E$8:$H$1000,2,0)))</f>
        <v/>
      </c>
      <c r="N18" s="330" t="str">
        <f>IF(ISERROR(VLOOKUP(B18,'1500m.'!$E$8:$G$1000,3,0)),"",(VLOOKUP(B18,'1500m.'!$E$8:$G$1000,3,0)))</f>
        <v/>
      </c>
      <c r="O18" s="196" t="str">
        <f>IF(ISERROR(VLOOKUP(B18,'100m.Eng'!$E$8:$F$1000,2,0)),"",(VLOOKUP(B18,'100m.Eng'!$E$8:$H$1000,2,0)))</f>
        <v/>
      </c>
      <c r="P18" s="327" t="str">
        <f>IF(ISERROR(VLOOKUP(B18,'100m.Eng'!$E$8:$G$1000,3,0)),"",(VLOOKUP(B18,'100m.Eng'!$E$8:$G$1000,3,0)))</f>
        <v/>
      </c>
      <c r="Q18" s="197" t="str">
        <f>IF(ISERROR(VLOOKUP(B18,'3000m.Eng'!$E$8:$F$1016,2,0)),"",(VLOOKUP(B18,'3000m.Eng'!$E$8:$H$1016,2,0)))</f>
        <v/>
      </c>
      <c r="R18" s="328" t="str">
        <f>IF(ISERROR(VLOOKUP(B18,'3000m.Eng'!$E$8:$G$1016,3,0)),"",(VLOOKUP(B18,'3000m.Eng'!$E$8:$G$1016,3,0)))</f>
        <v/>
      </c>
      <c r="S18" s="482" t="str">
        <f>IF(ISERROR(VLOOKUP(B18,Çekiç!$F$8:$N$1000,9,0)),"",(VLOOKUP(B18,Çekiç!$F$8:$N$1000,9,0)))</f>
        <v/>
      </c>
      <c r="T18" s="483" t="str">
        <f>IF(ISERROR(VLOOKUP(B18,Çekiç!$F$8:$O$1000,10,0)),"",(VLOOKUP(B18,Çekiç!$F$8:$O$1000,10,0)))</f>
        <v/>
      </c>
      <c r="U18" s="484" t="str">
        <f>IF(ISERROR(VLOOKUP(B18,'4x100metre'!$E$8:$F$1016,2,0)),"",(VLOOKUP(B18,'4x100metre'!$E$8:$F$1016,2,0)))</f>
        <v/>
      </c>
      <c r="V18" s="485" t="str">
        <f>IF(ISERROR(VLOOKUP(B18,'4x100metre'!$E$8:$G$1016,3,0)),"",(VLOOKUP(B18,'4x100metre'!$E$8:$G$1016,3,0)))</f>
        <v/>
      </c>
      <c r="W18" s="496" t="str">
        <f t="shared" si="1"/>
        <v/>
      </c>
    </row>
    <row r="19" spans="1:25" ht="31.5" hidden="1" customHeight="1">
      <c r="A19" s="195"/>
      <c r="B19" s="199"/>
      <c r="C19" s="196" t="str">
        <f>IF(ISERROR(VLOOKUP(B19,'100m.'!$E$8:$F$1000,2,0)),"",(VLOOKUP(B19,'100m.'!$E$8:$H$1000,2,0)))</f>
        <v/>
      </c>
      <c r="D19" s="327" t="str">
        <f>IF(ISERROR(VLOOKUP(B19,'100m.'!$E$8:$G$1000,3,0)),"",(VLOOKUP(B19,'100m.'!$E$8:$G$1000,3,0)))</f>
        <v/>
      </c>
      <c r="E19" s="197" t="str">
        <f>IF(ISERROR(VLOOKUP(B19,'400m.'!$E$8:$F$1000,2,0)),"",(VLOOKUP(B19,'400m.'!$E$8:$H$1000,2,0)))</f>
        <v/>
      </c>
      <c r="F19" s="328" t="str">
        <f>IF(ISERROR(VLOOKUP(B19,'400m.'!$E$8:$G$1000,3,0)),"",(VLOOKUP(B19,'400m.'!$E$8:$G$1000,3,0)))</f>
        <v/>
      </c>
      <c r="G19" s="218" t="str">
        <f>IF(ISERROR(VLOOKUP(B19,Sırık!$F$8:$AL$1000,33,0)),"",(VLOOKUP(B19,Sırık!$F$8:$AL$1000,33,0)))</f>
        <v/>
      </c>
      <c r="H19" s="329" t="str">
        <f>IF(ISERROR(VLOOKUP(B19,Sırık!$F$8:$AM$1000,34,0)),"",(VLOOKUP(B19,Sırık!$F$8:$AM$1000,34,0)))</f>
        <v/>
      </c>
      <c r="I19" s="218" t="str">
        <f>IF(ISERROR(VLOOKUP(B19,Üçadım!$F$8:$N$1000,9,0)),"",(VLOOKUP(B19,Üçadım!$F$8:$N$1000,9,0)))</f>
        <v/>
      </c>
      <c r="J19" s="329" t="str">
        <f>IF(ISERROR(VLOOKUP(B19,Üçadım!$F$8:$O$1000,10,0)),"",(VLOOKUP(B19,Üçadım!$F$8:$O$1000,10,0)))</f>
        <v/>
      </c>
      <c r="K19" s="229" t="str">
        <f>IF(ISERROR(VLOOKUP(B19,Gülle!$F$8:$N$1000,9,0)),"",(VLOOKUP(B19,Gülle!$F$8:$N$1000,9,0)))</f>
        <v/>
      </c>
      <c r="L19" s="327" t="str">
        <f>IF(ISERROR(VLOOKUP(B19,Gülle!$F$8:$O$1000,10,0)),"",(VLOOKUP(B19,Gülle!$F$8:$O$1000,10,0)))</f>
        <v/>
      </c>
      <c r="M19" s="217" t="str">
        <f>IF(ISERROR(VLOOKUP(B19,'1500m.'!$E$8:$F$1000,2,0)),"",(VLOOKUP(B19,'1500m.'!$E$8:$H$1000,2,0)))</f>
        <v/>
      </c>
      <c r="N19" s="330" t="str">
        <f>IF(ISERROR(VLOOKUP(B19,'1500m.'!$E$8:$G$1000,3,0)),"",(VLOOKUP(B19,'1500m.'!$E$8:$G$1000,3,0)))</f>
        <v/>
      </c>
      <c r="O19" s="196" t="str">
        <f>IF(ISERROR(VLOOKUP(B19,'100m.Eng'!$E$8:$F$1000,2,0)),"",(VLOOKUP(B19,'100m.Eng'!$E$8:$H$1000,2,0)))</f>
        <v/>
      </c>
      <c r="P19" s="327" t="str">
        <f>IF(ISERROR(VLOOKUP(B19,'100m.Eng'!$E$8:$G$1000,3,0)),"",(VLOOKUP(B19,'100m.Eng'!$E$8:$G$1000,3,0)))</f>
        <v/>
      </c>
      <c r="Q19" s="197" t="str">
        <f>IF(ISERROR(VLOOKUP(B19,'3000m.Eng'!$E$8:$F$1016,2,0)),"",(VLOOKUP(B19,'3000m.Eng'!$E$8:$H$1016,2,0)))</f>
        <v/>
      </c>
      <c r="R19" s="328" t="str">
        <f>IF(ISERROR(VLOOKUP(B19,'3000m.Eng'!$E$8:$G$1016,3,0)),"",(VLOOKUP(B19,'3000m.Eng'!$E$8:$G$1016,3,0)))</f>
        <v/>
      </c>
      <c r="S19" s="482" t="str">
        <f>IF(ISERROR(VLOOKUP(B19,Çekiç!$F$8:$N$1000,9,0)),"",(VLOOKUP(B19,Çekiç!$F$8:$N$1000,9,0)))</f>
        <v/>
      </c>
      <c r="T19" s="483" t="str">
        <f>IF(ISERROR(VLOOKUP(B19,Çekiç!$F$8:$O$1000,10,0)),"",(VLOOKUP(B19,Çekiç!$F$8:$O$1000,10,0)))</f>
        <v/>
      </c>
      <c r="U19" s="484" t="str">
        <f>IF(ISERROR(VLOOKUP(B19,'4x100metre'!$E$8:$F$1016,2,0)),"",(VLOOKUP(B19,'4x100metre'!$E$8:$F$1016,2,0)))</f>
        <v/>
      </c>
      <c r="V19" s="485" t="str">
        <f>IF(ISERROR(VLOOKUP(B19,'4x100metre'!$E$8:$G$1016,3,0)),"",(VLOOKUP(B19,'4x100metre'!$E$8:$G$1016,3,0)))</f>
        <v/>
      </c>
      <c r="W19" s="496" t="str">
        <f t="shared" si="1"/>
        <v/>
      </c>
    </row>
    <row r="20" spans="1:25" ht="31.5" hidden="1" customHeight="1">
      <c r="A20" s="195"/>
      <c r="B20" s="199"/>
      <c r="C20" s="196" t="str">
        <f>IF(ISERROR(VLOOKUP(B20,'100m.'!$E$8:$F$1000,2,0)),"",(VLOOKUP(B20,'100m.'!$E$8:$H$1000,2,0)))</f>
        <v/>
      </c>
      <c r="D20" s="327" t="str">
        <f>IF(ISERROR(VLOOKUP(B20,'100m.'!$E$8:$G$1000,3,0)),"",(VLOOKUP(B20,'100m.'!$E$8:$G$1000,3,0)))</f>
        <v/>
      </c>
      <c r="E20" s="197" t="str">
        <f>IF(ISERROR(VLOOKUP(B20,'400m.'!$E$8:$F$1000,2,0)),"",(VLOOKUP(B20,'400m.'!$E$8:$H$1000,2,0)))</f>
        <v/>
      </c>
      <c r="F20" s="328" t="str">
        <f>IF(ISERROR(VLOOKUP(B20,'400m.'!$E$8:$G$1000,3,0)),"",(VLOOKUP(B20,'400m.'!$E$8:$G$1000,3,0)))</f>
        <v/>
      </c>
      <c r="G20" s="218" t="str">
        <f>IF(ISERROR(VLOOKUP(B20,Sırık!$F$8:$AL$1000,33,0)),"",(VLOOKUP(B20,Sırık!$F$8:$AL$1000,33,0)))</f>
        <v/>
      </c>
      <c r="H20" s="329" t="str">
        <f>IF(ISERROR(VLOOKUP(B20,Sırık!$F$8:$AM$1000,34,0)),"",(VLOOKUP(B20,Sırık!$F$8:$AM$1000,34,0)))</f>
        <v/>
      </c>
      <c r="I20" s="218" t="str">
        <f>IF(ISERROR(VLOOKUP(B20,Üçadım!$F$8:$N$1000,9,0)),"",(VLOOKUP(B20,Üçadım!$F$8:$N$1000,9,0)))</f>
        <v/>
      </c>
      <c r="J20" s="329" t="str">
        <f>IF(ISERROR(VLOOKUP(B20,Üçadım!$F$8:$O$1000,10,0)),"",(VLOOKUP(B20,Üçadım!$F$8:$O$1000,10,0)))</f>
        <v/>
      </c>
      <c r="K20" s="229" t="str">
        <f>IF(ISERROR(VLOOKUP(B20,Gülle!$F$8:$N$1000,9,0)),"",(VLOOKUP(B20,Gülle!$F$8:$N$1000,9,0)))</f>
        <v/>
      </c>
      <c r="L20" s="327" t="str">
        <f>IF(ISERROR(VLOOKUP(B20,Gülle!$F$8:$O$1000,10,0)),"",(VLOOKUP(B20,Gülle!$F$8:$O$1000,10,0)))</f>
        <v/>
      </c>
      <c r="M20" s="217" t="str">
        <f>IF(ISERROR(VLOOKUP(B20,'1500m.'!$E$8:$F$1000,2,0)),"",(VLOOKUP(B20,'1500m.'!$E$8:$H$1000,2,0)))</f>
        <v/>
      </c>
      <c r="N20" s="330" t="str">
        <f>IF(ISERROR(VLOOKUP(B20,'1500m.'!$E$8:$G$1000,3,0)),"",(VLOOKUP(B20,'1500m.'!$E$8:$G$1000,3,0)))</f>
        <v/>
      </c>
      <c r="O20" s="196" t="str">
        <f>IF(ISERROR(VLOOKUP(B20,'100m.Eng'!$E$8:$F$1000,2,0)),"",(VLOOKUP(B20,'100m.Eng'!$E$8:$H$1000,2,0)))</f>
        <v/>
      </c>
      <c r="P20" s="327" t="str">
        <f>IF(ISERROR(VLOOKUP(B20,'100m.Eng'!$E$8:$G$1000,3,0)),"",(VLOOKUP(B20,'100m.Eng'!$E$8:$G$1000,3,0)))</f>
        <v/>
      </c>
      <c r="Q20" s="197" t="str">
        <f>IF(ISERROR(VLOOKUP(B20,'3000m.Eng'!$E$8:$F$1016,2,0)),"",(VLOOKUP(B20,'3000m.Eng'!$E$8:$H$1016,2,0)))</f>
        <v/>
      </c>
      <c r="R20" s="328" t="str">
        <f>IF(ISERROR(VLOOKUP(B20,'3000m.Eng'!$E$8:$G$1016,3,0)),"",(VLOOKUP(B20,'3000m.Eng'!$E$8:$G$1016,3,0)))</f>
        <v/>
      </c>
      <c r="S20" s="482" t="str">
        <f>IF(ISERROR(VLOOKUP(B20,Çekiç!$F$8:$N$1000,9,0)),"",(VLOOKUP(B20,Çekiç!$F$8:$N$1000,9,0)))</f>
        <v/>
      </c>
      <c r="T20" s="483" t="str">
        <f>IF(ISERROR(VLOOKUP(B20,Çekiç!$F$8:$O$1000,10,0)),"",(VLOOKUP(B20,Çekiç!$F$8:$O$1000,10,0)))</f>
        <v/>
      </c>
      <c r="U20" s="484" t="str">
        <f>IF(ISERROR(VLOOKUP(B20,'4x100metre'!$E$8:$F$1016,2,0)),"",(VLOOKUP(B20,'4x100metre'!$E$8:$F$1016,2,0)))</f>
        <v/>
      </c>
      <c r="V20" s="485" t="str">
        <f>IF(ISERROR(VLOOKUP(B20,'4x100metre'!$E$8:$G$1016,3,0)),"",(VLOOKUP(B20,'4x100metre'!$E$8:$G$1016,3,0)))</f>
        <v/>
      </c>
      <c r="W20" s="496" t="str">
        <f t="shared" si="1"/>
        <v/>
      </c>
    </row>
    <row r="21" spans="1:25" ht="31.5" hidden="1" customHeight="1">
      <c r="A21" s="195"/>
      <c r="B21" s="199"/>
      <c r="C21" s="196" t="str">
        <f>IF(ISERROR(VLOOKUP(B21,'100m.'!$E$8:$F$1000,2,0)),"",(VLOOKUP(B21,'100m.'!$E$8:$H$1000,2,0)))</f>
        <v/>
      </c>
      <c r="D21" s="327" t="str">
        <f>IF(ISERROR(VLOOKUP(B21,'100m.'!$E$8:$G$1000,3,0)),"",(VLOOKUP(B21,'100m.'!$E$8:$G$1000,3,0)))</f>
        <v/>
      </c>
      <c r="E21" s="197" t="str">
        <f>IF(ISERROR(VLOOKUP(B21,'400m.'!$E$8:$F$1000,2,0)),"",(VLOOKUP(B21,'400m.'!$E$8:$H$1000,2,0)))</f>
        <v/>
      </c>
      <c r="F21" s="328" t="str">
        <f>IF(ISERROR(VLOOKUP(B21,'400m.'!$E$8:$G$1000,3,0)),"",(VLOOKUP(B21,'400m.'!$E$8:$G$1000,3,0)))</f>
        <v/>
      </c>
      <c r="G21" s="218" t="str">
        <f>IF(ISERROR(VLOOKUP(B21,Sırık!$F$8:$AL$1000,33,0)),"",(VLOOKUP(B21,Sırık!$F$8:$AL$1000,33,0)))</f>
        <v/>
      </c>
      <c r="H21" s="329" t="str">
        <f>IF(ISERROR(VLOOKUP(B21,Sırık!$F$8:$AM$1000,34,0)),"",(VLOOKUP(B21,Sırık!$F$8:$AM$1000,34,0)))</f>
        <v/>
      </c>
      <c r="I21" s="218" t="str">
        <f>IF(ISERROR(VLOOKUP(B21,Üçadım!$F$8:$N$1000,9,0)),"",(VLOOKUP(B21,Üçadım!$F$8:$N$1000,9,0)))</f>
        <v/>
      </c>
      <c r="J21" s="329" t="str">
        <f>IF(ISERROR(VLOOKUP(B21,Üçadım!$F$8:$O$1000,10,0)),"",(VLOOKUP(B21,Üçadım!$F$8:$O$1000,10,0)))</f>
        <v/>
      </c>
      <c r="K21" s="229" t="str">
        <f>IF(ISERROR(VLOOKUP(B21,Gülle!$F$8:$N$1000,9,0)),"",(VLOOKUP(B21,Gülle!$F$8:$N$1000,9,0)))</f>
        <v/>
      </c>
      <c r="L21" s="327" t="str">
        <f>IF(ISERROR(VLOOKUP(B21,Gülle!$F$8:$O$1000,10,0)),"",(VLOOKUP(B21,Gülle!$F$8:$O$1000,10,0)))</f>
        <v/>
      </c>
      <c r="M21" s="217" t="str">
        <f>IF(ISERROR(VLOOKUP(B21,'1500m.'!$E$8:$F$1000,2,0)),"",(VLOOKUP(B21,'1500m.'!$E$8:$H$1000,2,0)))</f>
        <v/>
      </c>
      <c r="N21" s="330" t="str">
        <f>IF(ISERROR(VLOOKUP(B21,'1500m.'!$E$8:$G$1000,3,0)),"",(VLOOKUP(B21,'1500m.'!$E$8:$G$1000,3,0)))</f>
        <v/>
      </c>
      <c r="O21" s="196" t="str">
        <f>IF(ISERROR(VLOOKUP(B21,'100m.Eng'!$E$8:$F$1000,2,0)),"",(VLOOKUP(B21,'100m.Eng'!$E$8:$H$1000,2,0)))</f>
        <v/>
      </c>
      <c r="P21" s="327" t="str">
        <f>IF(ISERROR(VLOOKUP(B21,'100m.Eng'!$E$8:$G$1000,3,0)),"",(VLOOKUP(B21,'100m.Eng'!$E$8:$G$1000,3,0)))</f>
        <v/>
      </c>
      <c r="Q21" s="197" t="str">
        <f>IF(ISERROR(VLOOKUP(B21,'3000m.Eng'!$E$8:$F$1016,2,0)),"",(VLOOKUP(B21,'3000m.Eng'!$E$8:$H$1016,2,0)))</f>
        <v/>
      </c>
      <c r="R21" s="328" t="str">
        <f>IF(ISERROR(VLOOKUP(B21,'3000m.Eng'!$E$8:$G$1016,3,0)),"",(VLOOKUP(B21,'3000m.Eng'!$E$8:$G$1016,3,0)))</f>
        <v/>
      </c>
      <c r="S21" s="482" t="str">
        <f>IF(ISERROR(VLOOKUP(B21,Çekiç!$F$8:$N$1000,9,0)),"",(VLOOKUP(B21,Çekiç!$F$8:$N$1000,9,0)))</f>
        <v/>
      </c>
      <c r="T21" s="483" t="str">
        <f>IF(ISERROR(VLOOKUP(B21,Çekiç!$F$8:$O$1000,10,0)),"",(VLOOKUP(B21,Çekiç!$F$8:$O$1000,10,0)))</f>
        <v/>
      </c>
      <c r="U21" s="484" t="str">
        <f>IF(ISERROR(VLOOKUP(B21,'4x100metre'!$E$8:$F$1016,2,0)),"",(VLOOKUP(B21,'4x100metre'!$E$8:$F$1016,2,0)))</f>
        <v/>
      </c>
      <c r="V21" s="485" t="str">
        <f>IF(ISERROR(VLOOKUP(B21,'4x100metre'!$E$8:$G$1016,3,0)),"",(VLOOKUP(B21,'4x100metre'!$E$8:$G$1016,3,0)))</f>
        <v/>
      </c>
      <c r="W21" s="496" t="str">
        <f t="shared" si="1"/>
        <v/>
      </c>
    </row>
    <row r="22" spans="1:25" ht="31.5" hidden="1" customHeight="1">
      <c r="A22" s="195"/>
      <c r="B22" s="199"/>
      <c r="C22" s="196" t="str">
        <f>IF(ISERROR(VLOOKUP(B22,'100m.'!$E$8:$F$1000,2,0)),"",(VLOOKUP(B22,'100m.'!$E$8:$H$1000,2,0)))</f>
        <v/>
      </c>
      <c r="D22" s="327" t="str">
        <f>IF(ISERROR(VLOOKUP(B22,'100m.'!$E$8:$G$1000,3,0)),"",(VLOOKUP(B22,'100m.'!$E$8:$G$1000,3,0)))</f>
        <v/>
      </c>
      <c r="E22" s="197" t="str">
        <f>IF(ISERROR(VLOOKUP(B22,'400m.'!$E$8:$F$1000,2,0)),"",(VLOOKUP(B22,'400m.'!$E$8:$H$1000,2,0)))</f>
        <v/>
      </c>
      <c r="F22" s="328" t="str">
        <f>IF(ISERROR(VLOOKUP(B22,'400m.'!$E$8:$G$1000,3,0)),"",(VLOOKUP(B22,'400m.'!$E$8:$G$1000,3,0)))</f>
        <v/>
      </c>
      <c r="G22" s="218" t="str">
        <f>IF(ISERROR(VLOOKUP(B22,Sırık!$F$8:$AL$1000,33,0)),"",(VLOOKUP(B22,Sırık!$F$8:$AL$1000,33,0)))</f>
        <v/>
      </c>
      <c r="H22" s="329" t="str">
        <f>IF(ISERROR(VLOOKUP(B22,Sırık!$F$8:$AM$1000,34,0)),"",(VLOOKUP(B22,Sırık!$F$8:$AM$1000,34,0)))</f>
        <v/>
      </c>
      <c r="I22" s="218" t="str">
        <f>IF(ISERROR(VLOOKUP(B22,Üçadım!$F$8:$N$1000,9,0)),"",(VLOOKUP(B22,Üçadım!$F$8:$N$1000,9,0)))</f>
        <v/>
      </c>
      <c r="J22" s="329" t="str">
        <f>IF(ISERROR(VLOOKUP(B22,Üçadım!$F$8:$O$1000,10,0)),"",(VLOOKUP(B22,Üçadım!$F$8:$O$1000,10,0)))</f>
        <v/>
      </c>
      <c r="K22" s="229" t="str">
        <f>IF(ISERROR(VLOOKUP(B22,Gülle!$F$8:$N$1000,9,0)),"",(VLOOKUP(B22,Gülle!$F$8:$N$1000,9,0)))</f>
        <v/>
      </c>
      <c r="L22" s="327" t="str">
        <f>IF(ISERROR(VLOOKUP(B22,Gülle!$F$8:$O$1000,10,0)),"",(VLOOKUP(B22,Gülle!$F$8:$O$1000,10,0)))</f>
        <v/>
      </c>
      <c r="M22" s="217" t="str">
        <f>IF(ISERROR(VLOOKUP(B22,'1500m.'!$E$8:$F$1000,2,0)),"",(VLOOKUP(B22,'1500m.'!$E$8:$H$1000,2,0)))</f>
        <v/>
      </c>
      <c r="N22" s="330" t="str">
        <f>IF(ISERROR(VLOOKUP(B22,'1500m.'!$E$8:$G$1000,3,0)),"",(VLOOKUP(B22,'1500m.'!$E$8:$G$1000,3,0)))</f>
        <v/>
      </c>
      <c r="O22" s="196" t="str">
        <f>IF(ISERROR(VLOOKUP(B22,'100m.Eng'!$E$8:$F$1000,2,0)),"",(VLOOKUP(B22,'100m.Eng'!$E$8:$H$1000,2,0)))</f>
        <v/>
      </c>
      <c r="P22" s="327" t="str">
        <f>IF(ISERROR(VLOOKUP(B22,'100m.Eng'!$E$8:$G$1000,3,0)),"",(VLOOKUP(B22,'100m.Eng'!$E$8:$G$1000,3,0)))</f>
        <v/>
      </c>
      <c r="Q22" s="197" t="str">
        <f>IF(ISERROR(VLOOKUP(B22,'3000m.Eng'!$E$8:$F$1016,2,0)),"",(VLOOKUP(B22,'3000m.Eng'!$E$8:$H$1016,2,0)))</f>
        <v/>
      </c>
      <c r="R22" s="328" t="str">
        <f>IF(ISERROR(VLOOKUP(B22,'3000m.Eng'!$E$8:$G$1016,3,0)),"",(VLOOKUP(B22,'3000m.Eng'!$E$8:$G$1016,3,0)))</f>
        <v/>
      </c>
      <c r="S22" s="482" t="str">
        <f>IF(ISERROR(VLOOKUP(B22,Çekiç!$F$8:$N$1000,9,0)),"",(VLOOKUP(B22,Çekiç!$F$8:$N$1000,9,0)))</f>
        <v/>
      </c>
      <c r="T22" s="483" t="str">
        <f>IF(ISERROR(VLOOKUP(B22,Çekiç!$F$8:$O$1000,10,0)),"",(VLOOKUP(B22,Çekiç!$F$8:$O$1000,10,0)))</f>
        <v/>
      </c>
      <c r="U22" s="484" t="str">
        <f>IF(ISERROR(VLOOKUP(B22,'4x100metre'!$E$8:$F$1016,2,0)),"",(VLOOKUP(B22,'4x100metre'!$E$8:$F$1016,2,0)))</f>
        <v/>
      </c>
      <c r="V22" s="485" t="str">
        <f>IF(ISERROR(VLOOKUP(B22,'4x100metre'!$E$8:$G$1016,3,0)),"",(VLOOKUP(B22,'4x100metre'!$E$8:$G$1016,3,0)))</f>
        <v/>
      </c>
      <c r="W22" s="496" t="str">
        <f t="shared" si="1"/>
        <v/>
      </c>
    </row>
    <row r="23" spans="1:25" ht="31.5" hidden="1" customHeight="1">
      <c r="A23" s="195"/>
      <c r="B23" s="199"/>
      <c r="C23" s="196" t="str">
        <f>IF(ISERROR(VLOOKUP(B23,'100m.'!$E$8:$F$1000,2,0)),"",(VLOOKUP(B23,'100m.'!$E$8:$H$1000,2,0)))</f>
        <v/>
      </c>
      <c r="D23" s="327" t="str">
        <f>IF(ISERROR(VLOOKUP(B23,'100m.'!$E$8:$G$1000,3,0)),"",(VLOOKUP(B23,'100m.'!$E$8:$G$1000,3,0)))</f>
        <v/>
      </c>
      <c r="E23" s="197" t="str">
        <f>IF(ISERROR(VLOOKUP(B23,'400m.'!$E$8:$F$1000,2,0)),"",(VLOOKUP(B23,'400m.'!$E$8:$H$1000,2,0)))</f>
        <v/>
      </c>
      <c r="F23" s="328" t="str">
        <f>IF(ISERROR(VLOOKUP(B23,'400m.'!$E$8:$G$1000,3,0)),"",(VLOOKUP(B23,'400m.'!$E$8:$G$1000,3,0)))</f>
        <v/>
      </c>
      <c r="G23" s="218" t="str">
        <f>IF(ISERROR(VLOOKUP(B23,Sırık!$F$8:$AL$1000,33,0)),"",(VLOOKUP(B23,Sırık!$F$8:$AL$1000,33,0)))</f>
        <v/>
      </c>
      <c r="H23" s="329" t="str">
        <f>IF(ISERROR(VLOOKUP(B23,Sırık!$F$8:$AM$1000,34,0)),"",(VLOOKUP(B23,Sırık!$F$8:$AM$1000,34,0)))</f>
        <v/>
      </c>
      <c r="I23" s="218" t="str">
        <f>IF(ISERROR(VLOOKUP(B23,Üçadım!$F$8:$N$1000,9,0)),"",(VLOOKUP(B23,Üçadım!$F$8:$N$1000,9,0)))</f>
        <v/>
      </c>
      <c r="J23" s="329" t="str">
        <f>IF(ISERROR(VLOOKUP(B23,Üçadım!$F$8:$O$1000,10,0)),"",(VLOOKUP(B23,Üçadım!$F$8:$O$1000,10,0)))</f>
        <v/>
      </c>
      <c r="K23" s="229" t="str">
        <f>IF(ISERROR(VLOOKUP(B23,Gülle!$F$8:$N$1000,9,0)),"",(VLOOKUP(B23,Gülle!$F$8:$N$1000,9,0)))</f>
        <v/>
      </c>
      <c r="L23" s="327" t="str">
        <f>IF(ISERROR(VLOOKUP(B23,Gülle!$F$8:$O$1000,10,0)),"",(VLOOKUP(B23,Gülle!$F$8:$O$1000,10,0)))</f>
        <v/>
      </c>
      <c r="M23" s="217" t="str">
        <f>IF(ISERROR(VLOOKUP(B23,'1500m.'!$E$8:$F$1000,2,0)),"",(VLOOKUP(B23,'1500m.'!$E$8:$H$1000,2,0)))</f>
        <v/>
      </c>
      <c r="N23" s="330" t="str">
        <f>IF(ISERROR(VLOOKUP(B23,'1500m.'!$E$8:$G$1000,3,0)),"",(VLOOKUP(B23,'1500m.'!$E$8:$G$1000,3,0)))</f>
        <v/>
      </c>
      <c r="O23" s="196" t="str">
        <f>IF(ISERROR(VLOOKUP(B23,'100m.Eng'!$E$8:$F$1000,2,0)),"",(VLOOKUP(B23,'100m.Eng'!$E$8:$H$1000,2,0)))</f>
        <v/>
      </c>
      <c r="P23" s="327" t="str">
        <f>IF(ISERROR(VLOOKUP(B23,'100m.Eng'!$E$8:$G$1000,3,0)),"",(VLOOKUP(B23,'100m.Eng'!$E$8:$G$1000,3,0)))</f>
        <v/>
      </c>
      <c r="Q23" s="197" t="str">
        <f>IF(ISERROR(VLOOKUP(B23,'3000m.Eng'!$E$8:$F$1016,2,0)),"",(VLOOKUP(B23,'3000m.Eng'!$E$8:$H$1016,2,0)))</f>
        <v/>
      </c>
      <c r="R23" s="328" t="str">
        <f>IF(ISERROR(VLOOKUP(B23,'3000m.Eng'!$E$8:$G$1016,3,0)),"",(VLOOKUP(B23,'3000m.Eng'!$E$8:$G$1016,3,0)))</f>
        <v/>
      </c>
      <c r="S23" s="482" t="str">
        <f>IF(ISERROR(VLOOKUP(B23,Çekiç!$F$8:$N$1000,9,0)),"",(VLOOKUP(B23,Çekiç!$F$8:$N$1000,9,0)))</f>
        <v/>
      </c>
      <c r="T23" s="483" t="str">
        <f>IF(ISERROR(VLOOKUP(B23,Çekiç!$F$8:$O$1000,10,0)),"",(VLOOKUP(B23,Çekiç!$F$8:$O$1000,10,0)))</f>
        <v/>
      </c>
      <c r="U23" s="484" t="str">
        <f>IF(ISERROR(VLOOKUP(B23,'4x100metre'!$E$8:$F$1016,2,0)),"",(VLOOKUP(B23,'4x100metre'!$E$8:$F$1016,2,0)))</f>
        <v/>
      </c>
      <c r="V23" s="485" t="str">
        <f>IF(ISERROR(VLOOKUP(B23,'4x100metre'!$E$8:$G$1016,3,0)),"",(VLOOKUP(B23,'4x100metre'!$E$8:$G$1016,3,0)))</f>
        <v/>
      </c>
      <c r="W23" s="496" t="str">
        <f t="shared" si="1"/>
        <v/>
      </c>
    </row>
    <row r="24" spans="1:25" ht="31.5" hidden="1" customHeight="1">
      <c r="A24" s="195"/>
      <c r="B24" s="199"/>
      <c r="C24" s="196" t="str">
        <f>IF(ISERROR(VLOOKUP(B24,'100m.'!$E$8:$F$1000,2,0)),"",(VLOOKUP(B24,'100m.'!$E$8:$H$1000,2,0)))</f>
        <v/>
      </c>
      <c r="D24" s="327" t="str">
        <f>IF(ISERROR(VLOOKUP(B24,'100m.'!$E$8:$G$1000,3,0)),"",(VLOOKUP(B24,'100m.'!$E$8:$G$1000,3,0)))</f>
        <v/>
      </c>
      <c r="E24" s="197" t="str">
        <f>IF(ISERROR(VLOOKUP(B24,'400m.'!$E$8:$F$1000,2,0)),"",(VLOOKUP(B24,'400m.'!$E$8:$H$1000,2,0)))</f>
        <v/>
      </c>
      <c r="F24" s="328" t="str">
        <f>IF(ISERROR(VLOOKUP(B24,'400m.'!$E$8:$G$1000,3,0)),"",(VLOOKUP(B24,'400m.'!$E$8:$G$1000,3,0)))</f>
        <v/>
      </c>
      <c r="G24" s="218" t="str">
        <f>IF(ISERROR(VLOOKUP(B24,Sırık!$F$8:$AL$1000,33,0)),"",(VLOOKUP(B24,Sırık!$F$8:$AL$1000,33,0)))</f>
        <v/>
      </c>
      <c r="H24" s="329" t="str">
        <f>IF(ISERROR(VLOOKUP(B24,Sırık!$F$8:$AM$1000,34,0)),"",(VLOOKUP(B24,Sırık!$F$8:$AM$1000,34,0)))</f>
        <v/>
      </c>
      <c r="I24" s="218" t="str">
        <f>IF(ISERROR(VLOOKUP(B24,Üçadım!$F$8:$N$1000,9,0)),"",(VLOOKUP(B24,Üçadım!$F$8:$N$1000,9,0)))</f>
        <v/>
      </c>
      <c r="J24" s="329" t="str">
        <f>IF(ISERROR(VLOOKUP(B24,Üçadım!$F$8:$O$1000,10,0)),"",(VLOOKUP(B24,Üçadım!$F$8:$O$1000,10,0)))</f>
        <v/>
      </c>
      <c r="K24" s="229" t="str">
        <f>IF(ISERROR(VLOOKUP(B24,Gülle!$F$8:$N$1000,9,0)),"",(VLOOKUP(B24,Gülle!$F$8:$N$1000,9,0)))</f>
        <v/>
      </c>
      <c r="L24" s="327" t="str">
        <f>IF(ISERROR(VLOOKUP(B24,Gülle!$F$8:$O$1000,10,0)),"",(VLOOKUP(B24,Gülle!$F$8:$O$1000,10,0)))</f>
        <v/>
      </c>
      <c r="M24" s="217" t="str">
        <f>IF(ISERROR(VLOOKUP(B24,'1500m.'!$E$8:$F$1000,2,0)),"",(VLOOKUP(B24,'1500m.'!$E$8:$H$1000,2,0)))</f>
        <v/>
      </c>
      <c r="N24" s="330" t="str">
        <f>IF(ISERROR(VLOOKUP(B24,'1500m.'!$E$8:$G$1000,3,0)),"",(VLOOKUP(B24,'1500m.'!$E$8:$G$1000,3,0)))</f>
        <v/>
      </c>
      <c r="O24" s="196" t="str">
        <f>IF(ISERROR(VLOOKUP(B24,'100m.Eng'!$E$8:$F$1000,2,0)),"",(VLOOKUP(B24,'100m.Eng'!$E$8:$H$1000,2,0)))</f>
        <v/>
      </c>
      <c r="P24" s="327" t="str">
        <f>IF(ISERROR(VLOOKUP(B24,'100m.Eng'!$E$8:$G$1000,3,0)),"",(VLOOKUP(B24,'100m.Eng'!$E$8:$G$1000,3,0)))</f>
        <v/>
      </c>
      <c r="Q24" s="197" t="str">
        <f>IF(ISERROR(VLOOKUP(B24,'3000m.Eng'!$E$8:$F$1016,2,0)),"",(VLOOKUP(B24,'3000m.Eng'!$E$8:$H$1016,2,0)))</f>
        <v/>
      </c>
      <c r="R24" s="328" t="str">
        <f>IF(ISERROR(VLOOKUP(B24,'3000m.Eng'!$E$8:$G$1016,3,0)),"",(VLOOKUP(B24,'3000m.Eng'!$E$8:$G$1016,3,0)))</f>
        <v/>
      </c>
      <c r="S24" s="482" t="str">
        <f>IF(ISERROR(VLOOKUP(B24,Çekiç!$F$8:$N$1000,9,0)),"",(VLOOKUP(B24,Çekiç!$F$8:$N$1000,9,0)))</f>
        <v/>
      </c>
      <c r="T24" s="483" t="str">
        <f>IF(ISERROR(VLOOKUP(B24,Çekiç!$F$8:$O$1000,10,0)),"",(VLOOKUP(B24,Çekiç!$F$8:$O$1000,10,0)))</f>
        <v/>
      </c>
      <c r="U24" s="484" t="str">
        <f>IF(ISERROR(VLOOKUP(B24,'4x100metre'!$E$8:$F$1016,2,0)),"",(VLOOKUP(B24,'4x100metre'!$E$8:$F$1016,2,0)))</f>
        <v/>
      </c>
      <c r="V24" s="485" t="str">
        <f>IF(ISERROR(VLOOKUP(B24,'4x100metre'!$E$8:$G$1016,3,0)),"",(VLOOKUP(B24,'4x100metre'!$E$8:$G$1016,3,0)))</f>
        <v/>
      </c>
      <c r="W24" s="496" t="str">
        <f t="shared" si="1"/>
        <v/>
      </c>
    </row>
    <row r="25" spans="1:25" ht="31.5" hidden="1" customHeight="1">
      <c r="A25" s="195"/>
      <c r="B25" s="199"/>
      <c r="C25" s="196" t="str">
        <f>IF(ISERROR(VLOOKUP(B25,'100m.'!$E$8:$F$1000,2,0)),"",(VLOOKUP(B25,'100m.'!$E$8:$H$1000,2,0)))</f>
        <v/>
      </c>
      <c r="D25" s="327" t="str">
        <f>IF(ISERROR(VLOOKUP(B25,'100m.'!$E$8:$G$1000,3,0)),"",(VLOOKUP(B25,'100m.'!$E$8:$G$1000,3,0)))</f>
        <v/>
      </c>
      <c r="E25" s="197" t="str">
        <f>IF(ISERROR(VLOOKUP(B25,'400m.'!$E$8:$F$1000,2,0)),"",(VLOOKUP(B25,'400m.'!$E$8:$H$1000,2,0)))</f>
        <v/>
      </c>
      <c r="F25" s="328" t="str">
        <f>IF(ISERROR(VLOOKUP(B25,'400m.'!$E$8:$G$1000,3,0)),"",(VLOOKUP(B25,'400m.'!$E$8:$G$1000,3,0)))</f>
        <v/>
      </c>
      <c r="G25" s="218" t="str">
        <f>IF(ISERROR(VLOOKUP(B25,Sırık!$F$8:$AL$1000,33,0)),"",(VLOOKUP(B25,Sırık!$F$8:$AL$1000,33,0)))</f>
        <v/>
      </c>
      <c r="H25" s="329" t="str">
        <f>IF(ISERROR(VLOOKUP(B25,Sırık!$F$8:$AM$1000,34,0)),"",(VLOOKUP(B25,Sırık!$F$8:$AM$1000,34,0)))</f>
        <v/>
      </c>
      <c r="I25" s="218" t="str">
        <f>IF(ISERROR(VLOOKUP(B25,Üçadım!$F$8:$N$1000,9,0)),"",(VLOOKUP(B25,Üçadım!$F$8:$N$1000,9,0)))</f>
        <v/>
      </c>
      <c r="J25" s="329" t="str">
        <f>IF(ISERROR(VLOOKUP(B25,Üçadım!$F$8:$O$1000,10,0)),"",(VLOOKUP(B25,Üçadım!$F$8:$O$1000,10,0)))</f>
        <v/>
      </c>
      <c r="K25" s="229" t="str">
        <f>IF(ISERROR(VLOOKUP(B25,Gülle!$F$8:$N$1000,9,0)),"",(VLOOKUP(B25,Gülle!$F$8:$N$1000,9,0)))</f>
        <v/>
      </c>
      <c r="L25" s="327" t="str">
        <f>IF(ISERROR(VLOOKUP(B25,Gülle!$F$8:$O$1000,10,0)),"",(VLOOKUP(B25,Gülle!$F$8:$O$1000,10,0)))</f>
        <v/>
      </c>
      <c r="M25" s="217" t="str">
        <f>IF(ISERROR(VLOOKUP(B25,'1500m.'!$E$8:$F$1000,2,0)),"",(VLOOKUP(B25,'1500m.'!$E$8:$H$1000,2,0)))</f>
        <v/>
      </c>
      <c r="N25" s="330" t="str">
        <f>IF(ISERROR(VLOOKUP(B25,'1500m.'!$E$8:$G$1000,3,0)),"",(VLOOKUP(B25,'1500m.'!$E$8:$G$1000,3,0)))</f>
        <v/>
      </c>
      <c r="O25" s="196" t="str">
        <f>IF(ISERROR(VLOOKUP(B25,'100m.Eng'!$E$8:$F$1000,2,0)),"",(VLOOKUP(B25,'100m.Eng'!$E$8:$H$1000,2,0)))</f>
        <v/>
      </c>
      <c r="P25" s="327" t="str">
        <f>IF(ISERROR(VLOOKUP(B25,'100m.Eng'!$E$8:$G$1000,3,0)),"",(VLOOKUP(B25,'100m.Eng'!$E$8:$G$1000,3,0)))</f>
        <v/>
      </c>
      <c r="Q25" s="197" t="str">
        <f>IF(ISERROR(VLOOKUP(B25,'3000m.Eng'!$E$8:$F$1016,2,0)),"",(VLOOKUP(B25,'3000m.Eng'!$E$8:$H$1016,2,0)))</f>
        <v/>
      </c>
      <c r="R25" s="328" t="str">
        <f>IF(ISERROR(VLOOKUP(B25,'3000m.Eng'!$E$8:$G$1016,3,0)),"",(VLOOKUP(B25,'3000m.Eng'!$E$8:$G$1016,3,0)))</f>
        <v/>
      </c>
      <c r="S25" s="482" t="str">
        <f>IF(ISERROR(VLOOKUP(B25,Çekiç!$F$8:$N$1000,9,0)),"",(VLOOKUP(B25,Çekiç!$F$8:$N$1000,9,0)))</f>
        <v/>
      </c>
      <c r="T25" s="483" t="str">
        <f>IF(ISERROR(VLOOKUP(B25,Çekiç!$F$8:$O$1000,10,0)),"",(VLOOKUP(B25,Çekiç!$F$8:$O$1000,10,0)))</f>
        <v/>
      </c>
      <c r="U25" s="484" t="str">
        <f>IF(ISERROR(VLOOKUP(B25,'4x100metre'!$E$8:$F$1016,2,0)),"",(VLOOKUP(B25,'4x100metre'!$E$8:$F$1016,2,0)))</f>
        <v/>
      </c>
      <c r="V25" s="485" t="str">
        <f>IF(ISERROR(VLOOKUP(B25,'4x100metre'!$E$8:$G$1016,3,0)),"",(VLOOKUP(B25,'4x100metre'!$E$8:$G$1016,3,0)))</f>
        <v/>
      </c>
      <c r="W25" s="496" t="str">
        <f t="shared" si="1"/>
        <v/>
      </c>
    </row>
    <row r="26" spans="1:25" ht="31.5" hidden="1" customHeight="1">
      <c r="A26" s="195"/>
      <c r="B26" s="199"/>
      <c r="C26" s="196" t="str">
        <f>IF(ISERROR(VLOOKUP(B26,'100m.'!$E$8:$F$1000,2,0)),"",(VLOOKUP(B26,'100m.'!$E$8:$H$1000,2,0)))</f>
        <v/>
      </c>
      <c r="D26" s="327" t="str">
        <f>IF(ISERROR(VLOOKUP(B26,'100m.'!$E$8:$G$1000,3,0)),"",(VLOOKUP(B26,'100m.'!$E$8:$G$1000,3,0)))</f>
        <v/>
      </c>
      <c r="E26" s="197" t="str">
        <f>IF(ISERROR(VLOOKUP(B26,'400m.'!$E$8:$F$1000,2,0)),"",(VLOOKUP(B26,'400m.'!$E$8:$H$1000,2,0)))</f>
        <v/>
      </c>
      <c r="F26" s="328" t="str">
        <f>IF(ISERROR(VLOOKUP(B26,'400m.'!$E$8:$G$1000,3,0)),"",(VLOOKUP(B26,'400m.'!$E$8:$G$1000,3,0)))</f>
        <v/>
      </c>
      <c r="G26" s="218" t="str">
        <f>IF(ISERROR(VLOOKUP(B26,Sırık!$F$8:$AL$1000,33,0)),"",(VLOOKUP(B26,Sırık!$F$8:$AL$1000,33,0)))</f>
        <v/>
      </c>
      <c r="H26" s="329" t="str">
        <f>IF(ISERROR(VLOOKUP(B26,Sırık!$F$8:$AM$1000,34,0)),"",(VLOOKUP(B26,Sırık!$F$8:$AM$1000,34,0)))</f>
        <v/>
      </c>
      <c r="I26" s="218" t="str">
        <f>IF(ISERROR(VLOOKUP(B26,Üçadım!$F$8:$N$1000,9,0)),"",(VLOOKUP(B26,Üçadım!$F$8:$N$1000,9,0)))</f>
        <v/>
      </c>
      <c r="J26" s="329" t="str">
        <f>IF(ISERROR(VLOOKUP(B26,Üçadım!$F$8:$O$1000,10,0)),"",(VLOOKUP(B26,Üçadım!$F$8:$O$1000,10,0)))</f>
        <v/>
      </c>
      <c r="K26" s="229" t="str">
        <f>IF(ISERROR(VLOOKUP(B26,Gülle!$F$8:$N$1000,9,0)),"",(VLOOKUP(B26,Gülle!$F$8:$N$1000,9,0)))</f>
        <v/>
      </c>
      <c r="L26" s="327" t="str">
        <f>IF(ISERROR(VLOOKUP(B26,Gülle!$F$8:$O$1000,10,0)),"",(VLOOKUP(B26,Gülle!$F$8:$O$1000,10,0)))</f>
        <v/>
      </c>
      <c r="M26" s="217" t="str">
        <f>IF(ISERROR(VLOOKUP(B26,'1500m.'!$E$8:$F$1000,2,0)),"",(VLOOKUP(B26,'1500m.'!$E$8:$H$1000,2,0)))</f>
        <v/>
      </c>
      <c r="N26" s="330" t="str">
        <f>IF(ISERROR(VLOOKUP(B26,'1500m.'!$E$8:$G$1000,3,0)),"",(VLOOKUP(B26,'1500m.'!$E$8:$G$1000,3,0)))</f>
        <v/>
      </c>
      <c r="O26" s="196" t="str">
        <f>IF(ISERROR(VLOOKUP(B26,'100m.Eng'!$E$8:$F$1000,2,0)),"",(VLOOKUP(B26,'100m.Eng'!$E$8:$H$1000,2,0)))</f>
        <v/>
      </c>
      <c r="P26" s="327" t="str">
        <f>IF(ISERROR(VLOOKUP(B26,'100m.Eng'!$E$8:$G$1000,3,0)),"",(VLOOKUP(B26,'100m.Eng'!$E$8:$G$1000,3,0)))</f>
        <v/>
      </c>
      <c r="Q26" s="197" t="str">
        <f>IF(ISERROR(VLOOKUP(B26,'3000m.Eng'!$E$8:$F$1016,2,0)),"",(VLOOKUP(B26,'3000m.Eng'!$E$8:$H$1016,2,0)))</f>
        <v/>
      </c>
      <c r="R26" s="328" t="str">
        <f>IF(ISERROR(VLOOKUP(B26,'3000m.Eng'!$E$8:$G$1016,3,0)),"",(VLOOKUP(B26,'3000m.Eng'!$E$8:$G$1016,3,0)))</f>
        <v/>
      </c>
      <c r="S26" s="482" t="str">
        <f>IF(ISERROR(VLOOKUP(B26,Çekiç!$F$8:$N$1000,9,0)),"",(VLOOKUP(B26,Çekiç!$F$8:$N$1000,9,0)))</f>
        <v/>
      </c>
      <c r="T26" s="483" t="str">
        <f>IF(ISERROR(VLOOKUP(B26,Çekiç!$F$8:$O$1000,10,0)),"",(VLOOKUP(B26,Çekiç!$F$8:$O$1000,10,0)))</f>
        <v/>
      </c>
      <c r="U26" s="484" t="str">
        <f>IF(ISERROR(VLOOKUP(B26,'4x100metre'!$E$8:$F$1016,2,0)),"",(VLOOKUP(B26,'4x100metre'!$E$8:$F$1016,2,0)))</f>
        <v/>
      </c>
      <c r="V26" s="485" t="str">
        <f>IF(ISERROR(VLOOKUP(B26,'4x100metre'!$E$8:$G$1016,3,0)),"",(VLOOKUP(B26,'4x100metre'!$E$8:$G$1016,3,0)))</f>
        <v/>
      </c>
      <c r="W26" s="496" t="str">
        <f t="shared" si="1"/>
        <v/>
      </c>
    </row>
    <row r="27" spans="1:25" ht="31.5" hidden="1" customHeight="1">
      <c r="A27" s="195"/>
      <c r="B27" s="199"/>
      <c r="C27" s="196" t="str">
        <f>IF(ISERROR(VLOOKUP(B27,'100m.'!$E$8:$F$1000,2,0)),"",(VLOOKUP(B27,'100m.'!$E$8:$H$1000,2,0)))</f>
        <v/>
      </c>
      <c r="D27" s="327" t="str">
        <f>IF(ISERROR(VLOOKUP(B27,'100m.'!$E$8:$G$1000,3,0)),"",(VLOOKUP(B27,'100m.'!$E$8:$G$1000,3,0)))</f>
        <v/>
      </c>
      <c r="E27" s="197" t="str">
        <f>IF(ISERROR(VLOOKUP(B27,'400m.'!$E$8:$F$1000,2,0)),"",(VLOOKUP(B27,'400m.'!$E$8:$H$1000,2,0)))</f>
        <v/>
      </c>
      <c r="F27" s="328" t="str">
        <f>IF(ISERROR(VLOOKUP(B27,'400m.'!$E$8:$G$1000,3,0)),"",(VLOOKUP(B27,'400m.'!$E$8:$G$1000,3,0)))</f>
        <v/>
      </c>
      <c r="G27" s="218" t="str">
        <f>IF(ISERROR(VLOOKUP(B27,Sırık!$F$8:$AL$1000,33,0)),"",(VLOOKUP(B27,Sırık!$F$8:$AL$1000,33,0)))</f>
        <v/>
      </c>
      <c r="H27" s="329" t="str">
        <f>IF(ISERROR(VLOOKUP(B27,Sırık!$F$8:$AM$1000,34,0)),"",(VLOOKUP(B27,Sırık!$F$8:$AM$1000,34,0)))</f>
        <v/>
      </c>
      <c r="I27" s="218" t="str">
        <f>IF(ISERROR(VLOOKUP(B27,Üçadım!$F$8:$N$1000,9,0)),"",(VLOOKUP(B27,Üçadım!$F$8:$N$1000,9,0)))</f>
        <v/>
      </c>
      <c r="J27" s="329" t="str">
        <f>IF(ISERROR(VLOOKUP(B27,Üçadım!$F$8:$O$1000,10,0)),"",(VLOOKUP(B27,Üçadım!$F$8:$O$1000,10,0)))</f>
        <v/>
      </c>
      <c r="K27" s="229" t="str">
        <f>IF(ISERROR(VLOOKUP(B27,Gülle!$F$8:$N$1000,9,0)),"",(VLOOKUP(B27,Gülle!$F$8:$N$1000,9,0)))</f>
        <v/>
      </c>
      <c r="L27" s="327" t="str">
        <f>IF(ISERROR(VLOOKUP(B27,Gülle!$F$8:$O$1000,10,0)),"",(VLOOKUP(B27,Gülle!$F$8:$O$1000,10,0)))</f>
        <v/>
      </c>
      <c r="M27" s="217" t="str">
        <f>IF(ISERROR(VLOOKUP(B27,'1500m.'!$E$8:$F$1000,2,0)),"",(VLOOKUP(B27,'1500m.'!$E$8:$H$1000,2,0)))</f>
        <v/>
      </c>
      <c r="N27" s="330" t="str">
        <f>IF(ISERROR(VLOOKUP(B27,'1500m.'!$E$8:$G$1000,3,0)),"",(VLOOKUP(B27,'1500m.'!$E$8:$G$1000,3,0)))</f>
        <v/>
      </c>
      <c r="O27" s="196" t="str">
        <f>IF(ISERROR(VLOOKUP(B27,'100m.Eng'!$E$8:$F$1000,2,0)),"",(VLOOKUP(B27,'100m.Eng'!$E$8:$H$1000,2,0)))</f>
        <v/>
      </c>
      <c r="P27" s="327" t="str">
        <f>IF(ISERROR(VLOOKUP(B27,'100m.Eng'!$E$8:$G$1000,3,0)),"",(VLOOKUP(B27,'100m.Eng'!$E$8:$G$1000,3,0)))</f>
        <v/>
      </c>
      <c r="Q27" s="197" t="str">
        <f>IF(ISERROR(VLOOKUP(B27,'3000m.Eng'!$E$8:$F$1016,2,0)),"",(VLOOKUP(B27,'3000m.Eng'!$E$8:$H$1016,2,0)))</f>
        <v/>
      </c>
      <c r="R27" s="328" t="str">
        <f>IF(ISERROR(VLOOKUP(B27,'3000m.Eng'!$E$8:$G$1016,3,0)),"",(VLOOKUP(B27,'3000m.Eng'!$E$8:$G$1016,3,0)))</f>
        <v/>
      </c>
      <c r="S27" s="482" t="str">
        <f>IF(ISERROR(VLOOKUP(B27,Çekiç!$F$8:$N$1000,9,0)),"",(VLOOKUP(B27,Çekiç!$F$8:$N$1000,9,0)))</f>
        <v/>
      </c>
      <c r="T27" s="483" t="str">
        <f>IF(ISERROR(VLOOKUP(B27,Çekiç!$F$8:$O$1000,10,0)),"",(VLOOKUP(B27,Çekiç!$F$8:$O$1000,10,0)))</f>
        <v/>
      </c>
      <c r="U27" s="484" t="str">
        <f>IF(ISERROR(VLOOKUP(B27,'4x100metre'!$E$8:$F$1016,2,0)),"",(VLOOKUP(B27,'4x100metre'!$E$8:$F$1016,2,0)))</f>
        <v/>
      </c>
      <c r="V27" s="485" t="str">
        <f>IF(ISERROR(VLOOKUP(B27,'4x100metre'!$E$8:$G$1016,3,0)),"",(VLOOKUP(B27,'4x100metre'!$E$8:$G$1016,3,0)))</f>
        <v/>
      </c>
      <c r="W27" s="496" t="str">
        <f t="shared" si="1"/>
        <v/>
      </c>
    </row>
    <row r="28" spans="1:25" ht="31.5" hidden="1" customHeight="1">
      <c r="A28" s="195"/>
      <c r="B28" s="199"/>
      <c r="C28" s="196" t="str">
        <f>IF(ISERROR(VLOOKUP(B28,'100m.'!$E$8:$F$1000,2,0)),"",(VLOOKUP(B28,'100m.'!$E$8:$H$1000,2,0)))</f>
        <v/>
      </c>
      <c r="D28" s="327" t="str">
        <f>IF(ISERROR(VLOOKUP(B28,'100m.'!$E$8:$G$1000,3,0)),"",(VLOOKUP(B28,'100m.'!$E$8:$G$1000,3,0)))</f>
        <v/>
      </c>
      <c r="E28" s="197" t="str">
        <f>IF(ISERROR(VLOOKUP(B28,'400m.'!$E$8:$F$1000,2,0)),"",(VLOOKUP(B28,'400m.'!$E$8:$H$1000,2,0)))</f>
        <v/>
      </c>
      <c r="F28" s="328" t="str">
        <f>IF(ISERROR(VLOOKUP(B28,'400m.'!$E$8:$G$1000,3,0)),"",(VLOOKUP(B28,'400m.'!$E$8:$G$1000,3,0)))</f>
        <v/>
      </c>
      <c r="G28" s="218" t="str">
        <f>IF(ISERROR(VLOOKUP(B28,Sırık!$F$8:$AL$1000,33,0)),"",(VLOOKUP(B28,Sırık!$F$8:$AL$1000,33,0)))</f>
        <v/>
      </c>
      <c r="H28" s="329" t="str">
        <f>IF(ISERROR(VLOOKUP(B28,Sırık!$F$8:$AM$1000,34,0)),"",(VLOOKUP(B28,Sırık!$F$8:$AM$1000,34,0)))</f>
        <v/>
      </c>
      <c r="I28" s="218" t="str">
        <f>IF(ISERROR(VLOOKUP(B28,Üçadım!$F$8:$N$1000,9,0)),"",(VLOOKUP(B28,Üçadım!$F$8:$N$1000,9,0)))</f>
        <v/>
      </c>
      <c r="J28" s="329" t="str">
        <f>IF(ISERROR(VLOOKUP(B28,Üçadım!$F$8:$O$1000,10,0)),"",(VLOOKUP(B28,Üçadım!$F$8:$O$1000,10,0)))</f>
        <v/>
      </c>
      <c r="K28" s="229" t="str">
        <f>IF(ISERROR(VLOOKUP(B28,Gülle!$F$8:$N$1000,9,0)),"",(VLOOKUP(B28,Gülle!$F$8:$N$1000,9,0)))</f>
        <v/>
      </c>
      <c r="L28" s="327" t="str">
        <f>IF(ISERROR(VLOOKUP(B28,Gülle!$F$8:$O$1000,10,0)),"",(VLOOKUP(B28,Gülle!$F$8:$O$1000,10,0)))</f>
        <v/>
      </c>
      <c r="M28" s="217" t="str">
        <f>IF(ISERROR(VLOOKUP(B28,'1500m.'!$E$8:$F$1000,2,0)),"",(VLOOKUP(B28,'1500m.'!$E$8:$H$1000,2,0)))</f>
        <v/>
      </c>
      <c r="N28" s="330" t="str">
        <f>IF(ISERROR(VLOOKUP(B28,'1500m.'!$E$8:$G$1000,3,0)),"",(VLOOKUP(B28,'1500m.'!$E$8:$G$1000,3,0)))</f>
        <v/>
      </c>
      <c r="O28" s="196" t="str">
        <f>IF(ISERROR(VLOOKUP(B28,'100m.Eng'!$E$8:$F$1000,2,0)),"",(VLOOKUP(B28,'100m.Eng'!$E$8:$H$1000,2,0)))</f>
        <v/>
      </c>
      <c r="P28" s="327" t="str">
        <f>IF(ISERROR(VLOOKUP(B28,'100m.Eng'!$E$8:$G$1000,3,0)),"",(VLOOKUP(B28,'100m.Eng'!$E$8:$G$1000,3,0)))</f>
        <v/>
      </c>
      <c r="Q28" s="197" t="str">
        <f>IF(ISERROR(VLOOKUP(B28,'3000m.Eng'!$E$8:$F$1016,2,0)),"",(VLOOKUP(B28,'3000m.Eng'!$E$8:$H$1016,2,0)))</f>
        <v/>
      </c>
      <c r="R28" s="328" t="str">
        <f>IF(ISERROR(VLOOKUP(B28,'3000m.Eng'!$E$8:$G$1016,3,0)),"",(VLOOKUP(B28,'3000m.Eng'!$E$8:$G$1016,3,0)))</f>
        <v/>
      </c>
      <c r="S28" s="482" t="str">
        <f>IF(ISERROR(VLOOKUP(B28,Çekiç!$F$8:$N$1000,9,0)),"",(VLOOKUP(B28,Çekiç!$F$8:$N$1000,9,0)))</f>
        <v/>
      </c>
      <c r="T28" s="483" t="str">
        <f>IF(ISERROR(VLOOKUP(B28,Çekiç!$F$8:$O$1000,10,0)),"",(VLOOKUP(B28,Çekiç!$F$8:$O$1000,10,0)))</f>
        <v/>
      </c>
      <c r="U28" s="484" t="str">
        <f>IF(ISERROR(VLOOKUP(B28,'4x100metre'!$E$8:$F$1016,2,0)),"",(VLOOKUP(B28,'4x100metre'!$E$8:$F$1016,2,0)))</f>
        <v/>
      </c>
      <c r="V28" s="485" t="str">
        <f>IF(ISERROR(VLOOKUP(B28,'4x100metre'!$E$8:$G$1016,3,0)),"",(VLOOKUP(B28,'4x100metre'!$E$8:$G$1016,3,0)))</f>
        <v/>
      </c>
      <c r="W28" s="496" t="str">
        <f t="shared" si="1"/>
        <v/>
      </c>
    </row>
    <row r="29" spans="1:25" ht="31.5" hidden="1" customHeight="1">
      <c r="A29" s="195"/>
      <c r="B29" s="199"/>
      <c r="C29" s="196" t="str">
        <f>IF(ISERROR(VLOOKUP(B29,'100m.'!$E$8:$F$1000,2,0)),"",(VLOOKUP(B29,'100m.'!$E$8:$H$1000,2,0)))</f>
        <v/>
      </c>
      <c r="D29" s="327" t="str">
        <f>IF(ISERROR(VLOOKUP(B29,'100m.'!$E$8:$G$1000,3,0)),"",(VLOOKUP(B29,'100m.'!$E$8:$G$1000,3,0)))</f>
        <v/>
      </c>
      <c r="E29" s="197" t="str">
        <f>IF(ISERROR(VLOOKUP(B29,'400m.'!$E$8:$F$1000,2,0)),"",(VLOOKUP(B29,'400m.'!$E$8:$H$1000,2,0)))</f>
        <v/>
      </c>
      <c r="F29" s="328" t="str">
        <f>IF(ISERROR(VLOOKUP(B29,'400m.'!$E$8:$G$1000,3,0)),"",(VLOOKUP(B29,'400m.'!$E$8:$G$1000,3,0)))</f>
        <v/>
      </c>
      <c r="G29" s="218" t="str">
        <f>IF(ISERROR(VLOOKUP(B29,Sırık!$F$8:$AL$1000,33,0)),"",(VLOOKUP(B29,Sırık!$F$8:$AL$1000,33,0)))</f>
        <v/>
      </c>
      <c r="H29" s="329" t="str">
        <f>IF(ISERROR(VLOOKUP(B29,Sırık!$F$8:$AM$1000,34,0)),"",(VLOOKUP(B29,Sırık!$F$8:$AM$1000,34,0)))</f>
        <v/>
      </c>
      <c r="I29" s="218" t="str">
        <f>IF(ISERROR(VLOOKUP(B29,Üçadım!$F$8:$N$1000,9,0)),"",(VLOOKUP(B29,Üçadım!$F$8:$N$1000,9,0)))</f>
        <v/>
      </c>
      <c r="J29" s="329" t="str">
        <f>IF(ISERROR(VLOOKUP(B29,Üçadım!$F$8:$O$1000,10,0)),"",(VLOOKUP(B29,Üçadım!$F$8:$O$1000,10,0)))</f>
        <v/>
      </c>
      <c r="K29" s="229" t="str">
        <f>IF(ISERROR(VLOOKUP(B29,Gülle!$F$8:$N$1000,9,0)),"",(VLOOKUP(B29,Gülle!$F$8:$N$1000,9,0)))</f>
        <v/>
      </c>
      <c r="L29" s="327" t="str">
        <f>IF(ISERROR(VLOOKUP(B29,Gülle!$F$8:$O$1000,10,0)),"",(VLOOKUP(B29,Gülle!$F$8:$O$1000,10,0)))</f>
        <v/>
      </c>
      <c r="M29" s="217" t="str">
        <f>IF(ISERROR(VLOOKUP(B29,'1500m.'!$E$8:$F$1000,2,0)),"",(VLOOKUP(B29,'1500m.'!$E$8:$H$1000,2,0)))</f>
        <v/>
      </c>
      <c r="N29" s="330" t="str">
        <f>IF(ISERROR(VLOOKUP(B29,'1500m.'!$E$8:$G$1000,3,0)),"",(VLOOKUP(B29,'1500m.'!$E$8:$G$1000,3,0)))</f>
        <v/>
      </c>
      <c r="O29" s="196" t="str">
        <f>IF(ISERROR(VLOOKUP(B29,'100m.Eng'!$E$8:$F$1000,2,0)),"",(VLOOKUP(B29,'100m.Eng'!$E$8:$H$1000,2,0)))</f>
        <v/>
      </c>
      <c r="P29" s="327" t="str">
        <f>IF(ISERROR(VLOOKUP(B29,'100m.Eng'!$E$8:$G$1000,3,0)),"",(VLOOKUP(B29,'100m.Eng'!$E$8:$G$1000,3,0)))</f>
        <v/>
      </c>
      <c r="Q29" s="197" t="str">
        <f>IF(ISERROR(VLOOKUP(B29,'3000m.Eng'!$E$8:$F$1016,2,0)),"",(VLOOKUP(B29,'3000m.Eng'!$E$8:$H$1016,2,0)))</f>
        <v/>
      </c>
      <c r="R29" s="328" t="str">
        <f>IF(ISERROR(VLOOKUP(B29,'3000m.Eng'!$E$8:$G$1016,3,0)),"",(VLOOKUP(B29,'3000m.Eng'!$E$8:$G$1016,3,0)))</f>
        <v/>
      </c>
      <c r="S29" s="482" t="str">
        <f>IF(ISERROR(VLOOKUP(B29,Çekiç!$F$8:$N$1000,9,0)),"",(VLOOKUP(B29,Çekiç!$F$8:$N$1000,9,0)))</f>
        <v/>
      </c>
      <c r="T29" s="483" t="str">
        <f>IF(ISERROR(VLOOKUP(B29,Çekiç!$F$8:$O$1000,10,0)),"",(VLOOKUP(B29,Çekiç!$F$8:$O$1000,10,0)))</f>
        <v/>
      </c>
      <c r="U29" s="484" t="str">
        <f>IF(ISERROR(VLOOKUP(B29,'4x100metre'!$E$8:$F$1016,2,0)),"",(VLOOKUP(B29,'4x100metre'!$E$8:$F$1016,2,0)))</f>
        <v/>
      </c>
      <c r="V29" s="485" t="str">
        <f>IF(ISERROR(VLOOKUP(B29,'4x100metre'!$E$8:$G$1016,3,0)),"",(VLOOKUP(B29,'4x100metre'!$E$8:$G$1016,3,0)))</f>
        <v/>
      </c>
      <c r="W29" s="496" t="str">
        <f t="shared" si="1"/>
        <v/>
      </c>
    </row>
    <row r="30" spans="1:25" ht="31.5" hidden="1" customHeight="1">
      <c r="A30" s="195"/>
      <c r="B30" s="199"/>
      <c r="C30" s="196" t="str">
        <f>IF(ISERROR(VLOOKUP(B30,'100m.'!$E$8:$F$1000,2,0)),"",(VLOOKUP(B30,'100m.'!$E$8:$H$1000,2,0)))</f>
        <v/>
      </c>
      <c r="D30" s="327" t="str">
        <f>IF(ISERROR(VLOOKUP(B30,'100m.'!$E$8:$G$1000,3,0)),"",(VLOOKUP(B30,'100m.'!$E$8:$G$1000,3,0)))</f>
        <v/>
      </c>
      <c r="E30" s="197" t="str">
        <f>IF(ISERROR(VLOOKUP(B30,'400m.'!$E$8:$F$1000,2,0)),"",(VLOOKUP(B30,'400m.'!$E$8:$H$1000,2,0)))</f>
        <v/>
      </c>
      <c r="F30" s="328" t="str">
        <f>IF(ISERROR(VLOOKUP(B30,'400m.'!$E$8:$G$1000,3,0)),"",(VLOOKUP(B30,'400m.'!$E$8:$G$1000,3,0)))</f>
        <v/>
      </c>
      <c r="G30" s="218" t="str">
        <f>IF(ISERROR(VLOOKUP(B30,Sırık!$F$8:$AL$1000,33,0)),"",(VLOOKUP(B30,Sırık!$F$8:$AL$1000,33,0)))</f>
        <v/>
      </c>
      <c r="H30" s="329" t="str">
        <f>IF(ISERROR(VLOOKUP(B30,Sırık!$F$8:$AM$1000,34,0)),"",(VLOOKUP(B30,Sırık!$F$8:$AM$1000,34,0)))</f>
        <v/>
      </c>
      <c r="I30" s="218" t="str">
        <f>IF(ISERROR(VLOOKUP(B30,Üçadım!$F$8:$N$1000,9,0)),"",(VLOOKUP(B30,Üçadım!$F$8:$N$1000,9,0)))</f>
        <v/>
      </c>
      <c r="J30" s="329" t="str">
        <f>IF(ISERROR(VLOOKUP(B30,Üçadım!$F$8:$O$1000,10,0)),"",(VLOOKUP(B30,Üçadım!$F$8:$O$1000,10,0)))</f>
        <v/>
      </c>
      <c r="K30" s="229" t="str">
        <f>IF(ISERROR(VLOOKUP(B30,Gülle!$F$8:$N$1000,9,0)),"",(VLOOKUP(B30,Gülle!$F$8:$N$1000,9,0)))</f>
        <v/>
      </c>
      <c r="L30" s="327" t="str">
        <f>IF(ISERROR(VLOOKUP(B30,Gülle!$F$8:$O$1000,10,0)),"",(VLOOKUP(B30,Gülle!$F$8:$O$1000,10,0)))</f>
        <v/>
      </c>
      <c r="M30" s="217" t="str">
        <f>IF(ISERROR(VLOOKUP(B30,'1500m.'!$E$8:$F$1000,2,0)),"",(VLOOKUP(B30,'1500m.'!$E$8:$H$1000,2,0)))</f>
        <v/>
      </c>
      <c r="N30" s="330" t="str">
        <f>IF(ISERROR(VLOOKUP(B30,'1500m.'!$E$8:$G$1000,3,0)),"",(VLOOKUP(B30,'1500m.'!$E$8:$G$1000,3,0)))</f>
        <v/>
      </c>
      <c r="O30" s="196" t="str">
        <f>IF(ISERROR(VLOOKUP(B30,'100m.Eng'!$E$8:$F$1000,2,0)),"",(VLOOKUP(B30,'100m.Eng'!$E$8:$H$1000,2,0)))</f>
        <v/>
      </c>
      <c r="P30" s="327" t="str">
        <f>IF(ISERROR(VLOOKUP(B30,'100m.Eng'!$E$8:$G$1000,3,0)),"",(VLOOKUP(B30,'100m.Eng'!$E$8:$G$1000,3,0)))</f>
        <v/>
      </c>
      <c r="Q30" s="197" t="str">
        <f>IF(ISERROR(VLOOKUP(B30,'3000m.Eng'!$E$8:$F$1016,2,0)),"",(VLOOKUP(B30,'3000m.Eng'!$E$8:$H$1016,2,0)))</f>
        <v/>
      </c>
      <c r="R30" s="328" t="str">
        <f>IF(ISERROR(VLOOKUP(B30,'3000m.Eng'!$E$8:$G$1016,3,0)),"",(VLOOKUP(B30,'3000m.Eng'!$E$8:$G$1016,3,0)))</f>
        <v/>
      </c>
      <c r="S30" s="482" t="str">
        <f>IF(ISERROR(VLOOKUP(B30,Çekiç!$F$8:$N$1000,9,0)),"",(VLOOKUP(B30,Çekiç!$F$8:$N$1000,9,0)))</f>
        <v/>
      </c>
      <c r="T30" s="483" t="str">
        <f>IF(ISERROR(VLOOKUP(B30,Çekiç!$F$8:$O$1000,10,0)),"",(VLOOKUP(B30,Çekiç!$F$8:$O$1000,10,0)))</f>
        <v/>
      </c>
      <c r="U30" s="484" t="str">
        <f>IF(ISERROR(VLOOKUP(B30,'4x100metre'!$E$8:$F$1016,2,0)),"",(VLOOKUP(B30,'4x100metre'!$E$8:$F$1016,2,0)))</f>
        <v/>
      </c>
      <c r="V30" s="485" t="str">
        <f>IF(ISERROR(VLOOKUP(B30,'4x100metre'!$E$8:$G$1016,3,0)),"",(VLOOKUP(B30,'4x100metre'!$E$8:$G$1016,3,0)))</f>
        <v/>
      </c>
      <c r="W30" s="496" t="str">
        <f t="shared" si="1"/>
        <v/>
      </c>
    </row>
    <row r="31" spans="1:25" ht="31.5" hidden="1" customHeight="1">
      <c r="A31" s="195"/>
      <c r="B31" s="199"/>
      <c r="C31" s="196" t="str">
        <f>IF(ISERROR(VLOOKUP(B31,'100m.'!$E$8:$F$1000,2,0)),"",(VLOOKUP(B31,'100m.'!$E$8:$H$1000,2,0)))</f>
        <v/>
      </c>
      <c r="D31" s="327" t="str">
        <f>IF(ISERROR(VLOOKUP(B31,'100m.'!$E$8:$G$1000,3,0)),"",(VLOOKUP(B31,'100m.'!$E$8:$G$1000,3,0)))</f>
        <v/>
      </c>
      <c r="E31" s="197" t="str">
        <f>IF(ISERROR(VLOOKUP(B31,'400m.'!$E$8:$F$1000,2,0)),"",(VLOOKUP(B31,'400m.'!$E$8:$H$1000,2,0)))</f>
        <v/>
      </c>
      <c r="F31" s="328" t="str">
        <f>IF(ISERROR(VLOOKUP(B31,'400m.'!$E$8:$G$1000,3,0)),"",(VLOOKUP(B31,'400m.'!$E$8:$G$1000,3,0)))</f>
        <v/>
      </c>
      <c r="G31" s="218" t="str">
        <f>IF(ISERROR(VLOOKUP(B31,Sırık!$F$8:$AL$1000,33,0)),"",(VLOOKUP(B31,Sırık!$F$8:$AL$1000,33,0)))</f>
        <v/>
      </c>
      <c r="H31" s="329" t="str">
        <f>IF(ISERROR(VLOOKUP(B31,Sırık!$F$8:$AM$1000,34,0)),"",(VLOOKUP(B31,Sırık!$F$8:$AM$1000,34,0)))</f>
        <v/>
      </c>
      <c r="I31" s="218" t="str">
        <f>IF(ISERROR(VLOOKUP(B31,Üçadım!$F$8:$N$1000,9,0)),"",(VLOOKUP(B31,Üçadım!$F$8:$N$1000,9,0)))</f>
        <v/>
      </c>
      <c r="J31" s="329" t="str">
        <f>IF(ISERROR(VLOOKUP(B31,Üçadım!$F$8:$O$1000,10,0)),"",(VLOOKUP(B31,Üçadım!$F$8:$O$1000,10,0)))</f>
        <v/>
      </c>
      <c r="K31" s="229" t="str">
        <f>IF(ISERROR(VLOOKUP(B31,Gülle!$F$8:$N$1000,9,0)),"",(VLOOKUP(B31,Gülle!$F$8:$N$1000,9,0)))</f>
        <v/>
      </c>
      <c r="L31" s="327" t="str">
        <f>IF(ISERROR(VLOOKUP(B31,Gülle!$F$8:$O$1000,10,0)),"",(VLOOKUP(B31,Gülle!$F$8:$O$1000,10,0)))</f>
        <v/>
      </c>
      <c r="M31" s="217" t="str">
        <f>IF(ISERROR(VLOOKUP(B31,'1500m.'!$E$8:$F$1000,2,0)),"",(VLOOKUP(B31,'1500m.'!$E$8:$H$1000,2,0)))</f>
        <v/>
      </c>
      <c r="N31" s="330" t="str">
        <f>IF(ISERROR(VLOOKUP(B31,'1500m.'!$E$8:$G$1000,3,0)),"",(VLOOKUP(B31,'1500m.'!$E$8:$G$1000,3,0)))</f>
        <v/>
      </c>
      <c r="O31" s="196" t="str">
        <f>IF(ISERROR(VLOOKUP(B31,'100m.Eng'!$E$8:$F$1000,2,0)),"",(VLOOKUP(B31,'100m.Eng'!$E$8:$H$1000,2,0)))</f>
        <v/>
      </c>
      <c r="P31" s="327" t="str">
        <f>IF(ISERROR(VLOOKUP(B31,'100m.Eng'!$E$8:$G$1000,3,0)),"",(VLOOKUP(B31,'100m.Eng'!$E$8:$G$1000,3,0)))</f>
        <v/>
      </c>
      <c r="Q31" s="197" t="str">
        <f>IF(ISERROR(VLOOKUP(B31,'3000m.Eng'!$E$8:$F$1016,2,0)),"",(VLOOKUP(B31,'3000m.Eng'!$E$8:$H$1016,2,0)))</f>
        <v/>
      </c>
      <c r="R31" s="328" t="str">
        <f>IF(ISERROR(VLOOKUP(B31,'3000m.Eng'!$E$8:$G$1016,3,0)),"",(VLOOKUP(B31,'3000m.Eng'!$E$8:$G$1016,3,0)))</f>
        <v/>
      </c>
      <c r="S31" s="482" t="str">
        <f>IF(ISERROR(VLOOKUP(B31,Çekiç!$F$8:$N$1000,9,0)),"",(VLOOKUP(B31,Çekiç!$F$8:$N$1000,9,0)))</f>
        <v/>
      </c>
      <c r="T31" s="483" t="str">
        <f>IF(ISERROR(VLOOKUP(B31,Çekiç!$F$8:$O$1000,10,0)),"",(VLOOKUP(B31,Çekiç!$F$8:$O$1000,10,0)))</f>
        <v/>
      </c>
      <c r="U31" s="484" t="str">
        <f>IF(ISERROR(VLOOKUP(B31,'4x100metre'!$E$8:$F$1016,2,0)),"",(VLOOKUP(B31,'4x100metre'!$E$8:$F$1016,2,0)))</f>
        <v/>
      </c>
      <c r="V31" s="485" t="str">
        <f>IF(ISERROR(VLOOKUP(B31,'4x100metre'!$E$8:$G$1016,3,0)),"",(VLOOKUP(B31,'4x100metre'!$E$8:$G$1016,3,0)))</f>
        <v/>
      </c>
      <c r="W31" s="496" t="str">
        <f t="shared" si="1"/>
        <v/>
      </c>
    </row>
    <row r="32" spans="1:25" ht="30" customHeight="1">
      <c r="A32" s="878" t="s">
        <v>260</v>
      </c>
      <c r="B32" s="878"/>
      <c r="C32" s="878"/>
      <c r="D32" s="878"/>
      <c r="E32" s="878"/>
      <c r="F32" s="878"/>
      <c r="G32" s="878"/>
      <c r="H32" s="878"/>
      <c r="I32" s="878"/>
      <c r="J32" s="878"/>
      <c r="K32" s="878"/>
      <c r="L32" s="878"/>
      <c r="M32" s="878"/>
      <c r="N32" s="878"/>
      <c r="O32" s="878"/>
      <c r="P32" s="878"/>
      <c r="Q32" s="878"/>
      <c r="R32" s="878"/>
      <c r="S32" s="878"/>
      <c r="T32" s="878"/>
      <c r="U32" s="878"/>
      <c r="V32" s="878"/>
      <c r="W32" s="878"/>
      <c r="X32" s="878"/>
      <c r="Y32" s="878"/>
    </row>
    <row r="33" spans="1:25" ht="34.5" hidden="1" customHeight="1">
      <c r="A33" s="195"/>
      <c r="B33" s="199"/>
      <c r="C33" s="196" t="str">
        <f>IF(ISERROR(VLOOKUP(B33,#REF!,2,0)),"",(VLOOKUP(B33,#REF!,2,0)))</f>
        <v/>
      </c>
      <c r="D33" s="327" t="str">
        <f>IF(ISERROR(VLOOKUP(B33,#REF!,3,0)),"",(VLOOKUP(B33,#REF!,3,0)))</f>
        <v/>
      </c>
      <c r="E33" s="197" t="str">
        <f>IF(ISERROR(VLOOKUP(B33,#REF!,2,0)),"",(VLOOKUP(B33,#REF!,2,0)))</f>
        <v/>
      </c>
      <c r="F33" s="328" t="str">
        <f>IF(ISERROR(VLOOKUP(B33,#REF!,3,0)),"",(VLOOKUP(B33,#REF!,3,0)))</f>
        <v/>
      </c>
      <c r="G33" s="217" t="str">
        <f>IF(ISERROR(VLOOKUP(B33,#REF!,2,0)),"",(VLOOKUP(B33,#REF!,2,0)))</f>
        <v/>
      </c>
      <c r="H33" s="328" t="str">
        <f>IF(ISERROR(VLOOKUP(B33,#REF!,3,0)),"",(VLOOKUP(B33,#REF!,3,0)))</f>
        <v/>
      </c>
      <c r="I33" s="218" t="str">
        <f>IF(ISERROR(VLOOKUP(B33,#REF!,23,0)),"",(VLOOKUP(B33,#REF!,23,0)))</f>
        <v/>
      </c>
      <c r="J33" s="329" t="str">
        <f>IF(ISERROR(VLOOKUP(B33,#REF!,24,0)),"",(VLOOKUP(B33,#REF!,24,0)))</f>
        <v/>
      </c>
      <c r="K33" s="197" t="str">
        <f>IF(ISERROR(VLOOKUP(B33,#REF!,9,0)),"",(VLOOKUP(B33,#REF!,9,0)))</f>
        <v/>
      </c>
      <c r="L33" s="328" t="str">
        <f>IF(ISERROR(VLOOKUP(B33,#REF!,10,0)),"",(VLOOKUP(B33,#REF!,10,0)))</f>
        <v/>
      </c>
      <c r="M33" s="229" t="str">
        <f>IF(ISERROR(VLOOKUP(B33,#REF!,9,0)),"",(VLOOKUP(B33,#REF!,9,0)))</f>
        <v/>
      </c>
      <c r="N33" s="327" t="str">
        <f>IF(ISERROR(VLOOKUP(B33,#REF!,10,0)),"",(VLOOKUP(B33,#REF!,10,0)))</f>
        <v/>
      </c>
      <c r="O33" s="217" t="str">
        <f>IF(ISERROR(VLOOKUP(B33,#REF!,2,0)),"",(VLOOKUP(B33,#REF!,2,0)))</f>
        <v/>
      </c>
      <c r="P33" s="328" t="str">
        <f>IF(ISERROR(VLOOKUP(B33,#REF!,3,0)),"",(VLOOKUP(B33,#REF!,3,0)))</f>
        <v/>
      </c>
      <c r="Q33" s="197" t="str">
        <f>IF(ISERROR(VLOOKUP(B33,#REF!,9,0)),"",(VLOOKUP(B33,#REF!,9,0)))</f>
        <v/>
      </c>
      <c r="R33" s="328" t="str">
        <f>IF(ISERROR(VLOOKUP(B33,#REF!,10,0)),"",(VLOOKUP(B33,#REF!,10,0)))</f>
        <v/>
      </c>
      <c r="S33" s="486" t="str">
        <f>IF(ISERROR(VLOOKUP(B33,#REF!,2,0)),"",(VLOOKUP(B33,#REF!,2,0)))</f>
        <v/>
      </c>
      <c r="T33" s="485" t="str">
        <f>IF(ISERROR(VLOOKUP(B33,#REF!,3,0)),"",(VLOOKUP(B33,#REF!,3,0)))</f>
        <v/>
      </c>
      <c r="U33" s="486" t="str">
        <f>IF(ISERROR(VLOOKUP(B33,#REF!,2,0)),"",(VLOOKUP(B33,#REF!,2,0)))</f>
        <v/>
      </c>
      <c r="V33" s="485" t="str">
        <f>IF(ISERROR(VLOOKUP(B33,#REF!,3,0)),"",(VLOOKUP(B33,#REF!,3,0)))</f>
        <v/>
      </c>
      <c r="W33" s="331" t="str">
        <f>IFERROR(VLOOKUP(B33,'Genel Puan Tablosu'!B16:W32,22,0)," ")</f>
        <v xml:space="preserve"> </v>
      </c>
      <c r="X33" s="497" t="str">
        <f>IF(B33="","",SUMIF(#REF!,"PUAN",$C33:$V33))</f>
        <v/>
      </c>
      <c r="Y33" s="332">
        <f t="shared" ref="Y33:Y49" si="2">SUM(W33,X33)</f>
        <v>0</v>
      </c>
    </row>
    <row r="34" spans="1:25" ht="34.5" hidden="1" customHeight="1">
      <c r="A34" s="195"/>
      <c r="B34" s="199"/>
      <c r="C34" s="196" t="str">
        <f>IF(ISERROR(VLOOKUP(B34,#REF!,2,0)),"",(VLOOKUP(B34,#REF!,2,0)))</f>
        <v/>
      </c>
      <c r="D34" s="327" t="str">
        <f>IF(ISERROR(VLOOKUP(B34,#REF!,3,0)),"",(VLOOKUP(B34,#REF!,3,0)))</f>
        <v/>
      </c>
      <c r="E34" s="197" t="str">
        <f>IF(ISERROR(VLOOKUP(B34,#REF!,2,0)),"",(VLOOKUP(B34,#REF!,2,0)))</f>
        <v/>
      </c>
      <c r="F34" s="328" t="str">
        <f>IF(ISERROR(VLOOKUP(B34,#REF!,3,0)),"",(VLOOKUP(B34,#REF!,3,0)))</f>
        <v/>
      </c>
      <c r="G34" s="217" t="str">
        <f>IF(ISERROR(VLOOKUP(B34,#REF!,2,0)),"",(VLOOKUP(B34,#REF!,2,0)))</f>
        <v/>
      </c>
      <c r="H34" s="328" t="str">
        <f>IF(ISERROR(VLOOKUP(B34,#REF!,3,0)),"",(VLOOKUP(B34,#REF!,3,0)))</f>
        <v/>
      </c>
      <c r="I34" s="218" t="str">
        <f>IF(ISERROR(VLOOKUP(B34,#REF!,23,0)),"",(VLOOKUP(B34,#REF!,23,0)))</f>
        <v/>
      </c>
      <c r="J34" s="329" t="str">
        <f>IF(ISERROR(VLOOKUP(B34,#REF!,24,0)),"",(VLOOKUP(B34,#REF!,24,0)))</f>
        <v/>
      </c>
      <c r="K34" s="197" t="str">
        <f>IF(ISERROR(VLOOKUP(B34,#REF!,9,0)),"",(VLOOKUP(B34,#REF!,9,0)))</f>
        <v/>
      </c>
      <c r="L34" s="328" t="str">
        <f>IF(ISERROR(VLOOKUP(B34,#REF!,10,0)),"",(VLOOKUP(B34,#REF!,10,0)))</f>
        <v/>
      </c>
      <c r="M34" s="229" t="str">
        <f>IF(ISERROR(VLOOKUP(B34,#REF!,9,0)),"",(VLOOKUP(B34,#REF!,9,0)))</f>
        <v/>
      </c>
      <c r="N34" s="327" t="str">
        <f>IF(ISERROR(VLOOKUP(B34,#REF!,10,0)),"",(VLOOKUP(B34,#REF!,10,0)))</f>
        <v/>
      </c>
      <c r="O34" s="217" t="str">
        <f>IF(ISERROR(VLOOKUP(B34,#REF!,2,0)),"",(VLOOKUP(B34,#REF!,2,0)))</f>
        <v/>
      </c>
      <c r="P34" s="328" t="str">
        <f>IF(ISERROR(VLOOKUP(B34,#REF!,3,0)),"",(VLOOKUP(B34,#REF!,3,0)))</f>
        <v/>
      </c>
      <c r="Q34" s="197" t="str">
        <f>IF(ISERROR(VLOOKUP(B34,#REF!,9,0)),"",(VLOOKUP(B34,#REF!,9,0)))</f>
        <v/>
      </c>
      <c r="R34" s="328" t="str">
        <f>IF(ISERROR(VLOOKUP(B34,#REF!,10,0)),"",(VLOOKUP(B34,#REF!,10,0)))</f>
        <v/>
      </c>
      <c r="S34" s="486" t="str">
        <f>IF(ISERROR(VLOOKUP(B34,#REF!,2,0)),"",(VLOOKUP(B34,#REF!,2,0)))</f>
        <v/>
      </c>
      <c r="T34" s="485" t="str">
        <f>IF(ISERROR(VLOOKUP(B34,#REF!,3,0)),"",(VLOOKUP(B34,#REF!,3,0)))</f>
        <v/>
      </c>
      <c r="U34" s="486" t="str">
        <f>IF(ISERROR(VLOOKUP(B34,#REF!,2,0)),"",(VLOOKUP(B34,#REF!,2,0)))</f>
        <v/>
      </c>
      <c r="V34" s="485" t="str">
        <f>IF(ISERROR(VLOOKUP(B34,#REF!,3,0)),"",(VLOOKUP(B34,#REF!,3,0)))</f>
        <v/>
      </c>
      <c r="W34" s="331" t="str">
        <f>IFERROR(VLOOKUP(B34,'Genel Puan Tablosu'!B16:W32,22,0)," ")</f>
        <v xml:space="preserve"> </v>
      </c>
      <c r="X34" s="497" t="str">
        <f>IF(B34="","",SUMIF(#REF!,"PUAN",$C34:$V34))</f>
        <v/>
      </c>
      <c r="Y34" s="332">
        <f t="shared" si="2"/>
        <v>0</v>
      </c>
    </row>
    <row r="35" spans="1:25" ht="34.5" hidden="1" customHeight="1">
      <c r="A35" s="195"/>
      <c r="B35" s="199"/>
      <c r="C35" s="196" t="str">
        <f>IF(ISERROR(VLOOKUP(B35,#REF!,2,0)),"",(VLOOKUP(B35,#REF!,2,0)))</f>
        <v/>
      </c>
      <c r="D35" s="327" t="str">
        <f>IF(ISERROR(VLOOKUP(B35,#REF!,3,0)),"",(VLOOKUP(B35,#REF!,3,0)))</f>
        <v/>
      </c>
      <c r="E35" s="197" t="str">
        <f>IF(ISERROR(VLOOKUP(B35,#REF!,2,0)),"",(VLOOKUP(B35,#REF!,2,0)))</f>
        <v/>
      </c>
      <c r="F35" s="328" t="str">
        <f>IF(ISERROR(VLOOKUP(B35,#REF!,3,0)),"",(VLOOKUP(B35,#REF!,3,0)))</f>
        <v/>
      </c>
      <c r="G35" s="217" t="str">
        <f>IF(ISERROR(VLOOKUP(B35,#REF!,2,0)),"",(VLOOKUP(B35,#REF!,2,0)))</f>
        <v/>
      </c>
      <c r="H35" s="328" t="str">
        <f>IF(ISERROR(VLOOKUP(B35,#REF!,3,0)),"",(VLOOKUP(B35,#REF!,3,0)))</f>
        <v/>
      </c>
      <c r="I35" s="218" t="str">
        <f>IF(ISERROR(VLOOKUP(B35,#REF!,23,0)),"",(VLOOKUP(B35,#REF!,23,0)))</f>
        <v/>
      </c>
      <c r="J35" s="329" t="str">
        <f>IF(ISERROR(VLOOKUP(B35,#REF!,24,0)),"",(VLOOKUP(B35,#REF!,24,0)))</f>
        <v/>
      </c>
      <c r="K35" s="197" t="str">
        <f>IF(ISERROR(VLOOKUP(B35,#REF!,9,0)),"",(VLOOKUP(B35,#REF!,9,0)))</f>
        <v/>
      </c>
      <c r="L35" s="328" t="str">
        <f>IF(ISERROR(VLOOKUP(B35,#REF!,10,0)),"",(VLOOKUP(B35,#REF!,10,0)))</f>
        <v/>
      </c>
      <c r="M35" s="229" t="str">
        <f>IF(ISERROR(VLOOKUP(B35,#REF!,9,0)),"",(VLOOKUP(B35,#REF!,9,0)))</f>
        <v/>
      </c>
      <c r="N35" s="327" t="str">
        <f>IF(ISERROR(VLOOKUP(B35,#REF!,10,0)),"",(VLOOKUP(B35,#REF!,10,0)))</f>
        <v/>
      </c>
      <c r="O35" s="217" t="str">
        <f>IF(ISERROR(VLOOKUP(B35,#REF!,2,0)),"",(VLOOKUP(B35,#REF!,2,0)))</f>
        <v/>
      </c>
      <c r="P35" s="328" t="str">
        <f>IF(ISERROR(VLOOKUP(B35,#REF!,3,0)),"",(VLOOKUP(B35,#REF!,3,0)))</f>
        <v/>
      </c>
      <c r="Q35" s="197" t="str">
        <f>IF(ISERROR(VLOOKUP(B35,#REF!,9,0)),"",(VLOOKUP(B35,#REF!,9,0)))</f>
        <v/>
      </c>
      <c r="R35" s="328" t="str">
        <f>IF(ISERROR(VLOOKUP(B35,#REF!,10,0)),"",(VLOOKUP(B35,#REF!,10,0)))</f>
        <v/>
      </c>
      <c r="S35" s="486" t="str">
        <f>IF(ISERROR(VLOOKUP(B35,#REF!,2,0)),"",(VLOOKUP(B35,#REF!,2,0)))</f>
        <v/>
      </c>
      <c r="T35" s="485" t="str">
        <f>IF(ISERROR(VLOOKUP(B35,#REF!,3,0)),"",(VLOOKUP(B35,#REF!,3,0)))</f>
        <v/>
      </c>
      <c r="U35" s="486" t="str">
        <f>IF(ISERROR(VLOOKUP(B35,#REF!,2,0)),"",(VLOOKUP(B35,#REF!,2,0)))</f>
        <v/>
      </c>
      <c r="V35" s="485" t="str">
        <f>IF(ISERROR(VLOOKUP(B35,#REF!,3,0)),"",(VLOOKUP(B35,#REF!,3,0)))</f>
        <v/>
      </c>
      <c r="W35" s="331" t="str">
        <f>IFERROR(VLOOKUP(B35,'Genel Puan Tablosu'!B17:W32,22,0)," ")</f>
        <v xml:space="preserve"> </v>
      </c>
      <c r="X35" s="497" t="str">
        <f>IF(B35="","",SUMIF(#REF!,"PUAN",$C35:$V35))</f>
        <v/>
      </c>
      <c r="Y35" s="332">
        <f t="shared" si="2"/>
        <v>0</v>
      </c>
    </row>
    <row r="36" spans="1:25" ht="34.5" hidden="1" customHeight="1">
      <c r="A36" s="195"/>
      <c r="B36" s="199"/>
      <c r="C36" s="196" t="str">
        <f>IF(ISERROR(VLOOKUP(B36,#REF!,2,0)),"",(VLOOKUP(B36,#REF!,2,0)))</f>
        <v/>
      </c>
      <c r="D36" s="327" t="str">
        <f>IF(ISERROR(VLOOKUP(B36,#REF!,3,0)),"",(VLOOKUP(B36,#REF!,3,0)))</f>
        <v/>
      </c>
      <c r="E36" s="197" t="str">
        <f>IF(ISERROR(VLOOKUP(B36,#REF!,2,0)),"",(VLOOKUP(B36,#REF!,2,0)))</f>
        <v/>
      </c>
      <c r="F36" s="328" t="str">
        <f>IF(ISERROR(VLOOKUP(B36,#REF!,3,0)),"",(VLOOKUP(B36,#REF!,3,0)))</f>
        <v/>
      </c>
      <c r="G36" s="217" t="str">
        <f>IF(ISERROR(VLOOKUP(B36,#REF!,2,0)),"",(VLOOKUP(B36,#REF!,2,0)))</f>
        <v/>
      </c>
      <c r="H36" s="328" t="str">
        <f>IF(ISERROR(VLOOKUP(B36,#REF!,3,0)),"",(VLOOKUP(B36,#REF!,3,0)))</f>
        <v/>
      </c>
      <c r="I36" s="218" t="str">
        <f>IF(ISERROR(VLOOKUP(B36,#REF!,23,0)),"",(VLOOKUP(B36,#REF!,23,0)))</f>
        <v/>
      </c>
      <c r="J36" s="329" t="str">
        <f>IF(ISERROR(VLOOKUP(B36,#REF!,24,0)),"",(VLOOKUP(B36,#REF!,24,0)))</f>
        <v/>
      </c>
      <c r="K36" s="197" t="str">
        <f>IF(ISERROR(VLOOKUP(B36,#REF!,9,0)),"",(VLOOKUP(B36,#REF!,9,0)))</f>
        <v/>
      </c>
      <c r="L36" s="328" t="str">
        <f>IF(ISERROR(VLOOKUP(B36,#REF!,10,0)),"",(VLOOKUP(B36,#REF!,10,0)))</f>
        <v/>
      </c>
      <c r="M36" s="229" t="str">
        <f>IF(ISERROR(VLOOKUP(B36,#REF!,9,0)),"",(VLOOKUP(B36,#REF!,9,0)))</f>
        <v/>
      </c>
      <c r="N36" s="327" t="str">
        <f>IF(ISERROR(VLOOKUP(B36,#REF!,10,0)),"",(VLOOKUP(B36,#REF!,10,0)))</f>
        <v/>
      </c>
      <c r="O36" s="217" t="str">
        <f>IF(ISERROR(VLOOKUP(B36,#REF!,2,0)),"",(VLOOKUP(B36,#REF!,2,0)))</f>
        <v/>
      </c>
      <c r="P36" s="328" t="str">
        <f>IF(ISERROR(VLOOKUP(B36,#REF!,3,0)),"",(VLOOKUP(B36,#REF!,3,0)))</f>
        <v/>
      </c>
      <c r="Q36" s="197" t="str">
        <f>IF(ISERROR(VLOOKUP(B36,#REF!,9,0)),"",(VLOOKUP(B36,#REF!,9,0)))</f>
        <v/>
      </c>
      <c r="R36" s="328" t="str">
        <f>IF(ISERROR(VLOOKUP(B36,#REF!,10,0)),"",(VLOOKUP(B36,#REF!,10,0)))</f>
        <v/>
      </c>
      <c r="S36" s="486" t="str">
        <f>IF(ISERROR(VLOOKUP(B36,#REF!,2,0)),"",(VLOOKUP(B36,#REF!,2,0)))</f>
        <v/>
      </c>
      <c r="T36" s="485" t="str">
        <f>IF(ISERROR(VLOOKUP(B36,#REF!,3,0)),"",(VLOOKUP(B36,#REF!,3,0)))</f>
        <v/>
      </c>
      <c r="U36" s="486" t="str">
        <f>IF(ISERROR(VLOOKUP(B36,#REF!,2,0)),"",(VLOOKUP(B36,#REF!,2,0)))</f>
        <v/>
      </c>
      <c r="V36" s="485" t="str">
        <f>IF(ISERROR(VLOOKUP(B36,#REF!,3,0)),"",(VLOOKUP(B36,#REF!,3,0)))</f>
        <v/>
      </c>
      <c r="W36" s="331" t="str">
        <f>IFERROR(VLOOKUP(B36,'Genel Puan Tablosu'!B18:W32,22,0)," ")</f>
        <v xml:space="preserve"> </v>
      </c>
      <c r="X36" s="497" t="str">
        <f>IF(B36="","",SUMIF(#REF!,"PUAN",$C36:$V36))</f>
        <v/>
      </c>
      <c r="Y36" s="332">
        <f t="shared" si="2"/>
        <v>0</v>
      </c>
    </row>
    <row r="37" spans="1:25" ht="34.5" hidden="1" customHeight="1">
      <c r="A37" s="195"/>
      <c r="B37" s="199"/>
      <c r="C37" s="196" t="str">
        <f>IF(ISERROR(VLOOKUP(B37,#REF!,2,0)),"",(VLOOKUP(B37,#REF!,2,0)))</f>
        <v/>
      </c>
      <c r="D37" s="327" t="str">
        <f>IF(ISERROR(VLOOKUP(B37,#REF!,3,0)),"",(VLOOKUP(B37,#REF!,3,0)))</f>
        <v/>
      </c>
      <c r="E37" s="197" t="str">
        <f>IF(ISERROR(VLOOKUP(B37,#REF!,2,0)),"",(VLOOKUP(B37,#REF!,2,0)))</f>
        <v/>
      </c>
      <c r="F37" s="328" t="str">
        <f>IF(ISERROR(VLOOKUP(B37,#REF!,3,0)),"",(VLOOKUP(B37,#REF!,3,0)))</f>
        <v/>
      </c>
      <c r="G37" s="217" t="str">
        <f>IF(ISERROR(VLOOKUP(B37,#REF!,2,0)),"",(VLOOKUP(B37,#REF!,2,0)))</f>
        <v/>
      </c>
      <c r="H37" s="328" t="str">
        <f>IF(ISERROR(VLOOKUP(B37,#REF!,3,0)),"",(VLOOKUP(B37,#REF!,3,0)))</f>
        <v/>
      </c>
      <c r="I37" s="218" t="str">
        <f>IF(ISERROR(VLOOKUP(B37,#REF!,23,0)),"",(VLOOKUP(B37,#REF!,23,0)))</f>
        <v/>
      </c>
      <c r="J37" s="329" t="str">
        <f>IF(ISERROR(VLOOKUP(B37,#REF!,24,0)),"",(VLOOKUP(B37,#REF!,24,0)))</f>
        <v/>
      </c>
      <c r="K37" s="197" t="str">
        <f>IF(ISERROR(VLOOKUP(B37,#REF!,9,0)),"",(VLOOKUP(B37,#REF!,9,0)))</f>
        <v/>
      </c>
      <c r="L37" s="328" t="str">
        <f>IF(ISERROR(VLOOKUP(B37,#REF!,10,0)),"",(VLOOKUP(B37,#REF!,10,0)))</f>
        <v/>
      </c>
      <c r="M37" s="229" t="str">
        <f>IF(ISERROR(VLOOKUP(B37,#REF!,9,0)),"",(VLOOKUP(B37,#REF!,9,0)))</f>
        <v/>
      </c>
      <c r="N37" s="327" t="str">
        <f>IF(ISERROR(VLOOKUP(B37,#REF!,10,0)),"",(VLOOKUP(B37,#REF!,10,0)))</f>
        <v/>
      </c>
      <c r="O37" s="217" t="str">
        <f>IF(ISERROR(VLOOKUP(B37,#REF!,2,0)),"",(VLOOKUP(B37,#REF!,2,0)))</f>
        <v/>
      </c>
      <c r="P37" s="328" t="str">
        <f>IF(ISERROR(VLOOKUP(B37,#REF!,3,0)),"",(VLOOKUP(B37,#REF!,3,0)))</f>
        <v/>
      </c>
      <c r="Q37" s="197" t="str">
        <f>IF(ISERROR(VLOOKUP(B37,#REF!,9,0)),"",(VLOOKUP(B37,#REF!,9,0)))</f>
        <v/>
      </c>
      <c r="R37" s="328" t="str">
        <f>IF(ISERROR(VLOOKUP(B37,#REF!,10,0)),"",(VLOOKUP(B37,#REF!,10,0)))</f>
        <v/>
      </c>
      <c r="S37" s="486" t="str">
        <f>IF(ISERROR(VLOOKUP(B37,#REF!,2,0)),"",(VLOOKUP(B37,#REF!,2,0)))</f>
        <v/>
      </c>
      <c r="T37" s="485" t="str">
        <f>IF(ISERROR(VLOOKUP(B37,#REF!,3,0)),"",(VLOOKUP(B37,#REF!,3,0)))</f>
        <v/>
      </c>
      <c r="U37" s="486" t="str">
        <f>IF(ISERROR(VLOOKUP(B37,#REF!,2,0)),"",(VLOOKUP(B37,#REF!,2,0)))</f>
        <v/>
      </c>
      <c r="V37" s="485" t="str">
        <f>IF(ISERROR(VLOOKUP(B37,#REF!,3,0)),"",(VLOOKUP(B37,#REF!,3,0)))</f>
        <v/>
      </c>
      <c r="W37" s="331" t="str">
        <f>IFERROR(VLOOKUP(B37,'Genel Puan Tablosu'!B19:W32,22,0)," ")</f>
        <v xml:space="preserve"> </v>
      </c>
      <c r="X37" s="497" t="str">
        <f>IF(B37="","",SUMIF(#REF!,"PUAN",$C37:$V37))</f>
        <v/>
      </c>
      <c r="Y37" s="332">
        <f t="shared" si="2"/>
        <v>0</v>
      </c>
    </row>
    <row r="38" spans="1:25" ht="34.5" hidden="1" customHeight="1">
      <c r="A38" s="195"/>
      <c r="B38" s="199"/>
      <c r="C38" s="196" t="str">
        <f>IF(ISERROR(VLOOKUP(B38,#REF!,2,0)),"",(VLOOKUP(B38,#REF!,2,0)))</f>
        <v/>
      </c>
      <c r="D38" s="327" t="str">
        <f>IF(ISERROR(VLOOKUP(B38,#REF!,3,0)),"",(VLOOKUP(B38,#REF!,3,0)))</f>
        <v/>
      </c>
      <c r="E38" s="197" t="str">
        <f>IF(ISERROR(VLOOKUP(B38,#REF!,2,0)),"",(VLOOKUP(B38,#REF!,2,0)))</f>
        <v/>
      </c>
      <c r="F38" s="328" t="str">
        <f>IF(ISERROR(VLOOKUP(B38,#REF!,3,0)),"",(VLOOKUP(B38,#REF!,3,0)))</f>
        <v/>
      </c>
      <c r="G38" s="217" t="str">
        <f>IF(ISERROR(VLOOKUP(B38,#REF!,2,0)),"",(VLOOKUP(B38,#REF!,2,0)))</f>
        <v/>
      </c>
      <c r="H38" s="328" t="str">
        <f>IF(ISERROR(VLOOKUP(B38,#REF!,3,0)),"",(VLOOKUP(B38,#REF!,3,0)))</f>
        <v/>
      </c>
      <c r="I38" s="218" t="str">
        <f>IF(ISERROR(VLOOKUP(B38,#REF!,23,0)),"",(VLOOKUP(B38,#REF!,23,0)))</f>
        <v/>
      </c>
      <c r="J38" s="329" t="str">
        <f>IF(ISERROR(VLOOKUP(B38,#REF!,24,0)),"",(VLOOKUP(B38,#REF!,24,0)))</f>
        <v/>
      </c>
      <c r="K38" s="197" t="str">
        <f>IF(ISERROR(VLOOKUP(B38,#REF!,9,0)),"",(VLOOKUP(B38,#REF!,9,0)))</f>
        <v/>
      </c>
      <c r="L38" s="328" t="str">
        <f>IF(ISERROR(VLOOKUP(B38,#REF!,10,0)),"",(VLOOKUP(B38,#REF!,10,0)))</f>
        <v/>
      </c>
      <c r="M38" s="229" t="str">
        <f>IF(ISERROR(VLOOKUP(B38,#REF!,9,0)),"",(VLOOKUP(B38,#REF!,9,0)))</f>
        <v/>
      </c>
      <c r="N38" s="327" t="str">
        <f>IF(ISERROR(VLOOKUP(B38,#REF!,10,0)),"",(VLOOKUP(B38,#REF!,10,0)))</f>
        <v/>
      </c>
      <c r="O38" s="217" t="str">
        <f>IF(ISERROR(VLOOKUP(B38,#REF!,2,0)),"",(VLOOKUP(B38,#REF!,2,0)))</f>
        <v/>
      </c>
      <c r="P38" s="328" t="str">
        <f>IF(ISERROR(VLOOKUP(B38,#REF!,3,0)),"",(VLOOKUP(B38,#REF!,3,0)))</f>
        <v/>
      </c>
      <c r="Q38" s="197" t="str">
        <f>IF(ISERROR(VLOOKUP(B38,#REF!,9,0)),"",(VLOOKUP(B38,#REF!,9,0)))</f>
        <v/>
      </c>
      <c r="R38" s="328" t="str">
        <f>IF(ISERROR(VLOOKUP(B38,#REF!,10,0)),"",(VLOOKUP(B38,#REF!,10,0)))</f>
        <v/>
      </c>
      <c r="S38" s="486" t="str">
        <f>IF(ISERROR(VLOOKUP(B38,#REF!,2,0)),"",(VLOOKUP(B38,#REF!,2,0)))</f>
        <v/>
      </c>
      <c r="T38" s="485" t="str">
        <f>IF(ISERROR(VLOOKUP(B38,#REF!,3,0)),"",(VLOOKUP(B38,#REF!,3,0)))</f>
        <v/>
      </c>
      <c r="U38" s="486" t="str">
        <f>IF(ISERROR(VLOOKUP(B38,#REF!,2,0)),"",(VLOOKUP(B38,#REF!,2,0)))</f>
        <v/>
      </c>
      <c r="V38" s="485" t="str">
        <f>IF(ISERROR(VLOOKUP(B38,#REF!,3,0)),"",(VLOOKUP(B38,#REF!,3,0)))</f>
        <v/>
      </c>
      <c r="W38" s="331" t="str">
        <f>IFERROR(VLOOKUP(B38,'Genel Puan Tablosu'!B20:W33,22,0)," ")</f>
        <v xml:space="preserve"> </v>
      </c>
      <c r="X38" s="497" t="str">
        <f>IF(B38="","",SUMIF(#REF!,"PUAN",$C38:$V38))</f>
        <v/>
      </c>
      <c r="Y38" s="332">
        <f t="shared" si="2"/>
        <v>0</v>
      </c>
    </row>
    <row r="39" spans="1:25" ht="34.5" hidden="1" customHeight="1">
      <c r="A39" s="195"/>
      <c r="B39" s="199"/>
      <c r="C39" s="196" t="str">
        <f>IF(ISERROR(VLOOKUP(B39,#REF!,2,0)),"",(VLOOKUP(B39,#REF!,2,0)))</f>
        <v/>
      </c>
      <c r="D39" s="327" t="str">
        <f>IF(ISERROR(VLOOKUP(B39,#REF!,3,0)),"",(VLOOKUP(B39,#REF!,3,0)))</f>
        <v/>
      </c>
      <c r="E39" s="197" t="str">
        <f>IF(ISERROR(VLOOKUP(B39,#REF!,2,0)),"",(VLOOKUP(B39,#REF!,2,0)))</f>
        <v/>
      </c>
      <c r="F39" s="328" t="str">
        <f>IF(ISERROR(VLOOKUP(B39,#REF!,3,0)),"",(VLOOKUP(B39,#REF!,3,0)))</f>
        <v/>
      </c>
      <c r="G39" s="217" t="str">
        <f>IF(ISERROR(VLOOKUP(B39,#REF!,2,0)),"",(VLOOKUP(B39,#REF!,2,0)))</f>
        <v/>
      </c>
      <c r="H39" s="328" t="str">
        <f>IF(ISERROR(VLOOKUP(B39,#REF!,3,0)),"",(VLOOKUP(B39,#REF!,3,0)))</f>
        <v/>
      </c>
      <c r="I39" s="218" t="str">
        <f>IF(ISERROR(VLOOKUP(B39,#REF!,23,0)),"",(VLOOKUP(B39,#REF!,23,0)))</f>
        <v/>
      </c>
      <c r="J39" s="329" t="str">
        <f>IF(ISERROR(VLOOKUP(B39,#REF!,24,0)),"",(VLOOKUP(B39,#REF!,24,0)))</f>
        <v/>
      </c>
      <c r="K39" s="197" t="str">
        <f>IF(ISERROR(VLOOKUP(B39,#REF!,9,0)),"",(VLOOKUP(B39,#REF!,9,0)))</f>
        <v/>
      </c>
      <c r="L39" s="328" t="str">
        <f>IF(ISERROR(VLOOKUP(B39,#REF!,10,0)),"",(VLOOKUP(B39,#REF!,10,0)))</f>
        <v/>
      </c>
      <c r="M39" s="229" t="str">
        <f>IF(ISERROR(VLOOKUP(B39,#REF!,9,0)),"",(VLOOKUP(B39,#REF!,9,0)))</f>
        <v/>
      </c>
      <c r="N39" s="327" t="str">
        <f>IF(ISERROR(VLOOKUP(B39,#REF!,10,0)),"",(VLOOKUP(B39,#REF!,10,0)))</f>
        <v/>
      </c>
      <c r="O39" s="217" t="str">
        <f>IF(ISERROR(VLOOKUP(B39,#REF!,2,0)),"",(VLOOKUP(B39,#REF!,2,0)))</f>
        <v/>
      </c>
      <c r="P39" s="328" t="str">
        <f>IF(ISERROR(VLOOKUP(B39,#REF!,3,0)),"",(VLOOKUP(B39,#REF!,3,0)))</f>
        <v/>
      </c>
      <c r="Q39" s="197" t="str">
        <f>IF(ISERROR(VLOOKUP(B39,#REF!,9,0)),"",(VLOOKUP(B39,#REF!,9,0)))</f>
        <v/>
      </c>
      <c r="R39" s="328" t="str">
        <f>IF(ISERROR(VLOOKUP(B39,#REF!,10,0)),"",(VLOOKUP(B39,#REF!,10,0)))</f>
        <v/>
      </c>
      <c r="S39" s="486" t="str">
        <f>IF(ISERROR(VLOOKUP(B39,#REF!,2,0)),"",(VLOOKUP(B39,#REF!,2,0)))</f>
        <v/>
      </c>
      <c r="T39" s="485" t="str">
        <f>IF(ISERROR(VLOOKUP(B39,#REF!,3,0)),"",(VLOOKUP(B39,#REF!,3,0)))</f>
        <v/>
      </c>
      <c r="U39" s="486" t="str">
        <f>IF(ISERROR(VLOOKUP(B39,#REF!,2,0)),"",(VLOOKUP(B39,#REF!,2,0)))</f>
        <v/>
      </c>
      <c r="V39" s="485" t="str">
        <f>IF(ISERROR(VLOOKUP(B39,#REF!,3,0)),"",(VLOOKUP(B39,#REF!,3,0)))</f>
        <v/>
      </c>
      <c r="W39" s="331" t="str">
        <f>IFERROR(VLOOKUP(B39,'Genel Puan Tablosu'!B21:W34,22,0)," ")</f>
        <v xml:space="preserve"> </v>
      </c>
      <c r="X39" s="497" t="str">
        <f>IF(B39="","",SUMIF(#REF!,"PUAN",$C39:$V39))</f>
        <v/>
      </c>
      <c r="Y39" s="332">
        <f t="shared" si="2"/>
        <v>0</v>
      </c>
    </row>
    <row r="40" spans="1:25" ht="34.5" hidden="1" customHeight="1">
      <c r="A40" s="195"/>
      <c r="B40" s="199"/>
      <c r="C40" s="196" t="str">
        <f>IF(ISERROR(VLOOKUP(B40,#REF!,2,0)),"",(VLOOKUP(B40,#REF!,2,0)))</f>
        <v/>
      </c>
      <c r="D40" s="327" t="str">
        <f>IF(ISERROR(VLOOKUP(B40,#REF!,3,0)),"",(VLOOKUP(B40,#REF!,3,0)))</f>
        <v/>
      </c>
      <c r="E40" s="197" t="str">
        <f>IF(ISERROR(VLOOKUP(B40,#REF!,2,0)),"",(VLOOKUP(B40,#REF!,2,0)))</f>
        <v/>
      </c>
      <c r="F40" s="328" t="str">
        <f>IF(ISERROR(VLOOKUP(B40,#REF!,3,0)),"",(VLOOKUP(B40,#REF!,3,0)))</f>
        <v/>
      </c>
      <c r="G40" s="217" t="str">
        <f>IF(ISERROR(VLOOKUP(B40,#REF!,2,0)),"",(VLOOKUP(B40,#REF!,2,0)))</f>
        <v/>
      </c>
      <c r="H40" s="328" t="str">
        <f>IF(ISERROR(VLOOKUP(B40,#REF!,3,0)),"",(VLOOKUP(B40,#REF!,3,0)))</f>
        <v/>
      </c>
      <c r="I40" s="218" t="str">
        <f>IF(ISERROR(VLOOKUP(B40,#REF!,23,0)),"",(VLOOKUP(B40,#REF!,23,0)))</f>
        <v/>
      </c>
      <c r="J40" s="329" t="str">
        <f>IF(ISERROR(VLOOKUP(B40,#REF!,24,0)),"",(VLOOKUP(B40,#REF!,24,0)))</f>
        <v/>
      </c>
      <c r="K40" s="197" t="str">
        <f>IF(ISERROR(VLOOKUP(B40,#REF!,9,0)),"",(VLOOKUP(B40,#REF!,9,0)))</f>
        <v/>
      </c>
      <c r="L40" s="328" t="str">
        <f>IF(ISERROR(VLOOKUP(B40,#REF!,10,0)),"",(VLOOKUP(B40,#REF!,10,0)))</f>
        <v/>
      </c>
      <c r="M40" s="229" t="str">
        <f>IF(ISERROR(VLOOKUP(B40,#REF!,9,0)),"",(VLOOKUP(B40,#REF!,9,0)))</f>
        <v/>
      </c>
      <c r="N40" s="327" t="str">
        <f>IF(ISERROR(VLOOKUP(B40,#REF!,10,0)),"",(VLOOKUP(B40,#REF!,10,0)))</f>
        <v/>
      </c>
      <c r="O40" s="217" t="str">
        <f>IF(ISERROR(VLOOKUP(B40,#REF!,2,0)),"",(VLOOKUP(B40,#REF!,2,0)))</f>
        <v/>
      </c>
      <c r="P40" s="328" t="str">
        <f>IF(ISERROR(VLOOKUP(B40,#REF!,3,0)),"",(VLOOKUP(B40,#REF!,3,0)))</f>
        <v/>
      </c>
      <c r="Q40" s="197" t="str">
        <f>IF(ISERROR(VLOOKUP(B40,#REF!,9,0)),"",(VLOOKUP(B40,#REF!,9,0)))</f>
        <v/>
      </c>
      <c r="R40" s="328" t="str">
        <f>IF(ISERROR(VLOOKUP(B40,#REF!,10,0)),"",(VLOOKUP(B40,#REF!,10,0)))</f>
        <v/>
      </c>
      <c r="S40" s="486" t="str">
        <f>IF(ISERROR(VLOOKUP(B40,#REF!,2,0)),"",(VLOOKUP(B40,#REF!,2,0)))</f>
        <v/>
      </c>
      <c r="T40" s="485" t="str">
        <f>IF(ISERROR(VLOOKUP(B40,#REF!,3,0)),"",(VLOOKUP(B40,#REF!,3,0)))</f>
        <v/>
      </c>
      <c r="U40" s="486" t="str">
        <f>IF(ISERROR(VLOOKUP(B40,#REF!,2,0)),"",(VLOOKUP(B40,#REF!,2,0)))</f>
        <v/>
      </c>
      <c r="V40" s="485" t="str">
        <f>IF(ISERROR(VLOOKUP(B40,#REF!,3,0)),"",(VLOOKUP(B40,#REF!,3,0)))</f>
        <v/>
      </c>
      <c r="W40" s="331" t="str">
        <f>IFERROR(VLOOKUP(B40,'Genel Puan Tablosu'!B22:W35,22,0)," ")</f>
        <v xml:space="preserve"> </v>
      </c>
      <c r="X40" s="497" t="str">
        <f>IF(B40="","",SUMIF(#REF!,"PUAN",$C40:$V40))</f>
        <v/>
      </c>
      <c r="Y40" s="332">
        <f t="shared" si="2"/>
        <v>0</v>
      </c>
    </row>
    <row r="41" spans="1:25" ht="34.5" hidden="1" customHeight="1">
      <c r="A41" s="195"/>
      <c r="B41" s="199"/>
      <c r="C41" s="196" t="str">
        <f>IF(ISERROR(VLOOKUP(B41,#REF!,2,0)),"",(VLOOKUP(B41,#REF!,2,0)))</f>
        <v/>
      </c>
      <c r="D41" s="327" t="str">
        <f>IF(ISERROR(VLOOKUP(B41,#REF!,3,0)),"",(VLOOKUP(B41,#REF!,3,0)))</f>
        <v/>
      </c>
      <c r="E41" s="197" t="str">
        <f>IF(ISERROR(VLOOKUP(B41,#REF!,2,0)),"",(VLOOKUP(B41,#REF!,2,0)))</f>
        <v/>
      </c>
      <c r="F41" s="328" t="str">
        <f>IF(ISERROR(VLOOKUP(B41,#REF!,3,0)),"",(VLOOKUP(B41,#REF!,3,0)))</f>
        <v/>
      </c>
      <c r="G41" s="217" t="str">
        <f>IF(ISERROR(VLOOKUP(B41,#REF!,2,0)),"",(VLOOKUP(B41,#REF!,2,0)))</f>
        <v/>
      </c>
      <c r="H41" s="328" t="str">
        <f>IF(ISERROR(VLOOKUP(B41,#REF!,3,0)),"",(VLOOKUP(B41,#REF!,3,0)))</f>
        <v/>
      </c>
      <c r="I41" s="218" t="str">
        <f>IF(ISERROR(VLOOKUP(B41,#REF!,23,0)),"",(VLOOKUP(B41,#REF!,23,0)))</f>
        <v/>
      </c>
      <c r="J41" s="329" t="str">
        <f>IF(ISERROR(VLOOKUP(B41,#REF!,24,0)),"",(VLOOKUP(B41,#REF!,24,0)))</f>
        <v/>
      </c>
      <c r="K41" s="197" t="str">
        <f>IF(ISERROR(VLOOKUP(B41,#REF!,9,0)),"",(VLOOKUP(B41,#REF!,9,0)))</f>
        <v/>
      </c>
      <c r="L41" s="328" t="str">
        <f>IF(ISERROR(VLOOKUP(B41,#REF!,10,0)),"",(VLOOKUP(B41,#REF!,10,0)))</f>
        <v/>
      </c>
      <c r="M41" s="229" t="str">
        <f>IF(ISERROR(VLOOKUP(B41,#REF!,9,0)),"",(VLOOKUP(B41,#REF!,9,0)))</f>
        <v/>
      </c>
      <c r="N41" s="327" t="str">
        <f>IF(ISERROR(VLOOKUP(B41,#REF!,10,0)),"",(VLOOKUP(B41,#REF!,10,0)))</f>
        <v/>
      </c>
      <c r="O41" s="217" t="str">
        <f>IF(ISERROR(VLOOKUP(B41,#REF!,2,0)),"",(VLOOKUP(B41,#REF!,2,0)))</f>
        <v/>
      </c>
      <c r="P41" s="328" t="str">
        <f>IF(ISERROR(VLOOKUP(B41,#REF!,3,0)),"",(VLOOKUP(B41,#REF!,3,0)))</f>
        <v/>
      </c>
      <c r="Q41" s="197" t="str">
        <f>IF(ISERROR(VLOOKUP(B41,#REF!,9,0)),"",(VLOOKUP(B41,#REF!,9,0)))</f>
        <v/>
      </c>
      <c r="R41" s="328" t="str">
        <f>IF(ISERROR(VLOOKUP(B41,#REF!,10,0)),"",(VLOOKUP(B41,#REF!,10,0)))</f>
        <v/>
      </c>
      <c r="S41" s="486" t="str">
        <f>IF(ISERROR(VLOOKUP(B41,#REF!,2,0)),"",(VLOOKUP(B41,#REF!,2,0)))</f>
        <v/>
      </c>
      <c r="T41" s="485" t="str">
        <f>IF(ISERROR(VLOOKUP(B41,#REF!,3,0)),"",(VLOOKUP(B41,#REF!,3,0)))</f>
        <v/>
      </c>
      <c r="U41" s="486" t="str">
        <f>IF(ISERROR(VLOOKUP(B41,#REF!,2,0)),"",(VLOOKUP(B41,#REF!,2,0)))</f>
        <v/>
      </c>
      <c r="V41" s="485" t="str">
        <f>IF(ISERROR(VLOOKUP(B41,#REF!,3,0)),"",(VLOOKUP(B41,#REF!,3,0)))</f>
        <v/>
      </c>
      <c r="W41" s="331" t="str">
        <f>IFERROR(VLOOKUP(B41,'Genel Puan Tablosu'!B23:W36,22,0)," ")</f>
        <v xml:space="preserve"> </v>
      </c>
      <c r="X41" s="497" t="str">
        <f>IF(B41="","",SUMIF(#REF!,"PUAN",$C41:$V41))</f>
        <v/>
      </c>
      <c r="Y41" s="332">
        <f t="shared" si="2"/>
        <v>0</v>
      </c>
    </row>
    <row r="42" spans="1:25" ht="34.5" hidden="1" customHeight="1">
      <c r="A42" s="195"/>
      <c r="B42" s="199"/>
      <c r="C42" s="196" t="str">
        <f>IF(ISERROR(VLOOKUP(B42,#REF!,2,0)),"",(VLOOKUP(B42,#REF!,2,0)))</f>
        <v/>
      </c>
      <c r="D42" s="327" t="str">
        <f>IF(ISERROR(VLOOKUP(B42,#REF!,3,0)),"",(VLOOKUP(B42,#REF!,3,0)))</f>
        <v/>
      </c>
      <c r="E42" s="197" t="str">
        <f>IF(ISERROR(VLOOKUP(B42,#REF!,2,0)),"",(VLOOKUP(B42,#REF!,2,0)))</f>
        <v/>
      </c>
      <c r="F42" s="328" t="str">
        <f>IF(ISERROR(VLOOKUP(B42,#REF!,3,0)),"",(VLOOKUP(B42,#REF!,3,0)))</f>
        <v/>
      </c>
      <c r="G42" s="217" t="str">
        <f>IF(ISERROR(VLOOKUP(B42,#REF!,2,0)),"",(VLOOKUP(B42,#REF!,2,0)))</f>
        <v/>
      </c>
      <c r="H42" s="328" t="str">
        <f>IF(ISERROR(VLOOKUP(B42,#REF!,3,0)),"",(VLOOKUP(B42,#REF!,3,0)))</f>
        <v/>
      </c>
      <c r="I42" s="218" t="str">
        <f>IF(ISERROR(VLOOKUP(B42,#REF!,23,0)),"",(VLOOKUP(B42,#REF!,23,0)))</f>
        <v/>
      </c>
      <c r="J42" s="329" t="str">
        <f>IF(ISERROR(VLOOKUP(B42,#REF!,24,0)),"",(VLOOKUP(B42,#REF!,24,0)))</f>
        <v/>
      </c>
      <c r="K42" s="197" t="str">
        <f>IF(ISERROR(VLOOKUP(B42,#REF!,9,0)),"",(VLOOKUP(B42,#REF!,9,0)))</f>
        <v/>
      </c>
      <c r="L42" s="328" t="str">
        <f>IF(ISERROR(VLOOKUP(B42,#REF!,10,0)),"",(VLOOKUP(B42,#REF!,10,0)))</f>
        <v/>
      </c>
      <c r="M42" s="229" t="str">
        <f>IF(ISERROR(VLOOKUP(B42,#REF!,9,0)),"",(VLOOKUP(B42,#REF!,9,0)))</f>
        <v/>
      </c>
      <c r="N42" s="327" t="str">
        <f>IF(ISERROR(VLOOKUP(B42,#REF!,10,0)),"",(VLOOKUP(B42,#REF!,10,0)))</f>
        <v/>
      </c>
      <c r="O42" s="217" t="str">
        <f>IF(ISERROR(VLOOKUP(B42,#REF!,2,0)),"",(VLOOKUP(B42,#REF!,2,0)))</f>
        <v/>
      </c>
      <c r="P42" s="328" t="str">
        <f>IF(ISERROR(VLOOKUP(B42,#REF!,3,0)),"",(VLOOKUP(B42,#REF!,3,0)))</f>
        <v/>
      </c>
      <c r="Q42" s="197" t="str">
        <f>IF(ISERROR(VLOOKUP(B42,#REF!,9,0)),"",(VLOOKUP(B42,#REF!,9,0)))</f>
        <v/>
      </c>
      <c r="R42" s="328" t="str">
        <f>IF(ISERROR(VLOOKUP(B42,#REF!,10,0)),"",(VLOOKUP(B42,#REF!,10,0)))</f>
        <v/>
      </c>
      <c r="S42" s="486" t="str">
        <f>IF(ISERROR(VLOOKUP(B42,#REF!,2,0)),"",(VLOOKUP(B42,#REF!,2,0)))</f>
        <v/>
      </c>
      <c r="T42" s="485" t="str">
        <f>IF(ISERROR(VLOOKUP(B42,#REF!,3,0)),"",(VLOOKUP(B42,#REF!,3,0)))</f>
        <v/>
      </c>
      <c r="U42" s="486" t="str">
        <f>IF(ISERROR(VLOOKUP(B42,#REF!,2,0)),"",(VLOOKUP(B42,#REF!,2,0)))</f>
        <v/>
      </c>
      <c r="V42" s="485" t="str">
        <f>IF(ISERROR(VLOOKUP(B42,#REF!,3,0)),"",(VLOOKUP(B42,#REF!,3,0)))</f>
        <v/>
      </c>
      <c r="W42" s="331" t="str">
        <f>IFERROR(VLOOKUP(B42,'Genel Puan Tablosu'!B24:W37,22,0)," ")</f>
        <v xml:space="preserve"> </v>
      </c>
      <c r="X42" s="497" t="str">
        <f>IF(B42="","",SUMIF(#REF!,"PUAN",$C42:$V42))</f>
        <v/>
      </c>
      <c r="Y42" s="332">
        <f t="shared" si="2"/>
        <v>0</v>
      </c>
    </row>
    <row r="43" spans="1:25" ht="34.5" hidden="1" customHeight="1">
      <c r="A43" s="195"/>
      <c r="B43" s="199"/>
      <c r="C43" s="196" t="str">
        <f>IF(ISERROR(VLOOKUP(B43,#REF!,2,0)),"",(VLOOKUP(B43,#REF!,2,0)))</f>
        <v/>
      </c>
      <c r="D43" s="327" t="str">
        <f>IF(ISERROR(VLOOKUP(B43,#REF!,3,0)),"",(VLOOKUP(B43,#REF!,3,0)))</f>
        <v/>
      </c>
      <c r="E43" s="197" t="str">
        <f>IF(ISERROR(VLOOKUP(B43,#REF!,2,0)),"",(VLOOKUP(B43,#REF!,2,0)))</f>
        <v/>
      </c>
      <c r="F43" s="328" t="str">
        <f>IF(ISERROR(VLOOKUP(B43,#REF!,3,0)),"",(VLOOKUP(B43,#REF!,3,0)))</f>
        <v/>
      </c>
      <c r="G43" s="217" t="str">
        <f>IF(ISERROR(VLOOKUP(B43,#REF!,2,0)),"",(VLOOKUP(B43,#REF!,2,0)))</f>
        <v/>
      </c>
      <c r="H43" s="328" t="str">
        <f>IF(ISERROR(VLOOKUP(B43,#REF!,3,0)),"",(VLOOKUP(B43,#REF!,3,0)))</f>
        <v/>
      </c>
      <c r="I43" s="218" t="str">
        <f>IF(ISERROR(VLOOKUP(B43,#REF!,23,0)),"",(VLOOKUP(B43,#REF!,23,0)))</f>
        <v/>
      </c>
      <c r="J43" s="329" t="str">
        <f>IF(ISERROR(VLOOKUP(B43,#REF!,24,0)),"",(VLOOKUP(B43,#REF!,24,0)))</f>
        <v/>
      </c>
      <c r="K43" s="197" t="str">
        <f>IF(ISERROR(VLOOKUP(B43,#REF!,9,0)),"",(VLOOKUP(B43,#REF!,9,0)))</f>
        <v/>
      </c>
      <c r="L43" s="328" t="str">
        <f>IF(ISERROR(VLOOKUP(B43,#REF!,10,0)),"",(VLOOKUP(B43,#REF!,10,0)))</f>
        <v/>
      </c>
      <c r="M43" s="229" t="str">
        <f>IF(ISERROR(VLOOKUP(B43,#REF!,9,0)),"",(VLOOKUP(B43,#REF!,9,0)))</f>
        <v/>
      </c>
      <c r="N43" s="327" t="str">
        <f>IF(ISERROR(VLOOKUP(B43,#REF!,10,0)),"",(VLOOKUP(B43,#REF!,10,0)))</f>
        <v/>
      </c>
      <c r="O43" s="217" t="str">
        <f>IF(ISERROR(VLOOKUP(B43,#REF!,2,0)),"",(VLOOKUP(B43,#REF!,2,0)))</f>
        <v/>
      </c>
      <c r="P43" s="328" t="str">
        <f>IF(ISERROR(VLOOKUP(B43,#REF!,3,0)),"",(VLOOKUP(B43,#REF!,3,0)))</f>
        <v/>
      </c>
      <c r="Q43" s="197" t="str">
        <f>IF(ISERROR(VLOOKUP(B43,#REF!,9,0)),"",(VLOOKUP(B43,#REF!,9,0)))</f>
        <v/>
      </c>
      <c r="R43" s="328" t="str">
        <f>IF(ISERROR(VLOOKUP(B43,#REF!,10,0)),"",(VLOOKUP(B43,#REF!,10,0)))</f>
        <v/>
      </c>
      <c r="S43" s="486" t="str">
        <f>IF(ISERROR(VLOOKUP(B43,#REF!,2,0)),"",(VLOOKUP(B43,#REF!,2,0)))</f>
        <v/>
      </c>
      <c r="T43" s="485" t="str">
        <f>IF(ISERROR(VLOOKUP(B43,#REF!,3,0)),"",(VLOOKUP(B43,#REF!,3,0)))</f>
        <v/>
      </c>
      <c r="U43" s="486" t="str">
        <f>IF(ISERROR(VLOOKUP(B43,#REF!,2,0)),"",(VLOOKUP(B43,#REF!,2,0)))</f>
        <v/>
      </c>
      <c r="V43" s="485" t="str">
        <f>IF(ISERROR(VLOOKUP(B43,#REF!,3,0)),"",(VLOOKUP(B43,#REF!,3,0)))</f>
        <v/>
      </c>
      <c r="W43" s="331" t="str">
        <f>IFERROR(VLOOKUP(B43,'Genel Puan Tablosu'!B25:W38,22,0)," ")</f>
        <v xml:space="preserve"> </v>
      </c>
      <c r="X43" s="497" t="str">
        <f>IF(B43="","",SUMIF(#REF!,"PUAN",$C43:$V43))</f>
        <v/>
      </c>
      <c r="Y43" s="332">
        <f t="shared" si="2"/>
        <v>0</v>
      </c>
    </row>
    <row r="44" spans="1:25" ht="34.5" hidden="1" customHeight="1">
      <c r="A44" s="195"/>
      <c r="B44" s="199"/>
      <c r="C44" s="196" t="str">
        <f>IF(ISERROR(VLOOKUP(B44,#REF!,2,0)),"",(VLOOKUP(B44,#REF!,2,0)))</f>
        <v/>
      </c>
      <c r="D44" s="327" t="str">
        <f>IF(ISERROR(VLOOKUP(B44,#REF!,3,0)),"",(VLOOKUP(B44,#REF!,3,0)))</f>
        <v/>
      </c>
      <c r="E44" s="197" t="str">
        <f>IF(ISERROR(VLOOKUP(B44,#REF!,2,0)),"",(VLOOKUP(B44,#REF!,2,0)))</f>
        <v/>
      </c>
      <c r="F44" s="328" t="str">
        <f>IF(ISERROR(VLOOKUP(B44,#REF!,3,0)),"",(VLOOKUP(B44,#REF!,3,0)))</f>
        <v/>
      </c>
      <c r="G44" s="217" t="str">
        <f>IF(ISERROR(VLOOKUP(B44,#REF!,2,0)),"",(VLOOKUP(B44,#REF!,2,0)))</f>
        <v/>
      </c>
      <c r="H44" s="328" t="str">
        <f>IF(ISERROR(VLOOKUP(B44,#REF!,3,0)),"",(VLOOKUP(B44,#REF!,3,0)))</f>
        <v/>
      </c>
      <c r="I44" s="218" t="str">
        <f>IF(ISERROR(VLOOKUP(B44,#REF!,23,0)),"",(VLOOKUP(B44,#REF!,23,0)))</f>
        <v/>
      </c>
      <c r="J44" s="329" t="str">
        <f>IF(ISERROR(VLOOKUP(B44,#REF!,24,0)),"",(VLOOKUP(B44,#REF!,24,0)))</f>
        <v/>
      </c>
      <c r="K44" s="197" t="str">
        <f>IF(ISERROR(VLOOKUP(B44,#REF!,9,0)),"",(VLOOKUP(B44,#REF!,9,0)))</f>
        <v/>
      </c>
      <c r="L44" s="328" t="str">
        <f>IF(ISERROR(VLOOKUP(B44,#REF!,10,0)),"",(VLOOKUP(B44,#REF!,10,0)))</f>
        <v/>
      </c>
      <c r="M44" s="229" t="str">
        <f>IF(ISERROR(VLOOKUP(B44,#REF!,9,0)),"",(VLOOKUP(B44,#REF!,9,0)))</f>
        <v/>
      </c>
      <c r="N44" s="327" t="str">
        <f>IF(ISERROR(VLOOKUP(B44,#REF!,10,0)),"",(VLOOKUP(B44,#REF!,10,0)))</f>
        <v/>
      </c>
      <c r="O44" s="217" t="str">
        <f>IF(ISERROR(VLOOKUP(B44,#REF!,2,0)),"",(VLOOKUP(B44,#REF!,2,0)))</f>
        <v/>
      </c>
      <c r="P44" s="328" t="str">
        <f>IF(ISERROR(VLOOKUP(B44,#REF!,3,0)),"",(VLOOKUP(B44,#REF!,3,0)))</f>
        <v/>
      </c>
      <c r="Q44" s="197" t="str">
        <f>IF(ISERROR(VLOOKUP(B44,#REF!,9,0)),"",(VLOOKUP(B44,#REF!,9,0)))</f>
        <v/>
      </c>
      <c r="R44" s="328" t="str">
        <f>IF(ISERROR(VLOOKUP(B44,#REF!,10,0)),"",(VLOOKUP(B44,#REF!,10,0)))</f>
        <v/>
      </c>
      <c r="S44" s="486" t="str">
        <f>IF(ISERROR(VLOOKUP(B44,#REF!,2,0)),"",(VLOOKUP(B44,#REF!,2,0)))</f>
        <v/>
      </c>
      <c r="T44" s="485" t="str">
        <f>IF(ISERROR(VLOOKUP(B44,#REF!,3,0)),"",(VLOOKUP(B44,#REF!,3,0)))</f>
        <v/>
      </c>
      <c r="U44" s="486" t="str">
        <f>IF(ISERROR(VLOOKUP(B44,#REF!,2,0)),"",(VLOOKUP(B44,#REF!,2,0)))</f>
        <v/>
      </c>
      <c r="V44" s="485" t="str">
        <f>IF(ISERROR(VLOOKUP(B44,#REF!,3,0)),"",(VLOOKUP(B44,#REF!,3,0)))</f>
        <v/>
      </c>
      <c r="W44" s="331" t="str">
        <f>IFERROR(VLOOKUP(B44,'Genel Puan Tablosu'!B26:W39,22,0)," ")</f>
        <v xml:space="preserve"> </v>
      </c>
      <c r="X44" s="497" t="str">
        <f>IF(B44="","",SUMIF(#REF!,"PUAN",$C44:$V44))</f>
        <v/>
      </c>
      <c r="Y44" s="332">
        <f t="shared" si="2"/>
        <v>0</v>
      </c>
    </row>
    <row r="45" spans="1:25" ht="34.5" hidden="1" customHeight="1">
      <c r="A45" s="195"/>
      <c r="B45" s="199"/>
      <c r="C45" s="196" t="str">
        <f>IF(ISERROR(VLOOKUP(B45,#REF!,2,0)),"",(VLOOKUP(B45,#REF!,2,0)))</f>
        <v/>
      </c>
      <c r="D45" s="327" t="str">
        <f>IF(ISERROR(VLOOKUP(B45,#REF!,3,0)),"",(VLOOKUP(B45,#REF!,3,0)))</f>
        <v/>
      </c>
      <c r="E45" s="197" t="str">
        <f>IF(ISERROR(VLOOKUP(B45,#REF!,2,0)),"",(VLOOKUP(B45,#REF!,2,0)))</f>
        <v/>
      </c>
      <c r="F45" s="328" t="str">
        <f>IF(ISERROR(VLOOKUP(B45,#REF!,3,0)),"",(VLOOKUP(B45,#REF!,3,0)))</f>
        <v/>
      </c>
      <c r="G45" s="217" t="str">
        <f>IF(ISERROR(VLOOKUP(B45,#REF!,2,0)),"",(VLOOKUP(B45,#REF!,2,0)))</f>
        <v/>
      </c>
      <c r="H45" s="328" t="str">
        <f>IF(ISERROR(VLOOKUP(B45,#REF!,3,0)),"",(VLOOKUP(B45,#REF!,3,0)))</f>
        <v/>
      </c>
      <c r="I45" s="218" t="str">
        <f>IF(ISERROR(VLOOKUP(B45,#REF!,23,0)),"",(VLOOKUP(B45,#REF!,23,0)))</f>
        <v/>
      </c>
      <c r="J45" s="329" t="str">
        <f>IF(ISERROR(VLOOKUP(B45,#REF!,24,0)),"",(VLOOKUP(B45,#REF!,24,0)))</f>
        <v/>
      </c>
      <c r="K45" s="197" t="str">
        <f>IF(ISERROR(VLOOKUP(B45,#REF!,9,0)),"",(VLOOKUP(B45,#REF!,9,0)))</f>
        <v/>
      </c>
      <c r="L45" s="328" t="str">
        <f>IF(ISERROR(VLOOKUP(B45,#REF!,10,0)),"",(VLOOKUP(B45,#REF!,10,0)))</f>
        <v/>
      </c>
      <c r="M45" s="229" t="str">
        <f>IF(ISERROR(VLOOKUP(B45,#REF!,9,0)),"",(VLOOKUP(B45,#REF!,9,0)))</f>
        <v/>
      </c>
      <c r="N45" s="327" t="str">
        <f>IF(ISERROR(VLOOKUP(B45,#REF!,10,0)),"",(VLOOKUP(B45,#REF!,10,0)))</f>
        <v/>
      </c>
      <c r="O45" s="217" t="str">
        <f>IF(ISERROR(VLOOKUP(B45,#REF!,2,0)),"",(VLOOKUP(B45,#REF!,2,0)))</f>
        <v/>
      </c>
      <c r="P45" s="328" t="str">
        <f>IF(ISERROR(VLOOKUP(B45,#REF!,3,0)),"",(VLOOKUP(B45,#REF!,3,0)))</f>
        <v/>
      </c>
      <c r="Q45" s="197" t="str">
        <f>IF(ISERROR(VLOOKUP(B45,#REF!,9,0)),"",(VLOOKUP(B45,#REF!,9,0)))</f>
        <v/>
      </c>
      <c r="R45" s="328" t="str">
        <f>IF(ISERROR(VLOOKUP(B45,#REF!,10,0)),"",(VLOOKUP(B45,#REF!,10,0)))</f>
        <v/>
      </c>
      <c r="S45" s="486" t="str">
        <f>IF(ISERROR(VLOOKUP(B45,#REF!,2,0)),"",(VLOOKUP(B45,#REF!,2,0)))</f>
        <v/>
      </c>
      <c r="T45" s="485" t="str">
        <f>IF(ISERROR(VLOOKUP(B45,#REF!,3,0)),"",(VLOOKUP(B45,#REF!,3,0)))</f>
        <v/>
      </c>
      <c r="U45" s="486" t="str">
        <f>IF(ISERROR(VLOOKUP(B45,#REF!,2,0)),"",(VLOOKUP(B45,#REF!,2,0)))</f>
        <v/>
      </c>
      <c r="V45" s="485" t="str">
        <f>IF(ISERROR(VLOOKUP(B45,#REF!,3,0)),"",(VLOOKUP(B45,#REF!,3,0)))</f>
        <v/>
      </c>
      <c r="W45" s="331" t="str">
        <f>IFERROR(VLOOKUP(B45,'Genel Puan Tablosu'!B27:W40,22,0)," ")</f>
        <v xml:space="preserve"> </v>
      </c>
      <c r="X45" s="497" t="str">
        <f>IF(B45="","",SUMIF(#REF!,"PUAN",$C45:$V45))</f>
        <v/>
      </c>
      <c r="Y45" s="332">
        <f t="shared" si="2"/>
        <v>0</v>
      </c>
    </row>
    <row r="46" spans="1:25" ht="34.5" hidden="1" customHeight="1">
      <c r="A46" s="195"/>
      <c r="B46" s="199"/>
      <c r="C46" s="196" t="str">
        <f>IF(ISERROR(VLOOKUP(B46,#REF!,2,0)),"",(VLOOKUP(B46,#REF!,2,0)))</f>
        <v/>
      </c>
      <c r="D46" s="327" t="str">
        <f>IF(ISERROR(VLOOKUP(B46,#REF!,3,0)),"",(VLOOKUP(B46,#REF!,3,0)))</f>
        <v/>
      </c>
      <c r="E46" s="197" t="str">
        <f>IF(ISERROR(VLOOKUP(B46,#REF!,2,0)),"",(VLOOKUP(B46,#REF!,2,0)))</f>
        <v/>
      </c>
      <c r="F46" s="328" t="str">
        <f>IF(ISERROR(VLOOKUP(B46,#REF!,3,0)),"",(VLOOKUP(B46,#REF!,3,0)))</f>
        <v/>
      </c>
      <c r="G46" s="217" t="str">
        <f>IF(ISERROR(VLOOKUP(B46,#REF!,2,0)),"",(VLOOKUP(B46,#REF!,2,0)))</f>
        <v/>
      </c>
      <c r="H46" s="328" t="str">
        <f>IF(ISERROR(VLOOKUP(B46,#REF!,3,0)),"",(VLOOKUP(B46,#REF!,3,0)))</f>
        <v/>
      </c>
      <c r="I46" s="218" t="str">
        <f>IF(ISERROR(VLOOKUP(B46,#REF!,23,0)),"",(VLOOKUP(B46,#REF!,23,0)))</f>
        <v/>
      </c>
      <c r="J46" s="329" t="str">
        <f>IF(ISERROR(VLOOKUP(B46,#REF!,24,0)),"",(VLOOKUP(B46,#REF!,24,0)))</f>
        <v/>
      </c>
      <c r="K46" s="197" t="str">
        <f>IF(ISERROR(VLOOKUP(B46,#REF!,9,0)),"",(VLOOKUP(B46,#REF!,9,0)))</f>
        <v/>
      </c>
      <c r="L46" s="328" t="str">
        <f>IF(ISERROR(VLOOKUP(B46,#REF!,10,0)),"",(VLOOKUP(B46,#REF!,10,0)))</f>
        <v/>
      </c>
      <c r="M46" s="229" t="str">
        <f>IF(ISERROR(VLOOKUP(B46,#REF!,9,0)),"",(VLOOKUP(B46,#REF!,9,0)))</f>
        <v/>
      </c>
      <c r="N46" s="327" t="str">
        <f>IF(ISERROR(VLOOKUP(B46,#REF!,10,0)),"",(VLOOKUP(B46,#REF!,10,0)))</f>
        <v/>
      </c>
      <c r="O46" s="217" t="str">
        <f>IF(ISERROR(VLOOKUP(B46,#REF!,2,0)),"",(VLOOKUP(B46,#REF!,2,0)))</f>
        <v/>
      </c>
      <c r="P46" s="328" t="str">
        <f>IF(ISERROR(VLOOKUP(B46,#REF!,3,0)),"",(VLOOKUP(B46,#REF!,3,0)))</f>
        <v/>
      </c>
      <c r="Q46" s="197" t="str">
        <f>IF(ISERROR(VLOOKUP(B46,#REF!,9,0)),"",(VLOOKUP(B46,#REF!,9,0)))</f>
        <v/>
      </c>
      <c r="R46" s="328" t="str">
        <f>IF(ISERROR(VLOOKUP(B46,#REF!,10,0)),"",(VLOOKUP(B46,#REF!,10,0)))</f>
        <v/>
      </c>
      <c r="S46" s="486" t="str">
        <f>IF(ISERROR(VLOOKUP(B46,#REF!,2,0)),"",(VLOOKUP(B46,#REF!,2,0)))</f>
        <v/>
      </c>
      <c r="T46" s="485" t="str">
        <f>IF(ISERROR(VLOOKUP(B46,#REF!,3,0)),"",(VLOOKUP(B46,#REF!,3,0)))</f>
        <v/>
      </c>
      <c r="U46" s="486" t="str">
        <f>IF(ISERROR(VLOOKUP(B46,#REF!,2,0)),"",(VLOOKUP(B46,#REF!,2,0)))</f>
        <v/>
      </c>
      <c r="V46" s="485" t="str">
        <f>IF(ISERROR(VLOOKUP(B46,#REF!,3,0)),"",(VLOOKUP(B46,#REF!,3,0)))</f>
        <v/>
      </c>
      <c r="W46" s="331" t="str">
        <f>IFERROR(VLOOKUP(B46,'Genel Puan Tablosu'!B28:W41,22,0)," ")</f>
        <v xml:space="preserve"> </v>
      </c>
      <c r="X46" s="497" t="str">
        <f>IF(B46="","",SUMIF(#REF!,"PUAN",$C46:$V46))</f>
        <v/>
      </c>
      <c r="Y46" s="332">
        <f t="shared" si="2"/>
        <v>0</v>
      </c>
    </row>
    <row r="47" spans="1:25" ht="34.5" hidden="1" customHeight="1">
      <c r="A47" s="195"/>
      <c r="B47" s="199"/>
      <c r="C47" s="196" t="str">
        <f>IF(ISERROR(VLOOKUP(B47,#REF!,2,0)),"",(VLOOKUP(B47,#REF!,2,0)))</f>
        <v/>
      </c>
      <c r="D47" s="327" t="str">
        <f>IF(ISERROR(VLOOKUP(B47,#REF!,3,0)),"",(VLOOKUP(B47,#REF!,3,0)))</f>
        <v/>
      </c>
      <c r="E47" s="197" t="str">
        <f>IF(ISERROR(VLOOKUP(B47,#REF!,2,0)),"",(VLOOKUP(B47,#REF!,2,0)))</f>
        <v/>
      </c>
      <c r="F47" s="328" t="str">
        <f>IF(ISERROR(VLOOKUP(B47,#REF!,3,0)),"",(VLOOKUP(B47,#REF!,3,0)))</f>
        <v/>
      </c>
      <c r="G47" s="217" t="str">
        <f>IF(ISERROR(VLOOKUP(B47,#REF!,2,0)),"",(VLOOKUP(B47,#REF!,2,0)))</f>
        <v/>
      </c>
      <c r="H47" s="328" t="str">
        <f>IF(ISERROR(VLOOKUP(B47,#REF!,3,0)),"",(VLOOKUP(B47,#REF!,3,0)))</f>
        <v/>
      </c>
      <c r="I47" s="218" t="str">
        <f>IF(ISERROR(VLOOKUP(B47,#REF!,23,0)),"",(VLOOKUP(B47,#REF!,23,0)))</f>
        <v/>
      </c>
      <c r="J47" s="329" t="str">
        <f>IF(ISERROR(VLOOKUP(B47,#REF!,24,0)),"",(VLOOKUP(B47,#REF!,24,0)))</f>
        <v/>
      </c>
      <c r="K47" s="197" t="str">
        <f>IF(ISERROR(VLOOKUP(B47,#REF!,9,0)),"",(VLOOKUP(B47,#REF!,9,0)))</f>
        <v/>
      </c>
      <c r="L47" s="328" t="str">
        <f>IF(ISERROR(VLOOKUP(B47,#REF!,10,0)),"",(VLOOKUP(B47,#REF!,10,0)))</f>
        <v/>
      </c>
      <c r="M47" s="229" t="str">
        <f>IF(ISERROR(VLOOKUP(B47,#REF!,9,0)),"",(VLOOKUP(B47,#REF!,9,0)))</f>
        <v/>
      </c>
      <c r="N47" s="327" t="str">
        <f>IF(ISERROR(VLOOKUP(B47,#REF!,10,0)),"",(VLOOKUP(B47,#REF!,10,0)))</f>
        <v/>
      </c>
      <c r="O47" s="217" t="str">
        <f>IF(ISERROR(VLOOKUP(B47,#REF!,2,0)),"",(VLOOKUP(B47,#REF!,2,0)))</f>
        <v/>
      </c>
      <c r="P47" s="328" t="str">
        <f>IF(ISERROR(VLOOKUP(B47,#REF!,3,0)),"",(VLOOKUP(B47,#REF!,3,0)))</f>
        <v/>
      </c>
      <c r="Q47" s="197" t="str">
        <f>IF(ISERROR(VLOOKUP(B47,#REF!,9,0)),"",(VLOOKUP(B47,#REF!,9,0)))</f>
        <v/>
      </c>
      <c r="R47" s="328" t="str">
        <f>IF(ISERROR(VLOOKUP(B47,#REF!,10,0)),"",(VLOOKUP(B47,#REF!,10,0)))</f>
        <v/>
      </c>
      <c r="S47" s="486" t="str">
        <f>IF(ISERROR(VLOOKUP(B47,#REF!,2,0)),"",(VLOOKUP(B47,#REF!,2,0)))</f>
        <v/>
      </c>
      <c r="T47" s="485" t="str">
        <f>IF(ISERROR(VLOOKUP(B47,#REF!,3,0)),"",(VLOOKUP(B47,#REF!,3,0)))</f>
        <v/>
      </c>
      <c r="U47" s="486" t="str">
        <f>IF(ISERROR(VLOOKUP(B47,#REF!,2,0)),"",(VLOOKUP(B47,#REF!,2,0)))</f>
        <v/>
      </c>
      <c r="V47" s="485" t="str">
        <f>IF(ISERROR(VLOOKUP(B47,#REF!,3,0)),"",(VLOOKUP(B47,#REF!,3,0)))</f>
        <v/>
      </c>
      <c r="W47" s="331" t="str">
        <f>IFERROR(VLOOKUP(B47,'Genel Puan Tablosu'!B29:W42,22,0)," ")</f>
        <v xml:space="preserve"> </v>
      </c>
      <c r="X47" s="497" t="str">
        <f>IF(B47="","",SUMIF(#REF!,"PUAN",$C47:$V47))</f>
        <v/>
      </c>
      <c r="Y47" s="332">
        <f t="shared" si="2"/>
        <v>0</v>
      </c>
    </row>
    <row r="48" spans="1:25" ht="34.5" hidden="1" customHeight="1">
      <c r="A48" s="195"/>
      <c r="B48" s="199"/>
      <c r="C48" s="196" t="str">
        <f>IF(ISERROR(VLOOKUP(B48,#REF!,2,0)),"",(VLOOKUP(B48,#REF!,2,0)))</f>
        <v/>
      </c>
      <c r="D48" s="327" t="str">
        <f>IF(ISERROR(VLOOKUP(B48,#REF!,3,0)),"",(VLOOKUP(B48,#REF!,3,0)))</f>
        <v/>
      </c>
      <c r="E48" s="197" t="str">
        <f>IF(ISERROR(VLOOKUP(B48,#REF!,2,0)),"",(VLOOKUP(B48,#REF!,2,0)))</f>
        <v/>
      </c>
      <c r="F48" s="328" t="str">
        <f>IF(ISERROR(VLOOKUP(B48,#REF!,3,0)),"",(VLOOKUP(B48,#REF!,3,0)))</f>
        <v/>
      </c>
      <c r="G48" s="217" t="str">
        <f>IF(ISERROR(VLOOKUP(B48,#REF!,2,0)),"",(VLOOKUP(B48,#REF!,2,0)))</f>
        <v/>
      </c>
      <c r="H48" s="328" t="str">
        <f>IF(ISERROR(VLOOKUP(B48,#REF!,3,0)),"",(VLOOKUP(B48,#REF!,3,0)))</f>
        <v/>
      </c>
      <c r="I48" s="218" t="str">
        <f>IF(ISERROR(VLOOKUP(B48,#REF!,23,0)),"",(VLOOKUP(B48,#REF!,23,0)))</f>
        <v/>
      </c>
      <c r="J48" s="329" t="str">
        <f>IF(ISERROR(VLOOKUP(B48,#REF!,24,0)),"",(VLOOKUP(B48,#REF!,24,0)))</f>
        <v/>
      </c>
      <c r="K48" s="197" t="str">
        <f>IF(ISERROR(VLOOKUP(B48,#REF!,9,0)),"",(VLOOKUP(B48,#REF!,9,0)))</f>
        <v/>
      </c>
      <c r="L48" s="328" t="str">
        <f>IF(ISERROR(VLOOKUP(B48,#REF!,10,0)),"",(VLOOKUP(B48,#REF!,10,0)))</f>
        <v/>
      </c>
      <c r="M48" s="229" t="str">
        <f>IF(ISERROR(VLOOKUP(B48,#REF!,9,0)),"",(VLOOKUP(B48,#REF!,9,0)))</f>
        <v/>
      </c>
      <c r="N48" s="327" t="str">
        <f>IF(ISERROR(VLOOKUP(B48,#REF!,10,0)),"",(VLOOKUP(B48,#REF!,10,0)))</f>
        <v/>
      </c>
      <c r="O48" s="217" t="str">
        <f>IF(ISERROR(VLOOKUP(B48,#REF!,2,0)),"",(VLOOKUP(B48,#REF!,2,0)))</f>
        <v/>
      </c>
      <c r="P48" s="328" t="str">
        <f>IF(ISERROR(VLOOKUP(B48,#REF!,3,0)),"",(VLOOKUP(B48,#REF!,3,0)))</f>
        <v/>
      </c>
      <c r="Q48" s="197" t="str">
        <f>IF(ISERROR(VLOOKUP(B48,#REF!,9,0)),"",(VLOOKUP(B48,#REF!,9,0)))</f>
        <v/>
      </c>
      <c r="R48" s="328" t="str">
        <f>IF(ISERROR(VLOOKUP(B48,#REF!,10,0)),"",(VLOOKUP(B48,#REF!,10,0)))</f>
        <v/>
      </c>
      <c r="S48" s="486" t="str">
        <f>IF(ISERROR(VLOOKUP(B48,#REF!,2,0)),"",(VLOOKUP(B48,#REF!,2,0)))</f>
        <v/>
      </c>
      <c r="T48" s="485" t="str">
        <f>IF(ISERROR(VLOOKUP(B48,#REF!,3,0)),"",(VLOOKUP(B48,#REF!,3,0)))</f>
        <v/>
      </c>
      <c r="U48" s="486" t="str">
        <f>IF(ISERROR(VLOOKUP(B48,#REF!,2,0)),"",(VLOOKUP(B48,#REF!,2,0)))</f>
        <v/>
      </c>
      <c r="V48" s="485" t="str">
        <f>IF(ISERROR(VLOOKUP(B48,#REF!,3,0)),"",(VLOOKUP(B48,#REF!,3,0)))</f>
        <v/>
      </c>
      <c r="W48" s="331" t="str">
        <f>IFERROR(VLOOKUP(B48,'Genel Puan Tablosu'!B30:W43,22,0)," ")</f>
        <v xml:space="preserve"> </v>
      </c>
      <c r="X48" s="497" t="str">
        <f>IF(B48="","",SUMIF(#REF!,"PUAN",$C48:$V48))</f>
        <v/>
      </c>
      <c r="Y48" s="332">
        <f t="shared" si="2"/>
        <v>0</v>
      </c>
    </row>
    <row r="49" spans="1:25" ht="34.5" hidden="1" customHeight="1">
      <c r="A49" s="195"/>
      <c r="B49" s="199"/>
      <c r="C49" s="196" t="str">
        <f>IF(ISERROR(VLOOKUP(B49,#REF!,2,0)),"",(VLOOKUP(B49,#REF!,2,0)))</f>
        <v/>
      </c>
      <c r="D49" s="327" t="str">
        <f>IF(ISERROR(VLOOKUP(B49,#REF!,3,0)),"",(VLOOKUP(B49,#REF!,3,0)))</f>
        <v/>
      </c>
      <c r="E49" s="197" t="str">
        <f>IF(ISERROR(VLOOKUP(B49,#REF!,2,0)),"",(VLOOKUP(B49,#REF!,2,0)))</f>
        <v/>
      </c>
      <c r="F49" s="328" t="str">
        <f>IF(ISERROR(VLOOKUP(B49,#REF!,3,0)),"",(VLOOKUP(B49,#REF!,3,0)))</f>
        <v/>
      </c>
      <c r="G49" s="217" t="str">
        <f>IF(ISERROR(VLOOKUP(B49,#REF!,2,0)),"",(VLOOKUP(B49,#REF!,2,0)))</f>
        <v/>
      </c>
      <c r="H49" s="328" t="str">
        <f>IF(ISERROR(VLOOKUP(B49,#REF!,3,0)),"",(VLOOKUP(B49,#REF!,3,0)))</f>
        <v/>
      </c>
      <c r="I49" s="218" t="str">
        <f>IF(ISERROR(VLOOKUP(B49,#REF!,23,0)),"",(VLOOKUP(B49,#REF!,23,0)))</f>
        <v/>
      </c>
      <c r="J49" s="329" t="str">
        <f>IF(ISERROR(VLOOKUP(B49,#REF!,24,0)),"",(VLOOKUP(B49,#REF!,24,0)))</f>
        <v/>
      </c>
      <c r="K49" s="197" t="str">
        <f>IF(ISERROR(VLOOKUP(B49,#REF!,9,0)),"",(VLOOKUP(B49,#REF!,9,0)))</f>
        <v/>
      </c>
      <c r="L49" s="328" t="str">
        <f>IF(ISERROR(VLOOKUP(B49,#REF!,10,0)),"",(VLOOKUP(B49,#REF!,10,0)))</f>
        <v/>
      </c>
      <c r="M49" s="229" t="str">
        <f>IF(ISERROR(VLOOKUP(B49,#REF!,9,0)),"",(VLOOKUP(B49,#REF!,9,0)))</f>
        <v/>
      </c>
      <c r="N49" s="327" t="str">
        <f>IF(ISERROR(VLOOKUP(B49,#REF!,10,0)),"",(VLOOKUP(B49,#REF!,10,0)))</f>
        <v/>
      </c>
      <c r="O49" s="217" t="str">
        <f>IF(ISERROR(VLOOKUP(B49,#REF!,2,0)),"",(VLOOKUP(B49,#REF!,2,0)))</f>
        <v/>
      </c>
      <c r="P49" s="328" t="str">
        <f>IF(ISERROR(VLOOKUP(B49,#REF!,3,0)),"",(VLOOKUP(B49,#REF!,3,0)))</f>
        <v/>
      </c>
      <c r="Q49" s="197" t="str">
        <f>IF(ISERROR(VLOOKUP(B49,#REF!,9,0)),"",(VLOOKUP(B49,#REF!,9,0)))</f>
        <v/>
      </c>
      <c r="R49" s="328" t="str">
        <f>IF(ISERROR(VLOOKUP(B49,#REF!,10,0)),"",(VLOOKUP(B49,#REF!,10,0)))</f>
        <v/>
      </c>
      <c r="S49" s="486" t="str">
        <f>IF(ISERROR(VLOOKUP(B49,#REF!,2,0)),"",(VLOOKUP(B49,#REF!,2,0)))</f>
        <v/>
      </c>
      <c r="T49" s="485" t="str">
        <f>IF(ISERROR(VLOOKUP(B49,#REF!,3,0)),"",(VLOOKUP(B49,#REF!,3,0)))</f>
        <v/>
      </c>
      <c r="U49" s="486" t="str">
        <f>IF(ISERROR(VLOOKUP(B49,#REF!,2,0)),"",(VLOOKUP(B49,#REF!,2,0)))</f>
        <v/>
      </c>
      <c r="V49" s="485" t="str">
        <f>IF(ISERROR(VLOOKUP(B49,#REF!,3,0)),"",(VLOOKUP(B49,#REF!,3,0)))</f>
        <v/>
      </c>
      <c r="W49" s="331" t="str">
        <f>IFERROR(VLOOKUP(B49,'Genel Puan Tablosu'!B31:W44,22,0)," ")</f>
        <v xml:space="preserve"> </v>
      </c>
      <c r="X49" s="497" t="str">
        <f>IF(B49="","",SUMIF(#REF!,"PUAN",$C49:$V49))</f>
        <v/>
      </c>
      <c r="Y49" s="332">
        <f t="shared" si="2"/>
        <v>0</v>
      </c>
    </row>
    <row r="50" spans="1:25" ht="24" customHeight="1"/>
    <row r="51" spans="1:25" ht="24" customHeight="1"/>
    <row r="52" spans="1:25" ht="24" customHeight="1"/>
    <row r="53" spans="1:25" ht="24" customHeight="1"/>
    <row r="54" spans="1:25" ht="22.5" customHeight="1"/>
    <row r="57" spans="1:25" ht="50.25" customHeight="1"/>
    <row r="58" spans="1:25" ht="50.25" customHeight="1"/>
    <row r="59" spans="1:25" ht="50.25" customHeight="1"/>
    <row r="60" spans="1:25" ht="50.25" customHeight="1"/>
    <row r="61" spans="1:25" ht="50.25" customHeight="1"/>
    <row r="62" spans="1:25" ht="50.25" customHeight="1"/>
    <row r="63" spans="1:25" ht="50.25" customHeight="1"/>
    <row r="64" spans="1:25" ht="50.25" customHeight="1"/>
    <row r="67" ht="61.5" customHeight="1"/>
    <row r="68" ht="61.5" customHeight="1"/>
    <row r="69" ht="61.5" customHeight="1"/>
    <row r="70" ht="61.5" customHeight="1"/>
    <row r="71" ht="61.5" customHeight="1"/>
    <row r="72" ht="61.5" customHeight="1"/>
    <row r="73" ht="61.5" customHeight="1"/>
    <row r="74" ht="61.5" customHeight="1"/>
  </sheetData>
  <sortState ref="B8:W15">
    <sortCondition descending="1" ref="W8:W15"/>
  </sortState>
  <mergeCells count="20">
    <mergeCell ref="C1:Q1"/>
    <mergeCell ref="K6:L6"/>
    <mergeCell ref="O6:P6"/>
    <mergeCell ref="M6:N6"/>
    <mergeCell ref="Q6:R6"/>
    <mergeCell ref="E6:F6"/>
    <mergeCell ref="G6:H6"/>
    <mergeCell ref="I6:J6"/>
    <mergeCell ref="A2:W2"/>
    <mergeCell ref="W4:AA4"/>
    <mergeCell ref="A4:V4"/>
    <mergeCell ref="T5:W5"/>
    <mergeCell ref="C3:Q3"/>
    <mergeCell ref="A32:Y32"/>
    <mergeCell ref="A6:A7"/>
    <mergeCell ref="S6:T6"/>
    <mergeCell ref="U6:V6"/>
    <mergeCell ref="B6:B7"/>
    <mergeCell ref="C6:D6"/>
    <mergeCell ref="W6:W7"/>
  </mergeCells>
  <hyperlinks>
    <hyperlink ref="A32:S32" location="'YARIŞMA PROGRAMI'!A1" display="GENEL PUAN TABLOSU"/>
    <hyperlink ref="C3:R3" location="'YARIŞMA PROGRAMI'!A1" display="Kadınlar Genel puan Tablosu 1. gün Sonuçları"/>
  </hyperlinks>
  <printOptions horizontalCentered="1"/>
  <pageMargins left="0.31496062992125984" right="0.11811023622047245" top="0.55118110236220474" bottom="0.74803149606299213" header="0.31496062992125984" footer="0.31496062992125984"/>
  <pageSetup paperSize="9" scale="35" fitToHeight="0" orientation="landscape" r:id="rId1"/>
  <rowBreaks count="1" manualBreakCount="1">
    <brk id="31" max="24" man="1"/>
  </rowBreaks>
  <drawing r:id="rId2"/>
</worksheet>
</file>

<file path=xl/worksheets/sheet16.xml><?xml version="1.0" encoding="utf-8"?>
<worksheet xmlns="http://schemas.openxmlformats.org/spreadsheetml/2006/main" xmlns:r="http://schemas.openxmlformats.org/officeDocument/2006/relationships">
  <sheetPr codeName="Sayfa28">
    <tabColor rgb="FF66FF33"/>
  </sheetPr>
  <dimension ref="A1:M538"/>
  <sheetViews>
    <sheetView view="pageBreakPreview" zoomScale="90" zoomScaleSheetLayoutView="90" workbookViewId="0">
      <selection activeCell="J10" sqref="J10"/>
    </sheetView>
  </sheetViews>
  <sheetFormatPr defaultRowHeight="12.75"/>
  <cols>
    <col min="1" max="1" width="4.7109375" style="138" bestFit="1" customWidth="1"/>
    <col min="2" max="2" width="17.42578125" style="223" hidden="1" customWidth="1"/>
    <col min="3" max="3" width="10.42578125" style="2" bestFit="1" customWidth="1"/>
    <col min="4" max="4" width="17.42578125" style="151" customWidth="1"/>
    <col min="5" max="5" width="19.140625" style="15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2.5703125" style="2" bestFit="1" customWidth="1"/>
    <col min="12" max="12" width="15.5703125" style="2" bestFit="1" customWidth="1"/>
    <col min="13" max="13" width="14.140625" style="2" customWidth="1"/>
    <col min="14" max="16384" width="9.140625" style="2"/>
  </cols>
  <sheetData>
    <row r="1" spans="1:13" s="130" customFormat="1" ht="42" customHeight="1">
      <c r="A1" s="895" t="str">
        <f>'YARIŞMA BİLGİLERİ'!F19</f>
        <v>Kulüpler Arası Atletizm Süper lig Yarışmaları</v>
      </c>
      <c r="B1" s="895"/>
      <c r="C1" s="895"/>
      <c r="D1" s="895"/>
      <c r="E1" s="895"/>
      <c r="F1" s="895"/>
      <c r="G1" s="895"/>
      <c r="H1" s="895"/>
      <c r="I1" s="895"/>
      <c r="J1" s="895"/>
      <c r="K1" s="150" t="str">
        <f>'YARIŞMA BİLGİLERİ'!F20</f>
        <v>İzmir</v>
      </c>
      <c r="L1" s="894"/>
      <c r="M1" s="894"/>
    </row>
    <row r="2" spans="1:13" s="137" customFormat="1" ht="27.75" customHeight="1">
      <c r="A2" s="131" t="s">
        <v>23</v>
      </c>
      <c r="B2" s="152" t="s">
        <v>33</v>
      </c>
      <c r="C2" s="133" t="s">
        <v>20</v>
      </c>
      <c r="D2" s="134" t="s">
        <v>24</v>
      </c>
      <c r="E2" s="134" t="s">
        <v>22</v>
      </c>
      <c r="F2" s="135" t="s">
        <v>25</v>
      </c>
      <c r="G2" s="132" t="s">
        <v>28</v>
      </c>
      <c r="H2" s="132" t="s">
        <v>10</v>
      </c>
      <c r="I2" s="132" t="s">
        <v>109</v>
      </c>
      <c r="J2" s="132" t="s">
        <v>29</v>
      </c>
      <c r="K2" s="132" t="s">
        <v>30</v>
      </c>
      <c r="L2" s="136" t="s">
        <v>31</v>
      </c>
      <c r="M2" s="136" t="s">
        <v>32</v>
      </c>
    </row>
    <row r="3" spans="1:13" s="137" customFormat="1" ht="26.25" customHeight="1">
      <c r="A3" s="139">
        <v>1</v>
      </c>
      <c r="B3" s="149" t="s">
        <v>160</v>
      </c>
      <c r="C3" s="140">
        <f>'100m.'!C8</f>
        <v>32176</v>
      </c>
      <c r="D3" s="148" t="str">
        <f>'100m.'!D8</f>
        <v>KHRYSTYNA STUY</v>
      </c>
      <c r="E3" s="148" t="str">
        <f>'100m.'!E8</f>
        <v>İSTANBUL-FENERBAHÇE</v>
      </c>
      <c r="F3" s="141">
        <f>'100m.'!F8</f>
        <v>1124</v>
      </c>
      <c r="G3" s="142">
        <f>'100m.'!A8</f>
        <v>1</v>
      </c>
      <c r="H3" s="141" t="s">
        <v>116</v>
      </c>
      <c r="I3" s="143"/>
      <c r="J3" s="141" t="str">
        <f>'YARIŞMA BİLGİLERİ'!$F$21</f>
        <v>Kadınlar</v>
      </c>
      <c r="K3" s="144" t="str">
        <f t="shared" ref="K3:K34" si="0">CONCATENATE(K$1,"-",A$1)</f>
        <v>İzmir-Kulüpler Arası Atletizm Süper lig Yarışmaları</v>
      </c>
      <c r="L3" s="147" t="str">
        <f>'100m.'!N$4</f>
        <v>3 Haziran 2014 18.50</v>
      </c>
      <c r="M3" s="145" t="s">
        <v>348</v>
      </c>
    </row>
    <row r="4" spans="1:13" s="137" customFormat="1" ht="26.25" customHeight="1">
      <c r="A4" s="139">
        <v>2</v>
      </c>
      <c r="B4" s="149" t="s">
        <v>160</v>
      </c>
      <c r="C4" s="140">
        <f>'100m.'!C9</f>
        <v>30820</v>
      </c>
      <c r="D4" s="148" t="str">
        <f>'100m.'!D9</f>
        <v>IVET MIROSLAVOVA LALOVA</v>
      </c>
      <c r="E4" s="148" t="str">
        <f>'100m.'!E9</f>
        <v>İSTANBUL-ENKA SPOR KULÜBÜ</v>
      </c>
      <c r="F4" s="141">
        <f>'100m.'!F9</f>
        <v>1142</v>
      </c>
      <c r="G4" s="142">
        <f>'100m.'!A9</f>
        <v>2</v>
      </c>
      <c r="H4" s="141" t="s">
        <v>116</v>
      </c>
      <c r="I4" s="143"/>
      <c r="J4" s="141" t="str">
        <f>'YARIŞMA BİLGİLERİ'!$F$21</f>
        <v>Kadınlar</v>
      </c>
      <c r="K4" s="144" t="str">
        <f t="shared" si="0"/>
        <v>İzmir-Kulüpler Arası Atletizm Süper lig Yarışmaları</v>
      </c>
      <c r="L4" s="147" t="str">
        <f>'100m.'!N$4</f>
        <v>3 Haziran 2014 18.50</v>
      </c>
      <c r="M4" s="145" t="s">
        <v>348</v>
      </c>
    </row>
    <row r="5" spans="1:13" s="137" customFormat="1" ht="26.25" customHeight="1">
      <c r="A5" s="139">
        <v>3</v>
      </c>
      <c r="B5" s="149" t="s">
        <v>160</v>
      </c>
      <c r="C5" s="140" t="str">
        <f>'100m.'!C10</f>
        <v>05 07 1988</v>
      </c>
      <c r="D5" s="148" t="str">
        <f>'100m.'!D10</f>
        <v>Sibel AĞAN</v>
      </c>
      <c r="E5" s="148" t="str">
        <f>'100m.'!E10</f>
        <v>İSTANBUL-BEŞİKTAŞ J.K</v>
      </c>
      <c r="F5" s="141">
        <f>'100m.'!F10</f>
        <v>1224</v>
      </c>
      <c r="G5" s="142">
        <f>'100m.'!A10</f>
        <v>3</v>
      </c>
      <c r="H5" s="141" t="s">
        <v>116</v>
      </c>
      <c r="I5" s="143"/>
      <c r="J5" s="141" t="str">
        <f>'YARIŞMA BİLGİLERİ'!$F$21</f>
        <v>Kadınlar</v>
      </c>
      <c r="K5" s="144" t="str">
        <f t="shared" si="0"/>
        <v>İzmir-Kulüpler Arası Atletizm Süper lig Yarışmaları</v>
      </c>
      <c r="L5" s="147" t="str">
        <f>'100m.'!N$4</f>
        <v>3 Haziran 2014 18.50</v>
      </c>
      <c r="M5" s="145" t="s">
        <v>348</v>
      </c>
    </row>
    <row r="6" spans="1:13" s="137" customFormat="1" ht="26.25" customHeight="1">
      <c r="A6" s="139">
        <v>4</v>
      </c>
      <c r="B6" s="149" t="s">
        <v>160</v>
      </c>
      <c r="C6" s="140">
        <f>'100m.'!C11</f>
        <v>26666</v>
      </c>
      <c r="D6" s="148" t="str">
        <f>'100m.'!D11</f>
        <v>AKSEL GÜRCAN DEMİRTAŞ</v>
      </c>
      <c r="E6" s="148" t="str">
        <f>'100m.'!E11</f>
        <v>İZMİR-İZMİR BÜYÜKŞEHİR BELEDİYE SPOR KLUBÜ</v>
      </c>
      <c r="F6" s="141">
        <f>'100m.'!F11</f>
        <v>1240</v>
      </c>
      <c r="G6" s="142">
        <f>'100m.'!A11</f>
        <v>4</v>
      </c>
      <c r="H6" s="141" t="s">
        <v>116</v>
      </c>
      <c r="I6" s="143"/>
      <c r="J6" s="141" t="str">
        <f>'YARIŞMA BİLGİLERİ'!$F$21</f>
        <v>Kadınlar</v>
      </c>
      <c r="K6" s="144" t="str">
        <f t="shared" si="0"/>
        <v>İzmir-Kulüpler Arası Atletizm Süper lig Yarışmaları</v>
      </c>
      <c r="L6" s="147" t="str">
        <f>'100m.'!N$4</f>
        <v>3 Haziran 2014 18.50</v>
      </c>
      <c r="M6" s="145" t="s">
        <v>348</v>
      </c>
    </row>
    <row r="7" spans="1:13" s="137" customFormat="1" ht="26.25" customHeight="1">
      <c r="A7" s="139">
        <v>5</v>
      </c>
      <c r="B7" s="149" t="s">
        <v>160</v>
      </c>
      <c r="C7" s="140">
        <f>'100m.'!C12</f>
        <v>35960</v>
      </c>
      <c r="D7" s="148" t="str">
        <f>'100m.'!D12</f>
        <v xml:space="preserve">Feride TERZİ </v>
      </c>
      <c r="E7" s="148" t="str">
        <f>'100m.'!E12</f>
        <v>BURSA-BURSA BÜYÜKŞEHİR BELEDİYESPOR K.</v>
      </c>
      <c r="F7" s="141">
        <f>'100m.'!F12</f>
        <v>1265</v>
      </c>
      <c r="G7" s="142">
        <f>'100m.'!A12</f>
        <v>5</v>
      </c>
      <c r="H7" s="141" t="s">
        <v>116</v>
      </c>
      <c r="I7" s="143"/>
      <c r="J7" s="141" t="str">
        <f>'YARIŞMA BİLGİLERİ'!$F$21</f>
        <v>Kadınlar</v>
      </c>
      <c r="K7" s="144" t="str">
        <f t="shared" si="0"/>
        <v>İzmir-Kulüpler Arası Atletizm Süper lig Yarışmaları</v>
      </c>
      <c r="L7" s="147" t="str">
        <f>'100m.'!N$4</f>
        <v>3 Haziran 2014 18.50</v>
      </c>
      <c r="M7" s="145" t="s">
        <v>348</v>
      </c>
    </row>
    <row r="8" spans="1:13" s="137" customFormat="1" ht="26.25" customHeight="1">
      <c r="A8" s="139">
        <v>6</v>
      </c>
      <c r="B8" s="149" t="s">
        <v>160</v>
      </c>
      <c r="C8" s="140">
        <f>'100m.'!C13</f>
        <v>34455</v>
      </c>
      <c r="D8" s="148" t="str">
        <f>'100m.'!D13</f>
        <v>NURDAN BOZ</v>
      </c>
      <c r="E8" s="148" t="str">
        <f>'100m.'!E13</f>
        <v>BURSA-OSMANGAZİ BELEDİYESPOR</v>
      </c>
      <c r="F8" s="141">
        <f>'100m.'!F13</f>
        <v>1290</v>
      </c>
      <c r="G8" s="142">
        <f>'100m.'!A13</f>
        <v>6</v>
      </c>
      <c r="H8" s="141" t="s">
        <v>116</v>
      </c>
      <c r="I8" s="143"/>
      <c r="J8" s="141" t="str">
        <f>'YARIŞMA BİLGİLERİ'!$F$21</f>
        <v>Kadınlar</v>
      </c>
      <c r="K8" s="144" t="str">
        <f t="shared" si="0"/>
        <v>İzmir-Kulüpler Arası Atletizm Süper lig Yarışmaları</v>
      </c>
      <c r="L8" s="147" t="str">
        <f>'100m.'!N$4</f>
        <v>3 Haziran 2014 18.50</v>
      </c>
      <c r="M8" s="145" t="s">
        <v>348</v>
      </c>
    </row>
    <row r="9" spans="1:13" s="137" customFormat="1" ht="26.25" customHeight="1">
      <c r="A9" s="139">
        <v>7</v>
      </c>
      <c r="B9" s="149" t="s">
        <v>160</v>
      </c>
      <c r="C9" s="140">
        <f>'100m.'!C14</f>
        <v>33378</v>
      </c>
      <c r="D9" s="148" t="str">
        <f>'100m.'!D14</f>
        <v>GÜLŞAH KIZILTAŞ</v>
      </c>
      <c r="E9" s="148" t="str">
        <f>'100m.'!E14</f>
        <v>İSTANBUL-ÜSKÜDAR BELEDİYESİ SPOR KULÜBÜ</v>
      </c>
      <c r="F9" s="141">
        <f>'100m.'!F14</f>
        <v>1310</v>
      </c>
      <c r="G9" s="142">
        <f>'100m.'!A14</f>
        <v>7</v>
      </c>
      <c r="H9" s="141" t="s">
        <v>116</v>
      </c>
      <c r="I9" s="143"/>
      <c r="J9" s="141" t="str">
        <f>'YARIŞMA BİLGİLERİ'!$F$21</f>
        <v>Kadınlar</v>
      </c>
      <c r="K9" s="144" t="str">
        <f t="shared" si="0"/>
        <v>İzmir-Kulüpler Arası Atletizm Süper lig Yarışmaları</v>
      </c>
      <c r="L9" s="147" t="str">
        <f>'100m.'!N$4</f>
        <v>3 Haziran 2014 18.50</v>
      </c>
      <c r="M9" s="145" t="s">
        <v>348</v>
      </c>
    </row>
    <row r="10" spans="1:13" s="137" customFormat="1" ht="26.25" customHeight="1">
      <c r="A10" s="139">
        <v>8</v>
      </c>
      <c r="B10" s="149" t="s">
        <v>160</v>
      </c>
      <c r="C10" s="140">
        <f>'100m.'!C15</f>
        <v>0</v>
      </c>
      <c r="D10" s="148" t="str">
        <f>'100m.'!D15</f>
        <v>SİBEL SAKABAŞI</v>
      </c>
      <c r="E10" s="148" t="str">
        <f>'100m.'!E15</f>
        <v>MERSİN-MESKİSPOR</v>
      </c>
      <c r="F10" s="141">
        <f>'100m.'!F15</f>
        <v>1333</v>
      </c>
      <c r="G10" s="142">
        <f>'100m.'!A15</f>
        <v>8</v>
      </c>
      <c r="H10" s="141" t="s">
        <v>116</v>
      </c>
      <c r="I10" s="143"/>
      <c r="J10" s="141" t="str">
        <f>'YARIŞMA BİLGİLERİ'!$F$21</f>
        <v>Kadınlar</v>
      </c>
      <c r="K10" s="144" t="str">
        <f t="shared" si="0"/>
        <v>İzmir-Kulüpler Arası Atletizm Süper lig Yarışmaları</v>
      </c>
      <c r="L10" s="147" t="str">
        <f>'100m.'!N$4</f>
        <v>3 Haziran 2014 18.50</v>
      </c>
      <c r="M10" s="145" t="s">
        <v>348</v>
      </c>
    </row>
    <row r="11" spans="1:13" s="137" customFormat="1" ht="26.25" customHeight="1">
      <c r="A11" s="139">
        <v>9</v>
      </c>
      <c r="B11" s="149" t="s">
        <v>160</v>
      </c>
      <c r="C11" s="140">
        <f>'100m.'!C16</f>
        <v>0</v>
      </c>
      <c r="D11" s="148">
        <f>'100m.'!D16</f>
        <v>0</v>
      </c>
      <c r="E11" s="148">
        <f>'100m.'!E16</f>
        <v>0</v>
      </c>
      <c r="F11" s="141">
        <f>'100m.'!F16</f>
        <v>0</v>
      </c>
      <c r="G11" s="142">
        <f>'100m.'!A16</f>
        <v>0</v>
      </c>
      <c r="H11" s="141" t="s">
        <v>116</v>
      </c>
      <c r="I11" s="143"/>
      <c r="J11" s="141" t="str">
        <f>'YARIŞMA BİLGİLERİ'!$F$21</f>
        <v>Kadınlar</v>
      </c>
      <c r="K11" s="144" t="str">
        <f t="shared" si="0"/>
        <v>İzmir-Kulüpler Arası Atletizm Süper lig Yarışmaları</v>
      </c>
      <c r="L11" s="147" t="str">
        <f>'100m.'!N$4</f>
        <v>3 Haziran 2014 18.50</v>
      </c>
      <c r="M11" s="145" t="s">
        <v>348</v>
      </c>
    </row>
    <row r="12" spans="1:13" s="137" customFormat="1" ht="26.25" customHeight="1">
      <c r="A12" s="139">
        <v>10</v>
      </c>
      <c r="B12" s="149" t="s">
        <v>160</v>
      </c>
      <c r="C12" s="140">
        <f>'100m.'!C17</f>
        <v>0</v>
      </c>
      <c r="D12" s="148">
        <f>'100m.'!D17</f>
        <v>0</v>
      </c>
      <c r="E12" s="148">
        <f>'100m.'!E17</f>
        <v>0</v>
      </c>
      <c r="F12" s="141">
        <f>'100m.'!F17</f>
        <v>0</v>
      </c>
      <c r="G12" s="142">
        <f>'100m.'!A17</f>
        <v>0</v>
      </c>
      <c r="H12" s="141" t="s">
        <v>116</v>
      </c>
      <c r="I12" s="143"/>
      <c r="J12" s="141" t="str">
        <f>'YARIŞMA BİLGİLERİ'!$F$21</f>
        <v>Kadınlar</v>
      </c>
      <c r="K12" s="144" t="str">
        <f t="shared" si="0"/>
        <v>İzmir-Kulüpler Arası Atletizm Süper lig Yarışmaları</v>
      </c>
      <c r="L12" s="147" t="str">
        <f>'100m.'!N$4</f>
        <v>3 Haziran 2014 18.50</v>
      </c>
      <c r="M12" s="145" t="s">
        <v>348</v>
      </c>
    </row>
    <row r="13" spans="1:13" s="137" customFormat="1" ht="26.25" customHeight="1">
      <c r="A13" s="139">
        <v>11</v>
      </c>
      <c r="B13" s="149" t="s">
        <v>160</v>
      </c>
      <c r="C13" s="140">
        <f>'100m.'!C18</f>
        <v>0</v>
      </c>
      <c r="D13" s="148">
        <f>'100m.'!D18</f>
        <v>0</v>
      </c>
      <c r="E13" s="148">
        <f>'100m.'!E18</f>
        <v>0</v>
      </c>
      <c r="F13" s="141">
        <f>'100m.'!F18</f>
        <v>0</v>
      </c>
      <c r="G13" s="142">
        <f>'100m.'!A18</f>
        <v>0</v>
      </c>
      <c r="H13" s="141" t="s">
        <v>116</v>
      </c>
      <c r="I13" s="143"/>
      <c r="J13" s="141" t="str">
        <f>'YARIŞMA BİLGİLERİ'!$F$21</f>
        <v>Kadınlar</v>
      </c>
      <c r="K13" s="144" t="str">
        <f t="shared" si="0"/>
        <v>İzmir-Kulüpler Arası Atletizm Süper lig Yarışmaları</v>
      </c>
      <c r="L13" s="147" t="str">
        <f>'100m.'!N$4</f>
        <v>3 Haziran 2014 18.50</v>
      </c>
      <c r="M13" s="145" t="s">
        <v>348</v>
      </c>
    </row>
    <row r="14" spans="1:13" s="137" customFormat="1" ht="26.25" customHeight="1">
      <c r="A14" s="139">
        <v>12</v>
      </c>
      <c r="B14" s="149" t="s">
        <v>160</v>
      </c>
      <c r="C14" s="140">
        <f>'100m.'!C19</f>
        <v>0</v>
      </c>
      <c r="D14" s="148">
        <f>'100m.'!D19</f>
        <v>0</v>
      </c>
      <c r="E14" s="148">
        <f>'100m.'!E19</f>
        <v>0</v>
      </c>
      <c r="F14" s="141">
        <f>'100m.'!F19</f>
        <v>0</v>
      </c>
      <c r="G14" s="142">
        <f>'100m.'!A19</f>
        <v>0</v>
      </c>
      <c r="H14" s="141" t="s">
        <v>116</v>
      </c>
      <c r="I14" s="143"/>
      <c r="J14" s="141" t="str">
        <f>'YARIŞMA BİLGİLERİ'!$F$21</f>
        <v>Kadınlar</v>
      </c>
      <c r="K14" s="144" t="str">
        <f t="shared" si="0"/>
        <v>İzmir-Kulüpler Arası Atletizm Süper lig Yarışmaları</v>
      </c>
      <c r="L14" s="147" t="str">
        <f>'100m.'!N$4</f>
        <v>3 Haziran 2014 18.50</v>
      </c>
      <c r="M14" s="145" t="s">
        <v>348</v>
      </c>
    </row>
    <row r="15" spans="1:13" s="137" customFormat="1" ht="26.25" customHeight="1">
      <c r="A15" s="139">
        <v>13</v>
      </c>
      <c r="B15" s="149" t="s">
        <v>160</v>
      </c>
      <c r="C15" s="140">
        <f>'100m.'!C20</f>
        <v>0</v>
      </c>
      <c r="D15" s="148">
        <f>'100m.'!D20</f>
        <v>0</v>
      </c>
      <c r="E15" s="148">
        <f>'100m.'!E20</f>
        <v>0</v>
      </c>
      <c r="F15" s="141">
        <f>'100m.'!F20</f>
        <v>0</v>
      </c>
      <c r="G15" s="142">
        <f>'100m.'!A20</f>
        <v>0</v>
      </c>
      <c r="H15" s="141" t="s">
        <v>116</v>
      </c>
      <c r="I15" s="143"/>
      <c r="J15" s="141" t="str">
        <f>'YARIŞMA BİLGİLERİ'!$F$21</f>
        <v>Kadınlar</v>
      </c>
      <c r="K15" s="144" t="str">
        <f t="shared" si="0"/>
        <v>İzmir-Kulüpler Arası Atletizm Süper lig Yarışmaları</v>
      </c>
      <c r="L15" s="147" t="str">
        <f>'100m.'!N$4</f>
        <v>3 Haziran 2014 18.50</v>
      </c>
      <c r="M15" s="145" t="s">
        <v>348</v>
      </c>
    </row>
    <row r="16" spans="1:13" s="137" customFormat="1" ht="26.25" customHeight="1">
      <c r="A16" s="139">
        <v>14</v>
      </c>
      <c r="B16" s="149" t="s">
        <v>160</v>
      </c>
      <c r="C16" s="140">
        <f>'100m.'!C21</f>
        <v>0</v>
      </c>
      <c r="D16" s="148">
        <f>'100m.'!D21</f>
        <v>0</v>
      </c>
      <c r="E16" s="148">
        <f>'100m.'!E21</f>
        <v>0</v>
      </c>
      <c r="F16" s="141">
        <f>'100m.'!F21</f>
        <v>0</v>
      </c>
      <c r="G16" s="142">
        <f>'100m.'!A21</f>
        <v>0</v>
      </c>
      <c r="H16" s="141" t="s">
        <v>116</v>
      </c>
      <c r="I16" s="143"/>
      <c r="J16" s="141" t="str">
        <f>'YARIŞMA BİLGİLERİ'!$F$21</f>
        <v>Kadınlar</v>
      </c>
      <c r="K16" s="144" t="str">
        <f t="shared" si="0"/>
        <v>İzmir-Kulüpler Arası Atletizm Süper lig Yarışmaları</v>
      </c>
      <c r="L16" s="147" t="str">
        <f>'100m.'!N$4</f>
        <v>3 Haziran 2014 18.50</v>
      </c>
      <c r="M16" s="145" t="s">
        <v>348</v>
      </c>
    </row>
    <row r="17" spans="1:13" s="137" customFormat="1" ht="26.25" customHeight="1">
      <c r="A17" s="139">
        <v>15</v>
      </c>
      <c r="B17" s="149" t="s">
        <v>160</v>
      </c>
      <c r="C17" s="140">
        <f>'100m.'!C22</f>
        <v>0</v>
      </c>
      <c r="D17" s="148">
        <f>'100m.'!D22</f>
        <v>0</v>
      </c>
      <c r="E17" s="148">
        <f>'100m.'!E22</f>
        <v>0</v>
      </c>
      <c r="F17" s="141">
        <f>'100m.'!F22</f>
        <v>0</v>
      </c>
      <c r="G17" s="142">
        <f>'100m.'!A22</f>
        <v>0</v>
      </c>
      <c r="H17" s="141" t="s">
        <v>116</v>
      </c>
      <c r="I17" s="143"/>
      <c r="J17" s="141" t="str">
        <f>'YARIŞMA BİLGİLERİ'!$F$21</f>
        <v>Kadınlar</v>
      </c>
      <c r="K17" s="144" t="str">
        <f t="shared" si="0"/>
        <v>İzmir-Kulüpler Arası Atletizm Süper lig Yarışmaları</v>
      </c>
      <c r="L17" s="147" t="str">
        <f>'100m.'!N$4</f>
        <v>3 Haziran 2014 18.50</v>
      </c>
      <c r="M17" s="145" t="s">
        <v>348</v>
      </c>
    </row>
    <row r="18" spans="1:13" s="137" customFormat="1" ht="26.25" customHeight="1">
      <c r="A18" s="139">
        <v>16</v>
      </c>
      <c r="B18" s="149" t="s">
        <v>160</v>
      </c>
      <c r="C18" s="140">
        <f>'100m.'!C23</f>
        <v>0</v>
      </c>
      <c r="D18" s="148">
        <f>'100m.'!D23</f>
        <v>0</v>
      </c>
      <c r="E18" s="148">
        <f>'100m.'!E23</f>
        <v>0</v>
      </c>
      <c r="F18" s="141">
        <f>'100m.'!F23</f>
        <v>0</v>
      </c>
      <c r="G18" s="142">
        <f>'100m.'!A23</f>
        <v>0</v>
      </c>
      <c r="H18" s="141" t="s">
        <v>116</v>
      </c>
      <c r="I18" s="143"/>
      <c r="J18" s="141" t="str">
        <f>'YARIŞMA BİLGİLERİ'!$F$21</f>
        <v>Kadınlar</v>
      </c>
      <c r="K18" s="144" t="str">
        <f t="shared" si="0"/>
        <v>İzmir-Kulüpler Arası Atletizm Süper lig Yarışmaları</v>
      </c>
      <c r="L18" s="147" t="str">
        <f>'100m.'!N$4</f>
        <v>3 Haziran 2014 18.50</v>
      </c>
      <c r="M18" s="145" t="s">
        <v>348</v>
      </c>
    </row>
    <row r="19" spans="1:13" s="137" customFormat="1" ht="26.25" customHeight="1">
      <c r="A19" s="139">
        <v>17</v>
      </c>
      <c r="B19" s="149" t="s">
        <v>160</v>
      </c>
      <c r="C19" s="140">
        <f>'100m.'!C24</f>
        <v>0</v>
      </c>
      <c r="D19" s="148">
        <f>'100m.'!D24</f>
        <v>0</v>
      </c>
      <c r="E19" s="148">
        <f>'100m.'!E24</f>
        <v>0</v>
      </c>
      <c r="F19" s="141">
        <f>'100m.'!F24</f>
        <v>0</v>
      </c>
      <c r="G19" s="142">
        <f>'100m.'!A24</f>
        <v>0</v>
      </c>
      <c r="H19" s="141" t="s">
        <v>116</v>
      </c>
      <c r="I19" s="147"/>
      <c r="J19" s="141" t="str">
        <f>'YARIŞMA BİLGİLERİ'!$F$21</f>
        <v>Kadınlar</v>
      </c>
      <c r="K19" s="144" t="str">
        <f t="shared" si="0"/>
        <v>İzmir-Kulüpler Arası Atletizm Süper lig Yarışmaları</v>
      </c>
      <c r="L19" s="147" t="str">
        <f>'100m.'!N$4</f>
        <v>3 Haziran 2014 18.50</v>
      </c>
      <c r="M19" s="145" t="s">
        <v>348</v>
      </c>
    </row>
    <row r="20" spans="1:13" s="137" customFormat="1" ht="26.25" customHeight="1">
      <c r="A20" s="139">
        <v>18</v>
      </c>
      <c r="B20" s="149" t="s">
        <v>160</v>
      </c>
      <c r="C20" s="140">
        <f>'100m.'!C25</f>
        <v>0</v>
      </c>
      <c r="D20" s="148">
        <f>'100m.'!D25</f>
        <v>0</v>
      </c>
      <c r="E20" s="148">
        <f>'100m.'!E25</f>
        <v>0</v>
      </c>
      <c r="F20" s="141">
        <f>'100m.'!F25</f>
        <v>0</v>
      </c>
      <c r="G20" s="142">
        <f>'100m.'!A25</f>
        <v>0</v>
      </c>
      <c r="H20" s="141" t="s">
        <v>116</v>
      </c>
      <c r="I20" s="147"/>
      <c r="J20" s="141" t="str">
        <f>'YARIŞMA BİLGİLERİ'!$F$21</f>
        <v>Kadınlar</v>
      </c>
      <c r="K20" s="144" t="str">
        <f t="shared" si="0"/>
        <v>İzmir-Kulüpler Arası Atletizm Süper lig Yarışmaları</v>
      </c>
      <c r="L20" s="147" t="str">
        <f>'100m.'!N$4</f>
        <v>3 Haziran 2014 18.50</v>
      </c>
      <c r="M20" s="145" t="s">
        <v>348</v>
      </c>
    </row>
    <row r="21" spans="1:13" s="137" customFormat="1" ht="26.25" customHeight="1">
      <c r="A21" s="139">
        <v>19</v>
      </c>
      <c r="B21" s="149" t="s">
        <v>160</v>
      </c>
      <c r="C21" s="140">
        <f>'100m.'!C26</f>
        <v>0</v>
      </c>
      <c r="D21" s="148">
        <f>'100m.'!D26</f>
        <v>0</v>
      </c>
      <c r="E21" s="148">
        <f>'100m.'!E26</f>
        <v>0</v>
      </c>
      <c r="F21" s="141">
        <f>'100m.'!F26</f>
        <v>0</v>
      </c>
      <c r="G21" s="142">
        <f>'100m.'!A26</f>
        <v>19</v>
      </c>
      <c r="H21" s="141" t="s">
        <v>116</v>
      </c>
      <c r="I21" s="147"/>
      <c r="J21" s="141" t="str">
        <f>'YARIŞMA BİLGİLERİ'!$F$21</f>
        <v>Kadınlar</v>
      </c>
      <c r="K21" s="144" t="str">
        <f t="shared" si="0"/>
        <v>İzmir-Kulüpler Arası Atletizm Süper lig Yarışmaları</v>
      </c>
      <c r="L21" s="147" t="str">
        <f>'100m.'!N$4</f>
        <v>3 Haziran 2014 18.50</v>
      </c>
      <c r="M21" s="145" t="s">
        <v>348</v>
      </c>
    </row>
    <row r="22" spans="1:13" s="137" customFormat="1" ht="26.25" customHeight="1">
      <c r="A22" s="139">
        <v>20</v>
      </c>
      <c r="B22" s="149" t="s">
        <v>160</v>
      </c>
      <c r="C22" s="140">
        <f>'100m.'!C27</f>
        <v>0</v>
      </c>
      <c r="D22" s="148">
        <f>'100m.'!D27</f>
        <v>0</v>
      </c>
      <c r="E22" s="148">
        <f>'100m.'!E27</f>
        <v>0</v>
      </c>
      <c r="F22" s="141">
        <f>'100m.'!F27</f>
        <v>0</v>
      </c>
      <c r="G22" s="142">
        <f>'100m.'!A27</f>
        <v>20</v>
      </c>
      <c r="H22" s="141" t="s">
        <v>116</v>
      </c>
      <c r="I22" s="147"/>
      <c r="J22" s="141" t="str">
        <f>'YARIŞMA BİLGİLERİ'!$F$21</f>
        <v>Kadınlar</v>
      </c>
      <c r="K22" s="144" t="str">
        <f t="shared" si="0"/>
        <v>İzmir-Kulüpler Arası Atletizm Süper lig Yarışmaları</v>
      </c>
      <c r="L22" s="147" t="str">
        <f>'100m.'!N$4</f>
        <v>3 Haziran 2014 18.50</v>
      </c>
      <c r="M22" s="145" t="s">
        <v>348</v>
      </c>
    </row>
    <row r="23" spans="1:13" s="137" customFormat="1" ht="26.25" customHeight="1">
      <c r="A23" s="139">
        <v>21</v>
      </c>
      <c r="B23" s="149" t="s">
        <v>160</v>
      </c>
      <c r="C23" s="140">
        <f>'100m.'!C28</f>
        <v>0</v>
      </c>
      <c r="D23" s="148">
        <f>'100m.'!D28</f>
        <v>0</v>
      </c>
      <c r="E23" s="148">
        <f>'100m.'!E28</f>
        <v>0</v>
      </c>
      <c r="F23" s="141">
        <f>'100m.'!F28</f>
        <v>0</v>
      </c>
      <c r="G23" s="142">
        <f>'100m.'!A28</f>
        <v>21</v>
      </c>
      <c r="H23" s="141" t="s">
        <v>116</v>
      </c>
      <c r="I23" s="147"/>
      <c r="J23" s="141" t="str">
        <f>'YARIŞMA BİLGİLERİ'!$F$21</f>
        <v>Kadınlar</v>
      </c>
      <c r="K23" s="144" t="str">
        <f t="shared" si="0"/>
        <v>İzmir-Kulüpler Arası Atletizm Süper lig Yarışmaları</v>
      </c>
      <c r="L23" s="147" t="str">
        <f>'100m.'!N$4</f>
        <v>3 Haziran 2014 18.50</v>
      </c>
      <c r="M23" s="145" t="s">
        <v>348</v>
      </c>
    </row>
    <row r="24" spans="1:13" s="137" customFormat="1" ht="26.25" customHeight="1">
      <c r="A24" s="139">
        <v>22</v>
      </c>
      <c r="B24" s="149" t="s">
        <v>160</v>
      </c>
      <c r="C24" s="140">
        <f>'100m.'!C29</f>
        <v>0</v>
      </c>
      <c r="D24" s="148">
        <f>'100m.'!D29</f>
        <v>0</v>
      </c>
      <c r="E24" s="148">
        <f>'100m.'!E29</f>
        <v>0</v>
      </c>
      <c r="F24" s="141">
        <f>'100m.'!F29</f>
        <v>0</v>
      </c>
      <c r="G24" s="142">
        <f>'100m.'!A29</f>
        <v>22</v>
      </c>
      <c r="H24" s="141" t="s">
        <v>116</v>
      </c>
      <c r="I24" s="147"/>
      <c r="J24" s="141" t="str">
        <f>'YARIŞMA BİLGİLERİ'!$F$21</f>
        <v>Kadınlar</v>
      </c>
      <c r="K24" s="144" t="str">
        <f t="shared" si="0"/>
        <v>İzmir-Kulüpler Arası Atletizm Süper lig Yarışmaları</v>
      </c>
      <c r="L24" s="147" t="str">
        <f>'100m.'!N$4</f>
        <v>3 Haziran 2014 18.50</v>
      </c>
      <c r="M24" s="145" t="s">
        <v>348</v>
      </c>
    </row>
    <row r="25" spans="1:13" s="137" customFormat="1" ht="26.25" customHeight="1">
      <c r="A25" s="139">
        <v>23</v>
      </c>
      <c r="B25" s="149" t="s">
        <v>160</v>
      </c>
      <c r="C25" s="140">
        <f>'100m.'!C30</f>
        <v>0</v>
      </c>
      <c r="D25" s="148">
        <f>'100m.'!D30</f>
        <v>0</v>
      </c>
      <c r="E25" s="148">
        <f>'100m.'!E30</f>
        <v>0</v>
      </c>
      <c r="F25" s="141">
        <f>'100m.'!F30</f>
        <v>0</v>
      </c>
      <c r="G25" s="142">
        <f>'100m.'!A30</f>
        <v>23</v>
      </c>
      <c r="H25" s="141" t="s">
        <v>116</v>
      </c>
      <c r="I25" s="147"/>
      <c r="J25" s="141" t="str">
        <f>'YARIŞMA BİLGİLERİ'!$F$21</f>
        <v>Kadınlar</v>
      </c>
      <c r="K25" s="144" t="str">
        <f t="shared" si="0"/>
        <v>İzmir-Kulüpler Arası Atletizm Süper lig Yarışmaları</v>
      </c>
      <c r="L25" s="147" t="str">
        <f>'100m.'!N$4</f>
        <v>3 Haziran 2014 18.50</v>
      </c>
      <c r="M25" s="145" t="s">
        <v>348</v>
      </c>
    </row>
    <row r="26" spans="1:13" s="137" customFormat="1" ht="26.25" customHeight="1">
      <c r="A26" s="139">
        <v>24</v>
      </c>
      <c r="B26" s="149" t="s">
        <v>160</v>
      </c>
      <c r="C26" s="140">
        <f>'100m.'!C31</f>
        <v>0</v>
      </c>
      <c r="D26" s="148">
        <f>'100m.'!D31</f>
        <v>0</v>
      </c>
      <c r="E26" s="148">
        <f>'100m.'!E31</f>
        <v>0</v>
      </c>
      <c r="F26" s="141">
        <f>'100m.'!F31</f>
        <v>0</v>
      </c>
      <c r="G26" s="142">
        <f>'100m.'!A31</f>
        <v>24</v>
      </c>
      <c r="H26" s="141" t="s">
        <v>116</v>
      </c>
      <c r="I26" s="147"/>
      <c r="J26" s="141" t="str">
        <f>'YARIŞMA BİLGİLERİ'!$F$21</f>
        <v>Kadınlar</v>
      </c>
      <c r="K26" s="144" t="str">
        <f t="shared" si="0"/>
        <v>İzmir-Kulüpler Arası Atletizm Süper lig Yarışmaları</v>
      </c>
      <c r="L26" s="147" t="str">
        <f>'100m.'!N$4</f>
        <v>3 Haziran 2014 18.50</v>
      </c>
      <c r="M26" s="145" t="s">
        <v>348</v>
      </c>
    </row>
    <row r="27" spans="1:13" s="137" customFormat="1" ht="26.25" customHeight="1">
      <c r="A27" s="139">
        <v>25</v>
      </c>
      <c r="B27" s="149" t="s">
        <v>160</v>
      </c>
      <c r="C27" s="140">
        <f>'100m.'!C32</f>
        <v>0</v>
      </c>
      <c r="D27" s="148">
        <f>'100m.'!D32</f>
        <v>0</v>
      </c>
      <c r="E27" s="148">
        <f>'100m.'!E32</f>
        <v>0</v>
      </c>
      <c r="F27" s="141">
        <f>'100m.'!F32</f>
        <v>0</v>
      </c>
      <c r="G27" s="142">
        <f>'100m.'!A32</f>
        <v>25</v>
      </c>
      <c r="H27" s="141" t="s">
        <v>116</v>
      </c>
      <c r="I27" s="147"/>
      <c r="J27" s="141" t="str">
        <f>'YARIŞMA BİLGİLERİ'!$F$21</f>
        <v>Kadınlar</v>
      </c>
      <c r="K27" s="144" t="str">
        <f t="shared" si="0"/>
        <v>İzmir-Kulüpler Arası Atletizm Süper lig Yarışmaları</v>
      </c>
      <c r="L27" s="147" t="str">
        <f>'100m.'!N$4</f>
        <v>3 Haziran 2014 18.50</v>
      </c>
      <c r="M27" s="145" t="s">
        <v>348</v>
      </c>
    </row>
    <row r="28" spans="1:13" s="137" customFormat="1" ht="26.25" customHeight="1">
      <c r="A28" s="139">
        <v>26</v>
      </c>
      <c r="B28" s="149" t="s">
        <v>160</v>
      </c>
      <c r="C28" s="140">
        <f>'100m.'!C33</f>
        <v>0</v>
      </c>
      <c r="D28" s="148">
        <f>'100m.'!D33</f>
        <v>0</v>
      </c>
      <c r="E28" s="148">
        <f>'100m.'!E33</f>
        <v>0</v>
      </c>
      <c r="F28" s="141">
        <f>'100m.'!F33</f>
        <v>0</v>
      </c>
      <c r="G28" s="142">
        <f>'100m.'!A33</f>
        <v>26</v>
      </c>
      <c r="H28" s="141" t="s">
        <v>116</v>
      </c>
      <c r="I28" s="147"/>
      <c r="J28" s="141" t="str">
        <f>'YARIŞMA BİLGİLERİ'!$F$21</f>
        <v>Kadınlar</v>
      </c>
      <c r="K28" s="144" t="str">
        <f t="shared" si="0"/>
        <v>İzmir-Kulüpler Arası Atletizm Süper lig Yarışmaları</v>
      </c>
      <c r="L28" s="147" t="str">
        <f>'100m.'!N$4</f>
        <v>3 Haziran 2014 18.50</v>
      </c>
      <c r="M28" s="145" t="s">
        <v>348</v>
      </c>
    </row>
    <row r="29" spans="1:13" s="137" customFormat="1" ht="26.25" customHeight="1">
      <c r="A29" s="139">
        <v>27</v>
      </c>
      <c r="B29" s="149" t="s">
        <v>160</v>
      </c>
      <c r="C29" s="140">
        <f>'100m.'!C34</f>
        <v>0</v>
      </c>
      <c r="D29" s="148">
        <f>'100m.'!D34</f>
        <v>0</v>
      </c>
      <c r="E29" s="148">
        <f>'100m.'!E34</f>
        <v>0</v>
      </c>
      <c r="F29" s="141">
        <f>'100m.'!F34</f>
        <v>0</v>
      </c>
      <c r="G29" s="142">
        <f>'100m.'!A34</f>
        <v>27</v>
      </c>
      <c r="H29" s="141" t="s">
        <v>116</v>
      </c>
      <c r="I29" s="147"/>
      <c r="J29" s="141" t="str">
        <f>'YARIŞMA BİLGİLERİ'!$F$21</f>
        <v>Kadınlar</v>
      </c>
      <c r="K29" s="144" t="str">
        <f t="shared" si="0"/>
        <v>İzmir-Kulüpler Arası Atletizm Süper lig Yarışmaları</v>
      </c>
      <c r="L29" s="147" t="str">
        <f>'100m.'!N$4</f>
        <v>3 Haziran 2014 18.50</v>
      </c>
      <c r="M29" s="145" t="s">
        <v>348</v>
      </c>
    </row>
    <row r="30" spans="1:13" s="137" customFormat="1" ht="26.25" customHeight="1">
      <c r="A30" s="139">
        <v>28</v>
      </c>
      <c r="B30" s="149" t="s">
        <v>160</v>
      </c>
      <c r="C30" s="140">
        <f>'100m.'!C35</f>
        <v>0</v>
      </c>
      <c r="D30" s="148">
        <f>'100m.'!D35</f>
        <v>0</v>
      </c>
      <c r="E30" s="148">
        <f>'100m.'!E35</f>
        <v>0</v>
      </c>
      <c r="F30" s="141">
        <f>'100m.'!F35</f>
        <v>0</v>
      </c>
      <c r="G30" s="142">
        <f>'100m.'!A35</f>
        <v>28</v>
      </c>
      <c r="H30" s="141" t="s">
        <v>116</v>
      </c>
      <c r="I30" s="147"/>
      <c r="J30" s="141" t="str">
        <f>'YARIŞMA BİLGİLERİ'!$F$21</f>
        <v>Kadınlar</v>
      </c>
      <c r="K30" s="144" t="str">
        <f t="shared" si="0"/>
        <v>İzmir-Kulüpler Arası Atletizm Süper lig Yarışmaları</v>
      </c>
      <c r="L30" s="147" t="str">
        <f>'100m.'!N$4</f>
        <v>3 Haziran 2014 18.50</v>
      </c>
      <c r="M30" s="145" t="s">
        <v>348</v>
      </c>
    </row>
    <row r="31" spans="1:13" s="137" customFormat="1" ht="26.25" customHeight="1">
      <c r="A31" s="139">
        <v>29</v>
      </c>
      <c r="B31" s="149" t="s">
        <v>160</v>
      </c>
      <c r="C31" s="140">
        <f>'100m.'!C36</f>
        <v>0</v>
      </c>
      <c r="D31" s="148">
        <f>'100m.'!D36</f>
        <v>0</v>
      </c>
      <c r="E31" s="148">
        <f>'100m.'!E36</f>
        <v>0</v>
      </c>
      <c r="F31" s="141">
        <f>'100m.'!F36</f>
        <v>0</v>
      </c>
      <c r="G31" s="142">
        <f>'100m.'!A36</f>
        <v>29</v>
      </c>
      <c r="H31" s="141" t="s">
        <v>116</v>
      </c>
      <c r="I31" s="147"/>
      <c r="J31" s="141" t="str">
        <f>'YARIŞMA BİLGİLERİ'!$F$21</f>
        <v>Kadınlar</v>
      </c>
      <c r="K31" s="144" t="str">
        <f t="shared" si="0"/>
        <v>İzmir-Kulüpler Arası Atletizm Süper lig Yarışmaları</v>
      </c>
      <c r="L31" s="147" t="str">
        <f>'100m.'!N$4</f>
        <v>3 Haziran 2014 18.50</v>
      </c>
      <c r="M31" s="145" t="s">
        <v>348</v>
      </c>
    </row>
    <row r="32" spans="1:13" s="137" customFormat="1" ht="26.25" customHeight="1">
      <c r="A32" s="139">
        <v>30</v>
      </c>
      <c r="B32" s="149" t="s">
        <v>160</v>
      </c>
      <c r="C32" s="140">
        <f>'100m.'!C37</f>
        <v>0</v>
      </c>
      <c r="D32" s="148">
        <f>'100m.'!D37</f>
        <v>0</v>
      </c>
      <c r="E32" s="148">
        <f>'100m.'!E37</f>
        <v>0</v>
      </c>
      <c r="F32" s="141">
        <f>'100m.'!F37</f>
        <v>0</v>
      </c>
      <c r="G32" s="142">
        <f>'100m.'!A37</f>
        <v>30</v>
      </c>
      <c r="H32" s="141" t="s">
        <v>116</v>
      </c>
      <c r="I32" s="147"/>
      <c r="J32" s="141" t="str">
        <f>'YARIŞMA BİLGİLERİ'!$F$21</f>
        <v>Kadınlar</v>
      </c>
      <c r="K32" s="144" t="str">
        <f t="shared" si="0"/>
        <v>İzmir-Kulüpler Arası Atletizm Süper lig Yarışmaları</v>
      </c>
      <c r="L32" s="147" t="str">
        <f>'100m.'!N$4</f>
        <v>3 Haziran 2014 18.50</v>
      </c>
      <c r="M32" s="145" t="s">
        <v>348</v>
      </c>
    </row>
    <row r="33" spans="1:13" s="137" customFormat="1" ht="26.25" customHeight="1">
      <c r="A33" s="139">
        <v>31</v>
      </c>
      <c r="B33" s="149" t="s">
        <v>160</v>
      </c>
      <c r="C33" s="140">
        <f>'100m.'!C38</f>
        <v>0</v>
      </c>
      <c r="D33" s="148">
        <f>'100m.'!D38</f>
        <v>0</v>
      </c>
      <c r="E33" s="148">
        <f>'100m.'!E38</f>
        <v>0</v>
      </c>
      <c r="F33" s="141">
        <f>'100m.'!F38</f>
        <v>0</v>
      </c>
      <c r="G33" s="142">
        <f>'100m.'!A38</f>
        <v>31</v>
      </c>
      <c r="H33" s="141" t="s">
        <v>116</v>
      </c>
      <c r="I33" s="147"/>
      <c r="J33" s="141" t="str">
        <f>'YARIŞMA BİLGİLERİ'!$F$21</f>
        <v>Kadınlar</v>
      </c>
      <c r="K33" s="144" t="str">
        <f t="shared" si="0"/>
        <v>İzmir-Kulüpler Arası Atletizm Süper lig Yarışmaları</v>
      </c>
      <c r="L33" s="147" t="str">
        <f>'100m.'!N$4</f>
        <v>3 Haziran 2014 18.50</v>
      </c>
      <c r="M33" s="145" t="s">
        <v>348</v>
      </c>
    </row>
    <row r="34" spans="1:13" s="137" customFormat="1" ht="26.25" customHeight="1">
      <c r="A34" s="139">
        <v>32</v>
      </c>
      <c r="B34" s="149" t="s">
        <v>160</v>
      </c>
      <c r="C34" s="140">
        <f>'100m.'!C39</f>
        <v>0</v>
      </c>
      <c r="D34" s="148">
        <f>'100m.'!D39</f>
        <v>0</v>
      </c>
      <c r="E34" s="148">
        <f>'100m.'!E39</f>
        <v>0</v>
      </c>
      <c r="F34" s="141">
        <f>'100m.'!F39</f>
        <v>0</v>
      </c>
      <c r="G34" s="142">
        <f>'100m.'!A39</f>
        <v>32</v>
      </c>
      <c r="H34" s="141" t="s">
        <v>116</v>
      </c>
      <c r="I34" s="147"/>
      <c r="J34" s="141" t="str">
        <f>'YARIŞMA BİLGİLERİ'!$F$21</f>
        <v>Kadınlar</v>
      </c>
      <c r="K34" s="144" t="str">
        <f t="shared" si="0"/>
        <v>İzmir-Kulüpler Arası Atletizm Süper lig Yarışmaları</v>
      </c>
      <c r="L34" s="147" t="str">
        <f>'100m.'!N$4</f>
        <v>3 Haziran 2014 18.50</v>
      </c>
      <c r="M34" s="145" t="s">
        <v>348</v>
      </c>
    </row>
    <row r="35" spans="1:13" s="137" customFormat="1" ht="26.25" customHeight="1">
      <c r="A35" s="139">
        <v>33</v>
      </c>
      <c r="B35" s="149" t="s">
        <v>160</v>
      </c>
      <c r="C35" s="140">
        <f>'100m.'!C40</f>
        <v>0</v>
      </c>
      <c r="D35" s="148">
        <f>'100m.'!D40</f>
        <v>0</v>
      </c>
      <c r="E35" s="148">
        <f>'100m.'!E40</f>
        <v>0</v>
      </c>
      <c r="F35" s="141">
        <f>'100m.'!F40</f>
        <v>0</v>
      </c>
      <c r="G35" s="142">
        <f>'100m.'!A40</f>
        <v>33</v>
      </c>
      <c r="H35" s="141" t="s">
        <v>116</v>
      </c>
      <c r="I35" s="147"/>
      <c r="J35" s="141" t="str">
        <f>'YARIŞMA BİLGİLERİ'!$F$21</f>
        <v>Kadınlar</v>
      </c>
      <c r="K35" s="144" t="str">
        <f t="shared" ref="K35:K41" si="1">CONCATENATE(K$1,"-",A$1)</f>
        <v>İzmir-Kulüpler Arası Atletizm Süper lig Yarışmaları</v>
      </c>
      <c r="L35" s="147" t="str">
        <f>'100m.'!N$4</f>
        <v>3 Haziran 2014 18.50</v>
      </c>
      <c r="M35" s="145" t="s">
        <v>348</v>
      </c>
    </row>
    <row r="36" spans="1:13" s="137" customFormat="1" ht="26.25" customHeight="1">
      <c r="A36" s="139">
        <v>34</v>
      </c>
      <c r="B36" s="149" t="s">
        <v>160</v>
      </c>
      <c r="C36" s="140">
        <f>'100m.'!C41</f>
        <v>0</v>
      </c>
      <c r="D36" s="148">
        <f>'100m.'!D41</f>
        <v>0</v>
      </c>
      <c r="E36" s="148">
        <f>'100m.'!E41</f>
        <v>0</v>
      </c>
      <c r="F36" s="141">
        <f>'100m.'!F41</f>
        <v>0</v>
      </c>
      <c r="G36" s="142">
        <f>'100m.'!A41</f>
        <v>34</v>
      </c>
      <c r="H36" s="141" t="s">
        <v>116</v>
      </c>
      <c r="I36" s="147"/>
      <c r="J36" s="141" t="str">
        <f>'YARIŞMA BİLGİLERİ'!$F$21</f>
        <v>Kadınlar</v>
      </c>
      <c r="K36" s="144" t="str">
        <f t="shared" si="1"/>
        <v>İzmir-Kulüpler Arası Atletizm Süper lig Yarışmaları</v>
      </c>
      <c r="L36" s="147" t="str">
        <f>'100m.'!N$4</f>
        <v>3 Haziran 2014 18.50</v>
      </c>
      <c r="M36" s="145" t="s">
        <v>348</v>
      </c>
    </row>
    <row r="37" spans="1:13" s="137" customFormat="1" ht="26.25" customHeight="1">
      <c r="A37" s="139">
        <v>35</v>
      </c>
      <c r="B37" s="149" t="s">
        <v>160</v>
      </c>
      <c r="C37" s="140">
        <f>'100m.'!C42</f>
        <v>0</v>
      </c>
      <c r="D37" s="148">
        <f>'100m.'!D42</f>
        <v>0</v>
      </c>
      <c r="E37" s="148">
        <f>'100m.'!E42</f>
        <v>0</v>
      </c>
      <c r="F37" s="141">
        <f>'100m.'!F42</f>
        <v>0</v>
      </c>
      <c r="G37" s="142">
        <f>'100m.'!A42</f>
        <v>35</v>
      </c>
      <c r="H37" s="141" t="s">
        <v>116</v>
      </c>
      <c r="I37" s="147"/>
      <c r="J37" s="141" t="str">
        <f>'YARIŞMA BİLGİLERİ'!$F$21</f>
        <v>Kadınlar</v>
      </c>
      <c r="K37" s="144" t="str">
        <f t="shared" si="1"/>
        <v>İzmir-Kulüpler Arası Atletizm Süper lig Yarışmaları</v>
      </c>
      <c r="L37" s="147" t="str">
        <f>'100m.'!N$4</f>
        <v>3 Haziran 2014 18.50</v>
      </c>
      <c r="M37" s="145" t="s">
        <v>348</v>
      </c>
    </row>
    <row r="38" spans="1:13" s="137" customFormat="1" ht="26.25" customHeight="1">
      <c r="A38" s="139">
        <v>36</v>
      </c>
      <c r="B38" s="149" t="s">
        <v>160</v>
      </c>
      <c r="C38" s="140">
        <f>'100m.'!C43</f>
        <v>0</v>
      </c>
      <c r="D38" s="148">
        <f>'100m.'!D43</f>
        <v>0</v>
      </c>
      <c r="E38" s="148">
        <f>'100m.'!E43</f>
        <v>0</v>
      </c>
      <c r="F38" s="141">
        <f>'100m.'!F43</f>
        <v>0</v>
      </c>
      <c r="G38" s="142">
        <f>'100m.'!A43</f>
        <v>36</v>
      </c>
      <c r="H38" s="141" t="s">
        <v>116</v>
      </c>
      <c r="I38" s="147"/>
      <c r="J38" s="141" t="str">
        <f>'YARIŞMA BİLGİLERİ'!$F$21</f>
        <v>Kadınlar</v>
      </c>
      <c r="K38" s="144" t="str">
        <f t="shared" si="1"/>
        <v>İzmir-Kulüpler Arası Atletizm Süper lig Yarışmaları</v>
      </c>
      <c r="L38" s="147" t="str">
        <f>'100m.'!N$4</f>
        <v>3 Haziran 2014 18.50</v>
      </c>
      <c r="M38" s="145" t="s">
        <v>348</v>
      </c>
    </row>
    <row r="39" spans="1:13" s="137" customFormat="1" ht="26.25" customHeight="1">
      <c r="A39" s="139">
        <v>37</v>
      </c>
      <c r="B39" s="149" t="s">
        <v>160</v>
      </c>
      <c r="C39" s="140">
        <f>'100m.'!C44</f>
        <v>0</v>
      </c>
      <c r="D39" s="148">
        <f>'100m.'!D44</f>
        <v>0</v>
      </c>
      <c r="E39" s="148">
        <f>'100m.'!E44</f>
        <v>0</v>
      </c>
      <c r="F39" s="141">
        <f>'100m.'!F44</f>
        <v>0</v>
      </c>
      <c r="G39" s="142">
        <f>'100m.'!A44</f>
        <v>37</v>
      </c>
      <c r="H39" s="141" t="s">
        <v>116</v>
      </c>
      <c r="I39" s="147"/>
      <c r="J39" s="141" t="str">
        <f>'YARIŞMA BİLGİLERİ'!$F$21</f>
        <v>Kadınlar</v>
      </c>
      <c r="K39" s="144" t="str">
        <f t="shared" si="1"/>
        <v>İzmir-Kulüpler Arası Atletizm Süper lig Yarışmaları</v>
      </c>
      <c r="L39" s="147" t="str">
        <f>'100m.'!N$4</f>
        <v>3 Haziran 2014 18.50</v>
      </c>
      <c r="M39" s="145" t="s">
        <v>348</v>
      </c>
    </row>
    <row r="40" spans="1:13" s="137" customFormat="1" ht="26.25" customHeight="1">
      <c r="A40" s="139">
        <v>38</v>
      </c>
      <c r="B40" s="149" t="s">
        <v>160</v>
      </c>
      <c r="C40" s="140">
        <f>'100m.'!C45</f>
        <v>0</v>
      </c>
      <c r="D40" s="148">
        <f>'100m.'!D45</f>
        <v>0</v>
      </c>
      <c r="E40" s="148">
        <f>'100m.'!E45</f>
        <v>0</v>
      </c>
      <c r="F40" s="141">
        <f>'100m.'!F45</f>
        <v>0</v>
      </c>
      <c r="G40" s="142">
        <f>'100m.'!A45</f>
        <v>38</v>
      </c>
      <c r="H40" s="141" t="s">
        <v>116</v>
      </c>
      <c r="I40" s="147"/>
      <c r="J40" s="141" t="str">
        <f>'YARIŞMA BİLGİLERİ'!$F$21</f>
        <v>Kadınlar</v>
      </c>
      <c r="K40" s="144" t="str">
        <f t="shared" si="1"/>
        <v>İzmir-Kulüpler Arası Atletizm Süper lig Yarışmaları</v>
      </c>
      <c r="L40" s="147" t="str">
        <f>'100m.'!N$4</f>
        <v>3 Haziran 2014 18.50</v>
      </c>
      <c r="M40" s="145" t="s">
        <v>348</v>
      </c>
    </row>
    <row r="41" spans="1:13" s="137" customFormat="1" ht="26.25" customHeight="1">
      <c r="A41" s="139">
        <v>39</v>
      </c>
      <c r="B41" s="149" t="s">
        <v>160</v>
      </c>
      <c r="C41" s="140">
        <f>'100m.'!C46</f>
        <v>0</v>
      </c>
      <c r="D41" s="148">
        <f>'100m.'!D46</f>
        <v>0</v>
      </c>
      <c r="E41" s="148">
        <f>'100m.'!E46</f>
        <v>0</v>
      </c>
      <c r="F41" s="141">
        <f>'100m.'!F46</f>
        <v>0</v>
      </c>
      <c r="G41" s="142">
        <f>'100m.'!A46</f>
        <v>0</v>
      </c>
      <c r="H41" s="141" t="s">
        <v>116</v>
      </c>
      <c r="I41" s="147"/>
      <c r="J41" s="141" t="str">
        <f>'YARIŞMA BİLGİLERİ'!$F$21</f>
        <v>Kadınlar</v>
      </c>
      <c r="K41" s="144" t="str">
        <f t="shared" si="1"/>
        <v>İzmir-Kulüpler Arası Atletizm Süper lig Yarışmaları</v>
      </c>
      <c r="L41" s="147" t="str">
        <f>'100m.'!N$4</f>
        <v>3 Haziran 2014 18.50</v>
      </c>
      <c r="M41" s="145" t="s">
        <v>348</v>
      </c>
    </row>
    <row r="42" spans="1:13" s="137" customFormat="1" ht="26.25" customHeight="1">
      <c r="A42" s="139">
        <v>83</v>
      </c>
      <c r="B42" s="149" t="s">
        <v>72</v>
      </c>
      <c r="C42" s="140" t="e">
        <f>#REF!</f>
        <v>#REF!</v>
      </c>
      <c r="D42" s="144" t="e">
        <f>#REF!</f>
        <v>#REF!</v>
      </c>
      <c r="E42" s="144" t="e">
        <f>#REF!</f>
        <v>#REF!</v>
      </c>
      <c r="F42" s="181" t="e">
        <f>#REF!</f>
        <v>#REF!</v>
      </c>
      <c r="G42" s="142" t="e">
        <f>#REF!</f>
        <v>#REF!</v>
      </c>
      <c r="H42" s="141" t="s">
        <v>72</v>
      </c>
      <c r="I42" s="147"/>
      <c r="J42" s="141" t="str">
        <f>'YARIŞMA BİLGİLERİ'!$F$21</f>
        <v>Kadınlar</v>
      </c>
      <c r="K42" s="144" t="str">
        <f>CONCATENATE(K$1,"-",A$1)</f>
        <v>İzmir-Kulüpler Arası Atletizm Süper lig Yarışmaları</v>
      </c>
      <c r="L42" s="145" t="e">
        <f>#REF!</f>
        <v>#REF!</v>
      </c>
      <c r="M42" s="145" t="s">
        <v>348</v>
      </c>
    </row>
    <row r="43" spans="1:13" s="137" customFormat="1" ht="26.25" customHeight="1">
      <c r="A43" s="139">
        <v>84</v>
      </c>
      <c r="B43" s="149" t="s">
        <v>72</v>
      </c>
      <c r="C43" s="140" t="e">
        <f>#REF!</f>
        <v>#REF!</v>
      </c>
      <c r="D43" s="144" t="e">
        <f>#REF!</f>
        <v>#REF!</v>
      </c>
      <c r="E43" s="144" t="e">
        <f>#REF!</f>
        <v>#REF!</v>
      </c>
      <c r="F43" s="181" t="e">
        <f>#REF!</f>
        <v>#REF!</v>
      </c>
      <c r="G43" s="142" t="e">
        <f>#REF!</f>
        <v>#REF!</v>
      </c>
      <c r="H43" s="141" t="s">
        <v>72</v>
      </c>
      <c r="I43" s="147"/>
      <c r="J43" s="141" t="str">
        <f>'YARIŞMA BİLGİLERİ'!$F$21</f>
        <v>Kadınlar</v>
      </c>
      <c r="K43" s="144" t="str">
        <f t="shared" ref="K43:K58" si="2">CONCATENATE(K$1,"-",A$1)</f>
        <v>İzmir-Kulüpler Arası Atletizm Süper lig Yarışmaları</v>
      </c>
      <c r="L43" s="145" t="e">
        <f>#REF!</f>
        <v>#REF!</v>
      </c>
      <c r="M43" s="145" t="s">
        <v>348</v>
      </c>
    </row>
    <row r="44" spans="1:13" s="137" customFormat="1" ht="26.25" customHeight="1">
      <c r="A44" s="139">
        <v>85</v>
      </c>
      <c r="B44" s="149" t="s">
        <v>72</v>
      </c>
      <c r="C44" s="140" t="e">
        <f>#REF!</f>
        <v>#REF!</v>
      </c>
      <c r="D44" s="144" t="e">
        <f>#REF!</f>
        <v>#REF!</v>
      </c>
      <c r="E44" s="144" t="e">
        <f>#REF!</f>
        <v>#REF!</v>
      </c>
      <c r="F44" s="181" t="e">
        <f>#REF!</f>
        <v>#REF!</v>
      </c>
      <c r="G44" s="142" t="e">
        <f>#REF!</f>
        <v>#REF!</v>
      </c>
      <c r="H44" s="141" t="s">
        <v>72</v>
      </c>
      <c r="I44" s="147"/>
      <c r="J44" s="141" t="str">
        <f>'YARIŞMA BİLGİLERİ'!$F$21</f>
        <v>Kadınlar</v>
      </c>
      <c r="K44" s="144" t="str">
        <f t="shared" si="2"/>
        <v>İzmir-Kulüpler Arası Atletizm Süper lig Yarışmaları</v>
      </c>
      <c r="L44" s="145" t="e">
        <f>#REF!</f>
        <v>#REF!</v>
      </c>
      <c r="M44" s="145" t="s">
        <v>348</v>
      </c>
    </row>
    <row r="45" spans="1:13" s="137" customFormat="1" ht="26.25" customHeight="1">
      <c r="A45" s="139">
        <v>86</v>
      </c>
      <c r="B45" s="149" t="s">
        <v>72</v>
      </c>
      <c r="C45" s="140" t="e">
        <f>#REF!</f>
        <v>#REF!</v>
      </c>
      <c r="D45" s="144" t="e">
        <f>#REF!</f>
        <v>#REF!</v>
      </c>
      <c r="E45" s="144" t="e">
        <f>#REF!</f>
        <v>#REF!</v>
      </c>
      <c r="F45" s="181" t="e">
        <f>#REF!</f>
        <v>#REF!</v>
      </c>
      <c r="G45" s="142" t="e">
        <f>#REF!</f>
        <v>#REF!</v>
      </c>
      <c r="H45" s="141" t="s">
        <v>72</v>
      </c>
      <c r="I45" s="147"/>
      <c r="J45" s="141" t="str">
        <f>'YARIŞMA BİLGİLERİ'!$F$21</f>
        <v>Kadınlar</v>
      </c>
      <c r="K45" s="144" t="str">
        <f t="shared" si="2"/>
        <v>İzmir-Kulüpler Arası Atletizm Süper lig Yarışmaları</v>
      </c>
      <c r="L45" s="145" t="e">
        <f>#REF!</f>
        <v>#REF!</v>
      </c>
      <c r="M45" s="145" t="s">
        <v>348</v>
      </c>
    </row>
    <row r="46" spans="1:13" s="137" customFormat="1" ht="26.25" customHeight="1">
      <c r="A46" s="139">
        <v>87</v>
      </c>
      <c r="B46" s="149" t="s">
        <v>72</v>
      </c>
      <c r="C46" s="140" t="e">
        <f>#REF!</f>
        <v>#REF!</v>
      </c>
      <c r="D46" s="144" t="e">
        <f>#REF!</f>
        <v>#REF!</v>
      </c>
      <c r="E46" s="144" t="e">
        <f>#REF!</f>
        <v>#REF!</v>
      </c>
      <c r="F46" s="181" t="e">
        <f>#REF!</f>
        <v>#REF!</v>
      </c>
      <c r="G46" s="142" t="e">
        <f>#REF!</f>
        <v>#REF!</v>
      </c>
      <c r="H46" s="141" t="s">
        <v>72</v>
      </c>
      <c r="I46" s="147"/>
      <c r="J46" s="141" t="str">
        <f>'YARIŞMA BİLGİLERİ'!$F$21</f>
        <v>Kadınlar</v>
      </c>
      <c r="K46" s="144" t="str">
        <f t="shared" si="2"/>
        <v>İzmir-Kulüpler Arası Atletizm Süper lig Yarışmaları</v>
      </c>
      <c r="L46" s="145" t="e">
        <f>#REF!</f>
        <v>#REF!</v>
      </c>
      <c r="M46" s="145" t="s">
        <v>348</v>
      </c>
    </row>
    <row r="47" spans="1:13" s="137" customFormat="1" ht="26.25" customHeight="1">
      <c r="A47" s="139">
        <v>88</v>
      </c>
      <c r="B47" s="149" t="s">
        <v>72</v>
      </c>
      <c r="C47" s="140" t="e">
        <f>#REF!</f>
        <v>#REF!</v>
      </c>
      <c r="D47" s="144" t="e">
        <f>#REF!</f>
        <v>#REF!</v>
      </c>
      <c r="E47" s="144" t="e">
        <f>#REF!</f>
        <v>#REF!</v>
      </c>
      <c r="F47" s="181" t="e">
        <f>#REF!</f>
        <v>#REF!</v>
      </c>
      <c r="G47" s="142" t="e">
        <f>#REF!</f>
        <v>#REF!</v>
      </c>
      <c r="H47" s="141" t="s">
        <v>72</v>
      </c>
      <c r="I47" s="147"/>
      <c r="J47" s="141" t="str">
        <f>'YARIŞMA BİLGİLERİ'!$F$21</f>
        <v>Kadınlar</v>
      </c>
      <c r="K47" s="144" t="str">
        <f t="shared" si="2"/>
        <v>İzmir-Kulüpler Arası Atletizm Süper lig Yarışmaları</v>
      </c>
      <c r="L47" s="145" t="e">
        <f>#REF!</f>
        <v>#REF!</v>
      </c>
      <c r="M47" s="145" t="s">
        <v>348</v>
      </c>
    </row>
    <row r="48" spans="1:13" s="137" customFormat="1" ht="26.25" customHeight="1">
      <c r="A48" s="139">
        <v>89</v>
      </c>
      <c r="B48" s="149" t="s">
        <v>72</v>
      </c>
      <c r="C48" s="140" t="e">
        <f>#REF!</f>
        <v>#REF!</v>
      </c>
      <c r="D48" s="144" t="e">
        <f>#REF!</f>
        <v>#REF!</v>
      </c>
      <c r="E48" s="144" t="e">
        <f>#REF!</f>
        <v>#REF!</v>
      </c>
      <c r="F48" s="181" t="e">
        <f>#REF!</f>
        <v>#REF!</v>
      </c>
      <c r="G48" s="142" t="e">
        <f>#REF!</f>
        <v>#REF!</v>
      </c>
      <c r="H48" s="141" t="s">
        <v>72</v>
      </c>
      <c r="I48" s="147"/>
      <c r="J48" s="141" t="str">
        <f>'YARIŞMA BİLGİLERİ'!$F$21</f>
        <v>Kadınlar</v>
      </c>
      <c r="K48" s="144" t="str">
        <f t="shared" si="2"/>
        <v>İzmir-Kulüpler Arası Atletizm Süper lig Yarışmaları</v>
      </c>
      <c r="L48" s="145" t="e">
        <f>#REF!</f>
        <v>#REF!</v>
      </c>
      <c r="M48" s="145" t="s">
        <v>348</v>
      </c>
    </row>
    <row r="49" spans="1:13" s="137" customFormat="1" ht="26.25" customHeight="1">
      <c r="A49" s="139">
        <v>90</v>
      </c>
      <c r="B49" s="149" t="s">
        <v>72</v>
      </c>
      <c r="C49" s="140" t="e">
        <f>#REF!</f>
        <v>#REF!</v>
      </c>
      <c r="D49" s="144" t="e">
        <f>#REF!</f>
        <v>#REF!</v>
      </c>
      <c r="E49" s="144" t="e">
        <f>#REF!</f>
        <v>#REF!</v>
      </c>
      <c r="F49" s="181" t="e">
        <f>#REF!</f>
        <v>#REF!</v>
      </c>
      <c r="G49" s="142" t="e">
        <f>#REF!</f>
        <v>#REF!</v>
      </c>
      <c r="H49" s="141" t="s">
        <v>72</v>
      </c>
      <c r="I49" s="147"/>
      <c r="J49" s="141" t="str">
        <f>'YARIŞMA BİLGİLERİ'!$F$21</f>
        <v>Kadınlar</v>
      </c>
      <c r="K49" s="144" t="str">
        <f t="shared" si="2"/>
        <v>İzmir-Kulüpler Arası Atletizm Süper lig Yarışmaları</v>
      </c>
      <c r="L49" s="145" t="e">
        <f>#REF!</f>
        <v>#REF!</v>
      </c>
      <c r="M49" s="145" t="s">
        <v>348</v>
      </c>
    </row>
    <row r="50" spans="1:13" s="137" customFormat="1" ht="26.25" customHeight="1">
      <c r="A50" s="139">
        <v>91</v>
      </c>
      <c r="B50" s="149" t="s">
        <v>72</v>
      </c>
      <c r="C50" s="140" t="e">
        <f>#REF!</f>
        <v>#REF!</v>
      </c>
      <c r="D50" s="144" t="e">
        <f>#REF!</f>
        <v>#REF!</v>
      </c>
      <c r="E50" s="144" t="e">
        <f>#REF!</f>
        <v>#REF!</v>
      </c>
      <c r="F50" s="181" t="e">
        <f>#REF!</f>
        <v>#REF!</v>
      </c>
      <c r="G50" s="142" t="e">
        <f>#REF!</f>
        <v>#REF!</v>
      </c>
      <c r="H50" s="141" t="s">
        <v>72</v>
      </c>
      <c r="I50" s="147"/>
      <c r="J50" s="141" t="str">
        <f>'YARIŞMA BİLGİLERİ'!$F$21</f>
        <v>Kadınlar</v>
      </c>
      <c r="K50" s="144" t="str">
        <f t="shared" si="2"/>
        <v>İzmir-Kulüpler Arası Atletizm Süper lig Yarışmaları</v>
      </c>
      <c r="L50" s="145" t="e">
        <f>#REF!</f>
        <v>#REF!</v>
      </c>
      <c r="M50" s="145" t="s">
        <v>348</v>
      </c>
    </row>
    <row r="51" spans="1:13" s="137" customFormat="1" ht="26.25" customHeight="1">
      <c r="A51" s="139">
        <v>92</v>
      </c>
      <c r="B51" s="149" t="s">
        <v>72</v>
      </c>
      <c r="C51" s="140" t="e">
        <f>#REF!</f>
        <v>#REF!</v>
      </c>
      <c r="D51" s="144" t="e">
        <f>#REF!</f>
        <v>#REF!</v>
      </c>
      <c r="E51" s="144" t="e">
        <f>#REF!</f>
        <v>#REF!</v>
      </c>
      <c r="F51" s="181" t="e">
        <f>#REF!</f>
        <v>#REF!</v>
      </c>
      <c r="G51" s="142" t="e">
        <f>#REF!</f>
        <v>#REF!</v>
      </c>
      <c r="H51" s="141" t="s">
        <v>72</v>
      </c>
      <c r="I51" s="147"/>
      <c r="J51" s="141" t="str">
        <f>'YARIŞMA BİLGİLERİ'!$F$21</f>
        <v>Kadınlar</v>
      </c>
      <c r="K51" s="144" t="str">
        <f t="shared" si="2"/>
        <v>İzmir-Kulüpler Arası Atletizm Süper lig Yarışmaları</v>
      </c>
      <c r="L51" s="145" t="e">
        <f>#REF!</f>
        <v>#REF!</v>
      </c>
      <c r="M51" s="145" t="s">
        <v>348</v>
      </c>
    </row>
    <row r="52" spans="1:13" s="137" customFormat="1" ht="26.25" customHeight="1">
      <c r="A52" s="139">
        <v>93</v>
      </c>
      <c r="B52" s="149" t="s">
        <v>72</v>
      </c>
      <c r="C52" s="140" t="e">
        <f>#REF!</f>
        <v>#REF!</v>
      </c>
      <c r="D52" s="144" t="e">
        <f>#REF!</f>
        <v>#REF!</v>
      </c>
      <c r="E52" s="144" t="e">
        <f>#REF!</f>
        <v>#REF!</v>
      </c>
      <c r="F52" s="181" t="e">
        <f>#REF!</f>
        <v>#REF!</v>
      </c>
      <c r="G52" s="142" t="e">
        <f>#REF!</f>
        <v>#REF!</v>
      </c>
      <c r="H52" s="141" t="s">
        <v>72</v>
      </c>
      <c r="I52" s="147"/>
      <c r="J52" s="141" t="str">
        <f>'YARIŞMA BİLGİLERİ'!$F$21</f>
        <v>Kadınlar</v>
      </c>
      <c r="K52" s="144" t="str">
        <f t="shared" si="2"/>
        <v>İzmir-Kulüpler Arası Atletizm Süper lig Yarışmaları</v>
      </c>
      <c r="L52" s="145" t="e">
        <f>#REF!</f>
        <v>#REF!</v>
      </c>
      <c r="M52" s="145" t="s">
        <v>348</v>
      </c>
    </row>
    <row r="53" spans="1:13" s="137" customFormat="1" ht="26.25" customHeight="1">
      <c r="A53" s="139">
        <v>94</v>
      </c>
      <c r="B53" s="149" t="s">
        <v>72</v>
      </c>
      <c r="C53" s="140" t="e">
        <f>#REF!</f>
        <v>#REF!</v>
      </c>
      <c r="D53" s="144" t="e">
        <f>#REF!</f>
        <v>#REF!</v>
      </c>
      <c r="E53" s="144" t="e">
        <f>#REF!</f>
        <v>#REF!</v>
      </c>
      <c r="F53" s="181" t="e">
        <f>#REF!</f>
        <v>#REF!</v>
      </c>
      <c r="G53" s="142" t="e">
        <f>#REF!</f>
        <v>#REF!</v>
      </c>
      <c r="H53" s="141" t="s">
        <v>72</v>
      </c>
      <c r="I53" s="147"/>
      <c r="J53" s="141" t="str">
        <f>'YARIŞMA BİLGİLERİ'!$F$21</f>
        <v>Kadınlar</v>
      </c>
      <c r="K53" s="144" t="str">
        <f t="shared" si="2"/>
        <v>İzmir-Kulüpler Arası Atletizm Süper lig Yarışmaları</v>
      </c>
      <c r="L53" s="145" t="e">
        <f>#REF!</f>
        <v>#REF!</v>
      </c>
      <c r="M53" s="145" t="s">
        <v>348</v>
      </c>
    </row>
    <row r="54" spans="1:13" s="137" customFormat="1" ht="26.25" customHeight="1">
      <c r="A54" s="139">
        <v>95</v>
      </c>
      <c r="B54" s="149" t="s">
        <v>72</v>
      </c>
      <c r="C54" s="140" t="e">
        <f>#REF!</f>
        <v>#REF!</v>
      </c>
      <c r="D54" s="144" t="e">
        <f>#REF!</f>
        <v>#REF!</v>
      </c>
      <c r="E54" s="144" t="e">
        <f>#REF!</f>
        <v>#REF!</v>
      </c>
      <c r="F54" s="181" t="e">
        <f>#REF!</f>
        <v>#REF!</v>
      </c>
      <c r="G54" s="142" t="e">
        <f>#REF!</f>
        <v>#REF!</v>
      </c>
      <c r="H54" s="141" t="s">
        <v>72</v>
      </c>
      <c r="I54" s="147"/>
      <c r="J54" s="141" t="str">
        <f>'YARIŞMA BİLGİLERİ'!$F$21</f>
        <v>Kadınlar</v>
      </c>
      <c r="K54" s="144" t="str">
        <f t="shared" si="2"/>
        <v>İzmir-Kulüpler Arası Atletizm Süper lig Yarışmaları</v>
      </c>
      <c r="L54" s="145" t="e">
        <f>#REF!</f>
        <v>#REF!</v>
      </c>
      <c r="M54" s="145" t="s">
        <v>348</v>
      </c>
    </row>
    <row r="55" spans="1:13" s="137" customFormat="1" ht="26.25" customHeight="1">
      <c r="A55" s="139">
        <v>96</v>
      </c>
      <c r="B55" s="149" t="s">
        <v>72</v>
      </c>
      <c r="C55" s="140" t="e">
        <f>#REF!</f>
        <v>#REF!</v>
      </c>
      <c r="D55" s="144" t="e">
        <f>#REF!</f>
        <v>#REF!</v>
      </c>
      <c r="E55" s="144" t="e">
        <f>#REF!</f>
        <v>#REF!</v>
      </c>
      <c r="F55" s="181" t="e">
        <f>#REF!</f>
        <v>#REF!</v>
      </c>
      <c r="G55" s="142" t="e">
        <f>#REF!</f>
        <v>#REF!</v>
      </c>
      <c r="H55" s="141" t="s">
        <v>72</v>
      </c>
      <c r="I55" s="147"/>
      <c r="J55" s="141" t="str">
        <f>'YARIŞMA BİLGİLERİ'!$F$21</f>
        <v>Kadınlar</v>
      </c>
      <c r="K55" s="144" t="str">
        <f t="shared" si="2"/>
        <v>İzmir-Kulüpler Arası Atletizm Süper lig Yarışmaları</v>
      </c>
      <c r="L55" s="145" t="e">
        <f>#REF!</f>
        <v>#REF!</v>
      </c>
      <c r="M55" s="145" t="s">
        <v>348</v>
      </c>
    </row>
    <row r="56" spans="1:13" s="137" customFormat="1" ht="26.25" customHeight="1">
      <c r="A56" s="139">
        <v>97</v>
      </c>
      <c r="B56" s="149" t="s">
        <v>72</v>
      </c>
      <c r="C56" s="140" t="e">
        <f>#REF!</f>
        <v>#REF!</v>
      </c>
      <c r="D56" s="144" t="e">
        <f>#REF!</f>
        <v>#REF!</v>
      </c>
      <c r="E56" s="144" t="e">
        <f>#REF!</f>
        <v>#REF!</v>
      </c>
      <c r="F56" s="181" t="e">
        <f>#REF!</f>
        <v>#REF!</v>
      </c>
      <c r="G56" s="142" t="e">
        <f>#REF!</f>
        <v>#REF!</v>
      </c>
      <c r="H56" s="141" t="s">
        <v>72</v>
      </c>
      <c r="I56" s="147"/>
      <c r="J56" s="141" t="str">
        <f>'YARIŞMA BİLGİLERİ'!$F$21</f>
        <v>Kadınlar</v>
      </c>
      <c r="K56" s="144" t="str">
        <f t="shared" si="2"/>
        <v>İzmir-Kulüpler Arası Atletizm Süper lig Yarışmaları</v>
      </c>
      <c r="L56" s="145" t="e">
        <f>#REF!</f>
        <v>#REF!</v>
      </c>
      <c r="M56" s="145" t="s">
        <v>348</v>
      </c>
    </row>
    <row r="57" spans="1:13" s="137" customFormat="1" ht="26.25" customHeight="1">
      <c r="A57" s="139">
        <v>98</v>
      </c>
      <c r="B57" s="149" t="s">
        <v>72</v>
      </c>
      <c r="C57" s="140" t="e">
        <f>#REF!</f>
        <v>#REF!</v>
      </c>
      <c r="D57" s="144" t="e">
        <f>#REF!</f>
        <v>#REF!</v>
      </c>
      <c r="E57" s="144" t="e">
        <f>#REF!</f>
        <v>#REF!</v>
      </c>
      <c r="F57" s="181" t="e">
        <f>#REF!</f>
        <v>#REF!</v>
      </c>
      <c r="G57" s="142" t="e">
        <f>#REF!</f>
        <v>#REF!</v>
      </c>
      <c r="H57" s="141" t="s">
        <v>72</v>
      </c>
      <c r="I57" s="147"/>
      <c r="J57" s="141" t="str">
        <f>'YARIŞMA BİLGİLERİ'!$F$21</f>
        <v>Kadınlar</v>
      </c>
      <c r="K57" s="144" t="str">
        <f t="shared" si="2"/>
        <v>İzmir-Kulüpler Arası Atletizm Süper lig Yarışmaları</v>
      </c>
      <c r="L57" s="145" t="e">
        <f>#REF!</f>
        <v>#REF!</v>
      </c>
      <c r="M57" s="145" t="s">
        <v>348</v>
      </c>
    </row>
    <row r="58" spans="1:13" s="137" customFormat="1" ht="26.25" customHeight="1">
      <c r="A58" s="139">
        <v>99</v>
      </c>
      <c r="B58" s="149" t="s">
        <v>72</v>
      </c>
      <c r="C58" s="140" t="e">
        <f>#REF!</f>
        <v>#REF!</v>
      </c>
      <c r="D58" s="144" t="e">
        <f>#REF!</f>
        <v>#REF!</v>
      </c>
      <c r="E58" s="144" t="e">
        <f>#REF!</f>
        <v>#REF!</v>
      </c>
      <c r="F58" s="181" t="e">
        <f>#REF!</f>
        <v>#REF!</v>
      </c>
      <c r="G58" s="142" t="e">
        <f>#REF!</f>
        <v>#REF!</v>
      </c>
      <c r="H58" s="141" t="s">
        <v>72</v>
      </c>
      <c r="I58" s="147"/>
      <c r="J58" s="141" t="str">
        <f>'YARIŞMA BİLGİLERİ'!$F$21</f>
        <v>Kadınlar</v>
      </c>
      <c r="K58" s="144" t="str">
        <f t="shared" si="2"/>
        <v>İzmir-Kulüpler Arası Atletizm Süper lig Yarışmaları</v>
      </c>
      <c r="L58" s="145" t="e">
        <f>#REF!</f>
        <v>#REF!</v>
      </c>
      <c r="M58" s="145" t="s">
        <v>348</v>
      </c>
    </row>
    <row r="59" spans="1:13" s="137" customFormat="1" ht="26.25" customHeight="1">
      <c r="A59" s="139">
        <v>100</v>
      </c>
      <c r="B59" s="149" t="s">
        <v>72</v>
      </c>
      <c r="C59" s="140" t="e">
        <f>#REF!</f>
        <v>#REF!</v>
      </c>
      <c r="D59" s="144" t="e">
        <f>#REF!</f>
        <v>#REF!</v>
      </c>
      <c r="E59" s="144" t="e">
        <f>#REF!</f>
        <v>#REF!</v>
      </c>
      <c r="F59" s="181" t="e">
        <f>#REF!</f>
        <v>#REF!</v>
      </c>
      <c r="G59" s="142" t="e">
        <f>#REF!</f>
        <v>#REF!</v>
      </c>
      <c r="H59" s="141" t="s">
        <v>72</v>
      </c>
      <c r="I59" s="147"/>
      <c r="J59" s="141" t="str">
        <f>'YARIŞMA BİLGİLERİ'!$F$21</f>
        <v>Kadınlar</v>
      </c>
      <c r="K59" s="144" t="str">
        <f t="shared" ref="K59:K67" si="3">CONCATENATE(K$1,"-",A$1)</f>
        <v>İzmir-Kulüpler Arası Atletizm Süper lig Yarışmaları</v>
      </c>
      <c r="L59" s="145" t="e">
        <f>#REF!</f>
        <v>#REF!</v>
      </c>
      <c r="M59" s="145" t="s">
        <v>348</v>
      </c>
    </row>
    <row r="60" spans="1:13" s="137" customFormat="1" ht="26.25" customHeight="1">
      <c r="A60" s="139">
        <v>101</v>
      </c>
      <c r="B60" s="149" t="s">
        <v>72</v>
      </c>
      <c r="C60" s="140" t="e">
        <f>#REF!</f>
        <v>#REF!</v>
      </c>
      <c r="D60" s="144" t="e">
        <f>#REF!</f>
        <v>#REF!</v>
      </c>
      <c r="E60" s="144" t="e">
        <f>#REF!</f>
        <v>#REF!</v>
      </c>
      <c r="F60" s="181" t="e">
        <f>#REF!</f>
        <v>#REF!</v>
      </c>
      <c r="G60" s="142" t="e">
        <f>#REF!</f>
        <v>#REF!</v>
      </c>
      <c r="H60" s="141" t="s">
        <v>72</v>
      </c>
      <c r="I60" s="147"/>
      <c r="J60" s="141" t="str">
        <f>'YARIŞMA BİLGİLERİ'!$F$21</f>
        <v>Kadınlar</v>
      </c>
      <c r="K60" s="144" t="str">
        <f t="shared" si="3"/>
        <v>İzmir-Kulüpler Arası Atletizm Süper lig Yarışmaları</v>
      </c>
      <c r="L60" s="145" t="e">
        <f>#REF!</f>
        <v>#REF!</v>
      </c>
      <c r="M60" s="145" t="s">
        <v>348</v>
      </c>
    </row>
    <row r="61" spans="1:13" s="137" customFormat="1" ht="26.25" customHeight="1">
      <c r="A61" s="139">
        <v>102</v>
      </c>
      <c r="B61" s="149" t="s">
        <v>72</v>
      </c>
      <c r="C61" s="140" t="e">
        <f>#REF!</f>
        <v>#REF!</v>
      </c>
      <c r="D61" s="144" t="e">
        <f>#REF!</f>
        <v>#REF!</v>
      </c>
      <c r="E61" s="144" t="e">
        <f>#REF!</f>
        <v>#REF!</v>
      </c>
      <c r="F61" s="181" t="e">
        <f>#REF!</f>
        <v>#REF!</v>
      </c>
      <c r="G61" s="142" t="e">
        <f>#REF!</f>
        <v>#REF!</v>
      </c>
      <c r="H61" s="141" t="s">
        <v>72</v>
      </c>
      <c r="I61" s="147"/>
      <c r="J61" s="141" t="str">
        <f>'YARIŞMA BİLGİLERİ'!$F$21</f>
        <v>Kadınlar</v>
      </c>
      <c r="K61" s="144" t="str">
        <f t="shared" si="3"/>
        <v>İzmir-Kulüpler Arası Atletizm Süper lig Yarışmaları</v>
      </c>
      <c r="L61" s="145" t="e">
        <f>#REF!</f>
        <v>#REF!</v>
      </c>
      <c r="M61" s="145" t="s">
        <v>348</v>
      </c>
    </row>
    <row r="62" spans="1:13" s="137" customFormat="1" ht="26.25" customHeight="1">
      <c r="A62" s="139">
        <v>103</v>
      </c>
      <c r="B62" s="149" t="s">
        <v>72</v>
      </c>
      <c r="C62" s="140" t="e">
        <f>#REF!</f>
        <v>#REF!</v>
      </c>
      <c r="D62" s="144" t="e">
        <f>#REF!</f>
        <v>#REF!</v>
      </c>
      <c r="E62" s="144" t="e">
        <f>#REF!</f>
        <v>#REF!</v>
      </c>
      <c r="F62" s="181" t="e">
        <f>#REF!</f>
        <v>#REF!</v>
      </c>
      <c r="G62" s="142" t="e">
        <f>#REF!</f>
        <v>#REF!</v>
      </c>
      <c r="H62" s="141" t="s">
        <v>72</v>
      </c>
      <c r="I62" s="147"/>
      <c r="J62" s="141" t="str">
        <f>'YARIŞMA BİLGİLERİ'!$F$21</f>
        <v>Kadınlar</v>
      </c>
      <c r="K62" s="144" t="str">
        <f t="shared" si="3"/>
        <v>İzmir-Kulüpler Arası Atletizm Süper lig Yarışmaları</v>
      </c>
      <c r="L62" s="145" t="e">
        <f>#REF!</f>
        <v>#REF!</v>
      </c>
      <c r="M62" s="145" t="s">
        <v>348</v>
      </c>
    </row>
    <row r="63" spans="1:13" s="137" customFormat="1" ht="26.25" customHeight="1">
      <c r="A63" s="139">
        <v>104</v>
      </c>
      <c r="B63" s="149" t="s">
        <v>72</v>
      </c>
      <c r="C63" s="140" t="e">
        <f>#REF!</f>
        <v>#REF!</v>
      </c>
      <c r="D63" s="144" t="e">
        <f>#REF!</f>
        <v>#REF!</v>
      </c>
      <c r="E63" s="144" t="e">
        <f>#REF!</f>
        <v>#REF!</v>
      </c>
      <c r="F63" s="181" t="e">
        <f>#REF!</f>
        <v>#REF!</v>
      </c>
      <c r="G63" s="142" t="e">
        <f>#REF!</f>
        <v>#REF!</v>
      </c>
      <c r="H63" s="141" t="s">
        <v>72</v>
      </c>
      <c r="I63" s="147"/>
      <c r="J63" s="141" t="str">
        <f>'YARIŞMA BİLGİLERİ'!$F$21</f>
        <v>Kadınlar</v>
      </c>
      <c r="K63" s="144" t="str">
        <f t="shared" si="3"/>
        <v>İzmir-Kulüpler Arası Atletizm Süper lig Yarışmaları</v>
      </c>
      <c r="L63" s="145" t="e">
        <f>#REF!</f>
        <v>#REF!</v>
      </c>
      <c r="M63" s="145" t="s">
        <v>348</v>
      </c>
    </row>
    <row r="64" spans="1:13" s="137" customFormat="1" ht="26.25" customHeight="1">
      <c r="A64" s="139">
        <v>105</v>
      </c>
      <c r="B64" s="149" t="s">
        <v>72</v>
      </c>
      <c r="C64" s="140" t="e">
        <f>#REF!</f>
        <v>#REF!</v>
      </c>
      <c r="D64" s="144" t="e">
        <f>#REF!</f>
        <v>#REF!</v>
      </c>
      <c r="E64" s="144" t="e">
        <f>#REF!</f>
        <v>#REF!</v>
      </c>
      <c r="F64" s="181" t="e">
        <f>#REF!</f>
        <v>#REF!</v>
      </c>
      <c r="G64" s="142" t="e">
        <f>#REF!</f>
        <v>#REF!</v>
      </c>
      <c r="H64" s="141" t="s">
        <v>72</v>
      </c>
      <c r="I64" s="147"/>
      <c r="J64" s="141" t="str">
        <f>'YARIŞMA BİLGİLERİ'!$F$21</f>
        <v>Kadınlar</v>
      </c>
      <c r="K64" s="144" t="str">
        <f t="shared" si="3"/>
        <v>İzmir-Kulüpler Arası Atletizm Süper lig Yarışmaları</v>
      </c>
      <c r="L64" s="145" t="e">
        <f>#REF!</f>
        <v>#REF!</v>
      </c>
      <c r="M64" s="145" t="s">
        <v>348</v>
      </c>
    </row>
    <row r="65" spans="1:13" s="137" customFormat="1" ht="26.25" customHeight="1">
      <c r="A65" s="139">
        <v>106</v>
      </c>
      <c r="B65" s="149" t="s">
        <v>72</v>
      </c>
      <c r="C65" s="140" t="e">
        <f>#REF!</f>
        <v>#REF!</v>
      </c>
      <c r="D65" s="144" t="e">
        <f>#REF!</f>
        <v>#REF!</v>
      </c>
      <c r="E65" s="144" t="e">
        <f>#REF!</f>
        <v>#REF!</v>
      </c>
      <c r="F65" s="181" t="e">
        <f>#REF!</f>
        <v>#REF!</v>
      </c>
      <c r="G65" s="142" t="e">
        <f>#REF!</f>
        <v>#REF!</v>
      </c>
      <c r="H65" s="141" t="s">
        <v>72</v>
      </c>
      <c r="I65" s="147"/>
      <c r="J65" s="141" t="str">
        <f>'YARIŞMA BİLGİLERİ'!$F$21</f>
        <v>Kadınlar</v>
      </c>
      <c r="K65" s="144" t="str">
        <f t="shared" si="3"/>
        <v>İzmir-Kulüpler Arası Atletizm Süper lig Yarışmaları</v>
      </c>
      <c r="L65" s="145" t="e">
        <f>#REF!</f>
        <v>#REF!</v>
      </c>
      <c r="M65" s="145" t="s">
        <v>348</v>
      </c>
    </row>
    <row r="66" spans="1:13" s="137" customFormat="1" ht="26.25" customHeight="1">
      <c r="A66" s="139">
        <v>107</v>
      </c>
      <c r="B66" s="149" t="s">
        <v>72</v>
      </c>
      <c r="C66" s="140" t="e">
        <f>#REF!</f>
        <v>#REF!</v>
      </c>
      <c r="D66" s="144" t="e">
        <f>#REF!</f>
        <v>#REF!</v>
      </c>
      <c r="E66" s="144" t="e">
        <f>#REF!</f>
        <v>#REF!</v>
      </c>
      <c r="F66" s="181" t="e">
        <f>#REF!</f>
        <v>#REF!</v>
      </c>
      <c r="G66" s="142" t="e">
        <f>#REF!</f>
        <v>#REF!</v>
      </c>
      <c r="H66" s="141" t="s">
        <v>72</v>
      </c>
      <c r="I66" s="147"/>
      <c r="J66" s="141" t="str">
        <f>'YARIŞMA BİLGİLERİ'!$F$21</f>
        <v>Kadınlar</v>
      </c>
      <c r="K66" s="144" t="str">
        <f t="shared" si="3"/>
        <v>İzmir-Kulüpler Arası Atletizm Süper lig Yarışmaları</v>
      </c>
      <c r="L66" s="145" t="e">
        <f>#REF!</f>
        <v>#REF!</v>
      </c>
      <c r="M66" s="145" t="s">
        <v>348</v>
      </c>
    </row>
    <row r="67" spans="1:13" s="137" customFormat="1" ht="26.25" customHeight="1">
      <c r="A67" s="139">
        <v>108</v>
      </c>
      <c r="B67" s="149" t="s">
        <v>72</v>
      </c>
      <c r="C67" s="140" t="e">
        <f>#REF!</f>
        <v>#REF!</v>
      </c>
      <c r="D67" s="144" t="e">
        <f>#REF!</f>
        <v>#REF!</v>
      </c>
      <c r="E67" s="144" t="e">
        <f>#REF!</f>
        <v>#REF!</v>
      </c>
      <c r="F67" s="181" t="e">
        <f>#REF!</f>
        <v>#REF!</v>
      </c>
      <c r="G67" s="142" t="e">
        <f>#REF!</f>
        <v>#REF!</v>
      </c>
      <c r="H67" s="141" t="s">
        <v>72</v>
      </c>
      <c r="I67" s="147"/>
      <c r="J67" s="141" t="str">
        <f>'YARIŞMA BİLGİLERİ'!$F$21</f>
        <v>Kadınlar</v>
      </c>
      <c r="K67" s="144" t="str">
        <f t="shared" si="3"/>
        <v>İzmir-Kulüpler Arası Atletizm Süper lig Yarışmaları</v>
      </c>
      <c r="L67" s="145" t="e">
        <f>#REF!</f>
        <v>#REF!</v>
      </c>
      <c r="M67" s="145" t="s">
        <v>348</v>
      </c>
    </row>
    <row r="68" spans="1:13" s="137" customFormat="1" ht="26.25" customHeight="1">
      <c r="A68" s="139">
        <v>109</v>
      </c>
      <c r="B68" s="149" t="s">
        <v>72</v>
      </c>
      <c r="C68" s="140" t="e">
        <f>#REF!</f>
        <v>#REF!</v>
      </c>
      <c r="D68" s="144" t="e">
        <f>#REF!</f>
        <v>#REF!</v>
      </c>
      <c r="E68" s="144" t="e">
        <f>#REF!</f>
        <v>#REF!</v>
      </c>
      <c r="F68" s="181" t="e">
        <f>#REF!</f>
        <v>#REF!</v>
      </c>
      <c r="G68" s="142" t="e">
        <f>#REF!</f>
        <v>#REF!</v>
      </c>
      <c r="H68" s="141" t="s">
        <v>72</v>
      </c>
      <c r="I68" s="147"/>
      <c r="J68" s="141" t="str">
        <f>'YARIŞMA BİLGİLERİ'!$F$21</f>
        <v>Kadınlar</v>
      </c>
      <c r="K68" s="144" t="str">
        <f t="shared" ref="K68:K76" si="4">CONCATENATE(K$1,"-",A$1)</f>
        <v>İzmir-Kulüpler Arası Atletizm Süper lig Yarışmaları</v>
      </c>
      <c r="L68" s="145" t="e">
        <f>#REF!</f>
        <v>#REF!</v>
      </c>
      <c r="M68" s="145" t="s">
        <v>348</v>
      </c>
    </row>
    <row r="69" spans="1:13" s="137" customFormat="1" ht="26.25" customHeight="1">
      <c r="A69" s="139">
        <v>110</v>
      </c>
      <c r="B69" s="149" t="s">
        <v>72</v>
      </c>
      <c r="C69" s="140" t="e">
        <f>#REF!</f>
        <v>#REF!</v>
      </c>
      <c r="D69" s="144" t="e">
        <f>#REF!</f>
        <v>#REF!</v>
      </c>
      <c r="E69" s="144" t="e">
        <f>#REF!</f>
        <v>#REF!</v>
      </c>
      <c r="F69" s="181" t="e">
        <f>#REF!</f>
        <v>#REF!</v>
      </c>
      <c r="G69" s="142" t="e">
        <f>#REF!</f>
        <v>#REF!</v>
      </c>
      <c r="H69" s="141" t="s">
        <v>72</v>
      </c>
      <c r="I69" s="147"/>
      <c r="J69" s="141" t="str">
        <f>'YARIŞMA BİLGİLERİ'!$F$21</f>
        <v>Kadınlar</v>
      </c>
      <c r="K69" s="144" t="str">
        <f t="shared" si="4"/>
        <v>İzmir-Kulüpler Arası Atletizm Süper lig Yarışmaları</v>
      </c>
      <c r="L69" s="145" t="e">
        <f>#REF!</f>
        <v>#REF!</v>
      </c>
      <c r="M69" s="145" t="s">
        <v>348</v>
      </c>
    </row>
    <row r="70" spans="1:13" s="137" customFormat="1" ht="26.25" customHeight="1">
      <c r="A70" s="139">
        <v>111</v>
      </c>
      <c r="B70" s="149" t="s">
        <v>72</v>
      </c>
      <c r="C70" s="140" t="e">
        <f>#REF!</f>
        <v>#REF!</v>
      </c>
      <c r="D70" s="144" t="e">
        <f>#REF!</f>
        <v>#REF!</v>
      </c>
      <c r="E70" s="144" t="e">
        <f>#REF!</f>
        <v>#REF!</v>
      </c>
      <c r="F70" s="181" t="e">
        <f>#REF!</f>
        <v>#REF!</v>
      </c>
      <c r="G70" s="142" t="e">
        <f>#REF!</f>
        <v>#REF!</v>
      </c>
      <c r="H70" s="141" t="s">
        <v>72</v>
      </c>
      <c r="I70" s="147"/>
      <c r="J70" s="141" t="str">
        <f>'YARIŞMA BİLGİLERİ'!$F$21</f>
        <v>Kadınlar</v>
      </c>
      <c r="K70" s="144" t="str">
        <f t="shared" si="4"/>
        <v>İzmir-Kulüpler Arası Atletizm Süper lig Yarışmaları</v>
      </c>
      <c r="L70" s="145" t="e">
        <f>#REF!</f>
        <v>#REF!</v>
      </c>
      <c r="M70" s="145" t="s">
        <v>348</v>
      </c>
    </row>
    <row r="71" spans="1:13" s="137" customFormat="1" ht="26.25" customHeight="1">
      <c r="A71" s="139">
        <v>112</v>
      </c>
      <c r="B71" s="149" t="s">
        <v>72</v>
      </c>
      <c r="C71" s="140" t="e">
        <f>#REF!</f>
        <v>#REF!</v>
      </c>
      <c r="D71" s="144" t="e">
        <f>#REF!</f>
        <v>#REF!</v>
      </c>
      <c r="E71" s="144" t="e">
        <f>#REF!</f>
        <v>#REF!</v>
      </c>
      <c r="F71" s="181" t="e">
        <f>#REF!</f>
        <v>#REF!</v>
      </c>
      <c r="G71" s="142" t="e">
        <f>#REF!</f>
        <v>#REF!</v>
      </c>
      <c r="H71" s="141" t="s">
        <v>72</v>
      </c>
      <c r="I71" s="147"/>
      <c r="J71" s="141" t="str">
        <f>'YARIŞMA BİLGİLERİ'!$F$21</f>
        <v>Kadınlar</v>
      </c>
      <c r="K71" s="144" t="str">
        <f t="shared" si="4"/>
        <v>İzmir-Kulüpler Arası Atletizm Süper lig Yarışmaları</v>
      </c>
      <c r="L71" s="145" t="e">
        <f>#REF!</f>
        <v>#REF!</v>
      </c>
      <c r="M71" s="145" t="s">
        <v>348</v>
      </c>
    </row>
    <row r="72" spans="1:13" s="137" customFormat="1" ht="26.25" customHeight="1">
      <c r="A72" s="139">
        <v>113</v>
      </c>
      <c r="B72" s="149" t="s">
        <v>72</v>
      </c>
      <c r="C72" s="140" t="e">
        <f>#REF!</f>
        <v>#REF!</v>
      </c>
      <c r="D72" s="144" t="e">
        <f>#REF!</f>
        <v>#REF!</v>
      </c>
      <c r="E72" s="144" t="e">
        <f>#REF!</f>
        <v>#REF!</v>
      </c>
      <c r="F72" s="181" t="e">
        <f>#REF!</f>
        <v>#REF!</v>
      </c>
      <c r="G72" s="142" t="e">
        <f>#REF!</f>
        <v>#REF!</v>
      </c>
      <c r="H72" s="141" t="s">
        <v>72</v>
      </c>
      <c r="I72" s="147"/>
      <c r="J72" s="141" t="str">
        <f>'YARIŞMA BİLGİLERİ'!$F$21</f>
        <v>Kadınlar</v>
      </c>
      <c r="K72" s="144" t="str">
        <f t="shared" si="4"/>
        <v>İzmir-Kulüpler Arası Atletizm Süper lig Yarışmaları</v>
      </c>
      <c r="L72" s="145" t="e">
        <f>#REF!</f>
        <v>#REF!</v>
      </c>
      <c r="M72" s="145" t="s">
        <v>348</v>
      </c>
    </row>
    <row r="73" spans="1:13" s="137" customFormat="1" ht="26.25" customHeight="1">
      <c r="A73" s="139">
        <v>114</v>
      </c>
      <c r="B73" s="149" t="s">
        <v>72</v>
      </c>
      <c r="C73" s="140" t="e">
        <f>#REF!</f>
        <v>#REF!</v>
      </c>
      <c r="D73" s="144" t="e">
        <f>#REF!</f>
        <v>#REF!</v>
      </c>
      <c r="E73" s="144" t="e">
        <f>#REF!</f>
        <v>#REF!</v>
      </c>
      <c r="F73" s="181" t="e">
        <f>#REF!</f>
        <v>#REF!</v>
      </c>
      <c r="G73" s="142" t="e">
        <f>#REF!</f>
        <v>#REF!</v>
      </c>
      <c r="H73" s="141" t="s">
        <v>72</v>
      </c>
      <c r="I73" s="147"/>
      <c r="J73" s="141" t="str">
        <f>'YARIŞMA BİLGİLERİ'!$F$21</f>
        <v>Kadınlar</v>
      </c>
      <c r="K73" s="144" t="str">
        <f t="shared" si="4"/>
        <v>İzmir-Kulüpler Arası Atletizm Süper lig Yarışmaları</v>
      </c>
      <c r="L73" s="145" t="e">
        <f>#REF!</f>
        <v>#REF!</v>
      </c>
      <c r="M73" s="145" t="s">
        <v>348</v>
      </c>
    </row>
    <row r="74" spans="1:13" s="137" customFormat="1" ht="26.25" customHeight="1">
      <c r="A74" s="139">
        <v>115</v>
      </c>
      <c r="B74" s="149" t="s">
        <v>72</v>
      </c>
      <c r="C74" s="140" t="e">
        <f>#REF!</f>
        <v>#REF!</v>
      </c>
      <c r="D74" s="144" t="e">
        <f>#REF!</f>
        <v>#REF!</v>
      </c>
      <c r="E74" s="144" t="e">
        <f>#REF!</f>
        <v>#REF!</v>
      </c>
      <c r="F74" s="181" t="e">
        <f>#REF!</f>
        <v>#REF!</v>
      </c>
      <c r="G74" s="142" t="e">
        <f>#REF!</f>
        <v>#REF!</v>
      </c>
      <c r="H74" s="141" t="s">
        <v>72</v>
      </c>
      <c r="I74" s="147"/>
      <c r="J74" s="141" t="str">
        <f>'YARIŞMA BİLGİLERİ'!$F$21</f>
        <v>Kadınlar</v>
      </c>
      <c r="K74" s="144" t="str">
        <f t="shared" si="4"/>
        <v>İzmir-Kulüpler Arası Atletizm Süper lig Yarışmaları</v>
      </c>
      <c r="L74" s="145" t="e">
        <f>#REF!</f>
        <v>#REF!</v>
      </c>
      <c r="M74" s="145" t="s">
        <v>348</v>
      </c>
    </row>
    <row r="75" spans="1:13" s="137" customFormat="1" ht="26.25" customHeight="1">
      <c r="A75" s="139">
        <v>116</v>
      </c>
      <c r="B75" s="149" t="s">
        <v>72</v>
      </c>
      <c r="C75" s="140" t="e">
        <f>#REF!</f>
        <v>#REF!</v>
      </c>
      <c r="D75" s="144" t="e">
        <f>#REF!</f>
        <v>#REF!</v>
      </c>
      <c r="E75" s="144" t="e">
        <f>#REF!</f>
        <v>#REF!</v>
      </c>
      <c r="F75" s="181" t="e">
        <f>#REF!</f>
        <v>#REF!</v>
      </c>
      <c r="G75" s="142" t="e">
        <f>#REF!</f>
        <v>#REF!</v>
      </c>
      <c r="H75" s="141" t="s">
        <v>72</v>
      </c>
      <c r="I75" s="147"/>
      <c r="J75" s="141" t="str">
        <f>'YARIŞMA BİLGİLERİ'!$F$21</f>
        <v>Kadınlar</v>
      </c>
      <c r="K75" s="144" t="str">
        <f t="shared" si="4"/>
        <v>İzmir-Kulüpler Arası Atletizm Süper lig Yarışmaları</v>
      </c>
      <c r="L75" s="145" t="e">
        <f>#REF!</f>
        <v>#REF!</v>
      </c>
      <c r="M75" s="145" t="s">
        <v>348</v>
      </c>
    </row>
    <row r="76" spans="1:13" s="137" customFormat="1" ht="26.25" customHeight="1">
      <c r="A76" s="139">
        <v>117</v>
      </c>
      <c r="B76" s="149" t="s">
        <v>72</v>
      </c>
      <c r="C76" s="140" t="e">
        <f>#REF!</f>
        <v>#REF!</v>
      </c>
      <c r="D76" s="144" t="e">
        <f>#REF!</f>
        <v>#REF!</v>
      </c>
      <c r="E76" s="144" t="e">
        <f>#REF!</f>
        <v>#REF!</v>
      </c>
      <c r="F76" s="181" t="e">
        <f>#REF!</f>
        <v>#REF!</v>
      </c>
      <c r="G76" s="142" t="e">
        <f>#REF!</f>
        <v>#REF!</v>
      </c>
      <c r="H76" s="141" t="s">
        <v>72</v>
      </c>
      <c r="I76" s="147"/>
      <c r="J76" s="141" t="str">
        <f>'YARIŞMA BİLGİLERİ'!$F$21</f>
        <v>Kadınlar</v>
      </c>
      <c r="K76" s="144" t="str">
        <f t="shared" si="4"/>
        <v>İzmir-Kulüpler Arası Atletizm Süper lig Yarışmaları</v>
      </c>
      <c r="L76" s="145" t="e">
        <f>#REF!</f>
        <v>#REF!</v>
      </c>
      <c r="M76" s="145" t="s">
        <v>348</v>
      </c>
    </row>
    <row r="77" spans="1:13" s="137" customFormat="1" ht="26.25" customHeight="1">
      <c r="A77" s="139">
        <v>118</v>
      </c>
      <c r="B77" s="149" t="s">
        <v>72</v>
      </c>
      <c r="C77" s="140" t="e">
        <f>#REF!</f>
        <v>#REF!</v>
      </c>
      <c r="D77" s="144" t="e">
        <f>#REF!</f>
        <v>#REF!</v>
      </c>
      <c r="E77" s="144" t="e">
        <f>#REF!</f>
        <v>#REF!</v>
      </c>
      <c r="F77" s="181" t="e">
        <f>#REF!</f>
        <v>#REF!</v>
      </c>
      <c r="G77" s="142" t="e">
        <f>#REF!</f>
        <v>#REF!</v>
      </c>
      <c r="H77" s="141" t="s">
        <v>72</v>
      </c>
      <c r="I77" s="147"/>
      <c r="J77" s="141" t="str">
        <f>'YARIŞMA BİLGİLERİ'!$F$21</f>
        <v>Kadınlar</v>
      </c>
      <c r="K77" s="144" t="str">
        <f t="shared" ref="K77:K82" si="5">CONCATENATE(K$1,"-",A$1)</f>
        <v>İzmir-Kulüpler Arası Atletizm Süper lig Yarışmaları</v>
      </c>
      <c r="L77" s="145" t="e">
        <f>#REF!</f>
        <v>#REF!</v>
      </c>
      <c r="M77" s="145" t="s">
        <v>348</v>
      </c>
    </row>
    <row r="78" spans="1:13" s="137" customFormat="1" ht="26.25" customHeight="1">
      <c r="A78" s="139">
        <v>119</v>
      </c>
      <c r="B78" s="149" t="s">
        <v>72</v>
      </c>
      <c r="C78" s="140" t="e">
        <f>#REF!</f>
        <v>#REF!</v>
      </c>
      <c r="D78" s="144" t="e">
        <f>#REF!</f>
        <v>#REF!</v>
      </c>
      <c r="E78" s="144" t="e">
        <f>#REF!</f>
        <v>#REF!</v>
      </c>
      <c r="F78" s="181" t="e">
        <f>#REF!</f>
        <v>#REF!</v>
      </c>
      <c r="G78" s="142" t="e">
        <f>#REF!</f>
        <v>#REF!</v>
      </c>
      <c r="H78" s="141" t="s">
        <v>72</v>
      </c>
      <c r="I78" s="147"/>
      <c r="J78" s="141" t="str">
        <f>'YARIŞMA BİLGİLERİ'!$F$21</f>
        <v>Kadınlar</v>
      </c>
      <c r="K78" s="144" t="str">
        <f t="shared" si="5"/>
        <v>İzmir-Kulüpler Arası Atletizm Süper lig Yarışmaları</v>
      </c>
      <c r="L78" s="145" t="e">
        <f>#REF!</f>
        <v>#REF!</v>
      </c>
      <c r="M78" s="145" t="s">
        <v>348</v>
      </c>
    </row>
    <row r="79" spans="1:13" s="137" customFormat="1" ht="26.25" customHeight="1">
      <c r="A79" s="139">
        <v>120</v>
      </c>
      <c r="B79" s="149" t="s">
        <v>72</v>
      </c>
      <c r="C79" s="140" t="e">
        <f>#REF!</f>
        <v>#REF!</v>
      </c>
      <c r="D79" s="144" t="e">
        <f>#REF!</f>
        <v>#REF!</v>
      </c>
      <c r="E79" s="144" t="e">
        <f>#REF!</f>
        <v>#REF!</v>
      </c>
      <c r="F79" s="181" t="e">
        <f>#REF!</f>
        <v>#REF!</v>
      </c>
      <c r="G79" s="142" t="e">
        <f>#REF!</f>
        <v>#REF!</v>
      </c>
      <c r="H79" s="141" t="s">
        <v>72</v>
      </c>
      <c r="I79" s="147"/>
      <c r="J79" s="141" t="str">
        <f>'YARIŞMA BİLGİLERİ'!$F$21</f>
        <v>Kadınlar</v>
      </c>
      <c r="K79" s="144" t="str">
        <f t="shared" si="5"/>
        <v>İzmir-Kulüpler Arası Atletizm Süper lig Yarışmaları</v>
      </c>
      <c r="L79" s="145" t="e">
        <f>#REF!</f>
        <v>#REF!</v>
      </c>
      <c r="M79" s="145" t="s">
        <v>348</v>
      </c>
    </row>
    <row r="80" spans="1:13" s="137" customFormat="1" ht="26.25" customHeight="1">
      <c r="A80" s="139">
        <v>121</v>
      </c>
      <c r="B80" s="149" t="s">
        <v>72</v>
      </c>
      <c r="C80" s="140" t="e">
        <f>#REF!</f>
        <v>#REF!</v>
      </c>
      <c r="D80" s="144" t="e">
        <f>#REF!</f>
        <v>#REF!</v>
      </c>
      <c r="E80" s="144" t="e">
        <f>#REF!</f>
        <v>#REF!</v>
      </c>
      <c r="F80" s="181" t="e">
        <f>#REF!</f>
        <v>#REF!</v>
      </c>
      <c r="G80" s="142" t="e">
        <f>#REF!</f>
        <v>#REF!</v>
      </c>
      <c r="H80" s="141" t="s">
        <v>72</v>
      </c>
      <c r="I80" s="147"/>
      <c r="J80" s="141" t="str">
        <f>'YARIŞMA BİLGİLERİ'!$F$21</f>
        <v>Kadınlar</v>
      </c>
      <c r="K80" s="144" t="str">
        <f t="shared" si="5"/>
        <v>İzmir-Kulüpler Arası Atletizm Süper lig Yarışmaları</v>
      </c>
      <c r="L80" s="145" t="e">
        <f>#REF!</f>
        <v>#REF!</v>
      </c>
      <c r="M80" s="145" t="s">
        <v>348</v>
      </c>
    </row>
    <row r="81" spans="1:13" s="137" customFormat="1" ht="26.25" customHeight="1">
      <c r="A81" s="139">
        <v>122</v>
      </c>
      <c r="B81" s="149" t="s">
        <v>72</v>
      </c>
      <c r="C81" s="140" t="e">
        <f>#REF!</f>
        <v>#REF!</v>
      </c>
      <c r="D81" s="144" t="e">
        <f>#REF!</f>
        <v>#REF!</v>
      </c>
      <c r="E81" s="144" t="e">
        <f>#REF!</f>
        <v>#REF!</v>
      </c>
      <c r="F81" s="181" t="e">
        <f>#REF!</f>
        <v>#REF!</v>
      </c>
      <c r="G81" s="142" t="e">
        <f>#REF!</f>
        <v>#REF!</v>
      </c>
      <c r="H81" s="141" t="s">
        <v>72</v>
      </c>
      <c r="I81" s="147"/>
      <c r="J81" s="141" t="str">
        <f>'YARIŞMA BİLGİLERİ'!$F$21</f>
        <v>Kadınlar</v>
      </c>
      <c r="K81" s="144" t="str">
        <f t="shared" si="5"/>
        <v>İzmir-Kulüpler Arası Atletizm Süper lig Yarışmaları</v>
      </c>
      <c r="L81" s="145" t="e">
        <f>#REF!</f>
        <v>#REF!</v>
      </c>
      <c r="M81" s="145" t="s">
        <v>348</v>
      </c>
    </row>
    <row r="82" spans="1:13" s="137" customFormat="1" ht="26.25" customHeight="1">
      <c r="A82" s="139">
        <v>123</v>
      </c>
      <c r="B82" s="149" t="s">
        <v>73</v>
      </c>
      <c r="C82" s="140" t="e">
        <f>#REF!</f>
        <v>#REF!</v>
      </c>
      <c r="D82" s="144" t="e">
        <f>#REF!</f>
        <v>#REF!</v>
      </c>
      <c r="E82" s="144" t="e">
        <f>#REF!</f>
        <v>#REF!</v>
      </c>
      <c r="F82" s="181" t="e">
        <f>#REF!</f>
        <v>#REF!</v>
      </c>
      <c r="G82" s="142" t="e">
        <f>#REF!</f>
        <v>#REF!</v>
      </c>
      <c r="H82" s="141" t="s">
        <v>73</v>
      </c>
      <c r="I82" s="147"/>
      <c r="J82" s="141" t="str">
        <f>'YARIŞMA BİLGİLERİ'!$F$21</f>
        <v>Kadınlar</v>
      </c>
      <c r="K82" s="144" t="str">
        <f t="shared" si="5"/>
        <v>İzmir-Kulüpler Arası Atletizm Süper lig Yarışmaları</v>
      </c>
      <c r="L82" s="145" t="e">
        <f>#REF!</f>
        <v>#REF!</v>
      </c>
      <c r="M82" s="145" t="s">
        <v>348</v>
      </c>
    </row>
    <row r="83" spans="1:13" s="137" customFormat="1" ht="26.25" customHeight="1">
      <c r="A83" s="139">
        <v>124</v>
      </c>
      <c r="B83" s="149" t="s">
        <v>73</v>
      </c>
      <c r="C83" s="140" t="e">
        <f>#REF!</f>
        <v>#REF!</v>
      </c>
      <c r="D83" s="144" t="e">
        <f>#REF!</f>
        <v>#REF!</v>
      </c>
      <c r="E83" s="144" t="e">
        <f>#REF!</f>
        <v>#REF!</v>
      </c>
      <c r="F83" s="181" t="e">
        <f>#REF!</f>
        <v>#REF!</v>
      </c>
      <c r="G83" s="142" t="e">
        <f>#REF!</f>
        <v>#REF!</v>
      </c>
      <c r="H83" s="141" t="s">
        <v>73</v>
      </c>
      <c r="I83" s="147"/>
      <c r="J83" s="141" t="str">
        <f>'YARIŞMA BİLGİLERİ'!$F$21</f>
        <v>Kadınlar</v>
      </c>
      <c r="K83" s="144" t="str">
        <f t="shared" ref="K83:K106" si="6">CONCATENATE(K$1,"-",A$1)</f>
        <v>İzmir-Kulüpler Arası Atletizm Süper lig Yarışmaları</v>
      </c>
      <c r="L83" s="145" t="e">
        <f>#REF!</f>
        <v>#REF!</v>
      </c>
      <c r="M83" s="145" t="s">
        <v>348</v>
      </c>
    </row>
    <row r="84" spans="1:13" s="137" customFormat="1" ht="26.25" customHeight="1">
      <c r="A84" s="139">
        <v>125</v>
      </c>
      <c r="B84" s="149" t="s">
        <v>73</v>
      </c>
      <c r="C84" s="140" t="e">
        <f>#REF!</f>
        <v>#REF!</v>
      </c>
      <c r="D84" s="144" t="e">
        <f>#REF!</f>
        <v>#REF!</v>
      </c>
      <c r="E84" s="144" t="e">
        <f>#REF!</f>
        <v>#REF!</v>
      </c>
      <c r="F84" s="181" t="e">
        <f>#REF!</f>
        <v>#REF!</v>
      </c>
      <c r="G84" s="142" t="e">
        <f>#REF!</f>
        <v>#REF!</v>
      </c>
      <c r="H84" s="141" t="s">
        <v>73</v>
      </c>
      <c r="I84" s="147"/>
      <c r="J84" s="141" t="str">
        <f>'YARIŞMA BİLGİLERİ'!$F$21</f>
        <v>Kadınlar</v>
      </c>
      <c r="K84" s="144" t="str">
        <f t="shared" si="6"/>
        <v>İzmir-Kulüpler Arası Atletizm Süper lig Yarışmaları</v>
      </c>
      <c r="L84" s="145" t="e">
        <f>#REF!</f>
        <v>#REF!</v>
      </c>
      <c r="M84" s="145" t="s">
        <v>348</v>
      </c>
    </row>
    <row r="85" spans="1:13" s="137" customFormat="1" ht="26.25" customHeight="1">
      <c r="A85" s="139">
        <v>126</v>
      </c>
      <c r="B85" s="149" t="s">
        <v>73</v>
      </c>
      <c r="C85" s="140" t="e">
        <f>#REF!</f>
        <v>#REF!</v>
      </c>
      <c r="D85" s="144" t="e">
        <f>#REF!</f>
        <v>#REF!</v>
      </c>
      <c r="E85" s="144" t="e">
        <f>#REF!</f>
        <v>#REF!</v>
      </c>
      <c r="F85" s="181" t="e">
        <f>#REF!</f>
        <v>#REF!</v>
      </c>
      <c r="G85" s="142" t="e">
        <f>#REF!</f>
        <v>#REF!</v>
      </c>
      <c r="H85" s="141" t="s">
        <v>73</v>
      </c>
      <c r="I85" s="147"/>
      <c r="J85" s="141" t="str">
        <f>'YARIŞMA BİLGİLERİ'!$F$21</f>
        <v>Kadınlar</v>
      </c>
      <c r="K85" s="144" t="str">
        <f t="shared" si="6"/>
        <v>İzmir-Kulüpler Arası Atletizm Süper lig Yarışmaları</v>
      </c>
      <c r="L85" s="145" t="e">
        <f>#REF!</f>
        <v>#REF!</v>
      </c>
      <c r="M85" s="145" t="s">
        <v>348</v>
      </c>
    </row>
    <row r="86" spans="1:13" s="137" customFormat="1" ht="26.25" customHeight="1">
      <c r="A86" s="139">
        <v>127</v>
      </c>
      <c r="B86" s="149" t="s">
        <v>73</v>
      </c>
      <c r="C86" s="140" t="e">
        <f>#REF!</f>
        <v>#REF!</v>
      </c>
      <c r="D86" s="144" t="e">
        <f>#REF!</f>
        <v>#REF!</v>
      </c>
      <c r="E86" s="144" t="e">
        <f>#REF!</f>
        <v>#REF!</v>
      </c>
      <c r="F86" s="181" t="e">
        <f>#REF!</f>
        <v>#REF!</v>
      </c>
      <c r="G86" s="142" t="e">
        <f>#REF!</f>
        <v>#REF!</v>
      </c>
      <c r="H86" s="141" t="s">
        <v>73</v>
      </c>
      <c r="I86" s="147"/>
      <c r="J86" s="141" t="str">
        <f>'YARIŞMA BİLGİLERİ'!$F$21</f>
        <v>Kadınlar</v>
      </c>
      <c r="K86" s="144" t="str">
        <f t="shared" si="6"/>
        <v>İzmir-Kulüpler Arası Atletizm Süper lig Yarışmaları</v>
      </c>
      <c r="L86" s="145" t="e">
        <f>#REF!</f>
        <v>#REF!</v>
      </c>
      <c r="M86" s="145" t="s">
        <v>348</v>
      </c>
    </row>
    <row r="87" spans="1:13" s="137" customFormat="1" ht="26.25" customHeight="1">
      <c r="A87" s="139">
        <v>128</v>
      </c>
      <c r="B87" s="149" t="s">
        <v>73</v>
      </c>
      <c r="C87" s="140" t="e">
        <f>#REF!</f>
        <v>#REF!</v>
      </c>
      <c r="D87" s="144" t="e">
        <f>#REF!</f>
        <v>#REF!</v>
      </c>
      <c r="E87" s="144" t="e">
        <f>#REF!</f>
        <v>#REF!</v>
      </c>
      <c r="F87" s="181" t="e">
        <f>#REF!</f>
        <v>#REF!</v>
      </c>
      <c r="G87" s="142" t="e">
        <f>#REF!</f>
        <v>#REF!</v>
      </c>
      <c r="H87" s="141" t="s">
        <v>73</v>
      </c>
      <c r="I87" s="147"/>
      <c r="J87" s="141" t="str">
        <f>'YARIŞMA BİLGİLERİ'!$F$21</f>
        <v>Kadınlar</v>
      </c>
      <c r="K87" s="144" t="str">
        <f t="shared" si="6"/>
        <v>İzmir-Kulüpler Arası Atletizm Süper lig Yarışmaları</v>
      </c>
      <c r="L87" s="145" t="e">
        <f>#REF!</f>
        <v>#REF!</v>
      </c>
      <c r="M87" s="145" t="s">
        <v>348</v>
      </c>
    </row>
    <row r="88" spans="1:13" s="137" customFormat="1" ht="26.25" customHeight="1">
      <c r="A88" s="139">
        <v>129</v>
      </c>
      <c r="B88" s="149" t="s">
        <v>73</v>
      </c>
      <c r="C88" s="140" t="e">
        <f>#REF!</f>
        <v>#REF!</v>
      </c>
      <c r="D88" s="144" t="e">
        <f>#REF!</f>
        <v>#REF!</v>
      </c>
      <c r="E88" s="144" t="e">
        <f>#REF!</f>
        <v>#REF!</v>
      </c>
      <c r="F88" s="181" t="e">
        <f>#REF!</f>
        <v>#REF!</v>
      </c>
      <c r="G88" s="142" t="e">
        <f>#REF!</f>
        <v>#REF!</v>
      </c>
      <c r="H88" s="141" t="s">
        <v>73</v>
      </c>
      <c r="I88" s="147"/>
      <c r="J88" s="141" t="str">
        <f>'YARIŞMA BİLGİLERİ'!$F$21</f>
        <v>Kadınlar</v>
      </c>
      <c r="K88" s="144" t="str">
        <f t="shared" si="6"/>
        <v>İzmir-Kulüpler Arası Atletizm Süper lig Yarışmaları</v>
      </c>
      <c r="L88" s="145" t="e">
        <f>#REF!</f>
        <v>#REF!</v>
      </c>
      <c r="M88" s="145" t="s">
        <v>348</v>
      </c>
    </row>
    <row r="89" spans="1:13" s="137" customFormat="1" ht="26.25" customHeight="1">
      <c r="A89" s="139">
        <v>130</v>
      </c>
      <c r="B89" s="149" t="s">
        <v>73</v>
      </c>
      <c r="C89" s="140" t="e">
        <f>#REF!</f>
        <v>#REF!</v>
      </c>
      <c r="D89" s="144" t="e">
        <f>#REF!</f>
        <v>#REF!</v>
      </c>
      <c r="E89" s="144" t="e">
        <f>#REF!</f>
        <v>#REF!</v>
      </c>
      <c r="F89" s="181" t="e">
        <f>#REF!</f>
        <v>#REF!</v>
      </c>
      <c r="G89" s="142" t="e">
        <f>#REF!</f>
        <v>#REF!</v>
      </c>
      <c r="H89" s="141" t="s">
        <v>73</v>
      </c>
      <c r="I89" s="147"/>
      <c r="J89" s="141" t="str">
        <f>'YARIŞMA BİLGİLERİ'!$F$21</f>
        <v>Kadınlar</v>
      </c>
      <c r="K89" s="144" t="str">
        <f t="shared" si="6"/>
        <v>İzmir-Kulüpler Arası Atletizm Süper lig Yarışmaları</v>
      </c>
      <c r="L89" s="145" t="e">
        <f>#REF!</f>
        <v>#REF!</v>
      </c>
      <c r="M89" s="145" t="s">
        <v>348</v>
      </c>
    </row>
    <row r="90" spans="1:13" s="137" customFormat="1" ht="26.25" customHeight="1">
      <c r="A90" s="139">
        <v>131</v>
      </c>
      <c r="B90" s="149" t="s">
        <v>73</v>
      </c>
      <c r="C90" s="140" t="e">
        <f>#REF!</f>
        <v>#REF!</v>
      </c>
      <c r="D90" s="144" t="e">
        <f>#REF!</f>
        <v>#REF!</v>
      </c>
      <c r="E90" s="144" t="e">
        <f>#REF!</f>
        <v>#REF!</v>
      </c>
      <c r="F90" s="181" t="e">
        <f>#REF!</f>
        <v>#REF!</v>
      </c>
      <c r="G90" s="142" t="e">
        <f>#REF!</f>
        <v>#REF!</v>
      </c>
      <c r="H90" s="141" t="s">
        <v>73</v>
      </c>
      <c r="I90" s="147"/>
      <c r="J90" s="141" t="str">
        <f>'YARIŞMA BİLGİLERİ'!$F$21</f>
        <v>Kadınlar</v>
      </c>
      <c r="K90" s="144" t="str">
        <f t="shared" si="6"/>
        <v>İzmir-Kulüpler Arası Atletizm Süper lig Yarışmaları</v>
      </c>
      <c r="L90" s="145" t="e">
        <f>#REF!</f>
        <v>#REF!</v>
      </c>
      <c r="M90" s="145" t="s">
        <v>348</v>
      </c>
    </row>
    <row r="91" spans="1:13" s="137" customFormat="1" ht="26.25" customHeight="1">
      <c r="A91" s="139">
        <v>132</v>
      </c>
      <c r="B91" s="149" t="s">
        <v>73</v>
      </c>
      <c r="C91" s="140" t="e">
        <f>#REF!</f>
        <v>#REF!</v>
      </c>
      <c r="D91" s="144" t="e">
        <f>#REF!</f>
        <v>#REF!</v>
      </c>
      <c r="E91" s="144" t="e">
        <f>#REF!</f>
        <v>#REF!</v>
      </c>
      <c r="F91" s="181" t="e">
        <f>#REF!</f>
        <v>#REF!</v>
      </c>
      <c r="G91" s="142" t="e">
        <f>#REF!</f>
        <v>#REF!</v>
      </c>
      <c r="H91" s="141" t="s">
        <v>73</v>
      </c>
      <c r="I91" s="147"/>
      <c r="J91" s="141" t="str">
        <f>'YARIŞMA BİLGİLERİ'!$F$21</f>
        <v>Kadınlar</v>
      </c>
      <c r="K91" s="144" t="str">
        <f t="shared" si="6"/>
        <v>İzmir-Kulüpler Arası Atletizm Süper lig Yarışmaları</v>
      </c>
      <c r="L91" s="145" t="e">
        <f>#REF!</f>
        <v>#REF!</v>
      </c>
      <c r="M91" s="145" t="s">
        <v>348</v>
      </c>
    </row>
    <row r="92" spans="1:13" s="137" customFormat="1" ht="26.25" customHeight="1">
      <c r="A92" s="139">
        <v>133</v>
      </c>
      <c r="B92" s="149" t="s">
        <v>73</v>
      </c>
      <c r="C92" s="140" t="e">
        <f>#REF!</f>
        <v>#REF!</v>
      </c>
      <c r="D92" s="144" t="e">
        <f>#REF!</f>
        <v>#REF!</v>
      </c>
      <c r="E92" s="144" t="e">
        <f>#REF!</f>
        <v>#REF!</v>
      </c>
      <c r="F92" s="181" t="e">
        <f>#REF!</f>
        <v>#REF!</v>
      </c>
      <c r="G92" s="142" t="e">
        <f>#REF!</f>
        <v>#REF!</v>
      </c>
      <c r="H92" s="141" t="s">
        <v>73</v>
      </c>
      <c r="I92" s="147"/>
      <c r="J92" s="141" t="str">
        <f>'YARIŞMA BİLGİLERİ'!$F$21</f>
        <v>Kadınlar</v>
      </c>
      <c r="K92" s="144" t="str">
        <f t="shared" si="6"/>
        <v>İzmir-Kulüpler Arası Atletizm Süper lig Yarışmaları</v>
      </c>
      <c r="L92" s="145" t="e">
        <f>#REF!</f>
        <v>#REF!</v>
      </c>
      <c r="M92" s="145" t="s">
        <v>348</v>
      </c>
    </row>
    <row r="93" spans="1:13" s="137" customFormat="1" ht="26.25" customHeight="1">
      <c r="A93" s="139">
        <v>134</v>
      </c>
      <c r="B93" s="149" t="s">
        <v>73</v>
      </c>
      <c r="C93" s="140" t="e">
        <f>#REF!</f>
        <v>#REF!</v>
      </c>
      <c r="D93" s="144" t="e">
        <f>#REF!</f>
        <v>#REF!</v>
      </c>
      <c r="E93" s="144" t="e">
        <f>#REF!</f>
        <v>#REF!</v>
      </c>
      <c r="F93" s="181" t="e">
        <f>#REF!</f>
        <v>#REF!</v>
      </c>
      <c r="G93" s="142" t="e">
        <f>#REF!</f>
        <v>#REF!</v>
      </c>
      <c r="H93" s="141" t="s">
        <v>73</v>
      </c>
      <c r="I93" s="147"/>
      <c r="J93" s="141" t="str">
        <f>'YARIŞMA BİLGİLERİ'!$F$21</f>
        <v>Kadınlar</v>
      </c>
      <c r="K93" s="144" t="str">
        <f t="shared" si="6"/>
        <v>İzmir-Kulüpler Arası Atletizm Süper lig Yarışmaları</v>
      </c>
      <c r="L93" s="145" t="e">
        <f>#REF!</f>
        <v>#REF!</v>
      </c>
      <c r="M93" s="145" t="s">
        <v>348</v>
      </c>
    </row>
    <row r="94" spans="1:13" s="137" customFormat="1" ht="26.25" customHeight="1">
      <c r="A94" s="139">
        <v>135</v>
      </c>
      <c r="B94" s="149" t="s">
        <v>73</v>
      </c>
      <c r="C94" s="140" t="e">
        <f>#REF!</f>
        <v>#REF!</v>
      </c>
      <c r="D94" s="144" t="e">
        <f>#REF!</f>
        <v>#REF!</v>
      </c>
      <c r="E94" s="144" t="e">
        <f>#REF!</f>
        <v>#REF!</v>
      </c>
      <c r="F94" s="181" t="e">
        <f>#REF!</f>
        <v>#REF!</v>
      </c>
      <c r="G94" s="142" t="e">
        <f>#REF!</f>
        <v>#REF!</v>
      </c>
      <c r="H94" s="141" t="s">
        <v>73</v>
      </c>
      <c r="I94" s="147"/>
      <c r="J94" s="141" t="str">
        <f>'YARIŞMA BİLGİLERİ'!$F$21</f>
        <v>Kadınlar</v>
      </c>
      <c r="K94" s="144" t="str">
        <f t="shared" si="6"/>
        <v>İzmir-Kulüpler Arası Atletizm Süper lig Yarışmaları</v>
      </c>
      <c r="L94" s="145" t="e">
        <f>#REF!</f>
        <v>#REF!</v>
      </c>
      <c r="M94" s="145" t="s">
        <v>348</v>
      </c>
    </row>
    <row r="95" spans="1:13" s="137" customFormat="1" ht="26.25" customHeight="1">
      <c r="A95" s="139">
        <v>136</v>
      </c>
      <c r="B95" s="149" t="s">
        <v>73</v>
      </c>
      <c r="C95" s="140" t="e">
        <f>#REF!</f>
        <v>#REF!</v>
      </c>
      <c r="D95" s="144" t="e">
        <f>#REF!</f>
        <v>#REF!</v>
      </c>
      <c r="E95" s="144" t="e">
        <f>#REF!</f>
        <v>#REF!</v>
      </c>
      <c r="F95" s="181" t="e">
        <f>#REF!</f>
        <v>#REF!</v>
      </c>
      <c r="G95" s="142" t="e">
        <f>#REF!</f>
        <v>#REF!</v>
      </c>
      <c r="H95" s="141" t="s">
        <v>73</v>
      </c>
      <c r="I95" s="147"/>
      <c r="J95" s="141" t="str">
        <f>'YARIŞMA BİLGİLERİ'!$F$21</f>
        <v>Kadınlar</v>
      </c>
      <c r="K95" s="144" t="str">
        <f t="shared" si="6"/>
        <v>İzmir-Kulüpler Arası Atletizm Süper lig Yarışmaları</v>
      </c>
      <c r="L95" s="145" t="e">
        <f>#REF!</f>
        <v>#REF!</v>
      </c>
      <c r="M95" s="145" t="s">
        <v>348</v>
      </c>
    </row>
    <row r="96" spans="1:13" s="137" customFormat="1" ht="26.25" customHeight="1">
      <c r="A96" s="139">
        <v>137</v>
      </c>
      <c r="B96" s="149" t="s">
        <v>73</v>
      </c>
      <c r="C96" s="140" t="e">
        <f>#REF!</f>
        <v>#REF!</v>
      </c>
      <c r="D96" s="144" t="e">
        <f>#REF!</f>
        <v>#REF!</v>
      </c>
      <c r="E96" s="144" t="e">
        <f>#REF!</f>
        <v>#REF!</v>
      </c>
      <c r="F96" s="181" t="e">
        <f>#REF!</f>
        <v>#REF!</v>
      </c>
      <c r="G96" s="142" t="e">
        <f>#REF!</f>
        <v>#REF!</v>
      </c>
      <c r="H96" s="141" t="s">
        <v>73</v>
      </c>
      <c r="I96" s="147"/>
      <c r="J96" s="141" t="str">
        <f>'YARIŞMA BİLGİLERİ'!$F$21</f>
        <v>Kadınlar</v>
      </c>
      <c r="K96" s="144" t="str">
        <f t="shared" si="6"/>
        <v>İzmir-Kulüpler Arası Atletizm Süper lig Yarışmaları</v>
      </c>
      <c r="L96" s="145" t="e">
        <f>#REF!</f>
        <v>#REF!</v>
      </c>
      <c r="M96" s="145" t="s">
        <v>348</v>
      </c>
    </row>
    <row r="97" spans="1:13" s="137" customFormat="1" ht="26.25" customHeight="1">
      <c r="A97" s="139">
        <v>138</v>
      </c>
      <c r="B97" s="149" t="s">
        <v>73</v>
      </c>
      <c r="C97" s="140" t="e">
        <f>#REF!</f>
        <v>#REF!</v>
      </c>
      <c r="D97" s="144" t="e">
        <f>#REF!</f>
        <v>#REF!</v>
      </c>
      <c r="E97" s="144" t="e">
        <f>#REF!</f>
        <v>#REF!</v>
      </c>
      <c r="F97" s="181" t="e">
        <f>#REF!</f>
        <v>#REF!</v>
      </c>
      <c r="G97" s="142" t="e">
        <f>#REF!</f>
        <v>#REF!</v>
      </c>
      <c r="H97" s="141" t="s">
        <v>73</v>
      </c>
      <c r="I97" s="147"/>
      <c r="J97" s="141" t="str">
        <f>'YARIŞMA BİLGİLERİ'!$F$21</f>
        <v>Kadınlar</v>
      </c>
      <c r="K97" s="144" t="str">
        <f t="shared" si="6"/>
        <v>İzmir-Kulüpler Arası Atletizm Süper lig Yarışmaları</v>
      </c>
      <c r="L97" s="145" t="e">
        <f>#REF!</f>
        <v>#REF!</v>
      </c>
      <c r="M97" s="145" t="s">
        <v>348</v>
      </c>
    </row>
    <row r="98" spans="1:13" s="137" customFormat="1" ht="26.25" customHeight="1">
      <c r="A98" s="139">
        <v>139</v>
      </c>
      <c r="B98" s="149" t="s">
        <v>73</v>
      </c>
      <c r="C98" s="140" t="e">
        <f>#REF!</f>
        <v>#REF!</v>
      </c>
      <c r="D98" s="144" t="e">
        <f>#REF!</f>
        <v>#REF!</v>
      </c>
      <c r="E98" s="144" t="e">
        <f>#REF!</f>
        <v>#REF!</v>
      </c>
      <c r="F98" s="181" t="e">
        <f>#REF!</f>
        <v>#REF!</v>
      </c>
      <c r="G98" s="142" t="e">
        <f>#REF!</f>
        <v>#REF!</v>
      </c>
      <c r="H98" s="141" t="s">
        <v>73</v>
      </c>
      <c r="I98" s="147"/>
      <c r="J98" s="141" t="str">
        <f>'YARIŞMA BİLGİLERİ'!$F$21</f>
        <v>Kadınlar</v>
      </c>
      <c r="K98" s="144" t="str">
        <f t="shared" si="6"/>
        <v>İzmir-Kulüpler Arası Atletizm Süper lig Yarışmaları</v>
      </c>
      <c r="L98" s="145" t="e">
        <f>#REF!</f>
        <v>#REF!</v>
      </c>
      <c r="M98" s="145" t="s">
        <v>348</v>
      </c>
    </row>
    <row r="99" spans="1:13" s="137" customFormat="1" ht="26.25" customHeight="1">
      <c r="A99" s="139">
        <v>140</v>
      </c>
      <c r="B99" s="149" t="s">
        <v>73</v>
      </c>
      <c r="C99" s="140" t="e">
        <f>#REF!</f>
        <v>#REF!</v>
      </c>
      <c r="D99" s="144" t="e">
        <f>#REF!</f>
        <v>#REF!</v>
      </c>
      <c r="E99" s="144" t="e">
        <f>#REF!</f>
        <v>#REF!</v>
      </c>
      <c r="F99" s="181" t="e">
        <f>#REF!</f>
        <v>#REF!</v>
      </c>
      <c r="G99" s="142" t="e">
        <f>#REF!</f>
        <v>#REF!</v>
      </c>
      <c r="H99" s="141" t="s">
        <v>73</v>
      </c>
      <c r="I99" s="147"/>
      <c r="J99" s="141" t="str">
        <f>'YARIŞMA BİLGİLERİ'!$F$21</f>
        <v>Kadınlar</v>
      </c>
      <c r="K99" s="144" t="str">
        <f t="shared" si="6"/>
        <v>İzmir-Kulüpler Arası Atletizm Süper lig Yarışmaları</v>
      </c>
      <c r="L99" s="145" t="e">
        <f>#REF!</f>
        <v>#REF!</v>
      </c>
      <c r="M99" s="145" t="s">
        <v>348</v>
      </c>
    </row>
    <row r="100" spans="1:13" s="137" customFormat="1" ht="26.25" customHeight="1">
      <c r="A100" s="139">
        <v>141</v>
      </c>
      <c r="B100" s="149" t="s">
        <v>73</v>
      </c>
      <c r="C100" s="140" t="e">
        <f>#REF!</f>
        <v>#REF!</v>
      </c>
      <c r="D100" s="144" t="e">
        <f>#REF!</f>
        <v>#REF!</v>
      </c>
      <c r="E100" s="144" t="e">
        <f>#REF!</f>
        <v>#REF!</v>
      </c>
      <c r="F100" s="181" t="e">
        <f>#REF!</f>
        <v>#REF!</v>
      </c>
      <c r="G100" s="142" t="e">
        <f>#REF!</f>
        <v>#REF!</v>
      </c>
      <c r="H100" s="141" t="s">
        <v>73</v>
      </c>
      <c r="I100" s="147"/>
      <c r="J100" s="141" t="str">
        <f>'YARIŞMA BİLGİLERİ'!$F$21</f>
        <v>Kadınlar</v>
      </c>
      <c r="K100" s="144" t="str">
        <f t="shared" si="6"/>
        <v>İzmir-Kulüpler Arası Atletizm Süper lig Yarışmaları</v>
      </c>
      <c r="L100" s="145" t="e">
        <f>#REF!</f>
        <v>#REF!</v>
      </c>
      <c r="M100" s="145" t="s">
        <v>348</v>
      </c>
    </row>
    <row r="101" spans="1:13" s="137" customFormat="1" ht="26.25" customHeight="1">
      <c r="A101" s="139">
        <v>142</v>
      </c>
      <c r="B101" s="149" t="s">
        <v>73</v>
      </c>
      <c r="C101" s="140" t="e">
        <f>#REF!</f>
        <v>#REF!</v>
      </c>
      <c r="D101" s="144" t="e">
        <f>#REF!</f>
        <v>#REF!</v>
      </c>
      <c r="E101" s="144" t="e">
        <f>#REF!</f>
        <v>#REF!</v>
      </c>
      <c r="F101" s="181" t="e">
        <f>#REF!</f>
        <v>#REF!</v>
      </c>
      <c r="G101" s="142" t="e">
        <f>#REF!</f>
        <v>#REF!</v>
      </c>
      <c r="H101" s="141" t="s">
        <v>73</v>
      </c>
      <c r="I101" s="147"/>
      <c r="J101" s="141" t="str">
        <f>'YARIŞMA BİLGİLERİ'!$F$21</f>
        <v>Kadınlar</v>
      </c>
      <c r="K101" s="144" t="str">
        <f t="shared" si="6"/>
        <v>İzmir-Kulüpler Arası Atletizm Süper lig Yarışmaları</v>
      </c>
      <c r="L101" s="145" t="e">
        <f>#REF!</f>
        <v>#REF!</v>
      </c>
      <c r="M101" s="145" t="s">
        <v>348</v>
      </c>
    </row>
    <row r="102" spans="1:13" s="137" customFormat="1" ht="26.25" customHeight="1">
      <c r="A102" s="139">
        <v>143</v>
      </c>
      <c r="B102" s="149" t="s">
        <v>73</v>
      </c>
      <c r="C102" s="140" t="e">
        <f>#REF!</f>
        <v>#REF!</v>
      </c>
      <c r="D102" s="144" t="e">
        <f>#REF!</f>
        <v>#REF!</v>
      </c>
      <c r="E102" s="144" t="e">
        <f>#REF!</f>
        <v>#REF!</v>
      </c>
      <c r="F102" s="181" t="e">
        <f>#REF!</f>
        <v>#REF!</v>
      </c>
      <c r="G102" s="142" t="e">
        <f>#REF!</f>
        <v>#REF!</v>
      </c>
      <c r="H102" s="141" t="s">
        <v>73</v>
      </c>
      <c r="I102" s="147"/>
      <c r="J102" s="141" t="str">
        <f>'YARIŞMA BİLGİLERİ'!$F$21</f>
        <v>Kadınlar</v>
      </c>
      <c r="K102" s="144" t="str">
        <f t="shared" si="6"/>
        <v>İzmir-Kulüpler Arası Atletizm Süper lig Yarışmaları</v>
      </c>
      <c r="L102" s="145" t="e">
        <f>#REF!</f>
        <v>#REF!</v>
      </c>
      <c r="M102" s="145" t="s">
        <v>348</v>
      </c>
    </row>
    <row r="103" spans="1:13" s="137" customFormat="1" ht="26.25" customHeight="1">
      <c r="A103" s="139">
        <v>144</v>
      </c>
      <c r="B103" s="149" t="s">
        <v>73</v>
      </c>
      <c r="C103" s="140" t="e">
        <f>#REF!</f>
        <v>#REF!</v>
      </c>
      <c r="D103" s="144" t="e">
        <f>#REF!</f>
        <v>#REF!</v>
      </c>
      <c r="E103" s="144" t="e">
        <f>#REF!</f>
        <v>#REF!</v>
      </c>
      <c r="F103" s="181" t="e">
        <f>#REF!</f>
        <v>#REF!</v>
      </c>
      <c r="G103" s="142" t="e">
        <f>#REF!</f>
        <v>#REF!</v>
      </c>
      <c r="H103" s="141" t="s">
        <v>73</v>
      </c>
      <c r="I103" s="147"/>
      <c r="J103" s="141" t="str">
        <f>'YARIŞMA BİLGİLERİ'!$F$21</f>
        <v>Kadınlar</v>
      </c>
      <c r="K103" s="144" t="str">
        <f t="shared" si="6"/>
        <v>İzmir-Kulüpler Arası Atletizm Süper lig Yarışmaları</v>
      </c>
      <c r="L103" s="145" t="e">
        <f>#REF!</f>
        <v>#REF!</v>
      </c>
      <c r="M103" s="145" t="s">
        <v>348</v>
      </c>
    </row>
    <row r="104" spans="1:13" s="137" customFormat="1" ht="26.25" customHeight="1">
      <c r="A104" s="139">
        <v>145</v>
      </c>
      <c r="B104" s="149" t="s">
        <v>73</v>
      </c>
      <c r="C104" s="140" t="e">
        <f>#REF!</f>
        <v>#REF!</v>
      </c>
      <c r="D104" s="144" t="e">
        <f>#REF!</f>
        <v>#REF!</v>
      </c>
      <c r="E104" s="144" t="e">
        <f>#REF!</f>
        <v>#REF!</v>
      </c>
      <c r="F104" s="181" t="e">
        <f>#REF!</f>
        <v>#REF!</v>
      </c>
      <c r="G104" s="142" t="e">
        <f>#REF!</f>
        <v>#REF!</v>
      </c>
      <c r="H104" s="141" t="s">
        <v>73</v>
      </c>
      <c r="I104" s="147"/>
      <c r="J104" s="141" t="str">
        <f>'YARIŞMA BİLGİLERİ'!$F$21</f>
        <v>Kadınlar</v>
      </c>
      <c r="K104" s="144" t="str">
        <f t="shared" si="6"/>
        <v>İzmir-Kulüpler Arası Atletizm Süper lig Yarışmaları</v>
      </c>
      <c r="L104" s="145" t="e">
        <f>#REF!</f>
        <v>#REF!</v>
      </c>
      <c r="M104" s="145" t="s">
        <v>348</v>
      </c>
    </row>
    <row r="105" spans="1:13" s="137" customFormat="1" ht="26.25" customHeight="1">
      <c r="A105" s="139">
        <v>146</v>
      </c>
      <c r="B105" s="149" t="s">
        <v>73</v>
      </c>
      <c r="C105" s="140" t="e">
        <f>#REF!</f>
        <v>#REF!</v>
      </c>
      <c r="D105" s="144" t="e">
        <f>#REF!</f>
        <v>#REF!</v>
      </c>
      <c r="E105" s="144" t="e">
        <f>#REF!</f>
        <v>#REF!</v>
      </c>
      <c r="F105" s="181" t="e">
        <f>#REF!</f>
        <v>#REF!</v>
      </c>
      <c r="G105" s="142" t="e">
        <f>#REF!</f>
        <v>#REF!</v>
      </c>
      <c r="H105" s="141" t="s">
        <v>73</v>
      </c>
      <c r="I105" s="147"/>
      <c r="J105" s="141" t="str">
        <f>'YARIŞMA BİLGİLERİ'!$F$21</f>
        <v>Kadınlar</v>
      </c>
      <c r="K105" s="144" t="str">
        <f t="shared" si="6"/>
        <v>İzmir-Kulüpler Arası Atletizm Süper lig Yarışmaları</v>
      </c>
      <c r="L105" s="145" t="e">
        <f>#REF!</f>
        <v>#REF!</v>
      </c>
      <c r="M105" s="145" t="s">
        <v>348</v>
      </c>
    </row>
    <row r="106" spans="1:13" s="137" customFormat="1" ht="26.25" customHeight="1">
      <c r="A106" s="139">
        <v>147</v>
      </c>
      <c r="B106" s="149" t="s">
        <v>73</v>
      </c>
      <c r="C106" s="140" t="e">
        <f>#REF!</f>
        <v>#REF!</v>
      </c>
      <c r="D106" s="144" t="e">
        <f>#REF!</f>
        <v>#REF!</v>
      </c>
      <c r="E106" s="144" t="e">
        <f>#REF!</f>
        <v>#REF!</v>
      </c>
      <c r="F106" s="181" t="e">
        <f>#REF!</f>
        <v>#REF!</v>
      </c>
      <c r="G106" s="142" t="e">
        <f>#REF!</f>
        <v>#REF!</v>
      </c>
      <c r="H106" s="141" t="s">
        <v>73</v>
      </c>
      <c r="I106" s="147"/>
      <c r="J106" s="141" t="str">
        <f>'YARIŞMA BİLGİLERİ'!$F$21</f>
        <v>Kadınlar</v>
      </c>
      <c r="K106" s="144" t="str">
        <f t="shared" si="6"/>
        <v>İzmir-Kulüpler Arası Atletizm Süper lig Yarışmaları</v>
      </c>
      <c r="L106" s="145" t="e">
        <f>#REF!</f>
        <v>#REF!</v>
      </c>
      <c r="M106" s="145" t="s">
        <v>348</v>
      </c>
    </row>
    <row r="107" spans="1:13" s="137" customFormat="1" ht="26.25" customHeight="1">
      <c r="A107" s="139">
        <v>210</v>
      </c>
      <c r="B107" s="149" t="s">
        <v>110</v>
      </c>
      <c r="C107" s="140" t="e">
        <f>#REF!</f>
        <v>#REF!</v>
      </c>
      <c r="D107" s="144" t="e">
        <f>#REF!</f>
        <v>#REF!</v>
      </c>
      <c r="E107" s="144" t="e">
        <f>#REF!</f>
        <v>#REF!</v>
      </c>
      <c r="F107" s="182" t="e">
        <f>#REF!</f>
        <v>#REF!</v>
      </c>
      <c r="G107" s="142" t="e">
        <f>#REF!</f>
        <v>#REF!</v>
      </c>
      <c r="H107" s="141" t="s">
        <v>110</v>
      </c>
      <c r="I107" s="147"/>
      <c r="J107" s="141" t="str">
        <f>'YARIŞMA BİLGİLERİ'!$F$21</f>
        <v>Kadınlar</v>
      </c>
      <c r="K107" s="144" t="str">
        <f>CONCATENATE(K$1,"-",A$1)</f>
        <v>İzmir-Kulüpler Arası Atletizm Süper lig Yarışmaları</v>
      </c>
      <c r="L107" s="145" t="e">
        <f>#REF!</f>
        <v>#REF!</v>
      </c>
      <c r="M107" s="145" t="s">
        <v>348</v>
      </c>
    </row>
    <row r="108" spans="1:13" s="137" customFormat="1" ht="26.25" customHeight="1">
      <c r="A108" s="139">
        <v>211</v>
      </c>
      <c r="B108" s="149" t="s">
        <v>110</v>
      </c>
      <c r="C108" s="140" t="e">
        <f>#REF!</f>
        <v>#REF!</v>
      </c>
      <c r="D108" s="144" t="e">
        <f>#REF!</f>
        <v>#REF!</v>
      </c>
      <c r="E108" s="144" t="e">
        <f>#REF!</f>
        <v>#REF!</v>
      </c>
      <c r="F108" s="182" t="e">
        <f>#REF!</f>
        <v>#REF!</v>
      </c>
      <c r="G108" s="142" t="e">
        <f>#REF!</f>
        <v>#REF!</v>
      </c>
      <c r="H108" s="141" t="s">
        <v>110</v>
      </c>
      <c r="I108" s="147"/>
      <c r="J108" s="141" t="str">
        <f>'YARIŞMA BİLGİLERİ'!$F$21</f>
        <v>Kadınlar</v>
      </c>
      <c r="K108" s="144" t="str">
        <f t="shared" ref="K108:K131" si="7">CONCATENATE(K$1,"-",A$1)</f>
        <v>İzmir-Kulüpler Arası Atletizm Süper lig Yarışmaları</v>
      </c>
      <c r="L108" s="145" t="e">
        <f>#REF!</f>
        <v>#REF!</v>
      </c>
      <c r="M108" s="145" t="s">
        <v>348</v>
      </c>
    </row>
    <row r="109" spans="1:13" s="137" customFormat="1" ht="26.25" customHeight="1">
      <c r="A109" s="139">
        <v>212</v>
      </c>
      <c r="B109" s="149" t="s">
        <v>110</v>
      </c>
      <c r="C109" s="140" t="e">
        <f>#REF!</f>
        <v>#REF!</v>
      </c>
      <c r="D109" s="144" t="e">
        <f>#REF!</f>
        <v>#REF!</v>
      </c>
      <c r="E109" s="144" t="e">
        <f>#REF!</f>
        <v>#REF!</v>
      </c>
      <c r="F109" s="182" t="e">
        <f>#REF!</f>
        <v>#REF!</v>
      </c>
      <c r="G109" s="142" t="e">
        <f>#REF!</f>
        <v>#REF!</v>
      </c>
      <c r="H109" s="141" t="s">
        <v>110</v>
      </c>
      <c r="I109" s="147"/>
      <c r="J109" s="141" t="str">
        <f>'YARIŞMA BİLGİLERİ'!$F$21</f>
        <v>Kadınlar</v>
      </c>
      <c r="K109" s="144" t="str">
        <f t="shared" si="7"/>
        <v>İzmir-Kulüpler Arası Atletizm Süper lig Yarışmaları</v>
      </c>
      <c r="L109" s="145" t="e">
        <f>#REF!</f>
        <v>#REF!</v>
      </c>
      <c r="M109" s="145" t="s">
        <v>348</v>
      </c>
    </row>
    <row r="110" spans="1:13" s="137" customFormat="1" ht="26.25" customHeight="1">
      <c r="A110" s="139">
        <v>213</v>
      </c>
      <c r="B110" s="149" t="s">
        <v>110</v>
      </c>
      <c r="C110" s="140" t="e">
        <f>#REF!</f>
        <v>#REF!</v>
      </c>
      <c r="D110" s="144" t="e">
        <f>#REF!</f>
        <v>#REF!</v>
      </c>
      <c r="E110" s="144" t="e">
        <f>#REF!</f>
        <v>#REF!</v>
      </c>
      <c r="F110" s="182" t="e">
        <f>#REF!</f>
        <v>#REF!</v>
      </c>
      <c r="G110" s="142" t="e">
        <f>#REF!</f>
        <v>#REF!</v>
      </c>
      <c r="H110" s="141" t="s">
        <v>110</v>
      </c>
      <c r="I110" s="147"/>
      <c r="J110" s="141" t="str">
        <f>'YARIŞMA BİLGİLERİ'!$F$21</f>
        <v>Kadınlar</v>
      </c>
      <c r="K110" s="144" t="str">
        <f t="shared" si="7"/>
        <v>İzmir-Kulüpler Arası Atletizm Süper lig Yarışmaları</v>
      </c>
      <c r="L110" s="145" t="e">
        <f>#REF!</f>
        <v>#REF!</v>
      </c>
      <c r="M110" s="145" t="s">
        <v>348</v>
      </c>
    </row>
    <row r="111" spans="1:13" s="137" customFormat="1" ht="26.25" customHeight="1">
      <c r="A111" s="139">
        <v>214</v>
      </c>
      <c r="B111" s="149" t="s">
        <v>110</v>
      </c>
      <c r="C111" s="140" t="e">
        <f>#REF!</f>
        <v>#REF!</v>
      </c>
      <c r="D111" s="144" t="e">
        <f>#REF!</f>
        <v>#REF!</v>
      </c>
      <c r="E111" s="144" t="e">
        <f>#REF!</f>
        <v>#REF!</v>
      </c>
      <c r="F111" s="182" t="e">
        <f>#REF!</f>
        <v>#REF!</v>
      </c>
      <c r="G111" s="142" t="e">
        <f>#REF!</f>
        <v>#REF!</v>
      </c>
      <c r="H111" s="141" t="s">
        <v>110</v>
      </c>
      <c r="I111" s="147"/>
      <c r="J111" s="141" t="str">
        <f>'YARIŞMA BİLGİLERİ'!$F$21</f>
        <v>Kadınlar</v>
      </c>
      <c r="K111" s="144" t="str">
        <f t="shared" si="7"/>
        <v>İzmir-Kulüpler Arası Atletizm Süper lig Yarışmaları</v>
      </c>
      <c r="L111" s="145" t="e">
        <f>#REF!</f>
        <v>#REF!</v>
      </c>
      <c r="M111" s="145" t="s">
        <v>348</v>
      </c>
    </row>
    <row r="112" spans="1:13" s="137" customFormat="1" ht="26.25" customHeight="1">
      <c r="A112" s="139">
        <v>215</v>
      </c>
      <c r="B112" s="149" t="s">
        <v>110</v>
      </c>
      <c r="C112" s="140" t="e">
        <f>#REF!</f>
        <v>#REF!</v>
      </c>
      <c r="D112" s="144" t="e">
        <f>#REF!</f>
        <v>#REF!</v>
      </c>
      <c r="E112" s="144" t="e">
        <f>#REF!</f>
        <v>#REF!</v>
      </c>
      <c r="F112" s="182" t="e">
        <f>#REF!</f>
        <v>#REF!</v>
      </c>
      <c r="G112" s="142" t="e">
        <f>#REF!</f>
        <v>#REF!</v>
      </c>
      <c r="H112" s="141" t="s">
        <v>110</v>
      </c>
      <c r="I112" s="147"/>
      <c r="J112" s="141" t="str">
        <f>'YARIŞMA BİLGİLERİ'!$F$21</f>
        <v>Kadınlar</v>
      </c>
      <c r="K112" s="144" t="str">
        <f t="shared" si="7"/>
        <v>İzmir-Kulüpler Arası Atletizm Süper lig Yarışmaları</v>
      </c>
      <c r="L112" s="145" t="e">
        <f>#REF!</f>
        <v>#REF!</v>
      </c>
      <c r="M112" s="145" t="s">
        <v>348</v>
      </c>
    </row>
    <row r="113" spans="1:13" s="137" customFormat="1" ht="26.25" customHeight="1">
      <c r="A113" s="139">
        <v>216</v>
      </c>
      <c r="B113" s="149" t="s">
        <v>110</v>
      </c>
      <c r="C113" s="140" t="e">
        <f>#REF!</f>
        <v>#REF!</v>
      </c>
      <c r="D113" s="144" t="e">
        <f>#REF!</f>
        <v>#REF!</v>
      </c>
      <c r="E113" s="144" t="e">
        <f>#REF!</f>
        <v>#REF!</v>
      </c>
      <c r="F113" s="182" t="e">
        <f>#REF!</f>
        <v>#REF!</v>
      </c>
      <c r="G113" s="142" t="e">
        <f>#REF!</f>
        <v>#REF!</v>
      </c>
      <c r="H113" s="141" t="s">
        <v>110</v>
      </c>
      <c r="I113" s="147"/>
      <c r="J113" s="141" t="str">
        <f>'YARIŞMA BİLGİLERİ'!$F$21</f>
        <v>Kadınlar</v>
      </c>
      <c r="K113" s="144" t="str">
        <f t="shared" si="7"/>
        <v>İzmir-Kulüpler Arası Atletizm Süper lig Yarışmaları</v>
      </c>
      <c r="L113" s="145" t="e">
        <f>#REF!</f>
        <v>#REF!</v>
      </c>
      <c r="M113" s="145" t="s">
        <v>348</v>
      </c>
    </row>
    <row r="114" spans="1:13" s="137" customFormat="1" ht="26.25" customHeight="1">
      <c r="A114" s="139">
        <v>217</v>
      </c>
      <c r="B114" s="149" t="s">
        <v>110</v>
      </c>
      <c r="C114" s="140" t="e">
        <f>#REF!</f>
        <v>#REF!</v>
      </c>
      <c r="D114" s="144" t="e">
        <f>#REF!</f>
        <v>#REF!</v>
      </c>
      <c r="E114" s="144" t="e">
        <f>#REF!</f>
        <v>#REF!</v>
      </c>
      <c r="F114" s="182" t="e">
        <f>#REF!</f>
        <v>#REF!</v>
      </c>
      <c r="G114" s="142" t="e">
        <f>#REF!</f>
        <v>#REF!</v>
      </c>
      <c r="H114" s="141" t="s">
        <v>110</v>
      </c>
      <c r="I114" s="147"/>
      <c r="J114" s="141" t="str">
        <f>'YARIŞMA BİLGİLERİ'!$F$21</f>
        <v>Kadınlar</v>
      </c>
      <c r="K114" s="144" t="str">
        <f t="shared" si="7"/>
        <v>İzmir-Kulüpler Arası Atletizm Süper lig Yarışmaları</v>
      </c>
      <c r="L114" s="145" t="e">
        <f>#REF!</f>
        <v>#REF!</v>
      </c>
      <c r="M114" s="145" t="s">
        <v>348</v>
      </c>
    </row>
    <row r="115" spans="1:13" s="137" customFormat="1" ht="26.25" customHeight="1">
      <c r="A115" s="139">
        <v>218</v>
      </c>
      <c r="B115" s="149" t="s">
        <v>110</v>
      </c>
      <c r="C115" s="140" t="e">
        <f>#REF!</f>
        <v>#REF!</v>
      </c>
      <c r="D115" s="144" t="e">
        <f>#REF!</f>
        <v>#REF!</v>
      </c>
      <c r="E115" s="144" t="e">
        <f>#REF!</f>
        <v>#REF!</v>
      </c>
      <c r="F115" s="182" t="e">
        <f>#REF!</f>
        <v>#REF!</v>
      </c>
      <c r="G115" s="142" t="e">
        <f>#REF!</f>
        <v>#REF!</v>
      </c>
      <c r="H115" s="141" t="s">
        <v>110</v>
      </c>
      <c r="I115" s="147"/>
      <c r="J115" s="141" t="str">
        <f>'YARIŞMA BİLGİLERİ'!$F$21</f>
        <v>Kadınlar</v>
      </c>
      <c r="K115" s="144" t="str">
        <f t="shared" si="7"/>
        <v>İzmir-Kulüpler Arası Atletizm Süper lig Yarışmaları</v>
      </c>
      <c r="L115" s="145" t="e">
        <f>#REF!</f>
        <v>#REF!</v>
      </c>
      <c r="M115" s="145" t="s">
        <v>348</v>
      </c>
    </row>
    <row r="116" spans="1:13" s="137" customFormat="1" ht="26.25" customHeight="1">
      <c r="A116" s="139">
        <v>219</v>
      </c>
      <c r="B116" s="149" t="s">
        <v>110</v>
      </c>
      <c r="C116" s="140" t="e">
        <f>#REF!</f>
        <v>#REF!</v>
      </c>
      <c r="D116" s="144" t="e">
        <f>#REF!</f>
        <v>#REF!</v>
      </c>
      <c r="E116" s="144" t="e">
        <f>#REF!</f>
        <v>#REF!</v>
      </c>
      <c r="F116" s="182" t="e">
        <f>#REF!</f>
        <v>#REF!</v>
      </c>
      <c r="G116" s="142" t="e">
        <f>#REF!</f>
        <v>#REF!</v>
      </c>
      <c r="H116" s="141" t="s">
        <v>110</v>
      </c>
      <c r="I116" s="147"/>
      <c r="J116" s="141" t="str">
        <f>'YARIŞMA BİLGİLERİ'!$F$21</f>
        <v>Kadınlar</v>
      </c>
      <c r="K116" s="144" t="str">
        <f t="shared" si="7"/>
        <v>İzmir-Kulüpler Arası Atletizm Süper lig Yarışmaları</v>
      </c>
      <c r="L116" s="145" t="e">
        <f>#REF!</f>
        <v>#REF!</v>
      </c>
      <c r="M116" s="145" t="s">
        <v>348</v>
      </c>
    </row>
    <row r="117" spans="1:13" s="137" customFormat="1" ht="26.25" customHeight="1">
      <c r="A117" s="139">
        <v>220</v>
      </c>
      <c r="B117" s="149" t="s">
        <v>110</v>
      </c>
      <c r="C117" s="140" t="e">
        <f>#REF!</f>
        <v>#REF!</v>
      </c>
      <c r="D117" s="144" t="e">
        <f>#REF!</f>
        <v>#REF!</v>
      </c>
      <c r="E117" s="144" t="e">
        <f>#REF!</f>
        <v>#REF!</v>
      </c>
      <c r="F117" s="182" t="e">
        <f>#REF!</f>
        <v>#REF!</v>
      </c>
      <c r="G117" s="142" t="e">
        <f>#REF!</f>
        <v>#REF!</v>
      </c>
      <c r="H117" s="141" t="s">
        <v>110</v>
      </c>
      <c r="I117" s="147"/>
      <c r="J117" s="141" t="str">
        <f>'YARIŞMA BİLGİLERİ'!$F$21</f>
        <v>Kadınlar</v>
      </c>
      <c r="K117" s="144" t="str">
        <f t="shared" si="7"/>
        <v>İzmir-Kulüpler Arası Atletizm Süper lig Yarışmaları</v>
      </c>
      <c r="L117" s="145" t="e">
        <f>#REF!</f>
        <v>#REF!</v>
      </c>
      <c r="M117" s="145" t="s">
        <v>348</v>
      </c>
    </row>
    <row r="118" spans="1:13" s="137" customFormat="1" ht="26.25" customHeight="1">
      <c r="A118" s="139">
        <v>221</v>
      </c>
      <c r="B118" s="149" t="s">
        <v>110</v>
      </c>
      <c r="C118" s="140" t="e">
        <f>#REF!</f>
        <v>#REF!</v>
      </c>
      <c r="D118" s="144" t="e">
        <f>#REF!</f>
        <v>#REF!</v>
      </c>
      <c r="E118" s="144" t="e">
        <f>#REF!</f>
        <v>#REF!</v>
      </c>
      <c r="F118" s="182" t="e">
        <f>#REF!</f>
        <v>#REF!</v>
      </c>
      <c r="G118" s="142" t="e">
        <f>#REF!</f>
        <v>#REF!</v>
      </c>
      <c r="H118" s="141" t="s">
        <v>110</v>
      </c>
      <c r="I118" s="147"/>
      <c r="J118" s="141" t="str">
        <f>'YARIŞMA BİLGİLERİ'!$F$21</f>
        <v>Kadınlar</v>
      </c>
      <c r="K118" s="144" t="str">
        <f t="shared" si="7"/>
        <v>İzmir-Kulüpler Arası Atletizm Süper lig Yarışmaları</v>
      </c>
      <c r="L118" s="145" t="e">
        <f>#REF!</f>
        <v>#REF!</v>
      </c>
      <c r="M118" s="145" t="s">
        <v>348</v>
      </c>
    </row>
    <row r="119" spans="1:13" s="137" customFormat="1" ht="26.25" customHeight="1">
      <c r="A119" s="139">
        <v>222</v>
      </c>
      <c r="B119" s="149" t="s">
        <v>110</v>
      </c>
      <c r="C119" s="140" t="e">
        <f>#REF!</f>
        <v>#REF!</v>
      </c>
      <c r="D119" s="144" t="e">
        <f>#REF!</f>
        <v>#REF!</v>
      </c>
      <c r="E119" s="144" t="e">
        <f>#REF!</f>
        <v>#REF!</v>
      </c>
      <c r="F119" s="182" t="e">
        <f>#REF!</f>
        <v>#REF!</v>
      </c>
      <c r="G119" s="142" t="e">
        <f>#REF!</f>
        <v>#REF!</v>
      </c>
      <c r="H119" s="141" t="s">
        <v>110</v>
      </c>
      <c r="I119" s="147"/>
      <c r="J119" s="141" t="str">
        <f>'YARIŞMA BİLGİLERİ'!$F$21</f>
        <v>Kadınlar</v>
      </c>
      <c r="K119" s="144" t="str">
        <f t="shared" si="7"/>
        <v>İzmir-Kulüpler Arası Atletizm Süper lig Yarışmaları</v>
      </c>
      <c r="L119" s="145" t="e">
        <f>#REF!</f>
        <v>#REF!</v>
      </c>
      <c r="M119" s="145" t="s">
        <v>348</v>
      </c>
    </row>
    <row r="120" spans="1:13" s="137" customFormat="1" ht="26.25" customHeight="1">
      <c r="A120" s="139">
        <v>223</v>
      </c>
      <c r="B120" s="149" t="s">
        <v>110</v>
      </c>
      <c r="C120" s="140" t="e">
        <f>#REF!</f>
        <v>#REF!</v>
      </c>
      <c r="D120" s="144" t="e">
        <f>#REF!</f>
        <v>#REF!</v>
      </c>
      <c r="E120" s="144" t="e">
        <f>#REF!</f>
        <v>#REF!</v>
      </c>
      <c r="F120" s="182" t="e">
        <f>#REF!</f>
        <v>#REF!</v>
      </c>
      <c r="G120" s="142" t="e">
        <f>#REF!</f>
        <v>#REF!</v>
      </c>
      <c r="H120" s="141" t="s">
        <v>110</v>
      </c>
      <c r="I120" s="147"/>
      <c r="J120" s="141" t="str">
        <f>'YARIŞMA BİLGİLERİ'!$F$21</f>
        <v>Kadınlar</v>
      </c>
      <c r="K120" s="144" t="str">
        <f t="shared" si="7"/>
        <v>İzmir-Kulüpler Arası Atletizm Süper lig Yarışmaları</v>
      </c>
      <c r="L120" s="145" t="e">
        <f>#REF!</f>
        <v>#REF!</v>
      </c>
      <c r="M120" s="145" t="s">
        <v>348</v>
      </c>
    </row>
    <row r="121" spans="1:13" s="137" customFormat="1" ht="26.25" customHeight="1">
      <c r="A121" s="139">
        <v>224</v>
      </c>
      <c r="B121" s="149" t="s">
        <v>110</v>
      </c>
      <c r="C121" s="140" t="e">
        <f>#REF!</f>
        <v>#REF!</v>
      </c>
      <c r="D121" s="144" t="e">
        <f>#REF!</f>
        <v>#REF!</v>
      </c>
      <c r="E121" s="144" t="e">
        <f>#REF!</f>
        <v>#REF!</v>
      </c>
      <c r="F121" s="182" t="e">
        <f>#REF!</f>
        <v>#REF!</v>
      </c>
      <c r="G121" s="142" t="e">
        <f>#REF!</f>
        <v>#REF!</v>
      </c>
      <c r="H121" s="141" t="s">
        <v>110</v>
      </c>
      <c r="I121" s="147"/>
      <c r="J121" s="141" t="str">
        <f>'YARIŞMA BİLGİLERİ'!$F$21</f>
        <v>Kadınlar</v>
      </c>
      <c r="K121" s="144" t="str">
        <f t="shared" si="7"/>
        <v>İzmir-Kulüpler Arası Atletizm Süper lig Yarışmaları</v>
      </c>
      <c r="L121" s="145" t="e">
        <f>#REF!</f>
        <v>#REF!</v>
      </c>
      <c r="M121" s="145" t="s">
        <v>348</v>
      </c>
    </row>
    <row r="122" spans="1:13" s="137" customFormat="1" ht="26.25" customHeight="1">
      <c r="A122" s="139">
        <v>225</v>
      </c>
      <c r="B122" s="149" t="s">
        <v>110</v>
      </c>
      <c r="C122" s="140" t="e">
        <f>#REF!</f>
        <v>#REF!</v>
      </c>
      <c r="D122" s="144" t="e">
        <f>#REF!</f>
        <v>#REF!</v>
      </c>
      <c r="E122" s="144" t="e">
        <f>#REF!</f>
        <v>#REF!</v>
      </c>
      <c r="F122" s="182" t="e">
        <f>#REF!</f>
        <v>#REF!</v>
      </c>
      <c r="G122" s="142" t="e">
        <f>#REF!</f>
        <v>#REF!</v>
      </c>
      <c r="H122" s="141" t="s">
        <v>110</v>
      </c>
      <c r="I122" s="147"/>
      <c r="J122" s="141" t="str">
        <f>'YARIŞMA BİLGİLERİ'!$F$21</f>
        <v>Kadınlar</v>
      </c>
      <c r="K122" s="144" t="str">
        <f t="shared" si="7"/>
        <v>İzmir-Kulüpler Arası Atletizm Süper lig Yarışmaları</v>
      </c>
      <c r="L122" s="145" t="e">
        <f>#REF!</f>
        <v>#REF!</v>
      </c>
      <c r="M122" s="145" t="s">
        <v>348</v>
      </c>
    </row>
    <row r="123" spans="1:13" s="137" customFormat="1" ht="26.25" customHeight="1">
      <c r="A123" s="139">
        <v>226</v>
      </c>
      <c r="B123" s="149" t="s">
        <v>110</v>
      </c>
      <c r="C123" s="140" t="e">
        <f>#REF!</f>
        <v>#REF!</v>
      </c>
      <c r="D123" s="144" t="e">
        <f>#REF!</f>
        <v>#REF!</v>
      </c>
      <c r="E123" s="144" t="e">
        <f>#REF!</f>
        <v>#REF!</v>
      </c>
      <c r="F123" s="182" t="e">
        <f>#REF!</f>
        <v>#REF!</v>
      </c>
      <c r="G123" s="142" t="e">
        <f>#REF!</f>
        <v>#REF!</v>
      </c>
      <c r="H123" s="141" t="s">
        <v>110</v>
      </c>
      <c r="I123" s="147"/>
      <c r="J123" s="141" t="str">
        <f>'YARIŞMA BİLGİLERİ'!$F$21</f>
        <v>Kadınlar</v>
      </c>
      <c r="K123" s="144" t="str">
        <f t="shared" si="7"/>
        <v>İzmir-Kulüpler Arası Atletizm Süper lig Yarışmaları</v>
      </c>
      <c r="L123" s="145" t="e">
        <f>#REF!</f>
        <v>#REF!</v>
      </c>
      <c r="M123" s="145" t="s">
        <v>348</v>
      </c>
    </row>
    <row r="124" spans="1:13" s="137" customFormat="1" ht="26.25" customHeight="1">
      <c r="A124" s="139">
        <v>227</v>
      </c>
      <c r="B124" s="149" t="s">
        <v>110</v>
      </c>
      <c r="C124" s="140" t="e">
        <f>#REF!</f>
        <v>#REF!</v>
      </c>
      <c r="D124" s="144" t="e">
        <f>#REF!</f>
        <v>#REF!</v>
      </c>
      <c r="E124" s="144" t="e">
        <f>#REF!</f>
        <v>#REF!</v>
      </c>
      <c r="F124" s="182" t="e">
        <f>#REF!</f>
        <v>#REF!</v>
      </c>
      <c r="G124" s="142" t="e">
        <f>#REF!</f>
        <v>#REF!</v>
      </c>
      <c r="H124" s="141" t="s">
        <v>110</v>
      </c>
      <c r="I124" s="147"/>
      <c r="J124" s="141" t="str">
        <f>'YARIŞMA BİLGİLERİ'!$F$21</f>
        <v>Kadınlar</v>
      </c>
      <c r="K124" s="144" t="str">
        <f t="shared" si="7"/>
        <v>İzmir-Kulüpler Arası Atletizm Süper lig Yarışmaları</v>
      </c>
      <c r="L124" s="145" t="e">
        <f>#REF!</f>
        <v>#REF!</v>
      </c>
      <c r="M124" s="145" t="s">
        <v>348</v>
      </c>
    </row>
    <row r="125" spans="1:13" s="137" customFormat="1" ht="26.25" customHeight="1">
      <c r="A125" s="139">
        <v>228</v>
      </c>
      <c r="B125" s="149" t="s">
        <v>110</v>
      </c>
      <c r="C125" s="140" t="e">
        <f>#REF!</f>
        <v>#REF!</v>
      </c>
      <c r="D125" s="144" t="e">
        <f>#REF!</f>
        <v>#REF!</v>
      </c>
      <c r="E125" s="144" t="e">
        <f>#REF!</f>
        <v>#REF!</v>
      </c>
      <c r="F125" s="182" t="e">
        <f>#REF!</f>
        <v>#REF!</v>
      </c>
      <c r="G125" s="142" t="e">
        <f>#REF!</f>
        <v>#REF!</v>
      </c>
      <c r="H125" s="141" t="s">
        <v>110</v>
      </c>
      <c r="I125" s="147"/>
      <c r="J125" s="141" t="str">
        <f>'YARIŞMA BİLGİLERİ'!$F$21</f>
        <v>Kadınlar</v>
      </c>
      <c r="K125" s="144" t="str">
        <f t="shared" si="7"/>
        <v>İzmir-Kulüpler Arası Atletizm Süper lig Yarışmaları</v>
      </c>
      <c r="L125" s="145" t="e">
        <f>#REF!</f>
        <v>#REF!</v>
      </c>
      <c r="M125" s="145" t="s">
        <v>348</v>
      </c>
    </row>
    <row r="126" spans="1:13" s="137" customFormat="1" ht="26.25" customHeight="1">
      <c r="A126" s="139">
        <v>229</v>
      </c>
      <c r="B126" s="149" t="s">
        <v>110</v>
      </c>
      <c r="C126" s="140" t="e">
        <f>#REF!</f>
        <v>#REF!</v>
      </c>
      <c r="D126" s="144" t="e">
        <f>#REF!</f>
        <v>#REF!</v>
      </c>
      <c r="E126" s="144" t="e">
        <f>#REF!</f>
        <v>#REF!</v>
      </c>
      <c r="F126" s="182" t="e">
        <f>#REF!</f>
        <v>#REF!</v>
      </c>
      <c r="G126" s="142" t="e">
        <f>#REF!</f>
        <v>#REF!</v>
      </c>
      <c r="H126" s="141" t="s">
        <v>110</v>
      </c>
      <c r="I126" s="147"/>
      <c r="J126" s="141" t="str">
        <f>'YARIŞMA BİLGİLERİ'!$F$21</f>
        <v>Kadınlar</v>
      </c>
      <c r="K126" s="144" t="str">
        <f t="shared" si="7"/>
        <v>İzmir-Kulüpler Arası Atletizm Süper lig Yarışmaları</v>
      </c>
      <c r="L126" s="145" t="e">
        <f>#REF!</f>
        <v>#REF!</v>
      </c>
      <c r="M126" s="145" t="s">
        <v>348</v>
      </c>
    </row>
    <row r="127" spans="1:13" s="137" customFormat="1" ht="26.25" customHeight="1">
      <c r="A127" s="139">
        <v>230</v>
      </c>
      <c r="B127" s="149" t="s">
        <v>110</v>
      </c>
      <c r="C127" s="140" t="e">
        <f>#REF!</f>
        <v>#REF!</v>
      </c>
      <c r="D127" s="144" t="e">
        <f>#REF!</f>
        <v>#REF!</v>
      </c>
      <c r="E127" s="144" t="e">
        <f>#REF!</f>
        <v>#REF!</v>
      </c>
      <c r="F127" s="182" t="e">
        <f>#REF!</f>
        <v>#REF!</v>
      </c>
      <c r="G127" s="142" t="e">
        <f>#REF!</f>
        <v>#REF!</v>
      </c>
      <c r="H127" s="141" t="s">
        <v>110</v>
      </c>
      <c r="I127" s="147"/>
      <c r="J127" s="141" t="str">
        <f>'YARIŞMA BİLGİLERİ'!$F$21</f>
        <v>Kadınlar</v>
      </c>
      <c r="K127" s="144" t="str">
        <f t="shared" si="7"/>
        <v>İzmir-Kulüpler Arası Atletizm Süper lig Yarışmaları</v>
      </c>
      <c r="L127" s="145" t="e">
        <f>#REF!</f>
        <v>#REF!</v>
      </c>
      <c r="M127" s="145" t="s">
        <v>348</v>
      </c>
    </row>
    <row r="128" spans="1:13" s="137" customFormat="1" ht="26.25" customHeight="1">
      <c r="A128" s="139">
        <v>231</v>
      </c>
      <c r="B128" s="149" t="s">
        <v>110</v>
      </c>
      <c r="C128" s="140" t="e">
        <f>#REF!</f>
        <v>#REF!</v>
      </c>
      <c r="D128" s="144" t="e">
        <f>#REF!</f>
        <v>#REF!</v>
      </c>
      <c r="E128" s="144" t="e">
        <f>#REF!</f>
        <v>#REF!</v>
      </c>
      <c r="F128" s="182" t="e">
        <f>#REF!</f>
        <v>#REF!</v>
      </c>
      <c r="G128" s="142" t="e">
        <f>#REF!</f>
        <v>#REF!</v>
      </c>
      <c r="H128" s="141" t="s">
        <v>110</v>
      </c>
      <c r="I128" s="147"/>
      <c r="J128" s="141" t="str">
        <f>'YARIŞMA BİLGİLERİ'!$F$21</f>
        <v>Kadınlar</v>
      </c>
      <c r="K128" s="144" t="str">
        <f t="shared" si="7"/>
        <v>İzmir-Kulüpler Arası Atletizm Süper lig Yarışmaları</v>
      </c>
      <c r="L128" s="145" t="e">
        <f>#REF!</f>
        <v>#REF!</v>
      </c>
      <c r="M128" s="145" t="s">
        <v>348</v>
      </c>
    </row>
    <row r="129" spans="1:13" s="137" customFormat="1" ht="26.25" customHeight="1">
      <c r="A129" s="139">
        <v>232</v>
      </c>
      <c r="B129" s="149" t="s">
        <v>110</v>
      </c>
      <c r="C129" s="140" t="e">
        <f>#REF!</f>
        <v>#REF!</v>
      </c>
      <c r="D129" s="144" t="e">
        <f>#REF!</f>
        <v>#REF!</v>
      </c>
      <c r="E129" s="144" t="e">
        <f>#REF!</f>
        <v>#REF!</v>
      </c>
      <c r="F129" s="182" t="e">
        <f>#REF!</f>
        <v>#REF!</v>
      </c>
      <c r="G129" s="142" t="e">
        <f>#REF!</f>
        <v>#REF!</v>
      </c>
      <c r="H129" s="141" t="s">
        <v>110</v>
      </c>
      <c r="I129" s="147"/>
      <c r="J129" s="141" t="str">
        <f>'YARIŞMA BİLGİLERİ'!$F$21</f>
        <v>Kadınlar</v>
      </c>
      <c r="K129" s="144" t="str">
        <f t="shared" si="7"/>
        <v>İzmir-Kulüpler Arası Atletizm Süper lig Yarışmaları</v>
      </c>
      <c r="L129" s="145" t="e">
        <f>#REF!</f>
        <v>#REF!</v>
      </c>
      <c r="M129" s="145" t="s">
        <v>348</v>
      </c>
    </row>
    <row r="130" spans="1:13" s="137" customFormat="1" ht="26.25" customHeight="1">
      <c r="A130" s="139">
        <v>233</v>
      </c>
      <c r="B130" s="149" t="s">
        <v>110</v>
      </c>
      <c r="C130" s="140" t="e">
        <f>#REF!</f>
        <v>#REF!</v>
      </c>
      <c r="D130" s="144" t="e">
        <f>#REF!</f>
        <v>#REF!</v>
      </c>
      <c r="E130" s="144" t="e">
        <f>#REF!</f>
        <v>#REF!</v>
      </c>
      <c r="F130" s="182" t="e">
        <f>#REF!</f>
        <v>#REF!</v>
      </c>
      <c r="G130" s="142" t="e">
        <f>#REF!</f>
        <v>#REF!</v>
      </c>
      <c r="H130" s="141" t="s">
        <v>110</v>
      </c>
      <c r="I130" s="147"/>
      <c r="J130" s="141" t="str">
        <f>'YARIŞMA BİLGİLERİ'!$F$21</f>
        <v>Kadınlar</v>
      </c>
      <c r="K130" s="144" t="str">
        <f t="shared" si="7"/>
        <v>İzmir-Kulüpler Arası Atletizm Süper lig Yarışmaları</v>
      </c>
      <c r="L130" s="145" t="e">
        <f>#REF!</f>
        <v>#REF!</v>
      </c>
      <c r="M130" s="145" t="s">
        <v>348</v>
      </c>
    </row>
    <row r="131" spans="1:13" s="137" customFormat="1" ht="26.25" customHeight="1">
      <c r="A131" s="139">
        <v>234</v>
      </c>
      <c r="B131" s="149" t="s">
        <v>110</v>
      </c>
      <c r="C131" s="140" t="e">
        <f>#REF!</f>
        <v>#REF!</v>
      </c>
      <c r="D131" s="144" t="e">
        <f>#REF!</f>
        <v>#REF!</v>
      </c>
      <c r="E131" s="144" t="e">
        <f>#REF!</f>
        <v>#REF!</v>
      </c>
      <c r="F131" s="182" t="e">
        <f>#REF!</f>
        <v>#REF!</v>
      </c>
      <c r="G131" s="142" t="e">
        <f>#REF!</f>
        <v>#REF!</v>
      </c>
      <c r="H131" s="141" t="s">
        <v>110</v>
      </c>
      <c r="I131" s="147"/>
      <c r="J131" s="141" t="str">
        <f>'YARIŞMA BİLGİLERİ'!$F$21</f>
        <v>Kadınlar</v>
      </c>
      <c r="K131" s="144" t="str">
        <f t="shared" si="7"/>
        <v>İzmir-Kulüpler Arası Atletizm Süper lig Yarışmaları</v>
      </c>
      <c r="L131" s="145" t="e">
        <f>#REF!</f>
        <v>#REF!</v>
      </c>
      <c r="M131" s="145" t="s">
        <v>348</v>
      </c>
    </row>
    <row r="132" spans="1:13" s="137" customFormat="1" ht="26.25" customHeight="1">
      <c r="A132" s="139">
        <v>235</v>
      </c>
      <c r="B132" s="149" t="s">
        <v>110</v>
      </c>
      <c r="C132" s="140" t="e">
        <f>#REF!</f>
        <v>#REF!</v>
      </c>
      <c r="D132" s="144" t="e">
        <f>#REF!</f>
        <v>#REF!</v>
      </c>
      <c r="E132" s="144" t="e">
        <f>#REF!</f>
        <v>#REF!</v>
      </c>
      <c r="F132" s="182" t="e">
        <f>#REF!</f>
        <v>#REF!</v>
      </c>
      <c r="G132" s="142" t="e">
        <f>#REF!</f>
        <v>#REF!</v>
      </c>
      <c r="H132" s="141" t="s">
        <v>110</v>
      </c>
      <c r="I132" s="147"/>
      <c r="J132" s="141" t="str">
        <f>'YARIŞMA BİLGİLERİ'!$F$21</f>
        <v>Kadınlar</v>
      </c>
      <c r="K132" s="144" t="str">
        <f t="shared" ref="K132:K147" si="8">CONCATENATE(K$1,"-",A$1)</f>
        <v>İzmir-Kulüpler Arası Atletizm Süper lig Yarışmaları</v>
      </c>
      <c r="L132" s="145" t="e">
        <f>#REF!</f>
        <v>#REF!</v>
      </c>
      <c r="M132" s="145" t="s">
        <v>348</v>
      </c>
    </row>
    <row r="133" spans="1:13" s="137" customFormat="1" ht="26.25" customHeight="1">
      <c r="A133" s="139">
        <v>236</v>
      </c>
      <c r="B133" s="149" t="s">
        <v>110</v>
      </c>
      <c r="C133" s="140" t="e">
        <f>#REF!</f>
        <v>#REF!</v>
      </c>
      <c r="D133" s="144" t="e">
        <f>#REF!</f>
        <v>#REF!</v>
      </c>
      <c r="E133" s="144" t="e">
        <f>#REF!</f>
        <v>#REF!</v>
      </c>
      <c r="F133" s="182" t="e">
        <f>#REF!</f>
        <v>#REF!</v>
      </c>
      <c r="G133" s="142" t="e">
        <f>#REF!</f>
        <v>#REF!</v>
      </c>
      <c r="H133" s="141" t="s">
        <v>110</v>
      </c>
      <c r="I133" s="147"/>
      <c r="J133" s="141" t="str">
        <f>'YARIŞMA BİLGİLERİ'!$F$21</f>
        <v>Kadınlar</v>
      </c>
      <c r="K133" s="144" t="str">
        <f t="shared" si="8"/>
        <v>İzmir-Kulüpler Arası Atletizm Süper lig Yarışmaları</v>
      </c>
      <c r="L133" s="145" t="e">
        <f>#REF!</f>
        <v>#REF!</v>
      </c>
      <c r="M133" s="145" t="s">
        <v>348</v>
      </c>
    </row>
    <row r="134" spans="1:13" s="137" customFormat="1" ht="26.25" customHeight="1">
      <c r="A134" s="139">
        <v>237</v>
      </c>
      <c r="B134" s="149" t="s">
        <v>110</v>
      </c>
      <c r="C134" s="140" t="e">
        <f>#REF!</f>
        <v>#REF!</v>
      </c>
      <c r="D134" s="144" t="e">
        <f>#REF!</f>
        <v>#REF!</v>
      </c>
      <c r="E134" s="144" t="e">
        <f>#REF!</f>
        <v>#REF!</v>
      </c>
      <c r="F134" s="182" t="e">
        <f>#REF!</f>
        <v>#REF!</v>
      </c>
      <c r="G134" s="142" t="e">
        <f>#REF!</f>
        <v>#REF!</v>
      </c>
      <c r="H134" s="141" t="s">
        <v>110</v>
      </c>
      <c r="I134" s="147"/>
      <c r="J134" s="141" t="str">
        <f>'YARIŞMA BİLGİLERİ'!$F$21</f>
        <v>Kadınlar</v>
      </c>
      <c r="K134" s="144" t="str">
        <f t="shared" si="8"/>
        <v>İzmir-Kulüpler Arası Atletizm Süper lig Yarışmaları</v>
      </c>
      <c r="L134" s="145" t="e">
        <f>#REF!</f>
        <v>#REF!</v>
      </c>
      <c r="M134" s="145" t="s">
        <v>348</v>
      </c>
    </row>
    <row r="135" spans="1:13" s="137" customFormat="1" ht="26.25" customHeight="1">
      <c r="A135" s="139">
        <v>238</v>
      </c>
      <c r="B135" s="149" t="s">
        <v>110</v>
      </c>
      <c r="C135" s="140" t="e">
        <f>#REF!</f>
        <v>#REF!</v>
      </c>
      <c r="D135" s="144" t="e">
        <f>#REF!</f>
        <v>#REF!</v>
      </c>
      <c r="E135" s="144" t="e">
        <f>#REF!</f>
        <v>#REF!</v>
      </c>
      <c r="F135" s="182" t="e">
        <f>#REF!</f>
        <v>#REF!</v>
      </c>
      <c r="G135" s="142" t="e">
        <f>#REF!</f>
        <v>#REF!</v>
      </c>
      <c r="H135" s="141" t="s">
        <v>110</v>
      </c>
      <c r="I135" s="147"/>
      <c r="J135" s="141" t="str">
        <f>'YARIŞMA BİLGİLERİ'!$F$21</f>
        <v>Kadınlar</v>
      </c>
      <c r="K135" s="144" t="str">
        <f t="shared" si="8"/>
        <v>İzmir-Kulüpler Arası Atletizm Süper lig Yarışmaları</v>
      </c>
      <c r="L135" s="145" t="e">
        <f>#REF!</f>
        <v>#REF!</v>
      </c>
      <c r="M135" s="145" t="s">
        <v>348</v>
      </c>
    </row>
    <row r="136" spans="1:13" s="137" customFormat="1" ht="26.25" customHeight="1">
      <c r="A136" s="139">
        <v>239</v>
      </c>
      <c r="B136" s="149" t="s">
        <v>110</v>
      </c>
      <c r="C136" s="140" t="e">
        <f>#REF!</f>
        <v>#REF!</v>
      </c>
      <c r="D136" s="144" t="e">
        <f>#REF!</f>
        <v>#REF!</v>
      </c>
      <c r="E136" s="144" t="e">
        <f>#REF!</f>
        <v>#REF!</v>
      </c>
      <c r="F136" s="182" t="e">
        <f>#REF!</f>
        <v>#REF!</v>
      </c>
      <c r="G136" s="142" t="e">
        <f>#REF!</f>
        <v>#REF!</v>
      </c>
      <c r="H136" s="141" t="s">
        <v>110</v>
      </c>
      <c r="I136" s="147"/>
      <c r="J136" s="141" t="str">
        <f>'YARIŞMA BİLGİLERİ'!$F$21</f>
        <v>Kadınlar</v>
      </c>
      <c r="K136" s="144" t="str">
        <f t="shared" si="8"/>
        <v>İzmir-Kulüpler Arası Atletizm Süper lig Yarışmaları</v>
      </c>
      <c r="L136" s="145" t="e">
        <f>#REF!</f>
        <v>#REF!</v>
      </c>
      <c r="M136" s="145" t="s">
        <v>348</v>
      </c>
    </row>
    <row r="137" spans="1:13" s="137" customFormat="1" ht="26.25" customHeight="1">
      <c r="A137" s="139">
        <v>240</v>
      </c>
      <c r="B137" s="149" t="s">
        <v>110</v>
      </c>
      <c r="C137" s="140" t="e">
        <f>#REF!</f>
        <v>#REF!</v>
      </c>
      <c r="D137" s="144" t="e">
        <f>#REF!</f>
        <v>#REF!</v>
      </c>
      <c r="E137" s="144" t="e">
        <f>#REF!</f>
        <v>#REF!</v>
      </c>
      <c r="F137" s="182" t="e">
        <f>#REF!</f>
        <v>#REF!</v>
      </c>
      <c r="G137" s="142" t="e">
        <f>#REF!</f>
        <v>#REF!</v>
      </c>
      <c r="H137" s="141" t="s">
        <v>110</v>
      </c>
      <c r="I137" s="147"/>
      <c r="J137" s="141" t="str">
        <f>'YARIŞMA BİLGİLERİ'!$F$21</f>
        <v>Kadınlar</v>
      </c>
      <c r="K137" s="144" t="str">
        <f t="shared" si="8"/>
        <v>İzmir-Kulüpler Arası Atletizm Süper lig Yarışmaları</v>
      </c>
      <c r="L137" s="145" t="e">
        <f>#REF!</f>
        <v>#REF!</v>
      </c>
      <c r="M137" s="145" t="s">
        <v>348</v>
      </c>
    </row>
    <row r="138" spans="1:13" s="137" customFormat="1" ht="26.25" customHeight="1">
      <c r="A138" s="139">
        <v>241</v>
      </c>
      <c r="B138" s="149" t="s">
        <v>110</v>
      </c>
      <c r="C138" s="140" t="e">
        <f>#REF!</f>
        <v>#REF!</v>
      </c>
      <c r="D138" s="144" t="e">
        <f>#REF!</f>
        <v>#REF!</v>
      </c>
      <c r="E138" s="144" t="e">
        <f>#REF!</f>
        <v>#REF!</v>
      </c>
      <c r="F138" s="182" t="e">
        <f>#REF!</f>
        <v>#REF!</v>
      </c>
      <c r="G138" s="142" t="e">
        <f>#REF!</f>
        <v>#REF!</v>
      </c>
      <c r="H138" s="141" t="s">
        <v>110</v>
      </c>
      <c r="I138" s="147"/>
      <c r="J138" s="141" t="str">
        <f>'YARIŞMA BİLGİLERİ'!$F$21</f>
        <v>Kadınlar</v>
      </c>
      <c r="K138" s="144" t="str">
        <f t="shared" si="8"/>
        <v>İzmir-Kulüpler Arası Atletizm Süper lig Yarışmaları</v>
      </c>
      <c r="L138" s="145" t="e">
        <f>#REF!</f>
        <v>#REF!</v>
      </c>
      <c r="M138" s="145" t="s">
        <v>348</v>
      </c>
    </row>
    <row r="139" spans="1:13" s="137" customFormat="1" ht="26.25" customHeight="1">
      <c r="A139" s="139">
        <v>242</v>
      </c>
      <c r="B139" s="149" t="s">
        <v>110</v>
      </c>
      <c r="C139" s="140" t="e">
        <f>#REF!</f>
        <v>#REF!</v>
      </c>
      <c r="D139" s="144" t="e">
        <f>#REF!</f>
        <v>#REF!</v>
      </c>
      <c r="E139" s="144" t="e">
        <f>#REF!</f>
        <v>#REF!</v>
      </c>
      <c r="F139" s="182" t="e">
        <f>#REF!</f>
        <v>#REF!</v>
      </c>
      <c r="G139" s="142" t="e">
        <f>#REF!</f>
        <v>#REF!</v>
      </c>
      <c r="H139" s="141" t="s">
        <v>110</v>
      </c>
      <c r="I139" s="147"/>
      <c r="J139" s="141" t="str">
        <f>'YARIŞMA BİLGİLERİ'!$F$21</f>
        <v>Kadınlar</v>
      </c>
      <c r="K139" s="144" t="str">
        <f t="shared" si="8"/>
        <v>İzmir-Kulüpler Arası Atletizm Süper lig Yarışmaları</v>
      </c>
      <c r="L139" s="145" t="e">
        <f>#REF!</f>
        <v>#REF!</v>
      </c>
      <c r="M139" s="145" t="s">
        <v>348</v>
      </c>
    </row>
    <row r="140" spans="1:13" s="137" customFormat="1" ht="26.25" customHeight="1">
      <c r="A140" s="139">
        <v>243</v>
      </c>
      <c r="B140" s="149" t="s">
        <v>110</v>
      </c>
      <c r="C140" s="140" t="e">
        <f>#REF!</f>
        <v>#REF!</v>
      </c>
      <c r="D140" s="144" t="e">
        <f>#REF!</f>
        <v>#REF!</v>
      </c>
      <c r="E140" s="144" t="e">
        <f>#REF!</f>
        <v>#REF!</v>
      </c>
      <c r="F140" s="182" t="e">
        <f>#REF!</f>
        <v>#REF!</v>
      </c>
      <c r="G140" s="142" t="e">
        <f>#REF!</f>
        <v>#REF!</v>
      </c>
      <c r="H140" s="141" t="s">
        <v>110</v>
      </c>
      <c r="I140" s="147"/>
      <c r="J140" s="141" t="str">
        <f>'YARIŞMA BİLGİLERİ'!$F$21</f>
        <v>Kadınlar</v>
      </c>
      <c r="K140" s="144" t="str">
        <f t="shared" si="8"/>
        <v>İzmir-Kulüpler Arası Atletizm Süper lig Yarışmaları</v>
      </c>
      <c r="L140" s="145" t="e">
        <f>#REF!</f>
        <v>#REF!</v>
      </c>
      <c r="M140" s="145" t="s">
        <v>348</v>
      </c>
    </row>
    <row r="141" spans="1:13" s="137" customFormat="1" ht="26.25" customHeight="1">
      <c r="A141" s="139">
        <v>244</v>
      </c>
      <c r="B141" s="149" t="s">
        <v>110</v>
      </c>
      <c r="C141" s="140" t="e">
        <f>#REF!</f>
        <v>#REF!</v>
      </c>
      <c r="D141" s="144" t="e">
        <f>#REF!</f>
        <v>#REF!</v>
      </c>
      <c r="E141" s="144" t="e">
        <f>#REF!</f>
        <v>#REF!</v>
      </c>
      <c r="F141" s="182" t="e">
        <f>#REF!</f>
        <v>#REF!</v>
      </c>
      <c r="G141" s="142" t="e">
        <f>#REF!</f>
        <v>#REF!</v>
      </c>
      <c r="H141" s="141" t="s">
        <v>110</v>
      </c>
      <c r="I141" s="147"/>
      <c r="J141" s="141" t="str">
        <f>'YARIŞMA BİLGİLERİ'!$F$21</f>
        <v>Kadınlar</v>
      </c>
      <c r="K141" s="144" t="str">
        <f t="shared" si="8"/>
        <v>İzmir-Kulüpler Arası Atletizm Süper lig Yarışmaları</v>
      </c>
      <c r="L141" s="145" t="e">
        <f>#REF!</f>
        <v>#REF!</v>
      </c>
      <c r="M141" s="145" t="s">
        <v>348</v>
      </c>
    </row>
    <row r="142" spans="1:13" s="137" customFormat="1" ht="26.25" customHeight="1">
      <c r="A142" s="139">
        <v>245</v>
      </c>
      <c r="B142" s="149" t="s">
        <v>110</v>
      </c>
      <c r="C142" s="140" t="e">
        <f>#REF!</f>
        <v>#REF!</v>
      </c>
      <c r="D142" s="144" t="e">
        <f>#REF!</f>
        <v>#REF!</v>
      </c>
      <c r="E142" s="144" t="e">
        <f>#REF!</f>
        <v>#REF!</v>
      </c>
      <c r="F142" s="182" t="e">
        <f>#REF!</f>
        <v>#REF!</v>
      </c>
      <c r="G142" s="142" t="e">
        <f>#REF!</f>
        <v>#REF!</v>
      </c>
      <c r="H142" s="141" t="s">
        <v>110</v>
      </c>
      <c r="I142" s="147"/>
      <c r="J142" s="141" t="str">
        <f>'YARIŞMA BİLGİLERİ'!$F$21</f>
        <v>Kadınlar</v>
      </c>
      <c r="K142" s="144" t="str">
        <f t="shared" si="8"/>
        <v>İzmir-Kulüpler Arası Atletizm Süper lig Yarışmaları</v>
      </c>
      <c r="L142" s="145" t="e">
        <f>#REF!</f>
        <v>#REF!</v>
      </c>
      <c r="M142" s="145" t="s">
        <v>348</v>
      </c>
    </row>
    <row r="143" spans="1:13" s="137" customFormat="1" ht="26.25" customHeight="1">
      <c r="A143" s="139">
        <v>246</v>
      </c>
      <c r="B143" s="149" t="s">
        <v>110</v>
      </c>
      <c r="C143" s="140" t="e">
        <f>#REF!</f>
        <v>#REF!</v>
      </c>
      <c r="D143" s="144" t="e">
        <f>#REF!</f>
        <v>#REF!</v>
      </c>
      <c r="E143" s="144" t="e">
        <f>#REF!</f>
        <v>#REF!</v>
      </c>
      <c r="F143" s="182" t="e">
        <f>#REF!</f>
        <v>#REF!</v>
      </c>
      <c r="G143" s="142" t="e">
        <f>#REF!</f>
        <v>#REF!</v>
      </c>
      <c r="H143" s="141" t="s">
        <v>110</v>
      </c>
      <c r="I143" s="147"/>
      <c r="J143" s="141" t="str">
        <f>'YARIŞMA BİLGİLERİ'!$F$21</f>
        <v>Kadınlar</v>
      </c>
      <c r="K143" s="144" t="str">
        <f t="shared" si="8"/>
        <v>İzmir-Kulüpler Arası Atletizm Süper lig Yarışmaları</v>
      </c>
      <c r="L143" s="145" t="e">
        <f>#REF!</f>
        <v>#REF!</v>
      </c>
      <c r="M143" s="145" t="s">
        <v>348</v>
      </c>
    </row>
    <row r="144" spans="1:13" s="137" customFormat="1" ht="26.25" customHeight="1">
      <c r="A144" s="139">
        <v>247</v>
      </c>
      <c r="B144" s="149" t="s">
        <v>110</v>
      </c>
      <c r="C144" s="140" t="e">
        <f>#REF!</f>
        <v>#REF!</v>
      </c>
      <c r="D144" s="144" t="e">
        <f>#REF!</f>
        <v>#REF!</v>
      </c>
      <c r="E144" s="144" t="e">
        <f>#REF!</f>
        <v>#REF!</v>
      </c>
      <c r="F144" s="182" t="e">
        <f>#REF!</f>
        <v>#REF!</v>
      </c>
      <c r="G144" s="142" t="e">
        <f>#REF!</f>
        <v>#REF!</v>
      </c>
      <c r="H144" s="141" t="s">
        <v>110</v>
      </c>
      <c r="I144" s="147"/>
      <c r="J144" s="141" t="str">
        <f>'YARIŞMA BİLGİLERİ'!$F$21</f>
        <v>Kadınlar</v>
      </c>
      <c r="K144" s="144" t="str">
        <f t="shared" si="8"/>
        <v>İzmir-Kulüpler Arası Atletizm Süper lig Yarışmaları</v>
      </c>
      <c r="L144" s="145" t="e">
        <f>#REF!</f>
        <v>#REF!</v>
      </c>
      <c r="M144" s="145" t="s">
        <v>348</v>
      </c>
    </row>
    <row r="145" spans="1:13" s="137" customFormat="1" ht="26.25" customHeight="1">
      <c r="A145" s="139">
        <v>248</v>
      </c>
      <c r="B145" s="149" t="s">
        <v>110</v>
      </c>
      <c r="C145" s="140" t="e">
        <f>#REF!</f>
        <v>#REF!</v>
      </c>
      <c r="D145" s="144" t="e">
        <f>#REF!</f>
        <v>#REF!</v>
      </c>
      <c r="E145" s="144" t="e">
        <f>#REF!</f>
        <v>#REF!</v>
      </c>
      <c r="F145" s="182" t="e">
        <f>#REF!</f>
        <v>#REF!</v>
      </c>
      <c r="G145" s="142" t="e">
        <f>#REF!</f>
        <v>#REF!</v>
      </c>
      <c r="H145" s="141" t="s">
        <v>110</v>
      </c>
      <c r="I145" s="147"/>
      <c r="J145" s="141" t="str">
        <f>'YARIŞMA BİLGİLERİ'!$F$21</f>
        <v>Kadınlar</v>
      </c>
      <c r="K145" s="144" t="str">
        <f t="shared" si="8"/>
        <v>İzmir-Kulüpler Arası Atletizm Süper lig Yarışmaları</v>
      </c>
      <c r="L145" s="145" t="e">
        <f>#REF!</f>
        <v>#REF!</v>
      </c>
      <c r="M145" s="145" t="s">
        <v>348</v>
      </c>
    </row>
    <row r="146" spans="1:13" s="137" customFormat="1" ht="26.25" customHeight="1">
      <c r="A146" s="139">
        <v>249</v>
      </c>
      <c r="B146" s="149" t="s">
        <v>110</v>
      </c>
      <c r="C146" s="140" t="e">
        <f>#REF!</f>
        <v>#REF!</v>
      </c>
      <c r="D146" s="144" t="e">
        <f>#REF!</f>
        <v>#REF!</v>
      </c>
      <c r="E146" s="144" t="e">
        <f>#REF!</f>
        <v>#REF!</v>
      </c>
      <c r="F146" s="182" t="e">
        <f>#REF!</f>
        <v>#REF!</v>
      </c>
      <c r="G146" s="142" t="e">
        <f>#REF!</f>
        <v>#REF!</v>
      </c>
      <c r="H146" s="141" t="s">
        <v>110</v>
      </c>
      <c r="I146" s="147"/>
      <c r="J146" s="141" t="str">
        <f>'YARIŞMA BİLGİLERİ'!$F$21</f>
        <v>Kadınlar</v>
      </c>
      <c r="K146" s="144" t="str">
        <f t="shared" si="8"/>
        <v>İzmir-Kulüpler Arası Atletizm Süper lig Yarışmaları</v>
      </c>
      <c r="L146" s="145" t="e">
        <f>#REF!</f>
        <v>#REF!</v>
      </c>
      <c r="M146" s="145" t="s">
        <v>348</v>
      </c>
    </row>
    <row r="147" spans="1:13" s="137" customFormat="1" ht="26.25" customHeight="1">
      <c r="A147" s="139">
        <v>250</v>
      </c>
      <c r="B147" s="149" t="s">
        <v>110</v>
      </c>
      <c r="C147" s="140" t="e">
        <f>#REF!</f>
        <v>#REF!</v>
      </c>
      <c r="D147" s="144" t="e">
        <f>#REF!</f>
        <v>#REF!</v>
      </c>
      <c r="E147" s="144" t="e">
        <f>#REF!</f>
        <v>#REF!</v>
      </c>
      <c r="F147" s="182" t="e">
        <f>#REF!</f>
        <v>#REF!</v>
      </c>
      <c r="G147" s="142" t="e">
        <f>#REF!</f>
        <v>#REF!</v>
      </c>
      <c r="H147" s="141" t="s">
        <v>110</v>
      </c>
      <c r="I147" s="147"/>
      <c r="J147" s="141" t="str">
        <f>'YARIŞMA BİLGİLERİ'!$F$21</f>
        <v>Kadınlar</v>
      </c>
      <c r="K147" s="144" t="str">
        <f t="shared" si="8"/>
        <v>İzmir-Kulüpler Arası Atletizm Süper lig Yarışmaları</v>
      </c>
      <c r="L147" s="145" t="e">
        <f>#REF!</f>
        <v>#REF!</v>
      </c>
      <c r="M147" s="145" t="s">
        <v>348</v>
      </c>
    </row>
    <row r="148" spans="1:13" s="137" customFormat="1" ht="26.25" customHeight="1">
      <c r="A148" s="139">
        <v>251</v>
      </c>
      <c r="B148" s="149" t="s">
        <v>110</v>
      </c>
      <c r="C148" s="140" t="e">
        <f>#REF!</f>
        <v>#REF!</v>
      </c>
      <c r="D148" s="144" t="e">
        <f>#REF!</f>
        <v>#REF!</v>
      </c>
      <c r="E148" s="144" t="e">
        <f>#REF!</f>
        <v>#REF!</v>
      </c>
      <c r="F148" s="182" t="e">
        <f>#REF!</f>
        <v>#REF!</v>
      </c>
      <c r="G148" s="142" t="e">
        <f>#REF!</f>
        <v>#REF!</v>
      </c>
      <c r="H148" s="141" t="s">
        <v>110</v>
      </c>
      <c r="I148" s="147"/>
      <c r="J148" s="141" t="str">
        <f>'YARIŞMA BİLGİLERİ'!$F$21</f>
        <v>Kadınlar</v>
      </c>
      <c r="K148" s="144" t="str">
        <f t="shared" ref="K148:K160" si="9">CONCATENATE(K$1,"-",A$1)</f>
        <v>İzmir-Kulüpler Arası Atletizm Süper lig Yarışmaları</v>
      </c>
      <c r="L148" s="145" t="e">
        <f>#REF!</f>
        <v>#REF!</v>
      </c>
      <c r="M148" s="145" t="s">
        <v>348</v>
      </c>
    </row>
    <row r="149" spans="1:13" s="137" customFormat="1" ht="26.25" customHeight="1">
      <c r="A149" s="139">
        <v>252</v>
      </c>
      <c r="B149" s="149" t="s">
        <v>110</v>
      </c>
      <c r="C149" s="140" t="e">
        <f>#REF!</f>
        <v>#REF!</v>
      </c>
      <c r="D149" s="144" t="e">
        <f>#REF!</f>
        <v>#REF!</v>
      </c>
      <c r="E149" s="144" t="e">
        <f>#REF!</f>
        <v>#REF!</v>
      </c>
      <c r="F149" s="182" t="e">
        <f>#REF!</f>
        <v>#REF!</v>
      </c>
      <c r="G149" s="142" t="e">
        <f>#REF!</f>
        <v>#REF!</v>
      </c>
      <c r="H149" s="141" t="s">
        <v>110</v>
      </c>
      <c r="I149" s="147"/>
      <c r="J149" s="141" t="str">
        <f>'YARIŞMA BİLGİLERİ'!$F$21</f>
        <v>Kadınlar</v>
      </c>
      <c r="K149" s="144" t="str">
        <f t="shared" si="9"/>
        <v>İzmir-Kulüpler Arası Atletizm Süper lig Yarışmaları</v>
      </c>
      <c r="L149" s="145" t="e">
        <f>#REF!</f>
        <v>#REF!</v>
      </c>
      <c r="M149" s="145" t="s">
        <v>348</v>
      </c>
    </row>
    <row r="150" spans="1:13" s="137" customFormat="1" ht="26.25" customHeight="1">
      <c r="A150" s="139">
        <v>253</v>
      </c>
      <c r="B150" s="149" t="s">
        <v>110</v>
      </c>
      <c r="C150" s="140" t="e">
        <f>#REF!</f>
        <v>#REF!</v>
      </c>
      <c r="D150" s="144" t="e">
        <f>#REF!</f>
        <v>#REF!</v>
      </c>
      <c r="E150" s="144" t="e">
        <f>#REF!</f>
        <v>#REF!</v>
      </c>
      <c r="F150" s="182" t="e">
        <f>#REF!</f>
        <v>#REF!</v>
      </c>
      <c r="G150" s="142" t="e">
        <f>#REF!</f>
        <v>#REF!</v>
      </c>
      <c r="H150" s="141" t="s">
        <v>110</v>
      </c>
      <c r="I150" s="147"/>
      <c r="J150" s="141" t="str">
        <f>'YARIŞMA BİLGİLERİ'!$F$21</f>
        <v>Kadınlar</v>
      </c>
      <c r="K150" s="144" t="str">
        <f t="shared" si="9"/>
        <v>İzmir-Kulüpler Arası Atletizm Süper lig Yarışmaları</v>
      </c>
      <c r="L150" s="145" t="e">
        <f>#REF!</f>
        <v>#REF!</v>
      </c>
      <c r="M150" s="145" t="s">
        <v>348</v>
      </c>
    </row>
    <row r="151" spans="1:13" s="137" customFormat="1" ht="26.25" customHeight="1">
      <c r="A151" s="139">
        <v>254</v>
      </c>
      <c r="B151" s="149" t="s">
        <v>110</v>
      </c>
      <c r="C151" s="140" t="e">
        <f>#REF!</f>
        <v>#REF!</v>
      </c>
      <c r="D151" s="144" t="e">
        <f>#REF!</f>
        <v>#REF!</v>
      </c>
      <c r="E151" s="144" t="e">
        <f>#REF!</f>
        <v>#REF!</v>
      </c>
      <c r="F151" s="182" t="e">
        <f>#REF!</f>
        <v>#REF!</v>
      </c>
      <c r="G151" s="142" t="e">
        <f>#REF!</f>
        <v>#REF!</v>
      </c>
      <c r="H151" s="141" t="s">
        <v>110</v>
      </c>
      <c r="I151" s="147"/>
      <c r="J151" s="141" t="str">
        <f>'YARIŞMA BİLGİLERİ'!$F$21</f>
        <v>Kadınlar</v>
      </c>
      <c r="K151" s="144" t="str">
        <f t="shared" si="9"/>
        <v>İzmir-Kulüpler Arası Atletizm Süper lig Yarışmaları</v>
      </c>
      <c r="L151" s="145" t="e">
        <f>#REF!</f>
        <v>#REF!</v>
      </c>
      <c r="M151" s="145" t="s">
        <v>348</v>
      </c>
    </row>
    <row r="152" spans="1:13" s="137" customFormat="1" ht="26.25" customHeight="1">
      <c r="A152" s="139">
        <v>255</v>
      </c>
      <c r="B152" s="149" t="s">
        <v>110</v>
      </c>
      <c r="C152" s="140" t="e">
        <f>#REF!</f>
        <v>#REF!</v>
      </c>
      <c r="D152" s="144" t="e">
        <f>#REF!</f>
        <v>#REF!</v>
      </c>
      <c r="E152" s="144" t="e">
        <f>#REF!</f>
        <v>#REF!</v>
      </c>
      <c r="F152" s="182" t="e">
        <f>#REF!</f>
        <v>#REF!</v>
      </c>
      <c r="G152" s="142" t="e">
        <f>#REF!</f>
        <v>#REF!</v>
      </c>
      <c r="H152" s="141" t="s">
        <v>110</v>
      </c>
      <c r="I152" s="147"/>
      <c r="J152" s="141" t="str">
        <f>'YARIŞMA BİLGİLERİ'!$F$21</f>
        <v>Kadınlar</v>
      </c>
      <c r="K152" s="144" t="str">
        <f t="shared" si="9"/>
        <v>İzmir-Kulüpler Arası Atletizm Süper lig Yarışmaları</v>
      </c>
      <c r="L152" s="145" t="e">
        <f>#REF!</f>
        <v>#REF!</v>
      </c>
      <c r="M152" s="145" t="s">
        <v>348</v>
      </c>
    </row>
    <row r="153" spans="1:13" s="137" customFormat="1" ht="26.25" customHeight="1">
      <c r="A153" s="139">
        <v>256</v>
      </c>
      <c r="B153" s="149" t="s">
        <v>110</v>
      </c>
      <c r="C153" s="140" t="e">
        <f>#REF!</f>
        <v>#REF!</v>
      </c>
      <c r="D153" s="144" t="e">
        <f>#REF!</f>
        <v>#REF!</v>
      </c>
      <c r="E153" s="144" t="e">
        <f>#REF!</f>
        <v>#REF!</v>
      </c>
      <c r="F153" s="182" t="e">
        <f>#REF!</f>
        <v>#REF!</v>
      </c>
      <c r="G153" s="142" t="e">
        <f>#REF!</f>
        <v>#REF!</v>
      </c>
      <c r="H153" s="141" t="s">
        <v>110</v>
      </c>
      <c r="I153" s="147"/>
      <c r="J153" s="141" t="str">
        <f>'YARIŞMA BİLGİLERİ'!$F$21</f>
        <v>Kadınlar</v>
      </c>
      <c r="K153" s="144" t="str">
        <f t="shared" si="9"/>
        <v>İzmir-Kulüpler Arası Atletizm Süper lig Yarışmaları</v>
      </c>
      <c r="L153" s="145" t="e">
        <f>#REF!</f>
        <v>#REF!</v>
      </c>
      <c r="M153" s="145" t="s">
        <v>348</v>
      </c>
    </row>
    <row r="154" spans="1:13" s="137" customFormat="1" ht="26.25" customHeight="1">
      <c r="A154" s="139">
        <v>257</v>
      </c>
      <c r="B154" s="149" t="s">
        <v>110</v>
      </c>
      <c r="C154" s="140" t="e">
        <f>#REF!</f>
        <v>#REF!</v>
      </c>
      <c r="D154" s="144" t="e">
        <f>#REF!</f>
        <v>#REF!</v>
      </c>
      <c r="E154" s="144" t="e">
        <f>#REF!</f>
        <v>#REF!</v>
      </c>
      <c r="F154" s="182" t="e">
        <f>#REF!</f>
        <v>#REF!</v>
      </c>
      <c r="G154" s="142" t="e">
        <f>#REF!</f>
        <v>#REF!</v>
      </c>
      <c r="H154" s="141" t="s">
        <v>110</v>
      </c>
      <c r="I154" s="147"/>
      <c r="J154" s="141" t="str">
        <f>'YARIŞMA BİLGİLERİ'!$F$21</f>
        <v>Kadınlar</v>
      </c>
      <c r="K154" s="144" t="str">
        <f t="shared" si="9"/>
        <v>İzmir-Kulüpler Arası Atletizm Süper lig Yarışmaları</v>
      </c>
      <c r="L154" s="145" t="e">
        <f>#REF!</f>
        <v>#REF!</v>
      </c>
      <c r="M154" s="145" t="s">
        <v>348</v>
      </c>
    </row>
    <row r="155" spans="1:13" s="137" customFormat="1" ht="26.25" customHeight="1">
      <c r="A155" s="139">
        <v>258</v>
      </c>
      <c r="B155" s="149" t="s">
        <v>110</v>
      </c>
      <c r="C155" s="140" t="e">
        <f>#REF!</f>
        <v>#REF!</v>
      </c>
      <c r="D155" s="144" t="e">
        <f>#REF!</f>
        <v>#REF!</v>
      </c>
      <c r="E155" s="144" t="e">
        <f>#REF!</f>
        <v>#REF!</v>
      </c>
      <c r="F155" s="182" t="e">
        <f>#REF!</f>
        <v>#REF!</v>
      </c>
      <c r="G155" s="142" t="e">
        <f>#REF!</f>
        <v>#REF!</v>
      </c>
      <c r="H155" s="141" t="s">
        <v>110</v>
      </c>
      <c r="I155" s="147"/>
      <c r="J155" s="141" t="str">
        <f>'YARIŞMA BİLGİLERİ'!$F$21</f>
        <v>Kadınlar</v>
      </c>
      <c r="K155" s="144" t="str">
        <f t="shared" si="9"/>
        <v>İzmir-Kulüpler Arası Atletizm Süper lig Yarışmaları</v>
      </c>
      <c r="L155" s="145" t="e">
        <f>#REF!</f>
        <v>#REF!</v>
      </c>
      <c r="M155" s="145" t="s">
        <v>348</v>
      </c>
    </row>
    <row r="156" spans="1:13" s="137" customFormat="1" ht="26.25" customHeight="1">
      <c r="A156" s="139">
        <v>259</v>
      </c>
      <c r="B156" s="149" t="s">
        <v>110</v>
      </c>
      <c r="C156" s="140" t="e">
        <f>#REF!</f>
        <v>#REF!</v>
      </c>
      <c r="D156" s="144" t="e">
        <f>#REF!</f>
        <v>#REF!</v>
      </c>
      <c r="E156" s="144" t="e">
        <f>#REF!</f>
        <v>#REF!</v>
      </c>
      <c r="F156" s="182" t="e">
        <f>#REF!</f>
        <v>#REF!</v>
      </c>
      <c r="G156" s="142" t="e">
        <f>#REF!</f>
        <v>#REF!</v>
      </c>
      <c r="H156" s="141" t="s">
        <v>110</v>
      </c>
      <c r="I156" s="147"/>
      <c r="J156" s="141" t="str">
        <f>'YARIŞMA BİLGİLERİ'!$F$21</f>
        <v>Kadınlar</v>
      </c>
      <c r="K156" s="144" t="str">
        <f t="shared" si="9"/>
        <v>İzmir-Kulüpler Arası Atletizm Süper lig Yarışmaları</v>
      </c>
      <c r="L156" s="145" t="e">
        <f>#REF!</f>
        <v>#REF!</v>
      </c>
      <c r="M156" s="145" t="s">
        <v>348</v>
      </c>
    </row>
    <row r="157" spans="1:13" s="137" customFormat="1" ht="26.25" customHeight="1">
      <c r="A157" s="139">
        <v>260</v>
      </c>
      <c r="B157" s="149" t="s">
        <v>110</v>
      </c>
      <c r="C157" s="140" t="e">
        <f>#REF!</f>
        <v>#REF!</v>
      </c>
      <c r="D157" s="144" t="e">
        <f>#REF!</f>
        <v>#REF!</v>
      </c>
      <c r="E157" s="144" t="e">
        <f>#REF!</f>
        <v>#REF!</v>
      </c>
      <c r="F157" s="182" t="e">
        <f>#REF!</f>
        <v>#REF!</v>
      </c>
      <c r="G157" s="142" t="e">
        <f>#REF!</f>
        <v>#REF!</v>
      </c>
      <c r="H157" s="141" t="s">
        <v>110</v>
      </c>
      <c r="I157" s="147"/>
      <c r="J157" s="141" t="str">
        <f>'YARIŞMA BİLGİLERİ'!$F$21</f>
        <v>Kadınlar</v>
      </c>
      <c r="K157" s="144" t="str">
        <f t="shared" si="9"/>
        <v>İzmir-Kulüpler Arası Atletizm Süper lig Yarışmaları</v>
      </c>
      <c r="L157" s="145" t="e">
        <f>#REF!</f>
        <v>#REF!</v>
      </c>
      <c r="M157" s="145" t="s">
        <v>348</v>
      </c>
    </row>
    <row r="158" spans="1:13" s="137" customFormat="1" ht="26.25" customHeight="1">
      <c r="A158" s="139">
        <v>261</v>
      </c>
      <c r="B158" s="149" t="s">
        <v>110</v>
      </c>
      <c r="C158" s="140" t="e">
        <f>#REF!</f>
        <v>#REF!</v>
      </c>
      <c r="D158" s="144" t="e">
        <f>#REF!</f>
        <v>#REF!</v>
      </c>
      <c r="E158" s="144" t="e">
        <f>#REF!</f>
        <v>#REF!</v>
      </c>
      <c r="F158" s="182" t="e">
        <f>#REF!</f>
        <v>#REF!</v>
      </c>
      <c r="G158" s="142" t="e">
        <f>#REF!</f>
        <v>#REF!</v>
      </c>
      <c r="H158" s="141" t="s">
        <v>110</v>
      </c>
      <c r="I158" s="147"/>
      <c r="J158" s="141" t="str">
        <f>'YARIŞMA BİLGİLERİ'!$F$21</f>
        <v>Kadınlar</v>
      </c>
      <c r="K158" s="144" t="str">
        <f t="shared" si="9"/>
        <v>İzmir-Kulüpler Arası Atletizm Süper lig Yarışmaları</v>
      </c>
      <c r="L158" s="145" t="e">
        <f>#REF!</f>
        <v>#REF!</v>
      </c>
      <c r="M158" s="145" t="s">
        <v>348</v>
      </c>
    </row>
    <row r="159" spans="1:13" s="137" customFormat="1" ht="26.25" customHeight="1">
      <c r="A159" s="139">
        <v>262</v>
      </c>
      <c r="B159" s="149" t="s">
        <v>110</v>
      </c>
      <c r="C159" s="140" t="e">
        <f>#REF!</f>
        <v>#REF!</v>
      </c>
      <c r="D159" s="144" t="e">
        <f>#REF!</f>
        <v>#REF!</v>
      </c>
      <c r="E159" s="144" t="e">
        <f>#REF!</f>
        <v>#REF!</v>
      </c>
      <c r="F159" s="182" t="e">
        <f>#REF!</f>
        <v>#REF!</v>
      </c>
      <c r="G159" s="142" t="e">
        <f>#REF!</f>
        <v>#REF!</v>
      </c>
      <c r="H159" s="141" t="s">
        <v>110</v>
      </c>
      <c r="I159" s="147"/>
      <c r="J159" s="141" t="str">
        <f>'YARIŞMA BİLGİLERİ'!$F$21</f>
        <v>Kadınlar</v>
      </c>
      <c r="K159" s="144" t="str">
        <f t="shared" si="9"/>
        <v>İzmir-Kulüpler Arası Atletizm Süper lig Yarışmaları</v>
      </c>
      <c r="L159" s="145" t="e">
        <f>#REF!</f>
        <v>#REF!</v>
      </c>
      <c r="M159" s="145" t="s">
        <v>348</v>
      </c>
    </row>
    <row r="160" spans="1:13" s="137" customFormat="1" ht="26.25" customHeight="1">
      <c r="A160" s="139">
        <v>263</v>
      </c>
      <c r="B160" s="149" t="s">
        <v>110</v>
      </c>
      <c r="C160" s="140" t="e">
        <f>#REF!</f>
        <v>#REF!</v>
      </c>
      <c r="D160" s="144" t="e">
        <f>#REF!</f>
        <v>#REF!</v>
      </c>
      <c r="E160" s="144" t="e">
        <f>#REF!</f>
        <v>#REF!</v>
      </c>
      <c r="F160" s="182" t="e">
        <f>#REF!</f>
        <v>#REF!</v>
      </c>
      <c r="G160" s="142" t="e">
        <f>#REF!</f>
        <v>#REF!</v>
      </c>
      <c r="H160" s="141" t="s">
        <v>110</v>
      </c>
      <c r="I160" s="147"/>
      <c r="J160" s="141" t="str">
        <f>'YARIŞMA BİLGİLERİ'!$F$21</f>
        <v>Kadınlar</v>
      </c>
      <c r="K160" s="144" t="str">
        <f t="shared" si="9"/>
        <v>İzmir-Kulüpler Arası Atletizm Süper lig Yarışmaları</v>
      </c>
      <c r="L160" s="145" t="e">
        <f>#REF!</f>
        <v>#REF!</v>
      </c>
      <c r="M160" s="145" t="s">
        <v>348</v>
      </c>
    </row>
    <row r="161" spans="1:13" s="137" customFormat="1" ht="26.25" customHeight="1">
      <c r="A161" s="139">
        <v>346</v>
      </c>
      <c r="B161" s="149" t="s">
        <v>218</v>
      </c>
      <c r="C161" s="140">
        <f>Gülle!D8</f>
        <v>35120</v>
      </c>
      <c r="D161" s="144" t="str">
        <f>Gülle!E8</f>
        <v>EMEL DERELİ</v>
      </c>
      <c r="E161" s="144" t="str">
        <f>Gülle!F8</f>
        <v>İSTANBUL-FENERBAHÇE</v>
      </c>
      <c r="F161" s="146">
        <f>Gülle!N8</f>
        <v>1714</v>
      </c>
      <c r="G161" s="147">
        <f>Gülle!A8</f>
        <v>1</v>
      </c>
      <c r="H161" s="147" t="s">
        <v>212</v>
      </c>
      <c r="I161" s="147">
        <f>Gülle!G$4</f>
        <v>0</v>
      </c>
      <c r="J161" s="141" t="str">
        <f>'YARIŞMA BİLGİLERİ'!$F$21</f>
        <v>Kadınlar</v>
      </c>
      <c r="K161" s="144" t="str">
        <f>CONCATENATE(K$1,"-",A$1)</f>
        <v>İzmir-Kulüpler Arası Atletizm Süper lig Yarışmaları</v>
      </c>
      <c r="L161" s="145" t="str">
        <f>Gülle!M$4</f>
        <v>3 Haziran 2014 18.00</v>
      </c>
      <c r="M161" s="145" t="s">
        <v>348</v>
      </c>
    </row>
    <row r="162" spans="1:13" s="137" customFormat="1" ht="26.25" customHeight="1">
      <c r="A162" s="139">
        <v>347</v>
      </c>
      <c r="B162" s="149" t="s">
        <v>218</v>
      </c>
      <c r="C162" s="140">
        <f>Gülle!D9</f>
        <v>34907</v>
      </c>
      <c r="D162" s="144" t="str">
        <f>Gülle!E9</f>
        <v>SARE BOSTANCI</v>
      </c>
      <c r="E162" s="144" t="str">
        <f>Gülle!F9</f>
        <v>İSTANBUL-ENKA SPOR KULÜBÜ</v>
      </c>
      <c r="F162" s="146">
        <f>Gülle!N9</f>
        <v>1313</v>
      </c>
      <c r="G162" s="147">
        <f>Gülle!A9</f>
        <v>2</v>
      </c>
      <c r="H162" s="147" t="s">
        <v>212</v>
      </c>
      <c r="I162" s="147">
        <f>Gülle!G$4</f>
        <v>0</v>
      </c>
      <c r="J162" s="141" t="str">
        <f>'YARIŞMA BİLGİLERİ'!$F$21</f>
        <v>Kadınlar</v>
      </c>
      <c r="K162" s="144" t="str">
        <f t="shared" ref="K162:K200" si="10">CONCATENATE(K$1,"-",A$1)</f>
        <v>İzmir-Kulüpler Arası Atletizm Süper lig Yarışmaları</v>
      </c>
      <c r="L162" s="145" t="str">
        <f>Gülle!M$4</f>
        <v>3 Haziran 2014 18.00</v>
      </c>
      <c r="M162" s="145" t="s">
        <v>348</v>
      </c>
    </row>
    <row r="163" spans="1:13" s="137" customFormat="1" ht="26.25" customHeight="1">
      <c r="A163" s="139">
        <v>348</v>
      </c>
      <c r="B163" s="149" t="s">
        <v>218</v>
      </c>
      <c r="C163" s="140">
        <f>Gülle!D10</f>
        <v>29994</v>
      </c>
      <c r="D163" s="144" t="str">
        <f>Gülle!E10</f>
        <v>Filiz GÜL</v>
      </c>
      <c r="E163" s="144" t="str">
        <f>Gülle!F10</f>
        <v>BURSA-BURSA BÜYÜKŞEHİR BELEDİYESPOR K.</v>
      </c>
      <c r="F163" s="146">
        <f>Gülle!N10</f>
        <v>1310</v>
      </c>
      <c r="G163" s="147">
        <f>Gülle!A10</f>
        <v>3</v>
      </c>
      <c r="H163" s="147" t="s">
        <v>212</v>
      </c>
      <c r="I163" s="147">
        <f>Gülle!G$4</f>
        <v>0</v>
      </c>
      <c r="J163" s="141" t="str">
        <f>'YARIŞMA BİLGİLERİ'!$F$21</f>
        <v>Kadınlar</v>
      </c>
      <c r="K163" s="144" t="str">
        <f t="shared" si="10"/>
        <v>İzmir-Kulüpler Arası Atletizm Süper lig Yarışmaları</v>
      </c>
      <c r="L163" s="145" t="str">
        <f>Gülle!M$4</f>
        <v>3 Haziran 2014 18.00</v>
      </c>
      <c r="M163" s="145" t="s">
        <v>348</v>
      </c>
    </row>
    <row r="164" spans="1:13" s="137" customFormat="1" ht="26.25" customHeight="1">
      <c r="A164" s="139">
        <v>349</v>
      </c>
      <c r="B164" s="149" t="s">
        <v>218</v>
      </c>
      <c r="C164" s="140">
        <f>Gülle!D11</f>
        <v>34634</v>
      </c>
      <c r="D164" s="144" t="str">
        <f>Gülle!E11</f>
        <v>H.BALA ASLAN</v>
      </c>
      <c r="E164" s="144" t="str">
        <f>Gülle!F11</f>
        <v>MERSİN-MESKİSPOR</v>
      </c>
      <c r="F164" s="146">
        <f>Gülle!N11</f>
        <v>1251</v>
      </c>
      <c r="G164" s="147">
        <f>Gülle!A11</f>
        <v>4</v>
      </c>
      <c r="H164" s="147" t="s">
        <v>212</v>
      </c>
      <c r="I164" s="147">
        <f>Gülle!G$4</f>
        <v>0</v>
      </c>
      <c r="J164" s="141" t="str">
        <f>'YARIŞMA BİLGİLERİ'!$F$21</f>
        <v>Kadınlar</v>
      </c>
      <c r="K164" s="144" t="str">
        <f t="shared" si="10"/>
        <v>İzmir-Kulüpler Arası Atletizm Süper lig Yarışmaları</v>
      </c>
      <c r="L164" s="145" t="str">
        <f>Gülle!M$4</f>
        <v>3 Haziran 2014 18.00</v>
      </c>
      <c r="M164" s="145" t="s">
        <v>348</v>
      </c>
    </row>
    <row r="165" spans="1:13" s="137" customFormat="1" ht="26.25" customHeight="1">
      <c r="A165" s="139">
        <v>350</v>
      </c>
      <c r="B165" s="149" t="s">
        <v>218</v>
      </c>
      <c r="C165" s="140">
        <f>Gülle!D12</f>
        <v>35431</v>
      </c>
      <c r="D165" s="144" t="str">
        <f>Gülle!E12</f>
        <v>MELİS KESTEKOĞLU</v>
      </c>
      <c r="E165" s="144" t="str">
        <f>Gülle!F12</f>
        <v>İZMİR-İZMİR BÜYÜKŞEHİR BELEDİYE SPOR KLUBÜ</v>
      </c>
      <c r="F165" s="146">
        <f>Gülle!N12</f>
        <v>1218</v>
      </c>
      <c r="G165" s="147">
        <f>Gülle!A12</f>
        <v>5</v>
      </c>
      <c r="H165" s="147" t="s">
        <v>212</v>
      </c>
      <c r="I165" s="147">
        <f>Gülle!G$4</f>
        <v>0</v>
      </c>
      <c r="J165" s="141" t="str">
        <f>'YARIŞMA BİLGİLERİ'!$F$21</f>
        <v>Kadınlar</v>
      </c>
      <c r="K165" s="144" t="str">
        <f t="shared" si="10"/>
        <v>İzmir-Kulüpler Arası Atletizm Süper lig Yarışmaları</v>
      </c>
      <c r="L165" s="145" t="str">
        <f>Gülle!M$4</f>
        <v>3 Haziran 2014 18.00</v>
      </c>
      <c r="M165" s="145" t="s">
        <v>348</v>
      </c>
    </row>
    <row r="166" spans="1:13" s="137" customFormat="1" ht="26.25" customHeight="1">
      <c r="A166" s="139">
        <v>351</v>
      </c>
      <c r="B166" s="149" t="s">
        <v>218</v>
      </c>
      <c r="C166" s="140" t="str">
        <f>Gülle!D13</f>
        <v>20 03 1998</v>
      </c>
      <c r="D166" s="144" t="str">
        <f>Gülle!E13</f>
        <v>Raziye ÇOBAN</v>
      </c>
      <c r="E166" s="144" t="str">
        <f>Gülle!F13</f>
        <v>İSTANBUL-BEŞİKTAŞ J.K</v>
      </c>
      <c r="F166" s="146">
        <f>Gülle!N13</f>
        <v>1095</v>
      </c>
      <c r="G166" s="147">
        <f>Gülle!A13</f>
        <v>6</v>
      </c>
      <c r="H166" s="147" t="s">
        <v>212</v>
      </c>
      <c r="I166" s="147">
        <f>Gülle!G$4</f>
        <v>0</v>
      </c>
      <c r="J166" s="141" t="str">
        <f>'YARIŞMA BİLGİLERİ'!$F$21</f>
        <v>Kadınlar</v>
      </c>
      <c r="K166" s="144" t="str">
        <f t="shared" si="10"/>
        <v>İzmir-Kulüpler Arası Atletizm Süper lig Yarışmaları</v>
      </c>
      <c r="L166" s="145" t="str">
        <f>Gülle!M$4</f>
        <v>3 Haziran 2014 18.00</v>
      </c>
      <c r="M166" s="145" t="s">
        <v>348</v>
      </c>
    </row>
    <row r="167" spans="1:13" s="137" customFormat="1" ht="26.25" customHeight="1">
      <c r="A167" s="139">
        <v>352</v>
      </c>
      <c r="B167" s="149" t="s">
        <v>218</v>
      </c>
      <c r="C167" s="140">
        <f>Gülle!D14</f>
        <v>33973</v>
      </c>
      <c r="D167" s="144" t="str">
        <f>Gülle!E14</f>
        <v>SEDA ERBAY</v>
      </c>
      <c r="E167" s="144" t="str">
        <f>Gülle!F14</f>
        <v>BURSA-OSMANGAZİ BELEDİYESPOR</v>
      </c>
      <c r="F167" s="146">
        <f>Gülle!N14</f>
        <v>901</v>
      </c>
      <c r="G167" s="147">
        <f>Gülle!A14</f>
        <v>7</v>
      </c>
      <c r="H167" s="147" t="s">
        <v>212</v>
      </c>
      <c r="I167" s="147">
        <f>Gülle!G$4</f>
        <v>0</v>
      </c>
      <c r="J167" s="141" t="str">
        <f>'YARIŞMA BİLGİLERİ'!$F$21</f>
        <v>Kadınlar</v>
      </c>
      <c r="K167" s="144" t="str">
        <f t="shared" si="10"/>
        <v>İzmir-Kulüpler Arası Atletizm Süper lig Yarışmaları</v>
      </c>
      <c r="L167" s="145" t="str">
        <f>Gülle!M$4</f>
        <v>3 Haziran 2014 18.00</v>
      </c>
      <c r="M167" s="145" t="s">
        <v>348</v>
      </c>
    </row>
    <row r="168" spans="1:13" s="137" customFormat="1" ht="26.25" customHeight="1">
      <c r="A168" s="139">
        <v>353</v>
      </c>
      <c r="B168" s="149" t="s">
        <v>218</v>
      </c>
      <c r="C168" s="140">
        <f>Gülle!D15</f>
        <v>34596</v>
      </c>
      <c r="D168" s="144" t="str">
        <f>Gülle!E15</f>
        <v>HÜSNİYE BAŞ</v>
      </c>
      <c r="E168" s="144" t="str">
        <f>Gülle!F15</f>
        <v>İSTANBUL-ÜSKÜDAR BELEDİYESİ SPOR KULÜBÜ</v>
      </c>
      <c r="F168" s="146">
        <f>Gülle!N15</f>
        <v>721</v>
      </c>
      <c r="G168" s="147">
        <f>Gülle!A15</f>
        <v>8</v>
      </c>
      <c r="H168" s="147" t="s">
        <v>212</v>
      </c>
      <c r="I168" s="147">
        <f>Gülle!G$4</f>
        <v>0</v>
      </c>
      <c r="J168" s="141" t="str">
        <f>'YARIŞMA BİLGİLERİ'!$F$21</f>
        <v>Kadınlar</v>
      </c>
      <c r="K168" s="144" t="str">
        <f t="shared" si="10"/>
        <v>İzmir-Kulüpler Arası Atletizm Süper lig Yarışmaları</v>
      </c>
      <c r="L168" s="145" t="str">
        <f>Gülle!M$4</f>
        <v>3 Haziran 2014 18.00</v>
      </c>
      <c r="M168" s="145" t="s">
        <v>348</v>
      </c>
    </row>
    <row r="169" spans="1:13" s="137" customFormat="1" ht="26.25" customHeight="1">
      <c r="A169" s="139">
        <v>354</v>
      </c>
      <c r="B169" s="149" t="s">
        <v>218</v>
      </c>
      <c r="C169" s="140" t="str">
        <f>Gülle!D16</f>
        <v/>
      </c>
      <c r="D169" s="144" t="str">
        <f>Gülle!E16</f>
        <v/>
      </c>
      <c r="E169" s="144" t="str">
        <f>Gülle!F16</f>
        <v/>
      </c>
      <c r="F169" s="146" t="str">
        <f>Gülle!N16</f>
        <v/>
      </c>
      <c r="G169" s="147">
        <f>Gülle!A16</f>
        <v>0</v>
      </c>
      <c r="H169" s="147" t="s">
        <v>212</v>
      </c>
      <c r="I169" s="147">
        <f>Gülle!G$4</f>
        <v>0</v>
      </c>
      <c r="J169" s="141" t="str">
        <f>'YARIŞMA BİLGİLERİ'!$F$21</f>
        <v>Kadınlar</v>
      </c>
      <c r="K169" s="144" t="str">
        <f t="shared" si="10"/>
        <v>İzmir-Kulüpler Arası Atletizm Süper lig Yarışmaları</v>
      </c>
      <c r="L169" s="145" t="str">
        <f>Gülle!M$4</f>
        <v>3 Haziran 2014 18.00</v>
      </c>
      <c r="M169" s="145" t="s">
        <v>348</v>
      </c>
    </row>
    <row r="170" spans="1:13" s="137" customFormat="1" ht="26.25" customHeight="1">
      <c r="A170" s="139">
        <v>355</v>
      </c>
      <c r="B170" s="149" t="s">
        <v>218</v>
      </c>
      <c r="C170" s="140" t="str">
        <f>Gülle!D17</f>
        <v/>
      </c>
      <c r="D170" s="144" t="str">
        <f>Gülle!E17</f>
        <v/>
      </c>
      <c r="E170" s="144" t="str">
        <f>Gülle!F17</f>
        <v/>
      </c>
      <c r="F170" s="146" t="str">
        <f>Gülle!N17</f>
        <v/>
      </c>
      <c r="G170" s="147">
        <f>Gülle!A17</f>
        <v>0</v>
      </c>
      <c r="H170" s="147" t="s">
        <v>212</v>
      </c>
      <c r="I170" s="147">
        <f>Gülle!G$4</f>
        <v>0</v>
      </c>
      <c r="J170" s="141" t="str">
        <f>'YARIŞMA BİLGİLERİ'!$F$21</f>
        <v>Kadınlar</v>
      </c>
      <c r="K170" s="144" t="str">
        <f t="shared" si="10"/>
        <v>İzmir-Kulüpler Arası Atletizm Süper lig Yarışmaları</v>
      </c>
      <c r="L170" s="145" t="str">
        <f>Gülle!M$4</f>
        <v>3 Haziran 2014 18.00</v>
      </c>
      <c r="M170" s="145" t="s">
        <v>348</v>
      </c>
    </row>
    <row r="171" spans="1:13" s="137" customFormat="1" ht="26.25" customHeight="1">
      <c r="A171" s="139">
        <v>356</v>
      </c>
      <c r="B171" s="149" t="s">
        <v>218</v>
      </c>
      <c r="C171" s="140" t="str">
        <f>Gülle!D18</f>
        <v/>
      </c>
      <c r="D171" s="144" t="str">
        <f>Gülle!E18</f>
        <v/>
      </c>
      <c r="E171" s="144" t="str">
        <f>Gülle!F18</f>
        <v/>
      </c>
      <c r="F171" s="146" t="str">
        <f>Gülle!N18</f>
        <v/>
      </c>
      <c r="G171" s="147">
        <f>Gülle!A18</f>
        <v>11</v>
      </c>
      <c r="H171" s="147" t="s">
        <v>212</v>
      </c>
      <c r="I171" s="147">
        <f>Gülle!G$4</f>
        <v>0</v>
      </c>
      <c r="J171" s="141" t="str">
        <f>'YARIŞMA BİLGİLERİ'!$F$21</f>
        <v>Kadınlar</v>
      </c>
      <c r="K171" s="144" t="str">
        <f t="shared" si="10"/>
        <v>İzmir-Kulüpler Arası Atletizm Süper lig Yarışmaları</v>
      </c>
      <c r="L171" s="145" t="str">
        <f>Gülle!M$4</f>
        <v>3 Haziran 2014 18.00</v>
      </c>
      <c r="M171" s="145" t="s">
        <v>348</v>
      </c>
    </row>
    <row r="172" spans="1:13" s="137" customFormat="1" ht="26.25" customHeight="1">
      <c r="A172" s="139">
        <v>357</v>
      </c>
      <c r="B172" s="149" t="s">
        <v>218</v>
      </c>
      <c r="C172" s="140" t="str">
        <f>Gülle!D19</f>
        <v/>
      </c>
      <c r="D172" s="144" t="str">
        <f>Gülle!E19</f>
        <v/>
      </c>
      <c r="E172" s="144" t="str">
        <f>Gülle!F19</f>
        <v/>
      </c>
      <c r="F172" s="146" t="str">
        <f>Gülle!N19</f>
        <v/>
      </c>
      <c r="G172" s="147">
        <f>Gülle!A19</f>
        <v>12</v>
      </c>
      <c r="H172" s="147" t="s">
        <v>212</v>
      </c>
      <c r="I172" s="147">
        <f>Gülle!G$4</f>
        <v>0</v>
      </c>
      <c r="J172" s="141" t="str">
        <f>'YARIŞMA BİLGİLERİ'!$F$21</f>
        <v>Kadınlar</v>
      </c>
      <c r="K172" s="144" t="str">
        <f t="shared" si="10"/>
        <v>İzmir-Kulüpler Arası Atletizm Süper lig Yarışmaları</v>
      </c>
      <c r="L172" s="145" t="str">
        <f>Gülle!M$4</f>
        <v>3 Haziran 2014 18.00</v>
      </c>
      <c r="M172" s="145" t="s">
        <v>348</v>
      </c>
    </row>
    <row r="173" spans="1:13" s="137" customFormat="1" ht="26.25" customHeight="1">
      <c r="A173" s="139">
        <v>358</v>
      </c>
      <c r="B173" s="149" t="s">
        <v>218</v>
      </c>
      <c r="C173" s="140" t="str">
        <f>Gülle!D20</f>
        <v/>
      </c>
      <c r="D173" s="144" t="str">
        <f>Gülle!E20</f>
        <v/>
      </c>
      <c r="E173" s="144" t="str">
        <f>Gülle!F20</f>
        <v/>
      </c>
      <c r="F173" s="146" t="str">
        <f>Gülle!N20</f>
        <v/>
      </c>
      <c r="G173" s="147">
        <f>Gülle!A20</f>
        <v>13</v>
      </c>
      <c r="H173" s="147" t="s">
        <v>212</v>
      </c>
      <c r="I173" s="147">
        <f>Gülle!G$4</f>
        <v>0</v>
      </c>
      <c r="J173" s="141" t="str">
        <f>'YARIŞMA BİLGİLERİ'!$F$21</f>
        <v>Kadınlar</v>
      </c>
      <c r="K173" s="144" t="str">
        <f t="shared" si="10"/>
        <v>İzmir-Kulüpler Arası Atletizm Süper lig Yarışmaları</v>
      </c>
      <c r="L173" s="145" t="str">
        <f>Gülle!M$4</f>
        <v>3 Haziran 2014 18.00</v>
      </c>
      <c r="M173" s="145" t="s">
        <v>348</v>
      </c>
    </row>
    <row r="174" spans="1:13" s="137" customFormat="1" ht="26.25" customHeight="1">
      <c r="A174" s="139">
        <v>359</v>
      </c>
      <c r="B174" s="149" t="s">
        <v>218</v>
      </c>
      <c r="C174" s="140" t="str">
        <f>Gülle!D21</f>
        <v/>
      </c>
      <c r="D174" s="144" t="str">
        <f>Gülle!E21</f>
        <v/>
      </c>
      <c r="E174" s="144" t="str">
        <f>Gülle!F21</f>
        <v/>
      </c>
      <c r="F174" s="146" t="str">
        <f>Gülle!N21</f>
        <v/>
      </c>
      <c r="G174" s="147">
        <f>Gülle!A21</f>
        <v>14</v>
      </c>
      <c r="H174" s="147" t="s">
        <v>212</v>
      </c>
      <c r="I174" s="147">
        <f>Gülle!G$4</f>
        <v>0</v>
      </c>
      <c r="J174" s="141" t="str">
        <f>'YARIŞMA BİLGİLERİ'!$F$21</f>
        <v>Kadınlar</v>
      </c>
      <c r="K174" s="144" t="str">
        <f t="shared" si="10"/>
        <v>İzmir-Kulüpler Arası Atletizm Süper lig Yarışmaları</v>
      </c>
      <c r="L174" s="145" t="str">
        <f>Gülle!M$4</f>
        <v>3 Haziran 2014 18.00</v>
      </c>
      <c r="M174" s="145" t="s">
        <v>348</v>
      </c>
    </row>
    <row r="175" spans="1:13" s="137" customFormat="1" ht="26.25" customHeight="1">
      <c r="A175" s="139">
        <v>360</v>
      </c>
      <c r="B175" s="149" t="s">
        <v>218</v>
      </c>
      <c r="C175" s="140" t="str">
        <f>Gülle!D22</f>
        <v/>
      </c>
      <c r="D175" s="144" t="str">
        <f>Gülle!E22</f>
        <v/>
      </c>
      <c r="E175" s="144" t="str">
        <f>Gülle!F22</f>
        <v/>
      </c>
      <c r="F175" s="146" t="str">
        <f>Gülle!N22</f>
        <v/>
      </c>
      <c r="G175" s="147">
        <f>Gülle!A22</f>
        <v>0</v>
      </c>
      <c r="H175" s="147" t="s">
        <v>212</v>
      </c>
      <c r="I175" s="147">
        <f>Gülle!G$4</f>
        <v>0</v>
      </c>
      <c r="J175" s="141" t="str">
        <f>'YARIŞMA BİLGİLERİ'!$F$21</f>
        <v>Kadınlar</v>
      </c>
      <c r="K175" s="144" t="str">
        <f t="shared" si="10"/>
        <v>İzmir-Kulüpler Arası Atletizm Süper lig Yarışmaları</v>
      </c>
      <c r="L175" s="145" t="str">
        <f>Gülle!M$4</f>
        <v>3 Haziran 2014 18.00</v>
      </c>
      <c r="M175" s="145" t="s">
        <v>348</v>
      </c>
    </row>
    <row r="176" spans="1:13" s="137" customFormat="1" ht="26.25" customHeight="1">
      <c r="A176" s="139">
        <v>361</v>
      </c>
      <c r="B176" s="149" t="s">
        <v>218</v>
      </c>
      <c r="C176" s="140" t="str">
        <f>Gülle!D23</f>
        <v/>
      </c>
      <c r="D176" s="144" t="str">
        <f>Gülle!E23</f>
        <v/>
      </c>
      <c r="E176" s="144" t="str">
        <f>Gülle!F23</f>
        <v/>
      </c>
      <c r="F176" s="146" t="str">
        <f>Gülle!N23</f>
        <v/>
      </c>
      <c r="G176" s="147">
        <f>Gülle!A23</f>
        <v>0</v>
      </c>
      <c r="H176" s="147" t="s">
        <v>212</v>
      </c>
      <c r="I176" s="147">
        <f>Gülle!G$4</f>
        <v>0</v>
      </c>
      <c r="J176" s="141" t="str">
        <f>'YARIŞMA BİLGİLERİ'!$F$21</f>
        <v>Kadınlar</v>
      </c>
      <c r="K176" s="144" t="str">
        <f t="shared" si="10"/>
        <v>İzmir-Kulüpler Arası Atletizm Süper lig Yarışmaları</v>
      </c>
      <c r="L176" s="145" t="str">
        <f>Gülle!M$4</f>
        <v>3 Haziran 2014 18.00</v>
      </c>
      <c r="M176" s="145" t="s">
        <v>348</v>
      </c>
    </row>
    <row r="177" spans="1:13" s="137" customFormat="1" ht="26.25" customHeight="1">
      <c r="A177" s="139">
        <v>362</v>
      </c>
      <c r="B177" s="149" t="s">
        <v>218</v>
      </c>
      <c r="C177" s="140" t="str">
        <f>Gülle!D24</f>
        <v/>
      </c>
      <c r="D177" s="144" t="str">
        <f>Gülle!E24</f>
        <v/>
      </c>
      <c r="E177" s="144" t="str">
        <f>Gülle!F24</f>
        <v/>
      </c>
      <c r="F177" s="146" t="str">
        <f>Gülle!N24</f>
        <v/>
      </c>
      <c r="G177" s="147">
        <f>Gülle!A24</f>
        <v>0</v>
      </c>
      <c r="H177" s="147" t="s">
        <v>212</v>
      </c>
      <c r="I177" s="147">
        <f>Gülle!G$4</f>
        <v>0</v>
      </c>
      <c r="J177" s="141" t="str">
        <f>'YARIŞMA BİLGİLERİ'!$F$21</f>
        <v>Kadınlar</v>
      </c>
      <c r="K177" s="144" t="str">
        <f t="shared" si="10"/>
        <v>İzmir-Kulüpler Arası Atletizm Süper lig Yarışmaları</v>
      </c>
      <c r="L177" s="145" t="str">
        <f>Gülle!M$4</f>
        <v>3 Haziran 2014 18.00</v>
      </c>
      <c r="M177" s="145" t="s">
        <v>348</v>
      </c>
    </row>
    <row r="178" spans="1:13" s="137" customFormat="1" ht="26.25" customHeight="1">
      <c r="A178" s="139">
        <v>363</v>
      </c>
      <c r="B178" s="149" t="s">
        <v>218</v>
      </c>
      <c r="C178" s="140" t="str">
        <f>Gülle!D25</f>
        <v/>
      </c>
      <c r="D178" s="144" t="str">
        <f>Gülle!E25</f>
        <v/>
      </c>
      <c r="E178" s="144" t="str">
        <f>Gülle!F25</f>
        <v/>
      </c>
      <c r="F178" s="146" t="str">
        <f>Gülle!N25</f>
        <v/>
      </c>
      <c r="G178" s="147">
        <f>Gülle!A25</f>
        <v>0</v>
      </c>
      <c r="H178" s="147" t="s">
        <v>212</v>
      </c>
      <c r="I178" s="147">
        <f>Gülle!G$4</f>
        <v>0</v>
      </c>
      <c r="J178" s="141" t="str">
        <f>'YARIŞMA BİLGİLERİ'!$F$21</f>
        <v>Kadınlar</v>
      </c>
      <c r="K178" s="144" t="str">
        <f t="shared" si="10"/>
        <v>İzmir-Kulüpler Arası Atletizm Süper lig Yarışmaları</v>
      </c>
      <c r="L178" s="145" t="str">
        <f>Gülle!M$4</f>
        <v>3 Haziran 2014 18.00</v>
      </c>
      <c r="M178" s="145" t="s">
        <v>348</v>
      </c>
    </row>
    <row r="179" spans="1:13" s="137" customFormat="1" ht="26.25" customHeight="1">
      <c r="A179" s="139">
        <v>364</v>
      </c>
      <c r="B179" s="149" t="s">
        <v>218</v>
      </c>
      <c r="C179" s="140" t="str">
        <f>Gülle!D26</f>
        <v/>
      </c>
      <c r="D179" s="144" t="str">
        <f>Gülle!E26</f>
        <v/>
      </c>
      <c r="E179" s="144" t="str">
        <f>Gülle!F26</f>
        <v/>
      </c>
      <c r="F179" s="146" t="str">
        <f>Gülle!N26</f>
        <v/>
      </c>
      <c r="G179" s="147">
        <f>Gülle!A26</f>
        <v>0</v>
      </c>
      <c r="H179" s="147" t="s">
        <v>212</v>
      </c>
      <c r="I179" s="147">
        <f>Gülle!G$4</f>
        <v>0</v>
      </c>
      <c r="J179" s="141" t="str">
        <f>'YARIŞMA BİLGİLERİ'!$F$21</f>
        <v>Kadınlar</v>
      </c>
      <c r="K179" s="144" t="str">
        <f t="shared" si="10"/>
        <v>İzmir-Kulüpler Arası Atletizm Süper lig Yarışmaları</v>
      </c>
      <c r="L179" s="145" t="str">
        <f>Gülle!M$4</f>
        <v>3 Haziran 2014 18.00</v>
      </c>
      <c r="M179" s="145" t="s">
        <v>348</v>
      </c>
    </row>
    <row r="180" spans="1:13" s="137" customFormat="1" ht="26.25" customHeight="1">
      <c r="A180" s="139">
        <v>365</v>
      </c>
      <c r="B180" s="149" t="s">
        <v>218</v>
      </c>
      <c r="C180" s="140" t="str">
        <f>Gülle!D27</f>
        <v/>
      </c>
      <c r="D180" s="144" t="str">
        <f>Gülle!E27</f>
        <v/>
      </c>
      <c r="E180" s="144" t="str">
        <f>Gülle!F27</f>
        <v/>
      </c>
      <c r="F180" s="146" t="str">
        <f>Gülle!N27</f>
        <v/>
      </c>
      <c r="G180" s="147">
        <f>Gülle!A27</f>
        <v>0</v>
      </c>
      <c r="H180" s="147" t="s">
        <v>212</v>
      </c>
      <c r="I180" s="147">
        <f>Gülle!G$4</f>
        <v>0</v>
      </c>
      <c r="J180" s="141" t="str">
        <f>'YARIŞMA BİLGİLERİ'!$F$21</f>
        <v>Kadınlar</v>
      </c>
      <c r="K180" s="144" t="str">
        <f t="shared" si="10"/>
        <v>İzmir-Kulüpler Arası Atletizm Süper lig Yarışmaları</v>
      </c>
      <c r="L180" s="145" t="str">
        <f>Gülle!M$4</f>
        <v>3 Haziran 2014 18.00</v>
      </c>
      <c r="M180" s="145" t="s">
        <v>348</v>
      </c>
    </row>
    <row r="181" spans="1:13" s="137" customFormat="1" ht="26.25" customHeight="1">
      <c r="A181" s="139">
        <v>366</v>
      </c>
      <c r="B181" s="149" t="s">
        <v>218</v>
      </c>
      <c r="C181" s="140" t="str">
        <f>Gülle!D28</f>
        <v/>
      </c>
      <c r="D181" s="144" t="str">
        <f>Gülle!E28</f>
        <v/>
      </c>
      <c r="E181" s="144" t="str">
        <f>Gülle!F28</f>
        <v/>
      </c>
      <c r="F181" s="146" t="str">
        <f>Gülle!N28</f>
        <v/>
      </c>
      <c r="G181" s="147">
        <f>Gülle!A28</f>
        <v>0</v>
      </c>
      <c r="H181" s="147" t="s">
        <v>212</v>
      </c>
      <c r="I181" s="147">
        <f>Gülle!G$4</f>
        <v>0</v>
      </c>
      <c r="J181" s="141" t="str">
        <f>'YARIŞMA BİLGİLERİ'!$F$21</f>
        <v>Kadınlar</v>
      </c>
      <c r="K181" s="144" t="str">
        <f t="shared" si="10"/>
        <v>İzmir-Kulüpler Arası Atletizm Süper lig Yarışmaları</v>
      </c>
      <c r="L181" s="145" t="str">
        <f>Gülle!M$4</f>
        <v>3 Haziran 2014 18.00</v>
      </c>
      <c r="M181" s="145" t="s">
        <v>348</v>
      </c>
    </row>
    <row r="182" spans="1:13" s="137" customFormat="1" ht="26.25" customHeight="1">
      <c r="A182" s="139">
        <v>367</v>
      </c>
      <c r="B182" s="149" t="s">
        <v>218</v>
      </c>
      <c r="C182" s="140" t="str">
        <f>Gülle!D29</f>
        <v/>
      </c>
      <c r="D182" s="144" t="str">
        <f>Gülle!E29</f>
        <v/>
      </c>
      <c r="E182" s="144" t="str">
        <f>Gülle!F29</f>
        <v/>
      </c>
      <c r="F182" s="146" t="str">
        <f>Gülle!N29</f>
        <v/>
      </c>
      <c r="G182" s="147">
        <f>Gülle!A29</f>
        <v>0</v>
      </c>
      <c r="H182" s="147" t="s">
        <v>212</v>
      </c>
      <c r="I182" s="147">
        <f>Gülle!G$4</f>
        <v>0</v>
      </c>
      <c r="J182" s="141" t="str">
        <f>'YARIŞMA BİLGİLERİ'!$F$21</f>
        <v>Kadınlar</v>
      </c>
      <c r="K182" s="144" t="str">
        <f t="shared" si="10"/>
        <v>İzmir-Kulüpler Arası Atletizm Süper lig Yarışmaları</v>
      </c>
      <c r="L182" s="145" t="str">
        <f>Gülle!M$4</f>
        <v>3 Haziran 2014 18.00</v>
      </c>
      <c r="M182" s="145" t="s">
        <v>348</v>
      </c>
    </row>
    <row r="183" spans="1:13" s="137" customFormat="1" ht="26.25" customHeight="1">
      <c r="A183" s="139">
        <v>368</v>
      </c>
      <c r="B183" s="149" t="s">
        <v>218</v>
      </c>
      <c r="C183" s="140" t="str">
        <f>Gülle!D30</f>
        <v/>
      </c>
      <c r="D183" s="144" t="str">
        <f>Gülle!E30</f>
        <v/>
      </c>
      <c r="E183" s="144" t="str">
        <f>Gülle!F30</f>
        <v/>
      </c>
      <c r="F183" s="146" t="str">
        <f>Gülle!N30</f>
        <v/>
      </c>
      <c r="G183" s="147">
        <f>Gülle!A30</f>
        <v>0</v>
      </c>
      <c r="H183" s="147" t="s">
        <v>212</v>
      </c>
      <c r="I183" s="147">
        <f>Gülle!G$4</f>
        <v>0</v>
      </c>
      <c r="J183" s="141" t="str">
        <f>'YARIŞMA BİLGİLERİ'!$F$21</f>
        <v>Kadınlar</v>
      </c>
      <c r="K183" s="144" t="str">
        <f t="shared" si="10"/>
        <v>İzmir-Kulüpler Arası Atletizm Süper lig Yarışmaları</v>
      </c>
      <c r="L183" s="145" t="str">
        <f>Gülle!M$4</f>
        <v>3 Haziran 2014 18.00</v>
      </c>
      <c r="M183" s="145" t="s">
        <v>348</v>
      </c>
    </row>
    <row r="184" spans="1:13" s="137" customFormat="1" ht="26.25" customHeight="1">
      <c r="A184" s="139">
        <v>369</v>
      </c>
      <c r="B184" s="149" t="s">
        <v>218</v>
      </c>
      <c r="C184" s="140" t="str">
        <f>Gülle!D31</f>
        <v/>
      </c>
      <c r="D184" s="144" t="str">
        <f>Gülle!E31</f>
        <v/>
      </c>
      <c r="E184" s="144" t="str">
        <f>Gülle!F31</f>
        <v/>
      </c>
      <c r="F184" s="146" t="str">
        <f>Gülle!N31</f>
        <v/>
      </c>
      <c r="G184" s="147">
        <f>Gülle!A31</f>
        <v>0</v>
      </c>
      <c r="H184" s="147" t="s">
        <v>212</v>
      </c>
      <c r="I184" s="147">
        <f>Gülle!G$4</f>
        <v>0</v>
      </c>
      <c r="J184" s="141" t="str">
        <f>'YARIŞMA BİLGİLERİ'!$F$21</f>
        <v>Kadınlar</v>
      </c>
      <c r="K184" s="144" t="str">
        <f t="shared" si="10"/>
        <v>İzmir-Kulüpler Arası Atletizm Süper lig Yarışmaları</v>
      </c>
      <c r="L184" s="145" t="str">
        <f>Gülle!M$4</f>
        <v>3 Haziran 2014 18.00</v>
      </c>
      <c r="M184" s="145" t="s">
        <v>348</v>
      </c>
    </row>
    <row r="185" spans="1:13" s="137" customFormat="1" ht="26.25" customHeight="1">
      <c r="A185" s="139">
        <v>370</v>
      </c>
      <c r="B185" s="149" t="s">
        <v>218</v>
      </c>
      <c r="C185" s="140" t="str">
        <f>Gülle!D32</f>
        <v/>
      </c>
      <c r="D185" s="144" t="str">
        <f>Gülle!E32</f>
        <v/>
      </c>
      <c r="E185" s="144" t="str">
        <f>Gülle!F32</f>
        <v/>
      </c>
      <c r="F185" s="146" t="str">
        <f>Gülle!N32</f>
        <v/>
      </c>
      <c r="G185" s="147">
        <f>Gülle!A32</f>
        <v>0</v>
      </c>
      <c r="H185" s="147" t="s">
        <v>212</v>
      </c>
      <c r="I185" s="147">
        <f>Gülle!G$4</f>
        <v>0</v>
      </c>
      <c r="J185" s="141" t="str">
        <f>'YARIŞMA BİLGİLERİ'!$F$21</f>
        <v>Kadınlar</v>
      </c>
      <c r="K185" s="144" t="str">
        <f t="shared" si="10"/>
        <v>İzmir-Kulüpler Arası Atletizm Süper lig Yarışmaları</v>
      </c>
      <c r="L185" s="145" t="str">
        <f>Gülle!M$4</f>
        <v>3 Haziran 2014 18.00</v>
      </c>
      <c r="M185" s="145" t="s">
        <v>348</v>
      </c>
    </row>
    <row r="186" spans="1:13" s="137" customFormat="1" ht="26.25" customHeight="1">
      <c r="A186" s="139">
        <v>371</v>
      </c>
      <c r="B186" s="149" t="s">
        <v>218</v>
      </c>
      <c r="C186" s="140" t="str">
        <f>Gülle!D33</f>
        <v/>
      </c>
      <c r="D186" s="144" t="str">
        <f>Gülle!E33</f>
        <v/>
      </c>
      <c r="E186" s="144" t="str">
        <f>Gülle!F33</f>
        <v/>
      </c>
      <c r="F186" s="146" t="str">
        <f>Gülle!N33</f>
        <v/>
      </c>
      <c r="G186" s="147">
        <f>Gülle!A33</f>
        <v>0</v>
      </c>
      <c r="H186" s="147" t="s">
        <v>212</v>
      </c>
      <c r="I186" s="147">
        <f>Gülle!G$4</f>
        <v>0</v>
      </c>
      <c r="J186" s="141" t="str">
        <f>'YARIŞMA BİLGİLERİ'!$F$21</f>
        <v>Kadınlar</v>
      </c>
      <c r="K186" s="144" t="str">
        <f t="shared" si="10"/>
        <v>İzmir-Kulüpler Arası Atletizm Süper lig Yarışmaları</v>
      </c>
      <c r="L186" s="145" t="str">
        <f>Gülle!M$4</f>
        <v>3 Haziran 2014 18.00</v>
      </c>
      <c r="M186" s="145" t="s">
        <v>348</v>
      </c>
    </row>
    <row r="187" spans="1:13" s="137" customFormat="1" ht="26.25" customHeight="1">
      <c r="A187" s="139">
        <v>372</v>
      </c>
      <c r="B187" s="149" t="s">
        <v>218</v>
      </c>
      <c r="C187" s="140" t="str">
        <f>Gülle!D34</f>
        <v/>
      </c>
      <c r="D187" s="144" t="str">
        <f>Gülle!E34</f>
        <v/>
      </c>
      <c r="E187" s="144" t="str">
        <f>Gülle!F34</f>
        <v/>
      </c>
      <c r="F187" s="146" t="str">
        <f>Gülle!N34</f>
        <v/>
      </c>
      <c r="G187" s="147">
        <f>Gülle!A34</f>
        <v>0</v>
      </c>
      <c r="H187" s="147" t="s">
        <v>212</v>
      </c>
      <c r="I187" s="147">
        <f>Gülle!G$4</f>
        <v>0</v>
      </c>
      <c r="J187" s="141" t="str">
        <f>'YARIŞMA BİLGİLERİ'!$F$21</f>
        <v>Kadınlar</v>
      </c>
      <c r="K187" s="144" t="str">
        <f t="shared" si="10"/>
        <v>İzmir-Kulüpler Arası Atletizm Süper lig Yarışmaları</v>
      </c>
      <c r="L187" s="145" t="str">
        <f>Gülle!M$4</f>
        <v>3 Haziran 2014 18.00</v>
      </c>
      <c r="M187" s="145" t="s">
        <v>348</v>
      </c>
    </row>
    <row r="188" spans="1:13" s="137" customFormat="1" ht="26.25" customHeight="1">
      <c r="A188" s="139">
        <v>373</v>
      </c>
      <c r="B188" s="149" t="s">
        <v>218</v>
      </c>
      <c r="C188" s="140" t="str">
        <f>Gülle!D35</f>
        <v/>
      </c>
      <c r="D188" s="144" t="str">
        <f>Gülle!E35</f>
        <v/>
      </c>
      <c r="E188" s="144" t="str">
        <f>Gülle!F35</f>
        <v/>
      </c>
      <c r="F188" s="146" t="str">
        <f>Gülle!N35</f>
        <v/>
      </c>
      <c r="G188" s="147">
        <f>Gülle!A35</f>
        <v>0</v>
      </c>
      <c r="H188" s="147" t="s">
        <v>212</v>
      </c>
      <c r="I188" s="147">
        <f>Gülle!G$4</f>
        <v>0</v>
      </c>
      <c r="J188" s="141" t="str">
        <f>'YARIŞMA BİLGİLERİ'!$F$21</f>
        <v>Kadınlar</v>
      </c>
      <c r="K188" s="144" t="str">
        <f t="shared" si="10"/>
        <v>İzmir-Kulüpler Arası Atletizm Süper lig Yarışmaları</v>
      </c>
      <c r="L188" s="145" t="str">
        <f>Gülle!M$4</f>
        <v>3 Haziran 2014 18.00</v>
      </c>
      <c r="M188" s="145" t="s">
        <v>348</v>
      </c>
    </row>
    <row r="189" spans="1:13" s="137" customFormat="1" ht="26.25" customHeight="1">
      <c r="A189" s="139">
        <v>374</v>
      </c>
      <c r="B189" s="149" t="s">
        <v>218</v>
      </c>
      <c r="C189" s="140" t="str">
        <f>Gülle!D36</f>
        <v/>
      </c>
      <c r="D189" s="144" t="str">
        <f>Gülle!E36</f>
        <v/>
      </c>
      <c r="E189" s="144" t="str">
        <f>Gülle!F36</f>
        <v/>
      </c>
      <c r="F189" s="146" t="str">
        <f>Gülle!N36</f>
        <v/>
      </c>
      <c r="G189" s="147">
        <f>Gülle!A36</f>
        <v>0</v>
      </c>
      <c r="H189" s="147" t="s">
        <v>212</v>
      </c>
      <c r="I189" s="147">
        <f>Gülle!G$4</f>
        <v>0</v>
      </c>
      <c r="J189" s="141" t="str">
        <f>'YARIŞMA BİLGİLERİ'!$F$21</f>
        <v>Kadınlar</v>
      </c>
      <c r="K189" s="144" t="str">
        <f t="shared" si="10"/>
        <v>İzmir-Kulüpler Arası Atletizm Süper lig Yarışmaları</v>
      </c>
      <c r="L189" s="145" t="str">
        <f>Gülle!M$4</f>
        <v>3 Haziran 2014 18.00</v>
      </c>
      <c r="M189" s="145" t="s">
        <v>348</v>
      </c>
    </row>
    <row r="190" spans="1:13" s="137" customFormat="1" ht="26.25" customHeight="1">
      <c r="A190" s="139">
        <v>375</v>
      </c>
      <c r="B190" s="149" t="s">
        <v>218</v>
      </c>
      <c r="C190" s="140" t="str">
        <f>Gülle!D37</f>
        <v/>
      </c>
      <c r="D190" s="144" t="str">
        <f>Gülle!E37</f>
        <v/>
      </c>
      <c r="E190" s="144" t="str">
        <f>Gülle!F37</f>
        <v/>
      </c>
      <c r="F190" s="146" t="str">
        <f>Gülle!N37</f>
        <v/>
      </c>
      <c r="G190" s="147">
        <f>Gülle!A37</f>
        <v>0</v>
      </c>
      <c r="H190" s="147" t="s">
        <v>212</v>
      </c>
      <c r="I190" s="147">
        <f>Gülle!G$4</f>
        <v>0</v>
      </c>
      <c r="J190" s="141" t="str">
        <f>'YARIŞMA BİLGİLERİ'!$F$21</f>
        <v>Kadınlar</v>
      </c>
      <c r="K190" s="144" t="str">
        <f t="shared" si="10"/>
        <v>İzmir-Kulüpler Arası Atletizm Süper lig Yarışmaları</v>
      </c>
      <c r="L190" s="145" t="str">
        <f>Gülle!M$4</f>
        <v>3 Haziran 2014 18.00</v>
      </c>
      <c r="M190" s="145" t="s">
        <v>348</v>
      </c>
    </row>
    <row r="191" spans="1:13" s="137" customFormat="1" ht="26.25" customHeight="1">
      <c r="A191" s="139">
        <v>376</v>
      </c>
      <c r="B191" s="149" t="s">
        <v>218</v>
      </c>
      <c r="C191" s="140" t="str">
        <f>Gülle!D38</f>
        <v/>
      </c>
      <c r="D191" s="144" t="str">
        <f>Gülle!E38</f>
        <v/>
      </c>
      <c r="E191" s="144" t="str">
        <f>Gülle!F38</f>
        <v/>
      </c>
      <c r="F191" s="146" t="str">
        <f>Gülle!N38</f>
        <v/>
      </c>
      <c r="G191" s="147">
        <f>Gülle!A38</f>
        <v>0</v>
      </c>
      <c r="H191" s="147" t="s">
        <v>212</v>
      </c>
      <c r="I191" s="147">
        <f>Gülle!G$4</f>
        <v>0</v>
      </c>
      <c r="J191" s="141" t="str">
        <f>'YARIŞMA BİLGİLERİ'!$F$21</f>
        <v>Kadınlar</v>
      </c>
      <c r="K191" s="144" t="str">
        <f t="shared" si="10"/>
        <v>İzmir-Kulüpler Arası Atletizm Süper lig Yarışmaları</v>
      </c>
      <c r="L191" s="145" t="str">
        <f>Gülle!M$4</f>
        <v>3 Haziran 2014 18.00</v>
      </c>
      <c r="M191" s="145" t="s">
        <v>348</v>
      </c>
    </row>
    <row r="192" spans="1:13" s="137" customFormat="1" ht="26.25" customHeight="1">
      <c r="A192" s="139">
        <v>377</v>
      </c>
      <c r="B192" s="149" t="s">
        <v>218</v>
      </c>
      <c r="C192" s="140" t="str">
        <f>Gülle!D39</f>
        <v/>
      </c>
      <c r="D192" s="144" t="str">
        <f>Gülle!E39</f>
        <v/>
      </c>
      <c r="E192" s="144" t="str">
        <f>Gülle!F39</f>
        <v/>
      </c>
      <c r="F192" s="146" t="str">
        <f>Gülle!N39</f>
        <v/>
      </c>
      <c r="G192" s="147">
        <f>Gülle!A39</f>
        <v>0</v>
      </c>
      <c r="H192" s="147" t="s">
        <v>212</v>
      </c>
      <c r="I192" s="147">
        <f>Gülle!G$4</f>
        <v>0</v>
      </c>
      <c r="J192" s="141" t="str">
        <f>'YARIŞMA BİLGİLERİ'!$F$21</f>
        <v>Kadınlar</v>
      </c>
      <c r="K192" s="144" t="str">
        <f t="shared" si="10"/>
        <v>İzmir-Kulüpler Arası Atletizm Süper lig Yarışmaları</v>
      </c>
      <c r="L192" s="145" t="str">
        <f>Gülle!M$4</f>
        <v>3 Haziran 2014 18.00</v>
      </c>
      <c r="M192" s="145" t="s">
        <v>348</v>
      </c>
    </row>
    <row r="193" spans="1:13" s="137" customFormat="1" ht="26.25" customHeight="1">
      <c r="A193" s="139">
        <v>378</v>
      </c>
      <c r="B193" s="149" t="s">
        <v>218</v>
      </c>
      <c r="C193" s="140" t="str">
        <f>Gülle!D40</f>
        <v/>
      </c>
      <c r="D193" s="144" t="str">
        <f>Gülle!E40</f>
        <v/>
      </c>
      <c r="E193" s="144" t="str">
        <f>Gülle!F40</f>
        <v/>
      </c>
      <c r="F193" s="146" t="str">
        <f>Gülle!N40</f>
        <v/>
      </c>
      <c r="G193" s="147">
        <f>Gülle!A40</f>
        <v>0</v>
      </c>
      <c r="H193" s="147" t="s">
        <v>212</v>
      </c>
      <c r="I193" s="147">
        <f>Gülle!G$4</f>
        <v>0</v>
      </c>
      <c r="J193" s="141" t="str">
        <f>'YARIŞMA BİLGİLERİ'!$F$21</f>
        <v>Kadınlar</v>
      </c>
      <c r="K193" s="144" t="str">
        <f t="shared" si="10"/>
        <v>İzmir-Kulüpler Arası Atletizm Süper lig Yarışmaları</v>
      </c>
      <c r="L193" s="145" t="str">
        <f>Gülle!M$4</f>
        <v>3 Haziran 2014 18.00</v>
      </c>
      <c r="M193" s="145" t="s">
        <v>348</v>
      </c>
    </row>
    <row r="194" spans="1:13" s="137" customFormat="1" ht="26.25" customHeight="1">
      <c r="A194" s="139">
        <v>379</v>
      </c>
      <c r="B194" s="149" t="s">
        <v>218</v>
      </c>
      <c r="C194" s="140" t="str">
        <f>Gülle!D41</f>
        <v/>
      </c>
      <c r="D194" s="144" t="str">
        <f>Gülle!E41</f>
        <v/>
      </c>
      <c r="E194" s="144" t="str">
        <f>Gülle!F41</f>
        <v/>
      </c>
      <c r="F194" s="146" t="str">
        <f>Gülle!N41</f>
        <v/>
      </c>
      <c r="G194" s="147">
        <f>Gülle!A41</f>
        <v>0</v>
      </c>
      <c r="H194" s="147" t="s">
        <v>212</v>
      </c>
      <c r="I194" s="147">
        <f>Gülle!G$4</f>
        <v>0</v>
      </c>
      <c r="J194" s="141" t="str">
        <f>'YARIŞMA BİLGİLERİ'!$F$21</f>
        <v>Kadınlar</v>
      </c>
      <c r="K194" s="144" t="str">
        <f t="shared" si="10"/>
        <v>İzmir-Kulüpler Arası Atletizm Süper lig Yarışmaları</v>
      </c>
      <c r="L194" s="145" t="str">
        <f>Gülle!M$4</f>
        <v>3 Haziran 2014 18.00</v>
      </c>
      <c r="M194" s="145" t="s">
        <v>348</v>
      </c>
    </row>
    <row r="195" spans="1:13" s="137" customFormat="1" ht="26.25" customHeight="1">
      <c r="A195" s="139">
        <v>380</v>
      </c>
      <c r="B195" s="149" t="s">
        <v>218</v>
      </c>
      <c r="C195" s="140" t="str">
        <f>Gülle!D42</f>
        <v/>
      </c>
      <c r="D195" s="144" t="str">
        <f>Gülle!E42</f>
        <v/>
      </c>
      <c r="E195" s="144" t="str">
        <f>Gülle!F42</f>
        <v/>
      </c>
      <c r="F195" s="146" t="str">
        <f>Gülle!N42</f>
        <v/>
      </c>
      <c r="G195" s="147">
        <f>Gülle!A42</f>
        <v>0</v>
      </c>
      <c r="H195" s="147" t="s">
        <v>212</v>
      </c>
      <c r="I195" s="147">
        <f>Gülle!G$4</f>
        <v>0</v>
      </c>
      <c r="J195" s="141" t="str">
        <f>'YARIŞMA BİLGİLERİ'!$F$21</f>
        <v>Kadınlar</v>
      </c>
      <c r="K195" s="144" t="str">
        <f t="shared" si="10"/>
        <v>İzmir-Kulüpler Arası Atletizm Süper lig Yarışmaları</v>
      </c>
      <c r="L195" s="145" t="str">
        <f>Gülle!M$4</f>
        <v>3 Haziran 2014 18.00</v>
      </c>
      <c r="M195" s="145" t="s">
        <v>348</v>
      </c>
    </row>
    <row r="196" spans="1:13" s="137" customFormat="1" ht="26.25" customHeight="1">
      <c r="A196" s="139">
        <v>381</v>
      </c>
      <c r="B196" s="149" t="s">
        <v>218</v>
      </c>
      <c r="C196" s="140" t="str">
        <f>Gülle!D43</f>
        <v/>
      </c>
      <c r="D196" s="144" t="str">
        <f>Gülle!E43</f>
        <v/>
      </c>
      <c r="E196" s="144" t="str">
        <f>Gülle!F43</f>
        <v/>
      </c>
      <c r="F196" s="146" t="str">
        <f>Gülle!N43</f>
        <v/>
      </c>
      <c r="G196" s="147">
        <f>Gülle!A43</f>
        <v>0</v>
      </c>
      <c r="H196" s="147" t="s">
        <v>212</v>
      </c>
      <c r="I196" s="147">
        <f>Gülle!G$4</f>
        <v>0</v>
      </c>
      <c r="J196" s="141" t="str">
        <f>'YARIŞMA BİLGİLERİ'!$F$21</f>
        <v>Kadınlar</v>
      </c>
      <c r="K196" s="144" t="str">
        <f t="shared" si="10"/>
        <v>İzmir-Kulüpler Arası Atletizm Süper lig Yarışmaları</v>
      </c>
      <c r="L196" s="145" t="str">
        <f>Gülle!M$4</f>
        <v>3 Haziran 2014 18.00</v>
      </c>
      <c r="M196" s="145" t="s">
        <v>348</v>
      </c>
    </row>
    <row r="197" spans="1:13" s="137" customFormat="1" ht="26.25" customHeight="1">
      <c r="A197" s="139">
        <v>382</v>
      </c>
      <c r="B197" s="149" t="s">
        <v>218</v>
      </c>
      <c r="C197" s="140" t="str">
        <f>Gülle!D44</f>
        <v/>
      </c>
      <c r="D197" s="144" t="str">
        <f>Gülle!E44</f>
        <v/>
      </c>
      <c r="E197" s="144" t="str">
        <f>Gülle!F44</f>
        <v/>
      </c>
      <c r="F197" s="146" t="str">
        <f>Gülle!N44</f>
        <v/>
      </c>
      <c r="G197" s="147">
        <f>Gülle!A44</f>
        <v>0</v>
      </c>
      <c r="H197" s="147" t="s">
        <v>212</v>
      </c>
      <c r="I197" s="147">
        <f>Gülle!G$4</f>
        <v>0</v>
      </c>
      <c r="J197" s="141" t="str">
        <f>'YARIŞMA BİLGİLERİ'!$F$21</f>
        <v>Kadınlar</v>
      </c>
      <c r="K197" s="144" t="str">
        <f t="shared" si="10"/>
        <v>İzmir-Kulüpler Arası Atletizm Süper lig Yarışmaları</v>
      </c>
      <c r="L197" s="145" t="str">
        <f>Gülle!M$4</f>
        <v>3 Haziran 2014 18.00</v>
      </c>
      <c r="M197" s="145" t="s">
        <v>348</v>
      </c>
    </row>
    <row r="198" spans="1:13" s="137" customFormat="1" ht="26.25" customHeight="1">
      <c r="A198" s="139">
        <v>383</v>
      </c>
      <c r="B198" s="149" t="s">
        <v>218</v>
      </c>
      <c r="C198" s="140" t="str">
        <f>Gülle!D45</f>
        <v/>
      </c>
      <c r="D198" s="144" t="str">
        <f>Gülle!E45</f>
        <v/>
      </c>
      <c r="E198" s="144" t="str">
        <f>Gülle!F45</f>
        <v/>
      </c>
      <c r="F198" s="146" t="str">
        <f>Gülle!N45</f>
        <v/>
      </c>
      <c r="G198" s="147">
        <f>Gülle!A45</f>
        <v>0</v>
      </c>
      <c r="H198" s="147" t="s">
        <v>212</v>
      </c>
      <c r="I198" s="147">
        <f>Gülle!G$4</f>
        <v>0</v>
      </c>
      <c r="J198" s="141" t="str">
        <f>'YARIŞMA BİLGİLERİ'!$F$21</f>
        <v>Kadınlar</v>
      </c>
      <c r="K198" s="144" t="str">
        <f t="shared" si="10"/>
        <v>İzmir-Kulüpler Arası Atletizm Süper lig Yarışmaları</v>
      </c>
      <c r="L198" s="145" t="str">
        <f>Gülle!M$4</f>
        <v>3 Haziran 2014 18.00</v>
      </c>
      <c r="M198" s="145" t="s">
        <v>348</v>
      </c>
    </row>
    <row r="199" spans="1:13" s="137" customFormat="1" ht="26.25" customHeight="1">
      <c r="A199" s="139">
        <v>384</v>
      </c>
      <c r="B199" s="149" t="s">
        <v>218</v>
      </c>
      <c r="C199" s="140" t="str">
        <f>Gülle!D46</f>
        <v/>
      </c>
      <c r="D199" s="144" t="str">
        <f>Gülle!E46</f>
        <v/>
      </c>
      <c r="E199" s="144" t="str">
        <f>Gülle!F46</f>
        <v/>
      </c>
      <c r="F199" s="146" t="str">
        <f>Gülle!N46</f>
        <v/>
      </c>
      <c r="G199" s="147">
        <f>Gülle!A46</f>
        <v>0</v>
      </c>
      <c r="H199" s="147" t="s">
        <v>212</v>
      </c>
      <c r="I199" s="147">
        <f>Gülle!G$4</f>
        <v>0</v>
      </c>
      <c r="J199" s="141" t="str">
        <f>'YARIŞMA BİLGİLERİ'!$F$21</f>
        <v>Kadınlar</v>
      </c>
      <c r="K199" s="144" t="str">
        <f t="shared" si="10"/>
        <v>İzmir-Kulüpler Arası Atletizm Süper lig Yarışmaları</v>
      </c>
      <c r="L199" s="145" t="str">
        <f>Gülle!M$4</f>
        <v>3 Haziran 2014 18.00</v>
      </c>
      <c r="M199" s="145" t="s">
        <v>348</v>
      </c>
    </row>
    <row r="200" spans="1:13" s="137" customFormat="1" ht="26.25" customHeight="1">
      <c r="A200" s="139">
        <v>385</v>
      </c>
      <c r="B200" s="149" t="s">
        <v>218</v>
      </c>
      <c r="C200" s="140" t="str">
        <f>Gülle!D47</f>
        <v/>
      </c>
      <c r="D200" s="144" t="str">
        <f>Gülle!E47</f>
        <v/>
      </c>
      <c r="E200" s="144" t="str">
        <f>Gülle!F47</f>
        <v/>
      </c>
      <c r="F200" s="146" t="str">
        <f>Gülle!N47</f>
        <v/>
      </c>
      <c r="G200" s="147">
        <f>Gülle!A47</f>
        <v>0</v>
      </c>
      <c r="H200" s="147" t="s">
        <v>212</v>
      </c>
      <c r="I200" s="147">
        <f>Gülle!G$4</f>
        <v>0</v>
      </c>
      <c r="J200" s="141" t="str">
        <f>'YARIŞMA BİLGİLERİ'!$F$21</f>
        <v>Kadınlar</v>
      </c>
      <c r="K200" s="144" t="str">
        <f t="shared" si="10"/>
        <v>İzmir-Kulüpler Arası Atletizm Süper lig Yarışmaları</v>
      </c>
      <c r="L200" s="145" t="str">
        <f>Gülle!M$4</f>
        <v>3 Haziran 2014 18.00</v>
      </c>
      <c r="M200" s="145" t="s">
        <v>348</v>
      </c>
    </row>
    <row r="201" spans="1:13" s="137" customFormat="1" ht="100.5" customHeight="1">
      <c r="A201" s="139">
        <v>451</v>
      </c>
      <c r="B201" s="149" t="s">
        <v>282</v>
      </c>
      <c r="C201" s="140" t="e">
        <f>#REF!</f>
        <v>#REF!</v>
      </c>
      <c r="D201" s="144" t="e">
        <f>#REF!</f>
        <v>#REF!</v>
      </c>
      <c r="E201" s="144" t="e">
        <f>#REF!</f>
        <v>#REF!</v>
      </c>
      <c r="F201" s="182" t="e">
        <f>#REF!</f>
        <v>#REF!</v>
      </c>
      <c r="G201" s="147" t="e">
        <f>#REF!</f>
        <v>#REF!</v>
      </c>
      <c r="H201" s="147" t="s">
        <v>282</v>
      </c>
      <c r="I201" s="147"/>
      <c r="J201" s="141" t="str">
        <f>'YARIŞMA BİLGİLERİ'!$F$21</f>
        <v>Kadınlar</v>
      </c>
      <c r="K201" s="144" t="str">
        <f t="shared" ref="K201:K264" si="11">CONCATENATE(K$1,"-",A$1)</f>
        <v>İzmir-Kulüpler Arası Atletizm Süper lig Yarışmaları</v>
      </c>
      <c r="L201" s="145" t="e">
        <f>#REF!</f>
        <v>#REF!</v>
      </c>
      <c r="M201" s="145" t="s">
        <v>348</v>
      </c>
    </row>
    <row r="202" spans="1:13" s="137" customFormat="1" ht="100.5" customHeight="1">
      <c r="A202" s="139">
        <v>452</v>
      </c>
      <c r="B202" s="149" t="s">
        <v>282</v>
      </c>
      <c r="C202" s="140" t="e">
        <f>#REF!</f>
        <v>#REF!</v>
      </c>
      <c r="D202" s="144" t="e">
        <f>#REF!</f>
        <v>#REF!</v>
      </c>
      <c r="E202" s="144" t="e">
        <f>#REF!</f>
        <v>#REF!</v>
      </c>
      <c r="F202" s="182" t="e">
        <f>#REF!</f>
        <v>#REF!</v>
      </c>
      <c r="G202" s="147" t="e">
        <f>#REF!</f>
        <v>#REF!</v>
      </c>
      <c r="H202" s="147" t="s">
        <v>282</v>
      </c>
      <c r="I202" s="147"/>
      <c r="J202" s="141" t="str">
        <f>'YARIŞMA BİLGİLERİ'!$F$21</f>
        <v>Kadınlar</v>
      </c>
      <c r="K202" s="144" t="str">
        <f t="shared" si="11"/>
        <v>İzmir-Kulüpler Arası Atletizm Süper lig Yarışmaları</v>
      </c>
      <c r="L202" s="145" t="e">
        <f>#REF!</f>
        <v>#REF!</v>
      </c>
      <c r="M202" s="145" t="s">
        <v>348</v>
      </c>
    </row>
    <row r="203" spans="1:13" s="137" customFormat="1" ht="100.5" customHeight="1">
      <c r="A203" s="139">
        <v>453</v>
      </c>
      <c r="B203" s="149" t="s">
        <v>282</v>
      </c>
      <c r="C203" s="140" t="e">
        <f>#REF!</f>
        <v>#REF!</v>
      </c>
      <c r="D203" s="144" t="e">
        <f>#REF!</f>
        <v>#REF!</v>
      </c>
      <c r="E203" s="144" t="e">
        <f>#REF!</f>
        <v>#REF!</v>
      </c>
      <c r="F203" s="182" t="e">
        <f>#REF!</f>
        <v>#REF!</v>
      </c>
      <c r="G203" s="147" t="e">
        <f>#REF!</f>
        <v>#REF!</v>
      </c>
      <c r="H203" s="147" t="s">
        <v>282</v>
      </c>
      <c r="I203" s="147"/>
      <c r="J203" s="141" t="str">
        <f>'YARIŞMA BİLGİLERİ'!$F$21</f>
        <v>Kadınlar</v>
      </c>
      <c r="K203" s="144" t="str">
        <f t="shared" si="11"/>
        <v>İzmir-Kulüpler Arası Atletizm Süper lig Yarışmaları</v>
      </c>
      <c r="L203" s="145" t="e">
        <f>#REF!</f>
        <v>#REF!</v>
      </c>
      <c r="M203" s="145" t="s">
        <v>348</v>
      </c>
    </row>
    <row r="204" spans="1:13" s="137" customFormat="1" ht="100.5" customHeight="1">
      <c r="A204" s="139">
        <v>454</v>
      </c>
      <c r="B204" s="149" t="s">
        <v>282</v>
      </c>
      <c r="C204" s="140" t="e">
        <f>#REF!</f>
        <v>#REF!</v>
      </c>
      <c r="D204" s="144" t="e">
        <f>#REF!</f>
        <v>#REF!</v>
      </c>
      <c r="E204" s="144" t="e">
        <f>#REF!</f>
        <v>#REF!</v>
      </c>
      <c r="F204" s="182" t="e">
        <f>#REF!</f>
        <v>#REF!</v>
      </c>
      <c r="G204" s="147" t="e">
        <f>#REF!</f>
        <v>#REF!</v>
      </c>
      <c r="H204" s="147" t="s">
        <v>282</v>
      </c>
      <c r="I204" s="147"/>
      <c r="J204" s="141" t="str">
        <f>'YARIŞMA BİLGİLERİ'!$F$21</f>
        <v>Kadınlar</v>
      </c>
      <c r="K204" s="144" t="str">
        <f t="shared" si="11"/>
        <v>İzmir-Kulüpler Arası Atletizm Süper lig Yarışmaları</v>
      </c>
      <c r="L204" s="145" t="e">
        <f>#REF!</f>
        <v>#REF!</v>
      </c>
      <c r="M204" s="145" t="s">
        <v>348</v>
      </c>
    </row>
    <row r="205" spans="1:13" s="137" customFormat="1" ht="100.5" customHeight="1">
      <c r="A205" s="139">
        <v>455</v>
      </c>
      <c r="B205" s="149" t="s">
        <v>282</v>
      </c>
      <c r="C205" s="140" t="e">
        <f>#REF!</f>
        <v>#REF!</v>
      </c>
      <c r="D205" s="144" t="e">
        <f>#REF!</f>
        <v>#REF!</v>
      </c>
      <c r="E205" s="144" t="e">
        <f>#REF!</f>
        <v>#REF!</v>
      </c>
      <c r="F205" s="182" t="e">
        <f>#REF!</f>
        <v>#REF!</v>
      </c>
      <c r="G205" s="147" t="e">
        <f>#REF!</f>
        <v>#REF!</v>
      </c>
      <c r="H205" s="147" t="s">
        <v>282</v>
      </c>
      <c r="I205" s="147"/>
      <c r="J205" s="141" t="str">
        <f>'YARIŞMA BİLGİLERİ'!$F$21</f>
        <v>Kadınlar</v>
      </c>
      <c r="K205" s="144" t="str">
        <f t="shared" si="11"/>
        <v>İzmir-Kulüpler Arası Atletizm Süper lig Yarışmaları</v>
      </c>
      <c r="L205" s="145" t="e">
        <f>#REF!</f>
        <v>#REF!</v>
      </c>
      <c r="M205" s="145" t="s">
        <v>348</v>
      </c>
    </row>
    <row r="206" spans="1:13" s="137" customFormat="1" ht="100.5" customHeight="1">
      <c r="A206" s="139">
        <v>456</v>
      </c>
      <c r="B206" s="149" t="s">
        <v>282</v>
      </c>
      <c r="C206" s="140" t="e">
        <f>#REF!</f>
        <v>#REF!</v>
      </c>
      <c r="D206" s="144" t="e">
        <f>#REF!</f>
        <v>#REF!</v>
      </c>
      <c r="E206" s="144" t="e">
        <f>#REF!</f>
        <v>#REF!</v>
      </c>
      <c r="F206" s="182" t="e">
        <f>#REF!</f>
        <v>#REF!</v>
      </c>
      <c r="G206" s="147" t="e">
        <f>#REF!</f>
        <v>#REF!</v>
      </c>
      <c r="H206" s="147" t="s">
        <v>282</v>
      </c>
      <c r="I206" s="147"/>
      <c r="J206" s="141" t="str">
        <f>'YARIŞMA BİLGİLERİ'!$F$21</f>
        <v>Kadınlar</v>
      </c>
      <c r="K206" s="144" t="str">
        <f t="shared" si="11"/>
        <v>İzmir-Kulüpler Arası Atletizm Süper lig Yarışmaları</v>
      </c>
      <c r="L206" s="145" t="e">
        <f>#REF!</f>
        <v>#REF!</v>
      </c>
      <c r="M206" s="145" t="s">
        <v>348</v>
      </c>
    </row>
    <row r="207" spans="1:13" s="137" customFormat="1" ht="100.5" customHeight="1">
      <c r="A207" s="139">
        <v>457</v>
      </c>
      <c r="B207" s="149" t="s">
        <v>282</v>
      </c>
      <c r="C207" s="140" t="e">
        <f>#REF!</f>
        <v>#REF!</v>
      </c>
      <c r="D207" s="144" t="e">
        <f>#REF!</f>
        <v>#REF!</v>
      </c>
      <c r="E207" s="144" t="e">
        <f>#REF!</f>
        <v>#REF!</v>
      </c>
      <c r="F207" s="182" t="e">
        <f>#REF!</f>
        <v>#REF!</v>
      </c>
      <c r="G207" s="147" t="e">
        <f>#REF!</f>
        <v>#REF!</v>
      </c>
      <c r="H207" s="147" t="s">
        <v>282</v>
      </c>
      <c r="I207" s="147"/>
      <c r="J207" s="141" t="str">
        <f>'YARIŞMA BİLGİLERİ'!$F$21</f>
        <v>Kadınlar</v>
      </c>
      <c r="K207" s="144" t="str">
        <f t="shared" si="11"/>
        <v>İzmir-Kulüpler Arası Atletizm Süper lig Yarışmaları</v>
      </c>
      <c r="L207" s="145" t="e">
        <f>#REF!</f>
        <v>#REF!</v>
      </c>
      <c r="M207" s="145" t="s">
        <v>348</v>
      </c>
    </row>
    <row r="208" spans="1:13" s="137" customFormat="1" ht="100.5" customHeight="1">
      <c r="A208" s="139">
        <v>458</v>
      </c>
      <c r="B208" s="149" t="s">
        <v>282</v>
      </c>
      <c r="C208" s="140" t="e">
        <f>#REF!</f>
        <v>#REF!</v>
      </c>
      <c r="D208" s="144" t="e">
        <f>#REF!</f>
        <v>#REF!</v>
      </c>
      <c r="E208" s="144" t="e">
        <f>#REF!</f>
        <v>#REF!</v>
      </c>
      <c r="F208" s="182" t="e">
        <f>#REF!</f>
        <v>#REF!</v>
      </c>
      <c r="G208" s="147" t="e">
        <f>#REF!</f>
        <v>#REF!</v>
      </c>
      <c r="H208" s="147" t="s">
        <v>282</v>
      </c>
      <c r="I208" s="147"/>
      <c r="J208" s="141" t="str">
        <f>'YARIŞMA BİLGİLERİ'!$F$21</f>
        <v>Kadınlar</v>
      </c>
      <c r="K208" s="144" t="str">
        <f t="shared" si="11"/>
        <v>İzmir-Kulüpler Arası Atletizm Süper lig Yarışmaları</v>
      </c>
      <c r="L208" s="145" t="e">
        <f>#REF!</f>
        <v>#REF!</v>
      </c>
      <c r="M208" s="145" t="s">
        <v>348</v>
      </c>
    </row>
    <row r="209" spans="1:13" s="137" customFormat="1" ht="100.5" customHeight="1">
      <c r="A209" s="139">
        <v>459</v>
      </c>
      <c r="B209" s="149" t="s">
        <v>282</v>
      </c>
      <c r="C209" s="140" t="e">
        <f>#REF!</f>
        <v>#REF!</v>
      </c>
      <c r="D209" s="144" t="e">
        <f>#REF!</f>
        <v>#REF!</v>
      </c>
      <c r="E209" s="144" t="e">
        <f>#REF!</f>
        <v>#REF!</v>
      </c>
      <c r="F209" s="182" t="e">
        <f>#REF!</f>
        <v>#REF!</v>
      </c>
      <c r="G209" s="147" t="e">
        <f>#REF!</f>
        <v>#REF!</v>
      </c>
      <c r="H209" s="147" t="s">
        <v>282</v>
      </c>
      <c r="I209" s="147"/>
      <c r="J209" s="141" t="str">
        <f>'YARIŞMA BİLGİLERİ'!$F$21</f>
        <v>Kadınlar</v>
      </c>
      <c r="K209" s="144" t="str">
        <f t="shared" si="11"/>
        <v>İzmir-Kulüpler Arası Atletizm Süper lig Yarışmaları</v>
      </c>
      <c r="L209" s="145" t="e">
        <f>#REF!</f>
        <v>#REF!</v>
      </c>
      <c r="M209" s="145" t="s">
        <v>348</v>
      </c>
    </row>
    <row r="210" spans="1:13" s="137" customFormat="1" ht="100.5" customHeight="1">
      <c r="A210" s="139">
        <v>460</v>
      </c>
      <c r="B210" s="149" t="s">
        <v>282</v>
      </c>
      <c r="C210" s="140" t="e">
        <f>#REF!</f>
        <v>#REF!</v>
      </c>
      <c r="D210" s="144" t="e">
        <f>#REF!</f>
        <v>#REF!</v>
      </c>
      <c r="E210" s="144" t="e">
        <f>#REF!</f>
        <v>#REF!</v>
      </c>
      <c r="F210" s="182" t="e">
        <f>#REF!</f>
        <v>#REF!</v>
      </c>
      <c r="G210" s="147" t="e">
        <f>#REF!</f>
        <v>#REF!</v>
      </c>
      <c r="H210" s="147" t="s">
        <v>282</v>
      </c>
      <c r="I210" s="147"/>
      <c r="J210" s="141" t="str">
        <f>'YARIŞMA BİLGİLERİ'!$F$21</f>
        <v>Kadınlar</v>
      </c>
      <c r="K210" s="144" t="str">
        <f t="shared" si="11"/>
        <v>İzmir-Kulüpler Arası Atletizm Süper lig Yarışmaları</v>
      </c>
      <c r="L210" s="145" t="e">
        <f>#REF!</f>
        <v>#REF!</v>
      </c>
      <c r="M210" s="145" t="s">
        <v>348</v>
      </c>
    </row>
    <row r="211" spans="1:13" s="137" customFormat="1" ht="100.5" customHeight="1">
      <c r="A211" s="139">
        <v>461</v>
      </c>
      <c r="B211" s="149" t="s">
        <v>282</v>
      </c>
      <c r="C211" s="140" t="e">
        <f>#REF!</f>
        <v>#REF!</v>
      </c>
      <c r="D211" s="144" t="e">
        <f>#REF!</f>
        <v>#REF!</v>
      </c>
      <c r="E211" s="144" t="e">
        <f>#REF!</f>
        <v>#REF!</v>
      </c>
      <c r="F211" s="182" t="e">
        <f>#REF!</f>
        <v>#REF!</v>
      </c>
      <c r="G211" s="147" t="e">
        <f>#REF!</f>
        <v>#REF!</v>
      </c>
      <c r="H211" s="147" t="s">
        <v>282</v>
      </c>
      <c r="I211" s="147"/>
      <c r="J211" s="141" t="str">
        <f>'YARIŞMA BİLGİLERİ'!$F$21</f>
        <v>Kadınlar</v>
      </c>
      <c r="K211" s="144" t="str">
        <f t="shared" si="11"/>
        <v>İzmir-Kulüpler Arası Atletizm Süper lig Yarışmaları</v>
      </c>
      <c r="L211" s="145" t="e">
        <f>#REF!</f>
        <v>#REF!</v>
      </c>
      <c r="M211" s="145" t="s">
        <v>348</v>
      </c>
    </row>
    <row r="212" spans="1:13" s="137" customFormat="1" ht="100.5" customHeight="1">
      <c r="A212" s="139">
        <v>462</v>
      </c>
      <c r="B212" s="149" t="s">
        <v>282</v>
      </c>
      <c r="C212" s="140" t="e">
        <f>#REF!</f>
        <v>#REF!</v>
      </c>
      <c r="D212" s="144" t="e">
        <f>#REF!</f>
        <v>#REF!</v>
      </c>
      <c r="E212" s="144" t="e">
        <f>#REF!</f>
        <v>#REF!</v>
      </c>
      <c r="F212" s="182" t="e">
        <f>#REF!</f>
        <v>#REF!</v>
      </c>
      <c r="G212" s="147" t="e">
        <f>#REF!</f>
        <v>#REF!</v>
      </c>
      <c r="H212" s="147" t="s">
        <v>282</v>
      </c>
      <c r="I212" s="147"/>
      <c r="J212" s="141" t="str">
        <f>'YARIŞMA BİLGİLERİ'!$F$21</f>
        <v>Kadınlar</v>
      </c>
      <c r="K212" s="144" t="str">
        <f t="shared" si="11"/>
        <v>İzmir-Kulüpler Arası Atletizm Süper lig Yarışmaları</v>
      </c>
      <c r="L212" s="145" t="e">
        <f>#REF!</f>
        <v>#REF!</v>
      </c>
      <c r="M212" s="145" t="s">
        <v>348</v>
      </c>
    </row>
    <row r="213" spans="1:13" s="137" customFormat="1" ht="100.5" customHeight="1">
      <c r="A213" s="139">
        <v>463</v>
      </c>
      <c r="B213" s="149" t="s">
        <v>282</v>
      </c>
      <c r="C213" s="140" t="e">
        <f>#REF!</f>
        <v>#REF!</v>
      </c>
      <c r="D213" s="144" t="e">
        <f>#REF!</f>
        <v>#REF!</v>
      </c>
      <c r="E213" s="144" t="e">
        <f>#REF!</f>
        <v>#REF!</v>
      </c>
      <c r="F213" s="182" t="e">
        <f>#REF!</f>
        <v>#REF!</v>
      </c>
      <c r="G213" s="147" t="e">
        <f>#REF!</f>
        <v>#REF!</v>
      </c>
      <c r="H213" s="147" t="s">
        <v>282</v>
      </c>
      <c r="I213" s="147"/>
      <c r="J213" s="141" t="str">
        <f>'YARIŞMA BİLGİLERİ'!$F$21</f>
        <v>Kadınlar</v>
      </c>
      <c r="K213" s="144" t="str">
        <f t="shared" si="11"/>
        <v>İzmir-Kulüpler Arası Atletizm Süper lig Yarışmaları</v>
      </c>
      <c r="L213" s="145" t="e">
        <f>#REF!</f>
        <v>#REF!</v>
      </c>
      <c r="M213" s="145" t="s">
        <v>348</v>
      </c>
    </row>
    <row r="214" spans="1:13" s="137" customFormat="1" ht="100.5" customHeight="1">
      <c r="A214" s="139">
        <v>464</v>
      </c>
      <c r="B214" s="149" t="s">
        <v>282</v>
      </c>
      <c r="C214" s="140" t="e">
        <f>#REF!</f>
        <v>#REF!</v>
      </c>
      <c r="D214" s="144" t="e">
        <f>#REF!</f>
        <v>#REF!</v>
      </c>
      <c r="E214" s="144" t="e">
        <f>#REF!</f>
        <v>#REF!</v>
      </c>
      <c r="F214" s="182" t="e">
        <f>#REF!</f>
        <v>#REF!</v>
      </c>
      <c r="G214" s="147" t="e">
        <f>#REF!</f>
        <v>#REF!</v>
      </c>
      <c r="H214" s="147" t="s">
        <v>282</v>
      </c>
      <c r="I214" s="147"/>
      <c r="J214" s="141" t="str">
        <f>'YARIŞMA BİLGİLERİ'!$F$21</f>
        <v>Kadınlar</v>
      </c>
      <c r="K214" s="144" t="str">
        <f t="shared" si="11"/>
        <v>İzmir-Kulüpler Arası Atletizm Süper lig Yarışmaları</v>
      </c>
      <c r="L214" s="145" t="e">
        <f>#REF!</f>
        <v>#REF!</v>
      </c>
      <c r="M214" s="145" t="s">
        <v>348</v>
      </c>
    </row>
    <row r="215" spans="1:13" s="137" customFormat="1" ht="100.5" customHeight="1">
      <c r="A215" s="139">
        <v>465</v>
      </c>
      <c r="B215" s="149" t="s">
        <v>282</v>
      </c>
      <c r="C215" s="140" t="e">
        <f>#REF!</f>
        <v>#REF!</v>
      </c>
      <c r="D215" s="144" t="e">
        <f>#REF!</f>
        <v>#REF!</v>
      </c>
      <c r="E215" s="144" t="e">
        <f>#REF!</f>
        <v>#REF!</v>
      </c>
      <c r="F215" s="182" t="e">
        <f>#REF!</f>
        <v>#REF!</v>
      </c>
      <c r="G215" s="147" t="e">
        <f>#REF!</f>
        <v>#REF!</v>
      </c>
      <c r="H215" s="147" t="s">
        <v>282</v>
      </c>
      <c r="I215" s="147"/>
      <c r="J215" s="141" t="str">
        <f>'YARIŞMA BİLGİLERİ'!$F$21</f>
        <v>Kadınlar</v>
      </c>
      <c r="K215" s="144" t="str">
        <f t="shared" si="11"/>
        <v>İzmir-Kulüpler Arası Atletizm Süper lig Yarışmaları</v>
      </c>
      <c r="L215" s="145" t="e">
        <f>#REF!</f>
        <v>#REF!</v>
      </c>
      <c r="M215" s="145" t="s">
        <v>348</v>
      </c>
    </row>
    <row r="216" spans="1:13" s="137" customFormat="1" ht="100.5" customHeight="1">
      <c r="A216" s="139">
        <v>466</v>
      </c>
      <c r="B216" s="149" t="s">
        <v>282</v>
      </c>
      <c r="C216" s="140" t="e">
        <f>#REF!</f>
        <v>#REF!</v>
      </c>
      <c r="D216" s="144" t="e">
        <f>#REF!</f>
        <v>#REF!</v>
      </c>
      <c r="E216" s="144" t="e">
        <f>#REF!</f>
        <v>#REF!</v>
      </c>
      <c r="F216" s="182" t="e">
        <f>#REF!</f>
        <v>#REF!</v>
      </c>
      <c r="G216" s="147" t="e">
        <f>#REF!</f>
        <v>#REF!</v>
      </c>
      <c r="H216" s="147" t="s">
        <v>282</v>
      </c>
      <c r="I216" s="147"/>
      <c r="J216" s="141" t="str">
        <f>'YARIŞMA BİLGİLERİ'!$F$21</f>
        <v>Kadınlar</v>
      </c>
      <c r="K216" s="144" t="str">
        <f t="shared" si="11"/>
        <v>İzmir-Kulüpler Arası Atletizm Süper lig Yarışmaları</v>
      </c>
      <c r="L216" s="145" t="e">
        <f>#REF!</f>
        <v>#REF!</v>
      </c>
      <c r="M216" s="145" t="s">
        <v>348</v>
      </c>
    </row>
    <row r="217" spans="1:13" s="137" customFormat="1" ht="100.5" customHeight="1">
      <c r="A217" s="139">
        <v>467</v>
      </c>
      <c r="B217" s="149" t="s">
        <v>282</v>
      </c>
      <c r="C217" s="140" t="e">
        <f>#REF!</f>
        <v>#REF!</v>
      </c>
      <c r="D217" s="144" t="e">
        <f>#REF!</f>
        <v>#REF!</v>
      </c>
      <c r="E217" s="144" t="e">
        <f>#REF!</f>
        <v>#REF!</v>
      </c>
      <c r="F217" s="182" t="e">
        <f>#REF!</f>
        <v>#REF!</v>
      </c>
      <c r="G217" s="147" t="e">
        <f>#REF!</f>
        <v>#REF!</v>
      </c>
      <c r="H217" s="147" t="s">
        <v>282</v>
      </c>
      <c r="I217" s="147"/>
      <c r="J217" s="141" t="str">
        <f>'YARIŞMA BİLGİLERİ'!$F$21</f>
        <v>Kadınlar</v>
      </c>
      <c r="K217" s="144" t="str">
        <f t="shared" si="11"/>
        <v>İzmir-Kulüpler Arası Atletizm Süper lig Yarışmaları</v>
      </c>
      <c r="L217" s="145" t="e">
        <f>#REF!</f>
        <v>#REF!</v>
      </c>
      <c r="M217" s="145" t="s">
        <v>348</v>
      </c>
    </row>
    <row r="218" spans="1:13" s="137" customFormat="1" ht="100.5" customHeight="1">
      <c r="A218" s="139">
        <v>468</v>
      </c>
      <c r="B218" s="149" t="s">
        <v>282</v>
      </c>
      <c r="C218" s="140" t="e">
        <f>#REF!</f>
        <v>#REF!</v>
      </c>
      <c r="D218" s="144" t="e">
        <f>#REF!</f>
        <v>#REF!</v>
      </c>
      <c r="E218" s="144" t="e">
        <f>#REF!</f>
        <v>#REF!</v>
      </c>
      <c r="F218" s="182" t="e">
        <f>#REF!</f>
        <v>#REF!</v>
      </c>
      <c r="G218" s="147" t="e">
        <f>#REF!</f>
        <v>#REF!</v>
      </c>
      <c r="H218" s="147" t="s">
        <v>282</v>
      </c>
      <c r="I218" s="147"/>
      <c r="J218" s="141" t="str">
        <f>'YARIŞMA BİLGİLERİ'!$F$21</f>
        <v>Kadınlar</v>
      </c>
      <c r="K218" s="144" t="str">
        <f t="shared" si="11"/>
        <v>İzmir-Kulüpler Arası Atletizm Süper lig Yarışmaları</v>
      </c>
      <c r="L218" s="145" t="e">
        <f>#REF!</f>
        <v>#REF!</v>
      </c>
      <c r="M218" s="145" t="s">
        <v>348</v>
      </c>
    </row>
    <row r="219" spans="1:13" s="221" customFormat="1" ht="26.25" customHeight="1">
      <c r="A219" s="139">
        <v>469</v>
      </c>
      <c r="B219" s="222" t="s">
        <v>354</v>
      </c>
      <c r="C219" s="224">
        <f>'100m.Eng'!C8</f>
        <v>31276</v>
      </c>
      <c r="D219" s="226" t="str">
        <f>'100m.Eng'!D8</f>
        <v>SEMA APAK</v>
      </c>
      <c r="E219" s="226" t="str">
        <f>'100m.Eng'!E8</f>
        <v>İSTANBUL-ENKA SPOR KULÜBÜ</v>
      </c>
      <c r="F219" s="227">
        <f>'100m.Eng'!F8</f>
        <v>1430</v>
      </c>
      <c r="G219" s="225">
        <f>'100m.Eng'!A8</f>
        <v>1</v>
      </c>
      <c r="H219" s="147" t="s">
        <v>353</v>
      </c>
      <c r="I219" s="219"/>
      <c r="J219" s="141" t="str">
        <f>'YARIŞMA BİLGİLERİ'!$F$21</f>
        <v>Kadınlar</v>
      </c>
      <c r="K219" s="220" t="str">
        <f t="shared" si="11"/>
        <v>İzmir-Kulüpler Arası Atletizm Süper lig Yarışmaları</v>
      </c>
      <c r="L219" s="145" t="str">
        <f>'100m.Eng'!N$4</f>
        <v>3 Haziran 2014 17.55</v>
      </c>
      <c r="M219" s="145" t="s">
        <v>348</v>
      </c>
    </row>
    <row r="220" spans="1:13" s="221" customFormat="1" ht="26.25" customHeight="1">
      <c r="A220" s="139">
        <v>470</v>
      </c>
      <c r="B220" s="222" t="s">
        <v>354</v>
      </c>
      <c r="C220" s="224">
        <f>'100m.Eng'!C9</f>
        <v>34911</v>
      </c>
      <c r="D220" s="226" t="str">
        <f>'100m.Eng'!D9</f>
        <v>Özge SOYLU</v>
      </c>
      <c r="E220" s="226" t="str">
        <f>'100m.Eng'!E9</f>
        <v>BURSA-BURSA BÜYÜKŞEHİR BELEDİYESPOR K.</v>
      </c>
      <c r="F220" s="227">
        <f>'100m.Eng'!F9</f>
        <v>1441</v>
      </c>
      <c r="G220" s="225">
        <f>'100m.Eng'!A9</f>
        <v>2</v>
      </c>
      <c r="H220" s="147" t="s">
        <v>353</v>
      </c>
      <c r="I220" s="219"/>
      <c r="J220" s="141" t="str">
        <f>'YARIŞMA BİLGİLERİ'!$F$21</f>
        <v>Kadınlar</v>
      </c>
      <c r="K220" s="220" t="str">
        <f t="shared" si="11"/>
        <v>İzmir-Kulüpler Arası Atletizm Süper lig Yarışmaları</v>
      </c>
      <c r="L220" s="145" t="str">
        <f>'100m.Eng'!N$4</f>
        <v>3 Haziran 2014 17.55</v>
      </c>
      <c r="M220" s="145" t="s">
        <v>348</v>
      </c>
    </row>
    <row r="221" spans="1:13" s="221" customFormat="1" ht="26.25" customHeight="1">
      <c r="A221" s="139">
        <v>471</v>
      </c>
      <c r="B221" s="222" t="s">
        <v>354</v>
      </c>
      <c r="C221" s="224">
        <f>'100m.Eng'!C10</f>
        <v>34157</v>
      </c>
      <c r="D221" s="226" t="str">
        <f>'100m.Eng'!D10</f>
        <v>EMEL ŞANLI</v>
      </c>
      <c r="E221" s="226" t="str">
        <f>'100m.Eng'!E10</f>
        <v>İSTANBUL-FENERBAHÇE</v>
      </c>
      <c r="F221" s="227">
        <f>'100m.Eng'!F10</f>
        <v>1449</v>
      </c>
      <c r="G221" s="225">
        <f>'100m.Eng'!A10</f>
        <v>3</v>
      </c>
      <c r="H221" s="147" t="s">
        <v>353</v>
      </c>
      <c r="I221" s="219"/>
      <c r="J221" s="141" t="str">
        <f>'YARIŞMA BİLGİLERİ'!$F$21</f>
        <v>Kadınlar</v>
      </c>
      <c r="K221" s="220" t="str">
        <f t="shared" si="11"/>
        <v>İzmir-Kulüpler Arası Atletizm Süper lig Yarışmaları</v>
      </c>
      <c r="L221" s="145" t="str">
        <f>'100m.Eng'!N$4</f>
        <v>3 Haziran 2014 17.55</v>
      </c>
      <c r="M221" s="145" t="s">
        <v>348</v>
      </c>
    </row>
    <row r="222" spans="1:13" s="221" customFormat="1" ht="26.25" customHeight="1">
      <c r="A222" s="139">
        <v>472</v>
      </c>
      <c r="B222" s="222" t="s">
        <v>354</v>
      </c>
      <c r="C222" s="224">
        <f>'100m.Eng'!C11</f>
        <v>33999</v>
      </c>
      <c r="D222" s="226" t="str">
        <f>'100m.Eng'!D11</f>
        <v>SEHRİYE NUR ÖZSOY</v>
      </c>
      <c r="E222" s="226" t="str">
        <f>'100m.Eng'!E11</f>
        <v>MERSİN-MESKİSPOR</v>
      </c>
      <c r="F222" s="227">
        <f>'100m.Eng'!F11</f>
        <v>1553</v>
      </c>
      <c r="G222" s="225">
        <f>'100m.Eng'!A11</f>
        <v>4</v>
      </c>
      <c r="H222" s="147" t="s">
        <v>353</v>
      </c>
      <c r="I222" s="219"/>
      <c r="J222" s="141" t="str">
        <f>'YARIŞMA BİLGİLERİ'!$F$21</f>
        <v>Kadınlar</v>
      </c>
      <c r="K222" s="220" t="str">
        <f t="shared" si="11"/>
        <v>İzmir-Kulüpler Arası Atletizm Süper lig Yarışmaları</v>
      </c>
      <c r="L222" s="145" t="str">
        <f>'100m.Eng'!N$4</f>
        <v>3 Haziran 2014 17.55</v>
      </c>
      <c r="M222" s="145" t="s">
        <v>348</v>
      </c>
    </row>
    <row r="223" spans="1:13" s="221" customFormat="1" ht="26.25" customHeight="1">
      <c r="A223" s="139">
        <v>473</v>
      </c>
      <c r="B223" s="222" t="s">
        <v>354</v>
      </c>
      <c r="C223" s="224" t="str">
        <f>'100m.Eng'!C12</f>
        <v>28 01 1997</v>
      </c>
      <c r="D223" s="226" t="str">
        <f>'100m.Eng'!D12</f>
        <v>Gamze ŞİMŞEK</v>
      </c>
      <c r="E223" s="226" t="str">
        <f>'100m.Eng'!E12</f>
        <v>İSTANBUL-BEŞİKTAŞ J.K</v>
      </c>
      <c r="F223" s="227">
        <f>'100m.Eng'!F12</f>
        <v>1560</v>
      </c>
      <c r="G223" s="225">
        <f>'100m.Eng'!A12</f>
        <v>5</v>
      </c>
      <c r="H223" s="147" t="s">
        <v>353</v>
      </c>
      <c r="I223" s="219"/>
      <c r="J223" s="141" t="str">
        <f>'YARIŞMA BİLGİLERİ'!$F$21</f>
        <v>Kadınlar</v>
      </c>
      <c r="K223" s="220" t="str">
        <f t="shared" si="11"/>
        <v>İzmir-Kulüpler Arası Atletizm Süper lig Yarışmaları</v>
      </c>
      <c r="L223" s="145" t="str">
        <f>'100m.Eng'!N$4</f>
        <v>3 Haziran 2014 17.55</v>
      </c>
      <c r="M223" s="145" t="s">
        <v>348</v>
      </c>
    </row>
    <row r="224" spans="1:13" s="221" customFormat="1" ht="26.25" customHeight="1">
      <c r="A224" s="139">
        <v>474</v>
      </c>
      <c r="B224" s="222" t="s">
        <v>354</v>
      </c>
      <c r="C224" s="224">
        <f>'100m.Eng'!C13</f>
        <v>33029</v>
      </c>
      <c r="D224" s="226" t="str">
        <f>'100m.Eng'!D13</f>
        <v>MELİKE ARSLAN CAN</v>
      </c>
      <c r="E224" s="226" t="str">
        <f>'100m.Eng'!E13</f>
        <v>İSTANBUL-ÜSKÜDAR BELEDİYESİ SPOR KULÜBÜ</v>
      </c>
      <c r="F224" s="227">
        <f>'100m.Eng'!F13</f>
        <v>1564</v>
      </c>
      <c r="G224" s="225">
        <f>'100m.Eng'!A13</f>
        <v>6</v>
      </c>
      <c r="H224" s="147" t="s">
        <v>353</v>
      </c>
      <c r="I224" s="219"/>
      <c r="J224" s="141" t="str">
        <f>'YARIŞMA BİLGİLERİ'!$F$21</f>
        <v>Kadınlar</v>
      </c>
      <c r="K224" s="220" t="str">
        <f t="shared" si="11"/>
        <v>İzmir-Kulüpler Arası Atletizm Süper lig Yarışmaları</v>
      </c>
      <c r="L224" s="145" t="str">
        <f>'100m.Eng'!N$4</f>
        <v>3 Haziran 2014 17.55</v>
      </c>
      <c r="M224" s="145" t="s">
        <v>348</v>
      </c>
    </row>
    <row r="225" spans="1:13" s="221" customFormat="1" ht="26.25" customHeight="1">
      <c r="A225" s="139">
        <v>475</v>
      </c>
      <c r="B225" s="222" t="s">
        <v>354</v>
      </c>
      <c r="C225" s="224">
        <f>'100m.Eng'!C14</f>
        <v>35324</v>
      </c>
      <c r="D225" s="226" t="str">
        <f>'100m.Eng'!D14</f>
        <v>RUMEYSA EFE</v>
      </c>
      <c r="E225" s="226" t="str">
        <f>'100m.Eng'!E14</f>
        <v>BURSA-OSMANGAZİ BELEDİYESPOR</v>
      </c>
      <c r="F225" s="227">
        <f>'100m.Eng'!F14</f>
        <v>1579</v>
      </c>
      <c r="G225" s="225">
        <f>'100m.Eng'!A14</f>
        <v>7</v>
      </c>
      <c r="H225" s="147" t="s">
        <v>353</v>
      </c>
      <c r="I225" s="219"/>
      <c r="J225" s="141" t="str">
        <f>'YARIŞMA BİLGİLERİ'!$F$21</f>
        <v>Kadınlar</v>
      </c>
      <c r="K225" s="220" t="str">
        <f t="shared" si="11"/>
        <v>İzmir-Kulüpler Arası Atletizm Süper lig Yarışmaları</v>
      </c>
      <c r="L225" s="145" t="str">
        <f>'100m.Eng'!N$4</f>
        <v>3 Haziran 2014 17.55</v>
      </c>
      <c r="M225" s="145" t="s">
        <v>348</v>
      </c>
    </row>
    <row r="226" spans="1:13" s="221" customFormat="1" ht="26.25" customHeight="1">
      <c r="A226" s="139">
        <v>476</v>
      </c>
      <c r="B226" s="222" t="s">
        <v>354</v>
      </c>
      <c r="C226" s="224">
        <f>'100m.Eng'!C15</f>
        <v>35065</v>
      </c>
      <c r="D226" s="226" t="str">
        <f>'100m.Eng'!D15</f>
        <v>ELİF POLAT</v>
      </c>
      <c r="E226" s="226" t="str">
        <f>'100m.Eng'!E15</f>
        <v>İZMİR-İZMİR BÜYÜKŞEHİR BELEDİYE SPOR KLUBÜ</v>
      </c>
      <c r="F226" s="227">
        <f>'100m.Eng'!F15</f>
        <v>1622</v>
      </c>
      <c r="G226" s="225">
        <f>'100m.Eng'!A15</f>
        <v>8</v>
      </c>
      <c r="H226" s="147" t="s">
        <v>353</v>
      </c>
      <c r="I226" s="219"/>
      <c r="J226" s="141" t="str">
        <f>'YARIŞMA BİLGİLERİ'!$F$21</f>
        <v>Kadınlar</v>
      </c>
      <c r="K226" s="220" t="str">
        <f t="shared" si="11"/>
        <v>İzmir-Kulüpler Arası Atletizm Süper lig Yarışmaları</v>
      </c>
      <c r="L226" s="145" t="str">
        <f>'100m.Eng'!N$4</f>
        <v>3 Haziran 2014 17.55</v>
      </c>
      <c r="M226" s="145" t="s">
        <v>348</v>
      </c>
    </row>
    <row r="227" spans="1:13" s="221" customFormat="1" ht="26.25" customHeight="1">
      <c r="A227" s="139">
        <v>477</v>
      </c>
      <c r="B227" s="222" t="s">
        <v>354</v>
      </c>
      <c r="C227" s="224">
        <f>'100m.Eng'!C16</f>
        <v>0</v>
      </c>
      <c r="D227" s="226">
        <f>'100m.Eng'!D16</f>
        <v>0</v>
      </c>
      <c r="E227" s="226">
        <f>'100m.Eng'!E16</f>
        <v>0</v>
      </c>
      <c r="F227" s="227">
        <f>'100m.Eng'!F16</f>
        <v>0</v>
      </c>
      <c r="G227" s="225">
        <f>'100m.Eng'!A16</f>
        <v>9</v>
      </c>
      <c r="H227" s="147" t="s">
        <v>353</v>
      </c>
      <c r="I227" s="219"/>
      <c r="J227" s="141" t="str">
        <f>'YARIŞMA BİLGİLERİ'!$F$21</f>
        <v>Kadınlar</v>
      </c>
      <c r="K227" s="220" t="str">
        <f t="shared" si="11"/>
        <v>İzmir-Kulüpler Arası Atletizm Süper lig Yarışmaları</v>
      </c>
      <c r="L227" s="145" t="str">
        <f>'100m.Eng'!N$4</f>
        <v>3 Haziran 2014 17.55</v>
      </c>
      <c r="M227" s="145" t="s">
        <v>348</v>
      </c>
    </row>
    <row r="228" spans="1:13" s="221" customFormat="1" ht="26.25" customHeight="1">
      <c r="A228" s="139">
        <v>478</v>
      </c>
      <c r="B228" s="222" t="s">
        <v>354</v>
      </c>
      <c r="C228" s="224">
        <f>'100m.Eng'!C17</f>
        <v>0</v>
      </c>
      <c r="D228" s="226">
        <f>'100m.Eng'!D17</f>
        <v>0</v>
      </c>
      <c r="E228" s="226">
        <f>'100m.Eng'!E17</f>
        <v>0</v>
      </c>
      <c r="F228" s="227">
        <f>'100m.Eng'!F17</f>
        <v>0</v>
      </c>
      <c r="G228" s="225">
        <f>'100m.Eng'!A17</f>
        <v>10</v>
      </c>
      <c r="H228" s="147" t="s">
        <v>353</v>
      </c>
      <c r="I228" s="219"/>
      <c r="J228" s="141" t="str">
        <f>'YARIŞMA BİLGİLERİ'!$F$21</f>
        <v>Kadınlar</v>
      </c>
      <c r="K228" s="220" t="str">
        <f t="shared" si="11"/>
        <v>İzmir-Kulüpler Arası Atletizm Süper lig Yarışmaları</v>
      </c>
      <c r="L228" s="145" t="str">
        <f>'100m.Eng'!N$4</f>
        <v>3 Haziran 2014 17.55</v>
      </c>
      <c r="M228" s="145" t="s">
        <v>348</v>
      </c>
    </row>
    <row r="229" spans="1:13" s="221" customFormat="1" ht="26.25" customHeight="1">
      <c r="A229" s="139">
        <v>479</v>
      </c>
      <c r="B229" s="222" t="s">
        <v>354</v>
      </c>
      <c r="C229" s="224">
        <f>'100m.Eng'!C18</f>
        <v>0</v>
      </c>
      <c r="D229" s="226">
        <f>'100m.Eng'!D18</f>
        <v>0</v>
      </c>
      <c r="E229" s="226">
        <f>'100m.Eng'!E18</f>
        <v>0</v>
      </c>
      <c r="F229" s="227">
        <f>'100m.Eng'!F18</f>
        <v>0</v>
      </c>
      <c r="G229" s="225">
        <f>'100m.Eng'!A18</f>
        <v>11</v>
      </c>
      <c r="H229" s="147" t="s">
        <v>353</v>
      </c>
      <c r="I229" s="219"/>
      <c r="J229" s="141" t="str">
        <f>'YARIŞMA BİLGİLERİ'!$F$21</f>
        <v>Kadınlar</v>
      </c>
      <c r="K229" s="220" t="str">
        <f t="shared" si="11"/>
        <v>İzmir-Kulüpler Arası Atletizm Süper lig Yarışmaları</v>
      </c>
      <c r="L229" s="145" t="str">
        <f>'100m.Eng'!N$4</f>
        <v>3 Haziran 2014 17.55</v>
      </c>
      <c r="M229" s="145" t="s">
        <v>348</v>
      </c>
    </row>
    <row r="230" spans="1:13" s="221" customFormat="1" ht="26.25" customHeight="1">
      <c r="A230" s="139">
        <v>480</v>
      </c>
      <c r="B230" s="222" t="s">
        <v>354</v>
      </c>
      <c r="C230" s="224">
        <f>'100m.Eng'!C19</f>
        <v>0</v>
      </c>
      <c r="D230" s="226">
        <f>'100m.Eng'!D19</f>
        <v>0</v>
      </c>
      <c r="E230" s="226">
        <f>'100m.Eng'!E19</f>
        <v>0</v>
      </c>
      <c r="F230" s="227">
        <f>'100m.Eng'!F19</f>
        <v>0</v>
      </c>
      <c r="G230" s="225">
        <f>'100m.Eng'!A19</f>
        <v>12</v>
      </c>
      <c r="H230" s="147" t="s">
        <v>353</v>
      </c>
      <c r="I230" s="219"/>
      <c r="J230" s="141" t="str">
        <f>'YARIŞMA BİLGİLERİ'!$F$21</f>
        <v>Kadınlar</v>
      </c>
      <c r="K230" s="220" t="str">
        <f t="shared" si="11"/>
        <v>İzmir-Kulüpler Arası Atletizm Süper lig Yarışmaları</v>
      </c>
      <c r="L230" s="145" t="str">
        <f>'100m.Eng'!N$4</f>
        <v>3 Haziran 2014 17.55</v>
      </c>
      <c r="M230" s="145" t="s">
        <v>348</v>
      </c>
    </row>
    <row r="231" spans="1:13" s="221" customFormat="1" ht="26.25" customHeight="1">
      <c r="A231" s="139">
        <v>481</v>
      </c>
      <c r="B231" s="222" t="s">
        <v>354</v>
      </c>
      <c r="C231" s="224">
        <f>'100m.Eng'!C20</f>
        <v>0</v>
      </c>
      <c r="D231" s="226">
        <f>'100m.Eng'!D20</f>
        <v>0</v>
      </c>
      <c r="E231" s="226">
        <f>'100m.Eng'!E20</f>
        <v>0</v>
      </c>
      <c r="F231" s="227">
        <f>'100m.Eng'!F20</f>
        <v>0</v>
      </c>
      <c r="G231" s="225">
        <f>'100m.Eng'!A20</f>
        <v>13</v>
      </c>
      <c r="H231" s="147" t="s">
        <v>353</v>
      </c>
      <c r="I231" s="219"/>
      <c r="J231" s="141" t="str">
        <f>'YARIŞMA BİLGİLERİ'!$F$21</f>
        <v>Kadınlar</v>
      </c>
      <c r="K231" s="220" t="str">
        <f t="shared" si="11"/>
        <v>İzmir-Kulüpler Arası Atletizm Süper lig Yarışmaları</v>
      </c>
      <c r="L231" s="145" t="str">
        <f>'100m.Eng'!N$4</f>
        <v>3 Haziran 2014 17.55</v>
      </c>
      <c r="M231" s="145" t="s">
        <v>348</v>
      </c>
    </row>
    <row r="232" spans="1:13" s="221" customFormat="1" ht="26.25" customHeight="1">
      <c r="A232" s="139">
        <v>482</v>
      </c>
      <c r="B232" s="222" t="s">
        <v>354</v>
      </c>
      <c r="C232" s="224">
        <f>'100m.Eng'!C21</f>
        <v>0</v>
      </c>
      <c r="D232" s="226">
        <f>'100m.Eng'!D21</f>
        <v>0</v>
      </c>
      <c r="E232" s="226">
        <f>'100m.Eng'!E21</f>
        <v>0</v>
      </c>
      <c r="F232" s="227">
        <f>'100m.Eng'!F21</f>
        <v>0</v>
      </c>
      <c r="G232" s="225">
        <f>'100m.Eng'!A21</f>
        <v>14</v>
      </c>
      <c r="H232" s="147" t="s">
        <v>353</v>
      </c>
      <c r="I232" s="219"/>
      <c r="J232" s="141" t="str">
        <f>'YARIŞMA BİLGİLERİ'!$F$21</f>
        <v>Kadınlar</v>
      </c>
      <c r="K232" s="220" t="str">
        <f t="shared" si="11"/>
        <v>İzmir-Kulüpler Arası Atletizm Süper lig Yarışmaları</v>
      </c>
      <c r="L232" s="145" t="str">
        <f>'100m.Eng'!N$4</f>
        <v>3 Haziran 2014 17.55</v>
      </c>
      <c r="M232" s="145" t="s">
        <v>348</v>
      </c>
    </row>
    <row r="233" spans="1:13" s="221" customFormat="1" ht="26.25" customHeight="1">
      <c r="A233" s="139">
        <v>483</v>
      </c>
      <c r="B233" s="222" t="s">
        <v>354</v>
      </c>
      <c r="C233" s="224">
        <f>'100m.Eng'!C22</f>
        <v>0</v>
      </c>
      <c r="D233" s="226">
        <f>'100m.Eng'!D22</f>
        <v>0</v>
      </c>
      <c r="E233" s="226">
        <f>'100m.Eng'!E22</f>
        <v>0</v>
      </c>
      <c r="F233" s="227">
        <f>'100m.Eng'!F22</f>
        <v>0</v>
      </c>
      <c r="G233" s="225">
        <f>'100m.Eng'!A22</f>
        <v>15</v>
      </c>
      <c r="H233" s="147" t="s">
        <v>353</v>
      </c>
      <c r="I233" s="219"/>
      <c r="J233" s="141" t="str">
        <f>'YARIŞMA BİLGİLERİ'!$F$21</f>
        <v>Kadınlar</v>
      </c>
      <c r="K233" s="220" t="str">
        <f t="shared" si="11"/>
        <v>İzmir-Kulüpler Arası Atletizm Süper lig Yarışmaları</v>
      </c>
      <c r="L233" s="145" t="str">
        <f>'100m.Eng'!N$4</f>
        <v>3 Haziran 2014 17.55</v>
      </c>
      <c r="M233" s="145" t="s">
        <v>348</v>
      </c>
    </row>
    <row r="234" spans="1:13" s="221" customFormat="1" ht="26.25" customHeight="1">
      <c r="A234" s="139">
        <v>484</v>
      </c>
      <c r="B234" s="222" t="s">
        <v>354</v>
      </c>
      <c r="C234" s="224">
        <f>'100m.Eng'!C23</f>
        <v>0</v>
      </c>
      <c r="D234" s="226">
        <f>'100m.Eng'!D23</f>
        <v>0</v>
      </c>
      <c r="E234" s="226">
        <f>'100m.Eng'!E23</f>
        <v>0</v>
      </c>
      <c r="F234" s="227">
        <f>'100m.Eng'!F23</f>
        <v>0</v>
      </c>
      <c r="G234" s="225">
        <f>'100m.Eng'!A23</f>
        <v>16</v>
      </c>
      <c r="H234" s="147" t="s">
        <v>353</v>
      </c>
      <c r="I234" s="219"/>
      <c r="J234" s="141" t="str">
        <f>'YARIŞMA BİLGİLERİ'!$F$21</f>
        <v>Kadınlar</v>
      </c>
      <c r="K234" s="220" t="str">
        <f t="shared" si="11"/>
        <v>İzmir-Kulüpler Arası Atletizm Süper lig Yarışmaları</v>
      </c>
      <c r="L234" s="145" t="str">
        <f>'100m.Eng'!N$4</f>
        <v>3 Haziran 2014 17.55</v>
      </c>
      <c r="M234" s="145" t="s">
        <v>348</v>
      </c>
    </row>
    <row r="235" spans="1:13" s="221" customFormat="1" ht="26.25" customHeight="1">
      <c r="A235" s="139">
        <v>485</v>
      </c>
      <c r="B235" s="222" t="s">
        <v>354</v>
      </c>
      <c r="C235" s="224">
        <f>'100m.Eng'!C24</f>
        <v>0</v>
      </c>
      <c r="D235" s="226">
        <f>'100m.Eng'!D24</f>
        <v>0</v>
      </c>
      <c r="E235" s="226">
        <f>'100m.Eng'!E24</f>
        <v>0</v>
      </c>
      <c r="F235" s="227">
        <f>'100m.Eng'!F24</f>
        <v>0</v>
      </c>
      <c r="G235" s="225">
        <f>'100m.Eng'!A24</f>
        <v>17</v>
      </c>
      <c r="H235" s="147" t="s">
        <v>353</v>
      </c>
      <c r="I235" s="219"/>
      <c r="J235" s="141" t="str">
        <f>'YARIŞMA BİLGİLERİ'!$F$21</f>
        <v>Kadınlar</v>
      </c>
      <c r="K235" s="220" t="str">
        <f t="shared" si="11"/>
        <v>İzmir-Kulüpler Arası Atletizm Süper lig Yarışmaları</v>
      </c>
      <c r="L235" s="145" t="str">
        <f>'100m.Eng'!N$4</f>
        <v>3 Haziran 2014 17.55</v>
      </c>
      <c r="M235" s="145" t="s">
        <v>348</v>
      </c>
    </row>
    <row r="236" spans="1:13" s="221" customFormat="1" ht="26.25" customHeight="1">
      <c r="A236" s="139">
        <v>486</v>
      </c>
      <c r="B236" s="222" t="s">
        <v>354</v>
      </c>
      <c r="C236" s="224">
        <f>'100m.Eng'!C25</f>
        <v>0</v>
      </c>
      <c r="D236" s="226">
        <f>'100m.Eng'!D25</f>
        <v>0</v>
      </c>
      <c r="E236" s="226">
        <f>'100m.Eng'!E25</f>
        <v>0</v>
      </c>
      <c r="F236" s="227">
        <f>'100m.Eng'!F25</f>
        <v>0</v>
      </c>
      <c r="G236" s="225">
        <f>'100m.Eng'!A25</f>
        <v>18</v>
      </c>
      <c r="H236" s="147" t="s">
        <v>353</v>
      </c>
      <c r="I236" s="219"/>
      <c r="J236" s="141" t="str">
        <f>'YARIŞMA BİLGİLERİ'!$F$21</f>
        <v>Kadınlar</v>
      </c>
      <c r="K236" s="220" t="str">
        <f t="shared" si="11"/>
        <v>İzmir-Kulüpler Arası Atletizm Süper lig Yarışmaları</v>
      </c>
      <c r="L236" s="145" t="str">
        <f>'100m.Eng'!N$4</f>
        <v>3 Haziran 2014 17.55</v>
      </c>
      <c r="M236" s="145" t="s">
        <v>348</v>
      </c>
    </row>
    <row r="237" spans="1:13" s="221" customFormat="1" ht="26.25" customHeight="1">
      <c r="A237" s="139">
        <v>487</v>
      </c>
      <c r="B237" s="222" t="s">
        <v>354</v>
      </c>
      <c r="C237" s="224">
        <f>'100m.Eng'!C26</f>
        <v>0</v>
      </c>
      <c r="D237" s="226">
        <f>'100m.Eng'!D26</f>
        <v>0</v>
      </c>
      <c r="E237" s="226">
        <f>'100m.Eng'!E26</f>
        <v>0</v>
      </c>
      <c r="F237" s="227">
        <f>'100m.Eng'!F26</f>
        <v>0</v>
      </c>
      <c r="G237" s="225">
        <f>'100m.Eng'!A26</f>
        <v>19</v>
      </c>
      <c r="H237" s="147" t="s">
        <v>353</v>
      </c>
      <c r="I237" s="219"/>
      <c r="J237" s="141" t="str">
        <f>'YARIŞMA BİLGİLERİ'!$F$21</f>
        <v>Kadınlar</v>
      </c>
      <c r="K237" s="220" t="str">
        <f t="shared" si="11"/>
        <v>İzmir-Kulüpler Arası Atletizm Süper lig Yarışmaları</v>
      </c>
      <c r="L237" s="145" t="str">
        <f>'100m.Eng'!N$4</f>
        <v>3 Haziran 2014 17.55</v>
      </c>
      <c r="M237" s="145" t="s">
        <v>348</v>
      </c>
    </row>
    <row r="238" spans="1:13" s="221" customFormat="1" ht="26.25" customHeight="1">
      <c r="A238" s="139">
        <v>488</v>
      </c>
      <c r="B238" s="222" t="s">
        <v>354</v>
      </c>
      <c r="C238" s="224">
        <f>'100m.Eng'!C27</f>
        <v>0</v>
      </c>
      <c r="D238" s="226">
        <f>'100m.Eng'!D27</f>
        <v>0</v>
      </c>
      <c r="E238" s="226">
        <f>'100m.Eng'!E27</f>
        <v>0</v>
      </c>
      <c r="F238" s="227">
        <f>'100m.Eng'!F27</f>
        <v>0</v>
      </c>
      <c r="G238" s="225">
        <f>'100m.Eng'!A27</f>
        <v>20</v>
      </c>
      <c r="H238" s="147" t="s">
        <v>353</v>
      </c>
      <c r="I238" s="219"/>
      <c r="J238" s="141" t="str">
        <f>'YARIŞMA BİLGİLERİ'!$F$21</f>
        <v>Kadınlar</v>
      </c>
      <c r="K238" s="220" t="str">
        <f t="shared" si="11"/>
        <v>İzmir-Kulüpler Arası Atletizm Süper lig Yarışmaları</v>
      </c>
      <c r="L238" s="145" t="str">
        <f>'100m.Eng'!N$4</f>
        <v>3 Haziran 2014 17.55</v>
      </c>
      <c r="M238" s="145" t="s">
        <v>348</v>
      </c>
    </row>
    <row r="239" spans="1:13" s="221" customFormat="1" ht="26.25" customHeight="1">
      <c r="A239" s="139">
        <v>489</v>
      </c>
      <c r="B239" s="222" t="s">
        <v>354</v>
      </c>
      <c r="C239" s="224">
        <f>'100m.Eng'!C28</f>
        <v>0</v>
      </c>
      <c r="D239" s="226">
        <f>'100m.Eng'!D28</f>
        <v>0</v>
      </c>
      <c r="E239" s="226">
        <f>'100m.Eng'!E28</f>
        <v>0</v>
      </c>
      <c r="F239" s="227">
        <f>'100m.Eng'!F28</f>
        <v>0</v>
      </c>
      <c r="G239" s="225">
        <f>'100m.Eng'!A28</f>
        <v>21</v>
      </c>
      <c r="H239" s="147" t="s">
        <v>353</v>
      </c>
      <c r="I239" s="219"/>
      <c r="J239" s="141" t="str">
        <f>'YARIŞMA BİLGİLERİ'!$F$21</f>
        <v>Kadınlar</v>
      </c>
      <c r="K239" s="220" t="str">
        <f t="shared" si="11"/>
        <v>İzmir-Kulüpler Arası Atletizm Süper lig Yarışmaları</v>
      </c>
      <c r="L239" s="145" t="str">
        <f>'100m.Eng'!N$4</f>
        <v>3 Haziran 2014 17.55</v>
      </c>
      <c r="M239" s="145" t="s">
        <v>348</v>
      </c>
    </row>
    <row r="240" spans="1:13" s="221" customFormat="1" ht="26.25" customHeight="1">
      <c r="A240" s="139">
        <v>490</v>
      </c>
      <c r="B240" s="222" t="s">
        <v>354</v>
      </c>
      <c r="C240" s="224">
        <f>'100m.Eng'!C29</f>
        <v>0</v>
      </c>
      <c r="D240" s="226">
        <f>'100m.Eng'!D29</f>
        <v>0</v>
      </c>
      <c r="E240" s="226">
        <f>'100m.Eng'!E29</f>
        <v>0</v>
      </c>
      <c r="F240" s="227">
        <f>'100m.Eng'!F29</f>
        <v>0</v>
      </c>
      <c r="G240" s="225">
        <f>'100m.Eng'!A29</f>
        <v>22</v>
      </c>
      <c r="H240" s="147" t="s">
        <v>353</v>
      </c>
      <c r="I240" s="219"/>
      <c r="J240" s="141" t="str">
        <f>'YARIŞMA BİLGİLERİ'!$F$21</f>
        <v>Kadınlar</v>
      </c>
      <c r="K240" s="220" t="str">
        <f t="shared" si="11"/>
        <v>İzmir-Kulüpler Arası Atletizm Süper lig Yarışmaları</v>
      </c>
      <c r="L240" s="145" t="str">
        <f>'100m.Eng'!N$4</f>
        <v>3 Haziran 2014 17.55</v>
      </c>
      <c r="M240" s="145" t="s">
        <v>348</v>
      </c>
    </row>
    <row r="241" spans="1:13" s="221" customFormat="1" ht="26.25" customHeight="1">
      <c r="A241" s="139">
        <v>491</v>
      </c>
      <c r="B241" s="222" t="s">
        <v>354</v>
      </c>
      <c r="C241" s="224">
        <f>'100m.Eng'!C30</f>
        <v>0</v>
      </c>
      <c r="D241" s="226">
        <f>'100m.Eng'!D30</f>
        <v>0</v>
      </c>
      <c r="E241" s="226">
        <f>'100m.Eng'!E30</f>
        <v>0</v>
      </c>
      <c r="F241" s="227">
        <f>'100m.Eng'!F30</f>
        <v>0</v>
      </c>
      <c r="G241" s="225">
        <f>'100m.Eng'!A30</f>
        <v>23</v>
      </c>
      <c r="H241" s="147" t="s">
        <v>353</v>
      </c>
      <c r="I241" s="219"/>
      <c r="J241" s="141" t="str">
        <f>'YARIŞMA BİLGİLERİ'!$F$21</f>
        <v>Kadınlar</v>
      </c>
      <c r="K241" s="220" t="str">
        <f t="shared" si="11"/>
        <v>İzmir-Kulüpler Arası Atletizm Süper lig Yarışmaları</v>
      </c>
      <c r="L241" s="145" t="str">
        <f>'100m.Eng'!N$4</f>
        <v>3 Haziran 2014 17.55</v>
      </c>
      <c r="M241" s="145" t="s">
        <v>348</v>
      </c>
    </row>
    <row r="242" spans="1:13" s="221" customFormat="1" ht="26.25" customHeight="1">
      <c r="A242" s="139">
        <v>492</v>
      </c>
      <c r="B242" s="222" t="s">
        <v>354</v>
      </c>
      <c r="C242" s="224">
        <f>'100m.Eng'!C31</f>
        <v>0</v>
      </c>
      <c r="D242" s="226">
        <f>'100m.Eng'!D31</f>
        <v>0</v>
      </c>
      <c r="E242" s="226">
        <f>'100m.Eng'!E31</f>
        <v>0</v>
      </c>
      <c r="F242" s="227">
        <f>'100m.Eng'!F31</f>
        <v>0</v>
      </c>
      <c r="G242" s="225">
        <f>'100m.Eng'!A31</f>
        <v>24</v>
      </c>
      <c r="H242" s="147" t="s">
        <v>353</v>
      </c>
      <c r="I242" s="219"/>
      <c r="J242" s="141" t="str">
        <f>'YARIŞMA BİLGİLERİ'!$F$21</f>
        <v>Kadınlar</v>
      </c>
      <c r="K242" s="220" t="str">
        <f t="shared" si="11"/>
        <v>İzmir-Kulüpler Arası Atletizm Süper lig Yarışmaları</v>
      </c>
      <c r="L242" s="145" t="str">
        <f>'100m.Eng'!N$4</f>
        <v>3 Haziran 2014 17.55</v>
      </c>
      <c r="M242" s="145" t="s">
        <v>348</v>
      </c>
    </row>
    <row r="243" spans="1:13" s="221" customFormat="1" ht="26.25" customHeight="1">
      <c r="A243" s="139">
        <v>493</v>
      </c>
      <c r="B243" s="222" t="s">
        <v>354</v>
      </c>
      <c r="C243" s="224">
        <f>'100m.Eng'!C32</f>
        <v>0</v>
      </c>
      <c r="D243" s="226">
        <f>'100m.Eng'!D32</f>
        <v>0</v>
      </c>
      <c r="E243" s="226">
        <f>'100m.Eng'!E32</f>
        <v>0</v>
      </c>
      <c r="F243" s="227">
        <f>'100m.Eng'!F32</f>
        <v>0</v>
      </c>
      <c r="G243" s="225">
        <f>'100m.Eng'!A32</f>
        <v>25</v>
      </c>
      <c r="H243" s="147" t="s">
        <v>353</v>
      </c>
      <c r="I243" s="219"/>
      <c r="J243" s="141" t="str">
        <f>'YARIŞMA BİLGİLERİ'!$F$21</f>
        <v>Kadınlar</v>
      </c>
      <c r="K243" s="220" t="str">
        <f t="shared" si="11"/>
        <v>İzmir-Kulüpler Arası Atletizm Süper lig Yarışmaları</v>
      </c>
      <c r="L243" s="145" t="str">
        <f>'100m.Eng'!N$4</f>
        <v>3 Haziran 2014 17.55</v>
      </c>
      <c r="M243" s="145" t="s">
        <v>348</v>
      </c>
    </row>
    <row r="244" spans="1:13" s="221" customFormat="1" ht="26.25" customHeight="1">
      <c r="A244" s="139">
        <v>494</v>
      </c>
      <c r="B244" s="222" t="s">
        <v>354</v>
      </c>
      <c r="C244" s="224">
        <f>'100m.Eng'!C33</f>
        <v>0</v>
      </c>
      <c r="D244" s="226">
        <f>'100m.Eng'!D33</f>
        <v>0</v>
      </c>
      <c r="E244" s="226">
        <f>'100m.Eng'!E33</f>
        <v>0</v>
      </c>
      <c r="F244" s="227">
        <f>'100m.Eng'!F33</f>
        <v>0</v>
      </c>
      <c r="G244" s="225">
        <f>'100m.Eng'!A33</f>
        <v>26</v>
      </c>
      <c r="H244" s="147" t="s">
        <v>353</v>
      </c>
      <c r="I244" s="219"/>
      <c r="J244" s="141" t="str">
        <f>'YARIŞMA BİLGİLERİ'!$F$21</f>
        <v>Kadınlar</v>
      </c>
      <c r="K244" s="220" t="str">
        <f t="shared" si="11"/>
        <v>İzmir-Kulüpler Arası Atletizm Süper lig Yarışmaları</v>
      </c>
      <c r="L244" s="145" t="str">
        <f>'100m.Eng'!N$4</f>
        <v>3 Haziran 2014 17.55</v>
      </c>
      <c r="M244" s="145" t="s">
        <v>348</v>
      </c>
    </row>
    <row r="245" spans="1:13" s="221" customFormat="1" ht="26.25" customHeight="1">
      <c r="A245" s="139">
        <v>495</v>
      </c>
      <c r="B245" s="222" t="s">
        <v>354</v>
      </c>
      <c r="C245" s="224">
        <f>'100m.Eng'!C34</f>
        <v>0</v>
      </c>
      <c r="D245" s="226">
        <f>'100m.Eng'!D34</f>
        <v>0</v>
      </c>
      <c r="E245" s="226">
        <f>'100m.Eng'!E34</f>
        <v>0</v>
      </c>
      <c r="F245" s="227">
        <f>'100m.Eng'!F34</f>
        <v>0</v>
      </c>
      <c r="G245" s="225">
        <f>'100m.Eng'!A34</f>
        <v>27</v>
      </c>
      <c r="H245" s="147" t="s">
        <v>353</v>
      </c>
      <c r="I245" s="219"/>
      <c r="J245" s="141" t="str">
        <f>'YARIŞMA BİLGİLERİ'!$F$21</f>
        <v>Kadınlar</v>
      </c>
      <c r="K245" s="220" t="str">
        <f t="shared" si="11"/>
        <v>İzmir-Kulüpler Arası Atletizm Süper lig Yarışmaları</v>
      </c>
      <c r="L245" s="145" t="str">
        <f>'100m.Eng'!N$4</f>
        <v>3 Haziran 2014 17.55</v>
      </c>
      <c r="M245" s="145" t="s">
        <v>348</v>
      </c>
    </row>
    <row r="246" spans="1:13" s="221" customFormat="1" ht="26.25" customHeight="1">
      <c r="A246" s="139">
        <v>496</v>
      </c>
      <c r="B246" s="222" t="s">
        <v>354</v>
      </c>
      <c r="C246" s="224">
        <f>'100m.Eng'!C35</f>
        <v>0</v>
      </c>
      <c r="D246" s="226">
        <f>'100m.Eng'!D35</f>
        <v>0</v>
      </c>
      <c r="E246" s="226">
        <f>'100m.Eng'!E35</f>
        <v>0</v>
      </c>
      <c r="F246" s="227">
        <f>'100m.Eng'!F35</f>
        <v>0</v>
      </c>
      <c r="G246" s="225">
        <f>'100m.Eng'!A35</f>
        <v>28</v>
      </c>
      <c r="H246" s="147" t="s">
        <v>353</v>
      </c>
      <c r="I246" s="219"/>
      <c r="J246" s="141" t="str">
        <f>'YARIŞMA BİLGİLERİ'!$F$21</f>
        <v>Kadınlar</v>
      </c>
      <c r="K246" s="220" t="str">
        <f t="shared" si="11"/>
        <v>İzmir-Kulüpler Arası Atletizm Süper lig Yarışmaları</v>
      </c>
      <c r="L246" s="145" t="str">
        <f>'100m.Eng'!N$4</f>
        <v>3 Haziran 2014 17.55</v>
      </c>
      <c r="M246" s="145" t="s">
        <v>348</v>
      </c>
    </row>
    <row r="247" spans="1:13" s="221" customFormat="1" ht="26.25" customHeight="1">
      <c r="A247" s="139">
        <v>497</v>
      </c>
      <c r="B247" s="222" t="s">
        <v>354</v>
      </c>
      <c r="C247" s="224">
        <f>'100m.Eng'!C36</f>
        <v>0</v>
      </c>
      <c r="D247" s="226">
        <f>'100m.Eng'!D36</f>
        <v>0</v>
      </c>
      <c r="E247" s="226">
        <f>'100m.Eng'!E36</f>
        <v>0</v>
      </c>
      <c r="F247" s="227">
        <f>'100m.Eng'!F36</f>
        <v>0</v>
      </c>
      <c r="G247" s="225">
        <f>'100m.Eng'!A36</f>
        <v>29</v>
      </c>
      <c r="H247" s="147" t="s">
        <v>353</v>
      </c>
      <c r="I247" s="219"/>
      <c r="J247" s="141" t="str">
        <f>'YARIŞMA BİLGİLERİ'!$F$21</f>
        <v>Kadınlar</v>
      </c>
      <c r="K247" s="220" t="str">
        <f t="shared" si="11"/>
        <v>İzmir-Kulüpler Arası Atletizm Süper lig Yarışmaları</v>
      </c>
      <c r="L247" s="145" t="str">
        <f>'100m.Eng'!N$4</f>
        <v>3 Haziran 2014 17.55</v>
      </c>
      <c r="M247" s="145" t="s">
        <v>348</v>
      </c>
    </row>
    <row r="248" spans="1:13" s="221" customFormat="1" ht="26.25" customHeight="1">
      <c r="A248" s="139">
        <v>498</v>
      </c>
      <c r="B248" s="222" t="s">
        <v>354</v>
      </c>
      <c r="C248" s="224">
        <f>'100m.Eng'!C37</f>
        <v>0</v>
      </c>
      <c r="D248" s="226">
        <f>'100m.Eng'!D37</f>
        <v>0</v>
      </c>
      <c r="E248" s="226">
        <f>'100m.Eng'!E37</f>
        <v>0</v>
      </c>
      <c r="F248" s="227">
        <f>'100m.Eng'!F37</f>
        <v>0</v>
      </c>
      <c r="G248" s="225">
        <f>'100m.Eng'!A37</f>
        <v>30</v>
      </c>
      <c r="H248" s="147" t="s">
        <v>353</v>
      </c>
      <c r="I248" s="219"/>
      <c r="J248" s="141" t="str">
        <f>'YARIŞMA BİLGİLERİ'!$F$21</f>
        <v>Kadınlar</v>
      </c>
      <c r="K248" s="220" t="str">
        <f t="shared" si="11"/>
        <v>İzmir-Kulüpler Arası Atletizm Süper lig Yarışmaları</v>
      </c>
      <c r="L248" s="145" t="str">
        <f>'100m.Eng'!N$4</f>
        <v>3 Haziran 2014 17.55</v>
      </c>
      <c r="M248" s="145" t="s">
        <v>348</v>
      </c>
    </row>
    <row r="249" spans="1:13" s="221" customFormat="1" ht="26.25" customHeight="1">
      <c r="A249" s="139">
        <v>499</v>
      </c>
      <c r="B249" s="222" t="s">
        <v>354</v>
      </c>
      <c r="C249" s="224">
        <f>'100m.Eng'!C38</f>
        <v>0</v>
      </c>
      <c r="D249" s="226">
        <f>'100m.Eng'!D38</f>
        <v>0</v>
      </c>
      <c r="E249" s="226">
        <f>'100m.Eng'!E38</f>
        <v>0</v>
      </c>
      <c r="F249" s="227">
        <f>'100m.Eng'!F38</f>
        <v>0</v>
      </c>
      <c r="G249" s="225">
        <f>'100m.Eng'!A38</f>
        <v>31</v>
      </c>
      <c r="H249" s="147" t="s">
        <v>353</v>
      </c>
      <c r="I249" s="219"/>
      <c r="J249" s="141" t="str">
        <f>'YARIŞMA BİLGİLERİ'!$F$21</f>
        <v>Kadınlar</v>
      </c>
      <c r="K249" s="220" t="str">
        <f t="shared" si="11"/>
        <v>İzmir-Kulüpler Arası Atletizm Süper lig Yarışmaları</v>
      </c>
      <c r="L249" s="145" t="str">
        <f>'100m.Eng'!N$4</f>
        <v>3 Haziran 2014 17.55</v>
      </c>
      <c r="M249" s="145" t="s">
        <v>348</v>
      </c>
    </row>
    <row r="250" spans="1:13" s="221" customFormat="1" ht="26.25" customHeight="1">
      <c r="A250" s="139">
        <v>500</v>
      </c>
      <c r="B250" s="222" t="s">
        <v>354</v>
      </c>
      <c r="C250" s="224">
        <f>'100m.Eng'!C39</f>
        <v>0</v>
      </c>
      <c r="D250" s="226">
        <f>'100m.Eng'!D39</f>
        <v>0</v>
      </c>
      <c r="E250" s="226">
        <f>'100m.Eng'!E39</f>
        <v>0</v>
      </c>
      <c r="F250" s="227">
        <f>'100m.Eng'!F39</f>
        <v>0</v>
      </c>
      <c r="G250" s="225">
        <f>'100m.Eng'!A39</f>
        <v>32</v>
      </c>
      <c r="H250" s="147" t="s">
        <v>353</v>
      </c>
      <c r="I250" s="219"/>
      <c r="J250" s="141" t="str">
        <f>'YARIŞMA BİLGİLERİ'!$F$21</f>
        <v>Kadınlar</v>
      </c>
      <c r="K250" s="220" t="str">
        <f t="shared" si="11"/>
        <v>İzmir-Kulüpler Arası Atletizm Süper lig Yarışmaları</v>
      </c>
      <c r="L250" s="145" t="str">
        <f>'100m.Eng'!N$4</f>
        <v>3 Haziran 2014 17.55</v>
      </c>
      <c r="M250" s="145" t="s">
        <v>348</v>
      </c>
    </row>
    <row r="251" spans="1:13" s="221" customFormat="1" ht="26.25" customHeight="1">
      <c r="A251" s="139">
        <v>501</v>
      </c>
      <c r="B251" s="222" t="s">
        <v>354</v>
      </c>
      <c r="C251" s="224">
        <f>'100m.Eng'!C40</f>
        <v>0</v>
      </c>
      <c r="D251" s="226">
        <f>'100m.Eng'!D40</f>
        <v>0</v>
      </c>
      <c r="E251" s="226">
        <f>'100m.Eng'!E40</f>
        <v>0</v>
      </c>
      <c r="F251" s="227">
        <f>'100m.Eng'!F40</f>
        <v>0</v>
      </c>
      <c r="G251" s="225">
        <f>'100m.Eng'!A40</f>
        <v>33</v>
      </c>
      <c r="H251" s="147" t="s">
        <v>353</v>
      </c>
      <c r="I251" s="219"/>
      <c r="J251" s="141" t="str">
        <f>'YARIŞMA BİLGİLERİ'!$F$21</f>
        <v>Kadınlar</v>
      </c>
      <c r="K251" s="220" t="str">
        <f t="shared" si="11"/>
        <v>İzmir-Kulüpler Arası Atletizm Süper lig Yarışmaları</v>
      </c>
      <c r="L251" s="145" t="str">
        <f>'100m.Eng'!N$4</f>
        <v>3 Haziran 2014 17.55</v>
      </c>
      <c r="M251" s="145" t="s">
        <v>348</v>
      </c>
    </row>
    <row r="252" spans="1:13" s="221" customFormat="1" ht="26.25" customHeight="1">
      <c r="A252" s="139">
        <v>502</v>
      </c>
      <c r="B252" s="222" t="s">
        <v>354</v>
      </c>
      <c r="C252" s="224">
        <f>'100m.Eng'!C41</f>
        <v>0</v>
      </c>
      <c r="D252" s="226">
        <f>'100m.Eng'!D41</f>
        <v>0</v>
      </c>
      <c r="E252" s="226">
        <f>'100m.Eng'!E41</f>
        <v>0</v>
      </c>
      <c r="F252" s="227">
        <f>'100m.Eng'!F41</f>
        <v>0</v>
      </c>
      <c r="G252" s="225">
        <f>'100m.Eng'!A41</f>
        <v>34</v>
      </c>
      <c r="H252" s="147" t="s">
        <v>353</v>
      </c>
      <c r="I252" s="219"/>
      <c r="J252" s="141" t="str">
        <f>'YARIŞMA BİLGİLERİ'!$F$21</f>
        <v>Kadınlar</v>
      </c>
      <c r="K252" s="220" t="str">
        <f t="shared" si="11"/>
        <v>İzmir-Kulüpler Arası Atletizm Süper lig Yarışmaları</v>
      </c>
      <c r="L252" s="145" t="str">
        <f>'100m.Eng'!N$4</f>
        <v>3 Haziran 2014 17.55</v>
      </c>
      <c r="M252" s="145" t="s">
        <v>348</v>
      </c>
    </row>
    <row r="253" spans="1:13" s="221" customFormat="1" ht="26.25" customHeight="1">
      <c r="A253" s="139">
        <v>503</v>
      </c>
      <c r="B253" s="222" t="s">
        <v>354</v>
      </c>
      <c r="C253" s="224">
        <f>'100m.Eng'!C42</f>
        <v>0</v>
      </c>
      <c r="D253" s="226">
        <f>'100m.Eng'!D42</f>
        <v>0</v>
      </c>
      <c r="E253" s="226">
        <f>'100m.Eng'!E42</f>
        <v>0</v>
      </c>
      <c r="F253" s="227">
        <f>'100m.Eng'!F42</f>
        <v>0</v>
      </c>
      <c r="G253" s="225">
        <f>'100m.Eng'!A42</f>
        <v>35</v>
      </c>
      <c r="H253" s="147" t="s">
        <v>353</v>
      </c>
      <c r="I253" s="219"/>
      <c r="J253" s="141" t="str">
        <f>'YARIŞMA BİLGİLERİ'!$F$21</f>
        <v>Kadınlar</v>
      </c>
      <c r="K253" s="220" t="str">
        <f t="shared" si="11"/>
        <v>İzmir-Kulüpler Arası Atletizm Süper lig Yarışmaları</v>
      </c>
      <c r="L253" s="145" t="str">
        <f>'100m.Eng'!N$4</f>
        <v>3 Haziran 2014 17.55</v>
      </c>
      <c r="M253" s="145" t="s">
        <v>348</v>
      </c>
    </row>
    <row r="254" spans="1:13" s="221" customFormat="1" ht="26.25" customHeight="1">
      <c r="A254" s="139">
        <v>504</v>
      </c>
      <c r="B254" s="222" t="s">
        <v>354</v>
      </c>
      <c r="C254" s="224">
        <f>'100m.Eng'!C43</f>
        <v>0</v>
      </c>
      <c r="D254" s="226">
        <f>'100m.Eng'!D43</f>
        <v>0</v>
      </c>
      <c r="E254" s="226">
        <f>'100m.Eng'!E43</f>
        <v>0</v>
      </c>
      <c r="F254" s="227">
        <f>'100m.Eng'!F43</f>
        <v>0</v>
      </c>
      <c r="G254" s="225">
        <f>'100m.Eng'!A43</f>
        <v>36</v>
      </c>
      <c r="H254" s="147" t="s">
        <v>353</v>
      </c>
      <c r="I254" s="219"/>
      <c r="J254" s="141" t="str">
        <f>'YARIŞMA BİLGİLERİ'!$F$21</f>
        <v>Kadınlar</v>
      </c>
      <c r="K254" s="220" t="str">
        <f t="shared" si="11"/>
        <v>İzmir-Kulüpler Arası Atletizm Süper lig Yarışmaları</v>
      </c>
      <c r="L254" s="145" t="str">
        <f>'100m.Eng'!N$4</f>
        <v>3 Haziran 2014 17.55</v>
      </c>
      <c r="M254" s="145" t="s">
        <v>348</v>
      </c>
    </row>
    <row r="255" spans="1:13" s="221" customFormat="1" ht="26.25" customHeight="1">
      <c r="A255" s="139">
        <v>505</v>
      </c>
      <c r="B255" s="222" t="s">
        <v>354</v>
      </c>
      <c r="C255" s="224">
        <f>'100m.Eng'!C44</f>
        <v>0</v>
      </c>
      <c r="D255" s="226">
        <f>'100m.Eng'!D44</f>
        <v>0</v>
      </c>
      <c r="E255" s="226">
        <f>'100m.Eng'!E44</f>
        <v>0</v>
      </c>
      <c r="F255" s="227">
        <f>'100m.Eng'!F44</f>
        <v>0</v>
      </c>
      <c r="G255" s="225">
        <f>'100m.Eng'!A44</f>
        <v>37</v>
      </c>
      <c r="H255" s="147" t="s">
        <v>353</v>
      </c>
      <c r="I255" s="219"/>
      <c r="J255" s="141" t="str">
        <f>'YARIŞMA BİLGİLERİ'!$F$21</f>
        <v>Kadınlar</v>
      </c>
      <c r="K255" s="220" t="str">
        <f t="shared" si="11"/>
        <v>İzmir-Kulüpler Arası Atletizm Süper lig Yarışmaları</v>
      </c>
      <c r="L255" s="145" t="str">
        <f>'100m.Eng'!N$4</f>
        <v>3 Haziran 2014 17.55</v>
      </c>
      <c r="M255" s="145" t="s">
        <v>348</v>
      </c>
    </row>
    <row r="256" spans="1:13" s="221" customFormat="1" ht="26.25" customHeight="1">
      <c r="A256" s="139">
        <v>506</v>
      </c>
      <c r="B256" s="222" t="s">
        <v>217</v>
      </c>
      <c r="C256" s="224">
        <f>'1500m.'!C8</f>
        <v>33285</v>
      </c>
      <c r="D256" s="226" t="str">
        <f>'1500m.'!D8</f>
        <v>TUĞBA KOYUNCU</v>
      </c>
      <c r="E256" s="226" t="str">
        <f>'1500m.'!E8</f>
        <v>İSTANBUL-ENKA SPOR KULÜBÜ</v>
      </c>
      <c r="F256" s="228">
        <f>'1500m.'!F8</f>
        <v>41758</v>
      </c>
      <c r="G256" s="225">
        <f>'1500m.'!A8</f>
        <v>1</v>
      </c>
      <c r="H256" s="147" t="s">
        <v>210</v>
      </c>
      <c r="I256" s="219"/>
      <c r="J256" s="141" t="str">
        <f>'YARIŞMA BİLGİLERİ'!$F$21</f>
        <v>Kadınlar</v>
      </c>
      <c r="K256" s="220" t="str">
        <f t="shared" si="11"/>
        <v>İzmir-Kulüpler Arası Atletizm Süper lig Yarışmaları</v>
      </c>
      <c r="L256" s="145" t="str">
        <f>'1500m.'!N$4</f>
        <v>3 Haziran 2014 20.10</v>
      </c>
      <c r="M256" s="145" t="s">
        <v>348</v>
      </c>
    </row>
    <row r="257" spans="1:13" s="221" customFormat="1" ht="26.25" customHeight="1">
      <c r="A257" s="139">
        <v>507</v>
      </c>
      <c r="B257" s="222" t="s">
        <v>217</v>
      </c>
      <c r="C257" s="224">
        <f>'1500m.'!C9</f>
        <v>33819</v>
      </c>
      <c r="D257" s="226" t="str">
        <f>'1500m.'!D9</f>
        <v>GAMZE BULUT</v>
      </c>
      <c r="E257" s="226" t="str">
        <f>'1500m.'!E9</f>
        <v>İSTANBUL-FENERBAHÇE</v>
      </c>
      <c r="F257" s="228">
        <f>'1500m.'!F9</f>
        <v>41831</v>
      </c>
      <c r="G257" s="225">
        <f>'1500m.'!A9</f>
        <v>2</v>
      </c>
      <c r="H257" s="147" t="s">
        <v>210</v>
      </c>
      <c r="I257" s="219"/>
      <c r="J257" s="141" t="str">
        <f>'YARIŞMA BİLGİLERİ'!$F$21</f>
        <v>Kadınlar</v>
      </c>
      <c r="K257" s="220" t="str">
        <f t="shared" si="11"/>
        <v>İzmir-Kulüpler Arası Atletizm Süper lig Yarışmaları</v>
      </c>
      <c r="L257" s="145" t="str">
        <f>'1500m.'!N$4</f>
        <v>3 Haziran 2014 20.10</v>
      </c>
      <c r="M257" s="145" t="s">
        <v>348</v>
      </c>
    </row>
    <row r="258" spans="1:13" s="221" customFormat="1" ht="26.25" customHeight="1">
      <c r="A258" s="139">
        <v>508</v>
      </c>
      <c r="B258" s="222" t="s">
        <v>217</v>
      </c>
      <c r="C258" s="224">
        <f>'1500m.'!C10</f>
        <v>0</v>
      </c>
      <c r="D258" s="226" t="str">
        <f>'1500m.'!D10</f>
        <v>E.BAHAR DÖLEK</v>
      </c>
      <c r="E258" s="226" t="str">
        <f>'1500m.'!E10</f>
        <v>MERSİN-MESKİSPOR</v>
      </c>
      <c r="F258" s="228">
        <f>'1500m.'!F10</f>
        <v>42834</v>
      </c>
      <c r="G258" s="225">
        <f>'1500m.'!A10</f>
        <v>3</v>
      </c>
      <c r="H258" s="147" t="s">
        <v>210</v>
      </c>
      <c r="I258" s="219"/>
      <c r="J258" s="141" t="str">
        <f>'YARIŞMA BİLGİLERİ'!$F$21</f>
        <v>Kadınlar</v>
      </c>
      <c r="K258" s="220" t="str">
        <f t="shared" si="11"/>
        <v>İzmir-Kulüpler Arası Atletizm Süper lig Yarışmaları</v>
      </c>
      <c r="L258" s="145" t="str">
        <f>'1500m.'!N$4</f>
        <v>3 Haziran 2014 20.10</v>
      </c>
      <c r="M258" s="145" t="s">
        <v>348</v>
      </c>
    </row>
    <row r="259" spans="1:13" s="221" customFormat="1" ht="26.25" customHeight="1">
      <c r="A259" s="139">
        <v>509</v>
      </c>
      <c r="B259" s="222" t="s">
        <v>217</v>
      </c>
      <c r="C259" s="224">
        <f>'1500m.'!C11</f>
        <v>34568</v>
      </c>
      <c r="D259" s="226" t="str">
        <f>'1500m.'!D11</f>
        <v>Betül ARSLAN</v>
      </c>
      <c r="E259" s="226" t="str">
        <f>'1500m.'!E11</f>
        <v>BURSA-BURSA BÜYÜKŞEHİR BELEDİYESPOR K.</v>
      </c>
      <c r="F259" s="228">
        <f>'1500m.'!F11</f>
        <v>43179</v>
      </c>
      <c r="G259" s="225">
        <f>'1500m.'!A11</f>
        <v>4</v>
      </c>
      <c r="H259" s="147" t="s">
        <v>210</v>
      </c>
      <c r="I259" s="219"/>
      <c r="J259" s="141" t="str">
        <f>'YARIŞMA BİLGİLERİ'!$F$21</f>
        <v>Kadınlar</v>
      </c>
      <c r="K259" s="220" t="str">
        <f t="shared" si="11"/>
        <v>İzmir-Kulüpler Arası Atletizm Süper lig Yarışmaları</v>
      </c>
      <c r="L259" s="145" t="str">
        <f>'1500m.'!N$4</f>
        <v>3 Haziran 2014 20.10</v>
      </c>
      <c r="M259" s="145" t="s">
        <v>348</v>
      </c>
    </row>
    <row r="260" spans="1:13" s="221" customFormat="1" ht="26.25" customHeight="1">
      <c r="A260" s="139">
        <v>510</v>
      </c>
      <c r="B260" s="222" t="s">
        <v>217</v>
      </c>
      <c r="C260" s="224" t="str">
        <f>'1500m.'!C12</f>
        <v>09 09 1987</v>
      </c>
      <c r="D260" s="226" t="str">
        <f>'1500m.'!D12</f>
        <v>Şeyma YILDIZ</v>
      </c>
      <c r="E260" s="226" t="str">
        <f>'1500m.'!E12</f>
        <v>İSTANBUL-BEŞİKTAŞ J.K</v>
      </c>
      <c r="F260" s="228">
        <f>'1500m.'!F12</f>
        <v>43689</v>
      </c>
      <c r="G260" s="225">
        <f>'1500m.'!A12</f>
        <v>5</v>
      </c>
      <c r="H260" s="147" t="s">
        <v>210</v>
      </c>
      <c r="I260" s="219"/>
      <c r="J260" s="141" t="str">
        <f>'YARIŞMA BİLGİLERİ'!$F$21</f>
        <v>Kadınlar</v>
      </c>
      <c r="K260" s="220" t="str">
        <f t="shared" si="11"/>
        <v>İzmir-Kulüpler Arası Atletizm Süper lig Yarışmaları</v>
      </c>
      <c r="L260" s="145" t="str">
        <f>'1500m.'!N$4</f>
        <v>3 Haziran 2014 20.10</v>
      </c>
      <c r="M260" s="145" t="s">
        <v>348</v>
      </c>
    </row>
    <row r="261" spans="1:13" s="221" customFormat="1" ht="26.25" customHeight="1">
      <c r="A261" s="139">
        <v>511</v>
      </c>
      <c r="B261" s="222" t="s">
        <v>217</v>
      </c>
      <c r="C261" s="224">
        <f>'1500m.'!C13</f>
        <v>35668</v>
      </c>
      <c r="D261" s="226" t="str">
        <f>'1500m.'!D13</f>
        <v>SONGÜL KONAK</v>
      </c>
      <c r="E261" s="226" t="str">
        <f>'1500m.'!E13</f>
        <v>BURSA-OSMANGAZİ BELEDİYESPOR</v>
      </c>
      <c r="F261" s="228">
        <f>'1500m.'!F13</f>
        <v>43969</v>
      </c>
      <c r="G261" s="225">
        <f>'1500m.'!A13</f>
        <v>6</v>
      </c>
      <c r="H261" s="147" t="s">
        <v>210</v>
      </c>
      <c r="I261" s="219"/>
      <c r="J261" s="141" t="str">
        <f>'YARIŞMA BİLGİLERİ'!$F$21</f>
        <v>Kadınlar</v>
      </c>
      <c r="K261" s="220" t="str">
        <f t="shared" si="11"/>
        <v>İzmir-Kulüpler Arası Atletizm Süper lig Yarışmaları</v>
      </c>
      <c r="L261" s="145" t="str">
        <f>'1500m.'!N$4</f>
        <v>3 Haziran 2014 20.10</v>
      </c>
      <c r="M261" s="145" t="s">
        <v>348</v>
      </c>
    </row>
    <row r="262" spans="1:13" s="221" customFormat="1" ht="26.25" customHeight="1">
      <c r="A262" s="139">
        <v>512</v>
      </c>
      <c r="B262" s="222" t="s">
        <v>217</v>
      </c>
      <c r="C262" s="224">
        <f>'1500m.'!C14</f>
        <v>35431</v>
      </c>
      <c r="D262" s="226" t="str">
        <f>'1500m.'!D14</f>
        <v>DAMLA ÇELİK</v>
      </c>
      <c r="E262" s="226" t="str">
        <f>'1500m.'!E14</f>
        <v>İSTANBUL-ÜSKÜDAR BELEDİYESİ SPOR KULÜBÜ</v>
      </c>
      <c r="F262" s="228">
        <f>'1500m.'!F14</f>
        <v>45175</v>
      </c>
      <c r="G262" s="225">
        <f>'1500m.'!A14</f>
        <v>7</v>
      </c>
      <c r="H262" s="147" t="s">
        <v>210</v>
      </c>
      <c r="I262" s="219"/>
      <c r="J262" s="141" t="str">
        <f>'YARIŞMA BİLGİLERİ'!$F$21</f>
        <v>Kadınlar</v>
      </c>
      <c r="K262" s="220" t="str">
        <f t="shared" si="11"/>
        <v>İzmir-Kulüpler Arası Atletizm Süper lig Yarışmaları</v>
      </c>
      <c r="L262" s="145" t="str">
        <f>'1500m.'!N$4</f>
        <v>3 Haziran 2014 20.10</v>
      </c>
      <c r="M262" s="145" t="s">
        <v>348</v>
      </c>
    </row>
    <row r="263" spans="1:13" s="221" customFormat="1" ht="26.25" customHeight="1">
      <c r="A263" s="139">
        <v>513</v>
      </c>
      <c r="B263" s="222" t="s">
        <v>217</v>
      </c>
      <c r="C263" s="224">
        <f>'1500m.'!C15</f>
        <v>35796</v>
      </c>
      <c r="D263" s="226" t="str">
        <f>'1500m.'!D15</f>
        <v>MEHTAP KILIÇHAN</v>
      </c>
      <c r="E263" s="226" t="str">
        <f>'1500m.'!E15</f>
        <v>İZMİR-İZMİR BÜYÜKŞEHİR BELEDİYE SPOR KLUBÜ</v>
      </c>
      <c r="F263" s="228">
        <f>'1500m.'!F15</f>
        <v>53198</v>
      </c>
      <c r="G263" s="225">
        <f>'1500m.'!A15</f>
        <v>8</v>
      </c>
      <c r="H263" s="147" t="s">
        <v>210</v>
      </c>
      <c r="I263" s="219"/>
      <c r="J263" s="141" t="str">
        <f>'YARIŞMA BİLGİLERİ'!$F$21</f>
        <v>Kadınlar</v>
      </c>
      <c r="K263" s="220" t="str">
        <f t="shared" si="11"/>
        <v>İzmir-Kulüpler Arası Atletizm Süper lig Yarışmaları</v>
      </c>
      <c r="L263" s="145" t="str">
        <f>'1500m.'!N$4</f>
        <v>3 Haziran 2014 20.10</v>
      </c>
      <c r="M263" s="145" t="s">
        <v>348</v>
      </c>
    </row>
    <row r="264" spans="1:13" s="221" customFormat="1" ht="26.25" customHeight="1">
      <c r="A264" s="139">
        <v>514</v>
      </c>
      <c r="B264" s="222" t="s">
        <v>217</v>
      </c>
      <c r="C264" s="224">
        <f>'1500m.'!C16</f>
        <v>0</v>
      </c>
      <c r="D264" s="226">
        <f>'1500m.'!D16</f>
        <v>0</v>
      </c>
      <c r="E264" s="226">
        <f>'1500m.'!E16</f>
        <v>0</v>
      </c>
      <c r="F264" s="228">
        <f>'1500m.'!F16</f>
        <v>0</v>
      </c>
      <c r="G264" s="225">
        <f>'1500m.'!A16</f>
        <v>0</v>
      </c>
      <c r="H264" s="147" t="s">
        <v>210</v>
      </c>
      <c r="I264" s="219"/>
      <c r="J264" s="141" t="str">
        <f>'YARIŞMA BİLGİLERİ'!$F$21</f>
        <v>Kadınlar</v>
      </c>
      <c r="K264" s="220" t="str">
        <f t="shared" si="11"/>
        <v>İzmir-Kulüpler Arası Atletizm Süper lig Yarışmaları</v>
      </c>
      <c r="L264" s="145" t="str">
        <f>'1500m.'!N$4</f>
        <v>3 Haziran 2014 20.10</v>
      </c>
      <c r="M264" s="145" t="s">
        <v>348</v>
      </c>
    </row>
    <row r="265" spans="1:13" s="221" customFormat="1" ht="26.25" customHeight="1">
      <c r="A265" s="139">
        <v>515</v>
      </c>
      <c r="B265" s="222" t="s">
        <v>217</v>
      </c>
      <c r="C265" s="224">
        <f>'1500m.'!C17</f>
        <v>0</v>
      </c>
      <c r="D265" s="226">
        <f>'1500m.'!D17</f>
        <v>0</v>
      </c>
      <c r="E265" s="226">
        <f>'1500m.'!E17</f>
        <v>0</v>
      </c>
      <c r="F265" s="228">
        <f>'1500m.'!F17</f>
        <v>0</v>
      </c>
      <c r="G265" s="225">
        <f>'1500m.'!A17</f>
        <v>0</v>
      </c>
      <c r="H265" s="147" t="s">
        <v>210</v>
      </c>
      <c r="I265" s="219"/>
      <c r="J265" s="141" t="str">
        <f>'YARIŞMA BİLGİLERİ'!$F$21</f>
        <v>Kadınlar</v>
      </c>
      <c r="K265" s="220" t="str">
        <f t="shared" ref="K265:K327" si="12">CONCATENATE(K$1,"-",A$1)</f>
        <v>İzmir-Kulüpler Arası Atletizm Süper lig Yarışmaları</v>
      </c>
      <c r="L265" s="145" t="str">
        <f>'1500m.'!N$4</f>
        <v>3 Haziran 2014 20.10</v>
      </c>
      <c r="M265" s="145" t="s">
        <v>348</v>
      </c>
    </row>
    <row r="266" spans="1:13" s="221" customFormat="1" ht="26.25" customHeight="1">
      <c r="A266" s="139">
        <v>516</v>
      </c>
      <c r="B266" s="222" t="s">
        <v>217</v>
      </c>
      <c r="C266" s="224">
        <f>'1500m.'!C18</f>
        <v>0</v>
      </c>
      <c r="D266" s="226">
        <f>'1500m.'!D18</f>
        <v>0</v>
      </c>
      <c r="E266" s="226">
        <f>'1500m.'!E18</f>
        <v>0</v>
      </c>
      <c r="F266" s="228">
        <f>'1500m.'!F18</f>
        <v>0</v>
      </c>
      <c r="G266" s="225">
        <f>'1500m.'!A18</f>
        <v>0</v>
      </c>
      <c r="H266" s="147" t="s">
        <v>210</v>
      </c>
      <c r="I266" s="219"/>
      <c r="J266" s="141" t="str">
        <f>'YARIŞMA BİLGİLERİ'!$F$21</f>
        <v>Kadınlar</v>
      </c>
      <c r="K266" s="220" t="str">
        <f t="shared" si="12"/>
        <v>İzmir-Kulüpler Arası Atletizm Süper lig Yarışmaları</v>
      </c>
      <c r="L266" s="145" t="str">
        <f>'1500m.'!N$4</f>
        <v>3 Haziran 2014 20.10</v>
      </c>
      <c r="M266" s="145" t="s">
        <v>348</v>
      </c>
    </row>
    <row r="267" spans="1:13" s="221" customFormat="1" ht="26.25" customHeight="1">
      <c r="A267" s="139">
        <v>517</v>
      </c>
      <c r="B267" s="222" t="s">
        <v>217</v>
      </c>
      <c r="C267" s="224">
        <f>'1500m.'!C19</f>
        <v>0</v>
      </c>
      <c r="D267" s="226">
        <f>'1500m.'!D19</f>
        <v>0</v>
      </c>
      <c r="E267" s="226">
        <f>'1500m.'!E19</f>
        <v>0</v>
      </c>
      <c r="F267" s="228">
        <f>'1500m.'!F19</f>
        <v>0</v>
      </c>
      <c r="G267" s="225">
        <f>'1500m.'!A19</f>
        <v>0</v>
      </c>
      <c r="H267" s="147" t="s">
        <v>210</v>
      </c>
      <c r="I267" s="219"/>
      <c r="J267" s="141" t="str">
        <f>'YARIŞMA BİLGİLERİ'!$F$21</f>
        <v>Kadınlar</v>
      </c>
      <c r="K267" s="220" t="str">
        <f t="shared" si="12"/>
        <v>İzmir-Kulüpler Arası Atletizm Süper lig Yarışmaları</v>
      </c>
      <c r="L267" s="145" t="str">
        <f>'1500m.'!N$4</f>
        <v>3 Haziran 2014 20.10</v>
      </c>
      <c r="M267" s="145" t="s">
        <v>348</v>
      </c>
    </row>
    <row r="268" spans="1:13" s="221" customFormat="1" ht="26.25" customHeight="1">
      <c r="A268" s="139">
        <v>518</v>
      </c>
      <c r="B268" s="222" t="s">
        <v>217</v>
      </c>
      <c r="C268" s="224">
        <f>'1500m.'!C20</f>
        <v>0</v>
      </c>
      <c r="D268" s="226">
        <f>'1500m.'!D20</f>
        <v>0</v>
      </c>
      <c r="E268" s="226">
        <f>'1500m.'!E20</f>
        <v>0</v>
      </c>
      <c r="F268" s="228">
        <f>'1500m.'!F20</f>
        <v>0</v>
      </c>
      <c r="G268" s="225">
        <f>'1500m.'!A20</f>
        <v>0</v>
      </c>
      <c r="H268" s="147" t="s">
        <v>210</v>
      </c>
      <c r="I268" s="219"/>
      <c r="J268" s="141" t="str">
        <f>'YARIŞMA BİLGİLERİ'!$F$21</f>
        <v>Kadınlar</v>
      </c>
      <c r="K268" s="220" t="str">
        <f t="shared" si="12"/>
        <v>İzmir-Kulüpler Arası Atletizm Süper lig Yarışmaları</v>
      </c>
      <c r="L268" s="145" t="str">
        <f>'1500m.'!N$4</f>
        <v>3 Haziran 2014 20.10</v>
      </c>
      <c r="M268" s="145" t="s">
        <v>348</v>
      </c>
    </row>
    <row r="269" spans="1:13" s="221" customFormat="1" ht="26.25" customHeight="1">
      <c r="A269" s="139">
        <v>519</v>
      </c>
      <c r="B269" s="222" t="s">
        <v>217</v>
      </c>
      <c r="C269" s="224">
        <f>'1500m.'!C21</f>
        <v>0</v>
      </c>
      <c r="D269" s="226">
        <f>'1500m.'!D21</f>
        <v>0</v>
      </c>
      <c r="E269" s="226">
        <f>'1500m.'!E21</f>
        <v>0</v>
      </c>
      <c r="F269" s="228">
        <f>'1500m.'!F21</f>
        <v>0</v>
      </c>
      <c r="G269" s="225">
        <f>'1500m.'!A21</f>
        <v>0</v>
      </c>
      <c r="H269" s="147" t="s">
        <v>210</v>
      </c>
      <c r="I269" s="219"/>
      <c r="J269" s="141" t="str">
        <f>'YARIŞMA BİLGİLERİ'!$F$21</f>
        <v>Kadınlar</v>
      </c>
      <c r="K269" s="220" t="str">
        <f t="shared" si="12"/>
        <v>İzmir-Kulüpler Arası Atletizm Süper lig Yarışmaları</v>
      </c>
      <c r="L269" s="145" t="str">
        <f>'1500m.'!N$4</f>
        <v>3 Haziran 2014 20.10</v>
      </c>
      <c r="M269" s="145" t="s">
        <v>348</v>
      </c>
    </row>
    <row r="270" spans="1:13" s="221" customFormat="1" ht="26.25" customHeight="1">
      <c r="A270" s="139">
        <v>520</v>
      </c>
      <c r="B270" s="222" t="s">
        <v>217</v>
      </c>
      <c r="C270" s="224">
        <f>'1500m.'!C22</f>
        <v>0</v>
      </c>
      <c r="D270" s="226">
        <f>'1500m.'!D22</f>
        <v>0</v>
      </c>
      <c r="E270" s="226">
        <f>'1500m.'!E22</f>
        <v>0</v>
      </c>
      <c r="F270" s="228">
        <f>'1500m.'!F22</f>
        <v>0</v>
      </c>
      <c r="G270" s="225">
        <f>'1500m.'!A22</f>
        <v>0</v>
      </c>
      <c r="H270" s="147" t="s">
        <v>210</v>
      </c>
      <c r="I270" s="219"/>
      <c r="J270" s="141" t="str">
        <f>'YARIŞMA BİLGİLERİ'!$F$21</f>
        <v>Kadınlar</v>
      </c>
      <c r="K270" s="220" t="str">
        <f t="shared" si="12"/>
        <v>İzmir-Kulüpler Arası Atletizm Süper lig Yarışmaları</v>
      </c>
      <c r="L270" s="145" t="str">
        <f>'1500m.'!N$4</f>
        <v>3 Haziran 2014 20.10</v>
      </c>
      <c r="M270" s="145" t="s">
        <v>348</v>
      </c>
    </row>
    <row r="271" spans="1:13" s="221" customFormat="1" ht="26.25" customHeight="1">
      <c r="A271" s="139">
        <v>521</v>
      </c>
      <c r="B271" s="222" t="s">
        <v>217</v>
      </c>
      <c r="C271" s="224">
        <f>'1500m.'!C23</f>
        <v>0</v>
      </c>
      <c r="D271" s="226">
        <f>'1500m.'!D23</f>
        <v>0</v>
      </c>
      <c r="E271" s="226">
        <f>'1500m.'!E23</f>
        <v>0</v>
      </c>
      <c r="F271" s="228">
        <f>'1500m.'!F23</f>
        <v>0</v>
      </c>
      <c r="G271" s="225">
        <f>'1500m.'!A23</f>
        <v>0</v>
      </c>
      <c r="H271" s="147" t="s">
        <v>210</v>
      </c>
      <c r="I271" s="219"/>
      <c r="J271" s="141" t="str">
        <f>'YARIŞMA BİLGİLERİ'!$F$21</f>
        <v>Kadınlar</v>
      </c>
      <c r="K271" s="220" t="str">
        <f t="shared" si="12"/>
        <v>İzmir-Kulüpler Arası Atletizm Süper lig Yarışmaları</v>
      </c>
      <c r="L271" s="145" t="str">
        <f>'1500m.'!N$4</f>
        <v>3 Haziran 2014 20.10</v>
      </c>
      <c r="M271" s="145" t="s">
        <v>348</v>
      </c>
    </row>
    <row r="272" spans="1:13" s="221" customFormat="1" ht="26.25" customHeight="1">
      <c r="A272" s="139">
        <v>522</v>
      </c>
      <c r="B272" s="222" t="s">
        <v>217</v>
      </c>
      <c r="C272" s="224">
        <f>'1500m.'!C24</f>
        <v>0</v>
      </c>
      <c r="D272" s="226">
        <f>'1500m.'!D24</f>
        <v>0</v>
      </c>
      <c r="E272" s="226">
        <f>'1500m.'!E24</f>
        <v>0</v>
      </c>
      <c r="F272" s="228">
        <f>'1500m.'!F24</f>
        <v>0</v>
      </c>
      <c r="G272" s="225">
        <f>'1500m.'!A24</f>
        <v>0</v>
      </c>
      <c r="H272" s="147" t="s">
        <v>210</v>
      </c>
      <c r="I272" s="219"/>
      <c r="J272" s="141" t="str">
        <f>'YARIŞMA BİLGİLERİ'!$F$21</f>
        <v>Kadınlar</v>
      </c>
      <c r="K272" s="220" t="str">
        <f t="shared" si="12"/>
        <v>İzmir-Kulüpler Arası Atletizm Süper lig Yarışmaları</v>
      </c>
      <c r="L272" s="145" t="str">
        <f>'1500m.'!N$4</f>
        <v>3 Haziran 2014 20.10</v>
      </c>
      <c r="M272" s="145" t="s">
        <v>348</v>
      </c>
    </row>
    <row r="273" spans="1:13" s="221" customFormat="1" ht="26.25" customHeight="1">
      <c r="A273" s="139">
        <v>523</v>
      </c>
      <c r="B273" s="222" t="s">
        <v>217</v>
      </c>
      <c r="C273" s="224">
        <f>'1500m.'!C25</f>
        <v>0</v>
      </c>
      <c r="D273" s="226">
        <f>'1500m.'!D25</f>
        <v>0</v>
      </c>
      <c r="E273" s="226">
        <f>'1500m.'!E25</f>
        <v>0</v>
      </c>
      <c r="F273" s="228">
        <f>'1500m.'!F25</f>
        <v>0</v>
      </c>
      <c r="G273" s="225">
        <f>'1500m.'!A25</f>
        <v>0</v>
      </c>
      <c r="H273" s="147" t="s">
        <v>210</v>
      </c>
      <c r="I273" s="219"/>
      <c r="J273" s="141" t="str">
        <f>'YARIŞMA BİLGİLERİ'!$F$21</f>
        <v>Kadınlar</v>
      </c>
      <c r="K273" s="220" t="str">
        <f t="shared" si="12"/>
        <v>İzmir-Kulüpler Arası Atletizm Süper lig Yarışmaları</v>
      </c>
      <c r="L273" s="145" t="str">
        <f>'1500m.'!N$4</f>
        <v>3 Haziran 2014 20.10</v>
      </c>
      <c r="M273" s="145" t="s">
        <v>348</v>
      </c>
    </row>
    <row r="274" spans="1:13" s="221" customFormat="1" ht="26.25" customHeight="1">
      <c r="A274" s="139">
        <v>524</v>
      </c>
      <c r="B274" s="222" t="s">
        <v>217</v>
      </c>
      <c r="C274" s="224">
        <f>'1500m.'!C26</f>
        <v>0</v>
      </c>
      <c r="D274" s="226">
        <f>'1500m.'!D26</f>
        <v>0</v>
      </c>
      <c r="E274" s="226">
        <f>'1500m.'!E26</f>
        <v>0</v>
      </c>
      <c r="F274" s="228">
        <f>'1500m.'!F26</f>
        <v>0</v>
      </c>
      <c r="G274" s="225">
        <f>'1500m.'!A26</f>
        <v>0</v>
      </c>
      <c r="H274" s="147" t="s">
        <v>210</v>
      </c>
      <c r="I274" s="219"/>
      <c r="J274" s="141" t="str">
        <f>'YARIŞMA BİLGİLERİ'!$F$21</f>
        <v>Kadınlar</v>
      </c>
      <c r="K274" s="220" t="str">
        <f t="shared" si="12"/>
        <v>İzmir-Kulüpler Arası Atletizm Süper lig Yarışmaları</v>
      </c>
      <c r="L274" s="145" t="str">
        <f>'1500m.'!N$4</f>
        <v>3 Haziran 2014 20.10</v>
      </c>
      <c r="M274" s="145" t="s">
        <v>348</v>
      </c>
    </row>
    <row r="275" spans="1:13" s="221" customFormat="1" ht="26.25" customHeight="1">
      <c r="A275" s="139">
        <v>525</v>
      </c>
      <c r="B275" s="222" t="s">
        <v>217</v>
      </c>
      <c r="C275" s="224">
        <f>'1500m.'!C27</f>
        <v>0</v>
      </c>
      <c r="D275" s="226">
        <f>'1500m.'!D27</f>
        <v>0</v>
      </c>
      <c r="E275" s="226">
        <f>'1500m.'!E27</f>
        <v>0</v>
      </c>
      <c r="F275" s="228">
        <f>'1500m.'!F27</f>
        <v>0</v>
      </c>
      <c r="G275" s="225">
        <f>'1500m.'!A27</f>
        <v>0</v>
      </c>
      <c r="H275" s="147" t="s">
        <v>210</v>
      </c>
      <c r="I275" s="219"/>
      <c r="J275" s="141" t="str">
        <f>'YARIŞMA BİLGİLERİ'!$F$21</f>
        <v>Kadınlar</v>
      </c>
      <c r="K275" s="220" t="str">
        <f t="shared" si="12"/>
        <v>İzmir-Kulüpler Arası Atletizm Süper lig Yarışmaları</v>
      </c>
      <c r="L275" s="145" t="str">
        <f>'1500m.'!N$4</f>
        <v>3 Haziran 2014 20.10</v>
      </c>
      <c r="M275" s="145" t="s">
        <v>348</v>
      </c>
    </row>
    <row r="276" spans="1:13" s="221" customFormat="1" ht="26.25" customHeight="1">
      <c r="A276" s="139">
        <v>526</v>
      </c>
      <c r="B276" s="222" t="s">
        <v>217</v>
      </c>
      <c r="C276" s="224">
        <f>'1500m.'!C28</f>
        <v>0</v>
      </c>
      <c r="D276" s="226">
        <f>'1500m.'!D28</f>
        <v>0</v>
      </c>
      <c r="E276" s="226">
        <f>'1500m.'!E28</f>
        <v>0</v>
      </c>
      <c r="F276" s="228">
        <f>'1500m.'!F28</f>
        <v>0</v>
      </c>
      <c r="G276" s="225">
        <f>'1500m.'!A28</f>
        <v>0</v>
      </c>
      <c r="H276" s="147" t="s">
        <v>210</v>
      </c>
      <c r="I276" s="219"/>
      <c r="J276" s="141" t="str">
        <f>'YARIŞMA BİLGİLERİ'!$F$21</f>
        <v>Kadınlar</v>
      </c>
      <c r="K276" s="220" t="str">
        <f t="shared" si="12"/>
        <v>İzmir-Kulüpler Arası Atletizm Süper lig Yarışmaları</v>
      </c>
      <c r="L276" s="145" t="str">
        <f>'1500m.'!N$4</f>
        <v>3 Haziran 2014 20.10</v>
      </c>
      <c r="M276" s="145" t="s">
        <v>348</v>
      </c>
    </row>
    <row r="277" spans="1:13" s="221" customFormat="1" ht="26.25" customHeight="1">
      <c r="A277" s="139">
        <v>527</v>
      </c>
      <c r="B277" s="222" t="s">
        <v>217</v>
      </c>
      <c r="C277" s="224">
        <f>'1500m.'!C29</f>
        <v>0</v>
      </c>
      <c r="D277" s="226">
        <f>'1500m.'!D29</f>
        <v>0</v>
      </c>
      <c r="E277" s="226">
        <f>'1500m.'!E29</f>
        <v>0</v>
      </c>
      <c r="F277" s="228">
        <f>'1500m.'!F29</f>
        <v>0</v>
      </c>
      <c r="G277" s="225">
        <f>'1500m.'!A29</f>
        <v>0</v>
      </c>
      <c r="H277" s="147" t="s">
        <v>210</v>
      </c>
      <c r="I277" s="219"/>
      <c r="J277" s="141" t="str">
        <f>'YARIŞMA BİLGİLERİ'!$F$21</f>
        <v>Kadınlar</v>
      </c>
      <c r="K277" s="220" t="str">
        <f t="shared" si="12"/>
        <v>İzmir-Kulüpler Arası Atletizm Süper lig Yarışmaları</v>
      </c>
      <c r="L277" s="145" t="str">
        <f>'1500m.'!N$4</f>
        <v>3 Haziran 2014 20.10</v>
      </c>
      <c r="M277" s="145" t="s">
        <v>348</v>
      </c>
    </row>
    <row r="278" spans="1:13" s="221" customFormat="1" ht="26.25" customHeight="1">
      <c r="A278" s="139">
        <v>528</v>
      </c>
      <c r="B278" s="222" t="s">
        <v>217</v>
      </c>
      <c r="C278" s="224">
        <f>'1500m.'!C30</f>
        <v>0</v>
      </c>
      <c r="D278" s="226">
        <f>'1500m.'!D30</f>
        <v>0</v>
      </c>
      <c r="E278" s="226">
        <f>'1500m.'!E30</f>
        <v>0</v>
      </c>
      <c r="F278" s="228">
        <f>'1500m.'!F30</f>
        <v>0</v>
      </c>
      <c r="G278" s="225">
        <f>'1500m.'!A30</f>
        <v>0</v>
      </c>
      <c r="H278" s="147" t="s">
        <v>210</v>
      </c>
      <c r="I278" s="219"/>
      <c r="J278" s="141" t="str">
        <f>'YARIŞMA BİLGİLERİ'!$F$21</f>
        <v>Kadınlar</v>
      </c>
      <c r="K278" s="220" t="str">
        <f t="shared" si="12"/>
        <v>İzmir-Kulüpler Arası Atletizm Süper lig Yarışmaları</v>
      </c>
      <c r="L278" s="145" t="str">
        <f>'1500m.'!N$4</f>
        <v>3 Haziran 2014 20.10</v>
      </c>
      <c r="M278" s="145" t="s">
        <v>348</v>
      </c>
    </row>
    <row r="279" spans="1:13" s="221" customFormat="1" ht="26.25" customHeight="1">
      <c r="A279" s="139">
        <v>529</v>
      </c>
      <c r="B279" s="222" t="s">
        <v>217</v>
      </c>
      <c r="C279" s="224">
        <f>'1500m.'!C31</f>
        <v>0</v>
      </c>
      <c r="D279" s="226">
        <f>'1500m.'!D31</f>
        <v>0</v>
      </c>
      <c r="E279" s="226">
        <f>'1500m.'!E31</f>
        <v>0</v>
      </c>
      <c r="F279" s="228">
        <f>'1500m.'!F31</f>
        <v>0</v>
      </c>
      <c r="G279" s="225">
        <f>'1500m.'!A31</f>
        <v>0</v>
      </c>
      <c r="H279" s="147" t="s">
        <v>210</v>
      </c>
      <c r="I279" s="219"/>
      <c r="J279" s="141" t="str">
        <f>'YARIŞMA BİLGİLERİ'!$F$21</f>
        <v>Kadınlar</v>
      </c>
      <c r="K279" s="220" t="str">
        <f t="shared" si="12"/>
        <v>İzmir-Kulüpler Arası Atletizm Süper lig Yarışmaları</v>
      </c>
      <c r="L279" s="145" t="str">
        <f>'1500m.'!N$4</f>
        <v>3 Haziran 2014 20.10</v>
      </c>
      <c r="M279" s="145" t="s">
        <v>348</v>
      </c>
    </row>
    <row r="280" spans="1:13" s="221" customFormat="1" ht="26.25" customHeight="1">
      <c r="A280" s="139">
        <v>530</v>
      </c>
      <c r="B280" s="222" t="s">
        <v>217</v>
      </c>
      <c r="C280" s="224">
        <f>'1500m.'!C32</f>
        <v>0</v>
      </c>
      <c r="D280" s="226">
        <f>'1500m.'!D32</f>
        <v>0</v>
      </c>
      <c r="E280" s="226">
        <f>'1500m.'!E32</f>
        <v>0</v>
      </c>
      <c r="F280" s="228">
        <f>'1500m.'!F32</f>
        <v>0</v>
      </c>
      <c r="G280" s="225">
        <f>'1500m.'!A32</f>
        <v>0</v>
      </c>
      <c r="H280" s="147" t="s">
        <v>210</v>
      </c>
      <c r="I280" s="219"/>
      <c r="J280" s="141" t="str">
        <f>'YARIŞMA BİLGİLERİ'!$F$21</f>
        <v>Kadınlar</v>
      </c>
      <c r="K280" s="220" t="str">
        <f t="shared" si="12"/>
        <v>İzmir-Kulüpler Arası Atletizm Süper lig Yarışmaları</v>
      </c>
      <c r="L280" s="145" t="str">
        <f>'1500m.'!N$4</f>
        <v>3 Haziran 2014 20.10</v>
      </c>
      <c r="M280" s="145" t="s">
        <v>348</v>
      </c>
    </row>
    <row r="281" spans="1:13" s="221" customFormat="1" ht="26.25" customHeight="1">
      <c r="A281" s="139">
        <v>531</v>
      </c>
      <c r="B281" s="222" t="s">
        <v>217</v>
      </c>
      <c r="C281" s="224">
        <f>'1500m.'!C33</f>
        <v>0</v>
      </c>
      <c r="D281" s="226">
        <f>'1500m.'!D33</f>
        <v>0</v>
      </c>
      <c r="E281" s="226">
        <f>'1500m.'!E33</f>
        <v>0</v>
      </c>
      <c r="F281" s="228">
        <f>'1500m.'!F33</f>
        <v>0</v>
      </c>
      <c r="G281" s="225">
        <f>'1500m.'!A33</f>
        <v>0</v>
      </c>
      <c r="H281" s="147" t="s">
        <v>210</v>
      </c>
      <c r="I281" s="219"/>
      <c r="J281" s="141" t="str">
        <f>'YARIŞMA BİLGİLERİ'!$F$21</f>
        <v>Kadınlar</v>
      </c>
      <c r="K281" s="220" t="str">
        <f t="shared" si="12"/>
        <v>İzmir-Kulüpler Arası Atletizm Süper lig Yarışmaları</v>
      </c>
      <c r="L281" s="145" t="str">
        <f>'1500m.'!N$4</f>
        <v>3 Haziran 2014 20.10</v>
      </c>
      <c r="M281" s="145" t="s">
        <v>348</v>
      </c>
    </row>
    <row r="282" spans="1:13" s="221" customFormat="1" ht="26.25" customHeight="1">
      <c r="A282" s="139">
        <v>532</v>
      </c>
      <c r="B282" s="222" t="s">
        <v>217</v>
      </c>
      <c r="C282" s="224">
        <f>'1500m.'!C34</f>
        <v>0</v>
      </c>
      <c r="D282" s="226">
        <f>'1500m.'!D34</f>
        <v>0</v>
      </c>
      <c r="E282" s="226">
        <f>'1500m.'!E34</f>
        <v>0</v>
      </c>
      <c r="F282" s="228">
        <f>'1500m.'!F34</f>
        <v>0</v>
      </c>
      <c r="G282" s="225">
        <f>'1500m.'!A34</f>
        <v>27</v>
      </c>
      <c r="H282" s="147" t="s">
        <v>210</v>
      </c>
      <c r="I282" s="219"/>
      <c r="J282" s="141" t="str">
        <f>'YARIŞMA BİLGİLERİ'!$F$21</f>
        <v>Kadınlar</v>
      </c>
      <c r="K282" s="220" t="str">
        <f t="shared" si="12"/>
        <v>İzmir-Kulüpler Arası Atletizm Süper lig Yarışmaları</v>
      </c>
      <c r="L282" s="145" t="str">
        <f>'1500m.'!N$4</f>
        <v>3 Haziran 2014 20.10</v>
      </c>
      <c r="M282" s="145" t="s">
        <v>348</v>
      </c>
    </row>
    <row r="283" spans="1:13" s="221" customFormat="1" ht="26.25" customHeight="1">
      <c r="A283" s="139">
        <v>533</v>
      </c>
      <c r="B283" s="222" t="s">
        <v>217</v>
      </c>
      <c r="C283" s="224">
        <f>'1500m.'!C35</f>
        <v>0</v>
      </c>
      <c r="D283" s="226">
        <f>'1500m.'!D35</f>
        <v>0</v>
      </c>
      <c r="E283" s="226">
        <f>'1500m.'!E35</f>
        <v>0</v>
      </c>
      <c r="F283" s="228">
        <f>'1500m.'!F35</f>
        <v>0</v>
      </c>
      <c r="G283" s="225">
        <f>'1500m.'!A35</f>
        <v>28</v>
      </c>
      <c r="H283" s="147" t="s">
        <v>210</v>
      </c>
      <c r="I283" s="219"/>
      <c r="J283" s="141" t="str">
        <f>'YARIŞMA BİLGİLERİ'!$F$21</f>
        <v>Kadınlar</v>
      </c>
      <c r="K283" s="220" t="str">
        <f t="shared" si="12"/>
        <v>İzmir-Kulüpler Arası Atletizm Süper lig Yarışmaları</v>
      </c>
      <c r="L283" s="145" t="str">
        <f>'1500m.'!N$4</f>
        <v>3 Haziran 2014 20.10</v>
      </c>
      <c r="M283" s="145" t="s">
        <v>348</v>
      </c>
    </row>
    <row r="284" spans="1:13" s="221" customFormat="1" ht="26.25" customHeight="1">
      <c r="A284" s="139">
        <v>534</v>
      </c>
      <c r="B284" s="222" t="s">
        <v>217</v>
      </c>
      <c r="C284" s="224">
        <f>'1500m.'!C36</f>
        <v>0</v>
      </c>
      <c r="D284" s="226">
        <f>'1500m.'!D36</f>
        <v>0</v>
      </c>
      <c r="E284" s="226">
        <f>'1500m.'!E36</f>
        <v>0</v>
      </c>
      <c r="F284" s="228">
        <f>'1500m.'!F36</f>
        <v>0</v>
      </c>
      <c r="G284" s="225">
        <f>'1500m.'!A36</f>
        <v>29</v>
      </c>
      <c r="H284" s="147" t="s">
        <v>210</v>
      </c>
      <c r="I284" s="219"/>
      <c r="J284" s="141" t="str">
        <f>'YARIŞMA BİLGİLERİ'!$F$21</f>
        <v>Kadınlar</v>
      </c>
      <c r="K284" s="220" t="str">
        <f t="shared" si="12"/>
        <v>İzmir-Kulüpler Arası Atletizm Süper lig Yarışmaları</v>
      </c>
      <c r="L284" s="145" t="str">
        <f>'1500m.'!N$4</f>
        <v>3 Haziran 2014 20.10</v>
      </c>
      <c r="M284" s="145" t="s">
        <v>348</v>
      </c>
    </row>
    <row r="285" spans="1:13" s="221" customFormat="1" ht="26.25" customHeight="1">
      <c r="A285" s="139">
        <v>535</v>
      </c>
      <c r="B285" s="222" t="s">
        <v>217</v>
      </c>
      <c r="C285" s="224">
        <f>'1500m.'!C37</f>
        <v>0</v>
      </c>
      <c r="D285" s="226">
        <f>'1500m.'!D37</f>
        <v>0</v>
      </c>
      <c r="E285" s="226">
        <f>'1500m.'!E37</f>
        <v>0</v>
      </c>
      <c r="F285" s="228">
        <f>'1500m.'!F37</f>
        <v>0</v>
      </c>
      <c r="G285" s="225">
        <f>'1500m.'!A37</f>
        <v>30</v>
      </c>
      <c r="H285" s="147" t="s">
        <v>210</v>
      </c>
      <c r="I285" s="219"/>
      <c r="J285" s="141" t="str">
        <f>'YARIŞMA BİLGİLERİ'!$F$21</f>
        <v>Kadınlar</v>
      </c>
      <c r="K285" s="220" t="str">
        <f t="shared" si="12"/>
        <v>İzmir-Kulüpler Arası Atletizm Süper lig Yarışmaları</v>
      </c>
      <c r="L285" s="145" t="str">
        <f>'1500m.'!N$4</f>
        <v>3 Haziran 2014 20.10</v>
      </c>
      <c r="M285" s="145" t="s">
        <v>348</v>
      </c>
    </row>
    <row r="286" spans="1:13" s="221" customFormat="1" ht="26.25" customHeight="1">
      <c r="A286" s="139">
        <v>536</v>
      </c>
      <c r="B286" s="222" t="s">
        <v>217</v>
      </c>
      <c r="C286" s="224">
        <f>'1500m.'!C38</f>
        <v>0</v>
      </c>
      <c r="D286" s="226">
        <f>'1500m.'!D38</f>
        <v>0</v>
      </c>
      <c r="E286" s="226">
        <f>'1500m.'!E38</f>
        <v>0</v>
      </c>
      <c r="F286" s="228">
        <f>'1500m.'!F38</f>
        <v>0</v>
      </c>
      <c r="G286" s="225">
        <f>'1500m.'!A38</f>
        <v>31</v>
      </c>
      <c r="H286" s="147" t="s">
        <v>210</v>
      </c>
      <c r="I286" s="219"/>
      <c r="J286" s="141" t="str">
        <f>'YARIŞMA BİLGİLERİ'!$F$21</f>
        <v>Kadınlar</v>
      </c>
      <c r="K286" s="220" t="str">
        <f t="shared" si="12"/>
        <v>İzmir-Kulüpler Arası Atletizm Süper lig Yarışmaları</v>
      </c>
      <c r="L286" s="145" t="str">
        <f>'1500m.'!N$4</f>
        <v>3 Haziran 2014 20.10</v>
      </c>
      <c r="M286" s="145" t="s">
        <v>348</v>
      </c>
    </row>
    <row r="287" spans="1:13" s="221" customFormat="1" ht="26.25" customHeight="1">
      <c r="A287" s="139">
        <v>537</v>
      </c>
      <c r="B287" s="222" t="s">
        <v>217</v>
      </c>
      <c r="C287" s="224">
        <f>'1500m.'!C39</f>
        <v>0</v>
      </c>
      <c r="D287" s="226">
        <f>'1500m.'!D39</f>
        <v>0</v>
      </c>
      <c r="E287" s="226">
        <f>'1500m.'!E39</f>
        <v>0</v>
      </c>
      <c r="F287" s="228">
        <f>'1500m.'!F39</f>
        <v>0</v>
      </c>
      <c r="G287" s="225">
        <f>'1500m.'!A39</f>
        <v>32</v>
      </c>
      <c r="H287" s="147" t="s">
        <v>210</v>
      </c>
      <c r="I287" s="219"/>
      <c r="J287" s="141" t="str">
        <f>'YARIŞMA BİLGİLERİ'!$F$21</f>
        <v>Kadınlar</v>
      </c>
      <c r="K287" s="220" t="str">
        <f t="shared" si="12"/>
        <v>İzmir-Kulüpler Arası Atletizm Süper lig Yarışmaları</v>
      </c>
      <c r="L287" s="145" t="str">
        <f>'1500m.'!N$4</f>
        <v>3 Haziran 2014 20.10</v>
      </c>
      <c r="M287" s="145" t="s">
        <v>348</v>
      </c>
    </row>
    <row r="288" spans="1:13" s="221" customFormat="1" ht="26.25" customHeight="1">
      <c r="A288" s="139">
        <v>538</v>
      </c>
      <c r="B288" s="222" t="s">
        <v>217</v>
      </c>
      <c r="C288" s="224">
        <f>'1500m.'!C40</f>
        <v>0</v>
      </c>
      <c r="D288" s="226">
        <f>'1500m.'!D40</f>
        <v>0</v>
      </c>
      <c r="E288" s="226">
        <f>'1500m.'!E40</f>
        <v>0</v>
      </c>
      <c r="F288" s="228">
        <f>'1500m.'!F40</f>
        <v>0</v>
      </c>
      <c r="G288" s="225">
        <f>'1500m.'!A40</f>
        <v>33</v>
      </c>
      <c r="H288" s="147" t="s">
        <v>210</v>
      </c>
      <c r="I288" s="219"/>
      <c r="J288" s="141" t="str">
        <f>'YARIŞMA BİLGİLERİ'!$F$21</f>
        <v>Kadınlar</v>
      </c>
      <c r="K288" s="220" t="str">
        <f t="shared" si="12"/>
        <v>İzmir-Kulüpler Arası Atletizm Süper lig Yarışmaları</v>
      </c>
      <c r="L288" s="145" t="str">
        <f>'1500m.'!N$4</f>
        <v>3 Haziran 2014 20.10</v>
      </c>
      <c r="M288" s="145" t="s">
        <v>348</v>
      </c>
    </row>
    <row r="289" spans="1:13" s="221" customFormat="1" ht="26.25" customHeight="1">
      <c r="A289" s="139">
        <v>539</v>
      </c>
      <c r="B289" s="222" t="s">
        <v>217</v>
      </c>
      <c r="C289" s="224">
        <f>'1500m.'!C41</f>
        <v>0</v>
      </c>
      <c r="D289" s="226">
        <f>'1500m.'!D41</f>
        <v>0</v>
      </c>
      <c r="E289" s="226">
        <f>'1500m.'!E41</f>
        <v>0</v>
      </c>
      <c r="F289" s="228">
        <f>'1500m.'!F41</f>
        <v>0</v>
      </c>
      <c r="G289" s="225">
        <f>'1500m.'!A41</f>
        <v>34</v>
      </c>
      <c r="H289" s="147" t="s">
        <v>210</v>
      </c>
      <c r="I289" s="219"/>
      <c r="J289" s="141" t="str">
        <f>'YARIŞMA BİLGİLERİ'!$F$21</f>
        <v>Kadınlar</v>
      </c>
      <c r="K289" s="220" t="str">
        <f t="shared" si="12"/>
        <v>İzmir-Kulüpler Arası Atletizm Süper lig Yarışmaları</v>
      </c>
      <c r="L289" s="145" t="str">
        <f>'1500m.'!N$4</f>
        <v>3 Haziran 2014 20.10</v>
      </c>
      <c r="M289" s="145" t="s">
        <v>348</v>
      </c>
    </row>
    <row r="290" spans="1:13" s="221" customFormat="1" ht="26.25" customHeight="1">
      <c r="A290" s="139">
        <v>540</v>
      </c>
      <c r="B290" s="222" t="s">
        <v>266</v>
      </c>
      <c r="C290" s="224">
        <f>'400m.'!C8</f>
        <v>31619</v>
      </c>
      <c r="D290" s="226" t="str">
        <f>'400m.'!D8</f>
        <v>ANGELA MOROŞANU</v>
      </c>
      <c r="E290" s="226" t="str">
        <f>'400m.'!E8</f>
        <v>İSTANBUL-ENKA SPOR KULÜBÜ</v>
      </c>
      <c r="F290" s="227">
        <f>'400m.'!F8</f>
        <v>5358</v>
      </c>
      <c r="G290" s="225">
        <f>'400m.'!A8</f>
        <v>1</v>
      </c>
      <c r="H290" s="147" t="s">
        <v>262</v>
      </c>
      <c r="I290" s="219"/>
      <c r="J290" s="141" t="str">
        <f>'YARIŞMA BİLGİLERİ'!$F$21</f>
        <v>Kadınlar</v>
      </c>
      <c r="K290" s="220" t="str">
        <f t="shared" si="12"/>
        <v>İzmir-Kulüpler Arası Atletizm Süper lig Yarışmaları</v>
      </c>
      <c r="L290" s="145" t="str">
        <f>'400m.'!N$4</f>
        <v>3 Haziran 2014 19.30</v>
      </c>
      <c r="M290" s="145" t="s">
        <v>348</v>
      </c>
    </row>
    <row r="291" spans="1:13" s="221" customFormat="1" ht="26.25" customHeight="1">
      <c r="A291" s="139">
        <v>541</v>
      </c>
      <c r="B291" s="222" t="s">
        <v>266</v>
      </c>
      <c r="C291" s="224">
        <f>'400m.'!C9</f>
        <v>33286</v>
      </c>
      <c r="D291" s="226" t="str">
        <f>'400m.'!D9</f>
        <v>ELENA MİRELA LAVRİCH</v>
      </c>
      <c r="E291" s="226" t="str">
        <f>'400m.'!E9</f>
        <v>İSTANBUL-FENERBAHÇE</v>
      </c>
      <c r="F291" s="227">
        <f>'400m.'!F9</f>
        <v>5387</v>
      </c>
      <c r="G291" s="225">
        <f>'400m.'!A9</f>
        <v>2</v>
      </c>
      <c r="H291" s="147" t="s">
        <v>262</v>
      </c>
      <c r="I291" s="219"/>
      <c r="J291" s="141" t="str">
        <f>'YARIŞMA BİLGİLERİ'!$F$21</f>
        <v>Kadınlar</v>
      </c>
      <c r="K291" s="220" t="str">
        <f t="shared" si="12"/>
        <v>İzmir-Kulüpler Arası Atletizm Süper lig Yarışmaları</v>
      </c>
      <c r="L291" s="145" t="str">
        <f>'400m.'!N$4</f>
        <v>3 Haziran 2014 19.30</v>
      </c>
      <c r="M291" s="145" t="s">
        <v>348</v>
      </c>
    </row>
    <row r="292" spans="1:13" s="221" customFormat="1" ht="26.25" customHeight="1">
      <c r="A292" s="139">
        <v>542</v>
      </c>
      <c r="B292" s="222" t="s">
        <v>266</v>
      </c>
      <c r="C292" s="224">
        <f>'400m.'!C10</f>
        <v>0</v>
      </c>
      <c r="D292" s="226" t="str">
        <f>'400m.'!D10</f>
        <v>MERYEM KASAP</v>
      </c>
      <c r="E292" s="226" t="str">
        <f>'400m.'!E10</f>
        <v>MERSİN-MESKİSPOR</v>
      </c>
      <c r="F292" s="227">
        <f>'400m.'!F10</f>
        <v>5665</v>
      </c>
      <c r="G292" s="225">
        <f>'400m.'!A10</f>
        <v>3</v>
      </c>
      <c r="H292" s="147" t="s">
        <v>262</v>
      </c>
      <c r="I292" s="219"/>
      <c r="J292" s="141" t="str">
        <f>'YARIŞMA BİLGİLERİ'!$F$21</f>
        <v>Kadınlar</v>
      </c>
      <c r="K292" s="220" t="str">
        <f t="shared" si="12"/>
        <v>İzmir-Kulüpler Arası Atletizm Süper lig Yarışmaları</v>
      </c>
      <c r="L292" s="145" t="str">
        <f>'400m.'!N$4</f>
        <v>3 Haziran 2014 19.30</v>
      </c>
      <c r="M292" s="145" t="s">
        <v>348</v>
      </c>
    </row>
    <row r="293" spans="1:13" s="221" customFormat="1" ht="26.25" customHeight="1">
      <c r="A293" s="139">
        <v>543</v>
      </c>
      <c r="B293" s="222" t="s">
        <v>266</v>
      </c>
      <c r="C293" s="224">
        <f>'400m.'!C11</f>
        <v>32775</v>
      </c>
      <c r="D293" s="226" t="str">
        <f>'400m.'!D11</f>
        <v>Şükriye Nihan KORUK</v>
      </c>
      <c r="E293" s="226" t="str">
        <f>'400m.'!E11</f>
        <v>BURSA-BURSA BÜYÜKŞEHİR BELEDİYESPOR K.</v>
      </c>
      <c r="F293" s="227">
        <f>'400m.'!F11</f>
        <v>5748</v>
      </c>
      <c r="G293" s="225">
        <f>'400m.'!A11</f>
        <v>4</v>
      </c>
      <c r="H293" s="147" t="s">
        <v>262</v>
      </c>
      <c r="I293" s="219"/>
      <c r="J293" s="141" t="str">
        <f>'YARIŞMA BİLGİLERİ'!$F$21</f>
        <v>Kadınlar</v>
      </c>
      <c r="K293" s="220" t="str">
        <f t="shared" si="12"/>
        <v>İzmir-Kulüpler Arası Atletizm Süper lig Yarışmaları</v>
      </c>
      <c r="L293" s="145" t="str">
        <f>'400m.'!N$4</f>
        <v>3 Haziran 2014 19.30</v>
      </c>
      <c r="M293" s="145" t="s">
        <v>348</v>
      </c>
    </row>
    <row r="294" spans="1:13" s="221" customFormat="1" ht="26.25" customHeight="1">
      <c r="A294" s="139">
        <v>544</v>
      </c>
      <c r="B294" s="222" t="s">
        <v>266</v>
      </c>
      <c r="C294" s="224" t="str">
        <f>'400m.'!C12</f>
        <v>25 09 1993</v>
      </c>
      <c r="D294" s="226" t="str">
        <f>'400m.'!D12</f>
        <v>Kader CEYHAN</v>
      </c>
      <c r="E294" s="226" t="str">
        <f>'400m.'!E12</f>
        <v>İSTANBUL-BEŞİKTAŞ J.K</v>
      </c>
      <c r="F294" s="227">
        <f>'400m.'!F12</f>
        <v>5904</v>
      </c>
      <c r="G294" s="225">
        <f>'400m.'!A12</f>
        <v>5</v>
      </c>
      <c r="H294" s="147" t="s">
        <v>262</v>
      </c>
      <c r="I294" s="219"/>
      <c r="J294" s="141" t="str">
        <f>'YARIŞMA BİLGİLERİ'!$F$21</f>
        <v>Kadınlar</v>
      </c>
      <c r="K294" s="220" t="str">
        <f t="shared" si="12"/>
        <v>İzmir-Kulüpler Arası Atletizm Süper lig Yarışmaları</v>
      </c>
      <c r="L294" s="145" t="str">
        <f>'400m.'!N$4</f>
        <v>3 Haziran 2014 19.30</v>
      </c>
      <c r="M294" s="145" t="s">
        <v>348</v>
      </c>
    </row>
    <row r="295" spans="1:13" s="221" customFormat="1" ht="26.25" customHeight="1">
      <c r="A295" s="139">
        <v>545</v>
      </c>
      <c r="B295" s="222" t="s">
        <v>266</v>
      </c>
      <c r="C295" s="224">
        <f>'400m.'!C13</f>
        <v>35376</v>
      </c>
      <c r="D295" s="226" t="str">
        <f>'400m.'!D13</f>
        <v>SERAY ŞENTÜRK</v>
      </c>
      <c r="E295" s="226" t="str">
        <f>'400m.'!E13</f>
        <v>BURSA-OSMANGAZİ BELEDİYESPOR</v>
      </c>
      <c r="F295" s="227">
        <f>'400m.'!F13</f>
        <v>5928</v>
      </c>
      <c r="G295" s="225">
        <f>'400m.'!A13</f>
        <v>6</v>
      </c>
      <c r="H295" s="147" t="s">
        <v>262</v>
      </c>
      <c r="I295" s="219"/>
      <c r="J295" s="141" t="str">
        <f>'YARIŞMA BİLGİLERİ'!$F$21</f>
        <v>Kadınlar</v>
      </c>
      <c r="K295" s="220" t="str">
        <f t="shared" si="12"/>
        <v>İzmir-Kulüpler Arası Atletizm Süper lig Yarışmaları</v>
      </c>
      <c r="L295" s="145" t="str">
        <f>'400m.'!N$4</f>
        <v>3 Haziran 2014 19.30</v>
      </c>
      <c r="M295" s="145" t="s">
        <v>348</v>
      </c>
    </row>
    <row r="296" spans="1:13" s="221" customFormat="1" ht="26.25" customHeight="1">
      <c r="A296" s="139">
        <v>546</v>
      </c>
      <c r="B296" s="222" t="s">
        <v>266</v>
      </c>
      <c r="C296" s="224">
        <f>'400m.'!C14</f>
        <v>34335</v>
      </c>
      <c r="D296" s="226" t="str">
        <f>'400m.'!D14</f>
        <v>TUĞBA GÜVENÇ</v>
      </c>
      <c r="E296" s="226" t="str">
        <f>'400m.'!E14</f>
        <v>İSTANBUL-ÜSKÜDAR BELEDİYESİ SPOR KULÜBÜ</v>
      </c>
      <c r="F296" s="227">
        <f>'400m.'!F14</f>
        <v>10154</v>
      </c>
      <c r="G296" s="225">
        <f>'400m.'!A14</f>
        <v>7</v>
      </c>
      <c r="H296" s="147" t="s">
        <v>262</v>
      </c>
      <c r="I296" s="219"/>
      <c r="J296" s="141" t="str">
        <f>'YARIŞMA BİLGİLERİ'!$F$21</f>
        <v>Kadınlar</v>
      </c>
      <c r="K296" s="220" t="str">
        <f t="shared" si="12"/>
        <v>İzmir-Kulüpler Arası Atletizm Süper lig Yarışmaları</v>
      </c>
      <c r="L296" s="145" t="str">
        <f>'400m.'!N$4</f>
        <v>3 Haziran 2014 19.30</v>
      </c>
      <c r="M296" s="145" t="s">
        <v>348</v>
      </c>
    </row>
    <row r="297" spans="1:13" s="221" customFormat="1" ht="26.25" customHeight="1">
      <c r="A297" s="139">
        <v>547</v>
      </c>
      <c r="B297" s="222" t="s">
        <v>266</v>
      </c>
      <c r="C297" s="224">
        <f>'400m.'!C15</f>
        <v>36018</v>
      </c>
      <c r="D297" s="226" t="str">
        <f>'400m.'!D15</f>
        <v>AYNURSEL PINAR</v>
      </c>
      <c r="E297" s="226" t="str">
        <f>'400m.'!E15</f>
        <v>İZMİR-İZMİR BÜYÜKŞEHİR BELEDİYE SPOR KLUBÜ</v>
      </c>
      <c r="F297" s="227">
        <f>'400m.'!F15</f>
        <v>10459</v>
      </c>
      <c r="G297" s="225">
        <f>'400m.'!A15</f>
        <v>8</v>
      </c>
      <c r="H297" s="147" t="s">
        <v>262</v>
      </c>
      <c r="I297" s="219"/>
      <c r="J297" s="141" t="str">
        <f>'YARIŞMA BİLGİLERİ'!$F$21</f>
        <v>Kadınlar</v>
      </c>
      <c r="K297" s="220" t="str">
        <f t="shared" si="12"/>
        <v>İzmir-Kulüpler Arası Atletizm Süper lig Yarışmaları</v>
      </c>
      <c r="L297" s="145" t="str">
        <f>'400m.'!N$4</f>
        <v>3 Haziran 2014 19.30</v>
      </c>
      <c r="M297" s="145" t="s">
        <v>348</v>
      </c>
    </row>
    <row r="298" spans="1:13" s="221" customFormat="1" ht="26.25" customHeight="1">
      <c r="A298" s="139">
        <v>548</v>
      </c>
      <c r="B298" s="222" t="s">
        <v>266</v>
      </c>
      <c r="C298" s="224">
        <f>'400m.'!C16</f>
        <v>0</v>
      </c>
      <c r="D298" s="226">
        <f>'400m.'!D16</f>
        <v>0</v>
      </c>
      <c r="E298" s="226">
        <f>'400m.'!E16</f>
        <v>0</v>
      </c>
      <c r="F298" s="227">
        <f>'400m.'!F16</f>
        <v>0</v>
      </c>
      <c r="G298" s="225">
        <f>'400m.'!A16</f>
        <v>0</v>
      </c>
      <c r="H298" s="147" t="s">
        <v>262</v>
      </c>
      <c r="I298" s="219"/>
      <c r="J298" s="141" t="str">
        <f>'YARIŞMA BİLGİLERİ'!$F$21</f>
        <v>Kadınlar</v>
      </c>
      <c r="K298" s="220" t="str">
        <f t="shared" si="12"/>
        <v>İzmir-Kulüpler Arası Atletizm Süper lig Yarışmaları</v>
      </c>
      <c r="L298" s="145" t="str">
        <f>'400m.'!N$4</f>
        <v>3 Haziran 2014 19.30</v>
      </c>
      <c r="M298" s="145" t="s">
        <v>348</v>
      </c>
    </row>
    <row r="299" spans="1:13" s="221" customFormat="1" ht="26.25" customHeight="1">
      <c r="A299" s="139">
        <v>549</v>
      </c>
      <c r="B299" s="222" t="s">
        <v>266</v>
      </c>
      <c r="C299" s="224">
        <f>'400m.'!C17</f>
        <v>0</v>
      </c>
      <c r="D299" s="226">
        <f>'400m.'!D17</f>
        <v>0</v>
      </c>
      <c r="E299" s="226">
        <f>'400m.'!E17</f>
        <v>0</v>
      </c>
      <c r="F299" s="227">
        <f>'400m.'!F17</f>
        <v>0</v>
      </c>
      <c r="G299" s="225">
        <f>'400m.'!A17</f>
        <v>0</v>
      </c>
      <c r="H299" s="147" t="s">
        <v>262</v>
      </c>
      <c r="I299" s="219"/>
      <c r="J299" s="141" t="str">
        <f>'YARIŞMA BİLGİLERİ'!$F$21</f>
        <v>Kadınlar</v>
      </c>
      <c r="K299" s="220" t="str">
        <f t="shared" si="12"/>
        <v>İzmir-Kulüpler Arası Atletizm Süper lig Yarışmaları</v>
      </c>
      <c r="L299" s="145" t="str">
        <f>'400m.'!N$4</f>
        <v>3 Haziran 2014 19.30</v>
      </c>
      <c r="M299" s="145" t="s">
        <v>348</v>
      </c>
    </row>
    <row r="300" spans="1:13" s="221" customFormat="1" ht="26.25" customHeight="1">
      <c r="A300" s="139">
        <v>550</v>
      </c>
      <c r="B300" s="222" t="s">
        <v>266</v>
      </c>
      <c r="C300" s="224">
        <f>'400m.'!C18</f>
        <v>0</v>
      </c>
      <c r="D300" s="226">
        <f>'400m.'!D18</f>
        <v>0</v>
      </c>
      <c r="E300" s="226">
        <f>'400m.'!E18</f>
        <v>0</v>
      </c>
      <c r="F300" s="227">
        <f>'400m.'!F18</f>
        <v>0</v>
      </c>
      <c r="G300" s="225">
        <f>'400m.'!A18</f>
        <v>0</v>
      </c>
      <c r="H300" s="147" t="s">
        <v>262</v>
      </c>
      <c r="I300" s="219"/>
      <c r="J300" s="141" t="str">
        <f>'YARIŞMA BİLGİLERİ'!$F$21</f>
        <v>Kadınlar</v>
      </c>
      <c r="K300" s="220" t="str">
        <f t="shared" si="12"/>
        <v>İzmir-Kulüpler Arası Atletizm Süper lig Yarışmaları</v>
      </c>
      <c r="L300" s="145" t="str">
        <f>'400m.'!N$4</f>
        <v>3 Haziran 2014 19.30</v>
      </c>
      <c r="M300" s="145" t="s">
        <v>348</v>
      </c>
    </row>
    <row r="301" spans="1:13" s="221" customFormat="1" ht="26.25" customHeight="1">
      <c r="A301" s="139">
        <v>551</v>
      </c>
      <c r="B301" s="222" t="s">
        <v>266</v>
      </c>
      <c r="C301" s="224">
        <f>'400m.'!C19</f>
        <v>0</v>
      </c>
      <c r="D301" s="226">
        <f>'400m.'!D19</f>
        <v>0</v>
      </c>
      <c r="E301" s="226">
        <f>'400m.'!E19</f>
        <v>0</v>
      </c>
      <c r="F301" s="227">
        <f>'400m.'!F19</f>
        <v>0</v>
      </c>
      <c r="G301" s="225">
        <f>'400m.'!A19</f>
        <v>0</v>
      </c>
      <c r="H301" s="147" t="s">
        <v>262</v>
      </c>
      <c r="I301" s="219"/>
      <c r="J301" s="141" t="str">
        <f>'YARIŞMA BİLGİLERİ'!$F$21</f>
        <v>Kadınlar</v>
      </c>
      <c r="K301" s="220" t="str">
        <f t="shared" si="12"/>
        <v>İzmir-Kulüpler Arası Atletizm Süper lig Yarışmaları</v>
      </c>
      <c r="L301" s="145" t="str">
        <f>'400m.'!N$4</f>
        <v>3 Haziran 2014 19.30</v>
      </c>
      <c r="M301" s="145" t="s">
        <v>348</v>
      </c>
    </row>
    <row r="302" spans="1:13" s="221" customFormat="1" ht="26.25" customHeight="1">
      <c r="A302" s="139">
        <v>552</v>
      </c>
      <c r="B302" s="222" t="s">
        <v>266</v>
      </c>
      <c r="C302" s="224">
        <f>'400m.'!C20</f>
        <v>0</v>
      </c>
      <c r="D302" s="226">
        <f>'400m.'!D20</f>
        <v>0</v>
      </c>
      <c r="E302" s="226">
        <f>'400m.'!E20</f>
        <v>0</v>
      </c>
      <c r="F302" s="227">
        <f>'400m.'!F20</f>
        <v>0</v>
      </c>
      <c r="G302" s="225">
        <f>'400m.'!A20</f>
        <v>0</v>
      </c>
      <c r="H302" s="147" t="s">
        <v>262</v>
      </c>
      <c r="I302" s="219"/>
      <c r="J302" s="141" t="str">
        <f>'YARIŞMA BİLGİLERİ'!$F$21</f>
        <v>Kadınlar</v>
      </c>
      <c r="K302" s="220" t="str">
        <f t="shared" si="12"/>
        <v>İzmir-Kulüpler Arası Atletizm Süper lig Yarışmaları</v>
      </c>
      <c r="L302" s="145" t="str">
        <f>'400m.'!N$4</f>
        <v>3 Haziran 2014 19.30</v>
      </c>
      <c r="M302" s="145" t="s">
        <v>348</v>
      </c>
    </row>
    <row r="303" spans="1:13" s="221" customFormat="1" ht="26.25" customHeight="1">
      <c r="A303" s="139">
        <v>553</v>
      </c>
      <c r="B303" s="222" t="s">
        <v>266</v>
      </c>
      <c r="C303" s="224">
        <f>'400m.'!C21</f>
        <v>0</v>
      </c>
      <c r="D303" s="226">
        <f>'400m.'!D21</f>
        <v>0</v>
      </c>
      <c r="E303" s="226">
        <f>'400m.'!E21</f>
        <v>0</v>
      </c>
      <c r="F303" s="227">
        <f>'400m.'!F21</f>
        <v>0</v>
      </c>
      <c r="G303" s="225">
        <f>'400m.'!A21</f>
        <v>0</v>
      </c>
      <c r="H303" s="147" t="s">
        <v>262</v>
      </c>
      <c r="I303" s="219"/>
      <c r="J303" s="141" t="str">
        <f>'YARIŞMA BİLGİLERİ'!$F$21</f>
        <v>Kadınlar</v>
      </c>
      <c r="K303" s="220" t="str">
        <f t="shared" si="12"/>
        <v>İzmir-Kulüpler Arası Atletizm Süper lig Yarışmaları</v>
      </c>
      <c r="L303" s="145" t="str">
        <f>'400m.'!N$4</f>
        <v>3 Haziran 2014 19.30</v>
      </c>
      <c r="M303" s="145" t="s">
        <v>348</v>
      </c>
    </row>
    <row r="304" spans="1:13" s="221" customFormat="1" ht="26.25" customHeight="1">
      <c r="A304" s="139">
        <v>554</v>
      </c>
      <c r="B304" s="222" t="s">
        <v>266</v>
      </c>
      <c r="C304" s="224">
        <f>'400m.'!C22</f>
        <v>0</v>
      </c>
      <c r="D304" s="226">
        <f>'400m.'!D22</f>
        <v>0</v>
      </c>
      <c r="E304" s="226">
        <f>'400m.'!E22</f>
        <v>0</v>
      </c>
      <c r="F304" s="227">
        <f>'400m.'!F22</f>
        <v>0</v>
      </c>
      <c r="G304" s="225">
        <f>'400m.'!A22</f>
        <v>0</v>
      </c>
      <c r="H304" s="147" t="s">
        <v>262</v>
      </c>
      <c r="I304" s="219"/>
      <c r="J304" s="141" t="str">
        <f>'YARIŞMA BİLGİLERİ'!$F$21</f>
        <v>Kadınlar</v>
      </c>
      <c r="K304" s="220" t="str">
        <f t="shared" si="12"/>
        <v>İzmir-Kulüpler Arası Atletizm Süper lig Yarışmaları</v>
      </c>
      <c r="L304" s="145" t="str">
        <f>'400m.'!N$4</f>
        <v>3 Haziran 2014 19.30</v>
      </c>
      <c r="M304" s="145" t="s">
        <v>348</v>
      </c>
    </row>
    <row r="305" spans="1:13" s="221" customFormat="1" ht="26.25" customHeight="1">
      <c r="A305" s="139">
        <v>555</v>
      </c>
      <c r="B305" s="222" t="s">
        <v>266</v>
      </c>
      <c r="C305" s="224">
        <f>'400m.'!C23</f>
        <v>0</v>
      </c>
      <c r="D305" s="226">
        <f>'400m.'!D23</f>
        <v>0</v>
      </c>
      <c r="E305" s="226">
        <f>'400m.'!E23</f>
        <v>0</v>
      </c>
      <c r="F305" s="227">
        <f>'400m.'!F23</f>
        <v>0</v>
      </c>
      <c r="G305" s="225">
        <f>'400m.'!A23</f>
        <v>0</v>
      </c>
      <c r="H305" s="147" t="s">
        <v>262</v>
      </c>
      <c r="I305" s="219"/>
      <c r="J305" s="141" t="str">
        <f>'YARIŞMA BİLGİLERİ'!$F$21</f>
        <v>Kadınlar</v>
      </c>
      <c r="K305" s="220" t="str">
        <f t="shared" si="12"/>
        <v>İzmir-Kulüpler Arası Atletizm Süper lig Yarışmaları</v>
      </c>
      <c r="L305" s="145" t="str">
        <f>'400m.'!N$4</f>
        <v>3 Haziran 2014 19.30</v>
      </c>
      <c r="M305" s="145" t="s">
        <v>348</v>
      </c>
    </row>
    <row r="306" spans="1:13" s="221" customFormat="1" ht="26.25" customHeight="1">
      <c r="A306" s="139">
        <v>556</v>
      </c>
      <c r="B306" s="222" t="s">
        <v>266</v>
      </c>
      <c r="C306" s="224">
        <f>'400m.'!C24</f>
        <v>0</v>
      </c>
      <c r="D306" s="226">
        <f>'400m.'!D24</f>
        <v>0</v>
      </c>
      <c r="E306" s="226">
        <f>'400m.'!E24</f>
        <v>0</v>
      </c>
      <c r="F306" s="227">
        <f>'400m.'!F24</f>
        <v>0</v>
      </c>
      <c r="G306" s="225">
        <f>'400m.'!A24</f>
        <v>0</v>
      </c>
      <c r="H306" s="147" t="s">
        <v>262</v>
      </c>
      <c r="I306" s="219"/>
      <c r="J306" s="141" t="str">
        <f>'YARIŞMA BİLGİLERİ'!$F$21</f>
        <v>Kadınlar</v>
      </c>
      <c r="K306" s="220" t="str">
        <f t="shared" si="12"/>
        <v>İzmir-Kulüpler Arası Atletizm Süper lig Yarışmaları</v>
      </c>
      <c r="L306" s="145" t="str">
        <f>'400m.'!N$4</f>
        <v>3 Haziran 2014 19.30</v>
      </c>
      <c r="M306" s="145" t="s">
        <v>348</v>
      </c>
    </row>
    <row r="307" spans="1:13" s="221" customFormat="1" ht="26.25" customHeight="1">
      <c r="A307" s="139">
        <v>557</v>
      </c>
      <c r="B307" s="222" t="s">
        <v>266</v>
      </c>
      <c r="C307" s="224">
        <f>'400m.'!C25</f>
        <v>0</v>
      </c>
      <c r="D307" s="226">
        <f>'400m.'!D25</f>
        <v>0</v>
      </c>
      <c r="E307" s="226">
        <f>'400m.'!E25</f>
        <v>0</v>
      </c>
      <c r="F307" s="227">
        <f>'400m.'!F25</f>
        <v>0</v>
      </c>
      <c r="G307" s="225">
        <f>'400m.'!A25</f>
        <v>0</v>
      </c>
      <c r="H307" s="147" t="s">
        <v>262</v>
      </c>
      <c r="I307" s="219"/>
      <c r="J307" s="141" t="str">
        <f>'YARIŞMA BİLGİLERİ'!$F$21</f>
        <v>Kadınlar</v>
      </c>
      <c r="K307" s="220" t="str">
        <f t="shared" si="12"/>
        <v>İzmir-Kulüpler Arası Atletizm Süper lig Yarışmaları</v>
      </c>
      <c r="L307" s="145" t="str">
        <f>'400m.'!N$4</f>
        <v>3 Haziran 2014 19.30</v>
      </c>
      <c r="M307" s="145" t="s">
        <v>348</v>
      </c>
    </row>
    <row r="308" spans="1:13" s="221" customFormat="1" ht="26.25" customHeight="1">
      <c r="A308" s="139">
        <v>558</v>
      </c>
      <c r="B308" s="222" t="s">
        <v>266</v>
      </c>
      <c r="C308" s="224">
        <f>'400m.'!C26</f>
        <v>0</v>
      </c>
      <c r="D308" s="226">
        <f>'400m.'!D26</f>
        <v>0</v>
      </c>
      <c r="E308" s="226">
        <f>'400m.'!E26</f>
        <v>0</v>
      </c>
      <c r="F308" s="227">
        <f>'400m.'!F26</f>
        <v>0</v>
      </c>
      <c r="G308" s="225">
        <f>'400m.'!A26</f>
        <v>19</v>
      </c>
      <c r="H308" s="147" t="s">
        <v>262</v>
      </c>
      <c r="I308" s="219"/>
      <c r="J308" s="141" t="str">
        <f>'YARIŞMA BİLGİLERİ'!$F$21</f>
        <v>Kadınlar</v>
      </c>
      <c r="K308" s="220" t="str">
        <f t="shared" si="12"/>
        <v>İzmir-Kulüpler Arası Atletizm Süper lig Yarışmaları</v>
      </c>
      <c r="L308" s="145" t="str">
        <f>'400m.'!N$4</f>
        <v>3 Haziran 2014 19.30</v>
      </c>
      <c r="M308" s="145" t="s">
        <v>348</v>
      </c>
    </row>
    <row r="309" spans="1:13" s="221" customFormat="1" ht="26.25" customHeight="1">
      <c r="A309" s="139">
        <v>559</v>
      </c>
      <c r="B309" s="222" t="s">
        <v>266</v>
      </c>
      <c r="C309" s="224">
        <f>'400m.'!C27</f>
        <v>0</v>
      </c>
      <c r="D309" s="226">
        <f>'400m.'!D27</f>
        <v>0</v>
      </c>
      <c r="E309" s="226">
        <f>'400m.'!E27</f>
        <v>0</v>
      </c>
      <c r="F309" s="227">
        <f>'400m.'!F27</f>
        <v>0</v>
      </c>
      <c r="G309" s="225">
        <f>'400m.'!A27</f>
        <v>20</v>
      </c>
      <c r="H309" s="147" t="s">
        <v>262</v>
      </c>
      <c r="I309" s="219"/>
      <c r="J309" s="141" t="str">
        <f>'YARIŞMA BİLGİLERİ'!$F$21</f>
        <v>Kadınlar</v>
      </c>
      <c r="K309" s="220" t="str">
        <f t="shared" si="12"/>
        <v>İzmir-Kulüpler Arası Atletizm Süper lig Yarışmaları</v>
      </c>
      <c r="L309" s="145" t="str">
        <f>'400m.'!N$4</f>
        <v>3 Haziran 2014 19.30</v>
      </c>
      <c r="M309" s="145" t="s">
        <v>348</v>
      </c>
    </row>
    <row r="310" spans="1:13" s="221" customFormat="1" ht="26.25" customHeight="1">
      <c r="A310" s="139">
        <v>560</v>
      </c>
      <c r="B310" s="222" t="s">
        <v>266</v>
      </c>
      <c r="C310" s="224">
        <f>'400m.'!C28</f>
        <v>0</v>
      </c>
      <c r="D310" s="226">
        <f>'400m.'!D28</f>
        <v>0</v>
      </c>
      <c r="E310" s="226">
        <f>'400m.'!E28</f>
        <v>0</v>
      </c>
      <c r="F310" s="227">
        <f>'400m.'!F28</f>
        <v>0</v>
      </c>
      <c r="G310" s="225">
        <f>'400m.'!A28</f>
        <v>21</v>
      </c>
      <c r="H310" s="147" t="s">
        <v>262</v>
      </c>
      <c r="I310" s="219"/>
      <c r="J310" s="141" t="str">
        <f>'YARIŞMA BİLGİLERİ'!$F$21</f>
        <v>Kadınlar</v>
      </c>
      <c r="K310" s="220" t="str">
        <f t="shared" si="12"/>
        <v>İzmir-Kulüpler Arası Atletizm Süper lig Yarışmaları</v>
      </c>
      <c r="L310" s="145" t="str">
        <f>'400m.'!N$4</f>
        <v>3 Haziran 2014 19.30</v>
      </c>
      <c r="M310" s="145" t="s">
        <v>348</v>
      </c>
    </row>
    <row r="311" spans="1:13" s="221" customFormat="1" ht="26.25" customHeight="1">
      <c r="A311" s="139">
        <v>561</v>
      </c>
      <c r="B311" s="222" t="s">
        <v>266</v>
      </c>
      <c r="C311" s="224">
        <f>'400m.'!C29</f>
        <v>0</v>
      </c>
      <c r="D311" s="226">
        <f>'400m.'!D29</f>
        <v>0</v>
      </c>
      <c r="E311" s="226">
        <f>'400m.'!E29</f>
        <v>0</v>
      </c>
      <c r="F311" s="227">
        <f>'400m.'!F29</f>
        <v>0</v>
      </c>
      <c r="G311" s="225">
        <f>'400m.'!A29</f>
        <v>22</v>
      </c>
      <c r="H311" s="147" t="s">
        <v>262</v>
      </c>
      <c r="I311" s="219"/>
      <c r="J311" s="141" t="str">
        <f>'YARIŞMA BİLGİLERİ'!$F$21</f>
        <v>Kadınlar</v>
      </c>
      <c r="K311" s="220" t="str">
        <f t="shared" si="12"/>
        <v>İzmir-Kulüpler Arası Atletizm Süper lig Yarışmaları</v>
      </c>
      <c r="L311" s="145" t="str">
        <f>'400m.'!N$4</f>
        <v>3 Haziran 2014 19.30</v>
      </c>
      <c r="M311" s="145" t="s">
        <v>348</v>
      </c>
    </row>
    <row r="312" spans="1:13" s="221" customFormat="1" ht="26.25" customHeight="1">
      <c r="A312" s="139">
        <v>562</v>
      </c>
      <c r="B312" s="222" t="s">
        <v>266</v>
      </c>
      <c r="C312" s="224">
        <f>'400m.'!C30</f>
        <v>0</v>
      </c>
      <c r="D312" s="226">
        <f>'400m.'!D30</f>
        <v>0</v>
      </c>
      <c r="E312" s="226">
        <f>'400m.'!E30</f>
        <v>0</v>
      </c>
      <c r="F312" s="227">
        <f>'400m.'!F30</f>
        <v>0</v>
      </c>
      <c r="G312" s="225">
        <f>'400m.'!A30</f>
        <v>23</v>
      </c>
      <c r="H312" s="147" t="s">
        <v>262</v>
      </c>
      <c r="I312" s="219"/>
      <c r="J312" s="141" t="str">
        <f>'YARIŞMA BİLGİLERİ'!$F$21</f>
        <v>Kadınlar</v>
      </c>
      <c r="K312" s="220" t="str">
        <f t="shared" si="12"/>
        <v>İzmir-Kulüpler Arası Atletizm Süper lig Yarışmaları</v>
      </c>
      <c r="L312" s="145" t="str">
        <f>'400m.'!N$4</f>
        <v>3 Haziran 2014 19.30</v>
      </c>
      <c r="M312" s="145" t="s">
        <v>348</v>
      </c>
    </row>
    <row r="313" spans="1:13" s="221" customFormat="1" ht="26.25" customHeight="1">
      <c r="A313" s="139">
        <v>563</v>
      </c>
      <c r="B313" s="222" t="s">
        <v>266</v>
      </c>
      <c r="C313" s="224">
        <f>'400m.'!C31</f>
        <v>0</v>
      </c>
      <c r="D313" s="226">
        <f>'400m.'!D31</f>
        <v>0</v>
      </c>
      <c r="E313" s="226">
        <f>'400m.'!E31</f>
        <v>0</v>
      </c>
      <c r="F313" s="227">
        <f>'400m.'!F31</f>
        <v>0</v>
      </c>
      <c r="G313" s="225">
        <f>'400m.'!A31</f>
        <v>24</v>
      </c>
      <c r="H313" s="147" t="s">
        <v>262</v>
      </c>
      <c r="I313" s="219"/>
      <c r="J313" s="141" t="str">
        <f>'YARIŞMA BİLGİLERİ'!$F$21</f>
        <v>Kadınlar</v>
      </c>
      <c r="K313" s="220" t="str">
        <f t="shared" si="12"/>
        <v>İzmir-Kulüpler Arası Atletizm Süper lig Yarışmaları</v>
      </c>
      <c r="L313" s="145" t="str">
        <f>'400m.'!N$4</f>
        <v>3 Haziran 2014 19.30</v>
      </c>
      <c r="M313" s="145" t="s">
        <v>348</v>
      </c>
    </row>
    <row r="314" spans="1:13" s="221" customFormat="1" ht="26.25" customHeight="1">
      <c r="A314" s="139">
        <v>564</v>
      </c>
      <c r="B314" s="222" t="s">
        <v>266</v>
      </c>
      <c r="C314" s="224">
        <f>'400m.'!C32</f>
        <v>0</v>
      </c>
      <c r="D314" s="226">
        <f>'400m.'!D32</f>
        <v>0</v>
      </c>
      <c r="E314" s="226">
        <f>'400m.'!E32</f>
        <v>0</v>
      </c>
      <c r="F314" s="227">
        <f>'400m.'!F32</f>
        <v>0</v>
      </c>
      <c r="G314" s="225">
        <f>'400m.'!A32</f>
        <v>25</v>
      </c>
      <c r="H314" s="147" t="s">
        <v>262</v>
      </c>
      <c r="I314" s="219"/>
      <c r="J314" s="141" t="str">
        <f>'YARIŞMA BİLGİLERİ'!$F$21</f>
        <v>Kadınlar</v>
      </c>
      <c r="K314" s="220" t="str">
        <f t="shared" si="12"/>
        <v>İzmir-Kulüpler Arası Atletizm Süper lig Yarışmaları</v>
      </c>
      <c r="L314" s="145" t="str">
        <f>'400m.'!N$4</f>
        <v>3 Haziran 2014 19.30</v>
      </c>
      <c r="M314" s="145" t="s">
        <v>348</v>
      </c>
    </row>
    <row r="315" spans="1:13" s="221" customFormat="1" ht="26.25" customHeight="1">
      <c r="A315" s="139">
        <v>565</v>
      </c>
      <c r="B315" s="222" t="s">
        <v>266</v>
      </c>
      <c r="C315" s="224">
        <f>'400m.'!C33</f>
        <v>0</v>
      </c>
      <c r="D315" s="226">
        <f>'400m.'!D33</f>
        <v>0</v>
      </c>
      <c r="E315" s="226">
        <f>'400m.'!E33</f>
        <v>0</v>
      </c>
      <c r="F315" s="227">
        <f>'400m.'!F33</f>
        <v>0</v>
      </c>
      <c r="G315" s="225">
        <f>'400m.'!A33</f>
        <v>26</v>
      </c>
      <c r="H315" s="147" t="s">
        <v>262</v>
      </c>
      <c r="I315" s="219"/>
      <c r="J315" s="141" t="str">
        <f>'YARIŞMA BİLGİLERİ'!$F$21</f>
        <v>Kadınlar</v>
      </c>
      <c r="K315" s="220" t="str">
        <f t="shared" si="12"/>
        <v>İzmir-Kulüpler Arası Atletizm Süper lig Yarışmaları</v>
      </c>
      <c r="L315" s="145" t="str">
        <f>'400m.'!N$4</f>
        <v>3 Haziran 2014 19.30</v>
      </c>
      <c r="M315" s="145" t="s">
        <v>348</v>
      </c>
    </row>
    <row r="316" spans="1:13" s="221" customFormat="1" ht="26.25" customHeight="1">
      <c r="A316" s="139">
        <v>566</v>
      </c>
      <c r="B316" s="222" t="s">
        <v>266</v>
      </c>
      <c r="C316" s="224">
        <f>'400m.'!C34</f>
        <v>0</v>
      </c>
      <c r="D316" s="226">
        <f>'400m.'!D34</f>
        <v>0</v>
      </c>
      <c r="E316" s="226">
        <f>'400m.'!E34</f>
        <v>0</v>
      </c>
      <c r="F316" s="227">
        <f>'400m.'!F34</f>
        <v>0</v>
      </c>
      <c r="G316" s="225">
        <f>'400m.'!A34</f>
        <v>27</v>
      </c>
      <c r="H316" s="147" t="s">
        <v>262</v>
      </c>
      <c r="I316" s="219"/>
      <c r="J316" s="141" t="str">
        <f>'YARIŞMA BİLGİLERİ'!$F$21</f>
        <v>Kadınlar</v>
      </c>
      <c r="K316" s="220" t="str">
        <f t="shared" si="12"/>
        <v>İzmir-Kulüpler Arası Atletizm Süper lig Yarışmaları</v>
      </c>
      <c r="L316" s="145" t="str">
        <f>'400m.'!N$4</f>
        <v>3 Haziran 2014 19.30</v>
      </c>
      <c r="M316" s="145" t="s">
        <v>348</v>
      </c>
    </row>
    <row r="317" spans="1:13" s="221" customFormat="1" ht="26.25" customHeight="1">
      <c r="A317" s="139">
        <v>567</v>
      </c>
      <c r="B317" s="222" t="s">
        <v>266</v>
      </c>
      <c r="C317" s="224">
        <f>'400m.'!C35</f>
        <v>0</v>
      </c>
      <c r="D317" s="226">
        <f>'400m.'!D35</f>
        <v>0</v>
      </c>
      <c r="E317" s="226">
        <f>'400m.'!E35</f>
        <v>0</v>
      </c>
      <c r="F317" s="227">
        <f>'400m.'!F35</f>
        <v>0</v>
      </c>
      <c r="G317" s="225">
        <f>'400m.'!A35</f>
        <v>28</v>
      </c>
      <c r="H317" s="147" t="s">
        <v>262</v>
      </c>
      <c r="I317" s="219"/>
      <c r="J317" s="141" t="str">
        <f>'YARIŞMA BİLGİLERİ'!$F$21</f>
        <v>Kadınlar</v>
      </c>
      <c r="K317" s="220" t="str">
        <f t="shared" si="12"/>
        <v>İzmir-Kulüpler Arası Atletizm Süper lig Yarışmaları</v>
      </c>
      <c r="L317" s="145" t="str">
        <f>'400m.'!N$4</f>
        <v>3 Haziran 2014 19.30</v>
      </c>
      <c r="M317" s="145" t="s">
        <v>348</v>
      </c>
    </row>
    <row r="318" spans="1:13" s="221" customFormat="1" ht="26.25" customHeight="1">
      <c r="A318" s="139">
        <v>568</v>
      </c>
      <c r="B318" s="222" t="s">
        <v>266</v>
      </c>
      <c r="C318" s="224">
        <f>'400m.'!C36</f>
        <v>0</v>
      </c>
      <c r="D318" s="226">
        <f>'400m.'!D36</f>
        <v>0</v>
      </c>
      <c r="E318" s="226">
        <f>'400m.'!E36</f>
        <v>0</v>
      </c>
      <c r="F318" s="227">
        <f>'400m.'!F36</f>
        <v>0</v>
      </c>
      <c r="G318" s="225">
        <f>'400m.'!A36</f>
        <v>29</v>
      </c>
      <c r="H318" s="147" t="s">
        <v>262</v>
      </c>
      <c r="I318" s="219"/>
      <c r="J318" s="141" t="str">
        <f>'YARIŞMA BİLGİLERİ'!$F$21</f>
        <v>Kadınlar</v>
      </c>
      <c r="K318" s="220" t="str">
        <f t="shared" si="12"/>
        <v>İzmir-Kulüpler Arası Atletizm Süper lig Yarışmaları</v>
      </c>
      <c r="L318" s="145" t="str">
        <f>'400m.'!N$4</f>
        <v>3 Haziran 2014 19.30</v>
      </c>
      <c r="M318" s="145" t="s">
        <v>348</v>
      </c>
    </row>
    <row r="319" spans="1:13" s="221" customFormat="1" ht="26.25" customHeight="1">
      <c r="A319" s="139">
        <v>569</v>
      </c>
      <c r="B319" s="222" t="s">
        <v>266</v>
      </c>
      <c r="C319" s="224">
        <f>'400m.'!C37</f>
        <v>0</v>
      </c>
      <c r="D319" s="226">
        <f>'400m.'!D37</f>
        <v>0</v>
      </c>
      <c r="E319" s="226">
        <f>'400m.'!E37</f>
        <v>0</v>
      </c>
      <c r="F319" s="227">
        <f>'400m.'!F37</f>
        <v>0</v>
      </c>
      <c r="G319" s="225">
        <f>'400m.'!A37</f>
        <v>30</v>
      </c>
      <c r="H319" s="147" t="s">
        <v>262</v>
      </c>
      <c r="I319" s="219"/>
      <c r="J319" s="141" t="str">
        <f>'YARIŞMA BİLGİLERİ'!$F$21</f>
        <v>Kadınlar</v>
      </c>
      <c r="K319" s="220" t="str">
        <f t="shared" si="12"/>
        <v>İzmir-Kulüpler Arası Atletizm Süper lig Yarışmaları</v>
      </c>
      <c r="L319" s="145" t="str">
        <f>'400m.'!N$4</f>
        <v>3 Haziran 2014 19.30</v>
      </c>
      <c r="M319" s="145" t="s">
        <v>348</v>
      </c>
    </row>
    <row r="320" spans="1:13" s="221" customFormat="1" ht="26.25" customHeight="1">
      <c r="A320" s="139">
        <v>570</v>
      </c>
      <c r="B320" s="222" t="s">
        <v>266</v>
      </c>
      <c r="C320" s="224">
        <f>'400m.'!C38</f>
        <v>0</v>
      </c>
      <c r="D320" s="226">
        <f>'400m.'!D38</f>
        <v>0</v>
      </c>
      <c r="E320" s="226">
        <f>'400m.'!E38</f>
        <v>0</v>
      </c>
      <c r="F320" s="227">
        <f>'400m.'!F38</f>
        <v>0</v>
      </c>
      <c r="G320" s="225">
        <f>'400m.'!A38</f>
        <v>31</v>
      </c>
      <c r="H320" s="147" t="s">
        <v>262</v>
      </c>
      <c r="I320" s="219"/>
      <c r="J320" s="141" t="str">
        <f>'YARIŞMA BİLGİLERİ'!$F$21</f>
        <v>Kadınlar</v>
      </c>
      <c r="K320" s="220" t="str">
        <f t="shared" si="12"/>
        <v>İzmir-Kulüpler Arası Atletizm Süper lig Yarışmaları</v>
      </c>
      <c r="L320" s="145" t="str">
        <f>'400m.'!N$4</f>
        <v>3 Haziran 2014 19.30</v>
      </c>
      <c r="M320" s="145" t="s">
        <v>348</v>
      </c>
    </row>
    <row r="321" spans="1:13" s="221" customFormat="1" ht="26.25" customHeight="1">
      <c r="A321" s="139">
        <v>571</v>
      </c>
      <c r="B321" s="222" t="s">
        <v>266</v>
      </c>
      <c r="C321" s="224">
        <f>'400m.'!C39</f>
        <v>0</v>
      </c>
      <c r="D321" s="226">
        <f>'400m.'!D39</f>
        <v>0</v>
      </c>
      <c r="E321" s="226">
        <f>'400m.'!E39</f>
        <v>0</v>
      </c>
      <c r="F321" s="227">
        <f>'400m.'!F39</f>
        <v>0</v>
      </c>
      <c r="G321" s="225">
        <f>'400m.'!A39</f>
        <v>32</v>
      </c>
      <c r="H321" s="147" t="s">
        <v>262</v>
      </c>
      <c r="I321" s="219"/>
      <c r="J321" s="141" t="str">
        <f>'YARIŞMA BİLGİLERİ'!$F$21</f>
        <v>Kadınlar</v>
      </c>
      <c r="K321" s="220" t="str">
        <f t="shared" si="12"/>
        <v>İzmir-Kulüpler Arası Atletizm Süper lig Yarışmaları</v>
      </c>
      <c r="L321" s="145" t="str">
        <f>'400m.'!N$4</f>
        <v>3 Haziran 2014 19.30</v>
      </c>
      <c r="M321" s="145" t="s">
        <v>348</v>
      </c>
    </row>
    <row r="322" spans="1:13" s="221" customFormat="1" ht="26.25" customHeight="1">
      <c r="A322" s="139">
        <v>572</v>
      </c>
      <c r="B322" s="222" t="s">
        <v>266</v>
      </c>
      <c r="C322" s="224">
        <f>'400m.'!C40</f>
        <v>0</v>
      </c>
      <c r="D322" s="226">
        <f>'400m.'!D40</f>
        <v>0</v>
      </c>
      <c r="E322" s="226">
        <f>'400m.'!E40</f>
        <v>0</v>
      </c>
      <c r="F322" s="227">
        <f>'400m.'!F40</f>
        <v>0</v>
      </c>
      <c r="G322" s="225">
        <f>'400m.'!A40</f>
        <v>33</v>
      </c>
      <c r="H322" s="147" t="s">
        <v>262</v>
      </c>
      <c r="I322" s="219"/>
      <c r="J322" s="141" t="str">
        <f>'YARIŞMA BİLGİLERİ'!$F$21</f>
        <v>Kadınlar</v>
      </c>
      <c r="K322" s="220" t="str">
        <f t="shared" si="12"/>
        <v>İzmir-Kulüpler Arası Atletizm Süper lig Yarışmaları</v>
      </c>
      <c r="L322" s="145" t="str">
        <f>'400m.'!N$4</f>
        <v>3 Haziran 2014 19.30</v>
      </c>
      <c r="M322" s="145" t="s">
        <v>348</v>
      </c>
    </row>
    <row r="323" spans="1:13" s="221" customFormat="1" ht="26.25" customHeight="1">
      <c r="A323" s="139">
        <v>573</v>
      </c>
      <c r="B323" s="222" t="s">
        <v>266</v>
      </c>
      <c r="C323" s="224">
        <f>'400m.'!C41</f>
        <v>0</v>
      </c>
      <c r="D323" s="226">
        <f>'400m.'!D41</f>
        <v>0</v>
      </c>
      <c r="E323" s="226">
        <f>'400m.'!E41</f>
        <v>0</v>
      </c>
      <c r="F323" s="227">
        <f>'400m.'!F41</f>
        <v>0</v>
      </c>
      <c r="G323" s="225">
        <f>'400m.'!A41</f>
        <v>34</v>
      </c>
      <c r="H323" s="147" t="s">
        <v>262</v>
      </c>
      <c r="I323" s="219"/>
      <c r="J323" s="141" t="str">
        <f>'YARIŞMA BİLGİLERİ'!$F$21</f>
        <v>Kadınlar</v>
      </c>
      <c r="K323" s="220" t="str">
        <f t="shared" si="12"/>
        <v>İzmir-Kulüpler Arası Atletizm Süper lig Yarışmaları</v>
      </c>
      <c r="L323" s="145" t="str">
        <f>'400m.'!N$4</f>
        <v>3 Haziran 2014 19.30</v>
      </c>
      <c r="M323" s="145" t="s">
        <v>348</v>
      </c>
    </row>
    <row r="324" spans="1:13" s="221" customFormat="1" ht="26.25" customHeight="1">
      <c r="A324" s="139">
        <v>574</v>
      </c>
      <c r="B324" s="222" t="s">
        <v>266</v>
      </c>
      <c r="C324" s="224">
        <f>'400m.'!C42</f>
        <v>0</v>
      </c>
      <c r="D324" s="226">
        <f>'400m.'!D42</f>
        <v>0</v>
      </c>
      <c r="E324" s="226">
        <f>'400m.'!E42</f>
        <v>0</v>
      </c>
      <c r="F324" s="227">
        <f>'400m.'!F42</f>
        <v>0</v>
      </c>
      <c r="G324" s="225">
        <f>'400m.'!A42</f>
        <v>35</v>
      </c>
      <c r="H324" s="147" t="s">
        <v>262</v>
      </c>
      <c r="I324" s="219"/>
      <c r="J324" s="141" t="str">
        <f>'YARIŞMA BİLGİLERİ'!$F$21</f>
        <v>Kadınlar</v>
      </c>
      <c r="K324" s="220" t="str">
        <f t="shared" si="12"/>
        <v>İzmir-Kulüpler Arası Atletizm Süper lig Yarışmaları</v>
      </c>
      <c r="L324" s="145" t="str">
        <f>'400m.'!N$4</f>
        <v>3 Haziran 2014 19.30</v>
      </c>
      <c r="M324" s="145" t="s">
        <v>348</v>
      </c>
    </row>
    <row r="325" spans="1:13" s="221" customFormat="1" ht="26.25" customHeight="1">
      <c r="A325" s="139">
        <v>575</v>
      </c>
      <c r="B325" s="222" t="s">
        <v>266</v>
      </c>
      <c r="C325" s="224">
        <f>'400m.'!C43</f>
        <v>0</v>
      </c>
      <c r="D325" s="226">
        <f>'400m.'!D43</f>
        <v>0</v>
      </c>
      <c r="E325" s="226">
        <f>'400m.'!E43</f>
        <v>0</v>
      </c>
      <c r="F325" s="227">
        <f>'400m.'!F43</f>
        <v>0</v>
      </c>
      <c r="G325" s="225">
        <f>'400m.'!A43</f>
        <v>36</v>
      </c>
      <c r="H325" s="147" t="s">
        <v>262</v>
      </c>
      <c r="I325" s="219"/>
      <c r="J325" s="141" t="str">
        <f>'YARIŞMA BİLGİLERİ'!$F$21</f>
        <v>Kadınlar</v>
      </c>
      <c r="K325" s="220" t="str">
        <f t="shared" si="12"/>
        <v>İzmir-Kulüpler Arası Atletizm Süper lig Yarışmaları</v>
      </c>
      <c r="L325" s="145" t="str">
        <f>'400m.'!N$4</f>
        <v>3 Haziran 2014 19.30</v>
      </c>
      <c r="M325" s="145" t="s">
        <v>348</v>
      </c>
    </row>
    <row r="326" spans="1:13" s="221" customFormat="1" ht="26.25" customHeight="1">
      <c r="A326" s="139">
        <v>576</v>
      </c>
      <c r="B326" s="222" t="s">
        <v>266</v>
      </c>
      <c r="C326" s="224">
        <f>'400m.'!C44</f>
        <v>0</v>
      </c>
      <c r="D326" s="226">
        <f>'400m.'!D44</f>
        <v>0</v>
      </c>
      <c r="E326" s="226">
        <f>'400m.'!E44</f>
        <v>0</v>
      </c>
      <c r="F326" s="227">
        <f>'400m.'!F44</f>
        <v>0</v>
      </c>
      <c r="G326" s="225">
        <f>'400m.'!A44</f>
        <v>37</v>
      </c>
      <c r="H326" s="147" t="s">
        <v>262</v>
      </c>
      <c r="I326" s="219"/>
      <c r="J326" s="141" t="str">
        <f>'YARIŞMA BİLGİLERİ'!$F$21</f>
        <v>Kadınlar</v>
      </c>
      <c r="K326" s="220" t="str">
        <f t="shared" si="12"/>
        <v>İzmir-Kulüpler Arası Atletizm Süper lig Yarışmaları</v>
      </c>
      <c r="L326" s="145" t="str">
        <f>'400m.'!N$4</f>
        <v>3 Haziran 2014 19.30</v>
      </c>
      <c r="M326" s="145" t="s">
        <v>348</v>
      </c>
    </row>
    <row r="327" spans="1:13" s="221" customFormat="1" ht="26.25" customHeight="1">
      <c r="A327" s="139">
        <v>577</v>
      </c>
      <c r="B327" s="222" t="s">
        <v>266</v>
      </c>
      <c r="C327" s="224">
        <f>'400m.'!C45</f>
        <v>0</v>
      </c>
      <c r="D327" s="226">
        <f>'400m.'!D45</f>
        <v>0</v>
      </c>
      <c r="E327" s="226">
        <f>'400m.'!E45</f>
        <v>0</v>
      </c>
      <c r="F327" s="227">
        <f>'400m.'!F45</f>
        <v>0</v>
      </c>
      <c r="G327" s="225">
        <f>'400m.'!A45</f>
        <v>38</v>
      </c>
      <c r="H327" s="147" t="s">
        <v>262</v>
      </c>
      <c r="I327" s="219"/>
      <c r="J327" s="141" t="str">
        <f>'YARIŞMA BİLGİLERİ'!$F$21</f>
        <v>Kadınlar</v>
      </c>
      <c r="K327" s="220" t="str">
        <f t="shared" si="12"/>
        <v>İzmir-Kulüpler Arası Atletizm Süper lig Yarışmaları</v>
      </c>
      <c r="L327" s="145" t="str">
        <f>'400m.'!N$4</f>
        <v>3 Haziran 2014 19.30</v>
      </c>
      <c r="M327" s="145" t="s">
        <v>348</v>
      </c>
    </row>
    <row r="328" spans="1:13" s="221" customFormat="1" ht="26.25" customHeight="1">
      <c r="A328" s="139">
        <v>590</v>
      </c>
      <c r="B328" s="222" t="s">
        <v>213</v>
      </c>
      <c r="C328" s="224" t="e">
        <f>#REF!</f>
        <v>#REF!</v>
      </c>
      <c r="D328" s="226" t="e">
        <f>#REF!</f>
        <v>#REF!</v>
      </c>
      <c r="E328" s="226" t="e">
        <f>#REF!</f>
        <v>#REF!</v>
      </c>
      <c r="F328" s="227" t="e">
        <f>#REF!</f>
        <v>#REF!</v>
      </c>
      <c r="G328" s="225" t="e">
        <f>#REF!</f>
        <v>#REF!</v>
      </c>
      <c r="H328" s="147" t="s">
        <v>213</v>
      </c>
      <c r="I328" s="147" t="e">
        <f>#REF!</f>
        <v>#REF!</v>
      </c>
      <c r="J328" s="141" t="str">
        <f>'YARIŞMA BİLGİLERİ'!$F$21</f>
        <v>Kadınlar</v>
      </c>
      <c r="K328" s="220" t="str">
        <f t="shared" ref="K328:K375" si="13">CONCATENATE(K$1,"-",A$1)</f>
        <v>İzmir-Kulüpler Arası Atletizm Süper lig Yarışmaları</v>
      </c>
      <c r="L328" s="145" t="e">
        <f>#REF!</f>
        <v>#REF!</v>
      </c>
      <c r="M328" s="145" t="s">
        <v>348</v>
      </c>
    </row>
    <row r="329" spans="1:13" s="221" customFormat="1" ht="26.25" customHeight="1">
      <c r="A329" s="139">
        <v>591</v>
      </c>
      <c r="B329" s="222" t="s">
        <v>213</v>
      </c>
      <c r="C329" s="224" t="e">
        <f>#REF!</f>
        <v>#REF!</v>
      </c>
      <c r="D329" s="226" t="e">
        <f>#REF!</f>
        <v>#REF!</v>
      </c>
      <c r="E329" s="226" t="e">
        <f>#REF!</f>
        <v>#REF!</v>
      </c>
      <c r="F329" s="227" t="e">
        <f>#REF!</f>
        <v>#REF!</v>
      </c>
      <c r="G329" s="225" t="e">
        <f>#REF!</f>
        <v>#REF!</v>
      </c>
      <c r="H329" s="147" t="s">
        <v>213</v>
      </c>
      <c r="I329" s="147" t="e">
        <f>#REF!</f>
        <v>#REF!</v>
      </c>
      <c r="J329" s="141" t="str">
        <f>'YARIŞMA BİLGİLERİ'!$F$21</f>
        <v>Kadınlar</v>
      </c>
      <c r="K329" s="220" t="str">
        <f t="shared" si="13"/>
        <v>İzmir-Kulüpler Arası Atletizm Süper lig Yarışmaları</v>
      </c>
      <c r="L329" s="145" t="e">
        <f>#REF!</f>
        <v>#REF!</v>
      </c>
      <c r="M329" s="145" t="s">
        <v>348</v>
      </c>
    </row>
    <row r="330" spans="1:13" s="221" customFormat="1" ht="26.25" customHeight="1">
      <c r="A330" s="139">
        <v>592</v>
      </c>
      <c r="B330" s="222" t="s">
        <v>213</v>
      </c>
      <c r="C330" s="224" t="e">
        <f>#REF!</f>
        <v>#REF!</v>
      </c>
      <c r="D330" s="226" t="e">
        <f>#REF!</f>
        <v>#REF!</v>
      </c>
      <c r="E330" s="226" t="e">
        <f>#REF!</f>
        <v>#REF!</v>
      </c>
      <c r="F330" s="227" t="e">
        <f>#REF!</f>
        <v>#REF!</v>
      </c>
      <c r="G330" s="225" t="e">
        <f>#REF!</f>
        <v>#REF!</v>
      </c>
      <c r="H330" s="147" t="s">
        <v>213</v>
      </c>
      <c r="I330" s="147" t="e">
        <f>#REF!</f>
        <v>#REF!</v>
      </c>
      <c r="J330" s="141" t="str">
        <f>'YARIŞMA BİLGİLERİ'!$F$21</f>
        <v>Kadınlar</v>
      </c>
      <c r="K330" s="220" t="str">
        <f t="shared" si="13"/>
        <v>İzmir-Kulüpler Arası Atletizm Süper lig Yarışmaları</v>
      </c>
      <c r="L330" s="145" t="e">
        <f>#REF!</f>
        <v>#REF!</v>
      </c>
      <c r="M330" s="145" t="s">
        <v>348</v>
      </c>
    </row>
    <row r="331" spans="1:13" s="221" customFormat="1" ht="26.25" customHeight="1">
      <c r="A331" s="139">
        <v>593</v>
      </c>
      <c r="B331" s="222" t="s">
        <v>213</v>
      </c>
      <c r="C331" s="224" t="e">
        <f>#REF!</f>
        <v>#REF!</v>
      </c>
      <c r="D331" s="226" t="e">
        <f>#REF!</f>
        <v>#REF!</v>
      </c>
      <c r="E331" s="226" t="e">
        <f>#REF!</f>
        <v>#REF!</v>
      </c>
      <c r="F331" s="227" t="e">
        <f>#REF!</f>
        <v>#REF!</v>
      </c>
      <c r="G331" s="225" t="e">
        <f>#REF!</f>
        <v>#REF!</v>
      </c>
      <c r="H331" s="147" t="s">
        <v>213</v>
      </c>
      <c r="I331" s="147" t="e">
        <f>#REF!</f>
        <v>#REF!</v>
      </c>
      <c r="J331" s="141" t="str">
        <f>'YARIŞMA BİLGİLERİ'!$F$21</f>
        <v>Kadınlar</v>
      </c>
      <c r="K331" s="220" t="str">
        <f t="shared" si="13"/>
        <v>İzmir-Kulüpler Arası Atletizm Süper lig Yarışmaları</v>
      </c>
      <c r="L331" s="145" t="e">
        <f>#REF!</f>
        <v>#REF!</v>
      </c>
      <c r="M331" s="145" t="s">
        <v>348</v>
      </c>
    </row>
    <row r="332" spans="1:13" s="221" customFormat="1" ht="26.25" customHeight="1">
      <c r="A332" s="139">
        <v>594</v>
      </c>
      <c r="B332" s="222" t="s">
        <v>213</v>
      </c>
      <c r="C332" s="224" t="e">
        <f>#REF!</f>
        <v>#REF!</v>
      </c>
      <c r="D332" s="226" t="e">
        <f>#REF!</f>
        <v>#REF!</v>
      </c>
      <c r="E332" s="226" t="e">
        <f>#REF!</f>
        <v>#REF!</v>
      </c>
      <c r="F332" s="227" t="e">
        <f>#REF!</f>
        <v>#REF!</v>
      </c>
      <c r="G332" s="225" t="e">
        <f>#REF!</f>
        <v>#REF!</v>
      </c>
      <c r="H332" s="147" t="s">
        <v>213</v>
      </c>
      <c r="I332" s="147" t="e">
        <f>#REF!</f>
        <v>#REF!</v>
      </c>
      <c r="J332" s="141" t="str">
        <f>'YARIŞMA BİLGİLERİ'!$F$21</f>
        <v>Kadınlar</v>
      </c>
      <c r="K332" s="220" t="str">
        <f t="shared" si="13"/>
        <v>İzmir-Kulüpler Arası Atletizm Süper lig Yarışmaları</v>
      </c>
      <c r="L332" s="145" t="e">
        <f>#REF!</f>
        <v>#REF!</v>
      </c>
      <c r="M332" s="145" t="s">
        <v>348</v>
      </c>
    </row>
    <row r="333" spans="1:13" s="221" customFormat="1" ht="26.25" customHeight="1">
      <c r="A333" s="139">
        <v>595</v>
      </c>
      <c r="B333" s="222" t="s">
        <v>213</v>
      </c>
      <c r="C333" s="224" t="e">
        <f>#REF!</f>
        <v>#REF!</v>
      </c>
      <c r="D333" s="226" t="e">
        <f>#REF!</f>
        <v>#REF!</v>
      </c>
      <c r="E333" s="226" t="e">
        <f>#REF!</f>
        <v>#REF!</v>
      </c>
      <c r="F333" s="227" t="e">
        <f>#REF!</f>
        <v>#REF!</v>
      </c>
      <c r="G333" s="225" t="e">
        <f>#REF!</f>
        <v>#REF!</v>
      </c>
      <c r="H333" s="147" t="s">
        <v>213</v>
      </c>
      <c r="I333" s="147" t="e">
        <f>#REF!</f>
        <v>#REF!</v>
      </c>
      <c r="J333" s="141" t="str">
        <f>'YARIŞMA BİLGİLERİ'!$F$21</f>
        <v>Kadınlar</v>
      </c>
      <c r="K333" s="220" t="str">
        <f t="shared" si="13"/>
        <v>İzmir-Kulüpler Arası Atletizm Süper lig Yarışmaları</v>
      </c>
      <c r="L333" s="145" t="e">
        <f>#REF!</f>
        <v>#REF!</v>
      </c>
      <c r="M333" s="145" t="s">
        <v>348</v>
      </c>
    </row>
    <row r="334" spans="1:13" s="221" customFormat="1" ht="26.25" customHeight="1">
      <c r="A334" s="139">
        <v>596</v>
      </c>
      <c r="B334" s="222" t="s">
        <v>213</v>
      </c>
      <c r="C334" s="224" t="e">
        <f>#REF!</f>
        <v>#REF!</v>
      </c>
      <c r="D334" s="226" t="e">
        <f>#REF!</f>
        <v>#REF!</v>
      </c>
      <c r="E334" s="226" t="e">
        <f>#REF!</f>
        <v>#REF!</v>
      </c>
      <c r="F334" s="227" t="e">
        <f>#REF!</f>
        <v>#REF!</v>
      </c>
      <c r="G334" s="225" t="e">
        <f>#REF!</f>
        <v>#REF!</v>
      </c>
      <c r="H334" s="147" t="s">
        <v>213</v>
      </c>
      <c r="I334" s="147" t="e">
        <f>#REF!</f>
        <v>#REF!</v>
      </c>
      <c r="J334" s="141" t="str">
        <f>'YARIŞMA BİLGİLERİ'!$F$21</f>
        <v>Kadınlar</v>
      </c>
      <c r="K334" s="220" t="str">
        <f t="shared" si="13"/>
        <v>İzmir-Kulüpler Arası Atletizm Süper lig Yarışmaları</v>
      </c>
      <c r="L334" s="145" t="e">
        <f>#REF!</f>
        <v>#REF!</v>
      </c>
      <c r="M334" s="145" t="s">
        <v>348</v>
      </c>
    </row>
    <row r="335" spans="1:13" s="221" customFormat="1" ht="26.25" customHeight="1">
      <c r="A335" s="139">
        <v>597</v>
      </c>
      <c r="B335" s="222" t="s">
        <v>213</v>
      </c>
      <c r="C335" s="224" t="e">
        <f>#REF!</f>
        <v>#REF!</v>
      </c>
      <c r="D335" s="226" t="e">
        <f>#REF!</f>
        <v>#REF!</v>
      </c>
      <c r="E335" s="226" t="e">
        <f>#REF!</f>
        <v>#REF!</v>
      </c>
      <c r="F335" s="227" t="e">
        <f>#REF!</f>
        <v>#REF!</v>
      </c>
      <c r="G335" s="225" t="e">
        <f>#REF!</f>
        <v>#REF!</v>
      </c>
      <c r="H335" s="147" t="s">
        <v>213</v>
      </c>
      <c r="I335" s="147" t="e">
        <f>#REF!</f>
        <v>#REF!</v>
      </c>
      <c r="J335" s="141" t="str">
        <f>'YARIŞMA BİLGİLERİ'!$F$21</f>
        <v>Kadınlar</v>
      </c>
      <c r="K335" s="220" t="str">
        <f t="shared" si="13"/>
        <v>İzmir-Kulüpler Arası Atletizm Süper lig Yarışmaları</v>
      </c>
      <c r="L335" s="145" t="e">
        <f>#REF!</f>
        <v>#REF!</v>
      </c>
      <c r="M335" s="145" t="s">
        <v>348</v>
      </c>
    </row>
    <row r="336" spans="1:13" s="221" customFormat="1" ht="26.25" customHeight="1">
      <c r="A336" s="139">
        <v>598</v>
      </c>
      <c r="B336" s="222" t="s">
        <v>213</v>
      </c>
      <c r="C336" s="224" t="e">
        <f>#REF!</f>
        <v>#REF!</v>
      </c>
      <c r="D336" s="226" t="e">
        <f>#REF!</f>
        <v>#REF!</v>
      </c>
      <c r="E336" s="226" t="e">
        <f>#REF!</f>
        <v>#REF!</v>
      </c>
      <c r="F336" s="227" t="e">
        <f>#REF!</f>
        <v>#REF!</v>
      </c>
      <c r="G336" s="225" t="e">
        <f>#REF!</f>
        <v>#REF!</v>
      </c>
      <c r="H336" s="147" t="s">
        <v>213</v>
      </c>
      <c r="I336" s="147" t="e">
        <f>#REF!</f>
        <v>#REF!</v>
      </c>
      <c r="J336" s="141" t="str">
        <f>'YARIŞMA BİLGİLERİ'!$F$21</f>
        <v>Kadınlar</v>
      </c>
      <c r="K336" s="220" t="str">
        <f t="shared" si="13"/>
        <v>İzmir-Kulüpler Arası Atletizm Süper lig Yarışmaları</v>
      </c>
      <c r="L336" s="145" t="e">
        <f>#REF!</f>
        <v>#REF!</v>
      </c>
      <c r="M336" s="145" t="s">
        <v>348</v>
      </c>
    </row>
    <row r="337" spans="1:13" s="221" customFormat="1" ht="26.25" customHeight="1">
      <c r="A337" s="139">
        <v>599</v>
      </c>
      <c r="B337" s="222" t="s">
        <v>213</v>
      </c>
      <c r="C337" s="224" t="e">
        <f>#REF!</f>
        <v>#REF!</v>
      </c>
      <c r="D337" s="226" t="e">
        <f>#REF!</f>
        <v>#REF!</v>
      </c>
      <c r="E337" s="226" t="e">
        <f>#REF!</f>
        <v>#REF!</v>
      </c>
      <c r="F337" s="227" t="e">
        <f>#REF!</f>
        <v>#REF!</v>
      </c>
      <c r="G337" s="225" t="e">
        <f>#REF!</f>
        <v>#REF!</v>
      </c>
      <c r="H337" s="147" t="s">
        <v>213</v>
      </c>
      <c r="I337" s="147" t="e">
        <f>#REF!</f>
        <v>#REF!</v>
      </c>
      <c r="J337" s="141" t="str">
        <f>'YARIŞMA BİLGİLERİ'!$F$21</f>
        <v>Kadınlar</v>
      </c>
      <c r="K337" s="220" t="str">
        <f t="shared" si="13"/>
        <v>İzmir-Kulüpler Arası Atletizm Süper lig Yarışmaları</v>
      </c>
      <c r="L337" s="145" t="e">
        <f>#REF!</f>
        <v>#REF!</v>
      </c>
      <c r="M337" s="145" t="s">
        <v>348</v>
      </c>
    </row>
    <row r="338" spans="1:13" s="221" customFormat="1" ht="26.25" customHeight="1">
      <c r="A338" s="139">
        <v>600</v>
      </c>
      <c r="B338" s="222" t="s">
        <v>213</v>
      </c>
      <c r="C338" s="224" t="e">
        <f>#REF!</f>
        <v>#REF!</v>
      </c>
      <c r="D338" s="226" t="e">
        <f>#REF!</f>
        <v>#REF!</v>
      </c>
      <c r="E338" s="226" t="e">
        <f>#REF!</f>
        <v>#REF!</v>
      </c>
      <c r="F338" s="227" t="e">
        <f>#REF!</f>
        <v>#REF!</v>
      </c>
      <c r="G338" s="225" t="e">
        <f>#REF!</f>
        <v>#REF!</v>
      </c>
      <c r="H338" s="147" t="s">
        <v>213</v>
      </c>
      <c r="I338" s="147" t="e">
        <f>#REF!</f>
        <v>#REF!</v>
      </c>
      <c r="J338" s="141" t="str">
        <f>'YARIŞMA BİLGİLERİ'!$F$21</f>
        <v>Kadınlar</v>
      </c>
      <c r="K338" s="220" t="str">
        <f t="shared" si="13"/>
        <v>İzmir-Kulüpler Arası Atletizm Süper lig Yarışmaları</v>
      </c>
      <c r="L338" s="145" t="e">
        <f>#REF!</f>
        <v>#REF!</v>
      </c>
      <c r="M338" s="145" t="s">
        <v>348</v>
      </c>
    </row>
    <row r="339" spans="1:13" s="221" customFormat="1" ht="26.25" customHeight="1">
      <c r="A339" s="139">
        <v>601</v>
      </c>
      <c r="B339" s="222" t="s">
        <v>213</v>
      </c>
      <c r="C339" s="224" t="e">
        <f>#REF!</f>
        <v>#REF!</v>
      </c>
      <c r="D339" s="226" t="e">
        <f>#REF!</f>
        <v>#REF!</v>
      </c>
      <c r="E339" s="226" t="e">
        <f>#REF!</f>
        <v>#REF!</v>
      </c>
      <c r="F339" s="227" t="e">
        <f>#REF!</f>
        <v>#REF!</v>
      </c>
      <c r="G339" s="225" t="e">
        <f>#REF!</f>
        <v>#REF!</v>
      </c>
      <c r="H339" s="147" t="s">
        <v>213</v>
      </c>
      <c r="I339" s="147" t="e">
        <f>#REF!</f>
        <v>#REF!</v>
      </c>
      <c r="J339" s="141" t="str">
        <f>'YARIŞMA BİLGİLERİ'!$F$21</f>
        <v>Kadınlar</v>
      </c>
      <c r="K339" s="220" t="str">
        <f t="shared" si="13"/>
        <v>İzmir-Kulüpler Arası Atletizm Süper lig Yarışmaları</v>
      </c>
      <c r="L339" s="145" t="e">
        <f>#REF!</f>
        <v>#REF!</v>
      </c>
      <c r="M339" s="145" t="s">
        <v>348</v>
      </c>
    </row>
    <row r="340" spans="1:13" s="221" customFormat="1" ht="26.25" customHeight="1">
      <c r="A340" s="139">
        <v>602</v>
      </c>
      <c r="B340" s="222" t="s">
        <v>213</v>
      </c>
      <c r="C340" s="224" t="e">
        <f>#REF!</f>
        <v>#REF!</v>
      </c>
      <c r="D340" s="226" t="e">
        <f>#REF!</f>
        <v>#REF!</v>
      </c>
      <c r="E340" s="226" t="e">
        <f>#REF!</f>
        <v>#REF!</v>
      </c>
      <c r="F340" s="227" t="e">
        <f>#REF!</f>
        <v>#REF!</v>
      </c>
      <c r="G340" s="225" t="e">
        <f>#REF!</f>
        <v>#REF!</v>
      </c>
      <c r="H340" s="147" t="s">
        <v>213</v>
      </c>
      <c r="I340" s="147" t="e">
        <f>#REF!</f>
        <v>#REF!</v>
      </c>
      <c r="J340" s="141" t="str">
        <f>'YARIŞMA BİLGİLERİ'!$F$21</f>
        <v>Kadınlar</v>
      </c>
      <c r="K340" s="220" t="str">
        <f t="shared" si="13"/>
        <v>İzmir-Kulüpler Arası Atletizm Süper lig Yarışmaları</v>
      </c>
      <c r="L340" s="145" t="e">
        <f>#REF!</f>
        <v>#REF!</v>
      </c>
      <c r="M340" s="145" t="s">
        <v>348</v>
      </c>
    </row>
    <row r="341" spans="1:13" s="221" customFormat="1" ht="26.25" customHeight="1">
      <c r="A341" s="139">
        <v>603</v>
      </c>
      <c r="B341" s="222" t="s">
        <v>213</v>
      </c>
      <c r="C341" s="224" t="e">
        <f>#REF!</f>
        <v>#REF!</v>
      </c>
      <c r="D341" s="226" t="e">
        <f>#REF!</f>
        <v>#REF!</v>
      </c>
      <c r="E341" s="226" t="e">
        <f>#REF!</f>
        <v>#REF!</v>
      </c>
      <c r="F341" s="227" t="e">
        <f>#REF!</f>
        <v>#REF!</v>
      </c>
      <c r="G341" s="225" t="e">
        <f>#REF!</f>
        <v>#REF!</v>
      </c>
      <c r="H341" s="147" t="s">
        <v>213</v>
      </c>
      <c r="I341" s="147" t="e">
        <f>#REF!</f>
        <v>#REF!</v>
      </c>
      <c r="J341" s="141" t="str">
        <f>'YARIŞMA BİLGİLERİ'!$F$21</f>
        <v>Kadınlar</v>
      </c>
      <c r="K341" s="220" t="str">
        <f t="shared" si="13"/>
        <v>İzmir-Kulüpler Arası Atletizm Süper lig Yarışmaları</v>
      </c>
      <c r="L341" s="145" t="e">
        <f>#REF!</f>
        <v>#REF!</v>
      </c>
      <c r="M341" s="145" t="s">
        <v>348</v>
      </c>
    </row>
    <row r="342" spans="1:13" s="221" customFormat="1" ht="26.25" customHeight="1">
      <c r="A342" s="139">
        <v>604</v>
      </c>
      <c r="B342" s="222" t="s">
        <v>213</v>
      </c>
      <c r="C342" s="224" t="e">
        <f>#REF!</f>
        <v>#REF!</v>
      </c>
      <c r="D342" s="226" t="e">
        <f>#REF!</f>
        <v>#REF!</v>
      </c>
      <c r="E342" s="226" t="e">
        <f>#REF!</f>
        <v>#REF!</v>
      </c>
      <c r="F342" s="227" t="e">
        <f>#REF!</f>
        <v>#REF!</v>
      </c>
      <c r="G342" s="225" t="e">
        <f>#REF!</f>
        <v>#REF!</v>
      </c>
      <c r="H342" s="147" t="s">
        <v>213</v>
      </c>
      <c r="I342" s="147" t="e">
        <f>#REF!</f>
        <v>#REF!</v>
      </c>
      <c r="J342" s="141" t="str">
        <f>'YARIŞMA BİLGİLERİ'!$F$21</f>
        <v>Kadınlar</v>
      </c>
      <c r="K342" s="220" t="str">
        <f t="shared" si="13"/>
        <v>İzmir-Kulüpler Arası Atletizm Süper lig Yarışmaları</v>
      </c>
      <c r="L342" s="145" t="e">
        <f>#REF!</f>
        <v>#REF!</v>
      </c>
      <c r="M342" s="145" t="s">
        <v>348</v>
      </c>
    </row>
    <row r="343" spans="1:13" s="221" customFormat="1" ht="26.25" customHeight="1">
      <c r="A343" s="139">
        <v>605</v>
      </c>
      <c r="B343" s="222" t="s">
        <v>213</v>
      </c>
      <c r="C343" s="224" t="e">
        <f>#REF!</f>
        <v>#REF!</v>
      </c>
      <c r="D343" s="226" t="e">
        <f>#REF!</f>
        <v>#REF!</v>
      </c>
      <c r="E343" s="226" t="e">
        <f>#REF!</f>
        <v>#REF!</v>
      </c>
      <c r="F343" s="227" t="e">
        <f>#REF!</f>
        <v>#REF!</v>
      </c>
      <c r="G343" s="225" t="e">
        <f>#REF!</f>
        <v>#REF!</v>
      </c>
      <c r="H343" s="147" t="s">
        <v>213</v>
      </c>
      <c r="I343" s="147" t="e">
        <f>#REF!</f>
        <v>#REF!</v>
      </c>
      <c r="J343" s="141" t="str">
        <f>'YARIŞMA BİLGİLERİ'!$F$21</f>
        <v>Kadınlar</v>
      </c>
      <c r="K343" s="220" t="str">
        <f t="shared" si="13"/>
        <v>İzmir-Kulüpler Arası Atletizm Süper lig Yarışmaları</v>
      </c>
      <c r="L343" s="145" t="e">
        <f>#REF!</f>
        <v>#REF!</v>
      </c>
      <c r="M343" s="145" t="s">
        <v>348</v>
      </c>
    </row>
    <row r="344" spans="1:13" s="221" customFormat="1" ht="26.25" customHeight="1">
      <c r="A344" s="139">
        <v>606</v>
      </c>
      <c r="B344" s="222" t="s">
        <v>213</v>
      </c>
      <c r="C344" s="224" t="e">
        <f>#REF!</f>
        <v>#REF!</v>
      </c>
      <c r="D344" s="226" t="e">
        <f>#REF!</f>
        <v>#REF!</v>
      </c>
      <c r="E344" s="226" t="e">
        <f>#REF!</f>
        <v>#REF!</v>
      </c>
      <c r="F344" s="227" t="e">
        <f>#REF!</f>
        <v>#REF!</v>
      </c>
      <c r="G344" s="225" t="e">
        <f>#REF!</f>
        <v>#REF!</v>
      </c>
      <c r="H344" s="147" t="s">
        <v>213</v>
      </c>
      <c r="I344" s="147" t="e">
        <f>#REF!</f>
        <v>#REF!</v>
      </c>
      <c r="J344" s="141" t="str">
        <f>'YARIŞMA BİLGİLERİ'!$F$21</f>
        <v>Kadınlar</v>
      </c>
      <c r="K344" s="220" t="str">
        <f t="shared" si="13"/>
        <v>İzmir-Kulüpler Arası Atletizm Süper lig Yarışmaları</v>
      </c>
      <c r="L344" s="145" t="e">
        <f>#REF!</f>
        <v>#REF!</v>
      </c>
      <c r="M344" s="145" t="s">
        <v>348</v>
      </c>
    </row>
    <row r="345" spans="1:13" s="221" customFormat="1" ht="26.25" customHeight="1">
      <c r="A345" s="139">
        <v>607</v>
      </c>
      <c r="B345" s="222" t="s">
        <v>213</v>
      </c>
      <c r="C345" s="224" t="e">
        <f>#REF!</f>
        <v>#REF!</v>
      </c>
      <c r="D345" s="226" t="e">
        <f>#REF!</f>
        <v>#REF!</v>
      </c>
      <c r="E345" s="226" t="e">
        <f>#REF!</f>
        <v>#REF!</v>
      </c>
      <c r="F345" s="227" t="e">
        <f>#REF!</f>
        <v>#REF!</v>
      </c>
      <c r="G345" s="225" t="e">
        <f>#REF!</f>
        <v>#REF!</v>
      </c>
      <c r="H345" s="147" t="s">
        <v>213</v>
      </c>
      <c r="I345" s="147" t="e">
        <f>#REF!</f>
        <v>#REF!</v>
      </c>
      <c r="J345" s="141" t="str">
        <f>'YARIŞMA BİLGİLERİ'!$F$21</f>
        <v>Kadınlar</v>
      </c>
      <c r="K345" s="220" t="str">
        <f t="shared" si="13"/>
        <v>İzmir-Kulüpler Arası Atletizm Süper lig Yarışmaları</v>
      </c>
      <c r="L345" s="145" t="e">
        <f>#REF!</f>
        <v>#REF!</v>
      </c>
      <c r="M345" s="145" t="s">
        <v>348</v>
      </c>
    </row>
    <row r="346" spans="1:13" s="221" customFormat="1" ht="26.25" customHeight="1">
      <c r="A346" s="139">
        <v>608</v>
      </c>
      <c r="B346" s="222" t="s">
        <v>213</v>
      </c>
      <c r="C346" s="224" t="e">
        <f>#REF!</f>
        <v>#REF!</v>
      </c>
      <c r="D346" s="226" t="e">
        <f>#REF!</f>
        <v>#REF!</v>
      </c>
      <c r="E346" s="226" t="e">
        <f>#REF!</f>
        <v>#REF!</v>
      </c>
      <c r="F346" s="227" t="e">
        <f>#REF!</f>
        <v>#REF!</v>
      </c>
      <c r="G346" s="225" t="e">
        <f>#REF!</f>
        <v>#REF!</v>
      </c>
      <c r="H346" s="147" t="s">
        <v>213</v>
      </c>
      <c r="I346" s="147" t="e">
        <f>#REF!</f>
        <v>#REF!</v>
      </c>
      <c r="J346" s="141" t="str">
        <f>'YARIŞMA BİLGİLERİ'!$F$21</f>
        <v>Kadınlar</v>
      </c>
      <c r="K346" s="220" t="str">
        <f t="shared" si="13"/>
        <v>İzmir-Kulüpler Arası Atletizm Süper lig Yarışmaları</v>
      </c>
      <c r="L346" s="145" t="e">
        <f>#REF!</f>
        <v>#REF!</v>
      </c>
      <c r="M346" s="145" t="s">
        <v>348</v>
      </c>
    </row>
    <row r="347" spans="1:13" s="221" customFormat="1" ht="26.25" customHeight="1">
      <c r="A347" s="139">
        <v>609</v>
      </c>
      <c r="B347" s="222" t="s">
        <v>213</v>
      </c>
      <c r="C347" s="224" t="e">
        <f>#REF!</f>
        <v>#REF!</v>
      </c>
      <c r="D347" s="226" t="e">
        <f>#REF!</f>
        <v>#REF!</v>
      </c>
      <c r="E347" s="226" t="e">
        <f>#REF!</f>
        <v>#REF!</v>
      </c>
      <c r="F347" s="227" t="e">
        <f>#REF!</f>
        <v>#REF!</v>
      </c>
      <c r="G347" s="225" t="e">
        <f>#REF!</f>
        <v>#REF!</v>
      </c>
      <c r="H347" s="147" t="s">
        <v>213</v>
      </c>
      <c r="I347" s="147" t="e">
        <f>#REF!</f>
        <v>#REF!</v>
      </c>
      <c r="J347" s="141" t="str">
        <f>'YARIŞMA BİLGİLERİ'!$F$21</f>
        <v>Kadınlar</v>
      </c>
      <c r="K347" s="220" t="str">
        <f t="shared" si="13"/>
        <v>İzmir-Kulüpler Arası Atletizm Süper lig Yarışmaları</v>
      </c>
      <c r="L347" s="145" t="e">
        <f>#REF!</f>
        <v>#REF!</v>
      </c>
      <c r="M347" s="145" t="s">
        <v>348</v>
      </c>
    </row>
    <row r="348" spans="1:13" s="221" customFormat="1" ht="26.25" customHeight="1">
      <c r="A348" s="139">
        <v>610</v>
      </c>
      <c r="B348" s="222" t="s">
        <v>213</v>
      </c>
      <c r="C348" s="224" t="e">
        <f>#REF!</f>
        <v>#REF!</v>
      </c>
      <c r="D348" s="226" t="e">
        <f>#REF!</f>
        <v>#REF!</v>
      </c>
      <c r="E348" s="226" t="e">
        <f>#REF!</f>
        <v>#REF!</v>
      </c>
      <c r="F348" s="227" t="e">
        <f>#REF!</f>
        <v>#REF!</v>
      </c>
      <c r="G348" s="225" t="e">
        <f>#REF!</f>
        <v>#REF!</v>
      </c>
      <c r="H348" s="147" t="s">
        <v>213</v>
      </c>
      <c r="I348" s="147" t="e">
        <f>#REF!</f>
        <v>#REF!</v>
      </c>
      <c r="J348" s="141" t="str">
        <f>'YARIŞMA BİLGİLERİ'!$F$21</f>
        <v>Kadınlar</v>
      </c>
      <c r="K348" s="220" t="str">
        <f t="shared" si="13"/>
        <v>İzmir-Kulüpler Arası Atletizm Süper lig Yarışmaları</v>
      </c>
      <c r="L348" s="145" t="e">
        <f>#REF!</f>
        <v>#REF!</v>
      </c>
      <c r="M348" s="145" t="s">
        <v>348</v>
      </c>
    </row>
    <row r="349" spans="1:13" s="221" customFormat="1" ht="26.25" customHeight="1">
      <c r="A349" s="139">
        <v>611</v>
      </c>
      <c r="B349" s="222" t="s">
        <v>213</v>
      </c>
      <c r="C349" s="224" t="e">
        <f>#REF!</f>
        <v>#REF!</v>
      </c>
      <c r="D349" s="226" t="e">
        <f>#REF!</f>
        <v>#REF!</v>
      </c>
      <c r="E349" s="226" t="e">
        <f>#REF!</f>
        <v>#REF!</v>
      </c>
      <c r="F349" s="227" t="e">
        <f>#REF!</f>
        <v>#REF!</v>
      </c>
      <c r="G349" s="225" t="e">
        <f>#REF!</f>
        <v>#REF!</v>
      </c>
      <c r="H349" s="147" t="s">
        <v>213</v>
      </c>
      <c r="I349" s="147" t="e">
        <f>#REF!</f>
        <v>#REF!</v>
      </c>
      <c r="J349" s="141" t="str">
        <f>'YARIŞMA BİLGİLERİ'!$F$21</f>
        <v>Kadınlar</v>
      </c>
      <c r="K349" s="220" t="str">
        <f t="shared" si="13"/>
        <v>İzmir-Kulüpler Arası Atletizm Süper lig Yarışmaları</v>
      </c>
      <c r="L349" s="145" t="e">
        <f>#REF!</f>
        <v>#REF!</v>
      </c>
      <c r="M349" s="145" t="s">
        <v>348</v>
      </c>
    </row>
    <row r="350" spans="1:13" s="221" customFormat="1" ht="26.25" customHeight="1">
      <c r="A350" s="139">
        <v>612</v>
      </c>
      <c r="B350" s="222" t="s">
        <v>213</v>
      </c>
      <c r="C350" s="224" t="e">
        <f>#REF!</f>
        <v>#REF!</v>
      </c>
      <c r="D350" s="226" t="e">
        <f>#REF!</f>
        <v>#REF!</v>
      </c>
      <c r="E350" s="226" t="e">
        <f>#REF!</f>
        <v>#REF!</v>
      </c>
      <c r="F350" s="227" t="e">
        <f>#REF!</f>
        <v>#REF!</v>
      </c>
      <c r="G350" s="225" t="e">
        <f>#REF!</f>
        <v>#REF!</v>
      </c>
      <c r="H350" s="147" t="s">
        <v>213</v>
      </c>
      <c r="I350" s="147" t="e">
        <f>#REF!</f>
        <v>#REF!</v>
      </c>
      <c r="J350" s="141" t="str">
        <f>'YARIŞMA BİLGİLERİ'!$F$21</f>
        <v>Kadınlar</v>
      </c>
      <c r="K350" s="220" t="str">
        <f t="shared" si="13"/>
        <v>İzmir-Kulüpler Arası Atletizm Süper lig Yarışmaları</v>
      </c>
      <c r="L350" s="145" t="e">
        <f>#REF!</f>
        <v>#REF!</v>
      </c>
      <c r="M350" s="145" t="s">
        <v>348</v>
      </c>
    </row>
    <row r="351" spans="1:13" s="221" customFormat="1" ht="26.25" customHeight="1">
      <c r="A351" s="139">
        <v>613</v>
      </c>
      <c r="B351" s="222" t="s">
        <v>213</v>
      </c>
      <c r="C351" s="224" t="e">
        <f>#REF!</f>
        <v>#REF!</v>
      </c>
      <c r="D351" s="226" t="e">
        <f>#REF!</f>
        <v>#REF!</v>
      </c>
      <c r="E351" s="226" t="e">
        <f>#REF!</f>
        <v>#REF!</v>
      </c>
      <c r="F351" s="227" t="e">
        <f>#REF!</f>
        <v>#REF!</v>
      </c>
      <c r="G351" s="225" t="e">
        <f>#REF!</f>
        <v>#REF!</v>
      </c>
      <c r="H351" s="147" t="s">
        <v>213</v>
      </c>
      <c r="I351" s="147" t="e">
        <f>#REF!</f>
        <v>#REF!</v>
      </c>
      <c r="J351" s="141" t="str">
        <f>'YARIŞMA BİLGİLERİ'!$F$21</f>
        <v>Kadınlar</v>
      </c>
      <c r="K351" s="220" t="str">
        <f t="shared" si="13"/>
        <v>İzmir-Kulüpler Arası Atletizm Süper lig Yarışmaları</v>
      </c>
      <c r="L351" s="145" t="e">
        <f>#REF!</f>
        <v>#REF!</v>
      </c>
      <c r="M351" s="145" t="s">
        <v>348</v>
      </c>
    </row>
    <row r="352" spans="1:13" s="221" customFormat="1" ht="26.25" customHeight="1">
      <c r="A352" s="139">
        <v>614</v>
      </c>
      <c r="B352" s="222" t="s">
        <v>213</v>
      </c>
      <c r="C352" s="224" t="e">
        <f>#REF!</f>
        <v>#REF!</v>
      </c>
      <c r="D352" s="226" t="e">
        <f>#REF!</f>
        <v>#REF!</v>
      </c>
      <c r="E352" s="226" t="e">
        <f>#REF!</f>
        <v>#REF!</v>
      </c>
      <c r="F352" s="227" t="e">
        <f>#REF!</f>
        <v>#REF!</v>
      </c>
      <c r="G352" s="225" t="e">
        <f>#REF!</f>
        <v>#REF!</v>
      </c>
      <c r="H352" s="147" t="s">
        <v>213</v>
      </c>
      <c r="I352" s="147" t="e">
        <f>#REF!</f>
        <v>#REF!</v>
      </c>
      <c r="J352" s="141" t="str">
        <f>'YARIŞMA BİLGİLERİ'!$F$21</f>
        <v>Kadınlar</v>
      </c>
      <c r="K352" s="220" t="str">
        <f t="shared" si="13"/>
        <v>İzmir-Kulüpler Arası Atletizm Süper lig Yarışmaları</v>
      </c>
      <c r="L352" s="145" t="e">
        <f>#REF!</f>
        <v>#REF!</v>
      </c>
      <c r="M352" s="145" t="s">
        <v>348</v>
      </c>
    </row>
    <row r="353" spans="1:13" s="221" customFormat="1" ht="26.25" customHeight="1">
      <c r="A353" s="139">
        <v>615</v>
      </c>
      <c r="B353" s="222" t="s">
        <v>213</v>
      </c>
      <c r="C353" s="224" t="e">
        <f>#REF!</f>
        <v>#REF!</v>
      </c>
      <c r="D353" s="226" t="e">
        <f>#REF!</f>
        <v>#REF!</v>
      </c>
      <c r="E353" s="226" t="e">
        <f>#REF!</f>
        <v>#REF!</v>
      </c>
      <c r="F353" s="227" t="e">
        <f>#REF!</f>
        <v>#REF!</v>
      </c>
      <c r="G353" s="225" t="e">
        <f>#REF!</f>
        <v>#REF!</v>
      </c>
      <c r="H353" s="147" t="s">
        <v>213</v>
      </c>
      <c r="I353" s="147" t="e">
        <f>#REF!</f>
        <v>#REF!</v>
      </c>
      <c r="J353" s="141" t="str">
        <f>'YARIŞMA BİLGİLERİ'!$F$21</f>
        <v>Kadınlar</v>
      </c>
      <c r="K353" s="220" t="str">
        <f t="shared" si="13"/>
        <v>İzmir-Kulüpler Arası Atletizm Süper lig Yarışmaları</v>
      </c>
      <c r="L353" s="145" t="e">
        <f>#REF!</f>
        <v>#REF!</v>
      </c>
      <c r="M353" s="145" t="s">
        <v>348</v>
      </c>
    </row>
    <row r="354" spans="1:13" s="221" customFormat="1" ht="26.25" customHeight="1">
      <c r="A354" s="139">
        <v>616</v>
      </c>
      <c r="B354" s="222" t="s">
        <v>213</v>
      </c>
      <c r="C354" s="224" t="e">
        <f>#REF!</f>
        <v>#REF!</v>
      </c>
      <c r="D354" s="226" t="e">
        <f>#REF!</f>
        <v>#REF!</v>
      </c>
      <c r="E354" s="226" t="e">
        <f>#REF!</f>
        <v>#REF!</v>
      </c>
      <c r="F354" s="227" t="e">
        <f>#REF!</f>
        <v>#REF!</v>
      </c>
      <c r="G354" s="225" t="e">
        <f>#REF!</f>
        <v>#REF!</v>
      </c>
      <c r="H354" s="147" t="s">
        <v>213</v>
      </c>
      <c r="I354" s="147" t="e">
        <f>#REF!</f>
        <v>#REF!</v>
      </c>
      <c r="J354" s="141" t="str">
        <f>'YARIŞMA BİLGİLERİ'!$F$21</f>
        <v>Kadınlar</v>
      </c>
      <c r="K354" s="220" t="str">
        <f t="shared" si="13"/>
        <v>İzmir-Kulüpler Arası Atletizm Süper lig Yarışmaları</v>
      </c>
      <c r="L354" s="145" t="e">
        <f>#REF!</f>
        <v>#REF!</v>
      </c>
      <c r="M354" s="145" t="s">
        <v>348</v>
      </c>
    </row>
    <row r="355" spans="1:13" s="221" customFormat="1" ht="26.25" customHeight="1">
      <c r="A355" s="139">
        <v>617</v>
      </c>
      <c r="B355" s="222" t="s">
        <v>213</v>
      </c>
      <c r="C355" s="224" t="e">
        <f>#REF!</f>
        <v>#REF!</v>
      </c>
      <c r="D355" s="226" t="e">
        <f>#REF!</f>
        <v>#REF!</v>
      </c>
      <c r="E355" s="226" t="e">
        <f>#REF!</f>
        <v>#REF!</v>
      </c>
      <c r="F355" s="227" t="e">
        <f>#REF!</f>
        <v>#REF!</v>
      </c>
      <c r="G355" s="225" t="e">
        <f>#REF!</f>
        <v>#REF!</v>
      </c>
      <c r="H355" s="147" t="s">
        <v>213</v>
      </c>
      <c r="I355" s="147" t="e">
        <f>#REF!</f>
        <v>#REF!</v>
      </c>
      <c r="J355" s="141" t="str">
        <f>'YARIŞMA BİLGİLERİ'!$F$21</f>
        <v>Kadınlar</v>
      </c>
      <c r="K355" s="220" t="str">
        <f t="shared" si="13"/>
        <v>İzmir-Kulüpler Arası Atletizm Süper lig Yarışmaları</v>
      </c>
      <c r="L355" s="145" t="e">
        <f>#REF!</f>
        <v>#REF!</v>
      </c>
      <c r="M355" s="145" t="s">
        <v>348</v>
      </c>
    </row>
    <row r="356" spans="1:13" s="221" customFormat="1" ht="26.25" customHeight="1">
      <c r="A356" s="139">
        <v>618</v>
      </c>
      <c r="B356" s="222" t="s">
        <v>213</v>
      </c>
      <c r="C356" s="224" t="e">
        <f>#REF!</f>
        <v>#REF!</v>
      </c>
      <c r="D356" s="226" t="e">
        <f>#REF!</f>
        <v>#REF!</v>
      </c>
      <c r="E356" s="226" t="e">
        <f>#REF!</f>
        <v>#REF!</v>
      </c>
      <c r="F356" s="227" t="e">
        <f>#REF!</f>
        <v>#REF!</v>
      </c>
      <c r="G356" s="225" t="e">
        <f>#REF!</f>
        <v>#REF!</v>
      </c>
      <c r="H356" s="147" t="s">
        <v>213</v>
      </c>
      <c r="I356" s="147" t="e">
        <f>#REF!</f>
        <v>#REF!</v>
      </c>
      <c r="J356" s="141" t="str">
        <f>'YARIŞMA BİLGİLERİ'!$F$21</f>
        <v>Kadınlar</v>
      </c>
      <c r="K356" s="220" t="str">
        <f t="shared" si="13"/>
        <v>İzmir-Kulüpler Arası Atletizm Süper lig Yarışmaları</v>
      </c>
      <c r="L356" s="145" t="e">
        <f>#REF!</f>
        <v>#REF!</v>
      </c>
      <c r="M356" s="145" t="s">
        <v>348</v>
      </c>
    </row>
    <row r="357" spans="1:13" s="221" customFormat="1" ht="26.25" customHeight="1">
      <c r="A357" s="139">
        <v>619</v>
      </c>
      <c r="B357" s="222" t="s">
        <v>213</v>
      </c>
      <c r="C357" s="224" t="e">
        <f>#REF!</f>
        <v>#REF!</v>
      </c>
      <c r="D357" s="226" t="e">
        <f>#REF!</f>
        <v>#REF!</v>
      </c>
      <c r="E357" s="226" t="e">
        <f>#REF!</f>
        <v>#REF!</v>
      </c>
      <c r="F357" s="227" t="e">
        <f>#REF!</f>
        <v>#REF!</v>
      </c>
      <c r="G357" s="225" t="e">
        <f>#REF!</f>
        <v>#REF!</v>
      </c>
      <c r="H357" s="147" t="s">
        <v>213</v>
      </c>
      <c r="I357" s="147" t="e">
        <f>#REF!</f>
        <v>#REF!</v>
      </c>
      <c r="J357" s="141" t="str">
        <f>'YARIŞMA BİLGİLERİ'!$F$21</f>
        <v>Kadınlar</v>
      </c>
      <c r="K357" s="220" t="str">
        <f t="shared" si="13"/>
        <v>İzmir-Kulüpler Arası Atletizm Süper lig Yarışmaları</v>
      </c>
      <c r="L357" s="145" t="e">
        <f>#REF!</f>
        <v>#REF!</v>
      </c>
      <c r="M357" s="145" t="s">
        <v>348</v>
      </c>
    </row>
    <row r="358" spans="1:13" s="221" customFormat="1" ht="26.25" customHeight="1">
      <c r="A358" s="139">
        <v>620</v>
      </c>
      <c r="B358" s="222" t="s">
        <v>213</v>
      </c>
      <c r="C358" s="224" t="e">
        <f>#REF!</f>
        <v>#REF!</v>
      </c>
      <c r="D358" s="226" t="e">
        <f>#REF!</f>
        <v>#REF!</v>
      </c>
      <c r="E358" s="226" t="e">
        <f>#REF!</f>
        <v>#REF!</v>
      </c>
      <c r="F358" s="227" t="e">
        <f>#REF!</f>
        <v>#REF!</v>
      </c>
      <c r="G358" s="225" t="e">
        <f>#REF!</f>
        <v>#REF!</v>
      </c>
      <c r="H358" s="147" t="s">
        <v>213</v>
      </c>
      <c r="I358" s="147" t="e">
        <f>#REF!</f>
        <v>#REF!</v>
      </c>
      <c r="J358" s="141" t="str">
        <f>'YARIŞMA BİLGİLERİ'!$F$21</f>
        <v>Kadınlar</v>
      </c>
      <c r="K358" s="220" t="str">
        <f t="shared" si="13"/>
        <v>İzmir-Kulüpler Arası Atletizm Süper lig Yarışmaları</v>
      </c>
      <c r="L358" s="145" t="e">
        <f>#REF!</f>
        <v>#REF!</v>
      </c>
      <c r="M358" s="145" t="s">
        <v>348</v>
      </c>
    </row>
    <row r="359" spans="1:13" s="221" customFormat="1" ht="26.25" customHeight="1">
      <c r="A359" s="139">
        <v>621</v>
      </c>
      <c r="B359" s="222" t="s">
        <v>213</v>
      </c>
      <c r="C359" s="224" t="e">
        <f>#REF!</f>
        <v>#REF!</v>
      </c>
      <c r="D359" s="226" t="e">
        <f>#REF!</f>
        <v>#REF!</v>
      </c>
      <c r="E359" s="226" t="e">
        <f>#REF!</f>
        <v>#REF!</v>
      </c>
      <c r="F359" s="227" t="e">
        <f>#REF!</f>
        <v>#REF!</v>
      </c>
      <c r="G359" s="225" t="e">
        <f>#REF!</f>
        <v>#REF!</v>
      </c>
      <c r="H359" s="147" t="s">
        <v>213</v>
      </c>
      <c r="I359" s="147" t="e">
        <f>#REF!</f>
        <v>#REF!</v>
      </c>
      <c r="J359" s="141" t="str">
        <f>'YARIŞMA BİLGİLERİ'!$F$21</f>
        <v>Kadınlar</v>
      </c>
      <c r="K359" s="220" t="str">
        <f t="shared" si="13"/>
        <v>İzmir-Kulüpler Arası Atletizm Süper lig Yarışmaları</v>
      </c>
      <c r="L359" s="145" t="e">
        <f>#REF!</f>
        <v>#REF!</v>
      </c>
      <c r="M359" s="145" t="s">
        <v>348</v>
      </c>
    </row>
    <row r="360" spans="1:13" s="221" customFormat="1" ht="26.25" customHeight="1">
      <c r="A360" s="139">
        <v>622</v>
      </c>
      <c r="B360" s="222" t="s">
        <v>213</v>
      </c>
      <c r="C360" s="224" t="e">
        <f>#REF!</f>
        <v>#REF!</v>
      </c>
      <c r="D360" s="226" t="e">
        <f>#REF!</f>
        <v>#REF!</v>
      </c>
      <c r="E360" s="226" t="e">
        <f>#REF!</f>
        <v>#REF!</v>
      </c>
      <c r="F360" s="227" t="e">
        <f>#REF!</f>
        <v>#REF!</v>
      </c>
      <c r="G360" s="225" t="e">
        <f>#REF!</f>
        <v>#REF!</v>
      </c>
      <c r="H360" s="147" t="s">
        <v>213</v>
      </c>
      <c r="I360" s="147" t="e">
        <f>#REF!</f>
        <v>#REF!</v>
      </c>
      <c r="J360" s="141" t="str">
        <f>'YARIŞMA BİLGİLERİ'!$F$21</f>
        <v>Kadınlar</v>
      </c>
      <c r="K360" s="220" t="str">
        <f t="shared" si="13"/>
        <v>İzmir-Kulüpler Arası Atletizm Süper lig Yarışmaları</v>
      </c>
      <c r="L360" s="145" t="e">
        <f>#REF!</f>
        <v>#REF!</v>
      </c>
      <c r="M360" s="145" t="s">
        <v>348</v>
      </c>
    </row>
    <row r="361" spans="1:13" s="221" customFormat="1" ht="26.25" customHeight="1">
      <c r="A361" s="139">
        <v>623</v>
      </c>
      <c r="B361" s="222" t="s">
        <v>213</v>
      </c>
      <c r="C361" s="224" t="e">
        <f>#REF!</f>
        <v>#REF!</v>
      </c>
      <c r="D361" s="226" t="e">
        <f>#REF!</f>
        <v>#REF!</v>
      </c>
      <c r="E361" s="226" t="e">
        <f>#REF!</f>
        <v>#REF!</v>
      </c>
      <c r="F361" s="227" t="e">
        <f>#REF!</f>
        <v>#REF!</v>
      </c>
      <c r="G361" s="225" t="e">
        <f>#REF!</f>
        <v>#REF!</v>
      </c>
      <c r="H361" s="147" t="s">
        <v>213</v>
      </c>
      <c r="I361" s="147" t="e">
        <f>#REF!</f>
        <v>#REF!</v>
      </c>
      <c r="J361" s="141" t="str">
        <f>'YARIŞMA BİLGİLERİ'!$F$21</f>
        <v>Kadınlar</v>
      </c>
      <c r="K361" s="220" t="str">
        <f t="shared" si="13"/>
        <v>İzmir-Kulüpler Arası Atletizm Süper lig Yarışmaları</v>
      </c>
      <c r="L361" s="145" t="e">
        <f>#REF!</f>
        <v>#REF!</v>
      </c>
      <c r="M361" s="145" t="s">
        <v>348</v>
      </c>
    </row>
    <row r="362" spans="1:13" s="221" customFormat="1" ht="26.25" customHeight="1">
      <c r="A362" s="139">
        <v>624</v>
      </c>
      <c r="B362" s="222" t="s">
        <v>213</v>
      </c>
      <c r="C362" s="224" t="e">
        <f>#REF!</f>
        <v>#REF!</v>
      </c>
      <c r="D362" s="226" t="e">
        <f>#REF!</f>
        <v>#REF!</v>
      </c>
      <c r="E362" s="226" t="e">
        <f>#REF!</f>
        <v>#REF!</v>
      </c>
      <c r="F362" s="227" t="e">
        <f>#REF!</f>
        <v>#REF!</v>
      </c>
      <c r="G362" s="225" t="e">
        <f>#REF!</f>
        <v>#REF!</v>
      </c>
      <c r="H362" s="147" t="s">
        <v>213</v>
      </c>
      <c r="I362" s="147" t="e">
        <f>#REF!</f>
        <v>#REF!</v>
      </c>
      <c r="J362" s="141" t="str">
        <f>'YARIŞMA BİLGİLERİ'!$F$21</f>
        <v>Kadınlar</v>
      </c>
      <c r="K362" s="220" t="str">
        <f t="shared" si="13"/>
        <v>İzmir-Kulüpler Arası Atletizm Süper lig Yarışmaları</v>
      </c>
      <c r="L362" s="145" t="e">
        <f>#REF!</f>
        <v>#REF!</v>
      </c>
      <c r="M362" s="145" t="s">
        <v>348</v>
      </c>
    </row>
    <row r="363" spans="1:13" s="221" customFormat="1" ht="26.25" customHeight="1">
      <c r="A363" s="139">
        <v>625</v>
      </c>
      <c r="B363" s="222" t="s">
        <v>213</v>
      </c>
      <c r="C363" s="224" t="e">
        <f>#REF!</f>
        <v>#REF!</v>
      </c>
      <c r="D363" s="226" t="e">
        <f>#REF!</f>
        <v>#REF!</v>
      </c>
      <c r="E363" s="226" t="e">
        <f>#REF!</f>
        <v>#REF!</v>
      </c>
      <c r="F363" s="227" t="e">
        <f>#REF!</f>
        <v>#REF!</v>
      </c>
      <c r="G363" s="225" t="e">
        <f>#REF!</f>
        <v>#REF!</v>
      </c>
      <c r="H363" s="147" t="s">
        <v>213</v>
      </c>
      <c r="I363" s="147" t="e">
        <f>#REF!</f>
        <v>#REF!</v>
      </c>
      <c r="J363" s="141" t="str">
        <f>'YARIŞMA BİLGİLERİ'!$F$21</f>
        <v>Kadınlar</v>
      </c>
      <c r="K363" s="220" t="str">
        <f t="shared" si="13"/>
        <v>İzmir-Kulüpler Arası Atletizm Süper lig Yarışmaları</v>
      </c>
      <c r="L363" s="145" t="e">
        <f>#REF!</f>
        <v>#REF!</v>
      </c>
      <c r="M363" s="145" t="s">
        <v>348</v>
      </c>
    </row>
    <row r="364" spans="1:13" s="221" customFormat="1" ht="26.25" customHeight="1">
      <c r="A364" s="139">
        <v>626</v>
      </c>
      <c r="B364" s="222" t="s">
        <v>213</v>
      </c>
      <c r="C364" s="224" t="e">
        <f>#REF!</f>
        <v>#REF!</v>
      </c>
      <c r="D364" s="226" t="e">
        <f>#REF!</f>
        <v>#REF!</v>
      </c>
      <c r="E364" s="226" t="e">
        <f>#REF!</f>
        <v>#REF!</v>
      </c>
      <c r="F364" s="227" t="e">
        <f>#REF!</f>
        <v>#REF!</v>
      </c>
      <c r="G364" s="225" t="e">
        <f>#REF!</f>
        <v>#REF!</v>
      </c>
      <c r="H364" s="147" t="s">
        <v>213</v>
      </c>
      <c r="I364" s="147" t="e">
        <f>#REF!</f>
        <v>#REF!</v>
      </c>
      <c r="J364" s="141" t="str">
        <f>'YARIŞMA BİLGİLERİ'!$F$21</f>
        <v>Kadınlar</v>
      </c>
      <c r="K364" s="220" t="str">
        <f t="shared" si="13"/>
        <v>İzmir-Kulüpler Arası Atletizm Süper lig Yarışmaları</v>
      </c>
      <c r="L364" s="145" t="e">
        <f>#REF!</f>
        <v>#REF!</v>
      </c>
      <c r="M364" s="145" t="s">
        <v>348</v>
      </c>
    </row>
    <row r="365" spans="1:13" s="221" customFormat="1" ht="26.25" customHeight="1">
      <c r="A365" s="139">
        <v>627</v>
      </c>
      <c r="B365" s="222" t="s">
        <v>213</v>
      </c>
      <c r="C365" s="224" t="e">
        <f>#REF!</f>
        <v>#REF!</v>
      </c>
      <c r="D365" s="226" t="e">
        <f>#REF!</f>
        <v>#REF!</v>
      </c>
      <c r="E365" s="226" t="e">
        <f>#REF!</f>
        <v>#REF!</v>
      </c>
      <c r="F365" s="227" t="e">
        <f>#REF!</f>
        <v>#REF!</v>
      </c>
      <c r="G365" s="225" t="e">
        <f>#REF!</f>
        <v>#REF!</v>
      </c>
      <c r="H365" s="147" t="s">
        <v>213</v>
      </c>
      <c r="I365" s="147" t="e">
        <f>#REF!</f>
        <v>#REF!</v>
      </c>
      <c r="J365" s="141" t="str">
        <f>'YARIŞMA BİLGİLERİ'!$F$21</f>
        <v>Kadınlar</v>
      </c>
      <c r="K365" s="220" t="str">
        <f t="shared" si="13"/>
        <v>İzmir-Kulüpler Arası Atletizm Süper lig Yarışmaları</v>
      </c>
      <c r="L365" s="145" t="e">
        <f>#REF!</f>
        <v>#REF!</v>
      </c>
      <c r="M365" s="145" t="s">
        <v>348</v>
      </c>
    </row>
    <row r="366" spans="1:13" s="221" customFormat="1" ht="26.25" customHeight="1">
      <c r="A366" s="139">
        <v>628</v>
      </c>
      <c r="B366" s="222" t="s">
        <v>213</v>
      </c>
      <c r="C366" s="224" t="e">
        <f>#REF!</f>
        <v>#REF!</v>
      </c>
      <c r="D366" s="226" t="e">
        <f>#REF!</f>
        <v>#REF!</v>
      </c>
      <c r="E366" s="226" t="e">
        <f>#REF!</f>
        <v>#REF!</v>
      </c>
      <c r="F366" s="227" t="e">
        <f>#REF!</f>
        <v>#REF!</v>
      </c>
      <c r="G366" s="225" t="e">
        <f>#REF!</f>
        <v>#REF!</v>
      </c>
      <c r="H366" s="147" t="s">
        <v>213</v>
      </c>
      <c r="I366" s="147" t="e">
        <f>#REF!</f>
        <v>#REF!</v>
      </c>
      <c r="J366" s="141" t="str">
        <f>'YARIŞMA BİLGİLERİ'!$F$21</f>
        <v>Kadınlar</v>
      </c>
      <c r="K366" s="220" t="str">
        <f t="shared" si="13"/>
        <v>İzmir-Kulüpler Arası Atletizm Süper lig Yarışmaları</v>
      </c>
      <c r="L366" s="145" t="e">
        <f>#REF!</f>
        <v>#REF!</v>
      </c>
      <c r="M366" s="145" t="s">
        <v>348</v>
      </c>
    </row>
    <row r="367" spans="1:13" s="221" customFormat="1" ht="26.25" customHeight="1">
      <c r="A367" s="139">
        <v>629</v>
      </c>
      <c r="B367" s="222" t="s">
        <v>213</v>
      </c>
      <c r="C367" s="224" t="e">
        <f>#REF!</f>
        <v>#REF!</v>
      </c>
      <c r="D367" s="226" t="e">
        <f>#REF!</f>
        <v>#REF!</v>
      </c>
      <c r="E367" s="226" t="e">
        <f>#REF!</f>
        <v>#REF!</v>
      </c>
      <c r="F367" s="227" t="e">
        <f>#REF!</f>
        <v>#REF!</v>
      </c>
      <c r="G367" s="225" t="e">
        <f>#REF!</f>
        <v>#REF!</v>
      </c>
      <c r="H367" s="147" t="s">
        <v>213</v>
      </c>
      <c r="I367" s="147" t="e">
        <f>#REF!</f>
        <v>#REF!</v>
      </c>
      <c r="J367" s="141" t="str">
        <f>'YARIŞMA BİLGİLERİ'!$F$21</f>
        <v>Kadınlar</v>
      </c>
      <c r="K367" s="220" t="str">
        <f t="shared" si="13"/>
        <v>İzmir-Kulüpler Arası Atletizm Süper lig Yarışmaları</v>
      </c>
      <c r="L367" s="145" t="e">
        <f>#REF!</f>
        <v>#REF!</v>
      </c>
      <c r="M367" s="145" t="s">
        <v>348</v>
      </c>
    </row>
    <row r="368" spans="1:13" s="221" customFormat="1" ht="26.25" customHeight="1">
      <c r="A368" s="139">
        <v>635</v>
      </c>
      <c r="B368" s="222" t="s">
        <v>214</v>
      </c>
      <c r="C368" s="224" t="e">
        <f>#REF!</f>
        <v>#REF!</v>
      </c>
      <c r="D368" s="226" t="e">
        <f>#REF!</f>
        <v>#REF!</v>
      </c>
      <c r="E368" s="226" t="e">
        <f>#REF!</f>
        <v>#REF!</v>
      </c>
      <c r="F368" s="227" t="e">
        <f>#REF!</f>
        <v>#REF!</v>
      </c>
      <c r="G368" s="225" t="e">
        <f>#REF!</f>
        <v>#REF!</v>
      </c>
      <c r="H368" s="147" t="s">
        <v>214</v>
      </c>
      <c r="I368" s="147" t="e">
        <f>#REF!</f>
        <v>#REF!</v>
      </c>
      <c r="J368" s="141" t="str">
        <f>'YARIŞMA BİLGİLERİ'!$F$21</f>
        <v>Kadınlar</v>
      </c>
      <c r="K368" s="220" t="str">
        <f t="shared" si="13"/>
        <v>İzmir-Kulüpler Arası Atletizm Süper lig Yarışmaları</v>
      </c>
      <c r="L368" s="145" t="e">
        <f>#REF!</f>
        <v>#REF!</v>
      </c>
      <c r="M368" s="145" t="s">
        <v>348</v>
      </c>
    </row>
    <row r="369" spans="1:13" s="221" customFormat="1" ht="26.25" customHeight="1">
      <c r="A369" s="139">
        <v>636</v>
      </c>
      <c r="B369" s="222" t="s">
        <v>214</v>
      </c>
      <c r="C369" s="224" t="e">
        <f>#REF!</f>
        <v>#REF!</v>
      </c>
      <c r="D369" s="226" t="e">
        <f>#REF!</f>
        <v>#REF!</v>
      </c>
      <c r="E369" s="226" t="e">
        <f>#REF!</f>
        <v>#REF!</v>
      </c>
      <c r="F369" s="227" t="e">
        <f>#REF!</f>
        <v>#REF!</v>
      </c>
      <c r="G369" s="225" t="e">
        <f>#REF!</f>
        <v>#REF!</v>
      </c>
      <c r="H369" s="147" t="s">
        <v>214</v>
      </c>
      <c r="I369" s="147" t="e">
        <f>#REF!</f>
        <v>#REF!</v>
      </c>
      <c r="J369" s="141" t="str">
        <f>'YARIŞMA BİLGİLERİ'!$F$21</f>
        <v>Kadınlar</v>
      </c>
      <c r="K369" s="220" t="str">
        <f t="shared" si="13"/>
        <v>İzmir-Kulüpler Arası Atletizm Süper lig Yarışmaları</v>
      </c>
      <c r="L369" s="145" t="e">
        <f>#REF!</f>
        <v>#REF!</v>
      </c>
      <c r="M369" s="145" t="s">
        <v>348</v>
      </c>
    </row>
    <row r="370" spans="1:13" s="221" customFormat="1" ht="26.25" customHeight="1">
      <c r="A370" s="139">
        <v>637</v>
      </c>
      <c r="B370" s="222" t="s">
        <v>214</v>
      </c>
      <c r="C370" s="224" t="e">
        <f>#REF!</f>
        <v>#REF!</v>
      </c>
      <c r="D370" s="226" t="e">
        <f>#REF!</f>
        <v>#REF!</v>
      </c>
      <c r="E370" s="226" t="e">
        <f>#REF!</f>
        <v>#REF!</v>
      </c>
      <c r="F370" s="227" t="e">
        <f>#REF!</f>
        <v>#REF!</v>
      </c>
      <c r="G370" s="225" t="e">
        <f>#REF!</f>
        <v>#REF!</v>
      </c>
      <c r="H370" s="147" t="s">
        <v>214</v>
      </c>
      <c r="I370" s="147" t="e">
        <f>#REF!</f>
        <v>#REF!</v>
      </c>
      <c r="J370" s="141" t="str">
        <f>'YARIŞMA BİLGİLERİ'!$F$21</f>
        <v>Kadınlar</v>
      </c>
      <c r="K370" s="220" t="str">
        <f t="shared" si="13"/>
        <v>İzmir-Kulüpler Arası Atletizm Süper lig Yarışmaları</v>
      </c>
      <c r="L370" s="145" t="e">
        <f>#REF!</f>
        <v>#REF!</v>
      </c>
      <c r="M370" s="145" t="s">
        <v>348</v>
      </c>
    </row>
    <row r="371" spans="1:13" s="221" customFormat="1" ht="26.25" customHeight="1">
      <c r="A371" s="139">
        <v>638</v>
      </c>
      <c r="B371" s="222" t="s">
        <v>214</v>
      </c>
      <c r="C371" s="224" t="e">
        <f>#REF!</f>
        <v>#REF!</v>
      </c>
      <c r="D371" s="226" t="e">
        <f>#REF!</f>
        <v>#REF!</v>
      </c>
      <c r="E371" s="226" t="e">
        <f>#REF!</f>
        <v>#REF!</v>
      </c>
      <c r="F371" s="227" t="e">
        <f>#REF!</f>
        <v>#REF!</v>
      </c>
      <c r="G371" s="225" t="e">
        <f>#REF!</f>
        <v>#REF!</v>
      </c>
      <c r="H371" s="147" t="s">
        <v>214</v>
      </c>
      <c r="I371" s="147" t="e">
        <f>#REF!</f>
        <v>#REF!</v>
      </c>
      <c r="J371" s="141" t="str">
        <f>'YARIŞMA BİLGİLERİ'!$F$21</f>
        <v>Kadınlar</v>
      </c>
      <c r="K371" s="220" t="str">
        <f t="shared" si="13"/>
        <v>İzmir-Kulüpler Arası Atletizm Süper lig Yarışmaları</v>
      </c>
      <c r="L371" s="145" t="e">
        <f>#REF!</f>
        <v>#REF!</v>
      </c>
      <c r="M371" s="145" t="s">
        <v>348</v>
      </c>
    </row>
    <row r="372" spans="1:13" s="221" customFormat="1" ht="26.25" customHeight="1">
      <c r="A372" s="139">
        <v>639</v>
      </c>
      <c r="B372" s="222" t="s">
        <v>214</v>
      </c>
      <c r="C372" s="224" t="e">
        <f>#REF!</f>
        <v>#REF!</v>
      </c>
      <c r="D372" s="226" t="e">
        <f>#REF!</f>
        <v>#REF!</v>
      </c>
      <c r="E372" s="226" t="e">
        <f>#REF!</f>
        <v>#REF!</v>
      </c>
      <c r="F372" s="227" t="e">
        <f>#REF!</f>
        <v>#REF!</v>
      </c>
      <c r="G372" s="225" t="e">
        <f>#REF!</f>
        <v>#REF!</v>
      </c>
      <c r="H372" s="147" t="s">
        <v>214</v>
      </c>
      <c r="I372" s="147" t="e">
        <f>#REF!</f>
        <v>#REF!</v>
      </c>
      <c r="J372" s="141" t="str">
        <f>'YARIŞMA BİLGİLERİ'!$F$21</f>
        <v>Kadınlar</v>
      </c>
      <c r="K372" s="220" t="str">
        <f t="shared" si="13"/>
        <v>İzmir-Kulüpler Arası Atletizm Süper lig Yarışmaları</v>
      </c>
      <c r="L372" s="145" t="e">
        <f>#REF!</f>
        <v>#REF!</v>
      </c>
      <c r="M372" s="145" t="s">
        <v>348</v>
      </c>
    </row>
    <row r="373" spans="1:13" s="221" customFormat="1" ht="26.25" customHeight="1">
      <c r="A373" s="139">
        <v>640</v>
      </c>
      <c r="B373" s="222" t="s">
        <v>214</v>
      </c>
      <c r="C373" s="224" t="e">
        <f>#REF!</f>
        <v>#REF!</v>
      </c>
      <c r="D373" s="226" t="e">
        <f>#REF!</f>
        <v>#REF!</v>
      </c>
      <c r="E373" s="226" t="e">
        <f>#REF!</f>
        <v>#REF!</v>
      </c>
      <c r="F373" s="227" t="e">
        <f>#REF!</f>
        <v>#REF!</v>
      </c>
      <c r="G373" s="225" t="e">
        <f>#REF!</f>
        <v>#REF!</v>
      </c>
      <c r="H373" s="147" t="s">
        <v>214</v>
      </c>
      <c r="I373" s="147" t="e">
        <f>#REF!</f>
        <v>#REF!</v>
      </c>
      <c r="J373" s="141" t="str">
        <f>'YARIŞMA BİLGİLERİ'!$F$21</f>
        <v>Kadınlar</v>
      </c>
      <c r="K373" s="220" t="str">
        <f t="shared" si="13"/>
        <v>İzmir-Kulüpler Arası Atletizm Süper lig Yarışmaları</v>
      </c>
      <c r="L373" s="145" t="e">
        <f>#REF!</f>
        <v>#REF!</v>
      </c>
      <c r="M373" s="145" t="s">
        <v>348</v>
      </c>
    </row>
    <row r="374" spans="1:13" s="221" customFormat="1" ht="26.25" customHeight="1">
      <c r="A374" s="139">
        <v>641</v>
      </c>
      <c r="B374" s="222" t="s">
        <v>214</v>
      </c>
      <c r="C374" s="224" t="e">
        <f>#REF!</f>
        <v>#REF!</v>
      </c>
      <c r="D374" s="226" t="e">
        <f>#REF!</f>
        <v>#REF!</v>
      </c>
      <c r="E374" s="226" t="e">
        <f>#REF!</f>
        <v>#REF!</v>
      </c>
      <c r="F374" s="227" t="e">
        <f>#REF!</f>
        <v>#REF!</v>
      </c>
      <c r="G374" s="225" t="e">
        <f>#REF!</f>
        <v>#REF!</v>
      </c>
      <c r="H374" s="147" t="s">
        <v>214</v>
      </c>
      <c r="I374" s="147" t="e">
        <f>#REF!</f>
        <v>#REF!</v>
      </c>
      <c r="J374" s="141" t="str">
        <f>'YARIŞMA BİLGİLERİ'!$F$21</f>
        <v>Kadınlar</v>
      </c>
      <c r="K374" s="220" t="str">
        <f t="shared" si="13"/>
        <v>İzmir-Kulüpler Arası Atletizm Süper lig Yarışmaları</v>
      </c>
      <c r="L374" s="145" t="e">
        <f>#REF!</f>
        <v>#REF!</v>
      </c>
      <c r="M374" s="145" t="s">
        <v>348</v>
      </c>
    </row>
    <row r="375" spans="1:13" s="221" customFormat="1" ht="26.25" customHeight="1">
      <c r="A375" s="139">
        <v>642</v>
      </c>
      <c r="B375" s="222" t="s">
        <v>214</v>
      </c>
      <c r="C375" s="224" t="e">
        <f>#REF!</f>
        <v>#REF!</v>
      </c>
      <c r="D375" s="226" t="e">
        <f>#REF!</f>
        <v>#REF!</v>
      </c>
      <c r="E375" s="226" t="e">
        <f>#REF!</f>
        <v>#REF!</v>
      </c>
      <c r="F375" s="227" t="e">
        <f>#REF!</f>
        <v>#REF!</v>
      </c>
      <c r="G375" s="225" t="e">
        <f>#REF!</f>
        <v>#REF!</v>
      </c>
      <c r="H375" s="147" t="s">
        <v>214</v>
      </c>
      <c r="I375" s="147" t="e">
        <f>#REF!</f>
        <v>#REF!</v>
      </c>
      <c r="J375" s="141" t="str">
        <f>'YARIŞMA BİLGİLERİ'!$F$21</f>
        <v>Kadınlar</v>
      </c>
      <c r="K375" s="220" t="str">
        <f t="shared" si="13"/>
        <v>İzmir-Kulüpler Arası Atletizm Süper lig Yarışmaları</v>
      </c>
      <c r="L375" s="145" t="e">
        <f>#REF!</f>
        <v>#REF!</v>
      </c>
      <c r="M375" s="145" t="s">
        <v>348</v>
      </c>
    </row>
    <row r="376" spans="1:13" s="221" customFormat="1" ht="26.25" customHeight="1">
      <c r="A376" s="139">
        <v>643</v>
      </c>
      <c r="B376" s="222" t="s">
        <v>214</v>
      </c>
      <c r="C376" s="224" t="e">
        <f>#REF!</f>
        <v>#REF!</v>
      </c>
      <c r="D376" s="226" t="e">
        <f>#REF!</f>
        <v>#REF!</v>
      </c>
      <c r="E376" s="226" t="e">
        <f>#REF!</f>
        <v>#REF!</v>
      </c>
      <c r="F376" s="227" t="e">
        <f>#REF!</f>
        <v>#REF!</v>
      </c>
      <c r="G376" s="225" t="e">
        <f>#REF!</f>
        <v>#REF!</v>
      </c>
      <c r="H376" s="147" t="s">
        <v>214</v>
      </c>
      <c r="I376" s="147" t="e">
        <f>#REF!</f>
        <v>#REF!</v>
      </c>
      <c r="J376" s="141" t="str">
        <f>'YARIŞMA BİLGİLERİ'!$F$21</f>
        <v>Kadınlar</v>
      </c>
      <c r="K376" s="220" t="str">
        <f t="shared" ref="K376:K408" si="14">CONCATENATE(K$1,"-",A$1)</f>
        <v>İzmir-Kulüpler Arası Atletizm Süper lig Yarışmaları</v>
      </c>
      <c r="L376" s="145" t="e">
        <f>#REF!</f>
        <v>#REF!</v>
      </c>
      <c r="M376" s="145" t="s">
        <v>348</v>
      </c>
    </row>
    <row r="377" spans="1:13" s="221" customFormat="1" ht="26.25" customHeight="1">
      <c r="A377" s="139">
        <v>644</v>
      </c>
      <c r="B377" s="222" t="s">
        <v>214</v>
      </c>
      <c r="C377" s="224" t="e">
        <f>#REF!</f>
        <v>#REF!</v>
      </c>
      <c r="D377" s="226" t="e">
        <f>#REF!</f>
        <v>#REF!</v>
      </c>
      <c r="E377" s="226" t="e">
        <f>#REF!</f>
        <v>#REF!</v>
      </c>
      <c r="F377" s="227" t="e">
        <f>#REF!</f>
        <v>#REF!</v>
      </c>
      <c r="G377" s="225" t="e">
        <f>#REF!</f>
        <v>#REF!</v>
      </c>
      <c r="H377" s="147" t="s">
        <v>214</v>
      </c>
      <c r="I377" s="147" t="e">
        <f>#REF!</f>
        <v>#REF!</v>
      </c>
      <c r="J377" s="141" t="str">
        <f>'YARIŞMA BİLGİLERİ'!$F$21</f>
        <v>Kadınlar</v>
      </c>
      <c r="K377" s="220" t="str">
        <f t="shared" si="14"/>
        <v>İzmir-Kulüpler Arası Atletizm Süper lig Yarışmaları</v>
      </c>
      <c r="L377" s="145" t="e">
        <f>#REF!</f>
        <v>#REF!</v>
      </c>
      <c r="M377" s="145" t="s">
        <v>348</v>
      </c>
    </row>
    <row r="378" spans="1:13" s="221" customFormat="1" ht="26.25" customHeight="1">
      <c r="A378" s="139">
        <v>645</v>
      </c>
      <c r="B378" s="222" t="s">
        <v>214</v>
      </c>
      <c r="C378" s="224" t="e">
        <f>#REF!</f>
        <v>#REF!</v>
      </c>
      <c r="D378" s="226" t="e">
        <f>#REF!</f>
        <v>#REF!</v>
      </c>
      <c r="E378" s="226" t="e">
        <f>#REF!</f>
        <v>#REF!</v>
      </c>
      <c r="F378" s="227" t="e">
        <f>#REF!</f>
        <v>#REF!</v>
      </c>
      <c r="G378" s="225" t="e">
        <f>#REF!</f>
        <v>#REF!</v>
      </c>
      <c r="H378" s="147" t="s">
        <v>214</v>
      </c>
      <c r="I378" s="147" t="e">
        <f>#REF!</f>
        <v>#REF!</v>
      </c>
      <c r="J378" s="141" t="str">
        <f>'YARIŞMA BİLGİLERİ'!$F$21</f>
        <v>Kadınlar</v>
      </c>
      <c r="K378" s="220" t="str">
        <f t="shared" si="14"/>
        <v>İzmir-Kulüpler Arası Atletizm Süper lig Yarışmaları</v>
      </c>
      <c r="L378" s="145" t="e">
        <f>#REF!</f>
        <v>#REF!</v>
      </c>
      <c r="M378" s="145" t="s">
        <v>348</v>
      </c>
    </row>
    <row r="379" spans="1:13" s="221" customFormat="1" ht="26.25" customHeight="1">
      <c r="A379" s="139">
        <v>646</v>
      </c>
      <c r="B379" s="222" t="s">
        <v>214</v>
      </c>
      <c r="C379" s="224" t="e">
        <f>#REF!</f>
        <v>#REF!</v>
      </c>
      <c r="D379" s="226" t="e">
        <f>#REF!</f>
        <v>#REF!</v>
      </c>
      <c r="E379" s="226" t="e">
        <f>#REF!</f>
        <v>#REF!</v>
      </c>
      <c r="F379" s="227" t="e">
        <f>#REF!</f>
        <v>#REF!</v>
      </c>
      <c r="G379" s="225" t="e">
        <f>#REF!</f>
        <v>#REF!</v>
      </c>
      <c r="H379" s="147" t="s">
        <v>214</v>
      </c>
      <c r="I379" s="147" t="e">
        <f>#REF!</f>
        <v>#REF!</v>
      </c>
      <c r="J379" s="141" t="str">
        <f>'YARIŞMA BİLGİLERİ'!$F$21</f>
        <v>Kadınlar</v>
      </c>
      <c r="K379" s="220" t="str">
        <f t="shared" si="14"/>
        <v>İzmir-Kulüpler Arası Atletizm Süper lig Yarışmaları</v>
      </c>
      <c r="L379" s="145" t="e">
        <f>#REF!</f>
        <v>#REF!</v>
      </c>
      <c r="M379" s="145" t="s">
        <v>348</v>
      </c>
    </row>
    <row r="380" spans="1:13" s="221" customFormat="1" ht="26.25" customHeight="1">
      <c r="A380" s="139">
        <v>647</v>
      </c>
      <c r="B380" s="222" t="s">
        <v>214</v>
      </c>
      <c r="C380" s="224" t="e">
        <f>#REF!</f>
        <v>#REF!</v>
      </c>
      <c r="D380" s="226" t="e">
        <f>#REF!</f>
        <v>#REF!</v>
      </c>
      <c r="E380" s="226" t="e">
        <f>#REF!</f>
        <v>#REF!</v>
      </c>
      <c r="F380" s="227" t="e">
        <f>#REF!</f>
        <v>#REF!</v>
      </c>
      <c r="G380" s="225" t="e">
        <f>#REF!</f>
        <v>#REF!</v>
      </c>
      <c r="H380" s="147" t="s">
        <v>214</v>
      </c>
      <c r="I380" s="147" t="e">
        <f>#REF!</f>
        <v>#REF!</v>
      </c>
      <c r="J380" s="141" t="str">
        <f>'YARIŞMA BİLGİLERİ'!$F$21</f>
        <v>Kadınlar</v>
      </c>
      <c r="K380" s="220" t="str">
        <f t="shared" si="14"/>
        <v>İzmir-Kulüpler Arası Atletizm Süper lig Yarışmaları</v>
      </c>
      <c r="L380" s="145" t="e">
        <f>#REF!</f>
        <v>#REF!</v>
      </c>
      <c r="M380" s="145" t="s">
        <v>348</v>
      </c>
    </row>
    <row r="381" spans="1:13" s="221" customFormat="1" ht="26.25" customHeight="1">
      <c r="A381" s="139">
        <v>648</v>
      </c>
      <c r="B381" s="222" t="s">
        <v>214</v>
      </c>
      <c r="C381" s="224" t="e">
        <f>#REF!</f>
        <v>#REF!</v>
      </c>
      <c r="D381" s="226" t="e">
        <f>#REF!</f>
        <v>#REF!</v>
      </c>
      <c r="E381" s="226" t="e">
        <f>#REF!</f>
        <v>#REF!</v>
      </c>
      <c r="F381" s="227" t="e">
        <f>#REF!</f>
        <v>#REF!</v>
      </c>
      <c r="G381" s="225" t="e">
        <f>#REF!</f>
        <v>#REF!</v>
      </c>
      <c r="H381" s="147" t="s">
        <v>214</v>
      </c>
      <c r="I381" s="147" t="e">
        <f>#REF!</f>
        <v>#REF!</v>
      </c>
      <c r="J381" s="141" t="str">
        <f>'YARIŞMA BİLGİLERİ'!$F$21</f>
        <v>Kadınlar</v>
      </c>
      <c r="K381" s="220" t="str">
        <f t="shared" si="14"/>
        <v>İzmir-Kulüpler Arası Atletizm Süper lig Yarışmaları</v>
      </c>
      <c r="L381" s="145" t="e">
        <f>#REF!</f>
        <v>#REF!</v>
      </c>
      <c r="M381" s="145" t="s">
        <v>348</v>
      </c>
    </row>
    <row r="382" spans="1:13" s="221" customFormat="1" ht="26.25" customHeight="1">
      <c r="A382" s="139">
        <v>649</v>
      </c>
      <c r="B382" s="222" t="s">
        <v>214</v>
      </c>
      <c r="C382" s="224" t="e">
        <f>#REF!</f>
        <v>#REF!</v>
      </c>
      <c r="D382" s="226" t="e">
        <f>#REF!</f>
        <v>#REF!</v>
      </c>
      <c r="E382" s="226" t="e">
        <f>#REF!</f>
        <v>#REF!</v>
      </c>
      <c r="F382" s="227" t="e">
        <f>#REF!</f>
        <v>#REF!</v>
      </c>
      <c r="G382" s="225" t="e">
        <f>#REF!</f>
        <v>#REF!</v>
      </c>
      <c r="H382" s="147" t="s">
        <v>214</v>
      </c>
      <c r="I382" s="147" t="e">
        <f>#REF!</f>
        <v>#REF!</v>
      </c>
      <c r="J382" s="141" t="str">
        <f>'YARIŞMA BİLGİLERİ'!$F$21</f>
        <v>Kadınlar</v>
      </c>
      <c r="K382" s="220" t="str">
        <f t="shared" si="14"/>
        <v>İzmir-Kulüpler Arası Atletizm Süper lig Yarışmaları</v>
      </c>
      <c r="L382" s="145" t="e">
        <f>#REF!</f>
        <v>#REF!</v>
      </c>
      <c r="M382" s="145" t="s">
        <v>348</v>
      </c>
    </row>
    <row r="383" spans="1:13" s="221" customFormat="1" ht="26.25" customHeight="1">
      <c r="A383" s="139">
        <v>650</v>
      </c>
      <c r="B383" s="222" t="s">
        <v>214</v>
      </c>
      <c r="C383" s="224" t="e">
        <f>#REF!</f>
        <v>#REF!</v>
      </c>
      <c r="D383" s="226" t="e">
        <f>#REF!</f>
        <v>#REF!</v>
      </c>
      <c r="E383" s="226" t="e">
        <f>#REF!</f>
        <v>#REF!</v>
      </c>
      <c r="F383" s="227" t="e">
        <f>#REF!</f>
        <v>#REF!</v>
      </c>
      <c r="G383" s="225" t="e">
        <f>#REF!</f>
        <v>#REF!</v>
      </c>
      <c r="H383" s="147" t="s">
        <v>214</v>
      </c>
      <c r="I383" s="147" t="e">
        <f>#REF!</f>
        <v>#REF!</v>
      </c>
      <c r="J383" s="141" t="str">
        <f>'YARIŞMA BİLGİLERİ'!$F$21</f>
        <v>Kadınlar</v>
      </c>
      <c r="K383" s="220" t="str">
        <f t="shared" si="14"/>
        <v>İzmir-Kulüpler Arası Atletizm Süper lig Yarışmaları</v>
      </c>
      <c r="L383" s="145" t="e">
        <f>#REF!</f>
        <v>#REF!</v>
      </c>
      <c r="M383" s="145" t="s">
        <v>348</v>
      </c>
    </row>
    <row r="384" spans="1:13" s="221" customFormat="1" ht="26.25" customHeight="1">
      <c r="A384" s="139">
        <v>651</v>
      </c>
      <c r="B384" s="222" t="s">
        <v>214</v>
      </c>
      <c r="C384" s="224" t="e">
        <f>#REF!</f>
        <v>#REF!</v>
      </c>
      <c r="D384" s="226" t="e">
        <f>#REF!</f>
        <v>#REF!</v>
      </c>
      <c r="E384" s="226" t="e">
        <f>#REF!</f>
        <v>#REF!</v>
      </c>
      <c r="F384" s="227" t="e">
        <f>#REF!</f>
        <v>#REF!</v>
      </c>
      <c r="G384" s="225" t="e">
        <f>#REF!</f>
        <v>#REF!</v>
      </c>
      <c r="H384" s="147" t="s">
        <v>214</v>
      </c>
      <c r="I384" s="147" t="e">
        <f>#REF!</f>
        <v>#REF!</v>
      </c>
      <c r="J384" s="141" t="str">
        <f>'YARIŞMA BİLGİLERİ'!$F$21</f>
        <v>Kadınlar</v>
      </c>
      <c r="K384" s="220" t="str">
        <f t="shared" si="14"/>
        <v>İzmir-Kulüpler Arası Atletizm Süper lig Yarışmaları</v>
      </c>
      <c r="L384" s="145" t="e">
        <f>#REF!</f>
        <v>#REF!</v>
      </c>
      <c r="M384" s="145" t="s">
        <v>348</v>
      </c>
    </row>
    <row r="385" spans="1:13" s="221" customFormat="1" ht="26.25" customHeight="1">
      <c r="A385" s="139">
        <v>652</v>
      </c>
      <c r="B385" s="222" t="s">
        <v>214</v>
      </c>
      <c r="C385" s="224" t="e">
        <f>#REF!</f>
        <v>#REF!</v>
      </c>
      <c r="D385" s="226" t="e">
        <f>#REF!</f>
        <v>#REF!</v>
      </c>
      <c r="E385" s="226" t="e">
        <f>#REF!</f>
        <v>#REF!</v>
      </c>
      <c r="F385" s="227" t="e">
        <f>#REF!</f>
        <v>#REF!</v>
      </c>
      <c r="G385" s="225" t="e">
        <f>#REF!</f>
        <v>#REF!</v>
      </c>
      <c r="H385" s="147" t="s">
        <v>214</v>
      </c>
      <c r="I385" s="147" t="e">
        <f>#REF!</f>
        <v>#REF!</v>
      </c>
      <c r="J385" s="141" t="str">
        <f>'YARIŞMA BİLGİLERİ'!$F$21</f>
        <v>Kadınlar</v>
      </c>
      <c r="K385" s="220" t="str">
        <f t="shared" si="14"/>
        <v>İzmir-Kulüpler Arası Atletizm Süper lig Yarışmaları</v>
      </c>
      <c r="L385" s="145" t="e">
        <f>#REF!</f>
        <v>#REF!</v>
      </c>
      <c r="M385" s="145" t="s">
        <v>348</v>
      </c>
    </row>
    <row r="386" spans="1:13" s="221" customFormat="1" ht="26.25" customHeight="1">
      <c r="A386" s="139">
        <v>653</v>
      </c>
      <c r="B386" s="222" t="s">
        <v>214</v>
      </c>
      <c r="C386" s="224" t="e">
        <f>#REF!</f>
        <v>#REF!</v>
      </c>
      <c r="D386" s="226" t="e">
        <f>#REF!</f>
        <v>#REF!</v>
      </c>
      <c r="E386" s="226" t="e">
        <f>#REF!</f>
        <v>#REF!</v>
      </c>
      <c r="F386" s="227" t="e">
        <f>#REF!</f>
        <v>#REF!</v>
      </c>
      <c r="G386" s="225" t="e">
        <f>#REF!</f>
        <v>#REF!</v>
      </c>
      <c r="H386" s="147" t="s">
        <v>214</v>
      </c>
      <c r="I386" s="147" t="e">
        <f>#REF!</f>
        <v>#REF!</v>
      </c>
      <c r="J386" s="141" t="str">
        <f>'YARIŞMA BİLGİLERİ'!$F$21</f>
        <v>Kadınlar</v>
      </c>
      <c r="K386" s="220" t="str">
        <f t="shared" si="14"/>
        <v>İzmir-Kulüpler Arası Atletizm Süper lig Yarışmaları</v>
      </c>
      <c r="L386" s="145" t="e">
        <f>#REF!</f>
        <v>#REF!</v>
      </c>
      <c r="M386" s="145" t="s">
        <v>348</v>
      </c>
    </row>
    <row r="387" spans="1:13" s="221" customFormat="1" ht="26.25" customHeight="1">
      <c r="A387" s="139">
        <v>654</v>
      </c>
      <c r="B387" s="222" t="s">
        <v>214</v>
      </c>
      <c r="C387" s="224" t="e">
        <f>#REF!</f>
        <v>#REF!</v>
      </c>
      <c r="D387" s="226" t="e">
        <f>#REF!</f>
        <v>#REF!</v>
      </c>
      <c r="E387" s="226" t="e">
        <f>#REF!</f>
        <v>#REF!</v>
      </c>
      <c r="F387" s="227" t="e">
        <f>#REF!</f>
        <v>#REF!</v>
      </c>
      <c r="G387" s="225" t="e">
        <f>#REF!</f>
        <v>#REF!</v>
      </c>
      <c r="H387" s="147" t="s">
        <v>214</v>
      </c>
      <c r="I387" s="147" t="e">
        <f>#REF!</f>
        <v>#REF!</v>
      </c>
      <c r="J387" s="141" t="str">
        <f>'YARIŞMA BİLGİLERİ'!$F$21</f>
        <v>Kadınlar</v>
      </c>
      <c r="K387" s="220" t="str">
        <f t="shared" si="14"/>
        <v>İzmir-Kulüpler Arası Atletizm Süper lig Yarışmaları</v>
      </c>
      <c r="L387" s="145" t="e">
        <f>#REF!</f>
        <v>#REF!</v>
      </c>
      <c r="M387" s="145" t="s">
        <v>348</v>
      </c>
    </row>
    <row r="388" spans="1:13" s="221" customFormat="1" ht="26.25" customHeight="1">
      <c r="A388" s="139">
        <v>655</v>
      </c>
      <c r="B388" s="222" t="s">
        <v>214</v>
      </c>
      <c r="C388" s="224" t="e">
        <f>#REF!</f>
        <v>#REF!</v>
      </c>
      <c r="D388" s="226" t="e">
        <f>#REF!</f>
        <v>#REF!</v>
      </c>
      <c r="E388" s="226" t="e">
        <f>#REF!</f>
        <v>#REF!</v>
      </c>
      <c r="F388" s="227" t="e">
        <f>#REF!</f>
        <v>#REF!</v>
      </c>
      <c r="G388" s="225" t="e">
        <f>#REF!</f>
        <v>#REF!</v>
      </c>
      <c r="H388" s="147" t="s">
        <v>214</v>
      </c>
      <c r="I388" s="147" t="e">
        <f>#REF!</f>
        <v>#REF!</v>
      </c>
      <c r="J388" s="141" t="str">
        <f>'YARIŞMA BİLGİLERİ'!$F$21</f>
        <v>Kadınlar</v>
      </c>
      <c r="K388" s="220" t="str">
        <f t="shared" si="14"/>
        <v>İzmir-Kulüpler Arası Atletizm Süper lig Yarışmaları</v>
      </c>
      <c r="L388" s="145" t="e">
        <f>#REF!</f>
        <v>#REF!</v>
      </c>
      <c r="M388" s="145" t="s">
        <v>348</v>
      </c>
    </row>
    <row r="389" spans="1:13" s="221" customFormat="1" ht="26.25" customHeight="1">
      <c r="A389" s="139">
        <v>656</v>
      </c>
      <c r="B389" s="222" t="s">
        <v>214</v>
      </c>
      <c r="C389" s="224" t="e">
        <f>#REF!</f>
        <v>#REF!</v>
      </c>
      <c r="D389" s="226" t="e">
        <f>#REF!</f>
        <v>#REF!</v>
      </c>
      <c r="E389" s="226" t="e">
        <f>#REF!</f>
        <v>#REF!</v>
      </c>
      <c r="F389" s="227" t="e">
        <f>#REF!</f>
        <v>#REF!</v>
      </c>
      <c r="G389" s="225" t="e">
        <f>#REF!</f>
        <v>#REF!</v>
      </c>
      <c r="H389" s="147" t="s">
        <v>214</v>
      </c>
      <c r="I389" s="147" t="e">
        <f>#REF!</f>
        <v>#REF!</v>
      </c>
      <c r="J389" s="141" t="str">
        <f>'YARIŞMA BİLGİLERİ'!$F$21</f>
        <v>Kadınlar</v>
      </c>
      <c r="K389" s="220" t="str">
        <f t="shared" si="14"/>
        <v>İzmir-Kulüpler Arası Atletizm Süper lig Yarışmaları</v>
      </c>
      <c r="L389" s="145" t="e">
        <f>#REF!</f>
        <v>#REF!</v>
      </c>
      <c r="M389" s="145" t="s">
        <v>348</v>
      </c>
    </row>
    <row r="390" spans="1:13" s="221" customFormat="1" ht="26.25" customHeight="1">
      <c r="A390" s="139">
        <v>657</v>
      </c>
      <c r="B390" s="222" t="s">
        <v>214</v>
      </c>
      <c r="C390" s="224" t="e">
        <f>#REF!</f>
        <v>#REF!</v>
      </c>
      <c r="D390" s="226" t="e">
        <f>#REF!</f>
        <v>#REF!</v>
      </c>
      <c r="E390" s="226" t="e">
        <f>#REF!</f>
        <v>#REF!</v>
      </c>
      <c r="F390" s="227" t="e">
        <f>#REF!</f>
        <v>#REF!</v>
      </c>
      <c r="G390" s="225" t="e">
        <f>#REF!</f>
        <v>#REF!</v>
      </c>
      <c r="H390" s="147" t="s">
        <v>214</v>
      </c>
      <c r="I390" s="147" t="e">
        <f>#REF!</f>
        <v>#REF!</v>
      </c>
      <c r="J390" s="141" t="str">
        <f>'YARIŞMA BİLGİLERİ'!$F$21</f>
        <v>Kadınlar</v>
      </c>
      <c r="K390" s="220" t="str">
        <f t="shared" si="14"/>
        <v>İzmir-Kulüpler Arası Atletizm Süper lig Yarışmaları</v>
      </c>
      <c r="L390" s="145" t="e">
        <f>#REF!</f>
        <v>#REF!</v>
      </c>
      <c r="M390" s="145" t="s">
        <v>348</v>
      </c>
    </row>
    <row r="391" spans="1:13" s="221" customFormat="1" ht="26.25" customHeight="1">
      <c r="A391" s="139">
        <v>658</v>
      </c>
      <c r="B391" s="222" t="s">
        <v>214</v>
      </c>
      <c r="C391" s="224" t="e">
        <f>#REF!</f>
        <v>#REF!</v>
      </c>
      <c r="D391" s="226" t="e">
        <f>#REF!</f>
        <v>#REF!</v>
      </c>
      <c r="E391" s="226" t="e">
        <f>#REF!</f>
        <v>#REF!</v>
      </c>
      <c r="F391" s="227" t="e">
        <f>#REF!</f>
        <v>#REF!</v>
      </c>
      <c r="G391" s="225" t="e">
        <f>#REF!</f>
        <v>#REF!</v>
      </c>
      <c r="H391" s="147" t="s">
        <v>214</v>
      </c>
      <c r="I391" s="147" t="e">
        <f>#REF!</f>
        <v>#REF!</v>
      </c>
      <c r="J391" s="141" t="str">
        <f>'YARIŞMA BİLGİLERİ'!$F$21</f>
        <v>Kadınlar</v>
      </c>
      <c r="K391" s="220" t="str">
        <f t="shared" si="14"/>
        <v>İzmir-Kulüpler Arası Atletizm Süper lig Yarışmaları</v>
      </c>
      <c r="L391" s="145" t="e">
        <f>#REF!</f>
        <v>#REF!</v>
      </c>
      <c r="M391" s="145" t="s">
        <v>348</v>
      </c>
    </row>
    <row r="392" spans="1:13" s="221" customFormat="1" ht="26.25" customHeight="1">
      <c r="A392" s="139">
        <v>659</v>
      </c>
      <c r="B392" s="222" t="s">
        <v>214</v>
      </c>
      <c r="C392" s="224" t="e">
        <f>#REF!</f>
        <v>#REF!</v>
      </c>
      <c r="D392" s="226" t="e">
        <f>#REF!</f>
        <v>#REF!</v>
      </c>
      <c r="E392" s="226" t="e">
        <f>#REF!</f>
        <v>#REF!</v>
      </c>
      <c r="F392" s="227" t="e">
        <f>#REF!</f>
        <v>#REF!</v>
      </c>
      <c r="G392" s="225" t="e">
        <f>#REF!</f>
        <v>#REF!</v>
      </c>
      <c r="H392" s="147" t="s">
        <v>214</v>
      </c>
      <c r="I392" s="147" t="e">
        <f>#REF!</f>
        <v>#REF!</v>
      </c>
      <c r="J392" s="141" t="str">
        <f>'YARIŞMA BİLGİLERİ'!$F$21</f>
        <v>Kadınlar</v>
      </c>
      <c r="K392" s="220" t="str">
        <f t="shared" si="14"/>
        <v>İzmir-Kulüpler Arası Atletizm Süper lig Yarışmaları</v>
      </c>
      <c r="L392" s="145" t="e">
        <f>#REF!</f>
        <v>#REF!</v>
      </c>
      <c r="M392" s="145" t="s">
        <v>348</v>
      </c>
    </row>
    <row r="393" spans="1:13" s="221" customFormat="1" ht="26.25" customHeight="1">
      <c r="A393" s="139">
        <v>660</v>
      </c>
      <c r="B393" s="222" t="s">
        <v>214</v>
      </c>
      <c r="C393" s="224" t="e">
        <f>#REF!</f>
        <v>#REF!</v>
      </c>
      <c r="D393" s="226" t="e">
        <f>#REF!</f>
        <v>#REF!</v>
      </c>
      <c r="E393" s="226" t="e">
        <f>#REF!</f>
        <v>#REF!</v>
      </c>
      <c r="F393" s="227" t="e">
        <f>#REF!</f>
        <v>#REF!</v>
      </c>
      <c r="G393" s="225" t="e">
        <f>#REF!</f>
        <v>#REF!</v>
      </c>
      <c r="H393" s="147" t="s">
        <v>214</v>
      </c>
      <c r="I393" s="147" t="e">
        <f>#REF!</f>
        <v>#REF!</v>
      </c>
      <c r="J393" s="141" t="str">
        <f>'YARIŞMA BİLGİLERİ'!$F$21</f>
        <v>Kadınlar</v>
      </c>
      <c r="K393" s="220" t="str">
        <f t="shared" si="14"/>
        <v>İzmir-Kulüpler Arası Atletizm Süper lig Yarışmaları</v>
      </c>
      <c r="L393" s="145" t="e">
        <f>#REF!</f>
        <v>#REF!</v>
      </c>
      <c r="M393" s="145" t="s">
        <v>348</v>
      </c>
    </row>
    <row r="394" spans="1:13" s="221" customFormat="1" ht="26.25" customHeight="1">
      <c r="A394" s="139">
        <v>661</v>
      </c>
      <c r="B394" s="222" t="s">
        <v>214</v>
      </c>
      <c r="C394" s="224" t="e">
        <f>#REF!</f>
        <v>#REF!</v>
      </c>
      <c r="D394" s="226" t="e">
        <f>#REF!</f>
        <v>#REF!</v>
      </c>
      <c r="E394" s="226" t="e">
        <f>#REF!</f>
        <v>#REF!</v>
      </c>
      <c r="F394" s="227" t="e">
        <f>#REF!</f>
        <v>#REF!</v>
      </c>
      <c r="G394" s="225" t="e">
        <f>#REF!</f>
        <v>#REF!</v>
      </c>
      <c r="H394" s="147" t="s">
        <v>214</v>
      </c>
      <c r="I394" s="147" t="e">
        <f>#REF!</f>
        <v>#REF!</v>
      </c>
      <c r="J394" s="141" t="str">
        <f>'YARIŞMA BİLGİLERİ'!$F$21</f>
        <v>Kadınlar</v>
      </c>
      <c r="K394" s="220" t="str">
        <f t="shared" si="14"/>
        <v>İzmir-Kulüpler Arası Atletizm Süper lig Yarışmaları</v>
      </c>
      <c r="L394" s="145" t="e">
        <f>#REF!</f>
        <v>#REF!</v>
      </c>
      <c r="M394" s="145" t="s">
        <v>348</v>
      </c>
    </row>
    <row r="395" spans="1:13" s="221" customFormat="1" ht="26.25" customHeight="1">
      <c r="A395" s="139">
        <v>662</v>
      </c>
      <c r="B395" s="222" t="s">
        <v>214</v>
      </c>
      <c r="C395" s="224" t="e">
        <f>#REF!</f>
        <v>#REF!</v>
      </c>
      <c r="D395" s="226" t="e">
        <f>#REF!</f>
        <v>#REF!</v>
      </c>
      <c r="E395" s="226" t="e">
        <f>#REF!</f>
        <v>#REF!</v>
      </c>
      <c r="F395" s="227" t="e">
        <f>#REF!</f>
        <v>#REF!</v>
      </c>
      <c r="G395" s="225" t="e">
        <f>#REF!</f>
        <v>#REF!</v>
      </c>
      <c r="H395" s="147" t="s">
        <v>214</v>
      </c>
      <c r="I395" s="147" t="e">
        <f>#REF!</f>
        <v>#REF!</v>
      </c>
      <c r="J395" s="141" t="str">
        <f>'YARIŞMA BİLGİLERİ'!$F$21</f>
        <v>Kadınlar</v>
      </c>
      <c r="K395" s="220" t="str">
        <f t="shared" si="14"/>
        <v>İzmir-Kulüpler Arası Atletizm Süper lig Yarışmaları</v>
      </c>
      <c r="L395" s="145" t="e">
        <f>#REF!</f>
        <v>#REF!</v>
      </c>
      <c r="M395" s="145" t="s">
        <v>348</v>
      </c>
    </row>
    <row r="396" spans="1:13" s="221" customFormat="1" ht="26.25" customHeight="1">
      <c r="A396" s="139">
        <v>663</v>
      </c>
      <c r="B396" s="222" t="s">
        <v>214</v>
      </c>
      <c r="C396" s="224" t="e">
        <f>#REF!</f>
        <v>#REF!</v>
      </c>
      <c r="D396" s="226" t="e">
        <f>#REF!</f>
        <v>#REF!</v>
      </c>
      <c r="E396" s="226" t="e">
        <f>#REF!</f>
        <v>#REF!</v>
      </c>
      <c r="F396" s="227" t="e">
        <f>#REF!</f>
        <v>#REF!</v>
      </c>
      <c r="G396" s="225" t="e">
        <f>#REF!</f>
        <v>#REF!</v>
      </c>
      <c r="H396" s="147" t="s">
        <v>214</v>
      </c>
      <c r="I396" s="147" t="e">
        <f>#REF!</f>
        <v>#REF!</v>
      </c>
      <c r="J396" s="141" t="str">
        <f>'YARIŞMA BİLGİLERİ'!$F$21</f>
        <v>Kadınlar</v>
      </c>
      <c r="K396" s="220" t="str">
        <f t="shared" si="14"/>
        <v>İzmir-Kulüpler Arası Atletizm Süper lig Yarışmaları</v>
      </c>
      <c r="L396" s="145" t="e">
        <f>#REF!</f>
        <v>#REF!</v>
      </c>
      <c r="M396" s="145" t="s">
        <v>348</v>
      </c>
    </row>
    <row r="397" spans="1:13" s="221" customFormat="1" ht="26.25" customHeight="1">
      <c r="A397" s="139">
        <v>664</v>
      </c>
      <c r="B397" s="222" t="s">
        <v>214</v>
      </c>
      <c r="C397" s="224" t="e">
        <f>#REF!</f>
        <v>#REF!</v>
      </c>
      <c r="D397" s="226" t="e">
        <f>#REF!</f>
        <v>#REF!</v>
      </c>
      <c r="E397" s="226" t="e">
        <f>#REF!</f>
        <v>#REF!</v>
      </c>
      <c r="F397" s="227" t="e">
        <f>#REF!</f>
        <v>#REF!</v>
      </c>
      <c r="G397" s="225" t="e">
        <f>#REF!</f>
        <v>#REF!</v>
      </c>
      <c r="H397" s="147" t="s">
        <v>214</v>
      </c>
      <c r="I397" s="147" t="e">
        <f>#REF!</f>
        <v>#REF!</v>
      </c>
      <c r="J397" s="141" t="str">
        <f>'YARIŞMA BİLGİLERİ'!$F$21</f>
        <v>Kadınlar</v>
      </c>
      <c r="K397" s="220" t="str">
        <f t="shared" si="14"/>
        <v>İzmir-Kulüpler Arası Atletizm Süper lig Yarışmaları</v>
      </c>
      <c r="L397" s="145" t="e">
        <f>#REF!</f>
        <v>#REF!</v>
      </c>
      <c r="M397" s="145" t="s">
        <v>348</v>
      </c>
    </row>
    <row r="398" spans="1:13" s="221" customFormat="1" ht="26.25" customHeight="1">
      <c r="A398" s="139">
        <v>665</v>
      </c>
      <c r="B398" s="222" t="s">
        <v>214</v>
      </c>
      <c r="C398" s="224" t="e">
        <f>#REF!</f>
        <v>#REF!</v>
      </c>
      <c r="D398" s="226" t="e">
        <f>#REF!</f>
        <v>#REF!</v>
      </c>
      <c r="E398" s="226" t="e">
        <f>#REF!</f>
        <v>#REF!</v>
      </c>
      <c r="F398" s="227" t="e">
        <f>#REF!</f>
        <v>#REF!</v>
      </c>
      <c r="G398" s="225" t="e">
        <f>#REF!</f>
        <v>#REF!</v>
      </c>
      <c r="H398" s="147" t="s">
        <v>214</v>
      </c>
      <c r="I398" s="147" t="e">
        <f>#REF!</f>
        <v>#REF!</v>
      </c>
      <c r="J398" s="141" t="str">
        <f>'YARIŞMA BİLGİLERİ'!$F$21</f>
        <v>Kadınlar</v>
      </c>
      <c r="K398" s="220" t="str">
        <f t="shared" si="14"/>
        <v>İzmir-Kulüpler Arası Atletizm Süper lig Yarışmaları</v>
      </c>
      <c r="L398" s="145" t="e">
        <f>#REF!</f>
        <v>#REF!</v>
      </c>
      <c r="M398" s="145" t="s">
        <v>348</v>
      </c>
    </row>
    <row r="399" spans="1:13" s="221" customFormat="1" ht="26.25" customHeight="1">
      <c r="A399" s="139">
        <v>666</v>
      </c>
      <c r="B399" s="222" t="s">
        <v>214</v>
      </c>
      <c r="C399" s="224" t="e">
        <f>#REF!</f>
        <v>#REF!</v>
      </c>
      <c r="D399" s="226" t="e">
        <f>#REF!</f>
        <v>#REF!</v>
      </c>
      <c r="E399" s="226" t="e">
        <f>#REF!</f>
        <v>#REF!</v>
      </c>
      <c r="F399" s="227" t="e">
        <f>#REF!</f>
        <v>#REF!</v>
      </c>
      <c r="G399" s="225" t="e">
        <f>#REF!</f>
        <v>#REF!</v>
      </c>
      <c r="H399" s="147" t="s">
        <v>214</v>
      </c>
      <c r="I399" s="147" t="e">
        <f>#REF!</f>
        <v>#REF!</v>
      </c>
      <c r="J399" s="141" t="str">
        <f>'YARIŞMA BİLGİLERİ'!$F$21</f>
        <v>Kadınlar</v>
      </c>
      <c r="K399" s="220" t="str">
        <f t="shared" si="14"/>
        <v>İzmir-Kulüpler Arası Atletizm Süper lig Yarışmaları</v>
      </c>
      <c r="L399" s="145" t="e">
        <f>#REF!</f>
        <v>#REF!</v>
      </c>
      <c r="M399" s="145" t="s">
        <v>348</v>
      </c>
    </row>
    <row r="400" spans="1:13" s="221" customFormat="1" ht="26.25" customHeight="1">
      <c r="A400" s="139">
        <v>667</v>
      </c>
      <c r="B400" s="222" t="s">
        <v>214</v>
      </c>
      <c r="C400" s="224" t="e">
        <f>#REF!</f>
        <v>#REF!</v>
      </c>
      <c r="D400" s="226" t="e">
        <f>#REF!</f>
        <v>#REF!</v>
      </c>
      <c r="E400" s="226" t="e">
        <f>#REF!</f>
        <v>#REF!</v>
      </c>
      <c r="F400" s="227" t="e">
        <f>#REF!</f>
        <v>#REF!</v>
      </c>
      <c r="G400" s="225" t="e">
        <f>#REF!</f>
        <v>#REF!</v>
      </c>
      <c r="H400" s="147" t="s">
        <v>214</v>
      </c>
      <c r="I400" s="147" t="e">
        <f>#REF!</f>
        <v>#REF!</v>
      </c>
      <c r="J400" s="141" t="str">
        <f>'YARIŞMA BİLGİLERİ'!$F$21</f>
        <v>Kadınlar</v>
      </c>
      <c r="K400" s="220" t="str">
        <f t="shared" si="14"/>
        <v>İzmir-Kulüpler Arası Atletizm Süper lig Yarışmaları</v>
      </c>
      <c r="L400" s="145" t="e">
        <f>#REF!</f>
        <v>#REF!</v>
      </c>
      <c r="M400" s="145" t="s">
        <v>348</v>
      </c>
    </row>
    <row r="401" spans="1:13" s="221" customFormat="1" ht="26.25" customHeight="1">
      <c r="A401" s="139">
        <v>668</v>
      </c>
      <c r="B401" s="222" t="s">
        <v>214</v>
      </c>
      <c r="C401" s="224" t="e">
        <f>#REF!</f>
        <v>#REF!</v>
      </c>
      <c r="D401" s="226" t="e">
        <f>#REF!</f>
        <v>#REF!</v>
      </c>
      <c r="E401" s="226" t="e">
        <f>#REF!</f>
        <v>#REF!</v>
      </c>
      <c r="F401" s="227" t="e">
        <f>#REF!</f>
        <v>#REF!</v>
      </c>
      <c r="G401" s="225" t="e">
        <f>#REF!</f>
        <v>#REF!</v>
      </c>
      <c r="H401" s="147" t="s">
        <v>214</v>
      </c>
      <c r="I401" s="147" t="e">
        <f>#REF!</f>
        <v>#REF!</v>
      </c>
      <c r="J401" s="141" t="str">
        <f>'YARIŞMA BİLGİLERİ'!$F$21</f>
        <v>Kadınlar</v>
      </c>
      <c r="K401" s="220" t="str">
        <f t="shared" si="14"/>
        <v>İzmir-Kulüpler Arası Atletizm Süper lig Yarışmaları</v>
      </c>
      <c r="L401" s="145" t="e">
        <f>#REF!</f>
        <v>#REF!</v>
      </c>
      <c r="M401" s="145" t="s">
        <v>348</v>
      </c>
    </row>
    <row r="402" spans="1:13" s="221" customFormat="1" ht="26.25" customHeight="1">
      <c r="A402" s="139">
        <v>669</v>
      </c>
      <c r="B402" s="222" t="s">
        <v>214</v>
      </c>
      <c r="C402" s="224" t="e">
        <f>#REF!</f>
        <v>#REF!</v>
      </c>
      <c r="D402" s="226" t="e">
        <f>#REF!</f>
        <v>#REF!</v>
      </c>
      <c r="E402" s="226" t="e">
        <f>#REF!</f>
        <v>#REF!</v>
      </c>
      <c r="F402" s="227" t="e">
        <f>#REF!</f>
        <v>#REF!</v>
      </c>
      <c r="G402" s="225" t="e">
        <f>#REF!</f>
        <v>#REF!</v>
      </c>
      <c r="H402" s="147" t="s">
        <v>214</v>
      </c>
      <c r="I402" s="147" t="e">
        <f>#REF!</f>
        <v>#REF!</v>
      </c>
      <c r="J402" s="141" t="str">
        <f>'YARIŞMA BİLGİLERİ'!$F$21</f>
        <v>Kadınlar</v>
      </c>
      <c r="K402" s="220" t="str">
        <f t="shared" si="14"/>
        <v>İzmir-Kulüpler Arası Atletizm Süper lig Yarışmaları</v>
      </c>
      <c r="L402" s="145" t="e">
        <f>#REF!</f>
        <v>#REF!</v>
      </c>
      <c r="M402" s="145" t="s">
        <v>348</v>
      </c>
    </row>
    <row r="403" spans="1:13" s="221" customFormat="1" ht="26.25" customHeight="1">
      <c r="A403" s="139">
        <v>670</v>
      </c>
      <c r="B403" s="222" t="s">
        <v>214</v>
      </c>
      <c r="C403" s="224" t="e">
        <f>#REF!</f>
        <v>#REF!</v>
      </c>
      <c r="D403" s="226" t="e">
        <f>#REF!</f>
        <v>#REF!</v>
      </c>
      <c r="E403" s="226" t="e">
        <f>#REF!</f>
        <v>#REF!</v>
      </c>
      <c r="F403" s="227" t="e">
        <f>#REF!</f>
        <v>#REF!</v>
      </c>
      <c r="G403" s="225" t="e">
        <f>#REF!</f>
        <v>#REF!</v>
      </c>
      <c r="H403" s="147" t="s">
        <v>214</v>
      </c>
      <c r="I403" s="147" t="e">
        <f>#REF!</f>
        <v>#REF!</v>
      </c>
      <c r="J403" s="141" t="str">
        <f>'YARIŞMA BİLGİLERİ'!$F$21</f>
        <v>Kadınlar</v>
      </c>
      <c r="K403" s="220" t="str">
        <f t="shared" si="14"/>
        <v>İzmir-Kulüpler Arası Atletizm Süper lig Yarışmaları</v>
      </c>
      <c r="L403" s="145" t="e">
        <f>#REF!</f>
        <v>#REF!</v>
      </c>
      <c r="M403" s="145" t="s">
        <v>348</v>
      </c>
    </row>
    <row r="404" spans="1:13" s="221" customFormat="1" ht="26.25" customHeight="1">
      <c r="A404" s="139">
        <v>671</v>
      </c>
      <c r="B404" s="222" t="s">
        <v>214</v>
      </c>
      <c r="C404" s="224" t="e">
        <f>#REF!</f>
        <v>#REF!</v>
      </c>
      <c r="D404" s="226" t="e">
        <f>#REF!</f>
        <v>#REF!</v>
      </c>
      <c r="E404" s="226" t="e">
        <f>#REF!</f>
        <v>#REF!</v>
      </c>
      <c r="F404" s="227" t="e">
        <f>#REF!</f>
        <v>#REF!</v>
      </c>
      <c r="G404" s="225" t="e">
        <f>#REF!</f>
        <v>#REF!</v>
      </c>
      <c r="H404" s="147" t="s">
        <v>214</v>
      </c>
      <c r="I404" s="147" t="e">
        <f>#REF!</f>
        <v>#REF!</v>
      </c>
      <c r="J404" s="141" t="str">
        <f>'YARIŞMA BİLGİLERİ'!$F$21</f>
        <v>Kadınlar</v>
      </c>
      <c r="K404" s="220" t="str">
        <f t="shared" si="14"/>
        <v>İzmir-Kulüpler Arası Atletizm Süper lig Yarışmaları</v>
      </c>
      <c r="L404" s="145" t="e">
        <f>#REF!</f>
        <v>#REF!</v>
      </c>
      <c r="M404" s="145" t="s">
        <v>348</v>
      </c>
    </row>
    <row r="405" spans="1:13" s="221" customFormat="1" ht="26.25" customHeight="1">
      <c r="A405" s="139">
        <v>672</v>
      </c>
      <c r="B405" s="222" t="s">
        <v>214</v>
      </c>
      <c r="C405" s="224" t="e">
        <f>#REF!</f>
        <v>#REF!</v>
      </c>
      <c r="D405" s="226" t="e">
        <f>#REF!</f>
        <v>#REF!</v>
      </c>
      <c r="E405" s="226" t="e">
        <f>#REF!</f>
        <v>#REF!</v>
      </c>
      <c r="F405" s="227" t="e">
        <f>#REF!</f>
        <v>#REF!</v>
      </c>
      <c r="G405" s="225" t="e">
        <f>#REF!</f>
        <v>#REF!</v>
      </c>
      <c r="H405" s="147" t="s">
        <v>214</v>
      </c>
      <c r="I405" s="147" t="e">
        <f>#REF!</f>
        <v>#REF!</v>
      </c>
      <c r="J405" s="141" t="str">
        <f>'YARIŞMA BİLGİLERİ'!$F$21</f>
        <v>Kadınlar</v>
      </c>
      <c r="K405" s="220" t="str">
        <f t="shared" si="14"/>
        <v>İzmir-Kulüpler Arası Atletizm Süper lig Yarışmaları</v>
      </c>
      <c r="L405" s="145" t="e">
        <f>#REF!</f>
        <v>#REF!</v>
      </c>
      <c r="M405" s="145" t="s">
        <v>348</v>
      </c>
    </row>
    <row r="406" spans="1:13" s="221" customFormat="1" ht="26.25" customHeight="1">
      <c r="A406" s="139">
        <v>673</v>
      </c>
      <c r="B406" s="222" t="s">
        <v>214</v>
      </c>
      <c r="C406" s="224" t="e">
        <f>#REF!</f>
        <v>#REF!</v>
      </c>
      <c r="D406" s="226" t="e">
        <f>#REF!</f>
        <v>#REF!</v>
      </c>
      <c r="E406" s="226" t="e">
        <f>#REF!</f>
        <v>#REF!</v>
      </c>
      <c r="F406" s="227" t="e">
        <f>#REF!</f>
        <v>#REF!</v>
      </c>
      <c r="G406" s="225" t="e">
        <f>#REF!</f>
        <v>#REF!</v>
      </c>
      <c r="H406" s="147" t="s">
        <v>214</v>
      </c>
      <c r="I406" s="147" t="e">
        <f>#REF!</f>
        <v>#REF!</v>
      </c>
      <c r="J406" s="141" t="str">
        <f>'YARIŞMA BİLGİLERİ'!$F$21</f>
        <v>Kadınlar</v>
      </c>
      <c r="K406" s="220" t="str">
        <f t="shared" si="14"/>
        <v>İzmir-Kulüpler Arası Atletizm Süper lig Yarışmaları</v>
      </c>
      <c r="L406" s="145" t="e">
        <f>#REF!</f>
        <v>#REF!</v>
      </c>
      <c r="M406" s="145" t="s">
        <v>348</v>
      </c>
    </row>
    <row r="407" spans="1:13" s="221" customFormat="1" ht="26.25" customHeight="1">
      <c r="A407" s="139">
        <v>674</v>
      </c>
      <c r="B407" s="222" t="s">
        <v>214</v>
      </c>
      <c r="C407" s="224" t="e">
        <f>#REF!</f>
        <v>#REF!</v>
      </c>
      <c r="D407" s="226" t="e">
        <f>#REF!</f>
        <v>#REF!</v>
      </c>
      <c r="E407" s="226" t="e">
        <f>#REF!</f>
        <v>#REF!</v>
      </c>
      <c r="F407" s="227" t="e">
        <f>#REF!</f>
        <v>#REF!</v>
      </c>
      <c r="G407" s="225" t="e">
        <f>#REF!</f>
        <v>#REF!</v>
      </c>
      <c r="H407" s="147" t="s">
        <v>214</v>
      </c>
      <c r="I407" s="147" t="e">
        <f>#REF!</f>
        <v>#REF!</v>
      </c>
      <c r="J407" s="141" t="str">
        <f>'YARIŞMA BİLGİLERİ'!$F$21</f>
        <v>Kadınlar</v>
      </c>
      <c r="K407" s="220" t="str">
        <f t="shared" si="14"/>
        <v>İzmir-Kulüpler Arası Atletizm Süper lig Yarışmaları</v>
      </c>
      <c r="L407" s="145" t="e">
        <f>#REF!</f>
        <v>#REF!</v>
      </c>
      <c r="M407" s="145" t="s">
        <v>348</v>
      </c>
    </row>
    <row r="408" spans="1:13" ht="24.75" customHeight="1">
      <c r="A408" s="139">
        <v>675</v>
      </c>
      <c r="B408" s="222" t="s">
        <v>281</v>
      </c>
      <c r="C408" s="224" t="e">
        <f>#REF!</f>
        <v>#REF!</v>
      </c>
      <c r="D408" s="226" t="e">
        <f>#REF!</f>
        <v>#REF!</v>
      </c>
      <c r="E408" s="226" t="e">
        <f>#REF!</f>
        <v>#REF!</v>
      </c>
      <c r="F408" s="227" t="e">
        <f>#REF!</f>
        <v>#REF!</v>
      </c>
      <c r="G408" s="225" t="e">
        <f>#REF!</f>
        <v>#REF!</v>
      </c>
      <c r="H408" s="147" t="s">
        <v>261</v>
      </c>
      <c r="I408" s="219"/>
      <c r="J408" s="141" t="str">
        <f>'YARIŞMA BİLGİLERİ'!$F$21</f>
        <v>Kadınlar</v>
      </c>
      <c r="K408" s="220" t="str">
        <f t="shared" si="14"/>
        <v>İzmir-Kulüpler Arası Atletizm Süper lig Yarışmaları</v>
      </c>
      <c r="L408" s="145" t="e">
        <f>#REF!</f>
        <v>#REF!</v>
      </c>
      <c r="M408" s="145" t="s">
        <v>348</v>
      </c>
    </row>
    <row r="409" spans="1:13" ht="24.75" customHeight="1">
      <c r="A409" s="139">
        <v>676</v>
      </c>
      <c r="B409" s="222" t="s">
        <v>281</v>
      </c>
      <c r="C409" s="224" t="e">
        <f>#REF!</f>
        <v>#REF!</v>
      </c>
      <c r="D409" s="226" t="e">
        <f>#REF!</f>
        <v>#REF!</v>
      </c>
      <c r="E409" s="226" t="e">
        <f>#REF!</f>
        <v>#REF!</v>
      </c>
      <c r="F409" s="227" t="e">
        <f>#REF!</f>
        <v>#REF!</v>
      </c>
      <c r="G409" s="225" t="e">
        <f>#REF!</f>
        <v>#REF!</v>
      </c>
      <c r="H409" s="147" t="s">
        <v>261</v>
      </c>
      <c r="I409" s="219"/>
      <c r="J409" s="141" t="str">
        <f>'YARIŞMA BİLGİLERİ'!$F$21</f>
        <v>Kadınlar</v>
      </c>
      <c r="K409" s="220" t="str">
        <f t="shared" ref="K409:K446" si="15">CONCATENATE(K$1,"-",A$1)</f>
        <v>İzmir-Kulüpler Arası Atletizm Süper lig Yarışmaları</v>
      </c>
      <c r="L409" s="145" t="e">
        <f>#REF!</f>
        <v>#REF!</v>
      </c>
      <c r="M409" s="145" t="s">
        <v>348</v>
      </c>
    </row>
    <row r="410" spans="1:13" ht="24.75" customHeight="1">
      <c r="A410" s="139">
        <v>677</v>
      </c>
      <c r="B410" s="222" t="s">
        <v>281</v>
      </c>
      <c r="C410" s="224" t="e">
        <f>#REF!</f>
        <v>#REF!</v>
      </c>
      <c r="D410" s="226" t="e">
        <f>#REF!</f>
        <v>#REF!</v>
      </c>
      <c r="E410" s="226" t="e">
        <f>#REF!</f>
        <v>#REF!</v>
      </c>
      <c r="F410" s="227" t="e">
        <f>#REF!</f>
        <v>#REF!</v>
      </c>
      <c r="G410" s="225" t="e">
        <f>#REF!</f>
        <v>#REF!</v>
      </c>
      <c r="H410" s="147" t="s">
        <v>261</v>
      </c>
      <c r="I410" s="219"/>
      <c r="J410" s="141" t="str">
        <f>'YARIŞMA BİLGİLERİ'!$F$21</f>
        <v>Kadınlar</v>
      </c>
      <c r="K410" s="220" t="str">
        <f t="shared" si="15"/>
        <v>İzmir-Kulüpler Arası Atletizm Süper lig Yarışmaları</v>
      </c>
      <c r="L410" s="145" t="e">
        <f>#REF!</f>
        <v>#REF!</v>
      </c>
      <c r="M410" s="145" t="s">
        <v>348</v>
      </c>
    </row>
    <row r="411" spans="1:13" ht="24.75" customHeight="1">
      <c r="A411" s="139">
        <v>678</v>
      </c>
      <c r="B411" s="222" t="s">
        <v>281</v>
      </c>
      <c r="C411" s="224" t="e">
        <f>#REF!</f>
        <v>#REF!</v>
      </c>
      <c r="D411" s="226" t="e">
        <f>#REF!</f>
        <v>#REF!</v>
      </c>
      <c r="E411" s="226" t="e">
        <f>#REF!</f>
        <v>#REF!</v>
      </c>
      <c r="F411" s="227" t="e">
        <f>#REF!</f>
        <v>#REF!</v>
      </c>
      <c r="G411" s="225" t="e">
        <f>#REF!</f>
        <v>#REF!</v>
      </c>
      <c r="H411" s="147" t="s">
        <v>261</v>
      </c>
      <c r="I411" s="219"/>
      <c r="J411" s="141" t="str">
        <f>'YARIŞMA BİLGİLERİ'!$F$21</f>
        <v>Kadınlar</v>
      </c>
      <c r="K411" s="220" t="str">
        <f t="shared" si="15"/>
        <v>İzmir-Kulüpler Arası Atletizm Süper lig Yarışmaları</v>
      </c>
      <c r="L411" s="145" t="e">
        <f>#REF!</f>
        <v>#REF!</v>
      </c>
      <c r="M411" s="145" t="s">
        <v>348</v>
      </c>
    </row>
    <row r="412" spans="1:13" ht="24.75" customHeight="1">
      <c r="A412" s="139">
        <v>679</v>
      </c>
      <c r="B412" s="222" t="s">
        <v>281</v>
      </c>
      <c r="C412" s="224" t="e">
        <f>#REF!</f>
        <v>#REF!</v>
      </c>
      <c r="D412" s="226" t="e">
        <f>#REF!</f>
        <v>#REF!</v>
      </c>
      <c r="E412" s="226" t="e">
        <f>#REF!</f>
        <v>#REF!</v>
      </c>
      <c r="F412" s="227" t="e">
        <f>#REF!</f>
        <v>#REF!</v>
      </c>
      <c r="G412" s="225" t="e">
        <f>#REF!</f>
        <v>#REF!</v>
      </c>
      <c r="H412" s="147" t="s">
        <v>261</v>
      </c>
      <c r="I412" s="219"/>
      <c r="J412" s="141" t="str">
        <f>'YARIŞMA BİLGİLERİ'!$F$21</f>
        <v>Kadınlar</v>
      </c>
      <c r="K412" s="220" t="str">
        <f t="shared" si="15"/>
        <v>İzmir-Kulüpler Arası Atletizm Süper lig Yarışmaları</v>
      </c>
      <c r="L412" s="145" t="e">
        <f>#REF!</f>
        <v>#REF!</v>
      </c>
      <c r="M412" s="145" t="s">
        <v>348</v>
      </c>
    </row>
    <row r="413" spans="1:13" ht="24.75" customHeight="1">
      <c r="A413" s="139">
        <v>680</v>
      </c>
      <c r="B413" s="222" t="s">
        <v>281</v>
      </c>
      <c r="C413" s="224" t="e">
        <f>#REF!</f>
        <v>#REF!</v>
      </c>
      <c r="D413" s="226" t="e">
        <f>#REF!</f>
        <v>#REF!</v>
      </c>
      <c r="E413" s="226" t="e">
        <f>#REF!</f>
        <v>#REF!</v>
      </c>
      <c r="F413" s="227" t="e">
        <f>#REF!</f>
        <v>#REF!</v>
      </c>
      <c r="G413" s="225" t="e">
        <f>#REF!</f>
        <v>#REF!</v>
      </c>
      <c r="H413" s="147" t="s">
        <v>261</v>
      </c>
      <c r="I413" s="219"/>
      <c r="J413" s="141" t="str">
        <f>'YARIŞMA BİLGİLERİ'!$F$21</f>
        <v>Kadınlar</v>
      </c>
      <c r="K413" s="220" t="str">
        <f t="shared" si="15"/>
        <v>İzmir-Kulüpler Arası Atletizm Süper lig Yarışmaları</v>
      </c>
      <c r="L413" s="145" t="e">
        <f>#REF!</f>
        <v>#REF!</v>
      </c>
      <c r="M413" s="145" t="s">
        <v>348</v>
      </c>
    </row>
    <row r="414" spans="1:13" ht="24.75" customHeight="1">
      <c r="A414" s="139">
        <v>681</v>
      </c>
      <c r="B414" s="222" t="s">
        <v>281</v>
      </c>
      <c r="C414" s="224" t="e">
        <f>#REF!</f>
        <v>#REF!</v>
      </c>
      <c r="D414" s="226" t="e">
        <f>#REF!</f>
        <v>#REF!</v>
      </c>
      <c r="E414" s="226" t="e">
        <f>#REF!</f>
        <v>#REF!</v>
      </c>
      <c r="F414" s="227" t="e">
        <f>#REF!</f>
        <v>#REF!</v>
      </c>
      <c r="G414" s="225" t="e">
        <f>#REF!</f>
        <v>#REF!</v>
      </c>
      <c r="H414" s="147" t="s">
        <v>261</v>
      </c>
      <c r="I414" s="219"/>
      <c r="J414" s="141" t="str">
        <f>'YARIŞMA BİLGİLERİ'!$F$21</f>
        <v>Kadınlar</v>
      </c>
      <c r="K414" s="220" t="str">
        <f t="shared" si="15"/>
        <v>İzmir-Kulüpler Arası Atletizm Süper lig Yarışmaları</v>
      </c>
      <c r="L414" s="145" t="e">
        <f>#REF!</f>
        <v>#REF!</v>
      </c>
      <c r="M414" s="145" t="s">
        <v>348</v>
      </c>
    </row>
    <row r="415" spans="1:13" ht="24.75" customHeight="1">
      <c r="A415" s="139">
        <v>682</v>
      </c>
      <c r="B415" s="222" t="s">
        <v>281</v>
      </c>
      <c r="C415" s="224" t="e">
        <f>#REF!</f>
        <v>#REF!</v>
      </c>
      <c r="D415" s="226" t="e">
        <f>#REF!</f>
        <v>#REF!</v>
      </c>
      <c r="E415" s="226" t="e">
        <f>#REF!</f>
        <v>#REF!</v>
      </c>
      <c r="F415" s="227" t="e">
        <f>#REF!</f>
        <v>#REF!</v>
      </c>
      <c r="G415" s="225" t="e">
        <f>#REF!</f>
        <v>#REF!</v>
      </c>
      <c r="H415" s="147" t="s">
        <v>261</v>
      </c>
      <c r="I415" s="219"/>
      <c r="J415" s="141" t="str">
        <f>'YARIŞMA BİLGİLERİ'!$F$21</f>
        <v>Kadınlar</v>
      </c>
      <c r="K415" s="220" t="str">
        <f t="shared" si="15"/>
        <v>İzmir-Kulüpler Arası Atletizm Süper lig Yarışmaları</v>
      </c>
      <c r="L415" s="145" t="e">
        <f>#REF!</f>
        <v>#REF!</v>
      </c>
      <c r="M415" s="145" t="s">
        <v>348</v>
      </c>
    </row>
    <row r="416" spans="1:13" ht="24.75" customHeight="1">
      <c r="A416" s="139">
        <v>683</v>
      </c>
      <c r="B416" s="222" t="s">
        <v>281</v>
      </c>
      <c r="C416" s="224" t="e">
        <f>#REF!</f>
        <v>#REF!</v>
      </c>
      <c r="D416" s="226" t="e">
        <f>#REF!</f>
        <v>#REF!</v>
      </c>
      <c r="E416" s="226" t="e">
        <f>#REF!</f>
        <v>#REF!</v>
      </c>
      <c r="F416" s="227" t="e">
        <f>#REF!</f>
        <v>#REF!</v>
      </c>
      <c r="G416" s="225" t="e">
        <f>#REF!</f>
        <v>#REF!</v>
      </c>
      <c r="H416" s="147" t="s">
        <v>261</v>
      </c>
      <c r="I416" s="219"/>
      <c r="J416" s="141" t="str">
        <f>'YARIŞMA BİLGİLERİ'!$F$21</f>
        <v>Kadınlar</v>
      </c>
      <c r="K416" s="220" t="str">
        <f t="shared" si="15"/>
        <v>İzmir-Kulüpler Arası Atletizm Süper lig Yarışmaları</v>
      </c>
      <c r="L416" s="145" t="e">
        <f>#REF!</f>
        <v>#REF!</v>
      </c>
      <c r="M416" s="145" t="s">
        <v>348</v>
      </c>
    </row>
    <row r="417" spans="1:13" ht="24.75" customHeight="1">
      <c r="A417" s="139">
        <v>684</v>
      </c>
      <c r="B417" s="222" t="s">
        <v>281</v>
      </c>
      <c r="C417" s="224" t="e">
        <f>#REF!</f>
        <v>#REF!</v>
      </c>
      <c r="D417" s="226" t="e">
        <f>#REF!</f>
        <v>#REF!</v>
      </c>
      <c r="E417" s="226" t="e">
        <f>#REF!</f>
        <v>#REF!</v>
      </c>
      <c r="F417" s="227" t="e">
        <f>#REF!</f>
        <v>#REF!</v>
      </c>
      <c r="G417" s="225" t="e">
        <f>#REF!</f>
        <v>#REF!</v>
      </c>
      <c r="H417" s="147" t="s">
        <v>261</v>
      </c>
      <c r="I417" s="219"/>
      <c r="J417" s="141" t="str">
        <f>'YARIŞMA BİLGİLERİ'!$F$21</f>
        <v>Kadınlar</v>
      </c>
      <c r="K417" s="220" t="str">
        <f t="shared" si="15"/>
        <v>İzmir-Kulüpler Arası Atletizm Süper lig Yarışmaları</v>
      </c>
      <c r="L417" s="145" t="e">
        <f>#REF!</f>
        <v>#REF!</v>
      </c>
      <c r="M417" s="145" t="s">
        <v>348</v>
      </c>
    </row>
    <row r="418" spans="1:13" ht="24.75" customHeight="1">
      <c r="A418" s="139">
        <v>685</v>
      </c>
      <c r="B418" s="222" t="s">
        <v>281</v>
      </c>
      <c r="C418" s="224" t="e">
        <f>#REF!</f>
        <v>#REF!</v>
      </c>
      <c r="D418" s="226" t="e">
        <f>#REF!</f>
        <v>#REF!</v>
      </c>
      <c r="E418" s="226" t="e">
        <f>#REF!</f>
        <v>#REF!</v>
      </c>
      <c r="F418" s="227" t="e">
        <f>#REF!</f>
        <v>#REF!</v>
      </c>
      <c r="G418" s="225" t="e">
        <f>#REF!</f>
        <v>#REF!</v>
      </c>
      <c r="H418" s="147" t="s">
        <v>261</v>
      </c>
      <c r="I418" s="219"/>
      <c r="J418" s="141" t="str">
        <f>'YARIŞMA BİLGİLERİ'!$F$21</f>
        <v>Kadınlar</v>
      </c>
      <c r="K418" s="220" t="str">
        <f t="shared" si="15"/>
        <v>İzmir-Kulüpler Arası Atletizm Süper lig Yarışmaları</v>
      </c>
      <c r="L418" s="145" t="e">
        <f>#REF!</f>
        <v>#REF!</v>
      </c>
      <c r="M418" s="145" t="s">
        <v>348</v>
      </c>
    </row>
    <row r="419" spans="1:13" ht="24.75" customHeight="1">
      <c r="A419" s="139">
        <v>686</v>
      </c>
      <c r="B419" s="222" t="s">
        <v>281</v>
      </c>
      <c r="C419" s="224" t="e">
        <f>#REF!</f>
        <v>#REF!</v>
      </c>
      <c r="D419" s="226" t="e">
        <f>#REF!</f>
        <v>#REF!</v>
      </c>
      <c r="E419" s="226" t="e">
        <f>#REF!</f>
        <v>#REF!</v>
      </c>
      <c r="F419" s="227" t="e">
        <f>#REF!</f>
        <v>#REF!</v>
      </c>
      <c r="G419" s="225" t="e">
        <f>#REF!</f>
        <v>#REF!</v>
      </c>
      <c r="H419" s="147" t="s">
        <v>261</v>
      </c>
      <c r="I419" s="219"/>
      <c r="J419" s="141" t="str">
        <f>'YARIŞMA BİLGİLERİ'!$F$21</f>
        <v>Kadınlar</v>
      </c>
      <c r="K419" s="220" t="str">
        <f t="shared" si="15"/>
        <v>İzmir-Kulüpler Arası Atletizm Süper lig Yarışmaları</v>
      </c>
      <c r="L419" s="145" t="e">
        <f>#REF!</f>
        <v>#REF!</v>
      </c>
      <c r="M419" s="145" t="s">
        <v>348</v>
      </c>
    </row>
    <row r="420" spans="1:13" ht="24.75" customHeight="1">
      <c r="A420" s="139">
        <v>687</v>
      </c>
      <c r="B420" s="222" t="s">
        <v>281</v>
      </c>
      <c r="C420" s="224" t="e">
        <f>#REF!</f>
        <v>#REF!</v>
      </c>
      <c r="D420" s="226" t="e">
        <f>#REF!</f>
        <v>#REF!</v>
      </c>
      <c r="E420" s="226" t="e">
        <f>#REF!</f>
        <v>#REF!</v>
      </c>
      <c r="F420" s="227" t="e">
        <f>#REF!</f>
        <v>#REF!</v>
      </c>
      <c r="G420" s="225" t="e">
        <f>#REF!</f>
        <v>#REF!</v>
      </c>
      <c r="H420" s="147" t="s">
        <v>261</v>
      </c>
      <c r="I420" s="219"/>
      <c r="J420" s="141" t="str">
        <f>'YARIŞMA BİLGİLERİ'!$F$21</f>
        <v>Kadınlar</v>
      </c>
      <c r="K420" s="220" t="str">
        <f t="shared" si="15"/>
        <v>İzmir-Kulüpler Arası Atletizm Süper lig Yarışmaları</v>
      </c>
      <c r="L420" s="145" t="e">
        <f>#REF!</f>
        <v>#REF!</v>
      </c>
      <c r="M420" s="145" t="s">
        <v>348</v>
      </c>
    </row>
    <row r="421" spans="1:13" ht="24.75" customHeight="1">
      <c r="A421" s="139">
        <v>688</v>
      </c>
      <c r="B421" s="222" t="s">
        <v>281</v>
      </c>
      <c r="C421" s="224" t="e">
        <f>#REF!</f>
        <v>#REF!</v>
      </c>
      <c r="D421" s="226" t="e">
        <f>#REF!</f>
        <v>#REF!</v>
      </c>
      <c r="E421" s="226" t="e">
        <f>#REF!</f>
        <v>#REF!</v>
      </c>
      <c r="F421" s="227" t="e">
        <f>#REF!</f>
        <v>#REF!</v>
      </c>
      <c r="G421" s="225" t="e">
        <f>#REF!</f>
        <v>#REF!</v>
      </c>
      <c r="H421" s="147" t="s">
        <v>261</v>
      </c>
      <c r="I421" s="219"/>
      <c r="J421" s="141" t="str">
        <f>'YARIŞMA BİLGİLERİ'!$F$21</f>
        <v>Kadınlar</v>
      </c>
      <c r="K421" s="220" t="str">
        <f t="shared" si="15"/>
        <v>İzmir-Kulüpler Arası Atletizm Süper lig Yarışmaları</v>
      </c>
      <c r="L421" s="145" t="e">
        <f>#REF!</f>
        <v>#REF!</v>
      </c>
      <c r="M421" s="145" t="s">
        <v>348</v>
      </c>
    </row>
    <row r="422" spans="1:13" ht="24.75" customHeight="1">
      <c r="A422" s="139">
        <v>689</v>
      </c>
      <c r="B422" s="222" t="s">
        <v>281</v>
      </c>
      <c r="C422" s="224" t="e">
        <f>#REF!</f>
        <v>#REF!</v>
      </c>
      <c r="D422" s="226" t="e">
        <f>#REF!</f>
        <v>#REF!</v>
      </c>
      <c r="E422" s="226" t="e">
        <f>#REF!</f>
        <v>#REF!</v>
      </c>
      <c r="F422" s="227" t="e">
        <f>#REF!</f>
        <v>#REF!</v>
      </c>
      <c r="G422" s="225" t="e">
        <f>#REF!</f>
        <v>#REF!</v>
      </c>
      <c r="H422" s="147" t="s">
        <v>261</v>
      </c>
      <c r="I422" s="219"/>
      <c r="J422" s="141" t="str">
        <f>'YARIŞMA BİLGİLERİ'!$F$21</f>
        <v>Kadınlar</v>
      </c>
      <c r="K422" s="220" t="str">
        <f t="shared" si="15"/>
        <v>İzmir-Kulüpler Arası Atletizm Süper lig Yarışmaları</v>
      </c>
      <c r="L422" s="145" t="e">
        <f>#REF!</f>
        <v>#REF!</v>
      </c>
      <c r="M422" s="145" t="s">
        <v>348</v>
      </c>
    </row>
    <row r="423" spans="1:13" ht="24.75" customHeight="1">
      <c r="A423" s="139">
        <v>690</v>
      </c>
      <c r="B423" s="222" t="s">
        <v>281</v>
      </c>
      <c r="C423" s="224" t="e">
        <f>#REF!</f>
        <v>#REF!</v>
      </c>
      <c r="D423" s="226" t="e">
        <f>#REF!</f>
        <v>#REF!</v>
      </c>
      <c r="E423" s="226" t="e">
        <f>#REF!</f>
        <v>#REF!</v>
      </c>
      <c r="F423" s="227" t="e">
        <f>#REF!</f>
        <v>#REF!</v>
      </c>
      <c r="G423" s="225" t="e">
        <f>#REF!</f>
        <v>#REF!</v>
      </c>
      <c r="H423" s="147" t="s">
        <v>261</v>
      </c>
      <c r="I423" s="219"/>
      <c r="J423" s="141" t="str">
        <f>'YARIŞMA BİLGİLERİ'!$F$21</f>
        <v>Kadınlar</v>
      </c>
      <c r="K423" s="220" t="str">
        <f t="shared" si="15"/>
        <v>İzmir-Kulüpler Arası Atletizm Süper lig Yarışmaları</v>
      </c>
      <c r="L423" s="145" t="e">
        <f>#REF!</f>
        <v>#REF!</v>
      </c>
      <c r="M423" s="145" t="s">
        <v>348</v>
      </c>
    </row>
    <row r="424" spans="1:13" ht="24.75" customHeight="1">
      <c r="A424" s="139">
        <v>691</v>
      </c>
      <c r="B424" s="222" t="s">
        <v>281</v>
      </c>
      <c r="C424" s="224" t="e">
        <f>#REF!</f>
        <v>#REF!</v>
      </c>
      <c r="D424" s="226" t="e">
        <f>#REF!</f>
        <v>#REF!</v>
      </c>
      <c r="E424" s="226" t="e">
        <f>#REF!</f>
        <v>#REF!</v>
      </c>
      <c r="F424" s="227" t="e">
        <f>#REF!</f>
        <v>#REF!</v>
      </c>
      <c r="G424" s="225" t="e">
        <f>#REF!</f>
        <v>#REF!</v>
      </c>
      <c r="H424" s="147" t="s">
        <v>261</v>
      </c>
      <c r="I424" s="219"/>
      <c r="J424" s="141" t="str">
        <f>'YARIŞMA BİLGİLERİ'!$F$21</f>
        <v>Kadınlar</v>
      </c>
      <c r="K424" s="220" t="str">
        <f t="shared" si="15"/>
        <v>İzmir-Kulüpler Arası Atletizm Süper lig Yarışmaları</v>
      </c>
      <c r="L424" s="145" t="e">
        <f>#REF!</f>
        <v>#REF!</v>
      </c>
      <c r="M424" s="145" t="s">
        <v>348</v>
      </c>
    </row>
    <row r="425" spans="1:13" ht="24.75" customHeight="1">
      <c r="A425" s="139">
        <v>692</v>
      </c>
      <c r="B425" s="222" t="s">
        <v>281</v>
      </c>
      <c r="C425" s="224" t="e">
        <f>#REF!</f>
        <v>#REF!</v>
      </c>
      <c r="D425" s="226" t="e">
        <f>#REF!</f>
        <v>#REF!</v>
      </c>
      <c r="E425" s="226" t="e">
        <f>#REF!</f>
        <v>#REF!</v>
      </c>
      <c r="F425" s="227" t="e">
        <f>#REF!</f>
        <v>#REF!</v>
      </c>
      <c r="G425" s="225" t="e">
        <f>#REF!</f>
        <v>#REF!</v>
      </c>
      <c r="H425" s="147" t="s">
        <v>261</v>
      </c>
      <c r="I425" s="219"/>
      <c r="J425" s="141" t="str">
        <f>'YARIŞMA BİLGİLERİ'!$F$21</f>
        <v>Kadınlar</v>
      </c>
      <c r="K425" s="220" t="str">
        <f t="shared" si="15"/>
        <v>İzmir-Kulüpler Arası Atletizm Süper lig Yarışmaları</v>
      </c>
      <c r="L425" s="145" t="e">
        <f>#REF!</f>
        <v>#REF!</v>
      </c>
      <c r="M425" s="145" t="s">
        <v>348</v>
      </c>
    </row>
    <row r="426" spans="1:13" ht="24.75" customHeight="1">
      <c r="A426" s="139">
        <v>693</v>
      </c>
      <c r="B426" s="222" t="s">
        <v>281</v>
      </c>
      <c r="C426" s="224" t="e">
        <f>#REF!</f>
        <v>#REF!</v>
      </c>
      <c r="D426" s="226" t="e">
        <f>#REF!</f>
        <v>#REF!</v>
      </c>
      <c r="E426" s="226" t="e">
        <f>#REF!</f>
        <v>#REF!</v>
      </c>
      <c r="F426" s="227" t="e">
        <f>#REF!</f>
        <v>#REF!</v>
      </c>
      <c r="G426" s="225" t="e">
        <f>#REF!</f>
        <v>#REF!</v>
      </c>
      <c r="H426" s="147" t="s">
        <v>261</v>
      </c>
      <c r="I426" s="219"/>
      <c r="J426" s="141" t="str">
        <f>'YARIŞMA BİLGİLERİ'!$F$21</f>
        <v>Kadınlar</v>
      </c>
      <c r="K426" s="220" t="str">
        <f t="shared" si="15"/>
        <v>İzmir-Kulüpler Arası Atletizm Süper lig Yarışmaları</v>
      </c>
      <c r="L426" s="145" t="e">
        <f>#REF!</f>
        <v>#REF!</v>
      </c>
      <c r="M426" s="145" t="s">
        <v>348</v>
      </c>
    </row>
    <row r="427" spans="1:13" ht="24.75" customHeight="1">
      <c r="A427" s="139">
        <v>694</v>
      </c>
      <c r="B427" s="222" t="s">
        <v>281</v>
      </c>
      <c r="C427" s="224" t="e">
        <f>#REF!</f>
        <v>#REF!</v>
      </c>
      <c r="D427" s="226" t="e">
        <f>#REF!</f>
        <v>#REF!</v>
      </c>
      <c r="E427" s="226" t="e">
        <f>#REF!</f>
        <v>#REF!</v>
      </c>
      <c r="F427" s="227" t="e">
        <f>#REF!</f>
        <v>#REF!</v>
      </c>
      <c r="G427" s="225" t="e">
        <f>#REF!</f>
        <v>#REF!</v>
      </c>
      <c r="H427" s="147" t="s">
        <v>261</v>
      </c>
      <c r="I427" s="219"/>
      <c r="J427" s="141" t="str">
        <f>'YARIŞMA BİLGİLERİ'!$F$21</f>
        <v>Kadınlar</v>
      </c>
      <c r="K427" s="220" t="str">
        <f t="shared" si="15"/>
        <v>İzmir-Kulüpler Arası Atletizm Süper lig Yarışmaları</v>
      </c>
      <c r="L427" s="145" t="e">
        <f>#REF!</f>
        <v>#REF!</v>
      </c>
      <c r="M427" s="145" t="s">
        <v>348</v>
      </c>
    </row>
    <row r="428" spans="1:13" ht="24.75" customHeight="1">
      <c r="A428" s="139">
        <v>695</v>
      </c>
      <c r="B428" s="222" t="s">
        <v>281</v>
      </c>
      <c r="C428" s="224" t="e">
        <f>#REF!</f>
        <v>#REF!</v>
      </c>
      <c r="D428" s="226" t="e">
        <f>#REF!</f>
        <v>#REF!</v>
      </c>
      <c r="E428" s="226" t="e">
        <f>#REF!</f>
        <v>#REF!</v>
      </c>
      <c r="F428" s="227" t="e">
        <f>#REF!</f>
        <v>#REF!</v>
      </c>
      <c r="G428" s="225" t="e">
        <f>#REF!</f>
        <v>#REF!</v>
      </c>
      <c r="H428" s="147" t="s">
        <v>261</v>
      </c>
      <c r="I428" s="219"/>
      <c r="J428" s="141" t="str">
        <f>'YARIŞMA BİLGİLERİ'!$F$21</f>
        <v>Kadınlar</v>
      </c>
      <c r="K428" s="220" t="str">
        <f t="shared" si="15"/>
        <v>İzmir-Kulüpler Arası Atletizm Süper lig Yarışmaları</v>
      </c>
      <c r="L428" s="145" t="e">
        <f>#REF!</f>
        <v>#REF!</v>
      </c>
      <c r="M428" s="145" t="s">
        <v>348</v>
      </c>
    </row>
    <row r="429" spans="1:13" ht="24.75" customHeight="1">
      <c r="A429" s="139">
        <v>696</v>
      </c>
      <c r="B429" s="222" t="s">
        <v>281</v>
      </c>
      <c r="C429" s="224" t="e">
        <f>#REF!</f>
        <v>#REF!</v>
      </c>
      <c r="D429" s="226" t="e">
        <f>#REF!</f>
        <v>#REF!</v>
      </c>
      <c r="E429" s="226" t="e">
        <f>#REF!</f>
        <v>#REF!</v>
      </c>
      <c r="F429" s="227" t="e">
        <f>#REF!</f>
        <v>#REF!</v>
      </c>
      <c r="G429" s="225" t="e">
        <f>#REF!</f>
        <v>#REF!</v>
      </c>
      <c r="H429" s="147" t="s">
        <v>261</v>
      </c>
      <c r="I429" s="219"/>
      <c r="J429" s="141" t="str">
        <f>'YARIŞMA BİLGİLERİ'!$F$21</f>
        <v>Kadınlar</v>
      </c>
      <c r="K429" s="220" t="str">
        <f t="shared" si="15"/>
        <v>İzmir-Kulüpler Arası Atletizm Süper lig Yarışmaları</v>
      </c>
      <c r="L429" s="145" t="e">
        <f>#REF!</f>
        <v>#REF!</v>
      </c>
      <c r="M429" s="145" t="s">
        <v>348</v>
      </c>
    </row>
    <row r="430" spans="1:13" ht="24.75" customHeight="1">
      <c r="A430" s="139">
        <v>697</v>
      </c>
      <c r="B430" s="222" t="s">
        <v>281</v>
      </c>
      <c r="C430" s="224" t="e">
        <f>#REF!</f>
        <v>#REF!</v>
      </c>
      <c r="D430" s="226" t="e">
        <f>#REF!</f>
        <v>#REF!</v>
      </c>
      <c r="E430" s="226" t="e">
        <f>#REF!</f>
        <v>#REF!</v>
      </c>
      <c r="F430" s="227" t="e">
        <f>#REF!</f>
        <v>#REF!</v>
      </c>
      <c r="G430" s="225" t="e">
        <f>#REF!</f>
        <v>#REF!</v>
      </c>
      <c r="H430" s="147" t="s">
        <v>261</v>
      </c>
      <c r="I430" s="219"/>
      <c r="J430" s="141" t="str">
        <f>'YARIŞMA BİLGİLERİ'!$F$21</f>
        <v>Kadınlar</v>
      </c>
      <c r="K430" s="220" t="str">
        <f t="shared" si="15"/>
        <v>İzmir-Kulüpler Arası Atletizm Süper lig Yarışmaları</v>
      </c>
      <c r="L430" s="145" t="e">
        <f>#REF!</f>
        <v>#REF!</v>
      </c>
      <c r="M430" s="145" t="s">
        <v>348</v>
      </c>
    </row>
    <row r="431" spans="1:13" ht="24.75" customHeight="1">
      <c r="A431" s="139">
        <v>698</v>
      </c>
      <c r="B431" s="222" t="s">
        <v>281</v>
      </c>
      <c r="C431" s="224" t="e">
        <f>#REF!</f>
        <v>#REF!</v>
      </c>
      <c r="D431" s="226" t="e">
        <f>#REF!</f>
        <v>#REF!</v>
      </c>
      <c r="E431" s="226" t="e">
        <f>#REF!</f>
        <v>#REF!</v>
      </c>
      <c r="F431" s="227" t="e">
        <f>#REF!</f>
        <v>#REF!</v>
      </c>
      <c r="G431" s="225" t="e">
        <f>#REF!</f>
        <v>#REF!</v>
      </c>
      <c r="H431" s="147" t="s">
        <v>261</v>
      </c>
      <c r="I431" s="219"/>
      <c r="J431" s="141" t="str">
        <f>'YARIŞMA BİLGİLERİ'!$F$21</f>
        <v>Kadınlar</v>
      </c>
      <c r="K431" s="220" t="str">
        <f t="shared" si="15"/>
        <v>İzmir-Kulüpler Arası Atletizm Süper lig Yarışmaları</v>
      </c>
      <c r="L431" s="145" t="e">
        <f>#REF!</f>
        <v>#REF!</v>
      </c>
      <c r="M431" s="145" t="s">
        <v>348</v>
      </c>
    </row>
    <row r="432" spans="1:13" ht="24.75" customHeight="1">
      <c r="A432" s="139">
        <v>699</v>
      </c>
      <c r="B432" s="222" t="s">
        <v>281</v>
      </c>
      <c r="C432" s="224" t="e">
        <f>#REF!</f>
        <v>#REF!</v>
      </c>
      <c r="D432" s="226" t="e">
        <f>#REF!</f>
        <v>#REF!</v>
      </c>
      <c r="E432" s="226" t="e">
        <f>#REF!</f>
        <v>#REF!</v>
      </c>
      <c r="F432" s="227" t="e">
        <f>#REF!</f>
        <v>#REF!</v>
      </c>
      <c r="G432" s="225" t="e">
        <f>#REF!</f>
        <v>#REF!</v>
      </c>
      <c r="H432" s="147" t="s">
        <v>261</v>
      </c>
      <c r="I432" s="219"/>
      <c r="J432" s="141" t="str">
        <f>'YARIŞMA BİLGİLERİ'!$F$21</f>
        <v>Kadınlar</v>
      </c>
      <c r="K432" s="220" t="str">
        <f t="shared" si="15"/>
        <v>İzmir-Kulüpler Arası Atletizm Süper lig Yarışmaları</v>
      </c>
      <c r="L432" s="145" t="e">
        <f>#REF!</f>
        <v>#REF!</v>
      </c>
      <c r="M432" s="145" t="s">
        <v>348</v>
      </c>
    </row>
    <row r="433" spans="1:13" ht="24.75" customHeight="1">
      <c r="A433" s="139">
        <v>700</v>
      </c>
      <c r="B433" s="222" t="s">
        <v>281</v>
      </c>
      <c r="C433" s="224" t="e">
        <f>#REF!</f>
        <v>#REF!</v>
      </c>
      <c r="D433" s="226" t="e">
        <f>#REF!</f>
        <v>#REF!</v>
      </c>
      <c r="E433" s="226" t="e">
        <f>#REF!</f>
        <v>#REF!</v>
      </c>
      <c r="F433" s="227" t="e">
        <f>#REF!</f>
        <v>#REF!</v>
      </c>
      <c r="G433" s="225" t="e">
        <f>#REF!</f>
        <v>#REF!</v>
      </c>
      <c r="H433" s="147" t="s">
        <v>261</v>
      </c>
      <c r="I433" s="219"/>
      <c r="J433" s="141" t="str">
        <f>'YARIŞMA BİLGİLERİ'!$F$21</f>
        <v>Kadınlar</v>
      </c>
      <c r="K433" s="220" t="str">
        <f t="shared" si="15"/>
        <v>İzmir-Kulüpler Arası Atletizm Süper lig Yarışmaları</v>
      </c>
      <c r="L433" s="145" t="e">
        <f>#REF!</f>
        <v>#REF!</v>
      </c>
      <c r="M433" s="145" t="s">
        <v>348</v>
      </c>
    </row>
    <row r="434" spans="1:13" ht="24.75" customHeight="1">
      <c r="A434" s="139">
        <v>701</v>
      </c>
      <c r="B434" s="222" t="s">
        <v>281</v>
      </c>
      <c r="C434" s="224" t="e">
        <f>#REF!</f>
        <v>#REF!</v>
      </c>
      <c r="D434" s="226" t="e">
        <f>#REF!</f>
        <v>#REF!</v>
      </c>
      <c r="E434" s="226" t="e">
        <f>#REF!</f>
        <v>#REF!</v>
      </c>
      <c r="F434" s="227" t="e">
        <f>#REF!</f>
        <v>#REF!</v>
      </c>
      <c r="G434" s="225" t="e">
        <f>#REF!</f>
        <v>#REF!</v>
      </c>
      <c r="H434" s="147" t="s">
        <v>261</v>
      </c>
      <c r="I434" s="219"/>
      <c r="J434" s="141" t="str">
        <f>'YARIŞMA BİLGİLERİ'!$F$21</f>
        <v>Kadınlar</v>
      </c>
      <c r="K434" s="220" t="str">
        <f t="shared" si="15"/>
        <v>İzmir-Kulüpler Arası Atletizm Süper lig Yarışmaları</v>
      </c>
      <c r="L434" s="145" t="e">
        <f>#REF!</f>
        <v>#REF!</v>
      </c>
      <c r="M434" s="145" t="s">
        <v>348</v>
      </c>
    </row>
    <row r="435" spans="1:13" ht="24.75" customHeight="1">
      <c r="A435" s="139">
        <v>702</v>
      </c>
      <c r="B435" s="222" t="s">
        <v>281</v>
      </c>
      <c r="C435" s="224" t="e">
        <f>#REF!</f>
        <v>#REF!</v>
      </c>
      <c r="D435" s="226" t="e">
        <f>#REF!</f>
        <v>#REF!</v>
      </c>
      <c r="E435" s="226" t="e">
        <f>#REF!</f>
        <v>#REF!</v>
      </c>
      <c r="F435" s="227" t="e">
        <f>#REF!</f>
        <v>#REF!</v>
      </c>
      <c r="G435" s="225" t="e">
        <f>#REF!</f>
        <v>#REF!</v>
      </c>
      <c r="H435" s="147" t="s">
        <v>261</v>
      </c>
      <c r="I435" s="219"/>
      <c r="J435" s="141" t="str">
        <f>'YARIŞMA BİLGİLERİ'!$F$21</f>
        <v>Kadınlar</v>
      </c>
      <c r="K435" s="220" t="str">
        <f t="shared" si="15"/>
        <v>İzmir-Kulüpler Arası Atletizm Süper lig Yarışmaları</v>
      </c>
      <c r="L435" s="145" t="e">
        <f>#REF!</f>
        <v>#REF!</v>
      </c>
      <c r="M435" s="145" t="s">
        <v>348</v>
      </c>
    </row>
    <row r="436" spans="1:13" ht="24.75" customHeight="1">
      <c r="A436" s="139">
        <v>703</v>
      </c>
      <c r="B436" s="222" t="s">
        <v>281</v>
      </c>
      <c r="C436" s="224" t="e">
        <f>#REF!</f>
        <v>#REF!</v>
      </c>
      <c r="D436" s="226" t="e">
        <f>#REF!</f>
        <v>#REF!</v>
      </c>
      <c r="E436" s="226" t="e">
        <f>#REF!</f>
        <v>#REF!</v>
      </c>
      <c r="F436" s="227" t="e">
        <f>#REF!</f>
        <v>#REF!</v>
      </c>
      <c r="G436" s="225" t="e">
        <f>#REF!</f>
        <v>#REF!</v>
      </c>
      <c r="H436" s="147" t="s">
        <v>261</v>
      </c>
      <c r="I436" s="219"/>
      <c r="J436" s="141" t="str">
        <f>'YARIŞMA BİLGİLERİ'!$F$21</f>
        <v>Kadınlar</v>
      </c>
      <c r="K436" s="220" t="str">
        <f t="shared" si="15"/>
        <v>İzmir-Kulüpler Arası Atletizm Süper lig Yarışmaları</v>
      </c>
      <c r="L436" s="145" t="e">
        <f>#REF!</f>
        <v>#REF!</v>
      </c>
      <c r="M436" s="145" t="s">
        <v>348</v>
      </c>
    </row>
    <row r="437" spans="1:13" ht="24.75" customHeight="1">
      <c r="A437" s="139">
        <v>704</v>
      </c>
      <c r="B437" s="222" t="s">
        <v>281</v>
      </c>
      <c r="C437" s="224" t="e">
        <f>#REF!</f>
        <v>#REF!</v>
      </c>
      <c r="D437" s="226" t="e">
        <f>#REF!</f>
        <v>#REF!</v>
      </c>
      <c r="E437" s="226" t="e">
        <f>#REF!</f>
        <v>#REF!</v>
      </c>
      <c r="F437" s="227" t="e">
        <f>#REF!</f>
        <v>#REF!</v>
      </c>
      <c r="G437" s="225" t="e">
        <f>#REF!</f>
        <v>#REF!</v>
      </c>
      <c r="H437" s="147" t="s">
        <v>261</v>
      </c>
      <c r="I437" s="219"/>
      <c r="J437" s="141" t="str">
        <f>'YARIŞMA BİLGİLERİ'!$F$21</f>
        <v>Kadınlar</v>
      </c>
      <c r="K437" s="220" t="str">
        <f t="shared" si="15"/>
        <v>İzmir-Kulüpler Arası Atletizm Süper lig Yarışmaları</v>
      </c>
      <c r="L437" s="145" t="e">
        <f>#REF!</f>
        <v>#REF!</v>
      </c>
      <c r="M437" s="145" t="s">
        <v>348</v>
      </c>
    </row>
    <row r="438" spans="1:13" ht="24.75" customHeight="1">
      <c r="A438" s="139">
        <v>705</v>
      </c>
      <c r="B438" s="222" t="s">
        <v>281</v>
      </c>
      <c r="C438" s="224" t="e">
        <f>#REF!</f>
        <v>#REF!</v>
      </c>
      <c r="D438" s="226" t="e">
        <f>#REF!</f>
        <v>#REF!</v>
      </c>
      <c r="E438" s="226" t="e">
        <f>#REF!</f>
        <v>#REF!</v>
      </c>
      <c r="F438" s="227" t="e">
        <f>#REF!</f>
        <v>#REF!</v>
      </c>
      <c r="G438" s="225" t="e">
        <f>#REF!</f>
        <v>#REF!</v>
      </c>
      <c r="H438" s="147" t="s">
        <v>261</v>
      </c>
      <c r="I438" s="219"/>
      <c r="J438" s="141" t="str">
        <f>'YARIŞMA BİLGİLERİ'!$F$21</f>
        <v>Kadınlar</v>
      </c>
      <c r="K438" s="220" t="str">
        <f t="shared" si="15"/>
        <v>İzmir-Kulüpler Arası Atletizm Süper lig Yarışmaları</v>
      </c>
      <c r="L438" s="145" t="e">
        <f>#REF!</f>
        <v>#REF!</v>
      </c>
      <c r="M438" s="145" t="s">
        <v>348</v>
      </c>
    </row>
    <row r="439" spans="1:13" ht="24.75" customHeight="1">
      <c r="A439" s="139">
        <v>706</v>
      </c>
      <c r="B439" s="222" t="s">
        <v>281</v>
      </c>
      <c r="C439" s="224" t="e">
        <f>#REF!</f>
        <v>#REF!</v>
      </c>
      <c r="D439" s="226" t="e">
        <f>#REF!</f>
        <v>#REF!</v>
      </c>
      <c r="E439" s="226" t="e">
        <f>#REF!</f>
        <v>#REF!</v>
      </c>
      <c r="F439" s="227" t="e">
        <f>#REF!</f>
        <v>#REF!</v>
      </c>
      <c r="G439" s="225" t="e">
        <f>#REF!</f>
        <v>#REF!</v>
      </c>
      <c r="H439" s="147" t="s">
        <v>261</v>
      </c>
      <c r="I439" s="219"/>
      <c r="J439" s="141" t="str">
        <f>'YARIŞMA BİLGİLERİ'!$F$21</f>
        <v>Kadınlar</v>
      </c>
      <c r="K439" s="220" t="str">
        <f t="shared" si="15"/>
        <v>İzmir-Kulüpler Arası Atletizm Süper lig Yarışmaları</v>
      </c>
      <c r="L439" s="145" t="e">
        <f>#REF!</f>
        <v>#REF!</v>
      </c>
      <c r="M439" s="145" t="s">
        <v>348</v>
      </c>
    </row>
    <row r="440" spans="1:13" ht="24.75" customHeight="1">
      <c r="A440" s="139">
        <v>707</v>
      </c>
      <c r="B440" s="222" t="s">
        <v>281</v>
      </c>
      <c r="C440" s="224" t="e">
        <f>#REF!</f>
        <v>#REF!</v>
      </c>
      <c r="D440" s="226" t="e">
        <f>#REF!</f>
        <v>#REF!</v>
      </c>
      <c r="E440" s="226" t="e">
        <f>#REF!</f>
        <v>#REF!</v>
      </c>
      <c r="F440" s="227" t="e">
        <f>#REF!</f>
        <v>#REF!</v>
      </c>
      <c r="G440" s="225" t="e">
        <f>#REF!</f>
        <v>#REF!</v>
      </c>
      <c r="H440" s="147" t="s">
        <v>261</v>
      </c>
      <c r="I440" s="219"/>
      <c r="J440" s="141" t="str">
        <f>'YARIŞMA BİLGİLERİ'!$F$21</f>
        <v>Kadınlar</v>
      </c>
      <c r="K440" s="220" t="str">
        <f t="shared" si="15"/>
        <v>İzmir-Kulüpler Arası Atletizm Süper lig Yarışmaları</v>
      </c>
      <c r="L440" s="145" t="e">
        <f>#REF!</f>
        <v>#REF!</v>
      </c>
      <c r="M440" s="145" t="s">
        <v>348</v>
      </c>
    </row>
    <row r="441" spans="1:13" ht="24.75" customHeight="1">
      <c r="A441" s="139">
        <v>708</v>
      </c>
      <c r="B441" s="222" t="s">
        <v>281</v>
      </c>
      <c r="C441" s="224" t="e">
        <f>#REF!</f>
        <v>#REF!</v>
      </c>
      <c r="D441" s="226" t="e">
        <f>#REF!</f>
        <v>#REF!</v>
      </c>
      <c r="E441" s="226" t="e">
        <f>#REF!</f>
        <v>#REF!</v>
      </c>
      <c r="F441" s="227" t="e">
        <f>#REF!</f>
        <v>#REF!</v>
      </c>
      <c r="G441" s="225" t="e">
        <f>#REF!</f>
        <v>#REF!</v>
      </c>
      <c r="H441" s="147" t="s">
        <v>261</v>
      </c>
      <c r="I441" s="219"/>
      <c r="J441" s="141" t="str">
        <f>'YARIŞMA BİLGİLERİ'!$F$21</f>
        <v>Kadınlar</v>
      </c>
      <c r="K441" s="220" t="str">
        <f t="shared" si="15"/>
        <v>İzmir-Kulüpler Arası Atletizm Süper lig Yarışmaları</v>
      </c>
      <c r="L441" s="145" t="e">
        <f>#REF!</f>
        <v>#REF!</v>
      </c>
      <c r="M441" s="145" t="s">
        <v>348</v>
      </c>
    </row>
    <row r="442" spans="1:13" ht="24.75" customHeight="1">
      <c r="A442" s="139">
        <v>709</v>
      </c>
      <c r="B442" s="222" t="s">
        <v>281</v>
      </c>
      <c r="C442" s="224" t="e">
        <f>#REF!</f>
        <v>#REF!</v>
      </c>
      <c r="D442" s="226" t="e">
        <f>#REF!</f>
        <v>#REF!</v>
      </c>
      <c r="E442" s="226" t="e">
        <f>#REF!</f>
        <v>#REF!</v>
      </c>
      <c r="F442" s="227" t="e">
        <f>#REF!</f>
        <v>#REF!</v>
      </c>
      <c r="G442" s="225" t="e">
        <f>#REF!</f>
        <v>#REF!</v>
      </c>
      <c r="H442" s="147" t="s">
        <v>261</v>
      </c>
      <c r="I442" s="219"/>
      <c r="J442" s="141" t="str">
        <f>'YARIŞMA BİLGİLERİ'!$F$21</f>
        <v>Kadınlar</v>
      </c>
      <c r="K442" s="220" t="str">
        <f t="shared" si="15"/>
        <v>İzmir-Kulüpler Arası Atletizm Süper lig Yarışmaları</v>
      </c>
      <c r="L442" s="145" t="e">
        <f>#REF!</f>
        <v>#REF!</v>
      </c>
      <c r="M442" s="145" t="s">
        <v>348</v>
      </c>
    </row>
    <row r="443" spans="1:13" ht="24.75" customHeight="1">
      <c r="A443" s="139">
        <v>710</v>
      </c>
      <c r="B443" s="222" t="s">
        <v>281</v>
      </c>
      <c r="C443" s="224" t="e">
        <f>#REF!</f>
        <v>#REF!</v>
      </c>
      <c r="D443" s="226" t="e">
        <f>#REF!</f>
        <v>#REF!</v>
      </c>
      <c r="E443" s="226" t="e">
        <f>#REF!</f>
        <v>#REF!</v>
      </c>
      <c r="F443" s="227" t="e">
        <f>#REF!</f>
        <v>#REF!</v>
      </c>
      <c r="G443" s="225" t="e">
        <f>#REF!</f>
        <v>#REF!</v>
      </c>
      <c r="H443" s="147" t="s">
        <v>261</v>
      </c>
      <c r="I443" s="219"/>
      <c r="J443" s="141" t="str">
        <f>'YARIŞMA BİLGİLERİ'!$F$21</f>
        <v>Kadınlar</v>
      </c>
      <c r="K443" s="220" t="str">
        <f t="shared" si="15"/>
        <v>İzmir-Kulüpler Arası Atletizm Süper lig Yarışmaları</v>
      </c>
      <c r="L443" s="145" t="e">
        <f>#REF!</f>
        <v>#REF!</v>
      </c>
      <c r="M443" s="145" t="s">
        <v>348</v>
      </c>
    </row>
    <row r="444" spans="1:13" ht="24.75" customHeight="1">
      <c r="A444" s="139">
        <v>711</v>
      </c>
      <c r="B444" s="222" t="s">
        <v>281</v>
      </c>
      <c r="C444" s="224" t="e">
        <f>#REF!</f>
        <v>#REF!</v>
      </c>
      <c r="D444" s="226" t="e">
        <f>#REF!</f>
        <v>#REF!</v>
      </c>
      <c r="E444" s="226" t="e">
        <f>#REF!</f>
        <v>#REF!</v>
      </c>
      <c r="F444" s="227" t="e">
        <f>#REF!</f>
        <v>#REF!</v>
      </c>
      <c r="G444" s="225" t="e">
        <f>#REF!</f>
        <v>#REF!</v>
      </c>
      <c r="H444" s="147" t="s">
        <v>261</v>
      </c>
      <c r="I444" s="219"/>
      <c r="J444" s="141" t="str">
        <f>'YARIŞMA BİLGİLERİ'!$F$21</f>
        <v>Kadınlar</v>
      </c>
      <c r="K444" s="220" t="str">
        <f t="shared" si="15"/>
        <v>İzmir-Kulüpler Arası Atletizm Süper lig Yarışmaları</v>
      </c>
      <c r="L444" s="145" t="e">
        <f>#REF!</f>
        <v>#REF!</v>
      </c>
      <c r="M444" s="145" t="s">
        <v>348</v>
      </c>
    </row>
    <row r="445" spans="1:13" ht="24.75" customHeight="1">
      <c r="A445" s="139">
        <v>712</v>
      </c>
      <c r="B445" s="222" t="s">
        <v>281</v>
      </c>
      <c r="C445" s="224" t="e">
        <f>#REF!</f>
        <v>#REF!</v>
      </c>
      <c r="D445" s="226" t="e">
        <f>#REF!</f>
        <v>#REF!</v>
      </c>
      <c r="E445" s="226" t="e">
        <f>#REF!</f>
        <v>#REF!</v>
      </c>
      <c r="F445" s="227" t="e">
        <f>#REF!</f>
        <v>#REF!</v>
      </c>
      <c r="G445" s="225" t="e">
        <f>#REF!</f>
        <v>#REF!</v>
      </c>
      <c r="H445" s="147" t="s">
        <v>261</v>
      </c>
      <c r="I445" s="219"/>
      <c r="J445" s="141" t="str">
        <f>'YARIŞMA BİLGİLERİ'!$F$21</f>
        <v>Kadınlar</v>
      </c>
      <c r="K445" s="220" t="str">
        <f t="shared" si="15"/>
        <v>İzmir-Kulüpler Arası Atletizm Süper lig Yarışmaları</v>
      </c>
      <c r="L445" s="145" t="e">
        <f>#REF!</f>
        <v>#REF!</v>
      </c>
      <c r="M445" s="145" t="s">
        <v>348</v>
      </c>
    </row>
    <row r="446" spans="1:13" ht="24.75" customHeight="1">
      <c r="A446" s="139">
        <v>737</v>
      </c>
      <c r="B446" s="222" t="s">
        <v>280</v>
      </c>
      <c r="C446" s="224">
        <f>'3000m.Eng'!C8</f>
        <v>32897</v>
      </c>
      <c r="D446" s="226" t="str">
        <f>'3000m.Eng'!D8</f>
        <v>ÖZLEM KAYA</v>
      </c>
      <c r="E446" s="226" t="str">
        <f>'3000m.Eng'!E8</f>
        <v>İSTANBUL-ÜSKÜDAR BELEDİYESİ SPOR KULÜBÜ</v>
      </c>
      <c r="F446" s="227">
        <f>'3000m.Eng'!F8</f>
        <v>100113</v>
      </c>
      <c r="G446" s="225">
        <f>'3000m.Eng'!A8</f>
        <v>1</v>
      </c>
      <c r="H446" s="147" t="s">
        <v>263</v>
      </c>
      <c r="I446" s="219"/>
      <c r="J446" s="141" t="str">
        <f>'YARIŞMA BİLGİLERİ'!$F$21</f>
        <v>Kadınlar</v>
      </c>
      <c r="K446" s="220" t="str">
        <f t="shared" si="15"/>
        <v>İzmir-Kulüpler Arası Atletizm Süper lig Yarışmaları</v>
      </c>
      <c r="L446" s="145" t="str">
        <f>'3000m.Eng'!N$4</f>
        <v>3 Haziran 2014 20.40</v>
      </c>
      <c r="M446" s="145" t="s">
        <v>348</v>
      </c>
    </row>
    <row r="447" spans="1:13" ht="24.75" customHeight="1">
      <c r="A447" s="139">
        <v>738</v>
      </c>
      <c r="B447" s="222" t="s">
        <v>280</v>
      </c>
      <c r="C447" s="224">
        <f>'3000m.Eng'!C9</f>
        <v>34170</v>
      </c>
      <c r="D447" s="226" t="str">
        <f>'3000m.Eng'!D9</f>
        <v>SABAHAT AKPINAR</v>
      </c>
      <c r="E447" s="226" t="str">
        <f>'3000m.Eng'!E9</f>
        <v>MERSİN-MESKİSPOR</v>
      </c>
      <c r="F447" s="227">
        <f>'3000m.Eng'!F9</f>
        <v>101240</v>
      </c>
      <c r="G447" s="225">
        <f>'3000m.Eng'!A9</f>
        <v>2</v>
      </c>
      <c r="H447" s="147" t="s">
        <v>263</v>
      </c>
      <c r="I447" s="219"/>
      <c r="J447" s="141" t="str">
        <f>'YARIŞMA BİLGİLERİ'!$F$21</f>
        <v>Kadınlar</v>
      </c>
      <c r="K447" s="220" t="str">
        <f t="shared" ref="K447:K480" si="16">CONCATENATE(K$1,"-",A$1)</f>
        <v>İzmir-Kulüpler Arası Atletizm Süper lig Yarışmaları</v>
      </c>
      <c r="L447" s="145" t="str">
        <f>'3000m.Eng'!N$4</f>
        <v>3 Haziran 2014 20.40</v>
      </c>
      <c r="M447" s="145" t="s">
        <v>348</v>
      </c>
    </row>
    <row r="448" spans="1:13" ht="24.75" customHeight="1">
      <c r="A448" s="139">
        <v>739</v>
      </c>
      <c r="B448" s="222" t="s">
        <v>280</v>
      </c>
      <c r="C448" s="224">
        <f>'3000m.Eng'!C10</f>
        <v>30686</v>
      </c>
      <c r="D448" s="226" t="str">
        <f>'3000m.Eng'!D10</f>
        <v>TÜRKAN ÖZATA</v>
      </c>
      <c r="E448" s="226" t="str">
        <f>'3000m.Eng'!E10</f>
        <v>İSTANBUL-FENERBAHÇE</v>
      </c>
      <c r="F448" s="227">
        <f>'3000m.Eng'!F10</f>
        <v>102091</v>
      </c>
      <c r="G448" s="225">
        <f>'3000m.Eng'!A10</f>
        <v>3</v>
      </c>
      <c r="H448" s="147" t="s">
        <v>263</v>
      </c>
      <c r="I448" s="219"/>
      <c r="J448" s="141" t="str">
        <f>'YARIŞMA BİLGİLERİ'!$F$21</f>
        <v>Kadınlar</v>
      </c>
      <c r="K448" s="220" t="str">
        <f t="shared" si="16"/>
        <v>İzmir-Kulüpler Arası Atletizm Süper lig Yarışmaları</v>
      </c>
      <c r="L448" s="145" t="str">
        <f>'3000m.Eng'!N$4</f>
        <v>3 Haziran 2014 20.40</v>
      </c>
      <c r="M448" s="145" t="s">
        <v>348</v>
      </c>
    </row>
    <row r="449" spans="1:13" ht="24.75" customHeight="1">
      <c r="A449" s="139">
        <v>740</v>
      </c>
      <c r="B449" s="222" t="s">
        <v>280</v>
      </c>
      <c r="C449" s="224">
        <f>'3000m.Eng'!C11</f>
        <v>31362</v>
      </c>
      <c r="D449" s="226" t="str">
        <f>'3000m.Eng'!D11</f>
        <v>DUDU POLAT</v>
      </c>
      <c r="E449" s="226" t="str">
        <f>'3000m.Eng'!E11</f>
        <v>İSTANBUL-ENKA SPOR KULÜBÜ</v>
      </c>
      <c r="F449" s="227">
        <f>'3000m.Eng'!F11</f>
        <v>102570</v>
      </c>
      <c r="G449" s="225">
        <f>'3000m.Eng'!A11</f>
        <v>4</v>
      </c>
      <c r="H449" s="147" t="s">
        <v>263</v>
      </c>
      <c r="I449" s="219"/>
      <c r="J449" s="141" t="str">
        <f>'YARIŞMA BİLGİLERİ'!$F$21</f>
        <v>Kadınlar</v>
      </c>
      <c r="K449" s="220" t="str">
        <f t="shared" si="16"/>
        <v>İzmir-Kulüpler Arası Atletizm Süper lig Yarışmaları</v>
      </c>
      <c r="L449" s="145" t="str">
        <f>'3000m.Eng'!N$4</f>
        <v>3 Haziran 2014 20.40</v>
      </c>
      <c r="M449" s="145" t="s">
        <v>348</v>
      </c>
    </row>
    <row r="450" spans="1:13" ht="24.75" customHeight="1">
      <c r="A450" s="139">
        <v>741</v>
      </c>
      <c r="B450" s="222" t="s">
        <v>280</v>
      </c>
      <c r="C450" s="224">
        <f>'3000m.Eng'!C12</f>
        <v>34639</v>
      </c>
      <c r="D450" s="226" t="str">
        <f>'3000m.Eng'!D12</f>
        <v>Sahsene SARI</v>
      </c>
      <c r="E450" s="226" t="str">
        <f>'3000m.Eng'!E12</f>
        <v>BURSA-BURSA BÜYÜKŞEHİR BELEDİYESPOR K.</v>
      </c>
      <c r="F450" s="227">
        <f>'3000m.Eng'!F12</f>
        <v>104919</v>
      </c>
      <c r="G450" s="225">
        <f>'3000m.Eng'!A12</f>
        <v>5</v>
      </c>
      <c r="H450" s="147" t="s">
        <v>263</v>
      </c>
      <c r="I450" s="219"/>
      <c r="J450" s="141" t="str">
        <f>'YARIŞMA BİLGİLERİ'!$F$21</f>
        <v>Kadınlar</v>
      </c>
      <c r="K450" s="220" t="str">
        <f t="shared" si="16"/>
        <v>İzmir-Kulüpler Arası Atletizm Süper lig Yarışmaları</v>
      </c>
      <c r="L450" s="145" t="str">
        <f>'3000m.Eng'!N$4</f>
        <v>3 Haziran 2014 20.40</v>
      </c>
      <c r="M450" s="145" t="s">
        <v>348</v>
      </c>
    </row>
    <row r="451" spans="1:13" ht="24.75" customHeight="1">
      <c r="A451" s="139">
        <v>742</v>
      </c>
      <c r="B451" s="222" t="s">
        <v>280</v>
      </c>
      <c r="C451" s="224">
        <f>'3000m.Eng'!C13</f>
        <v>35171</v>
      </c>
      <c r="D451" s="226" t="str">
        <f>'3000m.Eng'!D13</f>
        <v>ARZU İPER</v>
      </c>
      <c r="E451" s="226" t="str">
        <f>'3000m.Eng'!E13</f>
        <v>BURSA-OSMANGAZİ BELEDİYESPOR</v>
      </c>
      <c r="F451" s="227">
        <f>'3000m.Eng'!F13</f>
        <v>110232</v>
      </c>
      <c r="G451" s="225">
        <f>'3000m.Eng'!A13</f>
        <v>6</v>
      </c>
      <c r="H451" s="147" t="s">
        <v>263</v>
      </c>
      <c r="I451" s="219"/>
      <c r="J451" s="141" t="str">
        <f>'YARIŞMA BİLGİLERİ'!$F$21</f>
        <v>Kadınlar</v>
      </c>
      <c r="K451" s="220" t="str">
        <f t="shared" si="16"/>
        <v>İzmir-Kulüpler Arası Atletizm Süper lig Yarışmaları</v>
      </c>
      <c r="L451" s="145" t="str">
        <f>'3000m.Eng'!N$4</f>
        <v>3 Haziran 2014 20.40</v>
      </c>
      <c r="M451" s="145" t="s">
        <v>348</v>
      </c>
    </row>
    <row r="452" spans="1:13" ht="24.75" customHeight="1">
      <c r="A452" s="139">
        <v>743</v>
      </c>
      <c r="B452" s="222" t="s">
        <v>280</v>
      </c>
      <c r="C452" s="224" t="str">
        <f>'3000m.Eng'!C14</f>
        <v>01 03 1993</v>
      </c>
      <c r="D452" s="226" t="str">
        <f>'3000m.Eng'!D14</f>
        <v>Çiğdem GEZİCİ</v>
      </c>
      <c r="E452" s="226" t="str">
        <f>'3000m.Eng'!E14</f>
        <v>İSTANBUL-BEŞİKTAŞ J.K</v>
      </c>
      <c r="F452" s="227">
        <f>'3000m.Eng'!F14</f>
        <v>115531</v>
      </c>
      <c r="G452" s="225">
        <f>'3000m.Eng'!A14</f>
        <v>7</v>
      </c>
      <c r="H452" s="147" t="s">
        <v>263</v>
      </c>
      <c r="I452" s="219"/>
      <c r="J452" s="141" t="str">
        <f>'YARIŞMA BİLGİLERİ'!$F$21</f>
        <v>Kadınlar</v>
      </c>
      <c r="K452" s="220" t="str">
        <f t="shared" si="16"/>
        <v>İzmir-Kulüpler Arası Atletizm Süper lig Yarışmaları</v>
      </c>
      <c r="L452" s="145" t="str">
        <f>'3000m.Eng'!N$4</f>
        <v>3 Haziran 2014 20.40</v>
      </c>
      <c r="M452" s="145" t="s">
        <v>348</v>
      </c>
    </row>
    <row r="453" spans="1:13" ht="24.75" customHeight="1">
      <c r="A453" s="139">
        <v>744</v>
      </c>
      <c r="B453" s="222" t="s">
        <v>280</v>
      </c>
      <c r="C453" s="224">
        <f>'3000m.Eng'!C15</f>
        <v>34973</v>
      </c>
      <c r="D453" s="226" t="str">
        <f>'3000m.Eng'!D15</f>
        <v>DAMLA GÜNDÜZ</v>
      </c>
      <c r="E453" s="226" t="str">
        <f>'3000m.Eng'!E15</f>
        <v>İZMİR-İZMİR BÜYÜKŞEHİR BELEDİYE SPOR KLUBÜ</v>
      </c>
      <c r="F453" s="227">
        <f>'3000m.Eng'!F15</f>
        <v>130380</v>
      </c>
      <c r="G453" s="225">
        <f>'3000m.Eng'!A15</f>
        <v>8</v>
      </c>
      <c r="H453" s="147" t="s">
        <v>263</v>
      </c>
      <c r="I453" s="219"/>
      <c r="J453" s="141" t="str">
        <f>'YARIŞMA BİLGİLERİ'!$F$21</f>
        <v>Kadınlar</v>
      </c>
      <c r="K453" s="220" t="str">
        <f t="shared" si="16"/>
        <v>İzmir-Kulüpler Arası Atletizm Süper lig Yarışmaları</v>
      </c>
      <c r="L453" s="145" t="str">
        <f>'3000m.Eng'!N$4</f>
        <v>3 Haziran 2014 20.40</v>
      </c>
      <c r="M453" s="145" t="s">
        <v>348</v>
      </c>
    </row>
    <row r="454" spans="1:13" ht="24.75" customHeight="1">
      <c r="A454" s="139">
        <v>745</v>
      </c>
      <c r="B454" s="222" t="s">
        <v>280</v>
      </c>
      <c r="C454" s="224">
        <f>'3000m.Eng'!C20</f>
        <v>0</v>
      </c>
      <c r="D454" s="226">
        <f>'3000m.Eng'!D20</f>
        <v>0</v>
      </c>
      <c r="E454" s="226">
        <f>'3000m.Eng'!E20</f>
        <v>0</v>
      </c>
      <c r="F454" s="227">
        <f>'3000m.Eng'!F20</f>
        <v>0</v>
      </c>
      <c r="G454" s="225">
        <f>'3000m.Eng'!A20</f>
        <v>0</v>
      </c>
      <c r="H454" s="147" t="s">
        <v>263</v>
      </c>
      <c r="I454" s="219"/>
      <c r="J454" s="141" t="str">
        <f>'YARIŞMA BİLGİLERİ'!$F$21</f>
        <v>Kadınlar</v>
      </c>
      <c r="K454" s="220" t="str">
        <f t="shared" si="16"/>
        <v>İzmir-Kulüpler Arası Atletizm Süper lig Yarışmaları</v>
      </c>
      <c r="L454" s="145" t="str">
        <f>'3000m.Eng'!N$4</f>
        <v>3 Haziran 2014 20.40</v>
      </c>
      <c r="M454" s="145" t="s">
        <v>348</v>
      </c>
    </row>
    <row r="455" spans="1:13" ht="24.75" customHeight="1">
      <c r="A455" s="139">
        <v>746</v>
      </c>
      <c r="B455" s="222" t="s">
        <v>280</v>
      </c>
      <c r="C455" s="224">
        <f>'3000m.Eng'!C21</f>
        <v>0</v>
      </c>
      <c r="D455" s="226">
        <f>'3000m.Eng'!D21</f>
        <v>0</v>
      </c>
      <c r="E455" s="226">
        <f>'3000m.Eng'!E21</f>
        <v>0</v>
      </c>
      <c r="F455" s="227">
        <f>'3000m.Eng'!F21</f>
        <v>0</v>
      </c>
      <c r="G455" s="225">
        <f>'3000m.Eng'!A21</f>
        <v>0</v>
      </c>
      <c r="H455" s="147" t="s">
        <v>263</v>
      </c>
      <c r="I455" s="219"/>
      <c r="J455" s="141" t="str">
        <f>'YARIŞMA BİLGİLERİ'!$F$21</f>
        <v>Kadınlar</v>
      </c>
      <c r="K455" s="220" t="str">
        <f t="shared" si="16"/>
        <v>İzmir-Kulüpler Arası Atletizm Süper lig Yarışmaları</v>
      </c>
      <c r="L455" s="145" t="str">
        <f>'3000m.Eng'!N$4</f>
        <v>3 Haziran 2014 20.40</v>
      </c>
      <c r="M455" s="145" t="s">
        <v>348</v>
      </c>
    </row>
    <row r="456" spans="1:13" ht="24.75" customHeight="1">
      <c r="A456" s="139">
        <v>747</v>
      </c>
      <c r="B456" s="222" t="s">
        <v>280</v>
      </c>
      <c r="C456" s="224">
        <f>'3000m.Eng'!C22</f>
        <v>0</v>
      </c>
      <c r="D456" s="226">
        <f>'3000m.Eng'!D22</f>
        <v>0</v>
      </c>
      <c r="E456" s="226">
        <f>'3000m.Eng'!E22</f>
        <v>0</v>
      </c>
      <c r="F456" s="227">
        <f>'3000m.Eng'!F22</f>
        <v>0</v>
      </c>
      <c r="G456" s="225">
        <f>'3000m.Eng'!A22</f>
        <v>0</v>
      </c>
      <c r="H456" s="147" t="s">
        <v>263</v>
      </c>
      <c r="I456" s="219"/>
      <c r="J456" s="141" t="str">
        <f>'YARIŞMA BİLGİLERİ'!$F$21</f>
        <v>Kadınlar</v>
      </c>
      <c r="K456" s="220" t="str">
        <f t="shared" si="16"/>
        <v>İzmir-Kulüpler Arası Atletizm Süper lig Yarışmaları</v>
      </c>
      <c r="L456" s="145" t="str">
        <f>'3000m.Eng'!N$4</f>
        <v>3 Haziran 2014 20.40</v>
      </c>
      <c r="M456" s="145" t="s">
        <v>348</v>
      </c>
    </row>
    <row r="457" spans="1:13" ht="24.75" customHeight="1">
      <c r="A457" s="139">
        <v>748</v>
      </c>
      <c r="B457" s="222" t="s">
        <v>280</v>
      </c>
      <c r="C457" s="224">
        <f>'3000m.Eng'!C23</f>
        <v>0</v>
      </c>
      <c r="D457" s="226">
        <f>'3000m.Eng'!D23</f>
        <v>0</v>
      </c>
      <c r="E457" s="226">
        <f>'3000m.Eng'!E23</f>
        <v>0</v>
      </c>
      <c r="F457" s="227">
        <f>'3000m.Eng'!F23</f>
        <v>0</v>
      </c>
      <c r="G457" s="225">
        <f>'3000m.Eng'!A23</f>
        <v>0</v>
      </c>
      <c r="H457" s="147" t="s">
        <v>263</v>
      </c>
      <c r="I457" s="219"/>
      <c r="J457" s="141" t="str">
        <f>'YARIŞMA BİLGİLERİ'!$F$21</f>
        <v>Kadınlar</v>
      </c>
      <c r="K457" s="220" t="str">
        <f t="shared" si="16"/>
        <v>İzmir-Kulüpler Arası Atletizm Süper lig Yarışmaları</v>
      </c>
      <c r="L457" s="145" t="str">
        <f>'3000m.Eng'!N$4</f>
        <v>3 Haziran 2014 20.40</v>
      </c>
      <c r="M457" s="145" t="s">
        <v>348</v>
      </c>
    </row>
    <row r="458" spans="1:13" ht="24.75" customHeight="1">
      <c r="A458" s="139">
        <v>749</v>
      </c>
      <c r="B458" s="222" t="s">
        <v>280</v>
      </c>
      <c r="C458" s="224">
        <f>'3000m.Eng'!C24</f>
        <v>0</v>
      </c>
      <c r="D458" s="226">
        <f>'3000m.Eng'!D24</f>
        <v>0</v>
      </c>
      <c r="E458" s="226">
        <f>'3000m.Eng'!E24</f>
        <v>0</v>
      </c>
      <c r="F458" s="227">
        <f>'3000m.Eng'!F24</f>
        <v>0</v>
      </c>
      <c r="G458" s="225">
        <f>'3000m.Eng'!A24</f>
        <v>0</v>
      </c>
      <c r="H458" s="147" t="s">
        <v>263</v>
      </c>
      <c r="I458" s="219"/>
      <c r="J458" s="141" t="str">
        <f>'YARIŞMA BİLGİLERİ'!$F$21</f>
        <v>Kadınlar</v>
      </c>
      <c r="K458" s="220" t="str">
        <f t="shared" si="16"/>
        <v>İzmir-Kulüpler Arası Atletizm Süper lig Yarışmaları</v>
      </c>
      <c r="L458" s="145" t="str">
        <f>'3000m.Eng'!N$4</f>
        <v>3 Haziran 2014 20.40</v>
      </c>
      <c r="M458" s="145" t="s">
        <v>348</v>
      </c>
    </row>
    <row r="459" spans="1:13" ht="24.75" customHeight="1">
      <c r="A459" s="139">
        <v>750</v>
      </c>
      <c r="B459" s="222" t="s">
        <v>280</v>
      </c>
      <c r="C459" s="224">
        <f>'3000m.Eng'!C25</f>
        <v>0</v>
      </c>
      <c r="D459" s="226">
        <f>'3000m.Eng'!D25</f>
        <v>0</v>
      </c>
      <c r="E459" s="226">
        <f>'3000m.Eng'!E25</f>
        <v>0</v>
      </c>
      <c r="F459" s="227">
        <f>'3000m.Eng'!F25</f>
        <v>0</v>
      </c>
      <c r="G459" s="225">
        <f>'3000m.Eng'!A25</f>
        <v>0</v>
      </c>
      <c r="H459" s="147" t="s">
        <v>263</v>
      </c>
      <c r="I459" s="219"/>
      <c r="J459" s="141" t="str">
        <f>'YARIŞMA BİLGİLERİ'!$F$21</f>
        <v>Kadınlar</v>
      </c>
      <c r="K459" s="220" t="str">
        <f t="shared" si="16"/>
        <v>İzmir-Kulüpler Arası Atletizm Süper lig Yarışmaları</v>
      </c>
      <c r="L459" s="145" t="str">
        <f>'3000m.Eng'!N$4</f>
        <v>3 Haziran 2014 20.40</v>
      </c>
      <c r="M459" s="145" t="s">
        <v>348</v>
      </c>
    </row>
    <row r="460" spans="1:13" ht="24.75" customHeight="1">
      <c r="A460" s="139">
        <v>751</v>
      </c>
      <c r="B460" s="222" t="s">
        <v>280</v>
      </c>
      <c r="C460" s="224">
        <f>'3000m.Eng'!C26</f>
        <v>0</v>
      </c>
      <c r="D460" s="226">
        <f>'3000m.Eng'!D26</f>
        <v>0</v>
      </c>
      <c r="E460" s="226">
        <f>'3000m.Eng'!E26</f>
        <v>0</v>
      </c>
      <c r="F460" s="227">
        <f>'3000m.Eng'!F26</f>
        <v>0</v>
      </c>
      <c r="G460" s="225">
        <f>'3000m.Eng'!A26</f>
        <v>0</v>
      </c>
      <c r="H460" s="147" t="s">
        <v>263</v>
      </c>
      <c r="I460" s="219"/>
      <c r="J460" s="141" t="str">
        <f>'YARIŞMA BİLGİLERİ'!$F$21</f>
        <v>Kadınlar</v>
      </c>
      <c r="K460" s="220" t="str">
        <f t="shared" si="16"/>
        <v>İzmir-Kulüpler Arası Atletizm Süper lig Yarışmaları</v>
      </c>
      <c r="L460" s="145" t="str">
        <f>'3000m.Eng'!N$4</f>
        <v>3 Haziran 2014 20.40</v>
      </c>
      <c r="M460" s="145" t="s">
        <v>348</v>
      </c>
    </row>
    <row r="461" spans="1:13" ht="24.75" customHeight="1">
      <c r="A461" s="139">
        <v>752</v>
      </c>
      <c r="B461" s="222" t="s">
        <v>280</v>
      </c>
      <c r="C461" s="224">
        <f>'3000m.Eng'!C27</f>
        <v>0</v>
      </c>
      <c r="D461" s="226">
        <f>'3000m.Eng'!D27</f>
        <v>0</v>
      </c>
      <c r="E461" s="226">
        <f>'3000m.Eng'!E27</f>
        <v>0</v>
      </c>
      <c r="F461" s="227">
        <f>'3000m.Eng'!F27</f>
        <v>0</v>
      </c>
      <c r="G461" s="225">
        <f>'3000m.Eng'!A27</f>
        <v>0</v>
      </c>
      <c r="H461" s="147" t="s">
        <v>263</v>
      </c>
      <c r="I461" s="219"/>
      <c r="J461" s="141" t="str">
        <f>'YARIŞMA BİLGİLERİ'!$F$21</f>
        <v>Kadınlar</v>
      </c>
      <c r="K461" s="220" t="str">
        <f t="shared" si="16"/>
        <v>İzmir-Kulüpler Arası Atletizm Süper lig Yarışmaları</v>
      </c>
      <c r="L461" s="145" t="str">
        <f>'3000m.Eng'!N$4</f>
        <v>3 Haziran 2014 20.40</v>
      </c>
      <c r="M461" s="145" t="s">
        <v>348</v>
      </c>
    </row>
    <row r="462" spans="1:13" ht="24.75" customHeight="1">
      <c r="A462" s="139">
        <v>753</v>
      </c>
      <c r="B462" s="222" t="s">
        <v>280</v>
      </c>
      <c r="C462" s="224">
        <f>'3000m.Eng'!C28</f>
        <v>0</v>
      </c>
      <c r="D462" s="226">
        <f>'3000m.Eng'!D28</f>
        <v>0</v>
      </c>
      <c r="E462" s="226">
        <f>'3000m.Eng'!E28</f>
        <v>0</v>
      </c>
      <c r="F462" s="227">
        <f>'3000m.Eng'!F28</f>
        <v>0</v>
      </c>
      <c r="G462" s="225">
        <f>'3000m.Eng'!A28</f>
        <v>0</v>
      </c>
      <c r="H462" s="147" t="s">
        <v>263</v>
      </c>
      <c r="I462" s="219"/>
      <c r="J462" s="141" t="str">
        <f>'YARIŞMA BİLGİLERİ'!$F$21</f>
        <v>Kadınlar</v>
      </c>
      <c r="K462" s="220" t="str">
        <f t="shared" si="16"/>
        <v>İzmir-Kulüpler Arası Atletizm Süper lig Yarışmaları</v>
      </c>
      <c r="L462" s="145" t="str">
        <f>'3000m.Eng'!N$4</f>
        <v>3 Haziran 2014 20.40</v>
      </c>
      <c r="M462" s="145" t="s">
        <v>348</v>
      </c>
    </row>
    <row r="463" spans="1:13" ht="24.75" customHeight="1">
      <c r="A463" s="139">
        <v>754</v>
      </c>
      <c r="B463" s="222" t="s">
        <v>280</v>
      </c>
      <c r="C463" s="224">
        <f>'3000m.Eng'!C29</f>
        <v>0</v>
      </c>
      <c r="D463" s="226">
        <f>'3000m.Eng'!D29</f>
        <v>0</v>
      </c>
      <c r="E463" s="226">
        <f>'3000m.Eng'!E29</f>
        <v>0</v>
      </c>
      <c r="F463" s="227">
        <f>'3000m.Eng'!F29</f>
        <v>0</v>
      </c>
      <c r="G463" s="225">
        <f>'3000m.Eng'!A29</f>
        <v>0</v>
      </c>
      <c r="H463" s="147" t="s">
        <v>263</v>
      </c>
      <c r="I463" s="219"/>
      <c r="J463" s="141" t="str">
        <f>'YARIŞMA BİLGİLERİ'!$F$21</f>
        <v>Kadınlar</v>
      </c>
      <c r="K463" s="220" t="str">
        <f t="shared" si="16"/>
        <v>İzmir-Kulüpler Arası Atletizm Süper lig Yarışmaları</v>
      </c>
      <c r="L463" s="145" t="str">
        <f>'3000m.Eng'!N$4</f>
        <v>3 Haziran 2014 20.40</v>
      </c>
      <c r="M463" s="145" t="s">
        <v>348</v>
      </c>
    </row>
    <row r="464" spans="1:13" ht="24.75" customHeight="1">
      <c r="A464" s="139">
        <v>755</v>
      </c>
      <c r="B464" s="222" t="s">
        <v>280</v>
      </c>
      <c r="C464" s="224">
        <f>'3000m.Eng'!C34</f>
        <v>0</v>
      </c>
      <c r="D464" s="226">
        <f>'3000m.Eng'!D34</f>
        <v>0</v>
      </c>
      <c r="E464" s="226">
        <f>'3000m.Eng'!E34</f>
        <v>0</v>
      </c>
      <c r="F464" s="227">
        <f>'3000m.Eng'!F34</f>
        <v>0</v>
      </c>
      <c r="G464" s="225">
        <f>'3000m.Eng'!A34</f>
        <v>27</v>
      </c>
      <c r="H464" s="147" t="s">
        <v>263</v>
      </c>
      <c r="I464" s="219"/>
      <c r="J464" s="141" t="str">
        <f>'YARIŞMA BİLGİLERİ'!$F$21</f>
        <v>Kadınlar</v>
      </c>
      <c r="K464" s="220" t="str">
        <f t="shared" si="16"/>
        <v>İzmir-Kulüpler Arası Atletizm Süper lig Yarışmaları</v>
      </c>
      <c r="L464" s="145" t="str">
        <f>'3000m.Eng'!N$4</f>
        <v>3 Haziran 2014 20.40</v>
      </c>
      <c r="M464" s="145" t="s">
        <v>348</v>
      </c>
    </row>
    <row r="465" spans="1:13" ht="24.75" customHeight="1">
      <c r="A465" s="139">
        <v>756</v>
      </c>
      <c r="B465" s="222" t="s">
        <v>280</v>
      </c>
      <c r="C465" s="224">
        <f>'3000m.Eng'!C35</f>
        <v>0</v>
      </c>
      <c r="D465" s="226">
        <f>'3000m.Eng'!D35</f>
        <v>0</v>
      </c>
      <c r="E465" s="226">
        <f>'3000m.Eng'!E35</f>
        <v>0</v>
      </c>
      <c r="F465" s="227">
        <f>'3000m.Eng'!F35</f>
        <v>0</v>
      </c>
      <c r="G465" s="225">
        <f>'3000m.Eng'!A35</f>
        <v>28</v>
      </c>
      <c r="H465" s="147" t="s">
        <v>263</v>
      </c>
      <c r="I465" s="219"/>
      <c r="J465" s="141" t="str">
        <f>'YARIŞMA BİLGİLERİ'!$F$21</f>
        <v>Kadınlar</v>
      </c>
      <c r="K465" s="220" t="str">
        <f t="shared" si="16"/>
        <v>İzmir-Kulüpler Arası Atletizm Süper lig Yarışmaları</v>
      </c>
      <c r="L465" s="145" t="str">
        <f>'3000m.Eng'!N$4</f>
        <v>3 Haziran 2014 20.40</v>
      </c>
      <c r="M465" s="145" t="s">
        <v>348</v>
      </c>
    </row>
    <row r="466" spans="1:13" ht="24.75" customHeight="1">
      <c r="A466" s="139">
        <v>757</v>
      </c>
      <c r="B466" s="222" t="s">
        <v>280</v>
      </c>
      <c r="C466" s="224">
        <f>'3000m.Eng'!C36</f>
        <v>0</v>
      </c>
      <c r="D466" s="226">
        <f>'3000m.Eng'!D36</f>
        <v>0</v>
      </c>
      <c r="E466" s="226">
        <f>'3000m.Eng'!E36</f>
        <v>0</v>
      </c>
      <c r="F466" s="227">
        <f>'3000m.Eng'!F36</f>
        <v>0</v>
      </c>
      <c r="G466" s="225">
        <f>'3000m.Eng'!A36</f>
        <v>29</v>
      </c>
      <c r="H466" s="147" t="s">
        <v>263</v>
      </c>
      <c r="I466" s="219"/>
      <c r="J466" s="141" t="str">
        <f>'YARIŞMA BİLGİLERİ'!$F$21</f>
        <v>Kadınlar</v>
      </c>
      <c r="K466" s="220" t="str">
        <f t="shared" si="16"/>
        <v>İzmir-Kulüpler Arası Atletizm Süper lig Yarışmaları</v>
      </c>
      <c r="L466" s="145" t="str">
        <f>'3000m.Eng'!N$4</f>
        <v>3 Haziran 2014 20.40</v>
      </c>
      <c r="M466" s="145" t="s">
        <v>348</v>
      </c>
    </row>
    <row r="467" spans="1:13" ht="24.75" customHeight="1">
      <c r="A467" s="139">
        <v>758</v>
      </c>
      <c r="B467" s="222" t="s">
        <v>280</v>
      </c>
      <c r="C467" s="224">
        <f>'3000m.Eng'!C37</f>
        <v>0</v>
      </c>
      <c r="D467" s="226">
        <f>'3000m.Eng'!D37</f>
        <v>0</v>
      </c>
      <c r="E467" s="226">
        <f>'3000m.Eng'!E37</f>
        <v>0</v>
      </c>
      <c r="F467" s="227">
        <f>'3000m.Eng'!F37</f>
        <v>0</v>
      </c>
      <c r="G467" s="225">
        <f>'3000m.Eng'!A37</f>
        <v>30</v>
      </c>
      <c r="H467" s="147" t="s">
        <v>263</v>
      </c>
      <c r="I467" s="219"/>
      <c r="J467" s="141" t="str">
        <f>'YARIŞMA BİLGİLERİ'!$F$21</f>
        <v>Kadınlar</v>
      </c>
      <c r="K467" s="220" t="str">
        <f t="shared" si="16"/>
        <v>İzmir-Kulüpler Arası Atletizm Süper lig Yarışmaları</v>
      </c>
      <c r="L467" s="145" t="str">
        <f>'3000m.Eng'!N$4</f>
        <v>3 Haziran 2014 20.40</v>
      </c>
      <c r="M467" s="145" t="s">
        <v>348</v>
      </c>
    </row>
    <row r="468" spans="1:13" ht="24.75" customHeight="1">
      <c r="A468" s="139">
        <v>759</v>
      </c>
      <c r="B468" s="222" t="s">
        <v>280</v>
      </c>
      <c r="C468" s="224">
        <f>'3000m.Eng'!C38</f>
        <v>0</v>
      </c>
      <c r="D468" s="226">
        <f>'3000m.Eng'!D38</f>
        <v>0</v>
      </c>
      <c r="E468" s="226">
        <f>'3000m.Eng'!E38</f>
        <v>0</v>
      </c>
      <c r="F468" s="227">
        <f>'3000m.Eng'!F38</f>
        <v>0</v>
      </c>
      <c r="G468" s="225">
        <f>'3000m.Eng'!A38</f>
        <v>31</v>
      </c>
      <c r="H468" s="147" t="s">
        <v>263</v>
      </c>
      <c r="I468" s="219"/>
      <c r="J468" s="141" t="str">
        <f>'YARIŞMA BİLGİLERİ'!$F$21</f>
        <v>Kadınlar</v>
      </c>
      <c r="K468" s="220" t="str">
        <f t="shared" si="16"/>
        <v>İzmir-Kulüpler Arası Atletizm Süper lig Yarışmaları</v>
      </c>
      <c r="L468" s="145" t="str">
        <f>'3000m.Eng'!N$4</f>
        <v>3 Haziran 2014 20.40</v>
      </c>
      <c r="M468" s="145" t="s">
        <v>348</v>
      </c>
    </row>
    <row r="469" spans="1:13" ht="24.75" customHeight="1">
      <c r="A469" s="139">
        <v>760</v>
      </c>
      <c r="B469" s="222" t="s">
        <v>280</v>
      </c>
      <c r="C469" s="224">
        <f>'3000m.Eng'!C39</f>
        <v>0</v>
      </c>
      <c r="D469" s="226">
        <f>'3000m.Eng'!D39</f>
        <v>0</v>
      </c>
      <c r="E469" s="226">
        <f>'3000m.Eng'!E39</f>
        <v>0</v>
      </c>
      <c r="F469" s="227">
        <f>'3000m.Eng'!F39</f>
        <v>0</v>
      </c>
      <c r="G469" s="225">
        <f>'3000m.Eng'!A39</f>
        <v>32</v>
      </c>
      <c r="H469" s="147" t="s">
        <v>263</v>
      </c>
      <c r="I469" s="219"/>
      <c r="J469" s="141" t="str">
        <f>'YARIŞMA BİLGİLERİ'!$F$21</f>
        <v>Kadınlar</v>
      </c>
      <c r="K469" s="220" t="str">
        <f t="shared" si="16"/>
        <v>İzmir-Kulüpler Arası Atletizm Süper lig Yarışmaları</v>
      </c>
      <c r="L469" s="145" t="str">
        <f>'3000m.Eng'!N$4</f>
        <v>3 Haziran 2014 20.40</v>
      </c>
      <c r="M469" s="145" t="s">
        <v>348</v>
      </c>
    </row>
    <row r="470" spans="1:13" ht="24.75" customHeight="1">
      <c r="A470" s="139">
        <v>761</v>
      </c>
      <c r="B470" s="222" t="s">
        <v>280</v>
      </c>
      <c r="C470" s="224">
        <f>'3000m.Eng'!C40</f>
        <v>0</v>
      </c>
      <c r="D470" s="226">
        <f>'3000m.Eng'!D40</f>
        <v>0</v>
      </c>
      <c r="E470" s="226">
        <f>'3000m.Eng'!E40</f>
        <v>0</v>
      </c>
      <c r="F470" s="227">
        <f>'3000m.Eng'!F40</f>
        <v>0</v>
      </c>
      <c r="G470" s="225">
        <f>'3000m.Eng'!A40</f>
        <v>33</v>
      </c>
      <c r="H470" s="147" t="s">
        <v>263</v>
      </c>
      <c r="I470" s="219"/>
      <c r="J470" s="141" t="str">
        <f>'YARIŞMA BİLGİLERİ'!$F$21</f>
        <v>Kadınlar</v>
      </c>
      <c r="K470" s="220" t="str">
        <f t="shared" si="16"/>
        <v>İzmir-Kulüpler Arası Atletizm Süper lig Yarışmaları</v>
      </c>
      <c r="L470" s="145" t="str">
        <f>'3000m.Eng'!N$4</f>
        <v>3 Haziran 2014 20.40</v>
      </c>
      <c r="M470" s="145" t="s">
        <v>348</v>
      </c>
    </row>
    <row r="471" spans="1:13" ht="24.75" customHeight="1">
      <c r="A471" s="139">
        <v>762</v>
      </c>
      <c r="B471" s="222" t="s">
        <v>280</v>
      </c>
      <c r="C471" s="224">
        <f>'3000m.Eng'!C41</f>
        <v>0</v>
      </c>
      <c r="D471" s="226">
        <f>'3000m.Eng'!D41</f>
        <v>0</v>
      </c>
      <c r="E471" s="226">
        <f>'3000m.Eng'!E41</f>
        <v>0</v>
      </c>
      <c r="F471" s="227">
        <f>'3000m.Eng'!F41</f>
        <v>0</v>
      </c>
      <c r="G471" s="225">
        <f>'3000m.Eng'!A41</f>
        <v>34</v>
      </c>
      <c r="H471" s="147" t="s">
        <v>263</v>
      </c>
      <c r="I471" s="219"/>
      <c r="J471" s="141" t="str">
        <f>'YARIŞMA BİLGİLERİ'!$F$21</f>
        <v>Kadınlar</v>
      </c>
      <c r="K471" s="220" t="str">
        <f t="shared" si="16"/>
        <v>İzmir-Kulüpler Arası Atletizm Süper lig Yarışmaları</v>
      </c>
      <c r="L471" s="145" t="str">
        <f>'3000m.Eng'!N$4</f>
        <v>3 Haziran 2014 20.40</v>
      </c>
      <c r="M471" s="145" t="s">
        <v>348</v>
      </c>
    </row>
    <row r="472" spans="1:13" ht="24.75" customHeight="1">
      <c r="A472" s="139">
        <v>763</v>
      </c>
      <c r="B472" s="222" t="s">
        <v>280</v>
      </c>
      <c r="C472" s="224">
        <f>'3000m.Eng'!C42</f>
        <v>0</v>
      </c>
      <c r="D472" s="226">
        <f>'3000m.Eng'!D42</f>
        <v>0</v>
      </c>
      <c r="E472" s="226">
        <f>'3000m.Eng'!E42</f>
        <v>0</v>
      </c>
      <c r="F472" s="227">
        <f>'3000m.Eng'!F42</f>
        <v>0</v>
      </c>
      <c r="G472" s="225">
        <f>'3000m.Eng'!A42</f>
        <v>35</v>
      </c>
      <c r="H472" s="147" t="s">
        <v>263</v>
      </c>
      <c r="I472" s="219"/>
      <c r="J472" s="141" t="str">
        <f>'YARIŞMA BİLGİLERİ'!$F$21</f>
        <v>Kadınlar</v>
      </c>
      <c r="K472" s="220" t="str">
        <f t="shared" si="16"/>
        <v>İzmir-Kulüpler Arası Atletizm Süper lig Yarışmaları</v>
      </c>
      <c r="L472" s="145" t="str">
        <f>'3000m.Eng'!N$4</f>
        <v>3 Haziran 2014 20.40</v>
      </c>
      <c r="M472" s="145" t="s">
        <v>348</v>
      </c>
    </row>
    <row r="473" spans="1:13" ht="24.75" customHeight="1">
      <c r="A473" s="139">
        <v>764</v>
      </c>
      <c r="B473" s="222" t="s">
        <v>280</v>
      </c>
      <c r="C473" s="224">
        <f>'3000m.Eng'!C43</f>
        <v>0</v>
      </c>
      <c r="D473" s="226">
        <f>'3000m.Eng'!D43</f>
        <v>0</v>
      </c>
      <c r="E473" s="226">
        <f>'3000m.Eng'!E43</f>
        <v>0</v>
      </c>
      <c r="F473" s="227">
        <f>'3000m.Eng'!F43</f>
        <v>0</v>
      </c>
      <c r="G473" s="225">
        <f>'3000m.Eng'!A43</f>
        <v>36</v>
      </c>
      <c r="H473" s="147" t="s">
        <v>263</v>
      </c>
      <c r="I473" s="219"/>
      <c r="J473" s="141" t="str">
        <f>'YARIŞMA BİLGİLERİ'!$F$21</f>
        <v>Kadınlar</v>
      </c>
      <c r="K473" s="220" t="str">
        <f t="shared" si="16"/>
        <v>İzmir-Kulüpler Arası Atletizm Süper lig Yarışmaları</v>
      </c>
      <c r="L473" s="145" t="str">
        <f>'3000m.Eng'!N$4</f>
        <v>3 Haziran 2014 20.40</v>
      </c>
      <c r="M473" s="145" t="s">
        <v>348</v>
      </c>
    </row>
    <row r="474" spans="1:13" ht="24.75" customHeight="1">
      <c r="A474" s="139">
        <v>765</v>
      </c>
      <c r="B474" s="222" t="s">
        <v>280</v>
      </c>
      <c r="C474" s="224">
        <f>'3000m.Eng'!C48</f>
        <v>0</v>
      </c>
      <c r="D474" s="226">
        <f>'3000m.Eng'!D48</f>
        <v>0</v>
      </c>
      <c r="E474" s="226">
        <f>'3000m.Eng'!E48</f>
        <v>0</v>
      </c>
      <c r="F474" s="227">
        <f>'3000m.Eng'!F48</f>
        <v>0</v>
      </c>
      <c r="G474" s="225">
        <f>'3000m.Eng'!A48</f>
        <v>41</v>
      </c>
      <c r="H474" s="147" t="s">
        <v>263</v>
      </c>
      <c r="I474" s="219"/>
      <c r="J474" s="141" t="str">
        <f>'YARIŞMA BİLGİLERİ'!$F$21</f>
        <v>Kadınlar</v>
      </c>
      <c r="K474" s="220" t="str">
        <f t="shared" si="16"/>
        <v>İzmir-Kulüpler Arası Atletizm Süper lig Yarışmaları</v>
      </c>
      <c r="L474" s="145" t="str">
        <f>'3000m.Eng'!N$4</f>
        <v>3 Haziran 2014 20.40</v>
      </c>
      <c r="M474" s="145" t="s">
        <v>348</v>
      </c>
    </row>
    <row r="475" spans="1:13" ht="24.75" customHeight="1">
      <c r="A475" s="139">
        <v>766</v>
      </c>
      <c r="B475" s="222" t="s">
        <v>280</v>
      </c>
      <c r="C475" s="224">
        <f>'3000m.Eng'!C49</f>
        <v>0</v>
      </c>
      <c r="D475" s="226">
        <f>'3000m.Eng'!D49</f>
        <v>0</v>
      </c>
      <c r="E475" s="226">
        <f>'3000m.Eng'!E49</f>
        <v>0</v>
      </c>
      <c r="F475" s="227">
        <f>'3000m.Eng'!F49</f>
        <v>0</v>
      </c>
      <c r="G475" s="225">
        <f>'3000m.Eng'!A49</f>
        <v>42</v>
      </c>
      <c r="H475" s="147" t="s">
        <v>263</v>
      </c>
      <c r="I475" s="219"/>
      <c r="J475" s="141" t="str">
        <f>'YARIŞMA BİLGİLERİ'!$F$21</f>
        <v>Kadınlar</v>
      </c>
      <c r="K475" s="220" t="str">
        <f t="shared" si="16"/>
        <v>İzmir-Kulüpler Arası Atletizm Süper lig Yarışmaları</v>
      </c>
      <c r="L475" s="145" t="str">
        <f>'3000m.Eng'!N$4</f>
        <v>3 Haziran 2014 20.40</v>
      </c>
      <c r="M475" s="145" t="s">
        <v>348</v>
      </c>
    </row>
    <row r="476" spans="1:13" ht="24.75" customHeight="1">
      <c r="A476" s="139">
        <v>767</v>
      </c>
      <c r="B476" s="222" t="s">
        <v>280</v>
      </c>
      <c r="C476" s="224">
        <f>'3000m.Eng'!C50</f>
        <v>0</v>
      </c>
      <c r="D476" s="226">
        <f>'3000m.Eng'!D50</f>
        <v>0</v>
      </c>
      <c r="E476" s="226">
        <f>'3000m.Eng'!E50</f>
        <v>0</v>
      </c>
      <c r="F476" s="227">
        <f>'3000m.Eng'!F50</f>
        <v>0</v>
      </c>
      <c r="G476" s="225">
        <f>'3000m.Eng'!A50</f>
        <v>43</v>
      </c>
      <c r="H476" s="147" t="s">
        <v>263</v>
      </c>
      <c r="I476" s="219"/>
      <c r="J476" s="141" t="str">
        <f>'YARIŞMA BİLGİLERİ'!$F$21</f>
        <v>Kadınlar</v>
      </c>
      <c r="K476" s="220" t="str">
        <f t="shared" si="16"/>
        <v>İzmir-Kulüpler Arası Atletizm Süper lig Yarışmaları</v>
      </c>
      <c r="L476" s="145" t="str">
        <f>'3000m.Eng'!N$4</f>
        <v>3 Haziran 2014 20.40</v>
      </c>
      <c r="M476" s="145" t="s">
        <v>348</v>
      </c>
    </row>
    <row r="477" spans="1:13" ht="24.75" customHeight="1">
      <c r="A477" s="139">
        <v>768</v>
      </c>
      <c r="B477" s="222" t="s">
        <v>280</v>
      </c>
      <c r="C477" s="224">
        <f>'3000m.Eng'!C51</f>
        <v>0</v>
      </c>
      <c r="D477" s="226">
        <f>'3000m.Eng'!D51</f>
        <v>0</v>
      </c>
      <c r="E477" s="226">
        <f>'3000m.Eng'!E51</f>
        <v>0</v>
      </c>
      <c r="F477" s="227">
        <f>'3000m.Eng'!F51</f>
        <v>0</v>
      </c>
      <c r="G477" s="225">
        <f>'3000m.Eng'!A51</f>
        <v>44</v>
      </c>
      <c r="H477" s="147" t="s">
        <v>263</v>
      </c>
      <c r="I477" s="219"/>
      <c r="J477" s="141" t="str">
        <f>'YARIŞMA BİLGİLERİ'!$F$21</f>
        <v>Kadınlar</v>
      </c>
      <c r="K477" s="220" t="str">
        <f t="shared" si="16"/>
        <v>İzmir-Kulüpler Arası Atletizm Süper lig Yarışmaları</v>
      </c>
      <c r="L477" s="145" t="str">
        <f>'3000m.Eng'!N$4</f>
        <v>3 Haziran 2014 20.40</v>
      </c>
      <c r="M477" s="145" t="s">
        <v>348</v>
      </c>
    </row>
    <row r="478" spans="1:13" ht="24.75" customHeight="1">
      <c r="A478" s="139">
        <v>769</v>
      </c>
      <c r="B478" s="222" t="s">
        <v>280</v>
      </c>
      <c r="C478" s="224">
        <f>'3000m.Eng'!C52</f>
        <v>0</v>
      </c>
      <c r="D478" s="226">
        <f>'3000m.Eng'!D52</f>
        <v>0</v>
      </c>
      <c r="E478" s="226">
        <f>'3000m.Eng'!E52</f>
        <v>0</v>
      </c>
      <c r="F478" s="227">
        <f>'3000m.Eng'!F52</f>
        <v>0</v>
      </c>
      <c r="G478" s="225">
        <f>'3000m.Eng'!A52</f>
        <v>45</v>
      </c>
      <c r="H478" s="147" t="s">
        <v>263</v>
      </c>
      <c r="I478" s="219"/>
      <c r="J478" s="141" t="str">
        <f>'YARIŞMA BİLGİLERİ'!$F$21</f>
        <v>Kadınlar</v>
      </c>
      <c r="K478" s="220" t="str">
        <f t="shared" si="16"/>
        <v>İzmir-Kulüpler Arası Atletizm Süper lig Yarışmaları</v>
      </c>
      <c r="L478" s="145" t="str">
        <f>'3000m.Eng'!N$4</f>
        <v>3 Haziran 2014 20.40</v>
      </c>
      <c r="M478" s="145" t="s">
        <v>348</v>
      </c>
    </row>
    <row r="479" spans="1:13" ht="24.75" customHeight="1">
      <c r="A479" s="139">
        <v>770</v>
      </c>
      <c r="B479" s="222" t="s">
        <v>280</v>
      </c>
      <c r="C479" s="224">
        <f>'3000m.Eng'!C53</f>
        <v>0</v>
      </c>
      <c r="D479" s="226">
        <f>'3000m.Eng'!D53</f>
        <v>0</v>
      </c>
      <c r="E479" s="226">
        <f>'3000m.Eng'!E53</f>
        <v>0</v>
      </c>
      <c r="F479" s="227">
        <f>'3000m.Eng'!F53</f>
        <v>0</v>
      </c>
      <c r="G479" s="225">
        <f>'3000m.Eng'!A53</f>
        <v>46</v>
      </c>
      <c r="H479" s="147" t="s">
        <v>263</v>
      </c>
      <c r="I479" s="219"/>
      <c r="J479" s="141" t="str">
        <f>'YARIŞMA BİLGİLERİ'!$F$21</f>
        <v>Kadınlar</v>
      </c>
      <c r="K479" s="220" t="str">
        <f t="shared" si="16"/>
        <v>İzmir-Kulüpler Arası Atletizm Süper lig Yarışmaları</v>
      </c>
      <c r="L479" s="145" t="str">
        <f>'3000m.Eng'!N$4</f>
        <v>3 Haziran 2014 20.40</v>
      </c>
      <c r="M479" s="145" t="s">
        <v>348</v>
      </c>
    </row>
    <row r="480" spans="1:13" ht="24.75" customHeight="1">
      <c r="A480" s="139">
        <v>771</v>
      </c>
      <c r="B480" s="149" t="s">
        <v>265</v>
      </c>
      <c r="C480" s="140">
        <f>Sırık!D8</f>
        <v>35272</v>
      </c>
      <c r="D480" s="144" t="str">
        <f>Sırık!E8</f>
        <v>DEMET PARLAK</v>
      </c>
      <c r="E480" s="144" t="str">
        <f>Sırık!F8</f>
        <v>İSTANBUL-FENERBAHÇE</v>
      </c>
      <c r="F480" s="181">
        <f>Sırık!AL8</f>
        <v>370</v>
      </c>
      <c r="G480" s="142">
        <f>Sırık!A8</f>
        <v>1</v>
      </c>
      <c r="H480" s="141" t="s">
        <v>265</v>
      </c>
      <c r="I480" s="147"/>
      <c r="J480" s="141" t="str">
        <f>'YARIŞMA BİLGİLERİ'!$F$21</f>
        <v>Kadınlar</v>
      </c>
      <c r="K480" s="144" t="str">
        <f t="shared" si="16"/>
        <v>İzmir-Kulüpler Arası Atletizm Süper lig Yarışmaları</v>
      </c>
      <c r="L480" s="145" t="str">
        <f>Sırık!AJ$4</f>
        <v>3 Haziran 2014 16.30</v>
      </c>
      <c r="M480" s="145" t="s">
        <v>348</v>
      </c>
    </row>
    <row r="481" spans="1:13" ht="24.75" customHeight="1">
      <c r="A481" s="139">
        <v>772</v>
      </c>
      <c r="B481" s="149" t="s">
        <v>265</v>
      </c>
      <c r="C481" s="140">
        <f>Sırık!D9</f>
        <v>34483</v>
      </c>
      <c r="D481" s="144" t="str">
        <f>Sırık!E9</f>
        <v>ELMAS SEDA FIRTINA</v>
      </c>
      <c r="E481" s="144" t="str">
        <f>Sırık!F9</f>
        <v>İSTANBUL-ENKA SPOR KULÜBÜ</v>
      </c>
      <c r="F481" s="181">
        <f>Sırık!AL9</f>
        <v>360</v>
      </c>
      <c r="G481" s="142">
        <f>Sırık!A9</f>
        <v>2</v>
      </c>
      <c r="H481" s="141" t="s">
        <v>265</v>
      </c>
      <c r="I481" s="147"/>
      <c r="J481" s="141" t="str">
        <f>'YARIŞMA BİLGİLERİ'!$F$21</f>
        <v>Kadınlar</v>
      </c>
      <c r="K481" s="144" t="str">
        <f t="shared" ref="K481:K505" si="17">CONCATENATE(K$1,"-",A$1)</f>
        <v>İzmir-Kulüpler Arası Atletizm Süper lig Yarışmaları</v>
      </c>
      <c r="L481" s="145" t="str">
        <f>Sırık!AJ$4</f>
        <v>3 Haziran 2014 16.30</v>
      </c>
      <c r="M481" s="145" t="s">
        <v>348</v>
      </c>
    </row>
    <row r="482" spans="1:13" ht="24.75" customHeight="1">
      <c r="A482" s="139">
        <v>773</v>
      </c>
      <c r="B482" s="149" t="s">
        <v>265</v>
      </c>
      <c r="C482" s="140">
        <f>Sırık!D10</f>
        <v>34772</v>
      </c>
      <c r="D482" s="144" t="str">
        <f>Sırık!E10</f>
        <v>MERVE KARACA</v>
      </c>
      <c r="E482" s="144" t="str">
        <f>Sırık!F10</f>
        <v>İZMİR-İZMİR BÜYÜKŞEHİR BELEDİYE SPOR KLUBÜ</v>
      </c>
      <c r="F482" s="181">
        <f>Sırık!AL10</f>
        <v>330</v>
      </c>
      <c r="G482" s="142">
        <f>Sırık!A10</f>
        <v>3</v>
      </c>
      <c r="H482" s="141" t="s">
        <v>265</v>
      </c>
      <c r="I482" s="147"/>
      <c r="J482" s="141" t="str">
        <f>'YARIŞMA BİLGİLERİ'!$F$21</f>
        <v>Kadınlar</v>
      </c>
      <c r="K482" s="144" t="str">
        <f t="shared" si="17"/>
        <v>İzmir-Kulüpler Arası Atletizm Süper lig Yarışmaları</v>
      </c>
      <c r="L482" s="145" t="str">
        <f>Sırık!AJ$4</f>
        <v>3 Haziran 2014 16.30</v>
      </c>
      <c r="M482" s="145" t="s">
        <v>348</v>
      </c>
    </row>
    <row r="483" spans="1:13" ht="24.75" customHeight="1">
      <c r="A483" s="139">
        <v>774</v>
      </c>
      <c r="B483" s="149" t="s">
        <v>265</v>
      </c>
      <c r="C483" s="140">
        <f>Sırık!D11</f>
        <v>34051</v>
      </c>
      <c r="D483" s="144" t="str">
        <f>Sırık!E11</f>
        <v>ŞUHEDA YILDIZ</v>
      </c>
      <c r="E483" s="144" t="str">
        <f>Sırık!F11</f>
        <v>İSTANBUL-BEŞİKTAŞ J.K</v>
      </c>
      <c r="F483" s="181">
        <f>Sırık!AL11</f>
        <v>320</v>
      </c>
      <c r="G483" s="142">
        <f>Sırık!A11</f>
        <v>4</v>
      </c>
      <c r="H483" s="141" t="s">
        <v>265</v>
      </c>
      <c r="I483" s="147"/>
      <c r="J483" s="141" t="str">
        <f>'YARIŞMA BİLGİLERİ'!$F$21</f>
        <v>Kadınlar</v>
      </c>
      <c r="K483" s="144" t="str">
        <f t="shared" si="17"/>
        <v>İzmir-Kulüpler Arası Atletizm Süper lig Yarışmaları</v>
      </c>
      <c r="L483" s="145" t="str">
        <f>Sırık!AJ$4</f>
        <v>3 Haziran 2014 16.30</v>
      </c>
      <c r="M483" s="145" t="s">
        <v>348</v>
      </c>
    </row>
    <row r="484" spans="1:13" ht="24.75" customHeight="1">
      <c r="A484" s="139">
        <v>775</v>
      </c>
      <c r="B484" s="149" t="s">
        <v>265</v>
      </c>
      <c r="C484" s="140">
        <f>Sırık!D12</f>
        <v>35565</v>
      </c>
      <c r="D484" s="144" t="str">
        <f>Sırık!E12</f>
        <v>DİLAN ERDEMİR</v>
      </c>
      <c r="E484" s="144" t="str">
        <f>Sırık!F12</f>
        <v>BURSA-OSMANGAZİ BELEDİYESPOR</v>
      </c>
      <c r="F484" s="181">
        <f>Sırık!AL12</f>
        <v>320</v>
      </c>
      <c r="G484" s="142">
        <f>Sırık!A12</f>
        <v>5</v>
      </c>
      <c r="H484" s="141" t="s">
        <v>265</v>
      </c>
      <c r="I484" s="147"/>
      <c r="J484" s="141" t="str">
        <f>'YARIŞMA BİLGİLERİ'!$F$21</f>
        <v>Kadınlar</v>
      </c>
      <c r="K484" s="144" t="str">
        <f t="shared" si="17"/>
        <v>İzmir-Kulüpler Arası Atletizm Süper lig Yarışmaları</v>
      </c>
      <c r="L484" s="145" t="str">
        <f>Sırık!AJ$4</f>
        <v>3 Haziran 2014 16.30</v>
      </c>
      <c r="M484" s="145" t="s">
        <v>348</v>
      </c>
    </row>
    <row r="485" spans="1:13" ht="24.75" customHeight="1">
      <c r="A485" s="139">
        <v>776</v>
      </c>
      <c r="B485" s="149" t="s">
        <v>265</v>
      </c>
      <c r="C485" s="140">
        <f>Sırık!D13</f>
        <v>35934</v>
      </c>
      <c r="D485" s="144" t="str">
        <f>Sırık!E13</f>
        <v>Hatice Nur AYDOĞDU</v>
      </c>
      <c r="E485" s="144" t="str">
        <f>Sırık!F13</f>
        <v>BURSA-BURSA BÜYÜKŞEHİR BELEDİYESPOR K.</v>
      </c>
      <c r="F485" s="181">
        <f>Sırık!AL13</f>
        <v>260</v>
      </c>
      <c r="G485" s="142">
        <f>Sırık!A13</f>
        <v>6</v>
      </c>
      <c r="H485" s="141" t="s">
        <v>265</v>
      </c>
      <c r="I485" s="147"/>
      <c r="J485" s="141" t="str">
        <f>'YARIŞMA BİLGİLERİ'!$F$21</f>
        <v>Kadınlar</v>
      </c>
      <c r="K485" s="144" t="str">
        <f t="shared" si="17"/>
        <v>İzmir-Kulüpler Arası Atletizm Süper lig Yarışmaları</v>
      </c>
      <c r="L485" s="145" t="str">
        <f>Sırık!AJ$4</f>
        <v>3 Haziran 2014 16.30</v>
      </c>
      <c r="M485" s="145" t="s">
        <v>348</v>
      </c>
    </row>
    <row r="486" spans="1:13" ht="24.75" customHeight="1">
      <c r="A486" s="139">
        <v>777</v>
      </c>
      <c r="B486" s="149" t="s">
        <v>265</v>
      </c>
      <c r="C486" s="140">
        <f>Sırık!D14</f>
        <v>35382</v>
      </c>
      <c r="D486" s="144" t="str">
        <f>Sırık!E14</f>
        <v>ESRA AKBAŞ</v>
      </c>
      <c r="E486" s="144" t="str">
        <f>Sırık!F14</f>
        <v>MERSİN-MESKİSPOR</v>
      </c>
      <c r="F486" s="181">
        <f>Sırık!AL14</f>
        <v>240</v>
      </c>
      <c r="G486" s="142">
        <f>Sırık!A14</f>
        <v>7</v>
      </c>
      <c r="H486" s="141" t="s">
        <v>265</v>
      </c>
      <c r="I486" s="147"/>
      <c r="J486" s="141" t="str">
        <f>'YARIŞMA BİLGİLERİ'!$F$21</f>
        <v>Kadınlar</v>
      </c>
      <c r="K486" s="144" t="str">
        <f t="shared" si="17"/>
        <v>İzmir-Kulüpler Arası Atletizm Süper lig Yarışmaları</v>
      </c>
      <c r="L486" s="145" t="str">
        <f>Sırık!AJ$4</f>
        <v>3 Haziran 2014 16.30</v>
      </c>
      <c r="M486" s="145" t="s">
        <v>348</v>
      </c>
    </row>
    <row r="487" spans="1:13" ht="24.75" customHeight="1">
      <c r="A487" s="139">
        <v>778</v>
      </c>
      <c r="B487" s="149" t="s">
        <v>265</v>
      </c>
      <c r="C487" s="140">
        <f>Sırık!D15</f>
        <v>35885</v>
      </c>
      <c r="D487" s="144" t="str">
        <f>Sırık!E15</f>
        <v>MİRAY AKBULUT</v>
      </c>
      <c r="E487" s="144" t="str">
        <f>Sırık!F15</f>
        <v>İSTANBUL-ÜSKÜDAR BELEDİYESİ SPOR KULÜBÜ</v>
      </c>
      <c r="F487" s="181">
        <f>Sırık!AL15</f>
        <v>240</v>
      </c>
      <c r="G487" s="142">
        <f>Sırık!A15</f>
        <v>7</v>
      </c>
      <c r="H487" s="141" t="s">
        <v>265</v>
      </c>
      <c r="I487" s="147"/>
      <c r="J487" s="141" t="str">
        <f>'YARIŞMA BİLGİLERİ'!$F$21</f>
        <v>Kadınlar</v>
      </c>
      <c r="K487" s="144" t="str">
        <f t="shared" si="17"/>
        <v>İzmir-Kulüpler Arası Atletizm Süper lig Yarışmaları</v>
      </c>
      <c r="L487" s="145" t="str">
        <f>Sırık!AJ$4</f>
        <v>3 Haziran 2014 16.30</v>
      </c>
      <c r="M487" s="145" t="s">
        <v>348</v>
      </c>
    </row>
    <row r="488" spans="1:13" ht="24.75" customHeight="1">
      <c r="A488" s="139">
        <v>779</v>
      </c>
      <c r="B488" s="149" t="s">
        <v>265</v>
      </c>
      <c r="C488" s="140" t="str">
        <f>Sırık!D16</f>
        <v/>
      </c>
      <c r="D488" s="144" t="str">
        <f>Sırık!E16</f>
        <v/>
      </c>
      <c r="E488" s="144" t="str">
        <f>Sırık!F16</f>
        <v/>
      </c>
      <c r="F488" s="181">
        <f>Sırık!AL16</f>
        <v>0</v>
      </c>
      <c r="G488" s="142">
        <f>Sırık!A16</f>
        <v>0</v>
      </c>
      <c r="H488" s="141" t="s">
        <v>265</v>
      </c>
      <c r="I488" s="147"/>
      <c r="J488" s="141" t="str">
        <f>'YARIŞMA BİLGİLERİ'!$F$21</f>
        <v>Kadınlar</v>
      </c>
      <c r="K488" s="144" t="str">
        <f t="shared" si="17"/>
        <v>İzmir-Kulüpler Arası Atletizm Süper lig Yarışmaları</v>
      </c>
      <c r="L488" s="145" t="str">
        <f>Sırık!AJ$4</f>
        <v>3 Haziran 2014 16.30</v>
      </c>
      <c r="M488" s="145" t="s">
        <v>348</v>
      </c>
    </row>
    <row r="489" spans="1:13" ht="24.75" customHeight="1">
      <c r="A489" s="139">
        <v>780</v>
      </c>
      <c r="B489" s="149" t="s">
        <v>265</v>
      </c>
      <c r="C489" s="140" t="str">
        <f>Sırık!D17</f>
        <v/>
      </c>
      <c r="D489" s="144" t="str">
        <f>Sırık!E17</f>
        <v/>
      </c>
      <c r="E489" s="144" t="str">
        <f>Sırık!F17</f>
        <v/>
      </c>
      <c r="F489" s="181">
        <f>Sırık!AL17</f>
        <v>0</v>
      </c>
      <c r="G489" s="142">
        <f>Sırık!A17</f>
        <v>0</v>
      </c>
      <c r="H489" s="141" t="s">
        <v>265</v>
      </c>
      <c r="I489" s="147"/>
      <c r="J489" s="141" t="str">
        <f>'YARIŞMA BİLGİLERİ'!$F$21</f>
        <v>Kadınlar</v>
      </c>
      <c r="K489" s="144" t="str">
        <f t="shared" si="17"/>
        <v>İzmir-Kulüpler Arası Atletizm Süper lig Yarışmaları</v>
      </c>
      <c r="L489" s="145" t="str">
        <f>Sırık!AJ$4</f>
        <v>3 Haziran 2014 16.30</v>
      </c>
      <c r="M489" s="145" t="s">
        <v>348</v>
      </c>
    </row>
    <row r="490" spans="1:13" ht="24.75" customHeight="1">
      <c r="A490" s="139">
        <v>781</v>
      </c>
      <c r="B490" s="149" t="s">
        <v>265</v>
      </c>
      <c r="C490" s="140" t="str">
        <f>Sırık!D18</f>
        <v/>
      </c>
      <c r="D490" s="144" t="str">
        <f>Sırık!E18</f>
        <v/>
      </c>
      <c r="E490" s="144" t="str">
        <f>Sırık!F18</f>
        <v/>
      </c>
      <c r="F490" s="181">
        <f>Sırık!AL18</f>
        <v>0</v>
      </c>
      <c r="G490" s="142">
        <f>Sırık!A18</f>
        <v>0</v>
      </c>
      <c r="H490" s="141" t="s">
        <v>265</v>
      </c>
      <c r="I490" s="147"/>
      <c r="J490" s="141" t="str">
        <f>'YARIŞMA BİLGİLERİ'!$F$21</f>
        <v>Kadınlar</v>
      </c>
      <c r="K490" s="144" t="str">
        <f t="shared" si="17"/>
        <v>İzmir-Kulüpler Arası Atletizm Süper lig Yarışmaları</v>
      </c>
      <c r="L490" s="145" t="str">
        <f>Sırık!AJ$4</f>
        <v>3 Haziran 2014 16.30</v>
      </c>
      <c r="M490" s="145" t="s">
        <v>348</v>
      </c>
    </row>
    <row r="491" spans="1:13" ht="24.75" customHeight="1">
      <c r="A491" s="139">
        <v>782</v>
      </c>
      <c r="B491" s="149" t="s">
        <v>265</v>
      </c>
      <c r="C491" s="140" t="str">
        <f>Sırık!D19</f>
        <v/>
      </c>
      <c r="D491" s="144" t="str">
        <f>Sırık!E19</f>
        <v/>
      </c>
      <c r="E491" s="144" t="str">
        <f>Sırık!F19</f>
        <v/>
      </c>
      <c r="F491" s="181">
        <f>Sırık!AL19</f>
        <v>0</v>
      </c>
      <c r="G491" s="142">
        <f>Sırık!A19</f>
        <v>0</v>
      </c>
      <c r="H491" s="141" t="s">
        <v>265</v>
      </c>
      <c r="I491" s="147"/>
      <c r="J491" s="141" t="str">
        <f>'YARIŞMA BİLGİLERİ'!$F$21</f>
        <v>Kadınlar</v>
      </c>
      <c r="K491" s="144" t="str">
        <f t="shared" si="17"/>
        <v>İzmir-Kulüpler Arası Atletizm Süper lig Yarışmaları</v>
      </c>
      <c r="L491" s="145" t="str">
        <f>Sırık!AJ$4</f>
        <v>3 Haziran 2014 16.30</v>
      </c>
      <c r="M491" s="145" t="s">
        <v>348</v>
      </c>
    </row>
    <row r="492" spans="1:13" ht="24.75" customHeight="1">
      <c r="A492" s="139">
        <v>783</v>
      </c>
      <c r="B492" s="149" t="s">
        <v>265</v>
      </c>
      <c r="C492" s="140" t="str">
        <f>Sırık!D20</f>
        <v/>
      </c>
      <c r="D492" s="144" t="str">
        <f>Sırık!E20</f>
        <v/>
      </c>
      <c r="E492" s="144" t="str">
        <f>Sırık!F20</f>
        <v/>
      </c>
      <c r="F492" s="181">
        <f>Sırık!AL20</f>
        <v>0</v>
      </c>
      <c r="G492" s="142">
        <f>Sırık!A20</f>
        <v>0</v>
      </c>
      <c r="H492" s="141" t="s">
        <v>265</v>
      </c>
      <c r="I492" s="147"/>
      <c r="J492" s="141" t="str">
        <f>'YARIŞMA BİLGİLERİ'!$F$21</f>
        <v>Kadınlar</v>
      </c>
      <c r="K492" s="144" t="str">
        <f t="shared" si="17"/>
        <v>İzmir-Kulüpler Arası Atletizm Süper lig Yarışmaları</v>
      </c>
      <c r="L492" s="145" t="str">
        <f>Sırık!AJ$4</f>
        <v>3 Haziran 2014 16.30</v>
      </c>
      <c r="M492" s="145" t="s">
        <v>348</v>
      </c>
    </row>
    <row r="493" spans="1:13" ht="24.75" customHeight="1">
      <c r="A493" s="139">
        <v>784</v>
      </c>
      <c r="B493" s="149" t="s">
        <v>265</v>
      </c>
      <c r="C493" s="140" t="str">
        <f>Sırık!D21</f>
        <v/>
      </c>
      <c r="D493" s="144" t="str">
        <f>Sırık!E21</f>
        <v/>
      </c>
      <c r="E493" s="144" t="str">
        <f>Sırık!F21</f>
        <v/>
      </c>
      <c r="F493" s="181">
        <f>Sırık!AL21</f>
        <v>0</v>
      </c>
      <c r="G493" s="142">
        <f>Sırık!A21</f>
        <v>0</v>
      </c>
      <c r="H493" s="141" t="s">
        <v>265</v>
      </c>
      <c r="I493" s="147"/>
      <c r="J493" s="141" t="str">
        <f>'YARIŞMA BİLGİLERİ'!$F$21</f>
        <v>Kadınlar</v>
      </c>
      <c r="K493" s="144" t="str">
        <f t="shared" si="17"/>
        <v>İzmir-Kulüpler Arası Atletizm Süper lig Yarışmaları</v>
      </c>
      <c r="L493" s="145" t="str">
        <f>Sırık!AJ$4</f>
        <v>3 Haziran 2014 16.30</v>
      </c>
      <c r="M493" s="145" t="s">
        <v>348</v>
      </c>
    </row>
    <row r="494" spans="1:13" ht="24.75" customHeight="1">
      <c r="A494" s="139">
        <v>785</v>
      </c>
      <c r="B494" s="149" t="s">
        <v>265</v>
      </c>
      <c r="C494" s="140" t="str">
        <f>Sırık!D22</f>
        <v/>
      </c>
      <c r="D494" s="144" t="str">
        <f>Sırık!E22</f>
        <v/>
      </c>
      <c r="E494" s="144" t="str">
        <f>Sırık!F22</f>
        <v/>
      </c>
      <c r="F494" s="181">
        <f>Sırık!AL22</f>
        <v>0</v>
      </c>
      <c r="G494" s="142">
        <f>Sırık!A22</f>
        <v>0</v>
      </c>
      <c r="H494" s="141" t="s">
        <v>265</v>
      </c>
      <c r="I494" s="147"/>
      <c r="J494" s="141" t="str">
        <f>'YARIŞMA BİLGİLERİ'!$F$21</f>
        <v>Kadınlar</v>
      </c>
      <c r="K494" s="144" t="str">
        <f t="shared" si="17"/>
        <v>İzmir-Kulüpler Arası Atletizm Süper lig Yarışmaları</v>
      </c>
      <c r="L494" s="145" t="str">
        <f>Sırık!AJ$4</f>
        <v>3 Haziran 2014 16.30</v>
      </c>
      <c r="M494" s="145" t="s">
        <v>348</v>
      </c>
    </row>
    <row r="495" spans="1:13" ht="24.75" customHeight="1">
      <c r="A495" s="139">
        <v>786</v>
      </c>
      <c r="B495" s="149" t="s">
        <v>265</v>
      </c>
      <c r="C495" s="140" t="str">
        <f>Sırık!D23</f>
        <v/>
      </c>
      <c r="D495" s="144" t="str">
        <f>Sırık!E23</f>
        <v/>
      </c>
      <c r="E495" s="144" t="str">
        <f>Sırık!F23</f>
        <v/>
      </c>
      <c r="F495" s="181">
        <f>Sırık!AL23</f>
        <v>0</v>
      </c>
      <c r="G495" s="142">
        <f>Sırık!A23</f>
        <v>0</v>
      </c>
      <c r="H495" s="141" t="s">
        <v>265</v>
      </c>
      <c r="I495" s="147"/>
      <c r="J495" s="141" t="str">
        <f>'YARIŞMA BİLGİLERİ'!$F$21</f>
        <v>Kadınlar</v>
      </c>
      <c r="K495" s="144" t="str">
        <f t="shared" si="17"/>
        <v>İzmir-Kulüpler Arası Atletizm Süper lig Yarışmaları</v>
      </c>
      <c r="L495" s="145" t="str">
        <f>Sırık!AJ$4</f>
        <v>3 Haziran 2014 16.30</v>
      </c>
      <c r="M495" s="145" t="s">
        <v>348</v>
      </c>
    </row>
    <row r="496" spans="1:13" ht="24.75" customHeight="1">
      <c r="A496" s="139">
        <v>787</v>
      </c>
      <c r="B496" s="149" t="s">
        <v>265</v>
      </c>
      <c r="C496" s="140" t="str">
        <f>Sırık!D24</f>
        <v/>
      </c>
      <c r="D496" s="144" t="str">
        <f>Sırık!E24</f>
        <v/>
      </c>
      <c r="E496" s="144" t="str">
        <f>Sırık!F24</f>
        <v/>
      </c>
      <c r="F496" s="181">
        <f>Sırık!AL24</f>
        <v>0</v>
      </c>
      <c r="G496" s="142">
        <f>Sırık!A24</f>
        <v>0</v>
      </c>
      <c r="H496" s="141" t="s">
        <v>265</v>
      </c>
      <c r="I496" s="147"/>
      <c r="J496" s="141" t="str">
        <f>'YARIŞMA BİLGİLERİ'!$F$21</f>
        <v>Kadınlar</v>
      </c>
      <c r="K496" s="144" t="str">
        <f t="shared" si="17"/>
        <v>İzmir-Kulüpler Arası Atletizm Süper lig Yarışmaları</v>
      </c>
      <c r="L496" s="145" t="str">
        <f>Sırık!AJ$4</f>
        <v>3 Haziran 2014 16.30</v>
      </c>
      <c r="M496" s="145" t="s">
        <v>348</v>
      </c>
    </row>
    <row r="497" spans="1:13" ht="24.75" customHeight="1">
      <c r="A497" s="139">
        <v>788</v>
      </c>
      <c r="B497" s="149" t="s">
        <v>265</v>
      </c>
      <c r="C497" s="140" t="str">
        <f>Sırık!D25</f>
        <v/>
      </c>
      <c r="D497" s="144" t="str">
        <f>Sırık!E25</f>
        <v/>
      </c>
      <c r="E497" s="144" t="str">
        <f>Sırık!F25</f>
        <v/>
      </c>
      <c r="F497" s="181">
        <f>Sırık!AL25</f>
        <v>0</v>
      </c>
      <c r="G497" s="142">
        <f>Sırık!A25</f>
        <v>0</v>
      </c>
      <c r="H497" s="141" t="s">
        <v>265</v>
      </c>
      <c r="I497" s="147"/>
      <c r="J497" s="141" t="str">
        <f>'YARIŞMA BİLGİLERİ'!$F$21</f>
        <v>Kadınlar</v>
      </c>
      <c r="K497" s="144" t="str">
        <f t="shared" si="17"/>
        <v>İzmir-Kulüpler Arası Atletizm Süper lig Yarışmaları</v>
      </c>
      <c r="L497" s="145" t="str">
        <f>Sırık!AJ$4</f>
        <v>3 Haziran 2014 16.30</v>
      </c>
      <c r="M497" s="145" t="s">
        <v>348</v>
      </c>
    </row>
    <row r="498" spans="1:13" ht="24.75" customHeight="1">
      <c r="A498" s="139">
        <v>789</v>
      </c>
      <c r="B498" s="149" t="s">
        <v>265</v>
      </c>
      <c r="C498" s="140" t="str">
        <f>Sırık!D26</f>
        <v/>
      </c>
      <c r="D498" s="144" t="str">
        <f>Sırık!E26</f>
        <v/>
      </c>
      <c r="E498" s="144" t="str">
        <f>Sırık!F26</f>
        <v/>
      </c>
      <c r="F498" s="181">
        <f>Sırık!AL26</f>
        <v>0</v>
      </c>
      <c r="G498" s="142">
        <f>Sırık!A26</f>
        <v>0</v>
      </c>
      <c r="H498" s="141" t="s">
        <v>265</v>
      </c>
      <c r="I498" s="147"/>
      <c r="J498" s="141" t="str">
        <f>'YARIŞMA BİLGİLERİ'!$F$21</f>
        <v>Kadınlar</v>
      </c>
      <c r="K498" s="144" t="str">
        <f t="shared" si="17"/>
        <v>İzmir-Kulüpler Arası Atletizm Süper lig Yarışmaları</v>
      </c>
      <c r="L498" s="145" t="str">
        <f>Sırık!AJ$4</f>
        <v>3 Haziran 2014 16.30</v>
      </c>
      <c r="M498" s="145" t="s">
        <v>348</v>
      </c>
    </row>
    <row r="499" spans="1:13" ht="24.75" customHeight="1">
      <c r="A499" s="139">
        <v>790</v>
      </c>
      <c r="B499" s="149" t="s">
        <v>265</v>
      </c>
      <c r="C499" s="140" t="str">
        <f>Sırık!D27</f>
        <v/>
      </c>
      <c r="D499" s="144" t="str">
        <f>Sırık!E27</f>
        <v/>
      </c>
      <c r="E499" s="144" t="str">
        <f>Sırık!F27</f>
        <v/>
      </c>
      <c r="F499" s="181">
        <f>Sırık!AL27</f>
        <v>0</v>
      </c>
      <c r="G499" s="142">
        <f>Sırık!A27</f>
        <v>0</v>
      </c>
      <c r="H499" s="141" t="s">
        <v>265</v>
      </c>
      <c r="I499" s="147"/>
      <c r="J499" s="141" t="str">
        <f>'YARIŞMA BİLGİLERİ'!$F$21</f>
        <v>Kadınlar</v>
      </c>
      <c r="K499" s="144" t="str">
        <f t="shared" si="17"/>
        <v>İzmir-Kulüpler Arası Atletizm Süper lig Yarışmaları</v>
      </c>
      <c r="L499" s="145" t="str">
        <f>Sırık!AJ$4</f>
        <v>3 Haziran 2014 16.30</v>
      </c>
      <c r="M499" s="145" t="s">
        <v>348</v>
      </c>
    </row>
    <row r="500" spans="1:13" ht="24.75" customHeight="1">
      <c r="A500" s="139">
        <v>791</v>
      </c>
      <c r="B500" s="149" t="s">
        <v>265</v>
      </c>
      <c r="C500" s="140" t="str">
        <f>Sırık!D28</f>
        <v/>
      </c>
      <c r="D500" s="144" t="str">
        <f>Sırık!E28</f>
        <v/>
      </c>
      <c r="E500" s="144" t="str">
        <f>Sırık!F28</f>
        <v/>
      </c>
      <c r="F500" s="181">
        <f>Sırık!AL28</f>
        <v>0</v>
      </c>
      <c r="G500" s="142">
        <f>Sırık!A28</f>
        <v>0</v>
      </c>
      <c r="H500" s="141" t="s">
        <v>265</v>
      </c>
      <c r="I500" s="147"/>
      <c r="J500" s="141" t="str">
        <f>'YARIŞMA BİLGİLERİ'!$F$21</f>
        <v>Kadınlar</v>
      </c>
      <c r="K500" s="144" t="str">
        <f t="shared" si="17"/>
        <v>İzmir-Kulüpler Arası Atletizm Süper lig Yarışmaları</v>
      </c>
      <c r="L500" s="145" t="str">
        <f>Sırık!AJ$4</f>
        <v>3 Haziran 2014 16.30</v>
      </c>
      <c r="M500" s="145" t="s">
        <v>348</v>
      </c>
    </row>
    <row r="501" spans="1:13" ht="24.75" customHeight="1">
      <c r="A501" s="139">
        <v>792</v>
      </c>
      <c r="B501" s="149" t="s">
        <v>265</v>
      </c>
      <c r="C501" s="140" t="str">
        <f>Sırık!D29</f>
        <v/>
      </c>
      <c r="D501" s="144" t="str">
        <f>Sırık!E29</f>
        <v/>
      </c>
      <c r="E501" s="144" t="str">
        <f>Sırık!F29</f>
        <v/>
      </c>
      <c r="F501" s="181">
        <f>Sırık!AL29</f>
        <v>0</v>
      </c>
      <c r="G501" s="142">
        <f>Sırık!A29</f>
        <v>0</v>
      </c>
      <c r="H501" s="141" t="s">
        <v>265</v>
      </c>
      <c r="I501" s="147"/>
      <c r="J501" s="141" t="str">
        <f>'YARIŞMA BİLGİLERİ'!$F$21</f>
        <v>Kadınlar</v>
      </c>
      <c r="K501" s="144" t="str">
        <f t="shared" si="17"/>
        <v>İzmir-Kulüpler Arası Atletizm Süper lig Yarışmaları</v>
      </c>
      <c r="L501" s="145" t="str">
        <f>Sırık!AJ$4</f>
        <v>3 Haziran 2014 16.30</v>
      </c>
      <c r="M501" s="145" t="s">
        <v>348</v>
      </c>
    </row>
    <row r="502" spans="1:13" ht="24.75" customHeight="1">
      <c r="A502" s="139">
        <v>793</v>
      </c>
      <c r="B502" s="149" t="s">
        <v>265</v>
      </c>
      <c r="C502" s="140" t="str">
        <f>Sırık!D30</f>
        <v/>
      </c>
      <c r="D502" s="144" t="str">
        <f>Sırık!E30</f>
        <v/>
      </c>
      <c r="E502" s="144" t="str">
        <f>Sırık!F30</f>
        <v/>
      </c>
      <c r="F502" s="181">
        <f>Sırık!AL30</f>
        <v>0</v>
      </c>
      <c r="G502" s="142">
        <f>Sırık!A30</f>
        <v>0</v>
      </c>
      <c r="H502" s="141" t="s">
        <v>265</v>
      </c>
      <c r="I502" s="147"/>
      <c r="J502" s="141" t="str">
        <f>'YARIŞMA BİLGİLERİ'!$F$21</f>
        <v>Kadınlar</v>
      </c>
      <c r="K502" s="144" t="str">
        <f t="shared" si="17"/>
        <v>İzmir-Kulüpler Arası Atletizm Süper lig Yarışmaları</v>
      </c>
      <c r="L502" s="145" t="str">
        <f>Sırık!AJ$4</f>
        <v>3 Haziran 2014 16.30</v>
      </c>
      <c r="M502" s="145" t="s">
        <v>348</v>
      </c>
    </row>
    <row r="503" spans="1:13" ht="24.75" customHeight="1">
      <c r="A503" s="139">
        <v>794</v>
      </c>
      <c r="B503" s="149" t="s">
        <v>265</v>
      </c>
      <c r="C503" s="140" t="str">
        <f>Sırık!D31</f>
        <v/>
      </c>
      <c r="D503" s="144" t="str">
        <f>Sırık!E31</f>
        <v/>
      </c>
      <c r="E503" s="144" t="str">
        <f>Sırık!F31</f>
        <v/>
      </c>
      <c r="F503" s="181">
        <f>Sırık!AL31</f>
        <v>0</v>
      </c>
      <c r="G503" s="142">
        <f>Sırık!A31</f>
        <v>0</v>
      </c>
      <c r="H503" s="141" t="s">
        <v>265</v>
      </c>
      <c r="I503" s="147"/>
      <c r="J503" s="141" t="str">
        <f>'YARIŞMA BİLGİLERİ'!$F$21</f>
        <v>Kadınlar</v>
      </c>
      <c r="K503" s="144" t="str">
        <f t="shared" si="17"/>
        <v>İzmir-Kulüpler Arası Atletizm Süper lig Yarışmaları</v>
      </c>
      <c r="L503" s="145" t="str">
        <f>Sırık!AJ$4</f>
        <v>3 Haziran 2014 16.30</v>
      </c>
      <c r="M503" s="145" t="s">
        <v>348</v>
      </c>
    </row>
    <row r="504" spans="1:13" ht="24.75" customHeight="1">
      <c r="A504" s="139">
        <v>795</v>
      </c>
      <c r="B504" s="149" t="s">
        <v>265</v>
      </c>
      <c r="C504" s="140" t="str">
        <f>Sırık!D32</f>
        <v/>
      </c>
      <c r="D504" s="144" t="str">
        <f>Sırık!E32</f>
        <v/>
      </c>
      <c r="E504" s="144" t="str">
        <f>Sırık!F32</f>
        <v/>
      </c>
      <c r="F504" s="181">
        <f>Sırık!AL32</f>
        <v>0</v>
      </c>
      <c r="G504" s="142">
        <f>Sırık!A32</f>
        <v>0</v>
      </c>
      <c r="H504" s="141" t="s">
        <v>265</v>
      </c>
      <c r="I504" s="147"/>
      <c r="J504" s="141" t="str">
        <f>'YARIŞMA BİLGİLERİ'!$F$21</f>
        <v>Kadınlar</v>
      </c>
      <c r="K504" s="144" t="str">
        <f t="shared" si="17"/>
        <v>İzmir-Kulüpler Arası Atletizm Süper lig Yarışmaları</v>
      </c>
      <c r="L504" s="145" t="str">
        <f>Sırık!AJ$4</f>
        <v>3 Haziran 2014 16.30</v>
      </c>
      <c r="M504" s="145" t="s">
        <v>348</v>
      </c>
    </row>
    <row r="505" spans="1:13" ht="24" customHeight="1">
      <c r="A505" s="139">
        <v>796</v>
      </c>
      <c r="B505" s="222" t="s">
        <v>352</v>
      </c>
      <c r="C505" s="224" t="e">
        <f>#REF!</f>
        <v>#REF!</v>
      </c>
      <c r="D505" s="226" t="e">
        <f>#REF!</f>
        <v>#REF!</v>
      </c>
      <c r="E505" s="226" t="e">
        <f>#REF!</f>
        <v>#REF!</v>
      </c>
      <c r="F505" s="228" t="e">
        <f>#REF!</f>
        <v>#REF!</v>
      </c>
      <c r="G505" s="225" t="e">
        <f>#REF!</f>
        <v>#REF!</v>
      </c>
      <c r="H505" s="147" t="s">
        <v>351</v>
      </c>
      <c r="I505" s="219"/>
      <c r="J505" s="141" t="str">
        <f>'YARIŞMA BİLGİLERİ'!$F$21</f>
        <v>Kadınlar</v>
      </c>
      <c r="K505" s="220" t="str">
        <f t="shared" si="17"/>
        <v>İzmir-Kulüpler Arası Atletizm Süper lig Yarışmaları</v>
      </c>
      <c r="L505" s="145" t="e">
        <f>#REF!</f>
        <v>#REF!</v>
      </c>
      <c r="M505" s="145" t="s">
        <v>348</v>
      </c>
    </row>
    <row r="506" spans="1:13" ht="24" customHeight="1">
      <c r="A506" s="139">
        <v>797</v>
      </c>
      <c r="B506" s="222" t="s">
        <v>352</v>
      </c>
      <c r="C506" s="224" t="e">
        <f>#REF!</f>
        <v>#REF!</v>
      </c>
      <c r="D506" s="226" t="e">
        <f>#REF!</f>
        <v>#REF!</v>
      </c>
      <c r="E506" s="226" t="e">
        <f>#REF!</f>
        <v>#REF!</v>
      </c>
      <c r="F506" s="228" t="e">
        <f>#REF!</f>
        <v>#REF!</v>
      </c>
      <c r="G506" s="225" t="e">
        <f>#REF!</f>
        <v>#REF!</v>
      </c>
      <c r="H506" s="147" t="s">
        <v>351</v>
      </c>
      <c r="I506" s="219"/>
      <c r="J506" s="141" t="str">
        <f>'YARIŞMA BİLGİLERİ'!$F$21</f>
        <v>Kadınlar</v>
      </c>
      <c r="K506" s="220" t="str">
        <f t="shared" ref="K506:K526" si="18">CONCATENATE(K$1,"-",A$1)</f>
        <v>İzmir-Kulüpler Arası Atletizm Süper lig Yarışmaları</v>
      </c>
      <c r="L506" s="145" t="e">
        <f>#REF!</f>
        <v>#REF!</v>
      </c>
      <c r="M506" s="145" t="s">
        <v>348</v>
      </c>
    </row>
    <row r="507" spans="1:13" ht="24" customHeight="1">
      <c r="A507" s="139">
        <v>798</v>
      </c>
      <c r="B507" s="222" t="s">
        <v>352</v>
      </c>
      <c r="C507" s="224" t="e">
        <f>#REF!</f>
        <v>#REF!</v>
      </c>
      <c r="D507" s="226" t="e">
        <f>#REF!</f>
        <v>#REF!</v>
      </c>
      <c r="E507" s="226" t="e">
        <f>#REF!</f>
        <v>#REF!</v>
      </c>
      <c r="F507" s="228" t="e">
        <f>#REF!</f>
        <v>#REF!</v>
      </c>
      <c r="G507" s="225" t="e">
        <f>#REF!</f>
        <v>#REF!</v>
      </c>
      <c r="H507" s="147" t="s">
        <v>351</v>
      </c>
      <c r="I507" s="219"/>
      <c r="J507" s="141" t="str">
        <f>'YARIŞMA BİLGİLERİ'!$F$21</f>
        <v>Kadınlar</v>
      </c>
      <c r="K507" s="220" t="str">
        <f t="shared" si="18"/>
        <v>İzmir-Kulüpler Arası Atletizm Süper lig Yarışmaları</v>
      </c>
      <c r="L507" s="145" t="e">
        <f>#REF!</f>
        <v>#REF!</v>
      </c>
      <c r="M507" s="145" t="s">
        <v>348</v>
      </c>
    </row>
    <row r="508" spans="1:13" ht="24" customHeight="1">
      <c r="A508" s="139">
        <v>799</v>
      </c>
      <c r="B508" s="222" t="s">
        <v>352</v>
      </c>
      <c r="C508" s="224" t="e">
        <f>#REF!</f>
        <v>#REF!</v>
      </c>
      <c r="D508" s="226" t="e">
        <f>#REF!</f>
        <v>#REF!</v>
      </c>
      <c r="E508" s="226" t="e">
        <f>#REF!</f>
        <v>#REF!</v>
      </c>
      <c r="F508" s="228" t="e">
        <f>#REF!</f>
        <v>#REF!</v>
      </c>
      <c r="G508" s="225" t="e">
        <f>#REF!</f>
        <v>#REF!</v>
      </c>
      <c r="H508" s="147" t="s">
        <v>351</v>
      </c>
      <c r="I508" s="219"/>
      <c r="J508" s="141" t="str">
        <f>'YARIŞMA BİLGİLERİ'!$F$21</f>
        <v>Kadınlar</v>
      </c>
      <c r="K508" s="220" t="str">
        <f t="shared" si="18"/>
        <v>İzmir-Kulüpler Arası Atletizm Süper lig Yarışmaları</v>
      </c>
      <c r="L508" s="145" t="e">
        <f>#REF!</f>
        <v>#REF!</v>
      </c>
      <c r="M508" s="145" t="s">
        <v>348</v>
      </c>
    </row>
    <row r="509" spans="1:13" ht="24" customHeight="1">
      <c r="A509" s="139">
        <v>800</v>
      </c>
      <c r="B509" s="222" t="s">
        <v>352</v>
      </c>
      <c r="C509" s="224" t="e">
        <f>#REF!</f>
        <v>#REF!</v>
      </c>
      <c r="D509" s="226" t="e">
        <f>#REF!</f>
        <v>#REF!</v>
      </c>
      <c r="E509" s="226" t="e">
        <f>#REF!</f>
        <v>#REF!</v>
      </c>
      <c r="F509" s="228" t="e">
        <f>#REF!</f>
        <v>#REF!</v>
      </c>
      <c r="G509" s="225" t="e">
        <f>#REF!</f>
        <v>#REF!</v>
      </c>
      <c r="H509" s="147" t="s">
        <v>351</v>
      </c>
      <c r="I509" s="219"/>
      <c r="J509" s="141" t="str">
        <f>'YARIŞMA BİLGİLERİ'!$F$21</f>
        <v>Kadınlar</v>
      </c>
      <c r="K509" s="220" t="str">
        <f t="shared" si="18"/>
        <v>İzmir-Kulüpler Arası Atletizm Süper lig Yarışmaları</v>
      </c>
      <c r="L509" s="145" t="e">
        <f>#REF!</f>
        <v>#REF!</v>
      </c>
      <c r="M509" s="145" t="s">
        <v>348</v>
      </c>
    </row>
    <row r="510" spans="1:13" ht="24" customHeight="1">
      <c r="A510" s="139">
        <v>801</v>
      </c>
      <c r="B510" s="222" t="s">
        <v>352</v>
      </c>
      <c r="C510" s="224" t="e">
        <f>#REF!</f>
        <v>#REF!</v>
      </c>
      <c r="D510" s="226" t="e">
        <f>#REF!</f>
        <v>#REF!</v>
      </c>
      <c r="E510" s="226" t="e">
        <f>#REF!</f>
        <v>#REF!</v>
      </c>
      <c r="F510" s="228" t="e">
        <f>#REF!</f>
        <v>#REF!</v>
      </c>
      <c r="G510" s="225" t="e">
        <f>#REF!</f>
        <v>#REF!</v>
      </c>
      <c r="H510" s="147" t="s">
        <v>351</v>
      </c>
      <c r="I510" s="219"/>
      <c r="J510" s="141" t="str">
        <f>'YARIŞMA BİLGİLERİ'!$F$21</f>
        <v>Kadınlar</v>
      </c>
      <c r="K510" s="220" t="str">
        <f t="shared" si="18"/>
        <v>İzmir-Kulüpler Arası Atletizm Süper lig Yarışmaları</v>
      </c>
      <c r="L510" s="145" t="e">
        <f>#REF!</f>
        <v>#REF!</v>
      </c>
      <c r="M510" s="145" t="s">
        <v>348</v>
      </c>
    </row>
    <row r="511" spans="1:13" ht="24" customHeight="1">
      <c r="A511" s="139">
        <v>802</v>
      </c>
      <c r="B511" s="222" t="s">
        <v>352</v>
      </c>
      <c r="C511" s="224" t="e">
        <f>#REF!</f>
        <v>#REF!</v>
      </c>
      <c r="D511" s="226" t="e">
        <f>#REF!</f>
        <v>#REF!</v>
      </c>
      <c r="E511" s="226" t="e">
        <f>#REF!</f>
        <v>#REF!</v>
      </c>
      <c r="F511" s="228" t="e">
        <f>#REF!</f>
        <v>#REF!</v>
      </c>
      <c r="G511" s="225" t="e">
        <f>#REF!</f>
        <v>#REF!</v>
      </c>
      <c r="H511" s="147" t="s">
        <v>351</v>
      </c>
      <c r="I511" s="219"/>
      <c r="J511" s="141" t="str">
        <f>'YARIŞMA BİLGİLERİ'!$F$21</f>
        <v>Kadınlar</v>
      </c>
      <c r="K511" s="220" t="str">
        <f t="shared" si="18"/>
        <v>İzmir-Kulüpler Arası Atletizm Süper lig Yarışmaları</v>
      </c>
      <c r="L511" s="145" t="e">
        <f>#REF!</f>
        <v>#REF!</v>
      </c>
      <c r="M511" s="145" t="s">
        <v>348</v>
      </c>
    </row>
    <row r="512" spans="1:13" ht="24" customHeight="1">
      <c r="A512" s="139">
        <v>803</v>
      </c>
      <c r="B512" s="222" t="s">
        <v>352</v>
      </c>
      <c r="C512" s="224" t="e">
        <f>#REF!</f>
        <v>#REF!</v>
      </c>
      <c r="D512" s="226" t="e">
        <f>#REF!</f>
        <v>#REF!</v>
      </c>
      <c r="E512" s="226" t="e">
        <f>#REF!</f>
        <v>#REF!</v>
      </c>
      <c r="F512" s="228" t="e">
        <f>#REF!</f>
        <v>#REF!</v>
      </c>
      <c r="G512" s="225" t="e">
        <f>#REF!</f>
        <v>#REF!</v>
      </c>
      <c r="H512" s="147" t="s">
        <v>351</v>
      </c>
      <c r="I512" s="219"/>
      <c r="J512" s="141" t="str">
        <f>'YARIŞMA BİLGİLERİ'!$F$21</f>
        <v>Kadınlar</v>
      </c>
      <c r="K512" s="220" t="str">
        <f t="shared" si="18"/>
        <v>İzmir-Kulüpler Arası Atletizm Süper lig Yarışmaları</v>
      </c>
      <c r="L512" s="145" t="e">
        <f>#REF!</f>
        <v>#REF!</v>
      </c>
      <c r="M512" s="145" t="s">
        <v>348</v>
      </c>
    </row>
    <row r="513" spans="1:13" ht="24" customHeight="1">
      <c r="A513" s="139">
        <v>804</v>
      </c>
      <c r="B513" s="222" t="s">
        <v>352</v>
      </c>
      <c r="C513" s="224" t="e">
        <f>#REF!</f>
        <v>#REF!</v>
      </c>
      <c r="D513" s="226" t="e">
        <f>#REF!</f>
        <v>#REF!</v>
      </c>
      <c r="E513" s="226" t="e">
        <f>#REF!</f>
        <v>#REF!</v>
      </c>
      <c r="F513" s="228" t="e">
        <f>#REF!</f>
        <v>#REF!</v>
      </c>
      <c r="G513" s="225" t="e">
        <f>#REF!</f>
        <v>#REF!</v>
      </c>
      <c r="H513" s="147" t="s">
        <v>351</v>
      </c>
      <c r="I513" s="219"/>
      <c r="J513" s="141" t="str">
        <f>'YARIŞMA BİLGİLERİ'!$F$21</f>
        <v>Kadınlar</v>
      </c>
      <c r="K513" s="220" t="str">
        <f t="shared" si="18"/>
        <v>İzmir-Kulüpler Arası Atletizm Süper lig Yarışmaları</v>
      </c>
      <c r="L513" s="145" t="e">
        <f>#REF!</f>
        <v>#REF!</v>
      </c>
      <c r="M513" s="145" t="s">
        <v>348</v>
      </c>
    </row>
    <row r="514" spans="1:13" ht="24" customHeight="1">
      <c r="A514" s="139">
        <v>805</v>
      </c>
      <c r="B514" s="222" t="s">
        <v>352</v>
      </c>
      <c r="C514" s="224" t="e">
        <f>#REF!</f>
        <v>#REF!</v>
      </c>
      <c r="D514" s="226" t="e">
        <f>#REF!</f>
        <v>#REF!</v>
      </c>
      <c r="E514" s="226" t="e">
        <f>#REF!</f>
        <v>#REF!</v>
      </c>
      <c r="F514" s="228" t="e">
        <f>#REF!</f>
        <v>#REF!</v>
      </c>
      <c r="G514" s="225" t="e">
        <f>#REF!</f>
        <v>#REF!</v>
      </c>
      <c r="H514" s="147" t="s">
        <v>351</v>
      </c>
      <c r="I514" s="219"/>
      <c r="J514" s="141" t="str">
        <f>'YARIŞMA BİLGİLERİ'!$F$21</f>
        <v>Kadınlar</v>
      </c>
      <c r="K514" s="220" t="str">
        <f t="shared" si="18"/>
        <v>İzmir-Kulüpler Arası Atletizm Süper lig Yarışmaları</v>
      </c>
      <c r="L514" s="145" t="e">
        <f>#REF!</f>
        <v>#REF!</v>
      </c>
      <c r="M514" s="145" t="s">
        <v>348</v>
      </c>
    </row>
    <row r="515" spans="1:13" ht="24" customHeight="1">
      <c r="A515" s="139">
        <v>806</v>
      </c>
      <c r="B515" s="222" t="s">
        <v>352</v>
      </c>
      <c r="C515" s="224" t="e">
        <f>#REF!</f>
        <v>#REF!</v>
      </c>
      <c r="D515" s="226" t="e">
        <f>#REF!</f>
        <v>#REF!</v>
      </c>
      <c r="E515" s="226" t="e">
        <f>#REF!</f>
        <v>#REF!</v>
      </c>
      <c r="F515" s="228" t="e">
        <f>#REF!</f>
        <v>#REF!</v>
      </c>
      <c r="G515" s="225" t="e">
        <f>#REF!</f>
        <v>#REF!</v>
      </c>
      <c r="H515" s="147" t="s">
        <v>351</v>
      </c>
      <c r="I515" s="219"/>
      <c r="J515" s="141" t="str">
        <f>'YARIŞMA BİLGİLERİ'!$F$21</f>
        <v>Kadınlar</v>
      </c>
      <c r="K515" s="220" t="str">
        <f t="shared" si="18"/>
        <v>İzmir-Kulüpler Arası Atletizm Süper lig Yarışmaları</v>
      </c>
      <c r="L515" s="145" t="e">
        <f>#REF!</f>
        <v>#REF!</v>
      </c>
      <c r="M515" s="145" t="s">
        <v>348</v>
      </c>
    </row>
    <row r="516" spans="1:13" ht="24" customHeight="1">
      <c r="A516" s="139">
        <v>807</v>
      </c>
      <c r="B516" s="222" t="s">
        <v>352</v>
      </c>
      <c r="C516" s="224" t="e">
        <f>#REF!</f>
        <v>#REF!</v>
      </c>
      <c r="D516" s="226" t="e">
        <f>#REF!</f>
        <v>#REF!</v>
      </c>
      <c r="E516" s="226" t="e">
        <f>#REF!</f>
        <v>#REF!</v>
      </c>
      <c r="F516" s="228" t="e">
        <f>#REF!</f>
        <v>#REF!</v>
      </c>
      <c r="G516" s="225" t="e">
        <f>#REF!</f>
        <v>#REF!</v>
      </c>
      <c r="H516" s="147" t="s">
        <v>351</v>
      </c>
      <c r="I516" s="219"/>
      <c r="J516" s="141" t="str">
        <f>'YARIŞMA BİLGİLERİ'!$F$21</f>
        <v>Kadınlar</v>
      </c>
      <c r="K516" s="220" t="str">
        <f t="shared" si="18"/>
        <v>İzmir-Kulüpler Arası Atletizm Süper lig Yarışmaları</v>
      </c>
      <c r="L516" s="145" t="e">
        <f>#REF!</f>
        <v>#REF!</v>
      </c>
      <c r="M516" s="145" t="s">
        <v>348</v>
      </c>
    </row>
    <row r="517" spans="1:13" ht="24" customHeight="1">
      <c r="A517" s="139">
        <v>808</v>
      </c>
      <c r="B517" s="222" t="s">
        <v>352</v>
      </c>
      <c r="C517" s="224" t="e">
        <f>#REF!</f>
        <v>#REF!</v>
      </c>
      <c r="D517" s="226" t="e">
        <f>#REF!</f>
        <v>#REF!</v>
      </c>
      <c r="E517" s="226" t="e">
        <f>#REF!</f>
        <v>#REF!</v>
      </c>
      <c r="F517" s="228" t="e">
        <f>#REF!</f>
        <v>#REF!</v>
      </c>
      <c r="G517" s="225" t="e">
        <f>#REF!</f>
        <v>#REF!</v>
      </c>
      <c r="H517" s="147" t="s">
        <v>351</v>
      </c>
      <c r="I517" s="219"/>
      <c r="J517" s="141" t="str">
        <f>'YARIŞMA BİLGİLERİ'!$F$21</f>
        <v>Kadınlar</v>
      </c>
      <c r="K517" s="220" t="str">
        <f t="shared" si="18"/>
        <v>İzmir-Kulüpler Arası Atletizm Süper lig Yarışmaları</v>
      </c>
      <c r="L517" s="145" t="e">
        <f>#REF!</f>
        <v>#REF!</v>
      </c>
      <c r="M517" s="145" t="s">
        <v>348</v>
      </c>
    </row>
    <row r="518" spans="1:13" ht="24" customHeight="1">
      <c r="A518" s="139">
        <v>809</v>
      </c>
      <c r="B518" s="222" t="s">
        <v>352</v>
      </c>
      <c r="C518" s="224" t="e">
        <f>#REF!</f>
        <v>#REF!</v>
      </c>
      <c r="D518" s="226" t="e">
        <f>#REF!</f>
        <v>#REF!</v>
      </c>
      <c r="E518" s="226" t="e">
        <f>#REF!</f>
        <v>#REF!</v>
      </c>
      <c r="F518" s="228" t="e">
        <f>#REF!</f>
        <v>#REF!</v>
      </c>
      <c r="G518" s="225" t="e">
        <f>#REF!</f>
        <v>#REF!</v>
      </c>
      <c r="H518" s="147" t="s">
        <v>351</v>
      </c>
      <c r="I518" s="219"/>
      <c r="J518" s="141" t="str">
        <f>'YARIŞMA BİLGİLERİ'!$F$21</f>
        <v>Kadınlar</v>
      </c>
      <c r="K518" s="220" t="str">
        <f t="shared" si="18"/>
        <v>İzmir-Kulüpler Arası Atletizm Süper lig Yarışmaları</v>
      </c>
      <c r="L518" s="145" t="e">
        <f>#REF!</f>
        <v>#REF!</v>
      </c>
      <c r="M518" s="145" t="s">
        <v>348</v>
      </c>
    </row>
    <row r="519" spans="1:13" ht="24" customHeight="1">
      <c r="A519" s="139">
        <v>810</v>
      </c>
      <c r="B519" s="222" t="s">
        <v>352</v>
      </c>
      <c r="C519" s="224" t="e">
        <f>#REF!</f>
        <v>#REF!</v>
      </c>
      <c r="D519" s="226" t="e">
        <f>#REF!</f>
        <v>#REF!</v>
      </c>
      <c r="E519" s="226" t="e">
        <f>#REF!</f>
        <v>#REF!</v>
      </c>
      <c r="F519" s="228" t="e">
        <f>#REF!</f>
        <v>#REF!</v>
      </c>
      <c r="G519" s="225" t="e">
        <f>#REF!</f>
        <v>#REF!</v>
      </c>
      <c r="H519" s="147" t="s">
        <v>351</v>
      </c>
      <c r="I519" s="219"/>
      <c r="J519" s="141" t="str">
        <f>'YARIŞMA BİLGİLERİ'!$F$21</f>
        <v>Kadınlar</v>
      </c>
      <c r="K519" s="220" t="str">
        <f t="shared" si="18"/>
        <v>İzmir-Kulüpler Arası Atletizm Süper lig Yarışmaları</v>
      </c>
      <c r="L519" s="145" t="e">
        <f>#REF!</f>
        <v>#REF!</v>
      </c>
      <c r="M519" s="145" t="s">
        <v>348</v>
      </c>
    </row>
    <row r="520" spans="1:13" ht="24" customHeight="1">
      <c r="A520" s="139">
        <v>811</v>
      </c>
      <c r="B520" s="222" t="s">
        <v>352</v>
      </c>
      <c r="C520" s="224" t="e">
        <f>#REF!</f>
        <v>#REF!</v>
      </c>
      <c r="D520" s="226" t="e">
        <f>#REF!</f>
        <v>#REF!</v>
      </c>
      <c r="E520" s="226" t="e">
        <f>#REF!</f>
        <v>#REF!</v>
      </c>
      <c r="F520" s="228" t="e">
        <f>#REF!</f>
        <v>#REF!</v>
      </c>
      <c r="G520" s="225" t="e">
        <f>#REF!</f>
        <v>#REF!</v>
      </c>
      <c r="H520" s="147" t="s">
        <v>351</v>
      </c>
      <c r="I520" s="219"/>
      <c r="J520" s="141" t="str">
        <f>'YARIŞMA BİLGİLERİ'!$F$21</f>
        <v>Kadınlar</v>
      </c>
      <c r="K520" s="220" t="str">
        <f t="shared" si="18"/>
        <v>İzmir-Kulüpler Arası Atletizm Süper lig Yarışmaları</v>
      </c>
      <c r="L520" s="145" t="e">
        <f>#REF!</f>
        <v>#REF!</v>
      </c>
      <c r="M520" s="145" t="s">
        <v>348</v>
      </c>
    </row>
    <row r="521" spans="1:13" ht="24" customHeight="1">
      <c r="A521" s="139">
        <v>812</v>
      </c>
      <c r="B521" s="222" t="s">
        <v>352</v>
      </c>
      <c r="C521" s="224" t="e">
        <f>#REF!</f>
        <v>#REF!</v>
      </c>
      <c r="D521" s="226" t="e">
        <f>#REF!</f>
        <v>#REF!</v>
      </c>
      <c r="E521" s="226" t="e">
        <f>#REF!</f>
        <v>#REF!</v>
      </c>
      <c r="F521" s="228" t="e">
        <f>#REF!</f>
        <v>#REF!</v>
      </c>
      <c r="G521" s="225" t="e">
        <f>#REF!</f>
        <v>#REF!</v>
      </c>
      <c r="H521" s="147" t="s">
        <v>351</v>
      </c>
      <c r="I521" s="219"/>
      <c r="J521" s="141" t="str">
        <f>'YARIŞMA BİLGİLERİ'!$F$21</f>
        <v>Kadınlar</v>
      </c>
      <c r="K521" s="220" t="str">
        <f t="shared" si="18"/>
        <v>İzmir-Kulüpler Arası Atletizm Süper lig Yarışmaları</v>
      </c>
      <c r="L521" s="145" t="e">
        <f>#REF!</f>
        <v>#REF!</v>
      </c>
      <c r="M521" s="145" t="s">
        <v>348</v>
      </c>
    </row>
    <row r="522" spans="1:13" ht="24" customHeight="1">
      <c r="A522" s="139">
        <v>813</v>
      </c>
      <c r="B522" s="222" t="s">
        <v>352</v>
      </c>
      <c r="C522" s="224" t="e">
        <f>#REF!</f>
        <v>#REF!</v>
      </c>
      <c r="D522" s="226" t="e">
        <f>#REF!</f>
        <v>#REF!</v>
      </c>
      <c r="E522" s="226" t="e">
        <f>#REF!</f>
        <v>#REF!</v>
      </c>
      <c r="F522" s="228" t="e">
        <f>#REF!</f>
        <v>#REF!</v>
      </c>
      <c r="G522" s="225" t="e">
        <f>#REF!</f>
        <v>#REF!</v>
      </c>
      <c r="H522" s="147" t="s">
        <v>351</v>
      </c>
      <c r="I522" s="219"/>
      <c r="J522" s="141" t="str">
        <f>'YARIŞMA BİLGİLERİ'!$F$21</f>
        <v>Kadınlar</v>
      </c>
      <c r="K522" s="220" t="str">
        <f t="shared" si="18"/>
        <v>İzmir-Kulüpler Arası Atletizm Süper lig Yarışmaları</v>
      </c>
      <c r="L522" s="145" t="e">
        <f>#REF!</f>
        <v>#REF!</v>
      </c>
      <c r="M522" s="145" t="s">
        <v>348</v>
      </c>
    </row>
    <row r="523" spans="1:13" ht="24" customHeight="1">
      <c r="A523" s="139">
        <v>814</v>
      </c>
      <c r="B523" s="222" t="s">
        <v>352</v>
      </c>
      <c r="C523" s="224" t="e">
        <f>#REF!</f>
        <v>#REF!</v>
      </c>
      <c r="D523" s="226" t="e">
        <f>#REF!</f>
        <v>#REF!</v>
      </c>
      <c r="E523" s="226" t="e">
        <f>#REF!</f>
        <v>#REF!</v>
      </c>
      <c r="F523" s="228" t="e">
        <f>#REF!</f>
        <v>#REF!</v>
      </c>
      <c r="G523" s="225" t="e">
        <f>#REF!</f>
        <v>#REF!</v>
      </c>
      <c r="H523" s="147" t="s">
        <v>351</v>
      </c>
      <c r="I523" s="219"/>
      <c r="J523" s="141" t="str">
        <f>'YARIŞMA BİLGİLERİ'!$F$21</f>
        <v>Kadınlar</v>
      </c>
      <c r="K523" s="220" t="str">
        <f t="shared" si="18"/>
        <v>İzmir-Kulüpler Arası Atletizm Süper lig Yarışmaları</v>
      </c>
      <c r="L523" s="145" t="e">
        <f>#REF!</f>
        <v>#REF!</v>
      </c>
      <c r="M523" s="145" t="s">
        <v>348</v>
      </c>
    </row>
    <row r="524" spans="1:13" ht="24" customHeight="1">
      <c r="A524" s="139">
        <v>815</v>
      </c>
      <c r="B524" s="222" t="s">
        <v>352</v>
      </c>
      <c r="C524" s="224" t="e">
        <f>#REF!</f>
        <v>#REF!</v>
      </c>
      <c r="D524" s="226" t="e">
        <f>#REF!</f>
        <v>#REF!</v>
      </c>
      <c r="E524" s="226" t="e">
        <f>#REF!</f>
        <v>#REF!</v>
      </c>
      <c r="F524" s="228" t="e">
        <f>#REF!</f>
        <v>#REF!</v>
      </c>
      <c r="G524" s="225" t="e">
        <f>#REF!</f>
        <v>#REF!</v>
      </c>
      <c r="H524" s="147" t="s">
        <v>351</v>
      </c>
      <c r="I524" s="219"/>
      <c r="J524" s="141" t="str">
        <f>'YARIŞMA BİLGİLERİ'!$F$21</f>
        <v>Kadınlar</v>
      </c>
      <c r="K524" s="220" t="str">
        <f t="shared" si="18"/>
        <v>İzmir-Kulüpler Arası Atletizm Süper lig Yarışmaları</v>
      </c>
      <c r="L524" s="145" t="e">
        <f>#REF!</f>
        <v>#REF!</v>
      </c>
      <c r="M524" s="145" t="s">
        <v>348</v>
      </c>
    </row>
    <row r="525" spans="1:13" ht="24" customHeight="1">
      <c r="A525" s="139">
        <v>816</v>
      </c>
      <c r="B525" s="222" t="s">
        <v>352</v>
      </c>
      <c r="C525" s="224" t="e">
        <f>#REF!</f>
        <v>#REF!</v>
      </c>
      <c r="D525" s="226" t="e">
        <f>#REF!</f>
        <v>#REF!</v>
      </c>
      <c r="E525" s="226" t="e">
        <f>#REF!</f>
        <v>#REF!</v>
      </c>
      <c r="F525" s="228" t="e">
        <f>#REF!</f>
        <v>#REF!</v>
      </c>
      <c r="G525" s="225" t="e">
        <f>#REF!</f>
        <v>#REF!</v>
      </c>
      <c r="H525" s="147" t="s">
        <v>351</v>
      </c>
      <c r="I525" s="219"/>
      <c r="J525" s="141" t="str">
        <f>'YARIŞMA BİLGİLERİ'!$F$21</f>
        <v>Kadınlar</v>
      </c>
      <c r="K525" s="220" t="str">
        <f t="shared" si="18"/>
        <v>İzmir-Kulüpler Arası Atletizm Süper lig Yarışmaları</v>
      </c>
      <c r="L525" s="145" t="e">
        <f>#REF!</f>
        <v>#REF!</v>
      </c>
      <c r="M525" s="145" t="s">
        <v>348</v>
      </c>
    </row>
    <row r="526" spans="1:13" ht="24" customHeight="1">
      <c r="A526" s="139">
        <v>817</v>
      </c>
      <c r="B526" s="222" t="s">
        <v>352</v>
      </c>
      <c r="C526" s="224" t="e">
        <f>#REF!</f>
        <v>#REF!</v>
      </c>
      <c r="D526" s="226" t="e">
        <f>#REF!</f>
        <v>#REF!</v>
      </c>
      <c r="E526" s="226" t="e">
        <f>#REF!</f>
        <v>#REF!</v>
      </c>
      <c r="F526" s="228" t="e">
        <f>#REF!</f>
        <v>#REF!</v>
      </c>
      <c r="G526" s="225" t="e">
        <f>#REF!</f>
        <v>#REF!</v>
      </c>
      <c r="H526" s="147" t="s">
        <v>351</v>
      </c>
      <c r="I526" s="219"/>
      <c r="J526" s="141" t="str">
        <f>'YARIŞMA BİLGİLERİ'!$F$21</f>
        <v>Kadınlar</v>
      </c>
      <c r="K526" s="220" t="str">
        <f t="shared" si="18"/>
        <v>İzmir-Kulüpler Arası Atletizm Süper lig Yarışmaları</v>
      </c>
      <c r="L526" s="145" t="e">
        <f>#REF!</f>
        <v>#REF!</v>
      </c>
      <c r="M526" s="145" t="s">
        <v>348</v>
      </c>
    </row>
    <row r="527" spans="1:13" ht="24" customHeight="1"/>
    <row r="528" spans="1:13"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sheetData>
  <autoFilter ref="A2:M407"/>
  <mergeCells count="2">
    <mergeCell ref="L1:M1"/>
    <mergeCell ref="A1:J1"/>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2"/>
  <sheetViews>
    <sheetView topLeftCell="A19" zoomScale="78" zoomScaleNormal="78" workbookViewId="0"/>
  </sheetViews>
  <sheetFormatPr defaultRowHeight="15.75"/>
  <cols>
    <col min="1" max="1" width="2.5703125" style="93" customWidth="1"/>
    <col min="2" max="2" width="28.42578125" style="93" bestFit="1" customWidth="1"/>
    <col min="3" max="3" width="28.42578125" style="93" customWidth="1"/>
    <col min="4" max="4" width="27" style="93" customWidth="1"/>
    <col min="5" max="5" width="36.28515625" style="93" customWidth="1"/>
    <col min="6" max="6" width="2.42578125" style="93" customWidth="1"/>
    <col min="7" max="7" width="2.5703125" style="93" customWidth="1"/>
    <col min="8" max="8" width="119.85546875" style="93" customWidth="1"/>
    <col min="9" max="16384" width="9.140625" style="93"/>
  </cols>
  <sheetData>
    <row r="1" spans="1:13" ht="12" customHeight="1">
      <c r="A1" s="92"/>
      <c r="B1" s="92"/>
      <c r="C1" s="92"/>
      <c r="D1" s="92"/>
      <c r="E1" s="92"/>
      <c r="F1" s="92"/>
      <c r="G1" s="90"/>
      <c r="H1" s="719" t="s">
        <v>106</v>
      </c>
    </row>
    <row r="2" spans="1:13" ht="51" customHeight="1">
      <c r="A2" s="92"/>
      <c r="B2" s="723" t="str">
        <f>'YARIŞMA BİLGİLERİ'!F19</f>
        <v>Kulüpler Arası Atletizm Süper lig Yarışmaları</v>
      </c>
      <c r="C2" s="723"/>
      <c r="D2" s="723"/>
      <c r="E2" s="724"/>
      <c r="F2" s="92"/>
      <c r="H2" s="720"/>
      <c r="I2" s="91"/>
      <c r="J2" s="91"/>
      <c r="K2" s="91"/>
      <c r="L2" s="91"/>
      <c r="M2" s="94"/>
    </row>
    <row r="3" spans="1:13" ht="20.25" customHeight="1">
      <c r="A3" s="92"/>
      <c r="B3" s="725" t="s">
        <v>19</v>
      </c>
      <c r="C3" s="725"/>
      <c r="D3" s="725"/>
      <c r="E3" s="726"/>
      <c r="F3" s="92"/>
      <c r="H3" s="720"/>
      <c r="I3" s="95"/>
      <c r="J3" s="95"/>
      <c r="K3" s="95"/>
      <c r="L3" s="95"/>
    </row>
    <row r="4" spans="1:13" ht="48">
      <c r="A4" s="92"/>
      <c r="B4" s="727" t="s">
        <v>107</v>
      </c>
      <c r="C4" s="727"/>
      <c r="D4" s="727"/>
      <c r="E4" s="727"/>
      <c r="F4" s="389"/>
      <c r="G4" s="390"/>
      <c r="H4" s="96" t="s">
        <v>94</v>
      </c>
      <c r="I4" s="97"/>
      <c r="J4" s="97"/>
      <c r="K4" s="97"/>
      <c r="L4" s="97"/>
    </row>
    <row r="5" spans="1:13" ht="45" customHeight="1">
      <c r="A5" s="92"/>
      <c r="B5" s="352"/>
      <c r="C5" s="352"/>
      <c r="D5" s="721" t="s">
        <v>85</v>
      </c>
      <c r="E5" s="722"/>
      <c r="F5" s="92"/>
      <c r="H5" s="96" t="s">
        <v>95</v>
      </c>
      <c r="I5" s="97"/>
      <c r="J5" s="97"/>
      <c r="K5" s="97"/>
      <c r="L5" s="97"/>
    </row>
    <row r="6" spans="1:13" ht="39.75" customHeight="1">
      <c r="A6" s="92"/>
      <c r="B6" s="129" t="s">
        <v>10</v>
      </c>
      <c r="C6" s="129" t="s">
        <v>474</v>
      </c>
      <c r="D6" s="129" t="s">
        <v>46</v>
      </c>
      <c r="E6" s="129" t="s">
        <v>77</v>
      </c>
      <c r="F6" s="92"/>
      <c r="H6" s="96" t="s">
        <v>96</v>
      </c>
      <c r="I6" s="97"/>
      <c r="J6" s="97"/>
      <c r="K6" s="97"/>
      <c r="L6" s="97"/>
    </row>
    <row r="7" spans="1:13" s="100" customFormat="1" ht="41.25" customHeight="1">
      <c r="A7" s="98"/>
      <c r="B7" s="126" t="s">
        <v>116</v>
      </c>
      <c r="C7" s="126" t="s">
        <v>684</v>
      </c>
      <c r="D7" s="127"/>
      <c r="E7" s="99"/>
      <c r="F7" s="98"/>
      <c r="H7" s="96" t="s">
        <v>97</v>
      </c>
      <c r="I7" s="97"/>
      <c r="J7" s="97"/>
      <c r="K7" s="97"/>
      <c r="L7" s="97"/>
    </row>
    <row r="8" spans="1:13" s="100" customFormat="1" ht="41.25" customHeight="1">
      <c r="A8" s="98"/>
      <c r="B8" s="126" t="s">
        <v>276</v>
      </c>
      <c r="C8" s="126" t="s">
        <v>685</v>
      </c>
      <c r="D8" s="127"/>
      <c r="E8" s="99"/>
      <c r="F8" s="98"/>
      <c r="H8" s="96" t="s">
        <v>98</v>
      </c>
      <c r="I8" s="97"/>
      <c r="J8" s="97"/>
      <c r="K8" s="97"/>
      <c r="L8" s="97"/>
    </row>
    <row r="9" spans="1:13" s="100" customFormat="1" ht="41.25" customHeight="1">
      <c r="A9" s="98"/>
      <c r="B9" s="126" t="s">
        <v>161</v>
      </c>
      <c r="C9" s="126" t="s">
        <v>688</v>
      </c>
      <c r="D9" s="127"/>
      <c r="E9" s="99"/>
      <c r="F9" s="98"/>
      <c r="H9" s="96" t="s">
        <v>99</v>
      </c>
      <c r="I9" s="97"/>
      <c r="J9" s="97"/>
      <c r="K9" s="97"/>
      <c r="L9" s="97"/>
    </row>
    <row r="10" spans="1:13" s="100" customFormat="1" ht="41.25" customHeight="1">
      <c r="A10" s="98"/>
      <c r="B10" s="583" t="s">
        <v>475</v>
      </c>
      <c r="C10" s="583" t="s">
        <v>682</v>
      </c>
      <c r="D10" s="127" t="s">
        <v>703</v>
      </c>
      <c r="E10" s="99"/>
      <c r="F10" s="98"/>
      <c r="H10" s="96" t="s">
        <v>100</v>
      </c>
      <c r="I10" s="97"/>
      <c r="J10" s="97"/>
      <c r="K10" s="97"/>
      <c r="L10" s="97"/>
    </row>
    <row r="11" spans="1:13" s="100" customFormat="1" ht="41.25" customHeight="1">
      <c r="A11" s="98"/>
      <c r="B11" s="126" t="s">
        <v>451</v>
      </c>
      <c r="C11" s="126" t="s">
        <v>699</v>
      </c>
      <c r="D11" s="188"/>
      <c r="E11" s="99"/>
      <c r="F11" s="98"/>
      <c r="H11" s="96" t="s">
        <v>101</v>
      </c>
      <c r="I11" s="97"/>
      <c r="J11" s="97"/>
      <c r="K11" s="97"/>
      <c r="L11" s="97"/>
    </row>
    <row r="12" spans="1:13" s="100" customFormat="1" ht="41.25" customHeight="1">
      <c r="A12" s="98"/>
      <c r="B12" s="126" t="s">
        <v>454</v>
      </c>
      <c r="C12" s="126" t="s">
        <v>694</v>
      </c>
      <c r="D12" s="188"/>
      <c r="E12" s="99"/>
      <c r="F12" s="98"/>
      <c r="H12" s="96" t="s">
        <v>102</v>
      </c>
      <c r="I12" s="97"/>
      <c r="J12" s="97"/>
      <c r="K12" s="97"/>
      <c r="L12" s="97"/>
    </row>
    <row r="13" spans="1:13" s="100" customFormat="1" ht="41.25" customHeight="1">
      <c r="A13" s="98"/>
      <c r="B13" s="126" t="s">
        <v>118</v>
      </c>
      <c r="C13" s="126" t="s">
        <v>692</v>
      </c>
      <c r="D13" s="188"/>
      <c r="E13" s="99"/>
      <c r="F13" s="98"/>
      <c r="H13" s="96" t="s">
        <v>103</v>
      </c>
      <c r="I13" s="97"/>
      <c r="J13" s="97"/>
      <c r="K13" s="97"/>
      <c r="L13" s="97"/>
    </row>
    <row r="14" spans="1:13" s="100" customFormat="1" ht="41.25" customHeight="1">
      <c r="A14" s="98"/>
      <c r="B14" s="128" t="s">
        <v>211</v>
      </c>
      <c r="C14" s="126" t="s">
        <v>683</v>
      </c>
      <c r="D14" s="188" t="s">
        <v>702</v>
      </c>
      <c r="E14" s="99"/>
      <c r="F14" s="98"/>
      <c r="H14" s="96" t="s">
        <v>104</v>
      </c>
      <c r="I14" s="97"/>
      <c r="J14" s="97"/>
      <c r="K14" s="97"/>
      <c r="L14" s="97"/>
    </row>
    <row r="15" spans="1:13" s="100" customFormat="1" ht="42" customHeight="1">
      <c r="A15" s="98"/>
      <c r="B15" s="128" t="s">
        <v>455</v>
      </c>
      <c r="C15" s="126" t="s">
        <v>686</v>
      </c>
      <c r="D15" s="188" t="s">
        <v>704</v>
      </c>
      <c r="E15" s="99"/>
      <c r="F15" s="98"/>
      <c r="H15" s="96" t="s">
        <v>105</v>
      </c>
      <c r="I15" s="97"/>
      <c r="J15" s="97"/>
      <c r="K15" s="97"/>
      <c r="L15" s="97"/>
    </row>
    <row r="16" spans="1:13" s="100" customFormat="1" ht="43.5" customHeight="1">
      <c r="A16" s="98"/>
      <c r="B16" s="128" t="s">
        <v>456</v>
      </c>
      <c r="C16" s="126" t="s">
        <v>690</v>
      </c>
      <c r="D16" s="188"/>
      <c r="E16" s="99"/>
      <c r="F16" s="98"/>
      <c r="H16" s="113" t="s">
        <v>39</v>
      </c>
      <c r="I16" s="101"/>
      <c r="J16" s="101"/>
      <c r="K16" s="101"/>
      <c r="L16" s="101"/>
    </row>
    <row r="17" spans="1:12" s="100" customFormat="1" ht="43.5" customHeight="1">
      <c r="A17" s="98"/>
      <c r="B17" s="349"/>
      <c r="C17" s="351"/>
      <c r="D17" s="349" t="s">
        <v>86</v>
      </c>
      <c r="E17" s="350"/>
      <c r="F17" s="98"/>
      <c r="H17" s="112" t="s">
        <v>35</v>
      </c>
      <c r="I17" s="101"/>
      <c r="J17" s="101"/>
      <c r="K17" s="101"/>
      <c r="L17" s="101"/>
    </row>
    <row r="18" spans="1:12" s="100" customFormat="1" ht="43.5" customHeight="1">
      <c r="A18" s="98"/>
      <c r="B18" s="129" t="s">
        <v>10</v>
      </c>
      <c r="C18" s="129"/>
      <c r="D18" s="129" t="s">
        <v>46</v>
      </c>
      <c r="E18" s="129" t="s">
        <v>77</v>
      </c>
      <c r="F18" s="98"/>
      <c r="H18" s="112" t="s">
        <v>36</v>
      </c>
      <c r="I18" s="101"/>
      <c r="J18" s="101"/>
      <c r="K18" s="101"/>
      <c r="L18" s="101"/>
    </row>
    <row r="19" spans="1:12" s="100" customFormat="1" ht="43.5" customHeight="1">
      <c r="A19" s="98"/>
      <c r="B19" s="126" t="s">
        <v>117</v>
      </c>
      <c r="C19" s="126" t="s">
        <v>696</v>
      </c>
      <c r="D19" s="127"/>
      <c r="E19" s="99"/>
      <c r="F19" s="98"/>
      <c r="H19" s="112" t="s">
        <v>37</v>
      </c>
      <c r="I19" s="101"/>
      <c r="J19" s="101"/>
      <c r="K19" s="101"/>
      <c r="L19" s="101"/>
    </row>
    <row r="20" spans="1:12" s="102" customFormat="1" ht="43.5" customHeight="1">
      <c r="A20" s="98"/>
      <c r="B20" s="126" t="s">
        <v>278</v>
      </c>
      <c r="C20" s="126" t="s">
        <v>695</v>
      </c>
      <c r="D20" s="127"/>
      <c r="E20" s="99"/>
      <c r="F20" s="98"/>
      <c r="H20" s="112" t="s">
        <v>38</v>
      </c>
      <c r="I20" s="101"/>
      <c r="J20" s="101"/>
      <c r="K20" s="101"/>
      <c r="L20" s="101"/>
    </row>
    <row r="21" spans="1:12" s="102" customFormat="1" ht="43.5" customHeight="1">
      <c r="A21" s="98"/>
      <c r="B21" s="126" t="s">
        <v>453</v>
      </c>
      <c r="C21" s="583" t="s">
        <v>689</v>
      </c>
      <c r="D21" s="127" t="s">
        <v>730</v>
      </c>
      <c r="E21" s="99"/>
      <c r="F21" s="98"/>
      <c r="H21" s="113" t="s">
        <v>43</v>
      </c>
      <c r="I21" s="101"/>
      <c r="J21" s="103"/>
      <c r="K21" s="103"/>
      <c r="L21" s="103"/>
    </row>
    <row r="22" spans="1:12" s="102" customFormat="1" ht="43.5" customHeight="1">
      <c r="A22" s="98"/>
      <c r="B22" s="126" t="s">
        <v>358</v>
      </c>
      <c r="C22" s="583" t="s">
        <v>687</v>
      </c>
      <c r="D22" s="188" t="s">
        <v>701</v>
      </c>
      <c r="E22" s="99"/>
      <c r="F22" s="98"/>
      <c r="H22" s="111" t="s">
        <v>40</v>
      </c>
      <c r="I22" s="104"/>
      <c r="J22" s="103"/>
      <c r="K22" s="103"/>
      <c r="L22" s="103"/>
    </row>
    <row r="23" spans="1:12" s="100" customFormat="1" ht="43.5" customHeight="1">
      <c r="A23" s="98"/>
      <c r="B23" s="583" t="s">
        <v>277</v>
      </c>
      <c r="C23" s="583" t="s">
        <v>681</v>
      </c>
      <c r="D23" s="188"/>
      <c r="E23" s="99"/>
      <c r="F23" s="98"/>
      <c r="H23" s="111" t="s">
        <v>41</v>
      </c>
      <c r="I23" s="104"/>
      <c r="J23" s="103"/>
      <c r="K23" s="103"/>
      <c r="L23" s="103"/>
    </row>
    <row r="24" spans="1:12" s="100" customFormat="1" ht="31.5" customHeight="1">
      <c r="A24" s="98"/>
      <c r="B24" s="126" t="s">
        <v>215</v>
      </c>
      <c r="C24" s="126" t="s">
        <v>691</v>
      </c>
      <c r="D24" s="188" t="s">
        <v>705</v>
      </c>
      <c r="E24" s="99"/>
      <c r="F24" s="98"/>
      <c r="H24" s="111" t="s">
        <v>42</v>
      </c>
      <c r="I24" s="104"/>
      <c r="J24" s="103"/>
      <c r="K24" s="103"/>
      <c r="L24" s="103"/>
    </row>
    <row r="25" spans="1:12" s="100" customFormat="1" ht="42.75" customHeight="1">
      <c r="A25" s="98"/>
      <c r="B25" s="126" t="s">
        <v>216</v>
      </c>
      <c r="C25" s="126" t="s">
        <v>697</v>
      </c>
      <c r="D25" s="188" t="s">
        <v>706</v>
      </c>
      <c r="E25" s="99"/>
      <c r="F25" s="98"/>
      <c r="G25" s="94"/>
      <c r="J25" s="105"/>
      <c r="K25" s="105"/>
      <c r="L25" s="105"/>
    </row>
    <row r="26" spans="1:12" s="100" customFormat="1" ht="25.5" customHeight="1">
      <c r="A26" s="98"/>
      <c r="B26" s="126" t="s">
        <v>350</v>
      </c>
      <c r="C26" s="126" t="s">
        <v>698</v>
      </c>
      <c r="D26" s="188"/>
      <c r="E26" s="99"/>
      <c r="F26" s="98"/>
    </row>
    <row r="27" spans="1:12" s="100" customFormat="1" ht="39" customHeight="1">
      <c r="A27" s="106"/>
      <c r="B27" s="126" t="s">
        <v>452</v>
      </c>
      <c r="C27" s="126" t="s">
        <v>693</v>
      </c>
      <c r="D27" s="127" t="s">
        <v>730</v>
      </c>
      <c r="E27" s="99"/>
      <c r="F27" s="106"/>
    </row>
    <row r="28" spans="1:12" s="100" customFormat="1" ht="39" customHeight="1">
      <c r="A28" s="106"/>
      <c r="B28" s="126" t="s">
        <v>473</v>
      </c>
      <c r="C28" s="126" t="s">
        <v>700</v>
      </c>
      <c r="D28" s="127"/>
      <c r="E28" s="385"/>
      <c r="F28" s="106"/>
    </row>
    <row r="29" spans="1:12" s="100" customFormat="1" ht="72" customHeight="1">
      <c r="A29" s="106"/>
      <c r="B29" s="198" t="s">
        <v>154</v>
      </c>
      <c r="C29" s="388"/>
      <c r="D29" s="189"/>
      <c r="E29" s="190"/>
      <c r="F29" s="106"/>
      <c r="H29" s="107"/>
      <c r="I29" s="107"/>
      <c r="J29" s="107"/>
      <c r="K29" s="107"/>
      <c r="L29" s="107"/>
    </row>
    <row r="30" spans="1:12" s="107" customFormat="1" ht="78.75" customHeight="1">
      <c r="A30" s="108"/>
      <c r="B30" s="100"/>
      <c r="C30" s="100"/>
      <c r="D30" s="100"/>
      <c r="E30" s="100"/>
      <c r="F30" s="108"/>
    </row>
    <row r="31" spans="1:12" s="107" customFormat="1" ht="48.75" customHeight="1">
      <c r="A31" s="108"/>
      <c r="B31" s="100"/>
      <c r="C31" s="100"/>
      <c r="D31" s="100"/>
      <c r="E31" s="100"/>
      <c r="F31" s="108"/>
    </row>
    <row r="32" spans="1:12" s="107" customFormat="1" ht="38.25" customHeight="1">
      <c r="A32" s="108"/>
      <c r="F32" s="108"/>
    </row>
    <row r="33" spans="1:12" s="107" customFormat="1" ht="52.5" customHeight="1">
      <c r="A33" s="108"/>
      <c r="F33" s="108"/>
      <c r="H33" s="109"/>
      <c r="I33" s="109"/>
      <c r="J33" s="109"/>
      <c r="K33" s="109"/>
      <c r="L33" s="109"/>
    </row>
    <row r="34" spans="1:12" s="109" customFormat="1" ht="94.5" customHeight="1">
      <c r="A34" s="110"/>
      <c r="B34" s="107"/>
      <c r="C34" s="107"/>
      <c r="D34" s="107"/>
      <c r="E34" s="107"/>
      <c r="F34" s="110"/>
    </row>
    <row r="35" spans="1:12" s="109" customFormat="1" ht="34.5" customHeight="1">
      <c r="A35" s="110"/>
      <c r="B35" s="107"/>
      <c r="C35" s="107"/>
      <c r="D35" s="107"/>
      <c r="E35" s="107"/>
      <c r="F35" s="110"/>
    </row>
    <row r="36" spans="1:12" s="109" customFormat="1" ht="47.25" customHeight="1"/>
    <row r="37" spans="1:12" s="109" customFormat="1" ht="36.75" customHeight="1"/>
    <row r="38" spans="1:12" s="109" customFormat="1" ht="47.25" customHeight="1"/>
    <row r="39" spans="1:12" s="109" customFormat="1" ht="51" customHeight="1"/>
    <row r="40" spans="1:12" s="109" customFormat="1" ht="56.25" customHeight="1"/>
    <row r="41" spans="1:12" s="109" customFormat="1" ht="49.5" customHeight="1">
      <c r="H41" s="93"/>
      <c r="I41" s="93"/>
      <c r="J41" s="93"/>
      <c r="K41" s="93"/>
      <c r="L41" s="93"/>
    </row>
    <row r="42" spans="1:12" ht="34.5" customHeight="1">
      <c r="B42" s="109"/>
      <c r="C42" s="109"/>
      <c r="D42" s="109"/>
      <c r="E42" s="109"/>
    </row>
    <row r="43" spans="1:12" ht="34.5" customHeight="1">
      <c r="B43" s="109"/>
      <c r="C43" s="109"/>
      <c r="D43" s="109"/>
      <c r="E43" s="109"/>
    </row>
    <row r="44" spans="1:12" ht="34.5" customHeight="1"/>
    <row r="45" spans="1:12" ht="34.5" customHeight="1"/>
    <row r="46" spans="1:12" ht="34.5" customHeight="1"/>
    <row r="47" spans="1:12" ht="34.5" customHeight="1"/>
    <row r="48" spans="1:12" ht="34.5" customHeight="1"/>
    <row r="49" ht="34.5" customHeight="1"/>
    <row r="50" ht="34.5" customHeight="1"/>
    <row r="51" ht="34.5" customHeight="1"/>
    <row r="52" ht="34.5" customHeight="1"/>
  </sheetData>
  <mergeCells count="5">
    <mergeCell ref="H1:H3"/>
    <mergeCell ref="D5:E5"/>
    <mergeCell ref="B2:E2"/>
    <mergeCell ref="B3:E3"/>
    <mergeCell ref="B4:E4"/>
  </mergeCells>
  <phoneticPr fontId="1" type="noConversion"/>
  <hyperlinks>
    <hyperlink ref="B7" location="'100m.'!C3" display="100 Metre"/>
    <hyperlink ref="B11" location="Yüksek!D3" display="Yüksek  Atlama"/>
    <hyperlink ref="B8" location="'100m.'!C3" display="100 Metre"/>
    <hyperlink ref="B14" location="'100m.'!C3" display="100 Metre"/>
    <hyperlink ref="B15" location="'100m.'!C3" display="100 Metre"/>
    <hyperlink ref="B19" location="'100m.'!C3" display="100 Metre"/>
    <hyperlink ref="B16" location="'100m.'!C3" display="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ayfa4">
    <tabColor rgb="FFFFFF00"/>
    <pageSetUpPr fitToPage="1"/>
  </sheetPr>
  <dimension ref="A1:O467"/>
  <sheetViews>
    <sheetView view="pageBreakPreview" zoomScale="98" zoomScaleSheetLayoutView="98" workbookViewId="0">
      <pane ySplit="3" topLeftCell="A169" activePane="bottomLeft" state="frozen"/>
      <selection pane="bottomLeft" activeCell="D174" sqref="D174"/>
    </sheetView>
  </sheetViews>
  <sheetFormatPr defaultColWidth="6.140625" defaultRowHeight="15.75"/>
  <cols>
    <col min="1" max="1" width="6.140625" style="121" customWidth="1"/>
    <col min="2" max="2" width="16" style="186" customWidth="1"/>
    <col min="3" max="3" width="8.7109375" style="170" customWidth="1"/>
    <col min="4" max="4" width="11" style="123" bestFit="1" customWidth="1"/>
    <col min="5" max="5" width="11.7109375" style="121" customWidth="1"/>
    <col min="6" max="6" width="24.85546875" style="118" customWidth="1"/>
    <col min="7" max="7" width="41" style="187" bestFit="1" customWidth="1"/>
    <col min="8" max="8" width="12.42578125" style="169" customWidth="1"/>
    <col min="9" max="9" width="9.5703125" style="124" customWidth="1"/>
    <col min="10" max="11" width="8.5703125" style="125" customWidth="1"/>
    <col min="12" max="12" width="10.85546875" style="123" customWidth="1"/>
    <col min="13" max="16384" width="6.140625" style="118"/>
  </cols>
  <sheetData>
    <row r="1" spans="1:15" ht="24" customHeight="1">
      <c r="A1" s="728" t="str">
        <f>'YARIŞMA BİLGİLERİ'!F19</f>
        <v>Kulüpler Arası Atletizm Süper lig Yarışmaları</v>
      </c>
      <c r="B1" s="728"/>
      <c r="C1" s="728"/>
      <c r="D1" s="728"/>
      <c r="E1" s="728"/>
      <c r="F1" s="729"/>
      <c r="G1" s="729"/>
      <c r="H1" s="729"/>
      <c r="I1" s="729"/>
      <c r="J1" s="728"/>
      <c r="K1" s="728"/>
      <c r="L1" s="728"/>
    </row>
    <row r="2" spans="1:15" ht="18" customHeight="1">
      <c r="A2" s="730" t="str">
        <f>'YARIŞMA BİLGİLERİ'!F21</f>
        <v>Kadınlar</v>
      </c>
      <c r="B2" s="730"/>
      <c r="C2" s="730"/>
      <c r="D2" s="730"/>
      <c r="E2" s="730"/>
      <c r="F2" s="730"/>
      <c r="G2" s="184" t="s">
        <v>84</v>
      </c>
      <c r="H2" s="173"/>
      <c r="I2" s="731">
        <f ca="1">NOW()</f>
        <v>41794.010149074071</v>
      </c>
      <c r="J2" s="731"/>
      <c r="K2" s="731"/>
      <c r="L2" s="731"/>
    </row>
    <row r="3" spans="1:15" s="121" customFormat="1" ht="34.5" customHeight="1" thickBot="1">
      <c r="A3" s="119" t="s">
        <v>23</v>
      </c>
      <c r="B3" s="120" t="s">
        <v>27</v>
      </c>
      <c r="C3" s="120" t="s">
        <v>74</v>
      </c>
      <c r="D3" s="120" t="s">
        <v>108</v>
      </c>
      <c r="E3" s="119" t="s">
        <v>20</v>
      </c>
      <c r="F3" s="119" t="s">
        <v>7</v>
      </c>
      <c r="G3" s="119" t="s">
        <v>45</v>
      </c>
      <c r="H3" s="168" t="s">
        <v>114</v>
      </c>
      <c r="I3" s="165" t="s">
        <v>47</v>
      </c>
      <c r="J3" s="166" t="s">
        <v>111</v>
      </c>
      <c r="K3" s="166" t="s">
        <v>112</v>
      </c>
      <c r="L3" s="167" t="s">
        <v>113</v>
      </c>
    </row>
    <row r="4" spans="1:15" s="122" customFormat="1" ht="24" customHeight="1">
      <c r="A4" s="395">
        <v>1</v>
      </c>
      <c r="B4" s="410" t="str">
        <f t="shared" ref="B4:B13" si="0">CONCATENATE(H4,"-",J4,"-",K4)</f>
        <v>100M-1-1</v>
      </c>
      <c r="C4" s="411"/>
      <c r="D4" s="411">
        <v>351</v>
      </c>
      <c r="E4" s="412"/>
      <c r="F4" s="472" t="s">
        <v>631</v>
      </c>
      <c r="G4" s="414" t="s">
        <v>632</v>
      </c>
      <c r="H4" s="415" t="s">
        <v>119</v>
      </c>
      <c r="I4" s="416"/>
      <c r="J4" s="417" t="s">
        <v>485</v>
      </c>
      <c r="K4" s="417" t="s">
        <v>485</v>
      </c>
      <c r="L4" s="418">
        <v>2</v>
      </c>
      <c r="N4" s="620"/>
      <c r="O4" s="620"/>
    </row>
    <row r="5" spans="1:15" s="122" customFormat="1" ht="24" customHeight="1">
      <c r="A5" s="395">
        <v>2</v>
      </c>
      <c r="B5" s="410" t="str">
        <f t="shared" si="0"/>
        <v>200M-1-1</v>
      </c>
      <c r="C5" s="411"/>
      <c r="D5" s="411">
        <v>351</v>
      </c>
      <c r="E5" s="412"/>
      <c r="F5" s="413" t="s">
        <v>631</v>
      </c>
      <c r="G5" s="414" t="s">
        <v>632</v>
      </c>
      <c r="H5" s="415" t="s">
        <v>261</v>
      </c>
      <c r="I5" s="416"/>
      <c r="J5" s="417" t="s">
        <v>485</v>
      </c>
      <c r="K5" s="417" t="s">
        <v>485</v>
      </c>
      <c r="L5" s="418">
        <v>2</v>
      </c>
    </row>
    <row r="6" spans="1:15" s="122" customFormat="1" ht="24" customHeight="1">
      <c r="A6" s="395">
        <v>3</v>
      </c>
      <c r="B6" s="410" t="str">
        <f t="shared" si="0"/>
        <v>400M-1-1</v>
      </c>
      <c r="C6" s="411"/>
      <c r="D6" s="411">
        <v>347</v>
      </c>
      <c r="E6" s="412"/>
      <c r="F6" s="413" t="s">
        <v>633</v>
      </c>
      <c r="G6" s="414" t="s">
        <v>632</v>
      </c>
      <c r="H6" s="415" t="s">
        <v>262</v>
      </c>
      <c r="I6" s="416"/>
      <c r="J6" s="417" t="s">
        <v>485</v>
      </c>
      <c r="K6" s="417" t="s">
        <v>485</v>
      </c>
      <c r="L6" s="418">
        <v>2</v>
      </c>
    </row>
    <row r="7" spans="1:15" s="122" customFormat="1" ht="24" customHeight="1">
      <c r="A7" s="395">
        <v>4</v>
      </c>
      <c r="B7" s="410" t="str">
        <f t="shared" si="0"/>
        <v>800M-1-1</v>
      </c>
      <c r="C7" s="411"/>
      <c r="D7" s="411">
        <v>338</v>
      </c>
      <c r="E7" s="412"/>
      <c r="F7" s="413" t="s">
        <v>634</v>
      </c>
      <c r="G7" s="414" t="s">
        <v>632</v>
      </c>
      <c r="H7" s="415" t="s">
        <v>110</v>
      </c>
      <c r="I7" s="416"/>
      <c r="J7" s="417" t="s">
        <v>485</v>
      </c>
      <c r="K7" s="417" t="s">
        <v>485</v>
      </c>
      <c r="L7" s="418">
        <v>2</v>
      </c>
    </row>
    <row r="8" spans="1:15" s="122" customFormat="1" ht="24" customHeight="1">
      <c r="A8" s="395">
        <v>5</v>
      </c>
      <c r="B8" s="410" t="str">
        <f t="shared" si="0"/>
        <v>1500M-1-1</v>
      </c>
      <c r="C8" s="411"/>
      <c r="D8" s="411">
        <v>338</v>
      </c>
      <c r="E8" s="412"/>
      <c r="F8" s="413" t="s">
        <v>634</v>
      </c>
      <c r="G8" s="414" t="s">
        <v>632</v>
      </c>
      <c r="H8" s="415" t="s">
        <v>210</v>
      </c>
      <c r="I8" s="416"/>
      <c r="J8" s="417" t="s">
        <v>485</v>
      </c>
      <c r="K8" s="417" t="s">
        <v>485</v>
      </c>
      <c r="L8" s="418">
        <v>2</v>
      </c>
    </row>
    <row r="9" spans="1:15" s="122" customFormat="1" ht="24" customHeight="1">
      <c r="A9" s="395">
        <v>6</v>
      </c>
      <c r="B9" s="410" t="str">
        <f t="shared" si="0"/>
        <v>3000M-1-1</v>
      </c>
      <c r="C9" s="411"/>
      <c r="D9" s="411">
        <v>340</v>
      </c>
      <c r="E9" s="412">
        <v>32874</v>
      </c>
      <c r="F9" s="413" t="s">
        <v>635</v>
      </c>
      <c r="G9" s="414" t="s">
        <v>632</v>
      </c>
      <c r="H9" s="415" t="s">
        <v>351</v>
      </c>
      <c r="I9" s="416"/>
      <c r="J9" s="417" t="s">
        <v>485</v>
      </c>
      <c r="K9" s="417" t="s">
        <v>485</v>
      </c>
      <c r="L9" s="418">
        <v>2</v>
      </c>
    </row>
    <row r="10" spans="1:15" s="122" customFormat="1" ht="24" customHeight="1">
      <c r="A10" s="395">
        <v>7</v>
      </c>
      <c r="B10" s="410" t="str">
        <f t="shared" si="0"/>
        <v>5000M-1-1</v>
      </c>
      <c r="C10" s="411"/>
      <c r="D10" s="411">
        <v>345</v>
      </c>
      <c r="E10" s="412">
        <v>28810</v>
      </c>
      <c r="F10" s="413" t="s">
        <v>636</v>
      </c>
      <c r="G10" s="414" t="s">
        <v>632</v>
      </c>
      <c r="H10" s="415" t="s">
        <v>467</v>
      </c>
      <c r="I10" s="416"/>
      <c r="J10" s="417" t="s">
        <v>485</v>
      </c>
      <c r="K10" s="417" t="s">
        <v>485</v>
      </c>
      <c r="L10" s="418">
        <v>2</v>
      </c>
    </row>
    <row r="11" spans="1:15" s="122" customFormat="1" ht="24" customHeight="1">
      <c r="A11" s="395">
        <v>8</v>
      </c>
      <c r="B11" s="410" t="str">
        <f t="shared" si="0"/>
        <v>100M.ENG.-1-1</v>
      </c>
      <c r="C11" s="411"/>
      <c r="D11" s="411">
        <v>350</v>
      </c>
      <c r="E11" s="412">
        <v>33999</v>
      </c>
      <c r="F11" s="413" t="s">
        <v>637</v>
      </c>
      <c r="G11" s="414" t="s">
        <v>632</v>
      </c>
      <c r="H11" s="415" t="s">
        <v>499</v>
      </c>
      <c r="I11" s="416"/>
      <c r="J11" s="417" t="s">
        <v>485</v>
      </c>
      <c r="K11" s="417" t="s">
        <v>485</v>
      </c>
      <c r="L11" s="418">
        <v>2</v>
      </c>
    </row>
    <row r="12" spans="1:15" s="122" customFormat="1" ht="24" customHeight="1">
      <c r="A12" s="395">
        <v>9</v>
      </c>
      <c r="B12" s="410" t="str">
        <f t="shared" si="0"/>
        <v>400M.ENG-1-1</v>
      </c>
      <c r="C12" s="411"/>
      <c r="D12" s="411">
        <v>347</v>
      </c>
      <c r="E12" s="412"/>
      <c r="F12" s="413" t="s">
        <v>633</v>
      </c>
      <c r="G12" s="414" t="s">
        <v>632</v>
      </c>
      <c r="H12" s="415" t="s">
        <v>468</v>
      </c>
      <c r="I12" s="416"/>
      <c r="J12" s="417" t="s">
        <v>485</v>
      </c>
      <c r="K12" s="417" t="s">
        <v>485</v>
      </c>
      <c r="L12" s="418">
        <v>2</v>
      </c>
    </row>
    <row r="13" spans="1:15" s="122" customFormat="1" ht="24" customHeight="1">
      <c r="A13" s="395">
        <v>10</v>
      </c>
      <c r="B13" s="410" t="str">
        <f t="shared" si="0"/>
        <v>3000M.ENG-1-1</v>
      </c>
      <c r="C13" s="411"/>
      <c r="D13" s="411">
        <v>349</v>
      </c>
      <c r="E13" s="412">
        <v>34170</v>
      </c>
      <c r="F13" s="413" t="s">
        <v>638</v>
      </c>
      <c r="G13" s="414" t="s">
        <v>632</v>
      </c>
      <c r="H13" s="415" t="s">
        <v>469</v>
      </c>
      <c r="I13" s="416"/>
      <c r="J13" s="417" t="s">
        <v>485</v>
      </c>
      <c r="K13" s="417" t="s">
        <v>485</v>
      </c>
      <c r="L13" s="418">
        <v>2</v>
      </c>
    </row>
    <row r="14" spans="1:15" s="122" customFormat="1" ht="24" customHeight="1">
      <c r="A14" s="395">
        <v>11</v>
      </c>
      <c r="B14" s="410" t="str">
        <f t="shared" ref="B14:B21" si="1">CONCATENATE(H14,"-",L14)</f>
        <v>UZUN-2</v>
      </c>
      <c r="C14" s="411"/>
      <c r="D14" s="411">
        <v>342</v>
      </c>
      <c r="E14" s="412"/>
      <c r="F14" s="413" t="s">
        <v>640</v>
      </c>
      <c r="G14" s="414" t="s">
        <v>632</v>
      </c>
      <c r="H14" s="415" t="s">
        <v>72</v>
      </c>
      <c r="I14" s="416"/>
      <c r="J14" s="417" t="s">
        <v>485</v>
      </c>
      <c r="K14" s="417" t="s">
        <v>485</v>
      </c>
      <c r="L14" s="418">
        <v>2</v>
      </c>
    </row>
    <row r="15" spans="1:15" s="122" customFormat="1" ht="24" customHeight="1">
      <c r="A15" s="395">
        <v>12</v>
      </c>
      <c r="B15" s="410" t="str">
        <f t="shared" si="1"/>
        <v>ÜÇADIM-2</v>
      </c>
      <c r="C15" s="411"/>
      <c r="D15" s="411">
        <v>342</v>
      </c>
      <c r="E15" s="412"/>
      <c r="F15" s="413" t="s">
        <v>640</v>
      </c>
      <c r="G15" s="414" t="s">
        <v>632</v>
      </c>
      <c r="H15" s="415" t="s">
        <v>264</v>
      </c>
      <c r="I15" s="416"/>
      <c r="J15" s="417" t="s">
        <v>485</v>
      </c>
      <c r="K15" s="417" t="s">
        <v>485</v>
      </c>
      <c r="L15" s="418">
        <v>2</v>
      </c>
    </row>
    <row r="16" spans="1:15" s="122" customFormat="1" ht="24" customHeight="1">
      <c r="A16" s="395">
        <v>13</v>
      </c>
      <c r="B16" s="410" t="str">
        <f t="shared" si="1"/>
        <v>YÜKSEK-2</v>
      </c>
      <c r="C16" s="411"/>
      <c r="D16" s="411">
        <v>348</v>
      </c>
      <c r="E16" s="412"/>
      <c r="F16" s="413" t="s">
        <v>641</v>
      </c>
      <c r="G16" s="414" t="s">
        <v>632</v>
      </c>
      <c r="H16" s="415" t="s">
        <v>73</v>
      </c>
      <c r="I16" s="416"/>
      <c r="J16" s="417" t="s">
        <v>485</v>
      </c>
      <c r="K16" s="417" t="s">
        <v>485</v>
      </c>
      <c r="L16" s="418">
        <v>2</v>
      </c>
    </row>
    <row r="17" spans="1:12" s="122" customFormat="1" ht="28.5" customHeight="1">
      <c r="A17" s="395">
        <v>14</v>
      </c>
      <c r="B17" s="410" t="str">
        <f t="shared" si="1"/>
        <v>SIRIK-2</v>
      </c>
      <c r="C17" s="411"/>
      <c r="D17" s="411">
        <v>341</v>
      </c>
      <c r="E17" s="412">
        <v>35382</v>
      </c>
      <c r="F17" s="413" t="s">
        <v>642</v>
      </c>
      <c r="G17" s="414" t="s">
        <v>632</v>
      </c>
      <c r="H17" s="415" t="s">
        <v>265</v>
      </c>
      <c r="I17" s="416"/>
      <c r="J17" s="417" t="s">
        <v>485</v>
      </c>
      <c r="K17" s="417" t="s">
        <v>485</v>
      </c>
      <c r="L17" s="418">
        <v>2</v>
      </c>
    </row>
    <row r="18" spans="1:12" s="122" customFormat="1" ht="24" customHeight="1">
      <c r="A18" s="395">
        <v>15</v>
      </c>
      <c r="B18" s="410" t="str">
        <f t="shared" si="1"/>
        <v>DİSK-2</v>
      </c>
      <c r="C18" s="411"/>
      <c r="D18" s="411">
        <v>339</v>
      </c>
      <c r="E18" s="412">
        <v>33811</v>
      </c>
      <c r="F18" s="413" t="s">
        <v>643</v>
      </c>
      <c r="G18" s="414" t="s">
        <v>632</v>
      </c>
      <c r="H18" s="415" t="s">
        <v>213</v>
      </c>
      <c r="I18" s="416"/>
      <c r="J18" s="417" t="s">
        <v>485</v>
      </c>
      <c r="K18" s="417" t="s">
        <v>485</v>
      </c>
      <c r="L18" s="418">
        <v>2</v>
      </c>
    </row>
    <row r="19" spans="1:12" s="122" customFormat="1" ht="32.25" customHeight="1">
      <c r="A19" s="395">
        <v>16</v>
      </c>
      <c r="B19" s="410" t="str">
        <f t="shared" si="1"/>
        <v>CİRİT-2</v>
      </c>
      <c r="C19" s="411"/>
      <c r="D19" s="411">
        <v>352</v>
      </c>
      <c r="E19" s="412">
        <v>29417</v>
      </c>
      <c r="F19" s="413" t="s">
        <v>644</v>
      </c>
      <c r="G19" s="414" t="s">
        <v>632</v>
      </c>
      <c r="H19" s="415" t="s">
        <v>214</v>
      </c>
      <c r="I19" s="416"/>
      <c r="J19" s="417" t="s">
        <v>485</v>
      </c>
      <c r="K19" s="417" t="s">
        <v>485</v>
      </c>
      <c r="L19" s="418">
        <v>2</v>
      </c>
    </row>
    <row r="20" spans="1:12" s="207" customFormat="1" ht="30.75" customHeight="1">
      <c r="A20" s="395">
        <v>17</v>
      </c>
      <c r="B20" s="410" t="str">
        <f t="shared" si="1"/>
        <v>GÜLLE-2</v>
      </c>
      <c r="C20" s="411"/>
      <c r="D20" s="411">
        <v>343</v>
      </c>
      <c r="E20" s="412">
        <v>34634</v>
      </c>
      <c r="F20" s="413" t="s">
        <v>645</v>
      </c>
      <c r="G20" s="414" t="s">
        <v>632</v>
      </c>
      <c r="H20" s="415" t="s">
        <v>212</v>
      </c>
      <c r="I20" s="416"/>
      <c r="J20" s="417" t="s">
        <v>485</v>
      </c>
      <c r="K20" s="417" t="s">
        <v>485</v>
      </c>
      <c r="L20" s="418">
        <v>2</v>
      </c>
    </row>
    <row r="21" spans="1:12" s="207" customFormat="1" ht="30.75" customHeight="1" thickBot="1">
      <c r="A21" s="429">
        <v>18</v>
      </c>
      <c r="B21" s="459" t="str">
        <f t="shared" si="1"/>
        <v>ÇEKİÇ-2</v>
      </c>
      <c r="C21" s="460"/>
      <c r="D21" s="460">
        <v>346</v>
      </c>
      <c r="E21" s="461">
        <v>32235</v>
      </c>
      <c r="F21" s="413" t="s">
        <v>646</v>
      </c>
      <c r="G21" s="463" t="s">
        <v>632</v>
      </c>
      <c r="H21" s="464" t="s">
        <v>470</v>
      </c>
      <c r="I21" s="465"/>
      <c r="J21" s="417" t="s">
        <v>485</v>
      </c>
      <c r="K21" s="417" t="s">
        <v>485</v>
      </c>
      <c r="L21" s="418">
        <v>2</v>
      </c>
    </row>
    <row r="22" spans="1:12" s="207" customFormat="1" ht="30.75" customHeight="1">
      <c r="A22" s="439">
        <v>19</v>
      </c>
      <c r="B22" s="469" t="str">
        <f t="shared" ref="B22:B43" si="2">CONCATENATE(H22,"-",J22,"-",K22)</f>
        <v>4X100M-1-1</v>
      </c>
      <c r="C22" s="470"/>
      <c r="D22" s="470">
        <v>347</v>
      </c>
      <c r="E22" s="471"/>
      <c r="F22" s="413" t="s">
        <v>633</v>
      </c>
      <c r="G22" s="473" t="s">
        <v>632</v>
      </c>
      <c r="H22" s="473" t="s">
        <v>471</v>
      </c>
      <c r="I22" s="474"/>
      <c r="J22" s="417" t="s">
        <v>485</v>
      </c>
      <c r="K22" s="417" t="s">
        <v>485</v>
      </c>
      <c r="L22" s="418">
        <v>2</v>
      </c>
    </row>
    <row r="23" spans="1:12" s="207" customFormat="1" ht="30.75" customHeight="1">
      <c r="A23" s="395">
        <v>20</v>
      </c>
      <c r="B23" s="410" t="str">
        <f t="shared" si="2"/>
        <v>4X100M-1-1</v>
      </c>
      <c r="C23" s="411"/>
      <c r="D23" s="411">
        <v>351</v>
      </c>
      <c r="E23" s="412"/>
      <c r="F23" s="413" t="s">
        <v>631</v>
      </c>
      <c r="G23" s="414" t="s">
        <v>632</v>
      </c>
      <c r="H23" s="414" t="s">
        <v>471</v>
      </c>
      <c r="I23" s="416"/>
      <c r="J23" s="417" t="s">
        <v>485</v>
      </c>
      <c r="K23" s="417" t="s">
        <v>485</v>
      </c>
      <c r="L23" s="418">
        <v>2</v>
      </c>
    </row>
    <row r="24" spans="1:12" s="207" customFormat="1" ht="30.75" customHeight="1">
      <c r="A24" s="395">
        <v>21</v>
      </c>
      <c r="B24" s="410" t="str">
        <f t="shared" si="2"/>
        <v>4X100M-1-1</v>
      </c>
      <c r="C24" s="411"/>
      <c r="D24" s="411">
        <v>337</v>
      </c>
      <c r="E24" s="412"/>
      <c r="F24" s="413" t="s">
        <v>639</v>
      </c>
      <c r="G24" s="414" t="s">
        <v>632</v>
      </c>
      <c r="H24" s="414" t="s">
        <v>471</v>
      </c>
      <c r="I24" s="416"/>
      <c r="J24" s="417" t="s">
        <v>485</v>
      </c>
      <c r="K24" s="417" t="s">
        <v>485</v>
      </c>
      <c r="L24" s="418">
        <v>2</v>
      </c>
    </row>
    <row r="25" spans="1:12" s="207" customFormat="1" ht="30.75" customHeight="1">
      <c r="A25" s="395">
        <v>22</v>
      </c>
      <c r="B25" s="410" t="str">
        <f t="shared" si="2"/>
        <v>4X100M-1-1</v>
      </c>
      <c r="C25" s="411"/>
      <c r="D25" s="411">
        <v>350</v>
      </c>
      <c r="E25" s="412"/>
      <c r="F25" s="413" t="s">
        <v>637</v>
      </c>
      <c r="G25" s="414" t="s">
        <v>632</v>
      </c>
      <c r="H25" s="414" t="s">
        <v>471</v>
      </c>
      <c r="I25" s="416"/>
      <c r="J25" s="417" t="s">
        <v>485</v>
      </c>
      <c r="K25" s="417" t="s">
        <v>485</v>
      </c>
      <c r="L25" s="418">
        <v>2</v>
      </c>
    </row>
    <row r="26" spans="1:12" s="207" customFormat="1" ht="30.75" customHeight="1">
      <c r="A26" s="395">
        <v>23</v>
      </c>
      <c r="B26" s="410" t="str">
        <f t="shared" si="2"/>
        <v>4X100M-1-1</v>
      </c>
      <c r="C26" s="411"/>
      <c r="D26" s="411">
        <v>342</v>
      </c>
      <c r="E26" s="412"/>
      <c r="F26" s="413" t="s">
        <v>640</v>
      </c>
      <c r="G26" s="414" t="s">
        <v>632</v>
      </c>
      <c r="H26" s="414" t="s">
        <v>471</v>
      </c>
      <c r="I26" s="416"/>
      <c r="J26" s="417" t="s">
        <v>485</v>
      </c>
      <c r="K26" s="417" t="s">
        <v>485</v>
      </c>
      <c r="L26" s="418">
        <v>2</v>
      </c>
    </row>
    <row r="27" spans="1:12" s="207" customFormat="1" ht="30.75" customHeight="1" thickBot="1">
      <c r="A27" s="448">
        <v>24</v>
      </c>
      <c r="B27" s="478" t="str">
        <f t="shared" si="2"/>
        <v>4X100M-1-1</v>
      </c>
      <c r="C27" s="425"/>
      <c r="D27" s="425">
        <v>344</v>
      </c>
      <c r="E27" s="479">
        <v>35344</v>
      </c>
      <c r="F27" s="413" t="s">
        <v>647</v>
      </c>
      <c r="G27" s="427" t="s">
        <v>632</v>
      </c>
      <c r="H27" s="427" t="s">
        <v>471</v>
      </c>
      <c r="I27" s="419"/>
      <c r="J27" s="417" t="s">
        <v>485</v>
      </c>
      <c r="K27" s="417" t="s">
        <v>485</v>
      </c>
      <c r="L27" s="418">
        <v>2</v>
      </c>
    </row>
    <row r="28" spans="1:12" s="207" customFormat="1" ht="30.75" customHeight="1">
      <c r="A28" s="439">
        <v>25</v>
      </c>
      <c r="B28" s="469" t="str">
        <f t="shared" si="2"/>
        <v>4X400M-1-1</v>
      </c>
      <c r="C28" s="470"/>
      <c r="D28" s="470">
        <v>347</v>
      </c>
      <c r="E28" s="471"/>
      <c r="F28" s="413" t="s">
        <v>633</v>
      </c>
      <c r="G28" s="473" t="s">
        <v>632</v>
      </c>
      <c r="H28" s="473" t="s">
        <v>472</v>
      </c>
      <c r="I28" s="474"/>
      <c r="J28" s="417" t="s">
        <v>485</v>
      </c>
      <c r="K28" s="417" t="s">
        <v>485</v>
      </c>
      <c r="L28" s="418">
        <v>2</v>
      </c>
    </row>
    <row r="29" spans="1:12" s="207" customFormat="1" ht="30.75" customHeight="1">
      <c r="A29" s="395">
        <v>26</v>
      </c>
      <c r="B29" s="410" t="str">
        <f t="shared" si="2"/>
        <v>4X400M-1-1</v>
      </c>
      <c r="C29" s="411"/>
      <c r="D29" s="411">
        <v>338</v>
      </c>
      <c r="E29" s="412"/>
      <c r="F29" s="413" t="s">
        <v>634</v>
      </c>
      <c r="G29" s="414" t="s">
        <v>632</v>
      </c>
      <c r="H29" s="414" t="s">
        <v>472</v>
      </c>
      <c r="I29" s="416"/>
      <c r="J29" s="417" t="s">
        <v>485</v>
      </c>
      <c r="K29" s="417" t="s">
        <v>485</v>
      </c>
      <c r="L29" s="418">
        <v>2</v>
      </c>
    </row>
    <row r="30" spans="1:12" s="207" customFormat="1" ht="30.75" customHeight="1">
      <c r="A30" s="395">
        <v>27</v>
      </c>
      <c r="B30" s="410" t="str">
        <f t="shared" si="2"/>
        <v>4X400M-1-1</v>
      </c>
      <c r="C30" s="411"/>
      <c r="D30" s="411">
        <v>351</v>
      </c>
      <c r="E30" s="412"/>
      <c r="F30" s="413" t="s">
        <v>631</v>
      </c>
      <c r="G30" s="414" t="s">
        <v>632</v>
      </c>
      <c r="H30" s="414" t="s">
        <v>472</v>
      </c>
      <c r="I30" s="416"/>
      <c r="J30" s="417" t="s">
        <v>485</v>
      </c>
      <c r="K30" s="417" t="s">
        <v>485</v>
      </c>
      <c r="L30" s="418">
        <v>2</v>
      </c>
    </row>
    <row r="31" spans="1:12" s="207" customFormat="1" ht="30.75" customHeight="1">
      <c r="A31" s="395">
        <v>28</v>
      </c>
      <c r="B31" s="410" t="str">
        <f t="shared" si="2"/>
        <v>4X400M-1-1</v>
      </c>
      <c r="C31" s="411"/>
      <c r="D31" s="411">
        <v>353</v>
      </c>
      <c r="E31" s="412">
        <v>35043</v>
      </c>
      <c r="F31" s="413" t="s">
        <v>648</v>
      </c>
      <c r="G31" s="414" t="s">
        <v>632</v>
      </c>
      <c r="H31" s="414" t="s">
        <v>472</v>
      </c>
      <c r="I31" s="416"/>
      <c r="J31" s="417" t="s">
        <v>485</v>
      </c>
      <c r="K31" s="417" t="s">
        <v>485</v>
      </c>
      <c r="L31" s="418">
        <v>2</v>
      </c>
    </row>
    <row r="32" spans="1:12" s="207" customFormat="1" ht="30.75" customHeight="1">
      <c r="A32" s="395">
        <v>29</v>
      </c>
      <c r="B32" s="410" t="str">
        <f t="shared" si="2"/>
        <v>4X400M-1-1</v>
      </c>
      <c r="C32" s="411"/>
      <c r="D32" s="411">
        <v>344</v>
      </c>
      <c r="E32" s="412">
        <v>35344</v>
      </c>
      <c r="F32" s="413" t="s">
        <v>647</v>
      </c>
      <c r="G32" s="414" t="s">
        <v>632</v>
      </c>
      <c r="H32" s="414" t="s">
        <v>472</v>
      </c>
      <c r="I32" s="416"/>
      <c r="J32" s="417" t="s">
        <v>485</v>
      </c>
      <c r="K32" s="417" t="s">
        <v>485</v>
      </c>
      <c r="L32" s="418">
        <v>2</v>
      </c>
    </row>
    <row r="33" spans="1:12" s="207" customFormat="1" ht="30.75" customHeight="1" thickBot="1">
      <c r="A33" s="448">
        <v>30</v>
      </c>
      <c r="B33" s="478" t="str">
        <f t="shared" si="2"/>
        <v>4X400M-1-1</v>
      </c>
      <c r="C33" s="425"/>
      <c r="D33" s="425" t="s">
        <v>547</v>
      </c>
      <c r="E33" s="479" t="s">
        <v>547</v>
      </c>
      <c r="F33" s="413" t="s">
        <v>547</v>
      </c>
      <c r="G33" s="427" t="s">
        <v>632</v>
      </c>
      <c r="H33" s="427" t="s">
        <v>472</v>
      </c>
      <c r="I33" s="419"/>
      <c r="J33" s="417" t="s">
        <v>485</v>
      </c>
      <c r="K33" s="417" t="s">
        <v>485</v>
      </c>
      <c r="L33" s="418">
        <v>2</v>
      </c>
    </row>
    <row r="34" spans="1:12" s="207" customFormat="1" ht="30.75" customHeight="1">
      <c r="A34" s="453">
        <v>31</v>
      </c>
      <c r="B34" s="522" t="str">
        <f t="shared" si="2"/>
        <v>100M-1-2</v>
      </c>
      <c r="C34" s="523"/>
      <c r="D34" s="523">
        <v>266</v>
      </c>
      <c r="E34" s="524" t="s">
        <v>488</v>
      </c>
      <c r="F34" s="525" t="s">
        <v>489</v>
      </c>
      <c r="G34" s="525" t="s">
        <v>490</v>
      </c>
      <c r="H34" s="527" t="s">
        <v>119</v>
      </c>
      <c r="I34" s="528"/>
      <c r="J34" s="529" t="s">
        <v>485</v>
      </c>
      <c r="K34" s="529" t="s">
        <v>519</v>
      </c>
      <c r="L34" s="530">
        <v>4</v>
      </c>
    </row>
    <row r="35" spans="1:12" s="122" customFormat="1" ht="34.5" customHeight="1">
      <c r="A35" s="409">
        <v>32</v>
      </c>
      <c r="B35" s="396" t="str">
        <f t="shared" si="2"/>
        <v>200M-1-2</v>
      </c>
      <c r="C35" s="397"/>
      <c r="D35" s="397">
        <v>266</v>
      </c>
      <c r="E35" s="398" t="s">
        <v>488</v>
      </c>
      <c r="F35" s="400" t="s">
        <v>489</v>
      </c>
      <c r="G35" s="400" t="s">
        <v>490</v>
      </c>
      <c r="H35" s="401" t="s">
        <v>261</v>
      </c>
      <c r="I35" s="402"/>
      <c r="J35" s="403" t="s">
        <v>485</v>
      </c>
      <c r="K35" s="403" t="s">
        <v>519</v>
      </c>
      <c r="L35" s="404">
        <v>4</v>
      </c>
    </row>
    <row r="36" spans="1:12" s="122" customFormat="1" ht="27" customHeight="1">
      <c r="A36" s="409">
        <v>33</v>
      </c>
      <c r="B36" s="396" t="str">
        <f t="shared" si="2"/>
        <v>400M-1-2</v>
      </c>
      <c r="C36" s="397"/>
      <c r="D36" s="397">
        <v>259</v>
      </c>
      <c r="E36" s="398" t="s">
        <v>491</v>
      </c>
      <c r="F36" s="400" t="s">
        <v>492</v>
      </c>
      <c r="G36" s="400" t="s">
        <v>490</v>
      </c>
      <c r="H36" s="401" t="s">
        <v>262</v>
      </c>
      <c r="I36" s="402"/>
      <c r="J36" s="403" t="s">
        <v>485</v>
      </c>
      <c r="K36" s="403" t="s">
        <v>519</v>
      </c>
      <c r="L36" s="404">
        <v>4</v>
      </c>
    </row>
    <row r="37" spans="1:12" s="122" customFormat="1" ht="27" customHeight="1">
      <c r="A37" s="409">
        <v>34</v>
      </c>
      <c r="B37" s="396" t="str">
        <f t="shared" si="2"/>
        <v>800M-1-2</v>
      </c>
      <c r="C37" s="397"/>
      <c r="D37" s="397">
        <v>259</v>
      </c>
      <c r="E37" s="398" t="s">
        <v>491</v>
      </c>
      <c r="F37" s="400" t="s">
        <v>492</v>
      </c>
      <c r="G37" s="400" t="s">
        <v>490</v>
      </c>
      <c r="H37" s="401" t="s">
        <v>110</v>
      </c>
      <c r="I37" s="402"/>
      <c r="J37" s="403" t="s">
        <v>485</v>
      </c>
      <c r="K37" s="403" t="s">
        <v>519</v>
      </c>
      <c r="L37" s="404">
        <v>4</v>
      </c>
    </row>
    <row r="38" spans="1:12" s="122" customFormat="1" ht="27" customHeight="1">
      <c r="A38" s="409">
        <v>35</v>
      </c>
      <c r="B38" s="396" t="str">
        <f t="shared" si="2"/>
        <v>1500M-1-2</v>
      </c>
      <c r="C38" s="397"/>
      <c r="D38" s="397">
        <v>267</v>
      </c>
      <c r="E38" s="398" t="s">
        <v>493</v>
      </c>
      <c r="F38" s="400" t="s">
        <v>494</v>
      </c>
      <c r="G38" s="400" t="s">
        <v>490</v>
      </c>
      <c r="H38" s="401" t="s">
        <v>210</v>
      </c>
      <c r="I38" s="528"/>
      <c r="J38" s="529" t="s">
        <v>485</v>
      </c>
      <c r="K38" s="529" t="s">
        <v>519</v>
      </c>
      <c r="L38" s="530">
        <v>4</v>
      </c>
    </row>
    <row r="39" spans="1:12" s="122" customFormat="1" ht="27" customHeight="1">
      <c r="A39" s="409">
        <v>36</v>
      </c>
      <c r="B39" s="396" t="str">
        <f t="shared" si="2"/>
        <v>3000M-1-2</v>
      </c>
      <c r="C39" s="397"/>
      <c r="D39" s="397">
        <v>254</v>
      </c>
      <c r="E39" s="621" t="s">
        <v>495</v>
      </c>
      <c r="F39" s="400" t="s">
        <v>496</v>
      </c>
      <c r="G39" s="400" t="s">
        <v>490</v>
      </c>
      <c r="H39" s="401" t="s">
        <v>351</v>
      </c>
      <c r="I39" s="402"/>
      <c r="J39" s="403" t="s">
        <v>485</v>
      </c>
      <c r="K39" s="403" t="s">
        <v>519</v>
      </c>
      <c r="L39" s="404">
        <v>4</v>
      </c>
    </row>
    <row r="40" spans="1:12" s="122" customFormat="1" ht="27" customHeight="1">
      <c r="A40" s="409">
        <v>37</v>
      </c>
      <c r="B40" s="396" t="str">
        <f t="shared" si="2"/>
        <v>5000M-1-2</v>
      </c>
      <c r="C40" s="397"/>
      <c r="D40" s="397">
        <v>267</v>
      </c>
      <c r="E40" s="398" t="s">
        <v>493</v>
      </c>
      <c r="F40" s="400" t="s">
        <v>494</v>
      </c>
      <c r="G40" s="400" t="s">
        <v>490</v>
      </c>
      <c r="H40" s="401" t="s">
        <v>467</v>
      </c>
      <c r="I40" s="402"/>
      <c r="J40" s="403" t="s">
        <v>485</v>
      </c>
      <c r="K40" s="403" t="s">
        <v>519</v>
      </c>
      <c r="L40" s="404">
        <v>4</v>
      </c>
    </row>
    <row r="41" spans="1:12" s="122" customFormat="1" ht="27" customHeight="1">
      <c r="A41" s="409">
        <v>38</v>
      </c>
      <c r="B41" s="396" t="str">
        <f t="shared" si="2"/>
        <v>100M.ENG.-1-2</v>
      </c>
      <c r="C41" s="397"/>
      <c r="D41" s="397">
        <v>256</v>
      </c>
      <c r="E41" s="398" t="s">
        <v>497</v>
      </c>
      <c r="F41" s="400" t="s">
        <v>498</v>
      </c>
      <c r="G41" s="400" t="s">
        <v>490</v>
      </c>
      <c r="H41" s="401" t="s">
        <v>499</v>
      </c>
      <c r="I41" s="402"/>
      <c r="J41" s="403" t="s">
        <v>485</v>
      </c>
      <c r="K41" s="403" t="s">
        <v>519</v>
      </c>
      <c r="L41" s="404">
        <v>4</v>
      </c>
    </row>
    <row r="42" spans="1:12" s="122" customFormat="1" ht="27" customHeight="1">
      <c r="A42" s="409">
        <v>39</v>
      </c>
      <c r="B42" s="396" t="str">
        <f t="shared" si="2"/>
        <v>400M.ENG-1-2</v>
      </c>
      <c r="C42" s="397"/>
      <c r="D42" s="397">
        <v>263</v>
      </c>
      <c r="E42" s="398" t="s">
        <v>500</v>
      </c>
      <c r="F42" s="400" t="s">
        <v>501</v>
      </c>
      <c r="G42" s="400" t="s">
        <v>490</v>
      </c>
      <c r="H42" s="401" t="s">
        <v>468</v>
      </c>
      <c r="I42" s="402"/>
      <c r="J42" s="403" t="s">
        <v>485</v>
      </c>
      <c r="K42" s="403" t="s">
        <v>519</v>
      </c>
      <c r="L42" s="404">
        <v>4</v>
      </c>
    </row>
    <row r="43" spans="1:12" s="122" customFormat="1" ht="27" customHeight="1">
      <c r="A43" s="409">
        <v>40</v>
      </c>
      <c r="B43" s="396" t="str">
        <f t="shared" si="2"/>
        <v>3000M.ENG-1-2</v>
      </c>
      <c r="C43" s="397"/>
      <c r="D43" s="397">
        <v>254</v>
      </c>
      <c r="E43" s="398" t="s">
        <v>495</v>
      </c>
      <c r="F43" s="400" t="s">
        <v>496</v>
      </c>
      <c r="G43" s="400" t="s">
        <v>490</v>
      </c>
      <c r="H43" s="401" t="s">
        <v>469</v>
      </c>
      <c r="I43" s="402"/>
      <c r="J43" s="403" t="s">
        <v>485</v>
      </c>
      <c r="K43" s="403" t="s">
        <v>519</v>
      </c>
      <c r="L43" s="404">
        <v>4</v>
      </c>
    </row>
    <row r="44" spans="1:12" s="122" customFormat="1" ht="27" customHeight="1">
      <c r="A44" s="409">
        <v>41</v>
      </c>
      <c r="B44" s="396" t="str">
        <f t="shared" ref="B44:B51" si="3">CONCATENATE(H44,"-",L44)</f>
        <v>UZUN-4</v>
      </c>
      <c r="C44" s="397"/>
      <c r="D44" s="397">
        <v>260</v>
      </c>
      <c r="E44" s="398" t="s">
        <v>502</v>
      </c>
      <c r="F44" s="400" t="s">
        <v>503</v>
      </c>
      <c r="G44" s="400" t="s">
        <v>490</v>
      </c>
      <c r="H44" s="401" t="s">
        <v>72</v>
      </c>
      <c r="I44" s="402"/>
      <c r="J44" s="403" t="s">
        <v>485</v>
      </c>
      <c r="K44" s="403" t="s">
        <v>519</v>
      </c>
      <c r="L44" s="404">
        <v>4</v>
      </c>
    </row>
    <row r="45" spans="1:12" s="122" customFormat="1" ht="27" customHeight="1">
      <c r="A45" s="409">
        <v>42</v>
      </c>
      <c r="B45" s="396" t="str">
        <f t="shared" si="3"/>
        <v>ÜÇADIM-4</v>
      </c>
      <c r="C45" s="397"/>
      <c r="D45" s="397">
        <v>260</v>
      </c>
      <c r="E45" s="398" t="s">
        <v>502</v>
      </c>
      <c r="F45" s="400" t="s">
        <v>503</v>
      </c>
      <c r="G45" s="400" t="s">
        <v>490</v>
      </c>
      <c r="H45" s="401" t="s">
        <v>264</v>
      </c>
      <c r="I45" s="402"/>
      <c r="J45" s="403" t="s">
        <v>485</v>
      </c>
      <c r="K45" s="403" t="s">
        <v>519</v>
      </c>
      <c r="L45" s="404">
        <v>4</v>
      </c>
    </row>
    <row r="46" spans="1:12" s="122" customFormat="1" ht="27" customHeight="1">
      <c r="A46" s="409">
        <v>43</v>
      </c>
      <c r="B46" s="396" t="str">
        <f t="shared" si="3"/>
        <v>YÜKSEK-4</v>
      </c>
      <c r="C46" s="397"/>
      <c r="D46" s="397">
        <v>262</v>
      </c>
      <c r="E46" s="398" t="s">
        <v>504</v>
      </c>
      <c r="F46" s="400" t="s">
        <v>505</v>
      </c>
      <c r="G46" s="400" t="s">
        <v>490</v>
      </c>
      <c r="H46" s="401" t="s">
        <v>73</v>
      </c>
      <c r="I46" s="402"/>
      <c r="J46" s="403" t="s">
        <v>485</v>
      </c>
      <c r="K46" s="403" t="s">
        <v>519</v>
      </c>
      <c r="L46" s="404">
        <v>4</v>
      </c>
    </row>
    <row r="47" spans="1:12" s="122" customFormat="1" ht="27" customHeight="1">
      <c r="A47" s="409">
        <v>44</v>
      </c>
      <c r="B47" s="396" t="str">
        <f t="shared" si="3"/>
        <v>SIRIK-4</v>
      </c>
      <c r="C47" s="397"/>
      <c r="D47" s="397">
        <v>257</v>
      </c>
      <c r="E47" s="398">
        <v>34051</v>
      </c>
      <c r="F47" s="400" t="s">
        <v>708</v>
      </c>
      <c r="G47" s="400" t="s">
        <v>490</v>
      </c>
      <c r="H47" s="401" t="s">
        <v>265</v>
      </c>
      <c r="I47" s="402"/>
      <c r="J47" s="403" t="s">
        <v>485</v>
      </c>
      <c r="K47" s="403" t="s">
        <v>519</v>
      </c>
      <c r="L47" s="404">
        <v>4</v>
      </c>
    </row>
    <row r="48" spans="1:12" s="122" customFormat="1" ht="27" customHeight="1">
      <c r="A48" s="409">
        <v>45</v>
      </c>
      <c r="B48" s="396" t="str">
        <f t="shared" si="3"/>
        <v>DİSK-4</v>
      </c>
      <c r="C48" s="397"/>
      <c r="D48" s="397">
        <v>253</v>
      </c>
      <c r="E48" s="398" t="s">
        <v>504</v>
      </c>
      <c r="F48" s="400" t="s">
        <v>506</v>
      </c>
      <c r="G48" s="400" t="s">
        <v>490</v>
      </c>
      <c r="H48" s="401" t="s">
        <v>213</v>
      </c>
      <c r="I48" s="402"/>
      <c r="J48" s="403" t="s">
        <v>485</v>
      </c>
      <c r="K48" s="403" t="s">
        <v>519</v>
      </c>
      <c r="L48" s="404">
        <v>4</v>
      </c>
    </row>
    <row r="49" spans="1:15" s="122" customFormat="1" ht="27" customHeight="1" thickBot="1">
      <c r="A49" s="409">
        <v>46</v>
      </c>
      <c r="B49" s="396" t="str">
        <f t="shared" si="3"/>
        <v>CİRİT-4</v>
      </c>
      <c r="C49" s="405"/>
      <c r="D49" s="397">
        <v>252</v>
      </c>
      <c r="E49" s="398">
        <v>34335</v>
      </c>
      <c r="F49" s="400" t="s">
        <v>729</v>
      </c>
      <c r="G49" s="400" t="s">
        <v>490</v>
      </c>
      <c r="H49" s="401" t="s">
        <v>214</v>
      </c>
      <c r="I49" s="402"/>
      <c r="J49" s="403" t="s">
        <v>485</v>
      </c>
      <c r="K49" s="403" t="s">
        <v>519</v>
      </c>
      <c r="L49" s="404">
        <v>4</v>
      </c>
    </row>
    <row r="50" spans="1:15" s="122" customFormat="1" ht="27" customHeight="1">
      <c r="A50" s="409">
        <v>47</v>
      </c>
      <c r="B50" s="396" t="str">
        <f t="shared" si="3"/>
        <v>GÜLLE-4</v>
      </c>
      <c r="C50" s="523"/>
      <c r="D50" s="397">
        <v>265</v>
      </c>
      <c r="E50" s="398" t="s">
        <v>507</v>
      </c>
      <c r="F50" s="400" t="s">
        <v>508</v>
      </c>
      <c r="G50" s="400" t="s">
        <v>490</v>
      </c>
      <c r="H50" s="401" t="s">
        <v>212</v>
      </c>
      <c r="I50" s="402"/>
      <c r="J50" s="403" t="s">
        <v>485</v>
      </c>
      <c r="K50" s="403" t="s">
        <v>519</v>
      </c>
      <c r="L50" s="404">
        <v>4</v>
      </c>
    </row>
    <row r="51" spans="1:15" s="122" customFormat="1" ht="30" customHeight="1" thickBot="1">
      <c r="A51" s="458">
        <v>48</v>
      </c>
      <c r="B51" s="430" t="str">
        <f t="shared" si="3"/>
        <v>ÇEKİÇ-4</v>
      </c>
      <c r="C51" s="431"/>
      <c r="D51" s="431">
        <v>269</v>
      </c>
      <c r="E51" s="432" t="s">
        <v>509</v>
      </c>
      <c r="F51" s="434" t="s">
        <v>510</v>
      </c>
      <c r="G51" s="434" t="s">
        <v>490</v>
      </c>
      <c r="H51" s="435" t="s">
        <v>470</v>
      </c>
      <c r="I51" s="436"/>
      <c r="J51" s="437" t="s">
        <v>485</v>
      </c>
      <c r="K51" s="437" t="s">
        <v>519</v>
      </c>
      <c r="L51" s="438">
        <v>4</v>
      </c>
    </row>
    <row r="52" spans="1:15" s="122" customFormat="1" ht="27" customHeight="1" thickBot="1">
      <c r="A52" s="468">
        <v>49</v>
      </c>
      <c r="B52" s="440" t="str">
        <f t="shared" ref="B52:B73" si="4">CONCATENATE(H52,"-",J52,"-",K52)</f>
        <v>4X100M-1-2</v>
      </c>
      <c r="C52" s="441"/>
      <c r="D52" s="405">
        <v>258</v>
      </c>
      <c r="E52" s="450">
        <v>35466</v>
      </c>
      <c r="F52" s="408" t="s">
        <v>707</v>
      </c>
      <c r="G52" s="444" t="s">
        <v>490</v>
      </c>
      <c r="H52" s="444" t="s">
        <v>471</v>
      </c>
      <c r="I52" s="445"/>
      <c r="J52" s="446" t="s">
        <v>485</v>
      </c>
      <c r="K52" s="446" t="s">
        <v>519</v>
      </c>
      <c r="L52" s="447">
        <v>4</v>
      </c>
      <c r="M52" s="441">
        <v>264</v>
      </c>
      <c r="N52" s="442" t="s">
        <v>511</v>
      </c>
      <c r="O52" s="444" t="s">
        <v>512</v>
      </c>
    </row>
    <row r="53" spans="1:15" s="122" customFormat="1" ht="27" customHeight="1" thickBot="1">
      <c r="A53" s="409">
        <v>50</v>
      </c>
      <c r="B53" s="396" t="str">
        <f t="shared" si="4"/>
        <v>4X100M-1-2</v>
      </c>
      <c r="C53" s="397"/>
      <c r="D53" s="397">
        <v>255</v>
      </c>
      <c r="E53" s="398" t="s">
        <v>513</v>
      </c>
      <c r="F53" s="400" t="s">
        <v>514</v>
      </c>
      <c r="G53" s="400" t="s">
        <v>490</v>
      </c>
      <c r="H53" s="400" t="s">
        <v>471</v>
      </c>
      <c r="I53" s="402"/>
      <c r="J53" s="403" t="s">
        <v>485</v>
      </c>
      <c r="K53" s="403" t="s">
        <v>519</v>
      </c>
      <c r="L53" s="404">
        <v>4</v>
      </c>
    </row>
    <row r="54" spans="1:15" s="122" customFormat="1" ht="27" customHeight="1">
      <c r="A54" s="409">
        <v>51</v>
      </c>
      <c r="B54" s="396" t="str">
        <f t="shared" si="4"/>
        <v>4X100M-1-2</v>
      </c>
      <c r="C54" s="397"/>
      <c r="D54" s="441">
        <v>264</v>
      </c>
      <c r="E54" s="442" t="s">
        <v>511</v>
      </c>
      <c r="F54" s="444" t="s">
        <v>512</v>
      </c>
      <c r="G54" s="400" t="s">
        <v>490</v>
      </c>
      <c r="H54" s="400" t="s">
        <v>471</v>
      </c>
      <c r="I54" s="402"/>
      <c r="J54" s="403" t="s">
        <v>485</v>
      </c>
      <c r="K54" s="403" t="s">
        <v>519</v>
      </c>
      <c r="L54" s="404">
        <v>4</v>
      </c>
    </row>
    <row r="55" spans="1:15" s="122" customFormat="1" ht="27" customHeight="1">
      <c r="A55" s="409">
        <v>52</v>
      </c>
      <c r="B55" s="396" t="str">
        <f t="shared" si="4"/>
        <v>4X100M-1-2</v>
      </c>
      <c r="C55" s="397"/>
      <c r="D55" s="397">
        <v>266</v>
      </c>
      <c r="E55" s="398" t="s">
        <v>488</v>
      </c>
      <c r="F55" s="400" t="s">
        <v>489</v>
      </c>
      <c r="G55" s="400" t="s">
        <v>490</v>
      </c>
      <c r="H55" s="400" t="s">
        <v>471</v>
      </c>
      <c r="I55" s="402"/>
      <c r="J55" s="403" t="s">
        <v>485</v>
      </c>
      <c r="K55" s="403" t="s">
        <v>519</v>
      </c>
      <c r="L55" s="404">
        <v>4</v>
      </c>
    </row>
    <row r="56" spans="1:15" s="122" customFormat="1" ht="27" customHeight="1">
      <c r="A56" s="409">
        <v>53</v>
      </c>
      <c r="B56" s="396" t="str">
        <f t="shared" si="4"/>
        <v>4X100M-1-2</v>
      </c>
      <c r="C56" s="397"/>
      <c r="D56" s="397">
        <v>256</v>
      </c>
      <c r="E56" s="398" t="s">
        <v>497</v>
      </c>
      <c r="F56" s="400" t="s">
        <v>498</v>
      </c>
      <c r="G56" s="400" t="s">
        <v>490</v>
      </c>
      <c r="H56" s="400" t="s">
        <v>471</v>
      </c>
      <c r="I56" s="402"/>
      <c r="J56" s="403" t="s">
        <v>485</v>
      </c>
      <c r="K56" s="403" t="s">
        <v>519</v>
      </c>
      <c r="L56" s="404">
        <v>4</v>
      </c>
    </row>
    <row r="57" spans="1:15" s="122" customFormat="1" ht="27" customHeight="1" thickBot="1">
      <c r="A57" s="477">
        <v>54</v>
      </c>
      <c r="B57" s="449" t="str">
        <f t="shared" si="4"/>
        <v>4X100M-1-2</v>
      </c>
      <c r="C57" s="405"/>
      <c r="D57" s="405">
        <v>260</v>
      </c>
      <c r="E57" s="450" t="s">
        <v>502</v>
      </c>
      <c r="F57" s="408" t="s">
        <v>503</v>
      </c>
      <c r="G57" s="408" t="s">
        <v>490</v>
      </c>
      <c r="H57" s="408" t="s">
        <v>471</v>
      </c>
      <c r="I57" s="406"/>
      <c r="J57" s="407" t="s">
        <v>485</v>
      </c>
      <c r="K57" s="407" t="s">
        <v>519</v>
      </c>
      <c r="L57" s="452">
        <v>4</v>
      </c>
    </row>
    <row r="58" spans="1:15" s="122" customFormat="1" ht="27" customHeight="1">
      <c r="A58" s="468">
        <v>55</v>
      </c>
      <c r="B58" s="440" t="str">
        <f t="shared" si="4"/>
        <v>4X400M-1-2</v>
      </c>
      <c r="C58" s="441"/>
      <c r="D58" s="441">
        <v>259</v>
      </c>
      <c r="E58" s="442" t="s">
        <v>491</v>
      </c>
      <c r="F58" s="444" t="s">
        <v>492</v>
      </c>
      <c r="G58" s="444" t="s">
        <v>490</v>
      </c>
      <c r="H58" s="444" t="s">
        <v>472</v>
      </c>
      <c r="I58" s="445"/>
      <c r="J58" s="446" t="s">
        <v>485</v>
      </c>
      <c r="K58" s="446" t="s">
        <v>519</v>
      </c>
      <c r="L58" s="447">
        <v>4</v>
      </c>
    </row>
    <row r="59" spans="1:15" s="122" customFormat="1" ht="27" customHeight="1">
      <c r="A59" s="409">
        <v>56</v>
      </c>
      <c r="B59" s="396" t="str">
        <f t="shared" si="4"/>
        <v>4X400M-1-2</v>
      </c>
      <c r="C59" s="397"/>
      <c r="D59" s="397">
        <v>268</v>
      </c>
      <c r="E59" s="398" t="s">
        <v>515</v>
      </c>
      <c r="F59" s="400" t="s">
        <v>516</v>
      </c>
      <c r="G59" s="400" t="s">
        <v>490</v>
      </c>
      <c r="H59" s="400" t="s">
        <v>472</v>
      </c>
      <c r="I59" s="402"/>
      <c r="J59" s="403" t="s">
        <v>485</v>
      </c>
      <c r="K59" s="403" t="s">
        <v>519</v>
      </c>
      <c r="L59" s="404">
        <v>4</v>
      </c>
    </row>
    <row r="60" spans="1:15" s="122" customFormat="1" ht="27" customHeight="1">
      <c r="A60" s="409">
        <v>57</v>
      </c>
      <c r="B60" s="396" t="str">
        <f t="shared" si="4"/>
        <v>4X400M-1-2</v>
      </c>
      <c r="C60" s="397"/>
      <c r="D60" s="397">
        <v>263</v>
      </c>
      <c r="E60" s="398" t="s">
        <v>500</v>
      </c>
      <c r="F60" s="400" t="s">
        <v>501</v>
      </c>
      <c r="G60" s="400" t="s">
        <v>490</v>
      </c>
      <c r="H60" s="400" t="s">
        <v>472</v>
      </c>
      <c r="I60" s="402"/>
      <c r="J60" s="403" t="s">
        <v>485</v>
      </c>
      <c r="K60" s="403" t="s">
        <v>519</v>
      </c>
      <c r="L60" s="404">
        <v>4</v>
      </c>
    </row>
    <row r="61" spans="1:15" s="122" customFormat="1" ht="27" customHeight="1">
      <c r="A61" s="409">
        <v>58</v>
      </c>
      <c r="B61" s="396" t="str">
        <f t="shared" si="4"/>
        <v>4X400M-1-2</v>
      </c>
      <c r="C61" s="397"/>
      <c r="D61" s="397">
        <v>261</v>
      </c>
      <c r="E61" s="398" t="s">
        <v>517</v>
      </c>
      <c r="F61" s="400" t="s">
        <v>518</v>
      </c>
      <c r="G61" s="400" t="s">
        <v>490</v>
      </c>
      <c r="H61" s="400" t="s">
        <v>472</v>
      </c>
      <c r="I61" s="402"/>
      <c r="J61" s="403" t="s">
        <v>485</v>
      </c>
      <c r="K61" s="403" t="s">
        <v>519</v>
      </c>
      <c r="L61" s="404">
        <v>4</v>
      </c>
    </row>
    <row r="62" spans="1:15" s="122" customFormat="1" ht="27" customHeight="1">
      <c r="A62" s="409">
        <v>59</v>
      </c>
      <c r="B62" s="396" t="str">
        <f t="shared" si="4"/>
        <v>4X400M-1-2</v>
      </c>
      <c r="C62" s="397"/>
      <c r="D62" s="397">
        <v>266</v>
      </c>
      <c r="E62" s="398" t="s">
        <v>488</v>
      </c>
      <c r="F62" s="400" t="s">
        <v>489</v>
      </c>
      <c r="G62" s="400" t="s">
        <v>490</v>
      </c>
      <c r="H62" s="400" t="s">
        <v>472</v>
      </c>
      <c r="I62" s="402"/>
      <c r="J62" s="403" t="s">
        <v>485</v>
      </c>
      <c r="K62" s="403" t="s">
        <v>519</v>
      </c>
      <c r="L62" s="404">
        <v>4</v>
      </c>
    </row>
    <row r="63" spans="1:15" s="122" customFormat="1" ht="27" customHeight="1" thickBot="1">
      <c r="A63" s="477">
        <v>60</v>
      </c>
      <c r="B63" s="449" t="str">
        <f t="shared" si="4"/>
        <v>4X400M-1-2</v>
      </c>
      <c r="C63" s="405"/>
      <c r="D63" s="405">
        <v>258</v>
      </c>
      <c r="E63" s="450">
        <v>35466</v>
      </c>
      <c r="F63" s="408" t="s">
        <v>707</v>
      </c>
      <c r="G63" s="408" t="s">
        <v>490</v>
      </c>
      <c r="H63" s="408" t="s">
        <v>472</v>
      </c>
      <c r="I63" s="406"/>
      <c r="J63" s="407" t="s">
        <v>485</v>
      </c>
      <c r="K63" s="407" t="s">
        <v>519</v>
      </c>
      <c r="L63" s="452">
        <v>4</v>
      </c>
    </row>
    <row r="64" spans="1:15" s="122" customFormat="1" ht="27" customHeight="1">
      <c r="A64" s="395">
        <v>61</v>
      </c>
      <c r="B64" s="410" t="str">
        <f t="shared" si="4"/>
        <v>100M-1-3</v>
      </c>
      <c r="C64" s="411"/>
      <c r="D64" s="411">
        <v>368</v>
      </c>
      <c r="E64" s="412">
        <v>33378</v>
      </c>
      <c r="F64" s="413" t="s">
        <v>709</v>
      </c>
      <c r="G64" s="414" t="s">
        <v>665</v>
      </c>
      <c r="H64" s="415" t="s">
        <v>119</v>
      </c>
      <c r="I64" s="416"/>
      <c r="J64" s="417" t="s">
        <v>485</v>
      </c>
      <c r="K64" s="417" t="s">
        <v>678</v>
      </c>
      <c r="L64" s="418">
        <v>6</v>
      </c>
    </row>
    <row r="65" spans="1:12" s="122" customFormat="1" ht="27" customHeight="1">
      <c r="A65" s="395">
        <v>62</v>
      </c>
      <c r="B65" s="410" t="str">
        <f t="shared" si="4"/>
        <v>200M-1-3</v>
      </c>
      <c r="C65" s="411"/>
      <c r="D65" s="411">
        <v>370</v>
      </c>
      <c r="E65" s="412">
        <v>34335</v>
      </c>
      <c r="F65" s="413" t="s">
        <v>667</v>
      </c>
      <c r="G65" s="414" t="s">
        <v>665</v>
      </c>
      <c r="H65" s="415" t="s">
        <v>261</v>
      </c>
      <c r="I65" s="416"/>
      <c r="J65" s="417" t="s">
        <v>485</v>
      </c>
      <c r="K65" s="417" t="s">
        <v>678</v>
      </c>
      <c r="L65" s="418">
        <v>6</v>
      </c>
    </row>
    <row r="66" spans="1:12" s="122" customFormat="1" ht="27" customHeight="1">
      <c r="A66" s="395">
        <v>63</v>
      </c>
      <c r="B66" s="410" t="str">
        <f t="shared" si="4"/>
        <v>400M-1-3</v>
      </c>
      <c r="C66" s="411"/>
      <c r="D66" s="411">
        <v>370</v>
      </c>
      <c r="E66" s="412">
        <v>34335</v>
      </c>
      <c r="F66" s="413" t="s">
        <v>667</v>
      </c>
      <c r="G66" s="414" t="s">
        <v>665</v>
      </c>
      <c r="H66" s="415" t="s">
        <v>262</v>
      </c>
      <c r="I66" s="416"/>
      <c r="J66" s="417" t="s">
        <v>485</v>
      </c>
      <c r="K66" s="417" t="s">
        <v>678</v>
      </c>
      <c r="L66" s="418">
        <v>6</v>
      </c>
    </row>
    <row r="67" spans="1:12" s="122" customFormat="1" ht="27" customHeight="1">
      <c r="A67" s="395">
        <v>64</v>
      </c>
      <c r="B67" s="410" t="str">
        <f t="shared" si="4"/>
        <v>800M-1-3</v>
      </c>
      <c r="C67" s="411"/>
      <c r="D67" s="411">
        <v>371</v>
      </c>
      <c r="E67" s="412">
        <v>33496</v>
      </c>
      <c r="F67" s="413" t="s">
        <v>668</v>
      </c>
      <c r="G67" s="414" t="s">
        <v>665</v>
      </c>
      <c r="H67" s="415" t="s">
        <v>110</v>
      </c>
      <c r="I67" s="416"/>
      <c r="J67" s="417" t="s">
        <v>485</v>
      </c>
      <c r="K67" s="417" t="s">
        <v>678</v>
      </c>
      <c r="L67" s="418">
        <v>6</v>
      </c>
    </row>
    <row r="68" spans="1:12" s="122" customFormat="1" ht="29.25" customHeight="1" thickBot="1">
      <c r="A68" s="395">
        <v>65</v>
      </c>
      <c r="B68" s="410" t="str">
        <f t="shared" si="4"/>
        <v>1500M-1-3</v>
      </c>
      <c r="C68" s="411"/>
      <c r="D68" s="425">
        <v>377</v>
      </c>
      <c r="E68" s="479">
        <v>35431</v>
      </c>
      <c r="F68" s="480" t="s">
        <v>677</v>
      </c>
      <c r="G68" s="414" t="s">
        <v>665</v>
      </c>
      <c r="H68" s="415" t="s">
        <v>210</v>
      </c>
      <c r="I68" s="416"/>
      <c r="J68" s="417" t="s">
        <v>485</v>
      </c>
      <c r="K68" s="417" t="s">
        <v>678</v>
      </c>
      <c r="L68" s="418">
        <v>6</v>
      </c>
    </row>
    <row r="69" spans="1:12" s="122" customFormat="1" ht="29.25" customHeight="1">
      <c r="A69" s="395">
        <v>66</v>
      </c>
      <c r="B69" s="410" t="str">
        <f t="shared" si="4"/>
        <v>3000M-1-3</v>
      </c>
      <c r="C69" s="411"/>
      <c r="D69" s="411">
        <v>373</v>
      </c>
      <c r="E69" s="412">
        <v>32897</v>
      </c>
      <c r="F69" s="413" t="s">
        <v>669</v>
      </c>
      <c r="G69" s="414" t="s">
        <v>665</v>
      </c>
      <c r="H69" s="415" t="s">
        <v>351</v>
      </c>
      <c r="I69" s="416"/>
      <c r="J69" s="417" t="s">
        <v>485</v>
      </c>
      <c r="K69" s="417" t="s">
        <v>678</v>
      </c>
      <c r="L69" s="418">
        <v>6</v>
      </c>
    </row>
    <row r="70" spans="1:12" s="122" customFormat="1" ht="29.25" customHeight="1">
      <c r="A70" s="395">
        <v>67</v>
      </c>
      <c r="B70" s="410" t="str">
        <f t="shared" si="4"/>
        <v>5000M-1-3</v>
      </c>
      <c r="C70" s="411"/>
      <c r="D70" s="411">
        <v>374</v>
      </c>
      <c r="E70" s="412">
        <v>33970</v>
      </c>
      <c r="F70" s="413" t="s">
        <v>670</v>
      </c>
      <c r="G70" s="414" t="s">
        <v>665</v>
      </c>
      <c r="H70" s="415" t="s">
        <v>467</v>
      </c>
      <c r="I70" s="416"/>
      <c r="J70" s="417" t="s">
        <v>485</v>
      </c>
      <c r="K70" s="417" t="s">
        <v>678</v>
      </c>
      <c r="L70" s="418">
        <v>6</v>
      </c>
    </row>
    <row r="71" spans="1:12" s="122" customFormat="1" ht="29.25" customHeight="1">
      <c r="A71" s="395">
        <v>68</v>
      </c>
      <c r="B71" s="410" t="str">
        <f t="shared" si="4"/>
        <v>100M.ENG.-1-3</v>
      </c>
      <c r="C71" s="411"/>
      <c r="D71" s="411">
        <v>369</v>
      </c>
      <c r="E71" s="412">
        <v>33029</v>
      </c>
      <c r="F71" s="413" t="s">
        <v>666</v>
      </c>
      <c r="G71" s="414" t="s">
        <v>665</v>
      </c>
      <c r="H71" s="415" t="s">
        <v>499</v>
      </c>
      <c r="I71" s="416"/>
      <c r="J71" s="417" t="s">
        <v>485</v>
      </c>
      <c r="K71" s="417" t="s">
        <v>678</v>
      </c>
      <c r="L71" s="418">
        <v>6</v>
      </c>
    </row>
    <row r="72" spans="1:12" s="122" customFormat="1" ht="29.25" customHeight="1">
      <c r="A72" s="395">
        <v>69</v>
      </c>
      <c r="B72" s="410" t="str">
        <f t="shared" si="4"/>
        <v>400M.ENG-1-3</v>
      </c>
      <c r="C72" s="411"/>
      <c r="D72" s="411">
        <v>369</v>
      </c>
      <c r="E72" s="412">
        <v>33029</v>
      </c>
      <c r="F72" s="413" t="s">
        <v>666</v>
      </c>
      <c r="G72" s="414" t="s">
        <v>665</v>
      </c>
      <c r="H72" s="415" t="s">
        <v>468</v>
      </c>
      <c r="I72" s="416"/>
      <c r="J72" s="417" t="s">
        <v>485</v>
      </c>
      <c r="K72" s="417" t="s">
        <v>678</v>
      </c>
      <c r="L72" s="418">
        <v>6</v>
      </c>
    </row>
    <row r="73" spans="1:12" s="122" customFormat="1" ht="29.25" customHeight="1">
      <c r="A73" s="395">
        <v>70</v>
      </c>
      <c r="B73" s="410" t="str">
        <f t="shared" si="4"/>
        <v>3000M.ENG-1-3</v>
      </c>
      <c r="C73" s="411"/>
      <c r="D73" s="411">
        <v>373</v>
      </c>
      <c r="E73" s="412">
        <v>32897</v>
      </c>
      <c r="F73" s="413" t="s">
        <v>669</v>
      </c>
      <c r="G73" s="414" t="s">
        <v>665</v>
      </c>
      <c r="H73" s="415" t="s">
        <v>469</v>
      </c>
      <c r="I73" s="416"/>
      <c r="J73" s="417" t="s">
        <v>485</v>
      </c>
      <c r="K73" s="417" t="s">
        <v>678</v>
      </c>
      <c r="L73" s="418">
        <v>6</v>
      </c>
    </row>
    <row r="74" spans="1:12" s="122" customFormat="1" ht="29.25" customHeight="1">
      <c r="A74" s="395">
        <v>71</v>
      </c>
      <c r="B74" s="410" t="str">
        <f t="shared" ref="B74:B81" si="5">CONCATENATE(H74,"-",L74)</f>
        <v>UZUN-6</v>
      </c>
      <c r="C74" s="411"/>
      <c r="D74" s="411">
        <v>368</v>
      </c>
      <c r="E74" s="412">
        <v>33378</v>
      </c>
      <c r="F74" s="413" t="s">
        <v>709</v>
      </c>
      <c r="G74" s="414" t="s">
        <v>665</v>
      </c>
      <c r="H74" s="415" t="s">
        <v>72</v>
      </c>
      <c r="I74" s="416"/>
      <c r="J74" s="417" t="s">
        <v>485</v>
      </c>
      <c r="K74" s="417" t="s">
        <v>678</v>
      </c>
      <c r="L74" s="418">
        <v>6</v>
      </c>
    </row>
    <row r="75" spans="1:12" s="122" customFormat="1" ht="29.25" customHeight="1">
      <c r="A75" s="395">
        <v>72</v>
      </c>
      <c r="B75" s="410" t="str">
        <f t="shared" si="5"/>
        <v>ÜÇADIM-6</v>
      </c>
      <c r="C75" s="411"/>
      <c r="D75" s="411">
        <v>375</v>
      </c>
      <c r="E75" s="412">
        <v>34596</v>
      </c>
      <c r="F75" s="413" t="s">
        <v>710</v>
      </c>
      <c r="G75" s="414" t="s">
        <v>665</v>
      </c>
      <c r="H75" s="415" t="s">
        <v>264</v>
      </c>
      <c r="I75" s="416"/>
      <c r="J75" s="417" t="s">
        <v>485</v>
      </c>
      <c r="K75" s="417" t="s">
        <v>678</v>
      </c>
      <c r="L75" s="418">
        <v>6</v>
      </c>
    </row>
    <row r="76" spans="1:12" s="122" customFormat="1" ht="29.25" customHeight="1">
      <c r="A76" s="395">
        <v>73</v>
      </c>
      <c r="B76" s="410" t="str">
        <f t="shared" si="5"/>
        <v>YÜKSEK-6</v>
      </c>
      <c r="C76" s="411"/>
      <c r="D76" s="411">
        <v>376</v>
      </c>
      <c r="E76" s="412">
        <v>35885</v>
      </c>
      <c r="F76" s="413" t="s">
        <v>672</v>
      </c>
      <c r="G76" s="414" t="s">
        <v>665</v>
      </c>
      <c r="H76" s="415" t="s">
        <v>73</v>
      </c>
      <c r="I76" s="416"/>
      <c r="J76" s="417" t="s">
        <v>485</v>
      </c>
      <c r="K76" s="417" t="s">
        <v>678</v>
      </c>
      <c r="L76" s="418">
        <v>6</v>
      </c>
    </row>
    <row r="77" spans="1:12" s="122" customFormat="1" ht="29.25" customHeight="1">
      <c r="A77" s="395">
        <v>74</v>
      </c>
      <c r="B77" s="410" t="str">
        <f t="shared" si="5"/>
        <v>SIRIK-6</v>
      </c>
      <c r="C77" s="411"/>
      <c r="D77" s="411">
        <v>376</v>
      </c>
      <c r="E77" s="412">
        <v>35885</v>
      </c>
      <c r="F77" s="413" t="s">
        <v>672</v>
      </c>
      <c r="G77" s="414" t="s">
        <v>665</v>
      </c>
      <c r="H77" s="415" t="s">
        <v>265</v>
      </c>
      <c r="I77" s="416"/>
      <c r="J77" s="417" t="s">
        <v>485</v>
      </c>
      <c r="K77" s="417" t="s">
        <v>678</v>
      </c>
      <c r="L77" s="418">
        <v>6</v>
      </c>
    </row>
    <row r="78" spans="1:12" s="122" customFormat="1" ht="29.25" customHeight="1">
      <c r="A78" s="395">
        <v>75</v>
      </c>
      <c r="B78" s="410" t="str">
        <f t="shared" si="5"/>
        <v>DiSK-6</v>
      </c>
      <c r="C78" s="411"/>
      <c r="D78" s="411">
        <v>379</v>
      </c>
      <c r="E78" s="412">
        <v>32874</v>
      </c>
      <c r="F78" s="413" t="s">
        <v>673</v>
      </c>
      <c r="G78" s="414" t="s">
        <v>665</v>
      </c>
      <c r="H78" s="415" t="s">
        <v>674</v>
      </c>
      <c r="I78" s="416"/>
      <c r="J78" s="417" t="s">
        <v>485</v>
      </c>
      <c r="K78" s="417" t="s">
        <v>678</v>
      </c>
      <c r="L78" s="418">
        <v>6</v>
      </c>
    </row>
    <row r="79" spans="1:12" s="122" customFormat="1" ht="29.25" customHeight="1">
      <c r="A79" s="395">
        <v>76</v>
      </c>
      <c r="B79" s="410" t="str">
        <f t="shared" si="5"/>
        <v>CİRİT-6</v>
      </c>
      <c r="C79" s="411"/>
      <c r="D79" s="411">
        <v>372</v>
      </c>
      <c r="E79" s="412">
        <v>35438</v>
      </c>
      <c r="F79" s="413" t="s">
        <v>675</v>
      </c>
      <c r="G79" s="414" t="s">
        <v>665</v>
      </c>
      <c r="H79" s="415" t="s">
        <v>214</v>
      </c>
      <c r="I79" s="416"/>
      <c r="J79" s="417" t="s">
        <v>485</v>
      </c>
      <c r="K79" s="417" t="s">
        <v>678</v>
      </c>
      <c r="L79" s="418">
        <v>6</v>
      </c>
    </row>
    <row r="80" spans="1:12" s="122" customFormat="1" ht="29.25" customHeight="1">
      <c r="A80" s="395">
        <v>77</v>
      </c>
      <c r="B80" s="410" t="str">
        <f t="shared" si="5"/>
        <v>GÜLLE-6</v>
      </c>
      <c r="C80" s="411"/>
      <c r="D80" s="411">
        <v>375</v>
      </c>
      <c r="E80" s="412">
        <v>34596</v>
      </c>
      <c r="F80" s="413" t="s">
        <v>710</v>
      </c>
      <c r="G80" s="414" t="s">
        <v>665</v>
      </c>
      <c r="H80" s="415" t="s">
        <v>212</v>
      </c>
      <c r="I80" s="416"/>
      <c r="J80" s="417" t="s">
        <v>485</v>
      </c>
      <c r="K80" s="417" t="s">
        <v>678</v>
      </c>
      <c r="L80" s="418">
        <v>6</v>
      </c>
    </row>
    <row r="81" spans="1:12" s="122" customFormat="1" ht="29.25" customHeight="1" thickBot="1">
      <c r="A81" s="429">
        <v>78</v>
      </c>
      <c r="B81" s="459" t="str">
        <f t="shared" si="5"/>
        <v>ÇEKİÇ-6</v>
      </c>
      <c r="C81" s="460"/>
      <c r="D81" s="460">
        <v>379</v>
      </c>
      <c r="E81" s="461">
        <v>32874</v>
      </c>
      <c r="F81" s="462" t="s">
        <v>673</v>
      </c>
      <c r="G81" s="463" t="s">
        <v>665</v>
      </c>
      <c r="H81" s="464" t="s">
        <v>470</v>
      </c>
      <c r="I81" s="465"/>
      <c r="J81" s="466" t="s">
        <v>485</v>
      </c>
      <c r="K81" s="466" t="s">
        <v>678</v>
      </c>
      <c r="L81" s="467">
        <v>6</v>
      </c>
    </row>
    <row r="82" spans="1:12" s="122" customFormat="1" ht="29.25" customHeight="1">
      <c r="A82" s="439">
        <v>79</v>
      </c>
      <c r="B82" s="469" t="str">
        <f t="shared" ref="B82:B103" si="6">CONCATENATE(H82,"-",J82,"-",K82)</f>
        <v>4X100M-1-3</v>
      </c>
      <c r="C82" s="470"/>
      <c r="D82" s="470">
        <v>368</v>
      </c>
      <c r="E82" s="471">
        <v>33378</v>
      </c>
      <c r="F82" s="472" t="s">
        <v>709</v>
      </c>
      <c r="G82" s="473" t="s">
        <v>665</v>
      </c>
      <c r="H82" s="473" t="s">
        <v>471</v>
      </c>
      <c r="I82" s="474"/>
      <c r="J82" s="475" t="s">
        <v>485</v>
      </c>
      <c r="K82" s="475" t="s">
        <v>678</v>
      </c>
      <c r="L82" s="476">
        <v>6</v>
      </c>
    </row>
    <row r="83" spans="1:12" s="207" customFormat="1" ht="28.5" customHeight="1">
      <c r="A83" s="395">
        <v>80</v>
      </c>
      <c r="B83" s="410" t="str">
        <f t="shared" si="6"/>
        <v>4X100M-1-3</v>
      </c>
      <c r="C83" s="411"/>
      <c r="D83" s="411">
        <v>369</v>
      </c>
      <c r="E83" s="412">
        <v>33029</v>
      </c>
      <c r="F83" s="413" t="s">
        <v>666</v>
      </c>
      <c r="G83" s="414" t="s">
        <v>665</v>
      </c>
      <c r="H83" s="414" t="s">
        <v>471</v>
      </c>
      <c r="I83" s="416"/>
      <c r="J83" s="417" t="s">
        <v>485</v>
      </c>
      <c r="K83" s="417" t="s">
        <v>678</v>
      </c>
      <c r="L83" s="418">
        <v>6</v>
      </c>
    </row>
    <row r="84" spans="1:12" s="207" customFormat="1" ht="24" customHeight="1">
      <c r="A84" s="395">
        <v>81</v>
      </c>
      <c r="B84" s="410" t="str">
        <f t="shared" si="6"/>
        <v>4X100M-1-3</v>
      </c>
      <c r="C84" s="411"/>
      <c r="D84" s="411">
        <v>370</v>
      </c>
      <c r="E84" s="412">
        <v>34335</v>
      </c>
      <c r="F84" s="413" t="s">
        <v>667</v>
      </c>
      <c r="G84" s="414" t="s">
        <v>665</v>
      </c>
      <c r="H84" s="414" t="s">
        <v>471</v>
      </c>
      <c r="I84" s="416"/>
      <c r="J84" s="417" t="s">
        <v>485</v>
      </c>
      <c r="K84" s="417" t="s">
        <v>678</v>
      </c>
      <c r="L84" s="418">
        <v>6</v>
      </c>
    </row>
    <row r="85" spans="1:12" s="207" customFormat="1" ht="24" customHeight="1">
      <c r="A85" s="395">
        <v>82</v>
      </c>
      <c r="B85" s="410" t="str">
        <f t="shared" si="6"/>
        <v>4X100M-1-3</v>
      </c>
      <c r="C85" s="411"/>
      <c r="D85" s="411">
        <v>378</v>
      </c>
      <c r="E85" s="412">
        <v>35065</v>
      </c>
      <c r="F85" s="413" t="s">
        <v>676</v>
      </c>
      <c r="G85" s="414" t="s">
        <v>665</v>
      </c>
      <c r="H85" s="414" t="s">
        <v>471</v>
      </c>
      <c r="I85" s="416"/>
      <c r="J85" s="417" t="s">
        <v>485</v>
      </c>
      <c r="K85" s="417" t="s">
        <v>678</v>
      </c>
      <c r="L85" s="418">
        <v>6</v>
      </c>
    </row>
    <row r="86" spans="1:12" s="207" customFormat="1" ht="24" customHeight="1">
      <c r="A86" s="395">
        <v>83</v>
      </c>
      <c r="B86" s="410" t="str">
        <f t="shared" si="6"/>
        <v>4X100M-1-3</v>
      </c>
      <c r="C86" s="411"/>
      <c r="D86" s="411">
        <v>375</v>
      </c>
      <c r="E86" s="412">
        <v>33604</v>
      </c>
      <c r="F86" s="413" t="s">
        <v>671</v>
      </c>
      <c r="G86" s="414" t="s">
        <v>665</v>
      </c>
      <c r="H86" s="414" t="s">
        <v>471</v>
      </c>
      <c r="I86" s="416"/>
      <c r="J86" s="417" t="s">
        <v>485</v>
      </c>
      <c r="K86" s="417" t="s">
        <v>678</v>
      </c>
      <c r="L86" s="418">
        <v>6</v>
      </c>
    </row>
    <row r="87" spans="1:12" s="207" customFormat="1" ht="24" customHeight="1" thickBot="1">
      <c r="A87" s="448">
        <v>84</v>
      </c>
      <c r="B87" s="478" t="str">
        <f t="shared" si="6"/>
        <v>4X100M-1-3</v>
      </c>
      <c r="C87" s="425"/>
      <c r="D87" s="425">
        <v>377</v>
      </c>
      <c r="E87" s="479">
        <v>35431</v>
      </c>
      <c r="F87" s="480" t="s">
        <v>677</v>
      </c>
      <c r="G87" s="427" t="s">
        <v>665</v>
      </c>
      <c r="H87" s="427" t="s">
        <v>471</v>
      </c>
      <c r="I87" s="419"/>
      <c r="J87" s="420" t="s">
        <v>485</v>
      </c>
      <c r="K87" s="420" t="s">
        <v>678</v>
      </c>
      <c r="L87" s="421">
        <v>6</v>
      </c>
    </row>
    <row r="88" spans="1:12" s="207" customFormat="1" ht="24" customHeight="1">
      <c r="A88" s="439">
        <v>85</v>
      </c>
      <c r="B88" s="469" t="str">
        <f t="shared" si="6"/>
        <v>4X400M-1-3</v>
      </c>
      <c r="C88" s="470"/>
      <c r="D88" s="470">
        <v>369</v>
      </c>
      <c r="E88" s="471">
        <v>33029</v>
      </c>
      <c r="F88" s="472" t="s">
        <v>666</v>
      </c>
      <c r="G88" s="473" t="s">
        <v>665</v>
      </c>
      <c r="H88" s="473" t="s">
        <v>472</v>
      </c>
      <c r="I88" s="474"/>
      <c r="J88" s="475" t="s">
        <v>485</v>
      </c>
      <c r="K88" s="475" t="s">
        <v>678</v>
      </c>
      <c r="L88" s="476">
        <v>6</v>
      </c>
    </row>
    <row r="89" spans="1:12" s="207" customFormat="1" ht="24" customHeight="1">
      <c r="A89" s="395">
        <v>86</v>
      </c>
      <c r="B89" s="410" t="str">
        <f t="shared" si="6"/>
        <v>4X400M-1-3</v>
      </c>
      <c r="C89" s="411"/>
      <c r="D89" s="411">
        <v>370</v>
      </c>
      <c r="E89" s="412">
        <v>34335</v>
      </c>
      <c r="F89" s="413" t="s">
        <v>667</v>
      </c>
      <c r="G89" s="414" t="s">
        <v>665</v>
      </c>
      <c r="H89" s="414" t="s">
        <v>472</v>
      </c>
      <c r="I89" s="416"/>
      <c r="J89" s="417" t="s">
        <v>485</v>
      </c>
      <c r="K89" s="417" t="s">
        <v>678</v>
      </c>
      <c r="L89" s="418">
        <v>6</v>
      </c>
    </row>
    <row r="90" spans="1:12" s="207" customFormat="1" ht="24" customHeight="1">
      <c r="A90" s="395">
        <v>87</v>
      </c>
      <c r="B90" s="410" t="str">
        <f t="shared" si="6"/>
        <v>4X400M-1-3</v>
      </c>
      <c r="C90" s="411"/>
      <c r="D90" s="411">
        <v>373</v>
      </c>
      <c r="E90" s="412">
        <v>32897</v>
      </c>
      <c r="F90" s="413" t="s">
        <v>669</v>
      </c>
      <c r="G90" s="414" t="s">
        <v>665</v>
      </c>
      <c r="H90" s="414" t="s">
        <v>472</v>
      </c>
      <c r="I90" s="416"/>
      <c r="J90" s="417" t="s">
        <v>485</v>
      </c>
      <c r="K90" s="417" t="s">
        <v>678</v>
      </c>
      <c r="L90" s="418">
        <v>6</v>
      </c>
    </row>
    <row r="91" spans="1:12" s="207" customFormat="1" ht="25.5" customHeight="1">
      <c r="A91" s="395">
        <v>88</v>
      </c>
      <c r="B91" s="410" t="str">
        <f t="shared" si="6"/>
        <v>4X400M-1-3</v>
      </c>
      <c r="C91" s="411"/>
      <c r="D91" s="411">
        <v>368</v>
      </c>
      <c r="E91" s="412">
        <v>33378</v>
      </c>
      <c r="F91" s="413" t="s">
        <v>664</v>
      </c>
      <c r="G91" s="414" t="s">
        <v>665</v>
      </c>
      <c r="H91" s="414" t="s">
        <v>472</v>
      </c>
      <c r="I91" s="416"/>
      <c r="J91" s="417" t="s">
        <v>485</v>
      </c>
      <c r="K91" s="417" t="s">
        <v>678</v>
      </c>
      <c r="L91" s="418">
        <v>6</v>
      </c>
    </row>
    <row r="92" spans="1:12" s="207" customFormat="1" ht="24" customHeight="1">
      <c r="A92" s="395">
        <v>89</v>
      </c>
      <c r="B92" s="410" t="str">
        <f t="shared" si="6"/>
        <v>4X400M-1-3</v>
      </c>
      <c r="C92" s="411"/>
      <c r="D92" s="411">
        <v>377</v>
      </c>
      <c r="E92" s="412">
        <v>35431</v>
      </c>
      <c r="F92" s="413" t="s">
        <v>677</v>
      </c>
      <c r="G92" s="414" t="s">
        <v>665</v>
      </c>
      <c r="H92" s="414" t="s">
        <v>472</v>
      </c>
      <c r="I92" s="416"/>
      <c r="J92" s="417" t="s">
        <v>485</v>
      </c>
      <c r="K92" s="417" t="s">
        <v>678</v>
      </c>
      <c r="L92" s="418">
        <v>6</v>
      </c>
    </row>
    <row r="93" spans="1:12" s="207" customFormat="1" ht="24" customHeight="1" thickBot="1">
      <c r="A93" s="448">
        <v>90</v>
      </c>
      <c r="B93" s="478" t="str">
        <f t="shared" si="6"/>
        <v>4X400M-1-3</v>
      </c>
      <c r="C93" s="425"/>
      <c r="D93" s="425">
        <v>378</v>
      </c>
      <c r="E93" s="479">
        <v>35065</v>
      </c>
      <c r="F93" s="480" t="s">
        <v>676</v>
      </c>
      <c r="G93" s="427" t="s">
        <v>665</v>
      </c>
      <c r="H93" s="427" t="s">
        <v>472</v>
      </c>
      <c r="I93" s="419"/>
      <c r="J93" s="420" t="s">
        <v>485</v>
      </c>
      <c r="K93" s="420" t="s">
        <v>678</v>
      </c>
      <c r="L93" s="421">
        <v>6</v>
      </c>
    </row>
    <row r="94" spans="1:12" s="207" customFormat="1" ht="24" customHeight="1">
      <c r="A94" s="453">
        <v>91</v>
      </c>
      <c r="B94" s="522" t="str">
        <f t="shared" si="6"/>
        <v>100M-1-4</v>
      </c>
      <c r="C94" s="523"/>
      <c r="D94" s="523">
        <v>294</v>
      </c>
      <c r="E94" s="524">
        <v>30820</v>
      </c>
      <c r="F94" s="526" t="s">
        <v>548</v>
      </c>
      <c r="G94" s="525" t="s">
        <v>549</v>
      </c>
      <c r="H94" s="527" t="s">
        <v>119</v>
      </c>
      <c r="I94" s="528"/>
      <c r="J94" s="529" t="s">
        <v>485</v>
      </c>
      <c r="K94" s="529" t="s">
        <v>568</v>
      </c>
      <c r="L94" s="530">
        <v>8</v>
      </c>
    </row>
    <row r="95" spans="1:12" s="207" customFormat="1" ht="24" customHeight="1" thickBot="1">
      <c r="A95" s="409">
        <v>92</v>
      </c>
      <c r="B95" s="396" t="str">
        <f t="shared" si="6"/>
        <v>200M-1-4</v>
      </c>
      <c r="C95" s="397"/>
      <c r="D95" s="397">
        <v>294</v>
      </c>
      <c r="E95" s="398">
        <v>30820</v>
      </c>
      <c r="F95" s="399" t="s">
        <v>548</v>
      </c>
      <c r="G95" s="400" t="s">
        <v>549</v>
      </c>
      <c r="H95" s="401" t="s">
        <v>261</v>
      </c>
      <c r="I95" s="406"/>
      <c r="J95" s="407" t="s">
        <v>485</v>
      </c>
      <c r="K95" s="407" t="s">
        <v>568</v>
      </c>
      <c r="L95" s="452">
        <v>8</v>
      </c>
    </row>
    <row r="96" spans="1:12" s="207" customFormat="1" ht="24" customHeight="1">
      <c r="A96" s="409">
        <v>93</v>
      </c>
      <c r="B96" s="396" t="str">
        <f t="shared" si="6"/>
        <v>400M-1-4</v>
      </c>
      <c r="C96" s="397"/>
      <c r="D96" s="397">
        <v>287</v>
      </c>
      <c r="E96" s="398">
        <v>31619</v>
      </c>
      <c r="F96" s="399" t="s">
        <v>550</v>
      </c>
      <c r="G96" s="400" t="s">
        <v>549</v>
      </c>
      <c r="H96" s="401" t="s">
        <v>262</v>
      </c>
      <c r="I96" s="528"/>
      <c r="J96" s="529" t="s">
        <v>485</v>
      </c>
      <c r="K96" s="529" t="s">
        <v>568</v>
      </c>
      <c r="L96" s="530">
        <v>8</v>
      </c>
    </row>
    <row r="97" spans="1:12" s="207" customFormat="1" ht="24" customHeight="1">
      <c r="A97" s="409">
        <v>94</v>
      </c>
      <c r="B97" s="396" t="str">
        <f t="shared" si="6"/>
        <v>800M-1-4</v>
      </c>
      <c r="C97" s="397"/>
      <c r="D97" s="397">
        <v>301</v>
      </c>
      <c r="E97" s="398">
        <v>33285</v>
      </c>
      <c r="F97" s="399" t="s">
        <v>551</v>
      </c>
      <c r="G97" s="400" t="s">
        <v>549</v>
      </c>
      <c r="H97" s="401" t="s">
        <v>110</v>
      </c>
      <c r="I97" s="528"/>
      <c r="J97" s="529" t="s">
        <v>485</v>
      </c>
      <c r="K97" s="529" t="s">
        <v>568</v>
      </c>
      <c r="L97" s="530">
        <v>8</v>
      </c>
    </row>
    <row r="98" spans="1:12" s="207" customFormat="1" ht="24" customHeight="1">
      <c r="A98" s="409">
        <v>95</v>
      </c>
      <c r="B98" s="396" t="str">
        <f t="shared" si="6"/>
        <v>1500M-1-4</v>
      </c>
      <c r="C98" s="397"/>
      <c r="D98" s="397">
        <v>301</v>
      </c>
      <c r="E98" s="398">
        <v>33285</v>
      </c>
      <c r="F98" s="399" t="s">
        <v>551</v>
      </c>
      <c r="G98" s="400" t="s">
        <v>549</v>
      </c>
      <c r="H98" s="401" t="s">
        <v>210</v>
      </c>
      <c r="I98" s="528"/>
      <c r="J98" s="529" t="s">
        <v>485</v>
      </c>
      <c r="K98" s="529" t="s">
        <v>568</v>
      </c>
      <c r="L98" s="530">
        <v>8</v>
      </c>
    </row>
    <row r="99" spans="1:12" s="207" customFormat="1" ht="24.75" customHeight="1">
      <c r="A99" s="409">
        <v>96</v>
      </c>
      <c r="B99" s="396" t="str">
        <f t="shared" si="6"/>
        <v>3000M-1-4</v>
      </c>
      <c r="C99" s="397"/>
      <c r="D99" s="397">
        <v>291</v>
      </c>
      <c r="E99" s="398">
        <v>31362</v>
      </c>
      <c r="F99" s="399" t="s">
        <v>552</v>
      </c>
      <c r="G99" s="400" t="s">
        <v>549</v>
      </c>
      <c r="H99" s="401" t="s">
        <v>351</v>
      </c>
      <c r="I99" s="402"/>
      <c r="J99" s="403" t="s">
        <v>485</v>
      </c>
      <c r="K99" s="403" t="s">
        <v>568</v>
      </c>
      <c r="L99" s="404">
        <v>8</v>
      </c>
    </row>
    <row r="100" spans="1:12" s="207" customFormat="1" ht="24" customHeight="1">
      <c r="A100" s="409">
        <v>97</v>
      </c>
      <c r="B100" s="396" t="str">
        <f t="shared" si="6"/>
        <v>5000M-1-4</v>
      </c>
      <c r="C100" s="397"/>
      <c r="D100" s="397">
        <v>293</v>
      </c>
      <c r="E100" s="398">
        <v>35040</v>
      </c>
      <c r="F100" s="399" t="s">
        <v>553</v>
      </c>
      <c r="G100" s="400" t="s">
        <v>549</v>
      </c>
      <c r="H100" s="401" t="s">
        <v>467</v>
      </c>
      <c r="I100" s="402"/>
      <c r="J100" s="403" t="s">
        <v>485</v>
      </c>
      <c r="K100" s="403" t="s">
        <v>568</v>
      </c>
      <c r="L100" s="404">
        <v>8</v>
      </c>
    </row>
    <row r="101" spans="1:12" s="207" customFormat="1" ht="24" customHeight="1">
      <c r="A101" s="409">
        <v>98</v>
      </c>
      <c r="B101" s="396" t="str">
        <f t="shared" si="6"/>
        <v>100M.ENG.-1-4</v>
      </c>
      <c r="C101" s="397"/>
      <c r="D101" s="397">
        <v>298</v>
      </c>
      <c r="E101" s="398">
        <v>31276</v>
      </c>
      <c r="F101" s="399" t="s">
        <v>554</v>
      </c>
      <c r="G101" s="400" t="s">
        <v>549</v>
      </c>
      <c r="H101" s="401" t="s">
        <v>499</v>
      </c>
      <c r="I101" s="402"/>
      <c r="J101" s="403" t="s">
        <v>485</v>
      </c>
      <c r="K101" s="403" t="s">
        <v>568</v>
      </c>
      <c r="L101" s="404">
        <v>8</v>
      </c>
    </row>
    <row r="102" spans="1:12" s="207" customFormat="1" ht="24" customHeight="1">
      <c r="A102" s="409">
        <v>99</v>
      </c>
      <c r="B102" s="396" t="str">
        <f t="shared" si="6"/>
        <v>400M.ENG-1-4</v>
      </c>
      <c r="C102" s="397"/>
      <c r="D102" s="397">
        <v>287</v>
      </c>
      <c r="E102" s="398">
        <v>31619</v>
      </c>
      <c r="F102" s="399" t="s">
        <v>550</v>
      </c>
      <c r="G102" s="400" t="s">
        <v>549</v>
      </c>
      <c r="H102" s="401" t="s">
        <v>468</v>
      </c>
      <c r="I102" s="402"/>
      <c r="J102" s="403" t="s">
        <v>485</v>
      </c>
      <c r="K102" s="403" t="s">
        <v>568</v>
      </c>
      <c r="L102" s="404">
        <v>8</v>
      </c>
    </row>
    <row r="103" spans="1:12" s="207" customFormat="1" ht="24" customHeight="1">
      <c r="A103" s="409">
        <v>100</v>
      </c>
      <c r="B103" s="396" t="str">
        <f t="shared" si="6"/>
        <v>3000M.ENG-1-4</v>
      </c>
      <c r="C103" s="397"/>
      <c r="D103" s="397">
        <v>291</v>
      </c>
      <c r="E103" s="398">
        <v>31362</v>
      </c>
      <c r="F103" s="399" t="s">
        <v>552</v>
      </c>
      <c r="G103" s="400" t="s">
        <v>549</v>
      </c>
      <c r="H103" s="401" t="s">
        <v>469</v>
      </c>
      <c r="I103" s="402"/>
      <c r="J103" s="403" t="s">
        <v>485</v>
      </c>
      <c r="K103" s="403" t="s">
        <v>568</v>
      </c>
      <c r="L103" s="404">
        <v>8</v>
      </c>
    </row>
    <row r="104" spans="1:12" s="207" customFormat="1" ht="24" customHeight="1">
      <c r="A104" s="409">
        <v>101</v>
      </c>
      <c r="B104" s="396" t="str">
        <f t="shared" ref="B104:B111" si="7">CONCATENATE(H104,"-",L104)</f>
        <v>UZUN-8</v>
      </c>
      <c r="C104" s="397"/>
      <c r="D104" s="397">
        <v>300</v>
      </c>
      <c r="E104" s="398">
        <v>31887</v>
      </c>
      <c r="F104" s="399" t="s">
        <v>555</v>
      </c>
      <c r="G104" s="400" t="s">
        <v>549</v>
      </c>
      <c r="H104" s="401" t="s">
        <v>72</v>
      </c>
      <c r="I104" s="402"/>
      <c r="J104" s="403" t="s">
        <v>485</v>
      </c>
      <c r="K104" s="403" t="s">
        <v>568</v>
      </c>
      <c r="L104" s="404">
        <v>8</v>
      </c>
    </row>
    <row r="105" spans="1:12" s="207" customFormat="1" ht="24" customHeight="1">
      <c r="A105" s="409">
        <v>102</v>
      </c>
      <c r="B105" s="396" t="str">
        <f t="shared" si="7"/>
        <v>ÜÇADIM-8</v>
      </c>
      <c r="C105" s="397"/>
      <c r="D105" s="397">
        <v>300</v>
      </c>
      <c r="E105" s="398">
        <v>31887</v>
      </c>
      <c r="F105" s="399" t="s">
        <v>555</v>
      </c>
      <c r="G105" s="400" t="s">
        <v>549</v>
      </c>
      <c r="H105" s="401" t="s">
        <v>264</v>
      </c>
      <c r="I105" s="402"/>
      <c r="J105" s="403" t="s">
        <v>485</v>
      </c>
      <c r="K105" s="403" t="s">
        <v>568</v>
      </c>
      <c r="L105" s="404">
        <v>8</v>
      </c>
    </row>
    <row r="106" spans="1:12" s="207" customFormat="1" ht="24" customHeight="1">
      <c r="A106" s="409">
        <v>103</v>
      </c>
      <c r="B106" s="396" t="str">
        <f t="shared" si="7"/>
        <v>YÜKSEK-8</v>
      </c>
      <c r="C106" s="397"/>
      <c r="D106" s="397">
        <v>289</v>
      </c>
      <c r="E106" s="398">
        <v>32996</v>
      </c>
      <c r="F106" s="399" t="s">
        <v>556</v>
      </c>
      <c r="G106" s="400" t="s">
        <v>549</v>
      </c>
      <c r="H106" s="401" t="s">
        <v>73</v>
      </c>
      <c r="I106" s="402"/>
      <c r="J106" s="403" t="s">
        <v>485</v>
      </c>
      <c r="K106" s="403" t="s">
        <v>568</v>
      </c>
      <c r="L106" s="404">
        <v>8</v>
      </c>
    </row>
    <row r="107" spans="1:12" s="207" customFormat="1" ht="24" customHeight="1">
      <c r="A107" s="409">
        <v>104</v>
      </c>
      <c r="B107" s="396" t="str">
        <f t="shared" si="7"/>
        <v>SIRIK-8</v>
      </c>
      <c r="C107" s="397"/>
      <c r="D107" s="397">
        <v>290</v>
      </c>
      <c r="E107" s="398">
        <v>34483</v>
      </c>
      <c r="F107" s="399" t="s">
        <v>711</v>
      </c>
      <c r="G107" s="400" t="s">
        <v>549</v>
      </c>
      <c r="H107" s="401" t="s">
        <v>265</v>
      </c>
      <c r="I107" s="402"/>
      <c r="J107" s="403" t="s">
        <v>485</v>
      </c>
      <c r="K107" s="403" t="s">
        <v>568</v>
      </c>
      <c r="L107" s="404">
        <v>8</v>
      </c>
    </row>
    <row r="108" spans="1:12" s="207" customFormat="1" ht="24" customHeight="1">
      <c r="A108" s="409">
        <v>105</v>
      </c>
      <c r="B108" s="396" t="str">
        <f t="shared" si="7"/>
        <v>DİSK-8</v>
      </c>
      <c r="C108" s="397"/>
      <c r="D108" s="397">
        <v>292</v>
      </c>
      <c r="E108" s="398">
        <v>34029</v>
      </c>
      <c r="F108" s="399" t="s">
        <v>557</v>
      </c>
      <c r="G108" s="400" t="s">
        <v>549</v>
      </c>
      <c r="H108" s="401" t="s">
        <v>213</v>
      </c>
      <c r="I108" s="402"/>
      <c r="J108" s="403" t="s">
        <v>485</v>
      </c>
      <c r="K108" s="403" t="s">
        <v>568</v>
      </c>
      <c r="L108" s="404">
        <v>8</v>
      </c>
    </row>
    <row r="109" spans="1:12" s="207" customFormat="1" ht="24" customHeight="1" thickBot="1">
      <c r="A109" s="409">
        <v>106</v>
      </c>
      <c r="B109" s="396" t="str">
        <f t="shared" si="7"/>
        <v>CİRİT-8</v>
      </c>
      <c r="C109" s="405"/>
      <c r="D109" s="397">
        <v>297</v>
      </c>
      <c r="E109" s="398">
        <v>33780</v>
      </c>
      <c r="F109" s="399" t="s">
        <v>558</v>
      </c>
      <c r="G109" s="400" t="s">
        <v>549</v>
      </c>
      <c r="H109" s="401" t="s">
        <v>214</v>
      </c>
      <c r="I109" s="402"/>
      <c r="J109" s="403" t="s">
        <v>485</v>
      </c>
      <c r="K109" s="403" t="s">
        <v>568</v>
      </c>
      <c r="L109" s="404">
        <v>8</v>
      </c>
    </row>
    <row r="110" spans="1:12" s="207" customFormat="1" ht="24" customHeight="1">
      <c r="A110" s="409">
        <v>107</v>
      </c>
      <c r="B110" s="396" t="str">
        <f t="shared" si="7"/>
        <v>GÜLLE-8</v>
      </c>
      <c r="C110" s="523"/>
      <c r="D110" s="397">
        <v>296</v>
      </c>
      <c r="E110" s="398">
        <v>34907</v>
      </c>
      <c r="F110" s="399" t="s">
        <v>559</v>
      </c>
      <c r="G110" s="400" t="s">
        <v>549</v>
      </c>
      <c r="H110" s="401" t="s">
        <v>212</v>
      </c>
      <c r="I110" s="402"/>
      <c r="J110" s="403" t="s">
        <v>485</v>
      </c>
      <c r="K110" s="403" t="s">
        <v>568</v>
      </c>
      <c r="L110" s="404">
        <v>8</v>
      </c>
    </row>
    <row r="111" spans="1:12" s="207" customFormat="1" ht="24" customHeight="1" thickBot="1">
      <c r="A111" s="458">
        <v>108</v>
      </c>
      <c r="B111" s="430" t="str">
        <f t="shared" si="7"/>
        <v>ÇEKİÇ-8</v>
      </c>
      <c r="C111" s="431"/>
      <c r="D111" s="431">
        <v>302</v>
      </c>
      <c r="E111" s="432">
        <v>33399</v>
      </c>
      <c r="F111" s="433" t="s">
        <v>560</v>
      </c>
      <c r="G111" s="434" t="s">
        <v>549</v>
      </c>
      <c r="H111" s="435" t="s">
        <v>470</v>
      </c>
      <c r="I111" s="436"/>
      <c r="J111" s="437" t="s">
        <v>485</v>
      </c>
      <c r="K111" s="437" t="s">
        <v>568</v>
      </c>
      <c r="L111" s="438">
        <v>8</v>
      </c>
    </row>
    <row r="112" spans="1:12" s="207" customFormat="1" ht="24" customHeight="1">
      <c r="A112" s="468">
        <v>109</v>
      </c>
      <c r="B112" s="440" t="str">
        <f t="shared" ref="B112:B133" si="8">CONCATENATE(H112,"-",J112,"-",K112)</f>
        <v>4x100M-1-4</v>
      </c>
      <c r="C112" s="441"/>
      <c r="D112" s="441">
        <v>298</v>
      </c>
      <c r="E112" s="442">
        <v>31276</v>
      </c>
      <c r="F112" s="443" t="s">
        <v>554</v>
      </c>
      <c r="G112" s="444" t="s">
        <v>549</v>
      </c>
      <c r="H112" s="444" t="s">
        <v>561</v>
      </c>
      <c r="I112" s="445"/>
      <c r="J112" s="446" t="s">
        <v>485</v>
      </c>
      <c r="K112" s="446" t="s">
        <v>568</v>
      </c>
      <c r="L112" s="447">
        <v>8</v>
      </c>
    </row>
    <row r="113" spans="1:12" s="207" customFormat="1" ht="24.75" customHeight="1">
      <c r="A113" s="409">
        <v>110</v>
      </c>
      <c r="B113" s="396" t="str">
        <f t="shared" si="8"/>
        <v>4x100M-1-4</v>
      </c>
      <c r="C113" s="397"/>
      <c r="D113" s="397">
        <v>295</v>
      </c>
      <c r="E113" s="398">
        <v>33992</v>
      </c>
      <c r="F113" s="399" t="s">
        <v>562</v>
      </c>
      <c r="G113" s="400" t="s">
        <v>549</v>
      </c>
      <c r="H113" s="400" t="s">
        <v>561</v>
      </c>
      <c r="I113" s="402"/>
      <c r="J113" s="403" t="s">
        <v>485</v>
      </c>
      <c r="K113" s="403" t="s">
        <v>568</v>
      </c>
      <c r="L113" s="404">
        <v>8</v>
      </c>
    </row>
    <row r="114" spans="1:12" s="207" customFormat="1" ht="24" customHeight="1">
      <c r="A114" s="409">
        <v>111</v>
      </c>
      <c r="B114" s="396" t="str">
        <f t="shared" si="8"/>
        <v>4x100M-1-4</v>
      </c>
      <c r="C114" s="397"/>
      <c r="D114" s="397">
        <v>303</v>
      </c>
      <c r="E114" s="398">
        <v>34949</v>
      </c>
      <c r="F114" s="399" t="s">
        <v>563</v>
      </c>
      <c r="G114" s="400" t="s">
        <v>549</v>
      </c>
      <c r="H114" s="400" t="s">
        <v>561</v>
      </c>
      <c r="I114" s="402"/>
      <c r="J114" s="403" t="s">
        <v>485</v>
      </c>
      <c r="K114" s="403" t="s">
        <v>568</v>
      </c>
      <c r="L114" s="404">
        <v>8</v>
      </c>
    </row>
    <row r="115" spans="1:12" s="207" customFormat="1" ht="59.25" customHeight="1">
      <c r="A115" s="409">
        <v>112</v>
      </c>
      <c r="B115" s="396" t="str">
        <f t="shared" si="8"/>
        <v>4x100M-1-4</v>
      </c>
      <c r="C115" s="397"/>
      <c r="D115" s="397">
        <v>294</v>
      </c>
      <c r="E115" s="398">
        <v>30820</v>
      </c>
      <c r="F115" s="399" t="s">
        <v>548</v>
      </c>
      <c r="G115" s="400" t="s">
        <v>549</v>
      </c>
      <c r="H115" s="400" t="s">
        <v>561</v>
      </c>
      <c r="I115" s="402"/>
      <c r="J115" s="403" t="s">
        <v>485</v>
      </c>
      <c r="K115" s="403" t="s">
        <v>568</v>
      </c>
      <c r="L115" s="404">
        <v>8</v>
      </c>
    </row>
    <row r="116" spans="1:12" s="207" customFormat="1" ht="24" customHeight="1">
      <c r="A116" s="409">
        <v>113</v>
      </c>
      <c r="B116" s="396" t="str">
        <f t="shared" si="8"/>
        <v>4x100M-1-4</v>
      </c>
      <c r="C116" s="397"/>
      <c r="D116" s="397">
        <v>299</v>
      </c>
      <c r="E116" s="398">
        <v>30769</v>
      </c>
      <c r="F116" s="399" t="s">
        <v>564</v>
      </c>
      <c r="G116" s="400" t="s">
        <v>549</v>
      </c>
      <c r="H116" s="400" t="s">
        <v>561</v>
      </c>
      <c r="I116" s="402"/>
      <c r="J116" s="403" t="s">
        <v>485</v>
      </c>
      <c r="K116" s="403" t="s">
        <v>568</v>
      </c>
      <c r="L116" s="404">
        <v>8</v>
      </c>
    </row>
    <row r="117" spans="1:12" s="207" customFormat="1" ht="24" customHeight="1" thickBot="1">
      <c r="A117" s="477">
        <v>114</v>
      </c>
      <c r="B117" s="449" t="str">
        <f t="shared" si="8"/>
        <v>4x100M-1-4</v>
      </c>
      <c r="C117" s="405"/>
      <c r="D117" s="405">
        <v>287</v>
      </c>
      <c r="E117" s="450">
        <v>31619</v>
      </c>
      <c r="F117" s="451" t="s">
        <v>550</v>
      </c>
      <c r="G117" s="408" t="s">
        <v>549</v>
      </c>
      <c r="H117" s="408" t="s">
        <v>561</v>
      </c>
      <c r="I117" s="406"/>
      <c r="J117" s="407" t="s">
        <v>485</v>
      </c>
      <c r="K117" s="407" t="s">
        <v>568</v>
      </c>
      <c r="L117" s="452">
        <v>8</v>
      </c>
    </row>
    <row r="118" spans="1:12" s="207" customFormat="1" ht="24" customHeight="1">
      <c r="A118" s="468">
        <v>115</v>
      </c>
      <c r="B118" s="440" t="str">
        <f t="shared" si="8"/>
        <v>4x400M-1-4</v>
      </c>
      <c r="C118" s="441"/>
      <c r="D118" s="441">
        <v>298</v>
      </c>
      <c r="E118" s="442">
        <v>31276</v>
      </c>
      <c r="F118" s="443" t="s">
        <v>554</v>
      </c>
      <c r="G118" s="444" t="s">
        <v>549</v>
      </c>
      <c r="H118" s="444" t="s">
        <v>565</v>
      </c>
      <c r="I118" s="445"/>
      <c r="J118" s="446" t="s">
        <v>485</v>
      </c>
      <c r="K118" s="446" t="s">
        <v>568</v>
      </c>
      <c r="L118" s="447">
        <v>8</v>
      </c>
    </row>
    <row r="119" spans="1:12" s="207" customFormat="1" ht="24" customHeight="1">
      <c r="A119" s="409">
        <v>116</v>
      </c>
      <c r="B119" s="396" t="str">
        <f t="shared" si="8"/>
        <v>4x400M-1-4</v>
      </c>
      <c r="C119" s="397"/>
      <c r="D119" s="397">
        <v>299</v>
      </c>
      <c r="E119" s="398">
        <v>30769</v>
      </c>
      <c r="F119" s="399" t="s">
        <v>566</v>
      </c>
      <c r="G119" s="400" t="s">
        <v>549</v>
      </c>
      <c r="H119" s="400" t="s">
        <v>565</v>
      </c>
      <c r="I119" s="402"/>
      <c r="J119" s="403" t="s">
        <v>485</v>
      </c>
      <c r="K119" s="403" t="s">
        <v>568</v>
      </c>
      <c r="L119" s="404">
        <v>8</v>
      </c>
    </row>
    <row r="120" spans="1:12" s="207" customFormat="1" ht="24" customHeight="1">
      <c r="A120" s="409">
        <v>117</v>
      </c>
      <c r="B120" s="396" t="str">
        <f t="shared" si="8"/>
        <v>4x400M-1-4</v>
      </c>
      <c r="C120" s="397"/>
      <c r="D120" s="397">
        <v>288</v>
      </c>
      <c r="E120" s="398">
        <v>29512</v>
      </c>
      <c r="F120" s="399" t="s">
        <v>567</v>
      </c>
      <c r="G120" s="400" t="s">
        <v>549</v>
      </c>
      <c r="H120" s="400" t="s">
        <v>565</v>
      </c>
      <c r="I120" s="402"/>
      <c r="J120" s="403" t="s">
        <v>485</v>
      </c>
      <c r="K120" s="403" t="s">
        <v>568</v>
      </c>
      <c r="L120" s="404">
        <v>8</v>
      </c>
    </row>
    <row r="121" spans="1:12" s="207" customFormat="1" ht="24" customHeight="1">
      <c r="A121" s="409">
        <v>118</v>
      </c>
      <c r="B121" s="396" t="str">
        <f t="shared" si="8"/>
        <v>4x400M-1-4</v>
      </c>
      <c r="C121" s="397"/>
      <c r="D121" s="397">
        <v>287</v>
      </c>
      <c r="E121" s="398">
        <v>31619</v>
      </c>
      <c r="F121" s="399" t="s">
        <v>550</v>
      </c>
      <c r="G121" s="400" t="s">
        <v>549</v>
      </c>
      <c r="H121" s="400" t="s">
        <v>565</v>
      </c>
      <c r="I121" s="402"/>
      <c r="J121" s="403" t="s">
        <v>485</v>
      </c>
      <c r="K121" s="403" t="s">
        <v>568</v>
      </c>
      <c r="L121" s="404">
        <v>8</v>
      </c>
    </row>
    <row r="122" spans="1:12" s="207" customFormat="1" ht="25.5" customHeight="1">
      <c r="A122" s="409">
        <v>119</v>
      </c>
      <c r="B122" s="396" t="str">
        <f t="shared" si="8"/>
        <v>4x400M-1-4</v>
      </c>
      <c r="C122" s="397"/>
      <c r="D122" s="397">
        <v>295</v>
      </c>
      <c r="E122" s="398">
        <v>33992</v>
      </c>
      <c r="F122" s="399" t="s">
        <v>562</v>
      </c>
      <c r="G122" s="400" t="s">
        <v>549</v>
      </c>
      <c r="H122" s="400" t="s">
        <v>565</v>
      </c>
      <c r="I122" s="402"/>
      <c r="J122" s="403" t="s">
        <v>485</v>
      </c>
      <c r="K122" s="403" t="s">
        <v>568</v>
      </c>
      <c r="L122" s="404">
        <v>8</v>
      </c>
    </row>
    <row r="123" spans="1:12" s="207" customFormat="1" ht="24" customHeight="1" thickBot="1">
      <c r="A123" s="477">
        <v>120</v>
      </c>
      <c r="B123" s="449" t="str">
        <f t="shared" si="8"/>
        <v>4x400M-1-4</v>
      </c>
      <c r="C123" s="405"/>
      <c r="D123" s="405">
        <v>301</v>
      </c>
      <c r="E123" s="450">
        <v>33285</v>
      </c>
      <c r="F123" s="451" t="s">
        <v>551</v>
      </c>
      <c r="G123" s="408" t="s">
        <v>549</v>
      </c>
      <c r="H123" s="408" t="s">
        <v>565</v>
      </c>
      <c r="I123" s="406"/>
      <c r="J123" s="407" t="s">
        <v>485</v>
      </c>
      <c r="K123" s="407" t="s">
        <v>568</v>
      </c>
      <c r="L123" s="452">
        <v>8</v>
      </c>
    </row>
    <row r="124" spans="1:12" s="207" customFormat="1" ht="24" customHeight="1">
      <c r="A124" s="395">
        <v>121</v>
      </c>
      <c r="B124" s="410" t="str">
        <f t="shared" si="8"/>
        <v>100M-1-5</v>
      </c>
      <c r="C124" s="411"/>
      <c r="D124" s="411">
        <v>317</v>
      </c>
      <c r="E124" s="412">
        <v>32176</v>
      </c>
      <c r="F124" s="413" t="s">
        <v>593</v>
      </c>
      <c r="G124" s="414" t="s">
        <v>594</v>
      </c>
      <c r="H124" s="415" t="s">
        <v>119</v>
      </c>
      <c r="I124" s="416"/>
      <c r="J124" s="417" t="s">
        <v>485</v>
      </c>
      <c r="K124" s="417" t="s">
        <v>614</v>
      </c>
      <c r="L124" s="418">
        <v>7</v>
      </c>
    </row>
    <row r="125" spans="1:12" s="207" customFormat="1" ht="24" customHeight="1">
      <c r="A125" s="395">
        <v>122</v>
      </c>
      <c r="B125" s="410" t="str">
        <f t="shared" si="8"/>
        <v>200M-1-5</v>
      </c>
      <c r="C125" s="411"/>
      <c r="D125" s="411">
        <v>317</v>
      </c>
      <c r="E125" s="412">
        <v>32176</v>
      </c>
      <c r="F125" s="413" t="s">
        <v>593</v>
      </c>
      <c r="G125" s="414" t="s">
        <v>594</v>
      </c>
      <c r="H125" s="415" t="s">
        <v>261</v>
      </c>
      <c r="I125" s="416"/>
      <c r="J125" s="417" t="s">
        <v>485</v>
      </c>
      <c r="K125" s="417" t="s">
        <v>614</v>
      </c>
      <c r="L125" s="418">
        <v>7</v>
      </c>
    </row>
    <row r="126" spans="1:12" s="207" customFormat="1" ht="24" customHeight="1">
      <c r="A126" s="395">
        <v>123</v>
      </c>
      <c r="B126" s="410" t="str">
        <f t="shared" si="8"/>
        <v>400M-1-5</v>
      </c>
      <c r="C126" s="411"/>
      <c r="D126" s="411">
        <v>309</v>
      </c>
      <c r="E126" s="412">
        <v>33286</v>
      </c>
      <c r="F126" s="413" t="s">
        <v>595</v>
      </c>
      <c r="G126" s="414" t="s">
        <v>594</v>
      </c>
      <c r="H126" s="415" t="s">
        <v>262</v>
      </c>
      <c r="I126" s="416"/>
      <c r="J126" s="417" t="s">
        <v>485</v>
      </c>
      <c r="K126" s="417" t="s">
        <v>614</v>
      </c>
      <c r="L126" s="418">
        <v>7</v>
      </c>
    </row>
    <row r="127" spans="1:12" s="207" customFormat="1" ht="24" customHeight="1">
      <c r="A127" s="395">
        <v>124</v>
      </c>
      <c r="B127" s="410" t="str">
        <f t="shared" si="8"/>
        <v>800M-1-5</v>
      </c>
      <c r="C127" s="411"/>
      <c r="D127" s="411">
        <v>309</v>
      </c>
      <c r="E127" s="412">
        <v>33286</v>
      </c>
      <c r="F127" s="413" t="s">
        <v>595</v>
      </c>
      <c r="G127" s="414" t="s">
        <v>594</v>
      </c>
      <c r="H127" s="415" t="s">
        <v>110</v>
      </c>
      <c r="I127" s="416"/>
      <c r="J127" s="417" t="s">
        <v>485</v>
      </c>
      <c r="K127" s="417" t="s">
        <v>614</v>
      </c>
      <c r="L127" s="418">
        <v>7</v>
      </c>
    </row>
    <row r="128" spans="1:12" s="207" customFormat="1" ht="24" customHeight="1">
      <c r="A128" s="395">
        <v>125</v>
      </c>
      <c r="B128" s="410" t="str">
        <f t="shared" si="8"/>
        <v>1500M-1-5</v>
      </c>
      <c r="C128" s="411"/>
      <c r="D128" s="411">
        <v>313</v>
      </c>
      <c r="E128" s="412">
        <v>33819</v>
      </c>
      <c r="F128" s="413" t="s">
        <v>597</v>
      </c>
      <c r="G128" s="414" t="s">
        <v>594</v>
      </c>
      <c r="H128" s="415" t="s">
        <v>210</v>
      </c>
      <c r="I128" s="416"/>
      <c r="J128" s="417" t="s">
        <v>485</v>
      </c>
      <c r="K128" s="417" t="s">
        <v>614</v>
      </c>
      <c r="L128" s="418">
        <v>7</v>
      </c>
    </row>
    <row r="129" spans="1:12" s="207" customFormat="1" ht="24" customHeight="1">
      <c r="A129" s="395">
        <v>126</v>
      </c>
      <c r="B129" s="410" t="str">
        <f t="shared" si="8"/>
        <v>3000M-1-5</v>
      </c>
      <c r="C129" s="411"/>
      <c r="D129" s="411">
        <v>310</v>
      </c>
      <c r="E129" s="412">
        <v>33458</v>
      </c>
      <c r="F129" s="413" t="s">
        <v>596</v>
      </c>
      <c r="G129" s="414" t="s">
        <v>594</v>
      </c>
      <c r="H129" s="415" t="s">
        <v>351</v>
      </c>
      <c r="I129" s="416"/>
      <c r="J129" s="417" t="s">
        <v>485</v>
      </c>
      <c r="K129" s="417" t="s">
        <v>614</v>
      </c>
      <c r="L129" s="418">
        <v>7</v>
      </c>
    </row>
    <row r="130" spans="1:12" s="207" customFormat="1" ht="25.5" customHeight="1">
      <c r="A130" s="395">
        <v>127</v>
      </c>
      <c r="B130" s="410" t="str">
        <f t="shared" si="8"/>
        <v>5000M-1-5</v>
      </c>
      <c r="C130" s="411"/>
      <c r="D130" s="411">
        <v>313</v>
      </c>
      <c r="E130" s="412">
        <v>33819</v>
      </c>
      <c r="F130" s="413" t="s">
        <v>597</v>
      </c>
      <c r="G130" s="414" t="s">
        <v>594</v>
      </c>
      <c r="H130" s="415" t="s">
        <v>467</v>
      </c>
      <c r="I130" s="416"/>
      <c r="J130" s="417" t="s">
        <v>485</v>
      </c>
      <c r="K130" s="417" t="s">
        <v>614</v>
      </c>
      <c r="L130" s="418">
        <v>7</v>
      </c>
    </row>
    <row r="131" spans="1:12" s="207" customFormat="1" ht="71.25" customHeight="1">
      <c r="A131" s="395">
        <v>128</v>
      </c>
      <c r="B131" s="410" t="str">
        <f t="shared" si="8"/>
        <v>100M.ENG.-1-5</v>
      </c>
      <c r="C131" s="411"/>
      <c r="D131" s="411">
        <v>312</v>
      </c>
      <c r="E131" s="412">
        <v>34157</v>
      </c>
      <c r="F131" s="413" t="s">
        <v>598</v>
      </c>
      <c r="G131" s="414" t="s">
        <v>594</v>
      </c>
      <c r="H131" s="415" t="s">
        <v>499</v>
      </c>
      <c r="I131" s="416"/>
      <c r="J131" s="417" t="s">
        <v>485</v>
      </c>
      <c r="K131" s="417" t="s">
        <v>614</v>
      </c>
      <c r="L131" s="418">
        <v>7</v>
      </c>
    </row>
    <row r="132" spans="1:12" s="207" customFormat="1" ht="24" customHeight="1">
      <c r="A132" s="395">
        <v>129</v>
      </c>
      <c r="B132" s="410" t="str">
        <f t="shared" si="8"/>
        <v>400M.ENG-1-5</v>
      </c>
      <c r="C132" s="411"/>
      <c r="D132" s="411">
        <v>312</v>
      </c>
      <c r="E132" s="412">
        <v>34157</v>
      </c>
      <c r="F132" s="413" t="s">
        <v>598</v>
      </c>
      <c r="G132" s="414" t="s">
        <v>594</v>
      </c>
      <c r="H132" s="415" t="s">
        <v>468</v>
      </c>
      <c r="I132" s="416"/>
      <c r="J132" s="417" t="s">
        <v>485</v>
      </c>
      <c r="K132" s="417" t="s">
        <v>614</v>
      </c>
      <c r="L132" s="418">
        <v>7</v>
      </c>
    </row>
    <row r="133" spans="1:12" s="207" customFormat="1" ht="24" customHeight="1">
      <c r="A133" s="395">
        <v>130</v>
      </c>
      <c r="B133" s="410" t="str">
        <f t="shared" si="8"/>
        <v>3000M.ENG-1-5</v>
      </c>
      <c r="C133" s="411"/>
      <c r="D133" s="411">
        <v>319</v>
      </c>
      <c r="E133" s="412">
        <v>30686</v>
      </c>
      <c r="F133" s="413" t="s">
        <v>599</v>
      </c>
      <c r="G133" s="414" t="s">
        <v>594</v>
      </c>
      <c r="H133" s="415" t="s">
        <v>469</v>
      </c>
      <c r="I133" s="416"/>
      <c r="J133" s="417" t="s">
        <v>485</v>
      </c>
      <c r="K133" s="417" t="s">
        <v>614</v>
      </c>
      <c r="L133" s="418">
        <v>7</v>
      </c>
    </row>
    <row r="134" spans="1:12" s="207" customFormat="1" ht="24" customHeight="1">
      <c r="A134" s="395">
        <v>131</v>
      </c>
      <c r="B134" s="410" t="str">
        <f t="shared" ref="B134:B141" si="9">CONCATENATE(H134,"-",L134)</f>
        <v>UZUN-7</v>
      </c>
      <c r="C134" s="411"/>
      <c r="D134" s="411">
        <v>304</v>
      </c>
      <c r="E134" s="412">
        <v>32911</v>
      </c>
      <c r="F134" s="413" t="s">
        <v>600</v>
      </c>
      <c r="G134" s="414" t="s">
        <v>594</v>
      </c>
      <c r="H134" s="415" t="s">
        <v>72</v>
      </c>
      <c r="I134" s="416"/>
      <c r="J134" s="417" t="s">
        <v>485</v>
      </c>
      <c r="K134" s="417" t="s">
        <v>614</v>
      </c>
      <c r="L134" s="418">
        <v>7</v>
      </c>
    </row>
    <row r="135" spans="1:12" s="207" customFormat="1" ht="24" customHeight="1">
      <c r="A135" s="395">
        <v>132</v>
      </c>
      <c r="B135" s="410" t="str">
        <f t="shared" si="9"/>
        <v>ÜÇADIM-7</v>
      </c>
      <c r="C135" s="411"/>
      <c r="D135" s="411">
        <v>304</v>
      </c>
      <c r="E135" s="412">
        <v>32911</v>
      </c>
      <c r="F135" s="413" t="s">
        <v>600</v>
      </c>
      <c r="G135" s="414" t="s">
        <v>594</v>
      </c>
      <c r="H135" s="415" t="s">
        <v>264</v>
      </c>
      <c r="I135" s="416"/>
      <c r="J135" s="417" t="s">
        <v>485</v>
      </c>
      <c r="K135" s="417" t="s">
        <v>614</v>
      </c>
      <c r="L135" s="418">
        <v>7</v>
      </c>
    </row>
    <row r="136" spans="1:12" s="207" customFormat="1" ht="24" customHeight="1">
      <c r="A136" s="395">
        <v>133</v>
      </c>
      <c r="B136" s="410" t="str">
        <f t="shared" si="9"/>
        <v>YÜKSEK-7</v>
      </c>
      <c r="C136" s="411"/>
      <c r="D136" s="411">
        <v>320</v>
      </c>
      <c r="E136" s="412">
        <v>27193</v>
      </c>
      <c r="F136" s="413" t="s">
        <v>601</v>
      </c>
      <c r="G136" s="414" t="s">
        <v>594</v>
      </c>
      <c r="H136" s="415" t="s">
        <v>73</v>
      </c>
      <c r="I136" s="416"/>
      <c r="J136" s="417" t="s">
        <v>485</v>
      </c>
      <c r="K136" s="417" t="s">
        <v>614</v>
      </c>
      <c r="L136" s="418">
        <v>7</v>
      </c>
    </row>
    <row r="137" spans="1:12" s="207" customFormat="1" ht="24" customHeight="1">
      <c r="A137" s="395">
        <v>134</v>
      </c>
      <c r="B137" s="410" t="str">
        <f t="shared" si="9"/>
        <v>SIRIK-7</v>
      </c>
      <c r="C137" s="411"/>
      <c r="D137" s="411">
        <v>305</v>
      </c>
      <c r="E137" s="412">
        <v>35272</v>
      </c>
      <c r="F137" s="413" t="s">
        <v>602</v>
      </c>
      <c r="G137" s="414" t="s">
        <v>594</v>
      </c>
      <c r="H137" s="415" t="s">
        <v>265</v>
      </c>
      <c r="I137" s="416"/>
      <c r="J137" s="417" t="s">
        <v>485</v>
      </c>
      <c r="K137" s="417" t="s">
        <v>614</v>
      </c>
      <c r="L137" s="418">
        <v>7</v>
      </c>
    </row>
    <row r="138" spans="1:12" s="207" customFormat="1" ht="24" customHeight="1">
      <c r="A138" s="395">
        <v>135</v>
      </c>
      <c r="B138" s="410" t="str">
        <f t="shared" si="9"/>
        <v>DİSK-7</v>
      </c>
      <c r="C138" s="411"/>
      <c r="D138" s="411">
        <v>322</v>
      </c>
      <c r="E138" s="412">
        <v>34198</v>
      </c>
      <c r="F138" s="413" t="s">
        <v>603</v>
      </c>
      <c r="G138" s="414" t="s">
        <v>594</v>
      </c>
      <c r="H138" s="415" t="s">
        <v>213</v>
      </c>
      <c r="I138" s="416"/>
      <c r="J138" s="417" t="s">
        <v>485</v>
      </c>
      <c r="K138" s="417" t="s">
        <v>614</v>
      </c>
      <c r="L138" s="418">
        <v>7</v>
      </c>
    </row>
    <row r="139" spans="1:12" s="207" customFormat="1" ht="30" customHeight="1">
      <c r="A139" s="395">
        <v>136</v>
      </c>
      <c r="B139" s="410" t="str">
        <f t="shared" si="9"/>
        <v>CİRİT-7</v>
      </c>
      <c r="C139" s="411"/>
      <c r="D139" s="411">
        <v>308</v>
      </c>
      <c r="E139" s="412" t="s">
        <v>604</v>
      </c>
      <c r="F139" s="413" t="s">
        <v>605</v>
      </c>
      <c r="G139" s="414" t="s">
        <v>594</v>
      </c>
      <c r="H139" s="415" t="s">
        <v>214</v>
      </c>
      <c r="I139" s="416"/>
      <c r="J139" s="417" t="s">
        <v>485</v>
      </c>
      <c r="K139" s="417" t="s">
        <v>614</v>
      </c>
      <c r="L139" s="418">
        <v>7</v>
      </c>
    </row>
    <row r="140" spans="1:12" s="207" customFormat="1" ht="29.25" customHeight="1">
      <c r="A140" s="395">
        <v>137</v>
      </c>
      <c r="B140" s="410" t="str">
        <f t="shared" si="9"/>
        <v>GÜLLE-7</v>
      </c>
      <c r="C140" s="411"/>
      <c r="D140" s="411">
        <v>311</v>
      </c>
      <c r="E140" s="412">
        <v>35120</v>
      </c>
      <c r="F140" s="413" t="s">
        <v>606</v>
      </c>
      <c r="G140" s="414" t="s">
        <v>594</v>
      </c>
      <c r="H140" s="415" t="s">
        <v>212</v>
      </c>
      <c r="I140" s="416"/>
      <c r="J140" s="417" t="s">
        <v>485</v>
      </c>
      <c r="K140" s="417" t="s">
        <v>614</v>
      </c>
      <c r="L140" s="418">
        <v>7</v>
      </c>
    </row>
    <row r="141" spans="1:12" s="207" customFormat="1" ht="25.5" customHeight="1" thickBot="1">
      <c r="A141" s="429">
        <v>138</v>
      </c>
      <c r="B141" s="459" t="str">
        <f t="shared" si="9"/>
        <v>ÇEKİÇ-7</v>
      </c>
      <c r="C141" s="460"/>
      <c r="D141" s="460">
        <v>306</v>
      </c>
      <c r="E141" s="461">
        <v>35993</v>
      </c>
      <c r="F141" s="462" t="s">
        <v>607</v>
      </c>
      <c r="G141" s="463" t="s">
        <v>594</v>
      </c>
      <c r="H141" s="464" t="s">
        <v>470</v>
      </c>
      <c r="I141" s="465"/>
      <c r="J141" s="466" t="s">
        <v>485</v>
      </c>
      <c r="K141" s="466" t="s">
        <v>614</v>
      </c>
      <c r="L141" s="467">
        <v>7</v>
      </c>
    </row>
    <row r="142" spans="1:12" s="207" customFormat="1" ht="25.5" customHeight="1">
      <c r="A142" s="439">
        <v>139</v>
      </c>
      <c r="B142" s="469" t="str">
        <f t="shared" ref="B142:B163" si="10">CONCATENATE(H142,"-",J142,"-",K142)</f>
        <v>4X100M-1-5</v>
      </c>
      <c r="C142" s="470"/>
      <c r="D142" s="470">
        <v>318</v>
      </c>
      <c r="E142" s="471">
        <v>29546</v>
      </c>
      <c r="F142" s="472" t="s">
        <v>608</v>
      </c>
      <c r="G142" s="473" t="s">
        <v>594</v>
      </c>
      <c r="H142" s="473" t="s">
        <v>471</v>
      </c>
      <c r="I142" s="474"/>
      <c r="J142" s="475" t="s">
        <v>485</v>
      </c>
      <c r="K142" s="475" t="s">
        <v>614</v>
      </c>
      <c r="L142" s="476">
        <v>7</v>
      </c>
    </row>
    <row r="143" spans="1:12" s="207" customFormat="1" ht="25.5" customHeight="1">
      <c r="A143" s="395">
        <v>140</v>
      </c>
      <c r="B143" s="410" t="str">
        <f t="shared" si="10"/>
        <v>4X100M-1-5</v>
      </c>
      <c r="C143" s="411"/>
      <c r="D143" s="411">
        <v>312</v>
      </c>
      <c r="E143" s="412">
        <v>34157</v>
      </c>
      <c r="F143" s="413" t="s">
        <v>598</v>
      </c>
      <c r="G143" s="414" t="s">
        <v>594</v>
      </c>
      <c r="H143" s="414" t="s">
        <v>471</v>
      </c>
      <c r="I143" s="416"/>
      <c r="J143" s="417" t="s">
        <v>485</v>
      </c>
      <c r="K143" s="417" t="s">
        <v>614</v>
      </c>
      <c r="L143" s="418">
        <v>7</v>
      </c>
    </row>
    <row r="144" spans="1:12" s="207" customFormat="1" ht="26.25" customHeight="1">
      <c r="A144" s="395">
        <v>141</v>
      </c>
      <c r="B144" s="410" t="str">
        <f t="shared" si="10"/>
        <v>4X100M-1-5</v>
      </c>
      <c r="C144" s="411"/>
      <c r="D144" s="411">
        <v>321</v>
      </c>
      <c r="E144" s="412">
        <v>35483</v>
      </c>
      <c r="F144" s="413" t="s">
        <v>609</v>
      </c>
      <c r="G144" s="414" t="s">
        <v>594</v>
      </c>
      <c r="H144" s="414" t="s">
        <v>471</v>
      </c>
      <c r="I144" s="416"/>
      <c r="J144" s="417" t="s">
        <v>485</v>
      </c>
      <c r="K144" s="417" t="s">
        <v>614</v>
      </c>
      <c r="L144" s="418">
        <v>7</v>
      </c>
    </row>
    <row r="145" spans="1:12" s="207" customFormat="1" ht="27.75" customHeight="1">
      <c r="A145" s="395">
        <v>142</v>
      </c>
      <c r="B145" s="410" t="str">
        <f t="shared" si="10"/>
        <v>4X100M-1-5</v>
      </c>
      <c r="C145" s="411"/>
      <c r="D145" s="411">
        <v>317</v>
      </c>
      <c r="E145" s="412">
        <v>32176</v>
      </c>
      <c r="F145" s="413" t="s">
        <v>593</v>
      </c>
      <c r="G145" s="414" t="s">
        <v>594</v>
      </c>
      <c r="H145" s="414" t="s">
        <v>471</v>
      </c>
      <c r="I145" s="416"/>
      <c r="J145" s="417" t="s">
        <v>485</v>
      </c>
      <c r="K145" s="417" t="s">
        <v>614</v>
      </c>
      <c r="L145" s="418">
        <v>7</v>
      </c>
    </row>
    <row r="146" spans="1:12" s="207" customFormat="1" ht="28.5" customHeight="1">
      <c r="A146" s="395">
        <v>143</v>
      </c>
      <c r="B146" s="410" t="str">
        <f t="shared" si="10"/>
        <v>4X100M-1-5</v>
      </c>
      <c r="C146" s="411"/>
      <c r="D146" s="411">
        <v>315</v>
      </c>
      <c r="E146" s="412">
        <v>33883</v>
      </c>
      <c r="F146" s="413" t="s">
        <v>610</v>
      </c>
      <c r="G146" s="414" t="s">
        <v>594</v>
      </c>
      <c r="H146" s="414" t="s">
        <v>471</v>
      </c>
      <c r="I146" s="416"/>
      <c r="J146" s="417" t="s">
        <v>485</v>
      </c>
      <c r="K146" s="417" t="s">
        <v>614</v>
      </c>
      <c r="L146" s="418">
        <v>7</v>
      </c>
    </row>
    <row r="147" spans="1:12" s="207" customFormat="1" ht="27" customHeight="1" thickBot="1">
      <c r="A147" s="448">
        <v>144</v>
      </c>
      <c r="B147" s="478" t="str">
        <f t="shared" si="10"/>
        <v>4X100M-1-5</v>
      </c>
      <c r="C147" s="425"/>
      <c r="D147" s="425" t="s">
        <v>547</v>
      </c>
      <c r="E147" s="479" t="s">
        <v>547</v>
      </c>
      <c r="F147" s="480" t="s">
        <v>547</v>
      </c>
      <c r="G147" s="427" t="s">
        <v>594</v>
      </c>
      <c r="H147" s="427" t="s">
        <v>471</v>
      </c>
      <c r="I147" s="419"/>
      <c r="J147" s="420" t="s">
        <v>485</v>
      </c>
      <c r="K147" s="420" t="s">
        <v>614</v>
      </c>
      <c r="L147" s="421">
        <v>7</v>
      </c>
    </row>
    <row r="148" spans="1:12" s="207" customFormat="1" ht="24" customHeight="1">
      <c r="A148" s="439">
        <v>145</v>
      </c>
      <c r="B148" s="469" t="str">
        <f t="shared" si="10"/>
        <v>4X400M-1-5</v>
      </c>
      <c r="C148" s="470"/>
      <c r="D148" s="470">
        <v>316</v>
      </c>
      <c r="E148" s="471">
        <v>34826</v>
      </c>
      <c r="F148" s="472" t="s">
        <v>611</v>
      </c>
      <c r="G148" s="473" t="s">
        <v>594</v>
      </c>
      <c r="H148" s="473" t="s">
        <v>472</v>
      </c>
      <c r="I148" s="474"/>
      <c r="J148" s="475" t="s">
        <v>485</v>
      </c>
      <c r="K148" s="475" t="s">
        <v>614</v>
      </c>
      <c r="L148" s="476">
        <v>7</v>
      </c>
    </row>
    <row r="149" spans="1:12" s="207" customFormat="1" ht="24" customHeight="1">
      <c r="A149" s="395">
        <v>146</v>
      </c>
      <c r="B149" s="410" t="str">
        <f t="shared" si="10"/>
        <v>4X400M-1-5</v>
      </c>
      <c r="C149" s="411"/>
      <c r="D149" s="411">
        <v>309</v>
      </c>
      <c r="E149" s="412">
        <v>33286</v>
      </c>
      <c r="F149" s="413" t="s">
        <v>595</v>
      </c>
      <c r="G149" s="414" t="s">
        <v>594</v>
      </c>
      <c r="H149" s="414" t="s">
        <v>472</v>
      </c>
      <c r="I149" s="416"/>
      <c r="J149" s="417" t="s">
        <v>485</v>
      </c>
      <c r="K149" s="417" t="s">
        <v>614</v>
      </c>
      <c r="L149" s="418">
        <v>7</v>
      </c>
    </row>
    <row r="150" spans="1:12" s="207" customFormat="1" ht="24" customHeight="1">
      <c r="A150" s="395">
        <v>147</v>
      </c>
      <c r="B150" s="410" t="str">
        <f t="shared" si="10"/>
        <v>4X400M-1-5</v>
      </c>
      <c r="C150" s="411"/>
      <c r="D150" s="411">
        <v>312</v>
      </c>
      <c r="E150" s="412">
        <v>34157</v>
      </c>
      <c r="F150" s="413" t="s">
        <v>598</v>
      </c>
      <c r="G150" s="414" t="s">
        <v>594</v>
      </c>
      <c r="H150" s="414" t="s">
        <v>472</v>
      </c>
      <c r="I150" s="416"/>
      <c r="J150" s="417" t="s">
        <v>485</v>
      </c>
      <c r="K150" s="417" t="s">
        <v>614</v>
      </c>
      <c r="L150" s="418">
        <v>7</v>
      </c>
    </row>
    <row r="151" spans="1:12" s="207" customFormat="1" ht="24" customHeight="1">
      <c r="A151" s="395">
        <v>148</v>
      </c>
      <c r="B151" s="410" t="str">
        <f t="shared" si="10"/>
        <v>4X400M-1-5</v>
      </c>
      <c r="C151" s="411"/>
      <c r="D151" s="411">
        <v>317</v>
      </c>
      <c r="E151" s="412">
        <v>32176</v>
      </c>
      <c r="F151" s="413" t="s">
        <v>593</v>
      </c>
      <c r="G151" s="414" t="s">
        <v>594</v>
      </c>
      <c r="H151" s="414" t="s">
        <v>472</v>
      </c>
      <c r="I151" s="416"/>
      <c r="J151" s="417" t="s">
        <v>485</v>
      </c>
      <c r="K151" s="417" t="s">
        <v>614</v>
      </c>
      <c r="L151" s="418">
        <v>7</v>
      </c>
    </row>
    <row r="152" spans="1:12" s="207" customFormat="1" ht="24" customHeight="1">
      <c r="A152" s="395">
        <v>149</v>
      </c>
      <c r="B152" s="410" t="str">
        <f t="shared" si="10"/>
        <v>4X400M-1-5</v>
      </c>
      <c r="C152" s="411"/>
      <c r="D152" s="411">
        <v>314</v>
      </c>
      <c r="E152" s="412">
        <v>35765</v>
      </c>
      <c r="F152" s="413" t="s">
        <v>612</v>
      </c>
      <c r="G152" s="414" t="s">
        <v>594</v>
      </c>
      <c r="H152" s="414" t="s">
        <v>472</v>
      </c>
      <c r="I152" s="416"/>
      <c r="J152" s="417" t="s">
        <v>485</v>
      </c>
      <c r="K152" s="417" t="s">
        <v>614</v>
      </c>
      <c r="L152" s="418">
        <v>7</v>
      </c>
    </row>
    <row r="153" spans="1:12" s="207" customFormat="1" ht="24" customHeight="1" thickBot="1">
      <c r="A153" s="448">
        <v>150</v>
      </c>
      <c r="B153" s="478" t="str">
        <f t="shared" si="10"/>
        <v>4X400M-1-5</v>
      </c>
      <c r="C153" s="425"/>
      <c r="D153" s="425">
        <v>307</v>
      </c>
      <c r="E153" s="479">
        <v>34647</v>
      </c>
      <c r="F153" s="480" t="s">
        <v>613</v>
      </c>
      <c r="G153" s="427" t="s">
        <v>594</v>
      </c>
      <c r="H153" s="427" t="s">
        <v>472</v>
      </c>
      <c r="I153" s="419"/>
      <c r="J153" s="420" t="s">
        <v>485</v>
      </c>
      <c r="K153" s="420" t="s">
        <v>614</v>
      </c>
      <c r="L153" s="421">
        <v>7</v>
      </c>
    </row>
    <row r="154" spans="1:12" s="207" customFormat="1" ht="24" customHeight="1">
      <c r="A154" s="453">
        <v>151</v>
      </c>
      <c r="B154" s="454" t="str">
        <f t="shared" si="10"/>
        <v>100M-1-6</v>
      </c>
      <c r="C154" s="426"/>
      <c r="D154" s="426">
        <v>270</v>
      </c>
      <c r="E154" s="455">
        <v>35960</v>
      </c>
      <c r="F154" s="456" t="s">
        <v>528</v>
      </c>
      <c r="G154" s="428" t="s">
        <v>529</v>
      </c>
      <c r="H154" s="457" t="s">
        <v>119</v>
      </c>
      <c r="I154" s="422"/>
      <c r="J154" s="423" t="s">
        <v>485</v>
      </c>
      <c r="K154" s="423" t="s">
        <v>546</v>
      </c>
      <c r="L154" s="424">
        <v>5</v>
      </c>
    </row>
    <row r="155" spans="1:12" s="207" customFormat="1" ht="24" customHeight="1" thickBot="1">
      <c r="A155" s="409">
        <v>152</v>
      </c>
      <c r="B155" s="410" t="str">
        <f t="shared" si="10"/>
        <v>200M-1-6</v>
      </c>
      <c r="C155" s="411"/>
      <c r="D155" s="411">
        <v>270</v>
      </c>
      <c r="E155" s="412">
        <v>35960</v>
      </c>
      <c r="F155" s="413" t="s">
        <v>528</v>
      </c>
      <c r="G155" s="414" t="s">
        <v>529</v>
      </c>
      <c r="H155" s="415" t="s">
        <v>261</v>
      </c>
      <c r="I155" s="419"/>
      <c r="J155" s="423" t="s">
        <v>485</v>
      </c>
      <c r="K155" s="423" t="s">
        <v>546</v>
      </c>
      <c r="L155" s="424">
        <v>5</v>
      </c>
    </row>
    <row r="156" spans="1:12" s="207" customFormat="1" ht="29.25" customHeight="1">
      <c r="A156" s="409">
        <v>153</v>
      </c>
      <c r="B156" s="410" t="str">
        <f t="shared" si="10"/>
        <v>400M-1-6</v>
      </c>
      <c r="C156" s="411"/>
      <c r="D156" s="411">
        <v>285</v>
      </c>
      <c r="E156" s="412">
        <v>32775</v>
      </c>
      <c r="F156" s="413" t="s">
        <v>530</v>
      </c>
      <c r="G156" s="414" t="s">
        <v>529</v>
      </c>
      <c r="H156" s="415" t="s">
        <v>262</v>
      </c>
      <c r="I156" s="422"/>
      <c r="J156" s="423" t="s">
        <v>485</v>
      </c>
      <c r="K156" s="423" t="s">
        <v>546</v>
      </c>
      <c r="L156" s="424">
        <v>5</v>
      </c>
    </row>
    <row r="157" spans="1:12" s="207" customFormat="1" ht="24" customHeight="1">
      <c r="A157" s="409">
        <v>154</v>
      </c>
      <c r="B157" s="410" t="str">
        <f t="shared" si="10"/>
        <v>800M-1-6</v>
      </c>
      <c r="C157" s="411"/>
      <c r="D157" s="411">
        <v>271</v>
      </c>
      <c r="E157" s="412">
        <v>34568</v>
      </c>
      <c r="F157" s="413" t="s">
        <v>531</v>
      </c>
      <c r="G157" s="414" t="s">
        <v>529</v>
      </c>
      <c r="H157" s="415" t="s">
        <v>110</v>
      </c>
      <c r="I157" s="422"/>
      <c r="J157" s="423" t="s">
        <v>485</v>
      </c>
      <c r="K157" s="423" t="s">
        <v>546</v>
      </c>
      <c r="L157" s="424">
        <v>5</v>
      </c>
    </row>
    <row r="158" spans="1:12" s="207" customFormat="1" ht="24" customHeight="1">
      <c r="A158" s="409">
        <v>155</v>
      </c>
      <c r="B158" s="410" t="str">
        <f t="shared" si="10"/>
        <v>1500M-1-6</v>
      </c>
      <c r="C158" s="411"/>
      <c r="D158" s="411">
        <v>271</v>
      </c>
      <c r="E158" s="412">
        <v>34568</v>
      </c>
      <c r="F158" s="413" t="s">
        <v>531</v>
      </c>
      <c r="G158" s="414" t="s">
        <v>529</v>
      </c>
      <c r="H158" s="415" t="s">
        <v>210</v>
      </c>
      <c r="I158" s="422"/>
      <c r="J158" s="423" t="s">
        <v>485</v>
      </c>
      <c r="K158" s="423" t="s">
        <v>546</v>
      </c>
      <c r="L158" s="424">
        <v>5</v>
      </c>
    </row>
    <row r="159" spans="1:12" s="207" customFormat="1" ht="24" customHeight="1">
      <c r="A159" s="409">
        <v>156</v>
      </c>
      <c r="B159" s="410" t="str">
        <f t="shared" si="10"/>
        <v>3000M-1-6</v>
      </c>
      <c r="C159" s="411"/>
      <c r="D159" s="411">
        <v>281</v>
      </c>
      <c r="E159" s="412">
        <v>34062</v>
      </c>
      <c r="F159" s="413" t="s">
        <v>532</v>
      </c>
      <c r="G159" s="414" t="s">
        <v>529</v>
      </c>
      <c r="H159" s="415" t="s">
        <v>351</v>
      </c>
      <c r="I159" s="416"/>
      <c r="J159" s="423" t="s">
        <v>485</v>
      </c>
      <c r="K159" s="423" t="s">
        <v>546</v>
      </c>
      <c r="L159" s="424">
        <v>5</v>
      </c>
    </row>
    <row r="160" spans="1:12" s="207" customFormat="1" ht="24" customHeight="1">
      <c r="A160" s="409">
        <v>157</v>
      </c>
      <c r="B160" s="410" t="str">
        <f t="shared" si="10"/>
        <v>5000M-1-6</v>
      </c>
      <c r="C160" s="411"/>
      <c r="D160" s="411">
        <v>278</v>
      </c>
      <c r="E160" s="412">
        <v>31780</v>
      </c>
      <c r="F160" s="413" t="s">
        <v>533</v>
      </c>
      <c r="G160" s="414" t="s">
        <v>529</v>
      </c>
      <c r="H160" s="415" t="s">
        <v>467</v>
      </c>
      <c r="I160" s="416"/>
      <c r="J160" s="423" t="s">
        <v>485</v>
      </c>
      <c r="K160" s="423" t="s">
        <v>546</v>
      </c>
      <c r="L160" s="424">
        <v>5</v>
      </c>
    </row>
    <row r="161" spans="1:12" s="207" customFormat="1" ht="24" customHeight="1">
      <c r="A161" s="409">
        <v>158</v>
      </c>
      <c r="B161" s="410" t="str">
        <f t="shared" si="10"/>
        <v>100M.ENG.-1-6</v>
      </c>
      <c r="C161" s="411"/>
      <c r="D161" s="411">
        <v>279</v>
      </c>
      <c r="E161" s="412">
        <v>34911</v>
      </c>
      <c r="F161" s="413" t="s">
        <v>534</v>
      </c>
      <c r="G161" s="414" t="s">
        <v>529</v>
      </c>
      <c r="H161" s="415" t="s">
        <v>499</v>
      </c>
      <c r="I161" s="416"/>
      <c r="J161" s="423" t="s">
        <v>485</v>
      </c>
      <c r="K161" s="423" t="s">
        <v>546</v>
      </c>
      <c r="L161" s="424">
        <v>5</v>
      </c>
    </row>
    <row r="162" spans="1:12" s="207" customFormat="1" ht="24" customHeight="1">
      <c r="A162" s="409">
        <v>159</v>
      </c>
      <c r="B162" s="410" t="str">
        <f t="shared" si="10"/>
        <v>400M.ENG-1-6</v>
      </c>
      <c r="C162" s="411"/>
      <c r="D162" s="411">
        <v>285</v>
      </c>
      <c r="E162" s="412">
        <v>32775</v>
      </c>
      <c r="F162" s="413" t="s">
        <v>530</v>
      </c>
      <c r="G162" s="414" t="s">
        <v>529</v>
      </c>
      <c r="H162" s="415" t="s">
        <v>468</v>
      </c>
      <c r="I162" s="416"/>
      <c r="J162" s="423" t="s">
        <v>485</v>
      </c>
      <c r="K162" s="423" t="s">
        <v>546</v>
      </c>
      <c r="L162" s="424">
        <v>5</v>
      </c>
    </row>
    <row r="163" spans="1:12" s="207" customFormat="1" ht="27.75" customHeight="1">
      <c r="A163" s="409">
        <v>160</v>
      </c>
      <c r="B163" s="410" t="str">
        <f t="shared" si="10"/>
        <v>3000M.ENG-1-6</v>
      </c>
      <c r="C163" s="411"/>
      <c r="D163" s="411">
        <v>280</v>
      </c>
      <c r="E163" s="412">
        <v>34639</v>
      </c>
      <c r="F163" s="413" t="s">
        <v>535</v>
      </c>
      <c r="G163" s="414" t="s">
        <v>529</v>
      </c>
      <c r="H163" s="415" t="s">
        <v>469</v>
      </c>
      <c r="I163" s="416"/>
      <c r="J163" s="423" t="s">
        <v>485</v>
      </c>
      <c r="K163" s="423" t="s">
        <v>546</v>
      </c>
      <c r="L163" s="424">
        <v>5</v>
      </c>
    </row>
    <row r="164" spans="1:12" s="207" customFormat="1" ht="28.5" customHeight="1">
      <c r="A164" s="409">
        <v>161</v>
      </c>
      <c r="B164" s="410" t="str">
        <f t="shared" ref="B164:B171" si="11">CONCATENATE(H164,"-",L164)</f>
        <v>UZUN-5</v>
      </c>
      <c r="C164" s="411"/>
      <c r="D164" s="411">
        <v>277</v>
      </c>
      <c r="E164" s="412">
        <v>34020</v>
      </c>
      <c r="F164" s="413" t="s">
        <v>536</v>
      </c>
      <c r="G164" s="414" t="s">
        <v>529</v>
      </c>
      <c r="H164" s="415" t="s">
        <v>72</v>
      </c>
      <c r="I164" s="416"/>
      <c r="J164" s="423" t="s">
        <v>485</v>
      </c>
      <c r="K164" s="423" t="s">
        <v>546</v>
      </c>
      <c r="L164" s="424">
        <v>5</v>
      </c>
    </row>
    <row r="165" spans="1:12" s="207" customFormat="1" ht="28.5" customHeight="1">
      <c r="A165" s="409">
        <v>162</v>
      </c>
      <c r="B165" s="410" t="str">
        <f t="shared" si="11"/>
        <v>ÜÇADIM-5</v>
      </c>
      <c r="C165" s="411"/>
      <c r="D165" s="411">
        <v>279</v>
      </c>
      <c r="E165" s="412">
        <v>34911</v>
      </c>
      <c r="F165" s="413" t="s">
        <v>534</v>
      </c>
      <c r="G165" s="414" t="s">
        <v>529</v>
      </c>
      <c r="H165" s="415" t="s">
        <v>264</v>
      </c>
      <c r="I165" s="416"/>
      <c r="J165" s="423" t="s">
        <v>485</v>
      </c>
      <c r="K165" s="423" t="s">
        <v>546</v>
      </c>
      <c r="L165" s="424">
        <v>5</v>
      </c>
    </row>
    <row r="166" spans="1:12" s="207" customFormat="1" ht="28.5" customHeight="1">
      <c r="A166" s="409">
        <v>163</v>
      </c>
      <c r="B166" s="410" t="str">
        <f t="shared" si="11"/>
        <v>YÜKSEK-5</v>
      </c>
      <c r="C166" s="411"/>
      <c r="D166" s="411">
        <v>272</v>
      </c>
      <c r="E166" s="412">
        <v>34635</v>
      </c>
      <c r="F166" s="413" t="s">
        <v>537</v>
      </c>
      <c r="G166" s="414" t="s">
        <v>529</v>
      </c>
      <c r="H166" s="415" t="s">
        <v>73</v>
      </c>
      <c r="I166" s="416"/>
      <c r="J166" s="423" t="s">
        <v>485</v>
      </c>
      <c r="K166" s="423" t="s">
        <v>546</v>
      </c>
      <c r="L166" s="424">
        <v>5</v>
      </c>
    </row>
    <row r="167" spans="1:12" s="207" customFormat="1" ht="24" customHeight="1">
      <c r="A167" s="409">
        <v>164</v>
      </c>
      <c r="B167" s="410" t="str">
        <f t="shared" si="11"/>
        <v>SIRIK-5</v>
      </c>
      <c r="C167" s="411"/>
      <c r="D167" s="411">
        <v>275</v>
      </c>
      <c r="E167" s="412">
        <v>35934</v>
      </c>
      <c r="F167" s="413" t="s">
        <v>538</v>
      </c>
      <c r="G167" s="414" t="s">
        <v>529</v>
      </c>
      <c r="H167" s="415" t="s">
        <v>265</v>
      </c>
      <c r="I167" s="416"/>
      <c r="J167" s="423" t="s">
        <v>485</v>
      </c>
      <c r="K167" s="423" t="s">
        <v>546</v>
      </c>
      <c r="L167" s="424">
        <v>5</v>
      </c>
    </row>
    <row r="168" spans="1:12" s="207" customFormat="1" ht="24" customHeight="1">
      <c r="A168" s="409">
        <v>165</v>
      </c>
      <c r="B168" s="410" t="str">
        <f t="shared" si="11"/>
        <v>DİSK-5</v>
      </c>
      <c r="C168" s="411"/>
      <c r="D168" s="411">
        <v>274</v>
      </c>
      <c r="E168" s="412">
        <v>34606</v>
      </c>
      <c r="F168" s="413" t="s">
        <v>539</v>
      </c>
      <c r="G168" s="414" t="s">
        <v>529</v>
      </c>
      <c r="H168" s="415" t="s">
        <v>213</v>
      </c>
      <c r="I168" s="416"/>
      <c r="J168" s="423" t="s">
        <v>485</v>
      </c>
      <c r="K168" s="423" t="s">
        <v>546</v>
      </c>
      <c r="L168" s="424">
        <v>5</v>
      </c>
    </row>
    <row r="169" spans="1:12" s="207" customFormat="1" ht="24" customHeight="1" thickBot="1">
      <c r="A169" s="409">
        <v>166</v>
      </c>
      <c r="B169" s="410" t="str">
        <f t="shared" si="11"/>
        <v>CİRİT-5</v>
      </c>
      <c r="C169" s="425"/>
      <c r="D169" s="411">
        <v>276</v>
      </c>
      <c r="E169" s="412">
        <v>35152</v>
      </c>
      <c r="F169" s="413" t="s">
        <v>540</v>
      </c>
      <c r="G169" s="414" t="s">
        <v>529</v>
      </c>
      <c r="H169" s="415" t="s">
        <v>214</v>
      </c>
      <c r="I169" s="416"/>
      <c r="J169" s="423" t="s">
        <v>485</v>
      </c>
      <c r="K169" s="423" t="s">
        <v>546</v>
      </c>
      <c r="L169" s="424">
        <v>5</v>
      </c>
    </row>
    <row r="170" spans="1:12" s="207" customFormat="1" ht="24" customHeight="1">
      <c r="A170" s="409">
        <v>167</v>
      </c>
      <c r="B170" s="410" t="str">
        <f t="shared" si="11"/>
        <v>GÜLLE-5</v>
      </c>
      <c r="C170" s="426"/>
      <c r="D170" s="411">
        <v>273</v>
      </c>
      <c r="E170" s="412">
        <v>29994</v>
      </c>
      <c r="F170" s="413" t="s">
        <v>541</v>
      </c>
      <c r="G170" s="414" t="s">
        <v>529</v>
      </c>
      <c r="H170" s="415" t="s">
        <v>212</v>
      </c>
      <c r="I170" s="416"/>
      <c r="J170" s="423" t="s">
        <v>485</v>
      </c>
      <c r="K170" s="423" t="s">
        <v>546</v>
      </c>
      <c r="L170" s="424">
        <v>5</v>
      </c>
    </row>
    <row r="171" spans="1:12" s="207" customFormat="1" ht="24" customHeight="1" thickBot="1">
      <c r="A171" s="458">
        <v>168</v>
      </c>
      <c r="B171" s="459" t="str">
        <f t="shared" si="11"/>
        <v>ÇEKİÇ-5</v>
      </c>
      <c r="C171" s="460"/>
      <c r="D171" s="460">
        <v>284</v>
      </c>
      <c r="E171" s="461">
        <v>34712</v>
      </c>
      <c r="F171" s="462" t="s">
        <v>542</v>
      </c>
      <c r="G171" s="463" t="s">
        <v>529</v>
      </c>
      <c r="H171" s="464" t="s">
        <v>470</v>
      </c>
      <c r="I171" s="465"/>
      <c r="J171" s="423" t="s">
        <v>485</v>
      </c>
      <c r="K171" s="423" t="s">
        <v>546</v>
      </c>
      <c r="L171" s="424">
        <v>5</v>
      </c>
    </row>
    <row r="172" spans="1:12" s="207" customFormat="1" ht="24" customHeight="1">
      <c r="A172" s="468">
        <v>169</v>
      </c>
      <c r="B172" s="469" t="str">
        <f t="shared" ref="B172:B193" si="12">CONCATENATE(H172,"-",J172,"-",K172)</f>
        <v>4X100M-1-6</v>
      </c>
      <c r="C172" s="470"/>
      <c r="D172" s="470">
        <v>279</v>
      </c>
      <c r="E172" s="471">
        <v>34911</v>
      </c>
      <c r="F172" s="472" t="s">
        <v>534</v>
      </c>
      <c r="G172" s="473" t="s">
        <v>529</v>
      </c>
      <c r="H172" s="473" t="s">
        <v>471</v>
      </c>
      <c r="I172" s="474"/>
      <c r="J172" s="423" t="s">
        <v>485</v>
      </c>
      <c r="K172" s="423" t="s">
        <v>546</v>
      </c>
      <c r="L172" s="424">
        <v>5</v>
      </c>
    </row>
    <row r="173" spans="1:12" s="207" customFormat="1" ht="30" customHeight="1">
      <c r="A173" s="409">
        <v>170</v>
      </c>
      <c r="B173" s="410" t="str">
        <f t="shared" si="12"/>
        <v>4X100M-1-6</v>
      </c>
      <c r="C173" s="411"/>
      <c r="D173" s="411">
        <v>270</v>
      </c>
      <c r="E173" s="412">
        <v>35960</v>
      </c>
      <c r="F173" s="413" t="s">
        <v>528</v>
      </c>
      <c r="G173" s="414" t="s">
        <v>529</v>
      </c>
      <c r="H173" s="414" t="s">
        <v>471</v>
      </c>
      <c r="I173" s="416"/>
      <c r="J173" s="423" t="s">
        <v>485</v>
      </c>
      <c r="K173" s="423" t="s">
        <v>546</v>
      </c>
      <c r="L173" s="424">
        <v>5</v>
      </c>
    </row>
    <row r="174" spans="1:12" s="207" customFormat="1" ht="24" customHeight="1">
      <c r="A174" s="409">
        <v>171</v>
      </c>
      <c r="B174" s="410" t="str">
        <f t="shared" si="12"/>
        <v>4X100M-1-6</v>
      </c>
      <c r="C174" s="411"/>
      <c r="D174" s="411">
        <v>277</v>
      </c>
      <c r="E174" s="412">
        <v>34020</v>
      </c>
      <c r="F174" s="413" t="s">
        <v>536</v>
      </c>
      <c r="G174" s="414" t="s">
        <v>529</v>
      </c>
      <c r="H174" s="414" t="s">
        <v>471</v>
      </c>
      <c r="I174" s="416"/>
      <c r="J174" s="423" t="s">
        <v>485</v>
      </c>
      <c r="K174" s="423" t="s">
        <v>546</v>
      </c>
      <c r="L174" s="424">
        <v>5</v>
      </c>
    </row>
    <row r="175" spans="1:12" s="207" customFormat="1" ht="24" customHeight="1">
      <c r="A175" s="409">
        <v>172</v>
      </c>
      <c r="B175" s="410" t="str">
        <f t="shared" si="12"/>
        <v>4X100M-1-6</v>
      </c>
      <c r="C175" s="411"/>
      <c r="D175" s="411">
        <v>285</v>
      </c>
      <c r="E175" s="412">
        <v>32775</v>
      </c>
      <c r="F175" s="413" t="s">
        <v>530</v>
      </c>
      <c r="G175" s="414" t="s">
        <v>529</v>
      </c>
      <c r="H175" s="414" t="s">
        <v>471</v>
      </c>
      <c r="I175" s="416"/>
      <c r="J175" s="423" t="s">
        <v>485</v>
      </c>
      <c r="K175" s="423" t="s">
        <v>546</v>
      </c>
      <c r="L175" s="424">
        <v>5</v>
      </c>
    </row>
    <row r="176" spans="1:12" s="207" customFormat="1" ht="24" customHeight="1">
      <c r="A176" s="409">
        <v>173</v>
      </c>
      <c r="B176" s="410" t="str">
        <f t="shared" si="12"/>
        <v>4X100M-1-6</v>
      </c>
      <c r="C176" s="411"/>
      <c r="D176" s="411">
        <v>271</v>
      </c>
      <c r="E176" s="412">
        <v>34568</v>
      </c>
      <c r="F176" s="413" t="s">
        <v>531</v>
      </c>
      <c r="G176" s="414" t="s">
        <v>529</v>
      </c>
      <c r="H176" s="414" t="s">
        <v>471</v>
      </c>
      <c r="I176" s="416"/>
      <c r="J176" s="423" t="s">
        <v>485</v>
      </c>
      <c r="K176" s="423" t="s">
        <v>546</v>
      </c>
      <c r="L176" s="424">
        <v>5</v>
      </c>
    </row>
    <row r="177" spans="1:12" s="207" customFormat="1" ht="24" customHeight="1" thickBot="1">
      <c r="A177" s="477">
        <v>174</v>
      </c>
      <c r="B177" s="478" t="str">
        <f t="shared" si="12"/>
        <v>4X100M-1-6</v>
      </c>
      <c r="C177" s="425"/>
      <c r="D177" s="425">
        <v>282</v>
      </c>
      <c r="E177" s="479">
        <v>35607</v>
      </c>
      <c r="F177" s="480" t="s">
        <v>543</v>
      </c>
      <c r="G177" s="427" t="s">
        <v>529</v>
      </c>
      <c r="H177" s="427" t="s">
        <v>471</v>
      </c>
      <c r="I177" s="419"/>
      <c r="J177" s="423" t="s">
        <v>485</v>
      </c>
      <c r="K177" s="423" t="s">
        <v>546</v>
      </c>
      <c r="L177" s="424">
        <v>5</v>
      </c>
    </row>
    <row r="178" spans="1:12" s="207" customFormat="1" ht="24" customHeight="1">
      <c r="A178" s="468">
        <v>175</v>
      </c>
      <c r="B178" s="469" t="str">
        <f t="shared" si="12"/>
        <v>4X400M-1-6</v>
      </c>
      <c r="C178" s="470"/>
      <c r="D178" s="470">
        <v>271</v>
      </c>
      <c r="E178" s="471">
        <v>34568</v>
      </c>
      <c r="F178" s="472" t="s">
        <v>531</v>
      </c>
      <c r="G178" s="473" t="s">
        <v>529</v>
      </c>
      <c r="H178" s="473" t="s">
        <v>472</v>
      </c>
      <c r="I178" s="474"/>
      <c r="J178" s="423" t="s">
        <v>485</v>
      </c>
      <c r="K178" s="423" t="s">
        <v>546</v>
      </c>
      <c r="L178" s="424">
        <v>5</v>
      </c>
    </row>
    <row r="179" spans="1:12" s="207" customFormat="1" ht="71.25" customHeight="1">
      <c r="A179" s="409">
        <v>176</v>
      </c>
      <c r="B179" s="410" t="str">
        <f t="shared" si="12"/>
        <v>4X400M-1-6</v>
      </c>
      <c r="C179" s="411"/>
      <c r="D179" s="411">
        <v>285</v>
      </c>
      <c r="E179" s="412">
        <v>32775</v>
      </c>
      <c r="F179" s="413" t="s">
        <v>530</v>
      </c>
      <c r="G179" s="414" t="s">
        <v>529</v>
      </c>
      <c r="H179" s="414" t="s">
        <v>472</v>
      </c>
      <c r="I179" s="416"/>
      <c r="J179" s="423" t="s">
        <v>485</v>
      </c>
      <c r="K179" s="423" t="s">
        <v>546</v>
      </c>
      <c r="L179" s="424">
        <v>5</v>
      </c>
    </row>
    <row r="180" spans="1:12" s="207" customFormat="1" ht="24" customHeight="1">
      <c r="A180" s="409">
        <v>177</v>
      </c>
      <c r="B180" s="410" t="str">
        <f t="shared" si="12"/>
        <v>4X400M-1-6</v>
      </c>
      <c r="C180" s="411"/>
      <c r="D180" s="411">
        <v>286</v>
      </c>
      <c r="E180" s="412">
        <v>35657</v>
      </c>
      <c r="F180" s="413" t="s">
        <v>544</v>
      </c>
      <c r="G180" s="414" t="s">
        <v>529</v>
      </c>
      <c r="H180" s="414" t="s">
        <v>472</v>
      </c>
      <c r="I180" s="416"/>
      <c r="J180" s="423" t="s">
        <v>485</v>
      </c>
      <c r="K180" s="423" t="s">
        <v>546</v>
      </c>
      <c r="L180" s="424">
        <v>5</v>
      </c>
    </row>
    <row r="181" spans="1:12" s="207" customFormat="1" ht="26.25" customHeight="1">
      <c r="A181" s="409">
        <v>178</v>
      </c>
      <c r="B181" s="410" t="str">
        <f t="shared" si="12"/>
        <v>4X400M-1-6</v>
      </c>
      <c r="C181" s="411"/>
      <c r="D181" s="411">
        <v>282</v>
      </c>
      <c r="E181" s="412">
        <v>35607</v>
      </c>
      <c r="F181" s="413" t="s">
        <v>543</v>
      </c>
      <c r="G181" s="414" t="s">
        <v>529</v>
      </c>
      <c r="H181" s="414" t="s">
        <v>472</v>
      </c>
      <c r="I181" s="416"/>
      <c r="J181" s="423" t="s">
        <v>485</v>
      </c>
      <c r="K181" s="423" t="s">
        <v>546</v>
      </c>
      <c r="L181" s="424">
        <v>5</v>
      </c>
    </row>
    <row r="182" spans="1:12" s="207" customFormat="1" ht="26.25" customHeight="1">
      <c r="A182" s="409">
        <v>179</v>
      </c>
      <c r="B182" s="410" t="str">
        <f t="shared" si="12"/>
        <v>4X400M-1-6</v>
      </c>
      <c r="C182" s="411"/>
      <c r="D182" s="411">
        <v>283</v>
      </c>
      <c r="E182" s="412">
        <v>35596</v>
      </c>
      <c r="F182" s="413" t="s">
        <v>545</v>
      </c>
      <c r="G182" s="414" t="s">
        <v>529</v>
      </c>
      <c r="H182" s="414" t="s">
        <v>472</v>
      </c>
      <c r="I182" s="416"/>
      <c r="J182" s="423" t="s">
        <v>485</v>
      </c>
      <c r="K182" s="423" t="s">
        <v>546</v>
      </c>
      <c r="L182" s="424">
        <v>5</v>
      </c>
    </row>
    <row r="183" spans="1:12" s="207" customFormat="1" ht="26.25" customHeight="1" thickBot="1">
      <c r="A183" s="477">
        <v>180</v>
      </c>
      <c r="B183" s="478" t="str">
        <f t="shared" si="12"/>
        <v>4X400M-1-6</v>
      </c>
      <c r="C183" s="425"/>
      <c r="D183" s="425" t="s">
        <v>547</v>
      </c>
      <c r="E183" s="479" t="s">
        <v>547</v>
      </c>
      <c r="F183" s="480" t="s">
        <v>547</v>
      </c>
      <c r="G183" s="427" t="s">
        <v>529</v>
      </c>
      <c r="H183" s="427" t="s">
        <v>472</v>
      </c>
      <c r="I183" s="419"/>
      <c r="J183" s="423" t="s">
        <v>485</v>
      </c>
      <c r="K183" s="423" t="s">
        <v>546</v>
      </c>
      <c r="L183" s="424">
        <v>5</v>
      </c>
    </row>
    <row r="184" spans="1:12" s="207" customFormat="1" ht="24" customHeight="1">
      <c r="A184" s="395">
        <v>181</v>
      </c>
      <c r="B184" s="396" t="str">
        <f t="shared" si="12"/>
        <v>100M-1-7</v>
      </c>
      <c r="C184" s="397"/>
      <c r="D184" s="397">
        <v>323</v>
      </c>
      <c r="E184" s="398">
        <v>26666</v>
      </c>
      <c r="F184" s="399" t="s">
        <v>615</v>
      </c>
      <c r="G184" s="400" t="s">
        <v>616</v>
      </c>
      <c r="H184" s="401" t="s">
        <v>119</v>
      </c>
      <c r="I184" s="402"/>
      <c r="J184" s="403" t="s">
        <v>485</v>
      </c>
      <c r="K184" s="403" t="s">
        <v>630</v>
      </c>
      <c r="L184" s="404">
        <v>3</v>
      </c>
    </row>
    <row r="185" spans="1:12" s="207" customFormat="1" ht="24" customHeight="1">
      <c r="A185" s="395">
        <v>182</v>
      </c>
      <c r="B185" s="396" t="str">
        <f t="shared" si="12"/>
        <v>200M-1-7</v>
      </c>
      <c r="C185" s="397"/>
      <c r="D185" s="397">
        <v>323</v>
      </c>
      <c r="E185" s="398">
        <v>26666</v>
      </c>
      <c r="F185" s="399" t="s">
        <v>615</v>
      </c>
      <c r="G185" s="400" t="s">
        <v>616</v>
      </c>
      <c r="H185" s="401" t="s">
        <v>261</v>
      </c>
      <c r="I185" s="402"/>
      <c r="J185" s="403" t="s">
        <v>485</v>
      </c>
      <c r="K185" s="403" t="s">
        <v>630</v>
      </c>
      <c r="L185" s="404">
        <v>3</v>
      </c>
    </row>
    <row r="186" spans="1:12" s="207" customFormat="1" ht="24" customHeight="1">
      <c r="A186" s="395">
        <v>183</v>
      </c>
      <c r="B186" s="396" t="str">
        <f t="shared" si="12"/>
        <v>400M-1-7</v>
      </c>
      <c r="C186" s="397"/>
      <c r="D186" s="397">
        <v>326</v>
      </c>
      <c r="E186" s="398">
        <v>36018</v>
      </c>
      <c r="F186" s="399" t="s">
        <v>617</v>
      </c>
      <c r="G186" s="400" t="s">
        <v>616</v>
      </c>
      <c r="H186" s="401" t="s">
        <v>262</v>
      </c>
      <c r="I186" s="402"/>
      <c r="J186" s="403" t="s">
        <v>485</v>
      </c>
      <c r="K186" s="403" t="s">
        <v>630</v>
      </c>
      <c r="L186" s="404">
        <v>3</v>
      </c>
    </row>
    <row r="187" spans="1:12" s="207" customFormat="1" ht="24" customHeight="1">
      <c r="A187" s="395">
        <v>184</v>
      </c>
      <c r="B187" s="396" t="str">
        <f t="shared" si="12"/>
        <v>800M-1-7</v>
      </c>
      <c r="C187" s="397"/>
      <c r="D187" s="397">
        <v>336</v>
      </c>
      <c r="E187" s="398">
        <v>35791</v>
      </c>
      <c r="F187" s="399" t="s">
        <v>618</v>
      </c>
      <c r="G187" s="400" t="s">
        <v>616</v>
      </c>
      <c r="H187" s="401" t="s">
        <v>110</v>
      </c>
      <c r="I187" s="402"/>
      <c r="J187" s="403" t="s">
        <v>485</v>
      </c>
      <c r="K187" s="403" t="s">
        <v>630</v>
      </c>
      <c r="L187" s="404">
        <v>3</v>
      </c>
    </row>
    <row r="188" spans="1:12" s="207" customFormat="1" ht="24" customHeight="1">
      <c r="A188" s="395">
        <v>185</v>
      </c>
      <c r="B188" s="396" t="str">
        <f t="shared" si="12"/>
        <v>1500M-1-7</v>
      </c>
      <c r="C188" s="397"/>
      <c r="D188" s="397">
        <v>332</v>
      </c>
      <c r="E188" s="398">
        <v>35796</v>
      </c>
      <c r="F188" s="399" t="s">
        <v>619</v>
      </c>
      <c r="G188" s="400" t="s">
        <v>616</v>
      </c>
      <c r="H188" s="401" t="s">
        <v>210</v>
      </c>
      <c r="I188" s="402"/>
      <c r="J188" s="403" t="s">
        <v>485</v>
      </c>
      <c r="K188" s="403" t="s">
        <v>630</v>
      </c>
      <c r="L188" s="404">
        <v>3</v>
      </c>
    </row>
    <row r="189" spans="1:12" s="207" customFormat="1" ht="24" customHeight="1">
      <c r="A189" s="395">
        <v>186</v>
      </c>
      <c r="B189" s="396" t="str">
        <f t="shared" si="12"/>
        <v>3000M-1-7</v>
      </c>
      <c r="C189" s="397"/>
      <c r="D189" s="397">
        <v>332</v>
      </c>
      <c r="E189" s="398">
        <v>35796</v>
      </c>
      <c r="F189" s="399" t="s">
        <v>619</v>
      </c>
      <c r="G189" s="400" t="s">
        <v>616</v>
      </c>
      <c r="H189" s="401" t="s">
        <v>351</v>
      </c>
      <c r="I189" s="402"/>
      <c r="J189" s="403" t="s">
        <v>485</v>
      </c>
      <c r="K189" s="403" t="s">
        <v>630</v>
      </c>
      <c r="L189" s="404">
        <v>3</v>
      </c>
    </row>
    <row r="190" spans="1:12" s="207" customFormat="1" ht="24" customHeight="1">
      <c r="A190" s="395">
        <v>187</v>
      </c>
      <c r="B190" s="396" t="str">
        <f t="shared" si="12"/>
        <v>5000M-1-7</v>
      </c>
      <c r="C190" s="397"/>
      <c r="D190" s="397">
        <v>324</v>
      </c>
      <c r="E190" s="398">
        <v>35996</v>
      </c>
      <c r="F190" s="399" t="s">
        <v>620</v>
      </c>
      <c r="G190" s="400" t="s">
        <v>616</v>
      </c>
      <c r="H190" s="401" t="s">
        <v>467</v>
      </c>
      <c r="I190" s="402"/>
      <c r="J190" s="403" t="s">
        <v>485</v>
      </c>
      <c r="K190" s="403" t="s">
        <v>630</v>
      </c>
      <c r="L190" s="404">
        <v>3</v>
      </c>
    </row>
    <row r="191" spans="1:12" s="207" customFormat="1" ht="24" customHeight="1">
      <c r="A191" s="395">
        <v>188</v>
      </c>
      <c r="B191" s="396" t="str">
        <f t="shared" si="12"/>
        <v>100M.ENG.-1-7</v>
      </c>
      <c r="C191" s="397"/>
      <c r="D191" s="397">
        <v>330</v>
      </c>
      <c r="E191" s="398">
        <v>35065</v>
      </c>
      <c r="F191" s="399" t="s">
        <v>621</v>
      </c>
      <c r="G191" s="400" t="s">
        <v>616</v>
      </c>
      <c r="H191" s="401" t="s">
        <v>499</v>
      </c>
      <c r="I191" s="402"/>
      <c r="J191" s="403" t="s">
        <v>485</v>
      </c>
      <c r="K191" s="403" t="s">
        <v>630</v>
      </c>
      <c r="L191" s="404">
        <v>3</v>
      </c>
    </row>
    <row r="192" spans="1:12" s="207" customFormat="1" ht="28.5" customHeight="1">
      <c r="A192" s="395">
        <v>189</v>
      </c>
      <c r="B192" s="396" t="str">
        <f t="shared" si="12"/>
        <v>400M.ENG-1-7</v>
      </c>
      <c r="C192" s="397"/>
      <c r="D192" s="397">
        <v>326</v>
      </c>
      <c r="E192" s="398">
        <v>36018</v>
      </c>
      <c r="F192" s="399" t="s">
        <v>617</v>
      </c>
      <c r="G192" s="400" t="s">
        <v>616</v>
      </c>
      <c r="H192" s="401" t="s">
        <v>468</v>
      </c>
      <c r="I192" s="402"/>
      <c r="J192" s="403" t="s">
        <v>485</v>
      </c>
      <c r="K192" s="403" t="s">
        <v>630</v>
      </c>
      <c r="L192" s="404">
        <v>3</v>
      </c>
    </row>
    <row r="193" spans="1:12" s="207" customFormat="1" ht="24" customHeight="1">
      <c r="A193" s="395">
        <v>190</v>
      </c>
      <c r="B193" s="396" t="str">
        <f t="shared" si="12"/>
        <v>3000M.ENG-1-7</v>
      </c>
      <c r="C193" s="397"/>
      <c r="D193" s="397">
        <v>329</v>
      </c>
      <c r="E193" s="398">
        <v>34973</v>
      </c>
      <c r="F193" s="399" t="s">
        <v>622</v>
      </c>
      <c r="G193" s="400" t="s">
        <v>616</v>
      </c>
      <c r="H193" s="401" t="s">
        <v>469</v>
      </c>
      <c r="I193" s="402"/>
      <c r="J193" s="403" t="s">
        <v>485</v>
      </c>
      <c r="K193" s="403" t="s">
        <v>630</v>
      </c>
      <c r="L193" s="404">
        <v>3</v>
      </c>
    </row>
    <row r="194" spans="1:12" s="207" customFormat="1" ht="24" customHeight="1">
      <c r="A194" s="395">
        <v>191</v>
      </c>
      <c r="B194" s="396" t="str">
        <f t="shared" ref="B194:B201" si="13">CONCATENATE(H194,"-",L194)</f>
        <v>UZUN-3</v>
      </c>
      <c r="C194" s="397"/>
      <c r="D194" s="397">
        <v>325</v>
      </c>
      <c r="E194" s="398">
        <v>36058</v>
      </c>
      <c r="F194" s="399" t="s">
        <v>623</v>
      </c>
      <c r="G194" s="400" t="s">
        <v>616</v>
      </c>
      <c r="H194" s="401" t="s">
        <v>72</v>
      </c>
      <c r="I194" s="402"/>
      <c r="J194" s="403" t="s">
        <v>485</v>
      </c>
      <c r="K194" s="403" t="s">
        <v>630</v>
      </c>
      <c r="L194" s="404">
        <v>3</v>
      </c>
    </row>
    <row r="195" spans="1:12" s="207" customFormat="1" ht="30.75" customHeight="1">
      <c r="A195" s="395">
        <v>192</v>
      </c>
      <c r="B195" s="396" t="str">
        <f t="shared" si="13"/>
        <v>ÜÇADIM-3</v>
      </c>
      <c r="C195" s="397"/>
      <c r="D195" s="397">
        <v>325</v>
      </c>
      <c r="E195" s="398">
        <v>36058</v>
      </c>
      <c r="F195" s="399" t="s">
        <v>623</v>
      </c>
      <c r="G195" s="400" t="s">
        <v>616</v>
      </c>
      <c r="H195" s="401" t="s">
        <v>264</v>
      </c>
      <c r="I195" s="402"/>
      <c r="J195" s="403" t="s">
        <v>485</v>
      </c>
      <c r="K195" s="403" t="s">
        <v>630</v>
      </c>
      <c r="L195" s="404">
        <v>3</v>
      </c>
    </row>
    <row r="196" spans="1:12" s="207" customFormat="1" ht="24" customHeight="1">
      <c r="A196" s="395">
        <v>193</v>
      </c>
      <c r="B196" s="396" t="str">
        <f t="shared" si="13"/>
        <v>YÜKSEK-3</v>
      </c>
      <c r="C196" s="397"/>
      <c r="D196" s="397">
        <v>335</v>
      </c>
      <c r="E196" s="398">
        <v>35154</v>
      </c>
      <c r="F196" s="399" t="s">
        <v>624</v>
      </c>
      <c r="G196" s="400" t="s">
        <v>616</v>
      </c>
      <c r="H196" s="401" t="s">
        <v>73</v>
      </c>
      <c r="I196" s="402"/>
      <c r="J196" s="403" t="s">
        <v>485</v>
      </c>
      <c r="K196" s="403" t="s">
        <v>630</v>
      </c>
      <c r="L196" s="404">
        <v>3</v>
      </c>
    </row>
    <row r="197" spans="1:12" s="207" customFormat="1" ht="24" customHeight="1">
      <c r="A197" s="395">
        <v>194</v>
      </c>
      <c r="B197" s="396" t="str">
        <f t="shared" si="13"/>
        <v>SIRIK-3</v>
      </c>
      <c r="C197" s="397"/>
      <c r="D197" s="397">
        <v>334</v>
      </c>
      <c r="E197" s="398">
        <v>34772</v>
      </c>
      <c r="F197" s="399" t="s">
        <v>625</v>
      </c>
      <c r="G197" s="400" t="s">
        <v>616</v>
      </c>
      <c r="H197" s="401" t="s">
        <v>265</v>
      </c>
      <c r="I197" s="402"/>
      <c r="J197" s="403" t="s">
        <v>485</v>
      </c>
      <c r="K197" s="403" t="s">
        <v>630</v>
      </c>
      <c r="L197" s="404">
        <v>3</v>
      </c>
    </row>
    <row r="198" spans="1:12" s="207" customFormat="1" ht="24" customHeight="1">
      <c r="A198" s="395">
        <v>195</v>
      </c>
      <c r="B198" s="396" t="str">
        <f t="shared" si="13"/>
        <v>DİSK-3</v>
      </c>
      <c r="C198" s="397"/>
      <c r="D198" s="397">
        <v>333</v>
      </c>
      <c r="E198" s="398">
        <v>35431</v>
      </c>
      <c r="F198" s="399" t="s">
        <v>626</v>
      </c>
      <c r="G198" s="400" t="s">
        <v>616</v>
      </c>
      <c r="H198" s="401" t="s">
        <v>213</v>
      </c>
      <c r="I198" s="402"/>
      <c r="J198" s="403" t="s">
        <v>485</v>
      </c>
      <c r="K198" s="403" t="s">
        <v>630</v>
      </c>
      <c r="L198" s="404">
        <v>3</v>
      </c>
    </row>
    <row r="199" spans="1:12" s="207" customFormat="1" ht="24" customHeight="1">
      <c r="A199" s="395">
        <v>196</v>
      </c>
      <c r="B199" s="396" t="str">
        <f t="shared" si="13"/>
        <v>CİRİT-3</v>
      </c>
      <c r="C199" s="397"/>
      <c r="D199" s="397">
        <v>328</v>
      </c>
      <c r="E199" s="398">
        <v>35054</v>
      </c>
      <c r="F199" s="399" t="s">
        <v>627</v>
      </c>
      <c r="G199" s="400" t="s">
        <v>616</v>
      </c>
      <c r="H199" s="401" t="s">
        <v>214</v>
      </c>
      <c r="I199" s="402"/>
      <c r="J199" s="403" t="s">
        <v>485</v>
      </c>
      <c r="K199" s="403" t="s">
        <v>630</v>
      </c>
      <c r="L199" s="404">
        <v>3</v>
      </c>
    </row>
    <row r="200" spans="1:12" s="207" customFormat="1" ht="25.5" customHeight="1">
      <c r="A200" s="395">
        <v>197</v>
      </c>
      <c r="B200" s="396" t="str">
        <f t="shared" si="13"/>
        <v>GÜLLE-3</v>
      </c>
      <c r="C200" s="397"/>
      <c r="D200" s="397">
        <v>333</v>
      </c>
      <c r="E200" s="398">
        <v>35431</v>
      </c>
      <c r="F200" s="399" t="s">
        <v>626</v>
      </c>
      <c r="G200" s="400" t="s">
        <v>616</v>
      </c>
      <c r="H200" s="401" t="s">
        <v>212</v>
      </c>
      <c r="I200" s="402"/>
      <c r="J200" s="403" t="s">
        <v>485</v>
      </c>
      <c r="K200" s="403" t="s">
        <v>630</v>
      </c>
      <c r="L200" s="404">
        <v>3</v>
      </c>
    </row>
    <row r="201" spans="1:12" s="207" customFormat="1" ht="25.5" customHeight="1" thickBot="1">
      <c r="A201" s="429">
        <v>198</v>
      </c>
      <c r="B201" s="430" t="str">
        <f t="shared" si="13"/>
        <v>ÇEKİÇ-3</v>
      </c>
      <c r="C201" s="431"/>
      <c r="D201" s="431">
        <v>328</v>
      </c>
      <c r="E201" s="432">
        <v>35054</v>
      </c>
      <c r="F201" s="433" t="s">
        <v>627</v>
      </c>
      <c r="G201" s="434" t="s">
        <v>616</v>
      </c>
      <c r="H201" s="435" t="s">
        <v>470</v>
      </c>
      <c r="I201" s="436"/>
      <c r="J201" s="403" t="s">
        <v>485</v>
      </c>
      <c r="K201" s="403" t="s">
        <v>630</v>
      </c>
      <c r="L201" s="404">
        <v>3</v>
      </c>
    </row>
    <row r="202" spans="1:12" s="207" customFormat="1" ht="24" customHeight="1">
      <c r="A202" s="439">
        <v>199</v>
      </c>
      <c r="B202" s="440" t="str">
        <f t="shared" ref="B202:B223" si="14">CONCATENATE(H202,"-",J202,"-",K202)</f>
        <v>4X100M-1-7</v>
      </c>
      <c r="C202" s="441"/>
      <c r="D202" s="441">
        <v>323</v>
      </c>
      <c r="E202" s="442">
        <v>26666</v>
      </c>
      <c r="F202" s="443" t="s">
        <v>615</v>
      </c>
      <c r="G202" s="444" t="s">
        <v>616</v>
      </c>
      <c r="H202" s="444" t="s">
        <v>471</v>
      </c>
      <c r="I202" s="445"/>
      <c r="J202" s="403" t="s">
        <v>485</v>
      </c>
      <c r="K202" s="403" t="s">
        <v>630</v>
      </c>
      <c r="L202" s="404">
        <v>3</v>
      </c>
    </row>
    <row r="203" spans="1:12" s="207" customFormat="1" ht="24" customHeight="1">
      <c r="A203" s="395">
        <v>200</v>
      </c>
      <c r="B203" s="396" t="str">
        <f t="shared" si="14"/>
        <v>4X100M-1-7</v>
      </c>
      <c r="C203" s="397"/>
      <c r="D203" s="397">
        <v>330</v>
      </c>
      <c r="E203" s="398">
        <v>35065</v>
      </c>
      <c r="F203" s="399" t="s">
        <v>621</v>
      </c>
      <c r="G203" s="400" t="s">
        <v>616</v>
      </c>
      <c r="H203" s="400" t="s">
        <v>471</v>
      </c>
      <c r="I203" s="402"/>
      <c r="J203" s="403" t="s">
        <v>485</v>
      </c>
      <c r="K203" s="403" t="s">
        <v>630</v>
      </c>
      <c r="L203" s="404">
        <v>3</v>
      </c>
    </row>
    <row r="204" spans="1:12" s="207" customFormat="1" ht="24" customHeight="1">
      <c r="A204" s="395">
        <v>201</v>
      </c>
      <c r="B204" s="396" t="str">
        <f t="shared" si="14"/>
        <v>4X100M-1-7</v>
      </c>
      <c r="C204" s="397"/>
      <c r="D204" s="397">
        <v>325</v>
      </c>
      <c r="E204" s="398">
        <v>36058</v>
      </c>
      <c r="F204" s="399" t="s">
        <v>623</v>
      </c>
      <c r="G204" s="400" t="s">
        <v>616</v>
      </c>
      <c r="H204" s="400" t="s">
        <v>471</v>
      </c>
      <c r="I204" s="402"/>
      <c r="J204" s="403" t="s">
        <v>485</v>
      </c>
      <c r="K204" s="403" t="s">
        <v>630</v>
      </c>
      <c r="L204" s="404">
        <v>3</v>
      </c>
    </row>
    <row r="205" spans="1:12" s="207" customFormat="1" ht="24" customHeight="1">
      <c r="A205" s="395">
        <v>202</v>
      </c>
      <c r="B205" s="396" t="str">
        <f t="shared" si="14"/>
        <v>4X100M-1-7</v>
      </c>
      <c r="C205" s="397"/>
      <c r="D205" s="397">
        <v>326</v>
      </c>
      <c r="E205" s="398">
        <v>36018</v>
      </c>
      <c r="F205" s="399" t="s">
        <v>617</v>
      </c>
      <c r="G205" s="400" t="s">
        <v>616</v>
      </c>
      <c r="H205" s="400" t="s">
        <v>471</v>
      </c>
      <c r="I205" s="402"/>
      <c r="J205" s="403" t="s">
        <v>485</v>
      </c>
      <c r="K205" s="403" t="s">
        <v>630</v>
      </c>
      <c r="L205" s="404">
        <v>3</v>
      </c>
    </row>
    <row r="206" spans="1:12" s="207" customFormat="1" ht="24" customHeight="1">
      <c r="A206" s="395">
        <v>203</v>
      </c>
      <c r="B206" s="396" t="str">
        <f t="shared" si="14"/>
        <v>4X100M-1-7</v>
      </c>
      <c r="C206" s="397"/>
      <c r="D206" s="397">
        <v>334</v>
      </c>
      <c r="E206" s="398">
        <v>34772</v>
      </c>
      <c r="F206" s="399" t="s">
        <v>625</v>
      </c>
      <c r="G206" s="400" t="s">
        <v>616</v>
      </c>
      <c r="H206" s="400" t="s">
        <v>471</v>
      </c>
      <c r="I206" s="402"/>
      <c r="J206" s="403" t="s">
        <v>485</v>
      </c>
      <c r="K206" s="403" t="s">
        <v>630</v>
      </c>
      <c r="L206" s="404">
        <v>3</v>
      </c>
    </row>
    <row r="207" spans="1:12" s="207" customFormat="1" ht="24" customHeight="1" thickBot="1">
      <c r="A207" s="448">
        <v>204</v>
      </c>
      <c r="B207" s="449" t="str">
        <f t="shared" si="14"/>
        <v>4X100M-1-7</v>
      </c>
      <c r="C207" s="405"/>
      <c r="D207" s="405">
        <v>327</v>
      </c>
      <c r="E207" s="450">
        <v>35146</v>
      </c>
      <c r="F207" s="451" t="s">
        <v>628</v>
      </c>
      <c r="G207" s="408" t="s">
        <v>616</v>
      </c>
      <c r="H207" s="408" t="s">
        <v>471</v>
      </c>
      <c r="I207" s="406"/>
      <c r="J207" s="403" t="s">
        <v>485</v>
      </c>
      <c r="K207" s="403" t="s">
        <v>630</v>
      </c>
      <c r="L207" s="404">
        <v>3</v>
      </c>
    </row>
    <row r="208" spans="1:12" s="207" customFormat="1" ht="24" customHeight="1">
      <c r="A208" s="439">
        <v>205</v>
      </c>
      <c r="B208" s="440" t="str">
        <f t="shared" si="14"/>
        <v>4X400M-1-7</v>
      </c>
      <c r="C208" s="441"/>
      <c r="D208" s="441">
        <v>326</v>
      </c>
      <c r="E208" s="442">
        <v>36018</v>
      </c>
      <c r="F208" s="443" t="s">
        <v>617</v>
      </c>
      <c r="G208" s="444" t="s">
        <v>616</v>
      </c>
      <c r="H208" s="444" t="s">
        <v>472</v>
      </c>
      <c r="I208" s="445"/>
      <c r="J208" s="403" t="s">
        <v>485</v>
      </c>
      <c r="K208" s="403" t="s">
        <v>630</v>
      </c>
      <c r="L208" s="404">
        <v>3</v>
      </c>
    </row>
    <row r="209" spans="1:12" s="207" customFormat="1" ht="27.75" customHeight="1">
      <c r="A209" s="395">
        <v>206</v>
      </c>
      <c r="B209" s="396" t="str">
        <f t="shared" si="14"/>
        <v>4X400M-1-7</v>
      </c>
      <c r="C209" s="397"/>
      <c r="D209" s="397">
        <v>330</v>
      </c>
      <c r="E209" s="398">
        <v>35065</v>
      </c>
      <c r="F209" s="399" t="s">
        <v>621</v>
      </c>
      <c r="G209" s="400" t="s">
        <v>616</v>
      </c>
      <c r="H209" s="400" t="s">
        <v>472</v>
      </c>
      <c r="I209" s="402"/>
      <c r="J209" s="403" t="s">
        <v>485</v>
      </c>
      <c r="K209" s="403" t="s">
        <v>630</v>
      </c>
      <c r="L209" s="404">
        <v>3</v>
      </c>
    </row>
    <row r="210" spans="1:12" s="207" customFormat="1" ht="24" customHeight="1">
      <c r="A210" s="395">
        <v>207</v>
      </c>
      <c r="B210" s="396" t="str">
        <f t="shared" si="14"/>
        <v>4X400M-1-7</v>
      </c>
      <c r="C210" s="397"/>
      <c r="D210" s="397">
        <v>331</v>
      </c>
      <c r="E210" s="398">
        <v>35286</v>
      </c>
      <c r="F210" s="399" t="s">
        <v>629</v>
      </c>
      <c r="G210" s="400" t="s">
        <v>616</v>
      </c>
      <c r="H210" s="400" t="s">
        <v>472</v>
      </c>
      <c r="I210" s="402"/>
      <c r="J210" s="403" t="s">
        <v>485</v>
      </c>
      <c r="K210" s="403" t="s">
        <v>630</v>
      </c>
      <c r="L210" s="404">
        <v>3</v>
      </c>
    </row>
    <row r="211" spans="1:12" s="207" customFormat="1" ht="29.25" customHeight="1">
      <c r="A211" s="395">
        <v>208</v>
      </c>
      <c r="B211" s="396" t="str">
        <f t="shared" si="14"/>
        <v>4X400M-1-7</v>
      </c>
      <c r="C211" s="397"/>
      <c r="D211" s="397">
        <v>336</v>
      </c>
      <c r="E211" s="398">
        <v>35791</v>
      </c>
      <c r="F211" s="399" t="s">
        <v>618</v>
      </c>
      <c r="G211" s="400" t="s">
        <v>616</v>
      </c>
      <c r="H211" s="400" t="s">
        <v>472</v>
      </c>
      <c r="I211" s="402"/>
      <c r="J211" s="403" t="s">
        <v>485</v>
      </c>
      <c r="K211" s="403" t="s">
        <v>630</v>
      </c>
      <c r="L211" s="404">
        <v>3</v>
      </c>
    </row>
    <row r="212" spans="1:12" s="207" customFormat="1" ht="24" customHeight="1">
      <c r="A212" s="395">
        <v>209</v>
      </c>
      <c r="B212" s="396" t="str">
        <f t="shared" si="14"/>
        <v>4X400M-1-7</v>
      </c>
      <c r="C212" s="397"/>
      <c r="D212" s="397">
        <v>332</v>
      </c>
      <c r="E212" s="398">
        <v>35796</v>
      </c>
      <c r="F212" s="399" t="s">
        <v>619</v>
      </c>
      <c r="G212" s="400" t="s">
        <v>616</v>
      </c>
      <c r="H212" s="400" t="s">
        <v>472</v>
      </c>
      <c r="I212" s="402"/>
      <c r="J212" s="403" t="s">
        <v>485</v>
      </c>
      <c r="K212" s="403" t="s">
        <v>630</v>
      </c>
      <c r="L212" s="404">
        <v>3</v>
      </c>
    </row>
    <row r="213" spans="1:12" s="207" customFormat="1" ht="24" customHeight="1" thickBot="1">
      <c r="A213" s="448">
        <v>210</v>
      </c>
      <c r="B213" s="449" t="str">
        <f t="shared" si="14"/>
        <v>4X400M-1-7</v>
      </c>
      <c r="C213" s="405"/>
      <c r="D213" s="405">
        <v>334</v>
      </c>
      <c r="E213" s="450">
        <v>34772</v>
      </c>
      <c r="F213" s="451" t="s">
        <v>625</v>
      </c>
      <c r="G213" s="408" t="s">
        <v>616</v>
      </c>
      <c r="H213" s="408" t="s">
        <v>472</v>
      </c>
      <c r="I213" s="406"/>
      <c r="J213" s="403" t="s">
        <v>485</v>
      </c>
      <c r="K213" s="403" t="s">
        <v>630</v>
      </c>
      <c r="L213" s="404">
        <v>3</v>
      </c>
    </row>
    <row r="214" spans="1:12" s="207" customFormat="1" ht="24" customHeight="1">
      <c r="A214" s="453">
        <v>211</v>
      </c>
      <c r="B214" s="522" t="str">
        <f t="shared" si="14"/>
        <v>100M-1-8</v>
      </c>
      <c r="C214" s="523"/>
      <c r="D214" s="523">
        <v>354</v>
      </c>
      <c r="E214" s="524">
        <v>34455</v>
      </c>
      <c r="F214" s="526" t="s">
        <v>649</v>
      </c>
      <c r="G214" s="525" t="s">
        <v>650</v>
      </c>
      <c r="H214" s="527" t="s">
        <v>119</v>
      </c>
      <c r="I214" s="528"/>
      <c r="J214" s="529" t="s">
        <v>485</v>
      </c>
      <c r="K214" s="529" t="s">
        <v>663</v>
      </c>
      <c r="L214" s="530">
        <v>1</v>
      </c>
    </row>
    <row r="215" spans="1:12" s="207" customFormat="1" ht="24" customHeight="1" thickBot="1">
      <c r="A215" s="409">
        <v>212</v>
      </c>
      <c r="B215" s="396" t="str">
        <f t="shared" si="14"/>
        <v>200M-1-8</v>
      </c>
      <c r="C215" s="397"/>
      <c r="D215" s="397">
        <v>354</v>
      </c>
      <c r="E215" s="398">
        <v>34455</v>
      </c>
      <c r="F215" s="399" t="s">
        <v>649</v>
      </c>
      <c r="G215" s="400" t="s">
        <v>650</v>
      </c>
      <c r="H215" s="401" t="s">
        <v>261</v>
      </c>
      <c r="I215" s="406"/>
      <c r="J215" s="529" t="s">
        <v>485</v>
      </c>
      <c r="K215" s="529" t="s">
        <v>663</v>
      </c>
      <c r="L215" s="530">
        <v>1</v>
      </c>
    </row>
    <row r="216" spans="1:12" s="207" customFormat="1" ht="24" customHeight="1">
      <c r="A216" s="409">
        <v>213</v>
      </c>
      <c r="B216" s="396" t="str">
        <f t="shared" si="14"/>
        <v>400M-1-8</v>
      </c>
      <c r="C216" s="397"/>
      <c r="D216" s="397">
        <v>355</v>
      </c>
      <c r="E216" s="398">
        <v>35376</v>
      </c>
      <c r="F216" s="399" t="s">
        <v>651</v>
      </c>
      <c r="G216" s="400" t="s">
        <v>650</v>
      </c>
      <c r="H216" s="401" t="s">
        <v>262</v>
      </c>
      <c r="I216" s="528"/>
      <c r="J216" s="529" t="s">
        <v>485</v>
      </c>
      <c r="K216" s="529" t="s">
        <v>663</v>
      </c>
      <c r="L216" s="530">
        <v>1</v>
      </c>
    </row>
    <row r="217" spans="1:12" s="207" customFormat="1" ht="24" customHeight="1">
      <c r="A217" s="409">
        <v>214</v>
      </c>
      <c r="B217" s="396" t="str">
        <f t="shared" si="14"/>
        <v>800M-1-8</v>
      </c>
      <c r="C217" s="397"/>
      <c r="D217" s="397">
        <v>356</v>
      </c>
      <c r="E217" s="398">
        <v>35668</v>
      </c>
      <c r="F217" s="399" t="s">
        <v>652</v>
      </c>
      <c r="G217" s="400" t="s">
        <v>650</v>
      </c>
      <c r="H217" s="401" t="s">
        <v>110</v>
      </c>
      <c r="I217" s="528"/>
      <c r="J217" s="529" t="s">
        <v>485</v>
      </c>
      <c r="K217" s="529" t="s">
        <v>663</v>
      </c>
      <c r="L217" s="530">
        <v>1</v>
      </c>
    </row>
    <row r="218" spans="1:12" s="207" customFormat="1" ht="26.25" customHeight="1">
      <c r="A218" s="409">
        <v>215</v>
      </c>
      <c r="B218" s="396" t="str">
        <f t="shared" si="14"/>
        <v>1500M-1-8</v>
      </c>
      <c r="C218" s="397"/>
      <c r="D218" s="397">
        <v>356</v>
      </c>
      <c r="E218" s="398">
        <v>35668</v>
      </c>
      <c r="F218" s="399" t="s">
        <v>652</v>
      </c>
      <c r="G218" s="400" t="s">
        <v>650</v>
      </c>
      <c r="H218" s="401" t="s">
        <v>210</v>
      </c>
      <c r="I218" s="528"/>
      <c r="J218" s="529" t="s">
        <v>485</v>
      </c>
      <c r="K218" s="529" t="s">
        <v>663</v>
      </c>
      <c r="L218" s="530">
        <v>1</v>
      </c>
    </row>
    <row r="219" spans="1:12" s="207" customFormat="1" ht="24" customHeight="1">
      <c r="A219" s="409">
        <v>216</v>
      </c>
      <c r="B219" s="396" t="str">
        <f t="shared" si="14"/>
        <v>3000M-1-8</v>
      </c>
      <c r="C219" s="397"/>
      <c r="D219" s="397">
        <v>357</v>
      </c>
      <c r="E219" s="398">
        <v>35171</v>
      </c>
      <c r="F219" s="399" t="s">
        <v>653</v>
      </c>
      <c r="G219" s="400" t="s">
        <v>650</v>
      </c>
      <c r="H219" s="401" t="s">
        <v>351</v>
      </c>
      <c r="I219" s="402"/>
      <c r="J219" s="529" t="s">
        <v>485</v>
      </c>
      <c r="K219" s="529" t="s">
        <v>663</v>
      </c>
      <c r="L219" s="530">
        <v>1</v>
      </c>
    </row>
    <row r="220" spans="1:12" s="207" customFormat="1" ht="24" customHeight="1">
      <c r="A220" s="409">
        <v>217</v>
      </c>
      <c r="B220" s="396" t="str">
        <f t="shared" si="14"/>
        <v>5000M-1-8</v>
      </c>
      <c r="C220" s="397"/>
      <c r="D220" s="397">
        <v>358</v>
      </c>
      <c r="E220" s="398">
        <v>35065</v>
      </c>
      <c r="F220" s="399" t="s">
        <v>654</v>
      </c>
      <c r="G220" s="400" t="s">
        <v>650</v>
      </c>
      <c r="H220" s="401" t="s">
        <v>467</v>
      </c>
      <c r="I220" s="402"/>
      <c r="J220" s="529" t="s">
        <v>485</v>
      </c>
      <c r="K220" s="529" t="s">
        <v>663</v>
      </c>
      <c r="L220" s="530">
        <v>1</v>
      </c>
    </row>
    <row r="221" spans="1:12" s="207" customFormat="1" ht="24" customHeight="1">
      <c r="A221" s="409">
        <v>218</v>
      </c>
      <c r="B221" s="396" t="str">
        <f t="shared" si="14"/>
        <v>100M.ENG.-1-8</v>
      </c>
      <c r="C221" s="397"/>
      <c r="D221" s="397">
        <v>359</v>
      </c>
      <c r="E221" s="398">
        <v>35324</v>
      </c>
      <c r="F221" s="399" t="s">
        <v>655</v>
      </c>
      <c r="G221" s="400" t="s">
        <v>650</v>
      </c>
      <c r="H221" s="401" t="s">
        <v>499</v>
      </c>
      <c r="I221" s="402"/>
      <c r="J221" s="529" t="s">
        <v>485</v>
      </c>
      <c r="K221" s="529" t="s">
        <v>663</v>
      </c>
      <c r="L221" s="530">
        <v>1</v>
      </c>
    </row>
    <row r="222" spans="1:12" s="207" customFormat="1" ht="24" customHeight="1">
      <c r="A222" s="409">
        <v>219</v>
      </c>
      <c r="B222" s="396" t="str">
        <f t="shared" si="14"/>
        <v>400M.ENG-1-8</v>
      </c>
      <c r="C222" s="397"/>
      <c r="D222" s="397">
        <v>355</v>
      </c>
      <c r="E222" s="398">
        <v>35376</v>
      </c>
      <c r="F222" s="399" t="s">
        <v>651</v>
      </c>
      <c r="G222" s="400" t="s">
        <v>650</v>
      </c>
      <c r="H222" s="401" t="s">
        <v>468</v>
      </c>
      <c r="I222" s="402"/>
      <c r="J222" s="529" t="s">
        <v>485</v>
      </c>
      <c r="K222" s="529" t="s">
        <v>663</v>
      </c>
      <c r="L222" s="530">
        <v>1</v>
      </c>
    </row>
    <row r="223" spans="1:12" s="207" customFormat="1" ht="24" customHeight="1">
      <c r="A223" s="409">
        <v>220</v>
      </c>
      <c r="B223" s="396" t="str">
        <f t="shared" si="14"/>
        <v>3000M.ENG-1-8</v>
      </c>
      <c r="C223" s="397"/>
      <c r="D223" s="397">
        <v>357</v>
      </c>
      <c r="E223" s="398">
        <v>35171</v>
      </c>
      <c r="F223" s="399" t="s">
        <v>653</v>
      </c>
      <c r="G223" s="400" t="s">
        <v>650</v>
      </c>
      <c r="H223" s="401" t="s">
        <v>469</v>
      </c>
      <c r="I223" s="402"/>
      <c r="J223" s="529" t="s">
        <v>485</v>
      </c>
      <c r="K223" s="529" t="s">
        <v>663</v>
      </c>
      <c r="L223" s="530">
        <v>1</v>
      </c>
    </row>
    <row r="224" spans="1:12" s="207" customFormat="1" ht="24" customHeight="1">
      <c r="A224" s="409">
        <v>221</v>
      </c>
      <c r="B224" s="396" t="str">
        <f t="shared" ref="B224:B231" si="15">CONCATENATE(H224,"-",L224)</f>
        <v>UZUN-1</v>
      </c>
      <c r="C224" s="397"/>
      <c r="D224" s="397">
        <v>361</v>
      </c>
      <c r="E224" s="398">
        <v>35565</v>
      </c>
      <c r="F224" s="399" t="s">
        <v>657</v>
      </c>
      <c r="G224" s="400" t="s">
        <v>650</v>
      </c>
      <c r="H224" s="401" t="s">
        <v>72</v>
      </c>
      <c r="I224" s="402"/>
      <c r="J224" s="529" t="s">
        <v>485</v>
      </c>
      <c r="K224" s="529" t="s">
        <v>663</v>
      </c>
      <c r="L224" s="530">
        <v>1</v>
      </c>
    </row>
    <row r="225" spans="1:12" s="207" customFormat="1" ht="24" customHeight="1">
      <c r="A225" s="409">
        <v>222</v>
      </c>
      <c r="B225" s="396" t="str">
        <f t="shared" si="15"/>
        <v>ÜÇADIM-1</v>
      </c>
      <c r="C225" s="397"/>
      <c r="D225" s="397">
        <v>359</v>
      </c>
      <c r="E225" s="398">
        <v>35324</v>
      </c>
      <c r="F225" s="399" t="s">
        <v>655</v>
      </c>
      <c r="G225" s="400" t="s">
        <v>650</v>
      </c>
      <c r="H225" s="401" t="s">
        <v>264</v>
      </c>
      <c r="I225" s="402"/>
      <c r="J225" s="529" t="s">
        <v>485</v>
      </c>
      <c r="K225" s="529" t="s">
        <v>663</v>
      </c>
      <c r="L225" s="530">
        <v>1</v>
      </c>
    </row>
    <row r="226" spans="1:12" s="207" customFormat="1" ht="28.5" customHeight="1">
      <c r="A226" s="409">
        <v>223</v>
      </c>
      <c r="B226" s="396" t="str">
        <f t="shared" si="15"/>
        <v>YÜKSEK-1</v>
      </c>
      <c r="C226" s="397"/>
      <c r="D226" s="397">
        <v>367</v>
      </c>
      <c r="E226" s="398">
        <v>36083</v>
      </c>
      <c r="F226" s="399" t="s">
        <v>656</v>
      </c>
      <c r="G226" s="400" t="s">
        <v>650</v>
      </c>
      <c r="H226" s="401" t="s">
        <v>73</v>
      </c>
      <c r="I226" s="402"/>
      <c r="J226" s="529" t="s">
        <v>485</v>
      </c>
      <c r="K226" s="529" t="s">
        <v>663</v>
      </c>
      <c r="L226" s="530">
        <v>1</v>
      </c>
    </row>
    <row r="227" spans="1:12" s="122" customFormat="1" ht="30" customHeight="1">
      <c r="A227" s="409">
        <v>224</v>
      </c>
      <c r="B227" s="396" t="str">
        <f t="shared" si="15"/>
        <v>SIRIK-1</v>
      </c>
      <c r="C227" s="397"/>
      <c r="D227" s="397">
        <v>361</v>
      </c>
      <c r="E227" s="398">
        <v>35565</v>
      </c>
      <c r="F227" s="399" t="s">
        <v>657</v>
      </c>
      <c r="G227" s="400" t="s">
        <v>650</v>
      </c>
      <c r="H227" s="401" t="s">
        <v>265</v>
      </c>
      <c r="I227" s="402"/>
      <c r="J227" s="529" t="s">
        <v>485</v>
      </c>
      <c r="K227" s="529" t="s">
        <v>663</v>
      </c>
      <c r="L227" s="530">
        <v>1</v>
      </c>
    </row>
    <row r="228" spans="1:12" s="122" customFormat="1" ht="24" customHeight="1">
      <c r="A228" s="409">
        <v>225</v>
      </c>
      <c r="B228" s="396" t="str">
        <f t="shared" si="15"/>
        <v>DİSK-1</v>
      </c>
      <c r="C228" s="397"/>
      <c r="D228" s="397">
        <v>364</v>
      </c>
      <c r="E228" s="398">
        <v>35704</v>
      </c>
      <c r="F228" s="399" t="s">
        <v>658</v>
      </c>
      <c r="G228" s="400" t="s">
        <v>650</v>
      </c>
      <c r="H228" s="401" t="s">
        <v>213</v>
      </c>
      <c r="I228" s="402"/>
      <c r="J228" s="529" t="s">
        <v>485</v>
      </c>
      <c r="K228" s="529" t="s">
        <v>663</v>
      </c>
      <c r="L228" s="530">
        <v>1</v>
      </c>
    </row>
    <row r="229" spans="1:12" s="122" customFormat="1" ht="24" customHeight="1" thickBot="1">
      <c r="A229" s="409">
        <v>226</v>
      </c>
      <c r="B229" s="396" t="str">
        <f t="shared" si="15"/>
        <v>CİRİT-1</v>
      </c>
      <c r="C229" s="405"/>
      <c r="D229" s="397">
        <v>366</v>
      </c>
      <c r="E229" s="398">
        <v>33973</v>
      </c>
      <c r="F229" s="399" t="s">
        <v>659</v>
      </c>
      <c r="G229" s="400" t="s">
        <v>650</v>
      </c>
      <c r="H229" s="401" t="s">
        <v>214</v>
      </c>
      <c r="I229" s="402"/>
      <c r="J229" s="529" t="s">
        <v>485</v>
      </c>
      <c r="K229" s="529" t="s">
        <v>663</v>
      </c>
      <c r="L229" s="530">
        <v>1</v>
      </c>
    </row>
    <row r="230" spans="1:12" s="122" customFormat="1" ht="24" customHeight="1">
      <c r="A230" s="409">
        <v>227</v>
      </c>
      <c r="B230" s="396" t="str">
        <f t="shared" si="15"/>
        <v>GÜLLE-1</v>
      </c>
      <c r="C230" s="523"/>
      <c r="D230" s="397">
        <v>366</v>
      </c>
      <c r="E230" s="398">
        <v>33973</v>
      </c>
      <c r="F230" s="399" t="s">
        <v>659</v>
      </c>
      <c r="G230" s="400" t="s">
        <v>650</v>
      </c>
      <c r="H230" s="401" t="s">
        <v>212</v>
      </c>
      <c r="I230" s="402"/>
      <c r="J230" s="529" t="s">
        <v>485</v>
      </c>
      <c r="K230" s="529" t="s">
        <v>663</v>
      </c>
      <c r="L230" s="530">
        <v>1</v>
      </c>
    </row>
    <row r="231" spans="1:12" s="122" customFormat="1" ht="24" customHeight="1" thickBot="1">
      <c r="A231" s="458">
        <v>228</v>
      </c>
      <c r="B231" s="430" t="str">
        <f t="shared" si="15"/>
        <v>ÇEKİÇ-1</v>
      </c>
      <c r="C231" s="431"/>
      <c r="D231" s="431">
        <v>360</v>
      </c>
      <c r="E231" s="432">
        <v>33510</v>
      </c>
      <c r="F231" s="433" t="s">
        <v>660</v>
      </c>
      <c r="G231" s="434" t="s">
        <v>650</v>
      </c>
      <c r="H231" s="435" t="s">
        <v>470</v>
      </c>
      <c r="I231" s="436"/>
      <c r="J231" s="529" t="s">
        <v>485</v>
      </c>
      <c r="K231" s="529" t="s">
        <v>663</v>
      </c>
      <c r="L231" s="530">
        <v>1</v>
      </c>
    </row>
    <row r="232" spans="1:12" s="122" customFormat="1" ht="24" customHeight="1">
      <c r="A232" s="468">
        <v>229</v>
      </c>
      <c r="B232" s="440" t="str">
        <f t="shared" ref="B232:B243" si="16">CONCATENATE(H232,"-",J232,"-",K232)</f>
        <v>4X100M-1-8</v>
      </c>
      <c r="C232" s="441"/>
      <c r="D232" s="441">
        <v>354</v>
      </c>
      <c r="E232" s="442">
        <v>34455</v>
      </c>
      <c r="F232" s="443" t="s">
        <v>649</v>
      </c>
      <c r="G232" s="444" t="s">
        <v>650</v>
      </c>
      <c r="H232" s="444" t="s">
        <v>471</v>
      </c>
      <c r="I232" s="445"/>
      <c r="J232" s="529" t="s">
        <v>485</v>
      </c>
      <c r="K232" s="529" t="s">
        <v>663</v>
      </c>
      <c r="L232" s="530">
        <v>1</v>
      </c>
    </row>
    <row r="233" spans="1:12" s="122" customFormat="1" ht="24" customHeight="1">
      <c r="A233" s="409">
        <v>230</v>
      </c>
      <c r="B233" s="396" t="str">
        <f t="shared" si="16"/>
        <v>4X100M-1-8</v>
      </c>
      <c r="C233" s="397"/>
      <c r="D233" s="397">
        <v>355</v>
      </c>
      <c r="E233" s="398">
        <v>35376</v>
      </c>
      <c r="F233" s="399" t="s">
        <v>651</v>
      </c>
      <c r="G233" s="400" t="s">
        <v>650</v>
      </c>
      <c r="H233" s="400" t="s">
        <v>471</v>
      </c>
      <c r="I233" s="402"/>
      <c r="J233" s="529" t="s">
        <v>485</v>
      </c>
      <c r="K233" s="529" t="s">
        <v>663</v>
      </c>
      <c r="L233" s="530">
        <v>1</v>
      </c>
    </row>
    <row r="234" spans="1:12" s="122" customFormat="1" ht="24" customHeight="1">
      <c r="A234" s="409">
        <v>231</v>
      </c>
      <c r="B234" s="396" t="str">
        <f t="shared" si="16"/>
        <v>4X100M-1-8</v>
      </c>
      <c r="C234" s="397"/>
      <c r="D234" s="397">
        <v>367</v>
      </c>
      <c r="E234" s="398">
        <v>36083</v>
      </c>
      <c r="F234" s="399" t="s">
        <v>656</v>
      </c>
      <c r="G234" s="400" t="s">
        <v>650</v>
      </c>
      <c r="H234" s="400" t="s">
        <v>471</v>
      </c>
      <c r="I234" s="402"/>
      <c r="J234" s="529" t="s">
        <v>485</v>
      </c>
      <c r="K234" s="529" t="s">
        <v>663</v>
      </c>
      <c r="L234" s="530">
        <v>1</v>
      </c>
    </row>
    <row r="235" spans="1:12" s="122" customFormat="1" ht="24" customHeight="1">
      <c r="A235" s="409">
        <v>232</v>
      </c>
      <c r="B235" s="396" t="str">
        <f t="shared" si="16"/>
        <v>4X100M-1-8</v>
      </c>
      <c r="C235" s="397"/>
      <c r="D235" s="397">
        <v>359</v>
      </c>
      <c r="E235" s="398">
        <v>35324</v>
      </c>
      <c r="F235" s="399" t="s">
        <v>655</v>
      </c>
      <c r="G235" s="400" t="s">
        <v>650</v>
      </c>
      <c r="H235" s="400" t="s">
        <v>471</v>
      </c>
      <c r="I235" s="402"/>
      <c r="J235" s="529" t="s">
        <v>485</v>
      </c>
      <c r="K235" s="529" t="s">
        <v>663</v>
      </c>
      <c r="L235" s="530">
        <v>1</v>
      </c>
    </row>
    <row r="236" spans="1:12" s="122" customFormat="1" ht="24" customHeight="1">
      <c r="A236" s="409">
        <v>233</v>
      </c>
      <c r="B236" s="396" t="str">
        <f t="shared" si="16"/>
        <v>4X100M-1-8</v>
      </c>
      <c r="C236" s="397"/>
      <c r="D236" s="397">
        <v>362</v>
      </c>
      <c r="E236" s="398">
        <v>35436</v>
      </c>
      <c r="F236" s="399" t="s">
        <v>661</v>
      </c>
      <c r="G236" s="400" t="s">
        <v>650</v>
      </c>
      <c r="H236" s="400" t="s">
        <v>471</v>
      </c>
      <c r="I236" s="402"/>
      <c r="J236" s="529" t="s">
        <v>485</v>
      </c>
      <c r="K236" s="529" t="s">
        <v>663</v>
      </c>
      <c r="L236" s="530">
        <v>1</v>
      </c>
    </row>
    <row r="237" spans="1:12" s="122" customFormat="1" ht="24" customHeight="1" thickBot="1">
      <c r="A237" s="477">
        <v>234</v>
      </c>
      <c r="B237" s="449" t="str">
        <f t="shared" si="16"/>
        <v>4X100M-1-8</v>
      </c>
      <c r="C237" s="405"/>
      <c r="D237" s="405">
        <v>365</v>
      </c>
      <c r="E237" s="450">
        <v>35431</v>
      </c>
      <c r="F237" s="451" t="s">
        <v>662</v>
      </c>
      <c r="G237" s="408" t="s">
        <v>650</v>
      </c>
      <c r="H237" s="408" t="s">
        <v>471</v>
      </c>
      <c r="I237" s="406"/>
      <c r="J237" s="529" t="s">
        <v>485</v>
      </c>
      <c r="K237" s="529" t="s">
        <v>663</v>
      </c>
      <c r="L237" s="530">
        <v>1</v>
      </c>
    </row>
    <row r="238" spans="1:12" s="122" customFormat="1" ht="24" customHeight="1">
      <c r="A238" s="468">
        <v>235</v>
      </c>
      <c r="B238" s="440" t="str">
        <f t="shared" si="16"/>
        <v>4X400M-1-8</v>
      </c>
      <c r="C238" s="441"/>
      <c r="D238" s="441">
        <v>355</v>
      </c>
      <c r="E238" s="442">
        <v>35376</v>
      </c>
      <c r="F238" s="443" t="s">
        <v>651</v>
      </c>
      <c r="G238" s="444" t="s">
        <v>650</v>
      </c>
      <c r="H238" s="444" t="s">
        <v>472</v>
      </c>
      <c r="I238" s="445"/>
      <c r="J238" s="529" t="s">
        <v>485</v>
      </c>
      <c r="K238" s="529" t="s">
        <v>663</v>
      </c>
      <c r="L238" s="530">
        <v>1</v>
      </c>
    </row>
    <row r="239" spans="1:12" s="122" customFormat="1" ht="24" customHeight="1">
      <c r="A239" s="409">
        <v>236</v>
      </c>
      <c r="B239" s="396" t="str">
        <f t="shared" si="16"/>
        <v>4X400M-1-8</v>
      </c>
      <c r="C239" s="397"/>
      <c r="D239" s="397">
        <v>356</v>
      </c>
      <c r="E239" s="398">
        <v>35668</v>
      </c>
      <c r="F239" s="399" t="s">
        <v>652</v>
      </c>
      <c r="G239" s="400" t="s">
        <v>650</v>
      </c>
      <c r="H239" s="400" t="s">
        <v>472</v>
      </c>
      <c r="I239" s="402"/>
      <c r="J239" s="529" t="s">
        <v>485</v>
      </c>
      <c r="K239" s="529" t="s">
        <v>663</v>
      </c>
      <c r="L239" s="530">
        <v>1</v>
      </c>
    </row>
    <row r="240" spans="1:12" s="122" customFormat="1" ht="24" customHeight="1">
      <c r="A240" s="409">
        <v>237</v>
      </c>
      <c r="B240" s="396" t="str">
        <f t="shared" si="16"/>
        <v>4X400M-1-8</v>
      </c>
      <c r="C240" s="397"/>
      <c r="D240" s="397">
        <v>362</v>
      </c>
      <c r="E240" s="398">
        <v>35436</v>
      </c>
      <c r="F240" s="399" t="s">
        <v>661</v>
      </c>
      <c r="G240" s="400" t="s">
        <v>650</v>
      </c>
      <c r="H240" s="400" t="s">
        <v>472</v>
      </c>
      <c r="I240" s="402"/>
      <c r="J240" s="529" t="s">
        <v>485</v>
      </c>
      <c r="K240" s="529" t="s">
        <v>663</v>
      </c>
      <c r="L240" s="530">
        <v>1</v>
      </c>
    </row>
    <row r="241" spans="1:12" s="122" customFormat="1" ht="24" customHeight="1">
      <c r="A241" s="409">
        <v>238</v>
      </c>
      <c r="B241" s="396" t="str">
        <f t="shared" si="16"/>
        <v>4X400M-1-8</v>
      </c>
      <c r="C241" s="397"/>
      <c r="D241" s="397">
        <v>357</v>
      </c>
      <c r="E241" s="398">
        <v>35171</v>
      </c>
      <c r="F241" s="399" t="s">
        <v>653</v>
      </c>
      <c r="G241" s="400" t="s">
        <v>650</v>
      </c>
      <c r="H241" s="400" t="s">
        <v>472</v>
      </c>
      <c r="I241" s="402"/>
      <c r="J241" s="529" t="s">
        <v>485</v>
      </c>
      <c r="K241" s="529" t="s">
        <v>663</v>
      </c>
      <c r="L241" s="530">
        <v>1</v>
      </c>
    </row>
    <row r="242" spans="1:12" s="122" customFormat="1" ht="24" customHeight="1">
      <c r="A242" s="409">
        <v>239</v>
      </c>
      <c r="B242" s="396" t="str">
        <f t="shared" si="16"/>
        <v>4X400M-1-8</v>
      </c>
      <c r="C242" s="397"/>
      <c r="D242" s="397">
        <v>365</v>
      </c>
      <c r="E242" s="398">
        <v>35431</v>
      </c>
      <c r="F242" s="399" t="s">
        <v>662</v>
      </c>
      <c r="G242" s="400" t="s">
        <v>650</v>
      </c>
      <c r="H242" s="400" t="s">
        <v>472</v>
      </c>
      <c r="I242" s="402"/>
      <c r="J242" s="529" t="s">
        <v>485</v>
      </c>
      <c r="K242" s="529" t="s">
        <v>663</v>
      </c>
      <c r="L242" s="530">
        <v>1</v>
      </c>
    </row>
    <row r="243" spans="1:12" s="122" customFormat="1" ht="24" customHeight="1" thickBot="1">
      <c r="A243" s="477">
        <v>240</v>
      </c>
      <c r="B243" s="449" t="str">
        <f t="shared" si="16"/>
        <v>4X400M-1-8</v>
      </c>
      <c r="C243" s="405"/>
      <c r="D243" s="405">
        <v>367</v>
      </c>
      <c r="E243" s="450">
        <v>36083</v>
      </c>
      <c r="F243" s="451" t="s">
        <v>656</v>
      </c>
      <c r="G243" s="408" t="s">
        <v>650</v>
      </c>
      <c r="H243" s="408" t="s">
        <v>472</v>
      </c>
      <c r="I243" s="406"/>
      <c r="J243" s="529" t="s">
        <v>485</v>
      </c>
      <c r="K243" s="529" t="s">
        <v>663</v>
      </c>
      <c r="L243" s="530">
        <v>1</v>
      </c>
    </row>
    <row r="244" spans="1:12" s="122" customFormat="1" ht="24" customHeight="1">
      <c r="A244" s="76">
        <v>241</v>
      </c>
      <c r="B244" s="208" t="str">
        <f t="shared" ref="B244:B286" si="17">CONCATENATE(H244,"-",L244)</f>
        <v>YÜKSEK-</v>
      </c>
      <c r="C244" s="271"/>
      <c r="D244" s="271"/>
      <c r="E244" s="272"/>
      <c r="F244" s="273"/>
      <c r="G244" s="274"/>
      <c r="H244" s="275" t="s">
        <v>73</v>
      </c>
      <c r="I244" s="276"/>
      <c r="J244" s="277"/>
      <c r="K244" s="277"/>
      <c r="L244" s="278"/>
    </row>
    <row r="245" spans="1:12" s="122" customFormat="1" ht="24" customHeight="1">
      <c r="A245" s="76">
        <v>242</v>
      </c>
      <c r="B245" s="185" t="str">
        <f t="shared" si="17"/>
        <v>YÜKSEK-</v>
      </c>
      <c r="C245" s="279"/>
      <c r="D245" s="279"/>
      <c r="E245" s="280"/>
      <c r="F245" s="281"/>
      <c r="G245" s="282"/>
      <c r="H245" s="283" t="s">
        <v>73</v>
      </c>
      <c r="I245" s="284"/>
      <c r="J245" s="285"/>
      <c r="K245" s="285"/>
      <c r="L245" s="286"/>
    </row>
    <row r="246" spans="1:12" s="122" customFormat="1" ht="24" customHeight="1">
      <c r="A246" s="76">
        <v>243</v>
      </c>
      <c r="B246" s="185" t="str">
        <f t="shared" si="17"/>
        <v>YÜKSEK-</v>
      </c>
      <c r="C246" s="279"/>
      <c r="D246" s="279"/>
      <c r="E246" s="280"/>
      <c r="F246" s="281"/>
      <c r="G246" s="282"/>
      <c r="H246" s="283" t="s">
        <v>73</v>
      </c>
      <c r="I246" s="284"/>
      <c r="J246" s="285"/>
      <c r="K246" s="285"/>
      <c r="L246" s="286"/>
    </row>
    <row r="247" spans="1:12" s="122" customFormat="1" ht="24" customHeight="1">
      <c r="A247" s="76">
        <v>244</v>
      </c>
      <c r="B247" s="185" t="str">
        <f t="shared" si="17"/>
        <v>YÜKSEK-</v>
      </c>
      <c r="C247" s="279"/>
      <c r="D247" s="279"/>
      <c r="E247" s="280"/>
      <c r="F247" s="281"/>
      <c r="G247" s="282"/>
      <c r="H247" s="283" t="s">
        <v>73</v>
      </c>
      <c r="I247" s="284"/>
      <c r="J247" s="285"/>
      <c r="K247" s="285"/>
      <c r="L247" s="286"/>
    </row>
    <row r="248" spans="1:12" s="122" customFormat="1" ht="24" customHeight="1">
      <c r="A248" s="76">
        <v>245</v>
      </c>
      <c r="B248" s="185" t="str">
        <f t="shared" si="17"/>
        <v>YÜKSEK-</v>
      </c>
      <c r="C248" s="279"/>
      <c r="D248" s="279"/>
      <c r="E248" s="280"/>
      <c r="F248" s="281"/>
      <c r="G248" s="282"/>
      <c r="H248" s="283" t="s">
        <v>73</v>
      </c>
      <c r="I248" s="284"/>
      <c r="J248" s="285"/>
      <c r="K248" s="285"/>
      <c r="L248" s="286"/>
    </row>
    <row r="249" spans="1:12" s="122" customFormat="1" ht="24" customHeight="1">
      <c r="A249" s="76">
        <v>246</v>
      </c>
      <c r="B249" s="185" t="str">
        <f t="shared" si="17"/>
        <v>YÜKSEK-</v>
      </c>
      <c r="C249" s="279"/>
      <c r="D249" s="279"/>
      <c r="E249" s="280"/>
      <c r="F249" s="281"/>
      <c r="G249" s="282"/>
      <c r="H249" s="283" t="s">
        <v>73</v>
      </c>
      <c r="I249" s="284"/>
      <c r="J249" s="285"/>
      <c r="K249" s="285"/>
      <c r="L249" s="286"/>
    </row>
    <row r="250" spans="1:12" s="122" customFormat="1" ht="24" customHeight="1">
      <c r="A250" s="76">
        <v>247</v>
      </c>
      <c r="B250" s="185" t="str">
        <f t="shared" si="17"/>
        <v>YÜKSEK-</v>
      </c>
      <c r="C250" s="279"/>
      <c r="D250" s="279"/>
      <c r="E250" s="280"/>
      <c r="F250" s="281"/>
      <c r="G250" s="282"/>
      <c r="H250" s="283" t="s">
        <v>73</v>
      </c>
      <c r="I250" s="284"/>
      <c r="J250" s="285"/>
      <c r="K250" s="285"/>
      <c r="L250" s="286"/>
    </row>
    <row r="251" spans="1:12" s="122" customFormat="1" ht="24" customHeight="1">
      <c r="A251" s="76">
        <v>248</v>
      </c>
      <c r="B251" s="185" t="str">
        <f t="shared" si="17"/>
        <v>YÜKSEK-</v>
      </c>
      <c r="C251" s="279"/>
      <c r="D251" s="279"/>
      <c r="E251" s="280"/>
      <c r="F251" s="281"/>
      <c r="G251" s="282"/>
      <c r="H251" s="283" t="s">
        <v>73</v>
      </c>
      <c r="I251" s="284"/>
      <c r="J251" s="285"/>
      <c r="K251" s="285"/>
      <c r="L251" s="286"/>
    </row>
    <row r="252" spans="1:12" s="122" customFormat="1" ht="24" customHeight="1">
      <c r="A252" s="76">
        <v>249</v>
      </c>
      <c r="B252" s="185" t="str">
        <f t="shared" si="17"/>
        <v>YÜKSEK-</v>
      </c>
      <c r="C252" s="279"/>
      <c r="D252" s="279"/>
      <c r="E252" s="280"/>
      <c r="F252" s="281"/>
      <c r="G252" s="282"/>
      <c r="H252" s="283" t="s">
        <v>73</v>
      </c>
      <c r="I252" s="284"/>
      <c r="J252" s="285"/>
      <c r="K252" s="285"/>
      <c r="L252" s="286"/>
    </row>
    <row r="253" spans="1:12" s="122" customFormat="1" ht="24" customHeight="1">
      <c r="A253" s="76">
        <v>250</v>
      </c>
      <c r="B253" s="185" t="str">
        <f t="shared" si="17"/>
        <v>YÜKSEK-</v>
      </c>
      <c r="C253" s="279"/>
      <c r="D253" s="279"/>
      <c r="E253" s="280"/>
      <c r="F253" s="281"/>
      <c r="G253" s="282"/>
      <c r="H253" s="283" t="s">
        <v>73</v>
      </c>
      <c r="I253" s="284"/>
      <c r="J253" s="285"/>
      <c r="K253" s="285"/>
      <c r="L253" s="286"/>
    </row>
    <row r="254" spans="1:12" s="122" customFormat="1" ht="24" customHeight="1">
      <c r="A254" s="76">
        <v>251</v>
      </c>
      <c r="B254" s="185" t="str">
        <f t="shared" si="17"/>
        <v>YÜKSEK-</v>
      </c>
      <c r="C254" s="279"/>
      <c r="D254" s="279"/>
      <c r="E254" s="280"/>
      <c r="F254" s="281"/>
      <c r="G254" s="282"/>
      <c r="H254" s="283" t="s">
        <v>73</v>
      </c>
      <c r="I254" s="284"/>
      <c r="J254" s="285"/>
      <c r="K254" s="285"/>
      <c r="L254" s="286"/>
    </row>
    <row r="255" spans="1:12" s="122" customFormat="1" ht="24" customHeight="1">
      <c r="A255" s="76">
        <v>252</v>
      </c>
      <c r="B255" s="185" t="str">
        <f t="shared" si="17"/>
        <v>YÜKSEK-</v>
      </c>
      <c r="C255" s="279"/>
      <c r="D255" s="279"/>
      <c r="E255" s="280"/>
      <c r="F255" s="281"/>
      <c r="G255" s="282"/>
      <c r="H255" s="283" t="s">
        <v>73</v>
      </c>
      <c r="I255" s="284"/>
      <c r="J255" s="285"/>
      <c r="K255" s="285"/>
      <c r="L255" s="286"/>
    </row>
    <row r="256" spans="1:12" s="122" customFormat="1" ht="24" customHeight="1" thickBot="1">
      <c r="A256" s="76">
        <v>253</v>
      </c>
      <c r="B256" s="209" t="str">
        <f t="shared" si="17"/>
        <v>YÜKSEK-</v>
      </c>
      <c r="C256" s="287"/>
      <c r="D256" s="287"/>
      <c r="E256" s="288"/>
      <c r="F256" s="289"/>
      <c r="G256" s="290"/>
      <c r="H256" s="291" t="s">
        <v>73</v>
      </c>
      <c r="I256" s="292"/>
      <c r="J256" s="293"/>
      <c r="K256" s="293"/>
      <c r="L256" s="294"/>
    </row>
    <row r="257" spans="1:12" s="122" customFormat="1" ht="24" customHeight="1">
      <c r="A257" s="76">
        <v>254</v>
      </c>
      <c r="B257" s="208" t="str">
        <f t="shared" si="17"/>
        <v>GÜLLE-</v>
      </c>
      <c r="C257" s="231"/>
      <c r="D257" s="231"/>
      <c r="E257" s="232"/>
      <c r="F257" s="233"/>
      <c r="G257" s="234"/>
      <c r="H257" s="235" t="s">
        <v>212</v>
      </c>
      <c r="I257" s="236"/>
      <c r="J257" s="237"/>
      <c r="K257" s="237"/>
      <c r="L257" s="238"/>
    </row>
    <row r="258" spans="1:12" s="122" customFormat="1" ht="24" customHeight="1">
      <c r="A258" s="76">
        <v>255</v>
      </c>
      <c r="B258" s="185" t="str">
        <f t="shared" si="17"/>
        <v>GÜLLE-</v>
      </c>
      <c r="C258" s="239"/>
      <c r="D258" s="239"/>
      <c r="E258" s="240"/>
      <c r="F258" s="241"/>
      <c r="G258" s="242"/>
      <c r="H258" s="243" t="s">
        <v>212</v>
      </c>
      <c r="I258" s="244"/>
      <c r="J258" s="245"/>
      <c r="K258" s="245"/>
      <c r="L258" s="246"/>
    </row>
    <row r="259" spans="1:12" s="122" customFormat="1" ht="24" customHeight="1">
      <c r="A259" s="76">
        <v>256</v>
      </c>
      <c r="B259" s="185" t="str">
        <f t="shared" si="17"/>
        <v>GÜLLE-</v>
      </c>
      <c r="C259" s="239"/>
      <c r="D259" s="239"/>
      <c r="E259" s="240"/>
      <c r="F259" s="241"/>
      <c r="G259" s="242"/>
      <c r="H259" s="243" t="s">
        <v>212</v>
      </c>
      <c r="I259" s="244"/>
      <c r="J259" s="245"/>
      <c r="K259" s="245"/>
      <c r="L259" s="246"/>
    </row>
    <row r="260" spans="1:12" s="122" customFormat="1" ht="24" customHeight="1">
      <c r="A260" s="76">
        <v>257</v>
      </c>
      <c r="B260" s="185" t="str">
        <f t="shared" si="17"/>
        <v>GÜLLE-</v>
      </c>
      <c r="C260" s="239"/>
      <c r="D260" s="239"/>
      <c r="E260" s="240"/>
      <c r="F260" s="241"/>
      <c r="G260" s="242"/>
      <c r="H260" s="243" t="s">
        <v>212</v>
      </c>
      <c r="I260" s="244"/>
      <c r="J260" s="245"/>
      <c r="K260" s="245"/>
      <c r="L260" s="246"/>
    </row>
    <row r="261" spans="1:12" s="122" customFormat="1" ht="24" customHeight="1">
      <c r="A261" s="76">
        <v>258</v>
      </c>
      <c r="B261" s="185" t="str">
        <f t="shared" si="17"/>
        <v>GÜLLE-</v>
      </c>
      <c r="C261" s="239"/>
      <c r="D261" s="239"/>
      <c r="E261" s="240"/>
      <c r="F261" s="241"/>
      <c r="G261" s="242"/>
      <c r="H261" s="243" t="s">
        <v>212</v>
      </c>
      <c r="I261" s="244"/>
      <c r="J261" s="245"/>
      <c r="K261" s="245"/>
      <c r="L261" s="246"/>
    </row>
    <row r="262" spans="1:12" s="122" customFormat="1" ht="24" customHeight="1">
      <c r="A262" s="76">
        <v>259</v>
      </c>
      <c r="B262" s="185" t="str">
        <f t="shared" si="17"/>
        <v>GÜLLE-</v>
      </c>
      <c r="C262" s="239"/>
      <c r="D262" s="239"/>
      <c r="E262" s="240"/>
      <c r="F262" s="241"/>
      <c r="G262" s="242"/>
      <c r="H262" s="243" t="s">
        <v>212</v>
      </c>
      <c r="I262" s="244"/>
      <c r="J262" s="245"/>
      <c r="K262" s="245"/>
      <c r="L262" s="246"/>
    </row>
    <row r="263" spans="1:12" s="122" customFormat="1" ht="24" customHeight="1">
      <c r="A263" s="76">
        <v>260</v>
      </c>
      <c r="B263" s="185" t="str">
        <f t="shared" si="17"/>
        <v>GÜLLE-</v>
      </c>
      <c r="C263" s="239"/>
      <c r="D263" s="239"/>
      <c r="E263" s="240"/>
      <c r="F263" s="241"/>
      <c r="G263" s="242"/>
      <c r="H263" s="243" t="s">
        <v>212</v>
      </c>
      <c r="I263" s="244"/>
      <c r="J263" s="245"/>
      <c r="K263" s="245"/>
      <c r="L263" s="246"/>
    </row>
    <row r="264" spans="1:12" s="122" customFormat="1" ht="24" customHeight="1">
      <c r="A264" s="76">
        <v>261</v>
      </c>
      <c r="B264" s="185" t="str">
        <f t="shared" si="17"/>
        <v>GÜLLE-</v>
      </c>
      <c r="C264" s="239"/>
      <c r="D264" s="239"/>
      <c r="E264" s="240"/>
      <c r="F264" s="241"/>
      <c r="G264" s="242"/>
      <c r="H264" s="243" t="s">
        <v>212</v>
      </c>
      <c r="I264" s="244"/>
      <c r="J264" s="245"/>
      <c r="K264" s="245"/>
      <c r="L264" s="246"/>
    </row>
    <row r="265" spans="1:12" s="122" customFormat="1" ht="24" customHeight="1">
      <c r="A265" s="76">
        <v>262</v>
      </c>
      <c r="B265" s="185" t="str">
        <f t="shared" si="17"/>
        <v>GÜLLE-</v>
      </c>
      <c r="C265" s="239"/>
      <c r="D265" s="239"/>
      <c r="E265" s="240"/>
      <c r="F265" s="241"/>
      <c r="G265" s="242"/>
      <c r="H265" s="243" t="s">
        <v>212</v>
      </c>
      <c r="I265" s="244"/>
      <c r="J265" s="245"/>
      <c r="K265" s="245"/>
      <c r="L265" s="246"/>
    </row>
    <row r="266" spans="1:12" s="122" customFormat="1" ht="24" customHeight="1">
      <c r="A266" s="76">
        <v>263</v>
      </c>
      <c r="B266" s="185" t="str">
        <f t="shared" si="17"/>
        <v>GÜLLE-</v>
      </c>
      <c r="C266" s="239"/>
      <c r="D266" s="239"/>
      <c r="E266" s="240"/>
      <c r="F266" s="241"/>
      <c r="G266" s="242"/>
      <c r="H266" s="243" t="s">
        <v>212</v>
      </c>
      <c r="I266" s="244"/>
      <c r="J266" s="245"/>
      <c r="K266" s="245"/>
      <c r="L266" s="246"/>
    </row>
    <row r="267" spans="1:12" s="122" customFormat="1" ht="24" customHeight="1">
      <c r="A267" s="76">
        <v>264</v>
      </c>
      <c r="B267" s="185" t="str">
        <f t="shared" si="17"/>
        <v>GÜLLE-</v>
      </c>
      <c r="C267" s="239"/>
      <c r="D267" s="239"/>
      <c r="E267" s="240"/>
      <c r="F267" s="241"/>
      <c r="G267" s="242"/>
      <c r="H267" s="243" t="s">
        <v>212</v>
      </c>
      <c r="I267" s="244"/>
      <c r="J267" s="245"/>
      <c r="K267" s="245"/>
      <c r="L267" s="246"/>
    </row>
    <row r="268" spans="1:12" s="122" customFormat="1" ht="24" customHeight="1" thickBot="1">
      <c r="A268" s="76">
        <v>265</v>
      </c>
      <c r="B268" s="210" t="str">
        <f t="shared" si="17"/>
        <v>GÜLLE-</v>
      </c>
      <c r="C268" s="255"/>
      <c r="D268" s="255"/>
      <c r="E268" s="256"/>
      <c r="F268" s="257"/>
      <c r="G268" s="258"/>
      <c r="H268" s="259" t="s">
        <v>212</v>
      </c>
      <c r="I268" s="260"/>
      <c r="J268" s="261"/>
      <c r="K268" s="261"/>
      <c r="L268" s="262"/>
    </row>
    <row r="269" spans="1:12" s="122" customFormat="1" ht="24" customHeight="1">
      <c r="A269" s="76">
        <v>266</v>
      </c>
      <c r="B269" s="211" t="str">
        <f t="shared" si="17"/>
        <v>DİSK-</v>
      </c>
      <c r="C269" s="295"/>
      <c r="D269" s="295"/>
      <c r="E269" s="296"/>
      <c r="F269" s="297"/>
      <c r="G269" s="298"/>
      <c r="H269" s="299" t="s">
        <v>213</v>
      </c>
      <c r="I269" s="300"/>
      <c r="J269" s="301"/>
      <c r="K269" s="301"/>
      <c r="L269" s="302"/>
    </row>
    <row r="270" spans="1:12" s="122" customFormat="1" ht="24" customHeight="1">
      <c r="A270" s="76">
        <v>267</v>
      </c>
      <c r="B270" s="185" t="str">
        <f t="shared" si="17"/>
        <v>DİSK-</v>
      </c>
      <c r="C270" s="279"/>
      <c r="D270" s="279"/>
      <c r="E270" s="280"/>
      <c r="F270" s="281"/>
      <c r="G270" s="282"/>
      <c r="H270" s="283" t="s">
        <v>213</v>
      </c>
      <c r="I270" s="284"/>
      <c r="J270" s="285"/>
      <c r="K270" s="285"/>
      <c r="L270" s="286"/>
    </row>
    <row r="271" spans="1:12" s="122" customFormat="1" ht="24" customHeight="1">
      <c r="A271" s="76">
        <v>268</v>
      </c>
      <c r="B271" s="185" t="str">
        <f t="shared" si="17"/>
        <v>DİSK-</v>
      </c>
      <c r="C271" s="279"/>
      <c r="D271" s="279"/>
      <c r="E271" s="280"/>
      <c r="F271" s="281"/>
      <c r="G271" s="282"/>
      <c r="H271" s="283" t="s">
        <v>213</v>
      </c>
      <c r="I271" s="284"/>
      <c r="J271" s="285"/>
      <c r="K271" s="285"/>
      <c r="L271" s="286"/>
    </row>
    <row r="272" spans="1:12" s="122" customFormat="1" ht="24" customHeight="1">
      <c r="A272" s="76">
        <v>269</v>
      </c>
      <c r="B272" s="185" t="str">
        <f t="shared" si="17"/>
        <v>DİSK-</v>
      </c>
      <c r="C272" s="279"/>
      <c r="D272" s="279"/>
      <c r="E272" s="280"/>
      <c r="F272" s="281"/>
      <c r="G272" s="282"/>
      <c r="H272" s="283" t="s">
        <v>213</v>
      </c>
      <c r="I272" s="284"/>
      <c r="J272" s="285"/>
      <c r="K272" s="285"/>
      <c r="L272" s="286"/>
    </row>
    <row r="273" spans="1:12" s="122" customFormat="1" ht="24" customHeight="1">
      <c r="A273" s="76">
        <v>270</v>
      </c>
      <c r="B273" s="185" t="str">
        <f t="shared" si="17"/>
        <v>DİSK-</v>
      </c>
      <c r="C273" s="279"/>
      <c r="D273" s="279"/>
      <c r="E273" s="280"/>
      <c r="F273" s="281"/>
      <c r="G273" s="282"/>
      <c r="H273" s="283" t="s">
        <v>213</v>
      </c>
      <c r="I273" s="284"/>
      <c r="J273" s="285"/>
      <c r="K273" s="285"/>
      <c r="L273" s="286"/>
    </row>
    <row r="274" spans="1:12" s="122" customFormat="1" ht="24" customHeight="1">
      <c r="A274" s="76">
        <v>271</v>
      </c>
      <c r="B274" s="185" t="str">
        <f t="shared" si="17"/>
        <v>DİSK-</v>
      </c>
      <c r="C274" s="279"/>
      <c r="D274" s="279"/>
      <c r="E274" s="280"/>
      <c r="F274" s="281"/>
      <c r="G274" s="282"/>
      <c r="H274" s="283" t="s">
        <v>213</v>
      </c>
      <c r="I274" s="284"/>
      <c r="J274" s="285"/>
      <c r="K274" s="285"/>
      <c r="L274" s="286"/>
    </row>
    <row r="275" spans="1:12" s="122" customFormat="1" ht="24" customHeight="1">
      <c r="A275" s="76">
        <v>272</v>
      </c>
      <c r="B275" s="185" t="str">
        <f t="shared" si="17"/>
        <v>DİSK-</v>
      </c>
      <c r="C275" s="279"/>
      <c r="D275" s="279"/>
      <c r="E275" s="280"/>
      <c r="F275" s="281"/>
      <c r="G275" s="282"/>
      <c r="H275" s="283" t="s">
        <v>213</v>
      </c>
      <c r="I275" s="284"/>
      <c r="J275" s="285"/>
      <c r="K275" s="285"/>
      <c r="L275" s="286"/>
    </row>
    <row r="276" spans="1:12" s="122" customFormat="1" ht="24" customHeight="1">
      <c r="A276" s="76">
        <v>273</v>
      </c>
      <c r="B276" s="185" t="str">
        <f t="shared" si="17"/>
        <v>DİSK-</v>
      </c>
      <c r="C276" s="279"/>
      <c r="D276" s="279"/>
      <c r="E276" s="280"/>
      <c r="F276" s="281"/>
      <c r="G276" s="282"/>
      <c r="H276" s="283" t="s">
        <v>213</v>
      </c>
      <c r="I276" s="284"/>
      <c r="J276" s="285"/>
      <c r="K276" s="285"/>
      <c r="L276" s="286"/>
    </row>
    <row r="277" spans="1:12" s="122" customFormat="1" ht="24" customHeight="1">
      <c r="A277" s="76">
        <v>274</v>
      </c>
      <c r="B277" s="185" t="str">
        <f t="shared" si="17"/>
        <v>DİSK-</v>
      </c>
      <c r="C277" s="279"/>
      <c r="D277" s="279"/>
      <c r="E277" s="280"/>
      <c r="F277" s="281"/>
      <c r="G277" s="282"/>
      <c r="H277" s="283" t="s">
        <v>213</v>
      </c>
      <c r="I277" s="284"/>
      <c r="J277" s="285"/>
      <c r="K277" s="285"/>
      <c r="L277" s="286"/>
    </row>
    <row r="278" spans="1:12" s="122" customFormat="1" ht="24" customHeight="1">
      <c r="A278" s="76">
        <v>275</v>
      </c>
      <c r="B278" s="185" t="str">
        <f t="shared" si="17"/>
        <v>DİSK-</v>
      </c>
      <c r="C278" s="279"/>
      <c r="D278" s="279"/>
      <c r="E278" s="280"/>
      <c r="F278" s="281"/>
      <c r="G278" s="282"/>
      <c r="H278" s="283" t="s">
        <v>213</v>
      </c>
      <c r="I278" s="284"/>
      <c r="J278" s="285"/>
      <c r="K278" s="285"/>
      <c r="L278" s="286"/>
    </row>
    <row r="279" spans="1:12" s="122" customFormat="1" ht="24" customHeight="1">
      <c r="A279" s="76">
        <v>276</v>
      </c>
      <c r="B279" s="185" t="str">
        <f t="shared" si="17"/>
        <v>DİSK-</v>
      </c>
      <c r="C279" s="279"/>
      <c r="D279" s="279"/>
      <c r="E279" s="280"/>
      <c r="F279" s="281"/>
      <c r="G279" s="282"/>
      <c r="H279" s="283" t="s">
        <v>213</v>
      </c>
      <c r="I279" s="284"/>
      <c r="J279" s="285"/>
      <c r="K279" s="285"/>
      <c r="L279" s="286"/>
    </row>
    <row r="280" spans="1:12" s="122" customFormat="1" ht="24" customHeight="1" thickBot="1">
      <c r="A280" s="76">
        <v>277</v>
      </c>
      <c r="B280" s="209" t="str">
        <f t="shared" si="17"/>
        <v>DİSK-</v>
      </c>
      <c r="C280" s="287"/>
      <c r="D280" s="287"/>
      <c r="E280" s="288"/>
      <c r="F280" s="289"/>
      <c r="G280" s="290"/>
      <c r="H280" s="291" t="s">
        <v>213</v>
      </c>
      <c r="I280" s="292"/>
      <c r="J280" s="293"/>
      <c r="K280" s="293"/>
      <c r="L280" s="294"/>
    </row>
    <row r="281" spans="1:12" s="122" customFormat="1" ht="24" customHeight="1">
      <c r="A281" s="76">
        <v>278</v>
      </c>
      <c r="B281" s="211" t="str">
        <f t="shared" si="17"/>
        <v>CİRİT-</v>
      </c>
      <c r="C281" s="263"/>
      <c r="D281" s="263"/>
      <c r="E281" s="264"/>
      <c r="F281" s="265"/>
      <c r="G281" s="266"/>
      <c r="H281" s="267" t="s">
        <v>214</v>
      </c>
      <c r="I281" s="268"/>
      <c r="J281" s="269"/>
      <c r="K281" s="269"/>
      <c r="L281" s="270"/>
    </row>
    <row r="282" spans="1:12" s="122" customFormat="1" ht="24" customHeight="1">
      <c r="A282" s="76">
        <v>279</v>
      </c>
      <c r="B282" s="185" t="str">
        <f t="shared" si="17"/>
        <v>CİRİT-</v>
      </c>
      <c r="C282" s="239"/>
      <c r="D282" s="239"/>
      <c r="E282" s="240"/>
      <c r="F282" s="241"/>
      <c r="G282" s="242"/>
      <c r="H282" s="243" t="s">
        <v>214</v>
      </c>
      <c r="I282" s="244"/>
      <c r="J282" s="245"/>
      <c r="K282" s="245"/>
      <c r="L282" s="246"/>
    </row>
    <row r="283" spans="1:12" s="122" customFormat="1" ht="24" customHeight="1">
      <c r="A283" s="76">
        <v>280</v>
      </c>
      <c r="B283" s="185" t="str">
        <f t="shared" si="17"/>
        <v>CİRİT-</v>
      </c>
      <c r="C283" s="239"/>
      <c r="D283" s="239"/>
      <c r="E283" s="240"/>
      <c r="F283" s="241"/>
      <c r="G283" s="242"/>
      <c r="H283" s="243" t="s">
        <v>214</v>
      </c>
      <c r="I283" s="244"/>
      <c r="J283" s="245"/>
      <c r="K283" s="245"/>
      <c r="L283" s="246"/>
    </row>
    <row r="284" spans="1:12" s="122" customFormat="1" ht="24" customHeight="1">
      <c r="A284" s="76">
        <v>281</v>
      </c>
      <c r="B284" s="185" t="str">
        <f t="shared" si="17"/>
        <v>CİRİT-</v>
      </c>
      <c r="C284" s="239"/>
      <c r="D284" s="239"/>
      <c r="E284" s="240"/>
      <c r="F284" s="241"/>
      <c r="G284" s="242"/>
      <c r="H284" s="243" t="s">
        <v>214</v>
      </c>
      <c r="I284" s="244"/>
      <c r="J284" s="245"/>
      <c r="K284" s="245"/>
      <c r="L284" s="246"/>
    </row>
    <row r="285" spans="1:12" s="122" customFormat="1" ht="24" customHeight="1">
      <c r="A285" s="76">
        <v>282</v>
      </c>
      <c r="B285" s="185" t="str">
        <f t="shared" si="17"/>
        <v>CİRİT-</v>
      </c>
      <c r="C285" s="239"/>
      <c r="D285" s="239"/>
      <c r="E285" s="240"/>
      <c r="F285" s="241"/>
      <c r="G285" s="242"/>
      <c r="H285" s="243" t="s">
        <v>214</v>
      </c>
      <c r="I285" s="244"/>
      <c r="J285" s="245"/>
      <c r="K285" s="245"/>
      <c r="L285" s="246"/>
    </row>
    <row r="286" spans="1:12" s="122" customFormat="1" ht="24" customHeight="1">
      <c r="A286" s="76">
        <v>283</v>
      </c>
      <c r="B286" s="185" t="str">
        <f t="shared" si="17"/>
        <v>CİRİT-</v>
      </c>
      <c r="C286" s="239"/>
      <c r="D286" s="239"/>
      <c r="E286" s="240"/>
      <c r="F286" s="241"/>
      <c r="G286" s="242"/>
      <c r="H286" s="243" t="s">
        <v>214</v>
      </c>
      <c r="I286" s="244"/>
      <c r="J286" s="245"/>
      <c r="K286" s="245"/>
      <c r="L286" s="246"/>
    </row>
    <row r="287" spans="1:12" s="122" customFormat="1" ht="24" customHeight="1">
      <c r="A287" s="76">
        <v>284</v>
      </c>
      <c r="B287" s="185" t="str">
        <f t="shared" ref="B287:B300" si="18">CONCATENATE(H287,"-",L287)</f>
        <v>CİRİT-</v>
      </c>
      <c r="C287" s="239"/>
      <c r="D287" s="239"/>
      <c r="E287" s="240"/>
      <c r="F287" s="241"/>
      <c r="G287" s="242"/>
      <c r="H287" s="243" t="s">
        <v>214</v>
      </c>
      <c r="I287" s="244"/>
      <c r="J287" s="245"/>
      <c r="K287" s="245"/>
      <c r="L287" s="246"/>
    </row>
    <row r="288" spans="1:12" s="122" customFormat="1" ht="24" customHeight="1">
      <c r="A288" s="76">
        <v>285</v>
      </c>
      <c r="B288" s="185" t="str">
        <f t="shared" si="18"/>
        <v>CİRİT-</v>
      </c>
      <c r="C288" s="239"/>
      <c r="D288" s="239"/>
      <c r="E288" s="240"/>
      <c r="F288" s="241"/>
      <c r="G288" s="242"/>
      <c r="H288" s="243" t="s">
        <v>214</v>
      </c>
      <c r="I288" s="244"/>
      <c r="J288" s="245"/>
      <c r="K288" s="245"/>
      <c r="L288" s="246"/>
    </row>
    <row r="289" spans="1:12" s="122" customFormat="1" ht="24" customHeight="1">
      <c r="A289" s="76">
        <v>286</v>
      </c>
      <c r="B289" s="185" t="str">
        <f t="shared" si="18"/>
        <v>CİRİT-</v>
      </c>
      <c r="C289" s="239"/>
      <c r="D289" s="239"/>
      <c r="E289" s="240"/>
      <c r="F289" s="241"/>
      <c r="G289" s="242"/>
      <c r="H289" s="243" t="s">
        <v>214</v>
      </c>
      <c r="I289" s="244"/>
      <c r="J289" s="245"/>
      <c r="K289" s="245"/>
      <c r="L289" s="246"/>
    </row>
    <row r="290" spans="1:12" s="122" customFormat="1" ht="24" customHeight="1">
      <c r="A290" s="76">
        <v>287</v>
      </c>
      <c r="B290" s="185" t="str">
        <f t="shared" si="18"/>
        <v>CİRİT-</v>
      </c>
      <c r="C290" s="239"/>
      <c r="D290" s="239"/>
      <c r="E290" s="240"/>
      <c r="F290" s="241"/>
      <c r="G290" s="242"/>
      <c r="H290" s="243" t="s">
        <v>214</v>
      </c>
      <c r="I290" s="244"/>
      <c r="J290" s="245"/>
      <c r="K290" s="245"/>
      <c r="L290" s="246"/>
    </row>
    <row r="291" spans="1:12" s="122" customFormat="1" ht="24" customHeight="1">
      <c r="A291" s="76">
        <v>288</v>
      </c>
      <c r="B291" s="185" t="str">
        <f t="shared" si="18"/>
        <v>CİRİT-</v>
      </c>
      <c r="C291" s="239"/>
      <c r="D291" s="239"/>
      <c r="E291" s="240"/>
      <c r="F291" s="241"/>
      <c r="G291" s="242"/>
      <c r="H291" s="243" t="s">
        <v>214</v>
      </c>
      <c r="I291" s="244"/>
      <c r="J291" s="245"/>
      <c r="K291" s="245"/>
      <c r="L291" s="246"/>
    </row>
    <row r="292" spans="1:12" s="122" customFormat="1" ht="24" customHeight="1">
      <c r="A292" s="76">
        <v>289</v>
      </c>
      <c r="B292" s="185" t="str">
        <f t="shared" si="18"/>
        <v>CİRİT-</v>
      </c>
      <c r="C292" s="239"/>
      <c r="D292" s="239"/>
      <c r="E292" s="240"/>
      <c r="F292" s="241"/>
      <c r="G292" s="242"/>
      <c r="H292" s="243" t="s">
        <v>214</v>
      </c>
      <c r="I292" s="244"/>
      <c r="J292" s="245"/>
      <c r="K292" s="245"/>
      <c r="L292" s="246"/>
    </row>
    <row r="293" spans="1:12" s="122" customFormat="1" ht="24" customHeight="1">
      <c r="A293" s="76">
        <v>290</v>
      </c>
      <c r="B293" s="185" t="str">
        <f t="shared" si="18"/>
        <v>CİRİT-</v>
      </c>
      <c r="C293" s="239"/>
      <c r="D293" s="239"/>
      <c r="E293" s="240"/>
      <c r="F293" s="241"/>
      <c r="G293" s="242"/>
      <c r="H293" s="243" t="s">
        <v>214</v>
      </c>
      <c r="I293" s="244"/>
      <c r="J293" s="245"/>
      <c r="K293" s="245"/>
      <c r="L293" s="246"/>
    </row>
    <row r="294" spans="1:12" s="122" customFormat="1" ht="24" customHeight="1">
      <c r="A294" s="76">
        <v>291</v>
      </c>
      <c r="B294" s="185" t="str">
        <f t="shared" si="18"/>
        <v>CİRİT-</v>
      </c>
      <c r="C294" s="239"/>
      <c r="D294" s="239"/>
      <c r="E294" s="240"/>
      <c r="F294" s="241"/>
      <c r="G294" s="242"/>
      <c r="H294" s="243" t="s">
        <v>214</v>
      </c>
      <c r="I294" s="244"/>
      <c r="J294" s="245"/>
      <c r="K294" s="245"/>
      <c r="L294" s="246"/>
    </row>
    <row r="295" spans="1:12" s="122" customFormat="1" ht="24" customHeight="1">
      <c r="A295" s="76">
        <v>292</v>
      </c>
      <c r="B295" s="185" t="str">
        <f t="shared" si="18"/>
        <v>CİRİT-</v>
      </c>
      <c r="C295" s="239"/>
      <c r="D295" s="239"/>
      <c r="E295" s="240"/>
      <c r="F295" s="241"/>
      <c r="G295" s="242"/>
      <c r="H295" s="243" t="s">
        <v>214</v>
      </c>
      <c r="I295" s="244"/>
      <c r="J295" s="245"/>
      <c r="K295" s="245"/>
      <c r="L295" s="246"/>
    </row>
    <row r="296" spans="1:12" s="122" customFormat="1" ht="24" customHeight="1">
      <c r="A296" s="76">
        <v>293</v>
      </c>
      <c r="B296" s="185" t="str">
        <f t="shared" si="18"/>
        <v>CİRİT-</v>
      </c>
      <c r="C296" s="239"/>
      <c r="D296" s="239"/>
      <c r="E296" s="240"/>
      <c r="F296" s="241"/>
      <c r="G296" s="242"/>
      <c r="H296" s="243" t="s">
        <v>214</v>
      </c>
      <c r="I296" s="244"/>
      <c r="J296" s="245"/>
      <c r="K296" s="245"/>
      <c r="L296" s="246"/>
    </row>
    <row r="297" spans="1:12" s="122" customFormat="1" ht="24" customHeight="1">
      <c r="A297" s="76">
        <v>294</v>
      </c>
      <c r="B297" s="185" t="str">
        <f t="shared" si="18"/>
        <v>CİRİT-</v>
      </c>
      <c r="C297" s="239"/>
      <c r="D297" s="239"/>
      <c r="E297" s="240"/>
      <c r="F297" s="241"/>
      <c r="G297" s="242"/>
      <c r="H297" s="243" t="s">
        <v>214</v>
      </c>
      <c r="I297" s="244"/>
      <c r="J297" s="245"/>
      <c r="K297" s="245"/>
      <c r="L297" s="246"/>
    </row>
    <row r="298" spans="1:12" s="122" customFormat="1" ht="24" customHeight="1">
      <c r="A298" s="76">
        <v>295</v>
      </c>
      <c r="B298" s="185" t="str">
        <f t="shared" si="18"/>
        <v>CİRİT-</v>
      </c>
      <c r="C298" s="239"/>
      <c r="D298" s="239"/>
      <c r="E298" s="240"/>
      <c r="F298" s="241"/>
      <c r="G298" s="242"/>
      <c r="H298" s="243" t="s">
        <v>214</v>
      </c>
      <c r="I298" s="244"/>
      <c r="J298" s="245"/>
      <c r="K298" s="245"/>
      <c r="L298" s="246"/>
    </row>
    <row r="299" spans="1:12" s="122" customFormat="1" ht="24" customHeight="1">
      <c r="A299" s="76">
        <v>296</v>
      </c>
      <c r="B299" s="185" t="str">
        <f t="shared" si="18"/>
        <v>CİRİT-</v>
      </c>
      <c r="C299" s="239"/>
      <c r="D299" s="239"/>
      <c r="E299" s="240"/>
      <c r="F299" s="241"/>
      <c r="G299" s="242"/>
      <c r="H299" s="243" t="s">
        <v>214</v>
      </c>
      <c r="I299" s="244"/>
      <c r="J299" s="245"/>
      <c r="K299" s="245"/>
      <c r="L299" s="246"/>
    </row>
    <row r="300" spans="1:12" s="122" customFormat="1" ht="24" customHeight="1" thickBot="1">
      <c r="A300" s="76">
        <v>297</v>
      </c>
      <c r="B300" s="209" t="str">
        <f t="shared" si="18"/>
        <v>CİRİT-</v>
      </c>
      <c r="C300" s="247"/>
      <c r="D300" s="247"/>
      <c r="E300" s="248"/>
      <c r="F300" s="249"/>
      <c r="G300" s="250"/>
      <c r="H300" s="251" t="s">
        <v>214</v>
      </c>
      <c r="I300" s="252"/>
      <c r="J300" s="253"/>
      <c r="K300" s="253"/>
      <c r="L300" s="254"/>
    </row>
    <row r="301" spans="1:12" s="122" customFormat="1" ht="24" customHeight="1">
      <c r="A301" s="76">
        <v>298</v>
      </c>
      <c r="B301" s="208" t="str">
        <f t="shared" ref="B301:B391" si="19">CONCATENATE(H301,"-",J301,"-",K301)</f>
        <v>100M--</v>
      </c>
      <c r="C301" s="271"/>
      <c r="D301" s="271"/>
      <c r="E301" s="272"/>
      <c r="F301" s="273"/>
      <c r="G301" s="274"/>
      <c r="H301" s="275" t="s">
        <v>119</v>
      </c>
      <c r="I301" s="276"/>
      <c r="J301" s="277"/>
      <c r="K301" s="277"/>
      <c r="L301" s="278"/>
    </row>
    <row r="302" spans="1:12" s="122" customFormat="1" ht="24" customHeight="1">
      <c r="A302" s="76">
        <v>299</v>
      </c>
      <c r="B302" s="185" t="str">
        <f t="shared" si="19"/>
        <v>100M--</v>
      </c>
      <c r="C302" s="279"/>
      <c r="D302" s="279"/>
      <c r="E302" s="280"/>
      <c r="F302" s="281"/>
      <c r="G302" s="282"/>
      <c r="H302" s="283" t="s">
        <v>119</v>
      </c>
      <c r="I302" s="284"/>
      <c r="J302" s="285"/>
      <c r="K302" s="285"/>
      <c r="L302" s="286"/>
    </row>
    <row r="303" spans="1:12" s="122" customFormat="1" ht="24" customHeight="1">
      <c r="A303" s="76">
        <v>300</v>
      </c>
      <c r="B303" s="185" t="str">
        <f t="shared" si="19"/>
        <v>100M--</v>
      </c>
      <c r="C303" s="279"/>
      <c r="D303" s="279"/>
      <c r="E303" s="280"/>
      <c r="F303" s="281"/>
      <c r="G303" s="282"/>
      <c r="H303" s="283" t="s">
        <v>119</v>
      </c>
      <c r="I303" s="284"/>
      <c r="J303" s="285"/>
      <c r="K303" s="285"/>
      <c r="L303" s="286"/>
    </row>
    <row r="304" spans="1:12" s="122" customFormat="1" ht="24" customHeight="1">
      <c r="A304" s="76">
        <v>301</v>
      </c>
      <c r="B304" s="185" t="str">
        <f t="shared" si="19"/>
        <v>100M--</v>
      </c>
      <c r="C304" s="279"/>
      <c r="D304" s="279"/>
      <c r="E304" s="280"/>
      <c r="F304" s="281"/>
      <c r="G304" s="282"/>
      <c r="H304" s="283" t="s">
        <v>119</v>
      </c>
      <c r="I304" s="284"/>
      <c r="J304" s="285"/>
      <c r="K304" s="285"/>
      <c r="L304" s="286"/>
    </row>
    <row r="305" spans="1:12" s="122" customFormat="1" ht="24" customHeight="1">
      <c r="A305" s="76">
        <v>302</v>
      </c>
      <c r="B305" s="185" t="str">
        <f t="shared" si="19"/>
        <v>100M--</v>
      </c>
      <c r="C305" s="279"/>
      <c r="D305" s="279"/>
      <c r="E305" s="280"/>
      <c r="F305" s="281"/>
      <c r="G305" s="282"/>
      <c r="H305" s="283" t="s">
        <v>119</v>
      </c>
      <c r="I305" s="284"/>
      <c r="J305" s="285"/>
      <c r="K305" s="285"/>
      <c r="L305" s="286"/>
    </row>
    <row r="306" spans="1:12" s="122" customFormat="1" ht="24" customHeight="1">
      <c r="A306" s="76">
        <v>303</v>
      </c>
      <c r="B306" s="185" t="str">
        <f t="shared" si="19"/>
        <v>100M--</v>
      </c>
      <c r="C306" s="279"/>
      <c r="D306" s="279"/>
      <c r="E306" s="280"/>
      <c r="F306" s="281"/>
      <c r="G306" s="282"/>
      <c r="H306" s="283" t="s">
        <v>119</v>
      </c>
      <c r="I306" s="284"/>
      <c r="J306" s="285"/>
      <c r="K306" s="285"/>
      <c r="L306" s="286"/>
    </row>
    <row r="307" spans="1:12" s="122" customFormat="1" ht="24" customHeight="1">
      <c r="A307" s="76">
        <v>304</v>
      </c>
      <c r="B307" s="185" t="str">
        <f t="shared" si="19"/>
        <v>100M--</v>
      </c>
      <c r="C307" s="279"/>
      <c r="D307" s="279"/>
      <c r="E307" s="280"/>
      <c r="F307" s="281"/>
      <c r="G307" s="282"/>
      <c r="H307" s="283" t="s">
        <v>119</v>
      </c>
      <c r="I307" s="284"/>
      <c r="J307" s="285"/>
      <c r="K307" s="285"/>
      <c r="L307" s="286"/>
    </row>
    <row r="308" spans="1:12" s="122" customFormat="1" ht="24" customHeight="1">
      <c r="A308" s="76">
        <v>305</v>
      </c>
      <c r="B308" s="185" t="str">
        <f t="shared" si="19"/>
        <v>100M--</v>
      </c>
      <c r="C308" s="279"/>
      <c r="D308" s="279"/>
      <c r="E308" s="280"/>
      <c r="F308" s="281"/>
      <c r="G308" s="282"/>
      <c r="H308" s="283" t="s">
        <v>119</v>
      </c>
      <c r="I308" s="284"/>
      <c r="J308" s="285"/>
      <c r="K308" s="285"/>
      <c r="L308" s="286"/>
    </row>
    <row r="309" spans="1:12" s="122" customFormat="1" ht="24" customHeight="1">
      <c r="A309" s="76">
        <v>306</v>
      </c>
      <c r="B309" s="185" t="str">
        <f t="shared" si="19"/>
        <v>100M--</v>
      </c>
      <c r="C309" s="279"/>
      <c r="D309" s="279"/>
      <c r="E309" s="280"/>
      <c r="F309" s="281"/>
      <c r="G309" s="282"/>
      <c r="H309" s="283" t="s">
        <v>119</v>
      </c>
      <c r="I309" s="284"/>
      <c r="J309" s="285"/>
      <c r="K309" s="285"/>
      <c r="L309" s="286"/>
    </row>
    <row r="310" spans="1:12" s="122" customFormat="1" ht="24" customHeight="1">
      <c r="A310" s="76">
        <v>307</v>
      </c>
      <c r="B310" s="185" t="str">
        <f t="shared" si="19"/>
        <v>100M--</v>
      </c>
      <c r="C310" s="279"/>
      <c r="D310" s="279"/>
      <c r="E310" s="280"/>
      <c r="F310" s="281"/>
      <c r="G310" s="282"/>
      <c r="H310" s="283" t="s">
        <v>119</v>
      </c>
      <c r="I310" s="284"/>
      <c r="J310" s="285"/>
      <c r="K310" s="285"/>
      <c r="L310" s="286"/>
    </row>
    <row r="311" spans="1:12" s="122" customFormat="1" ht="24" customHeight="1">
      <c r="A311" s="76">
        <v>308</v>
      </c>
      <c r="B311" s="185" t="str">
        <f t="shared" si="19"/>
        <v>100M--</v>
      </c>
      <c r="C311" s="279"/>
      <c r="D311" s="279"/>
      <c r="E311" s="280"/>
      <c r="F311" s="281"/>
      <c r="G311" s="282"/>
      <c r="H311" s="283" t="s">
        <v>119</v>
      </c>
      <c r="I311" s="284"/>
      <c r="J311" s="285"/>
      <c r="K311" s="285"/>
      <c r="L311" s="286"/>
    </row>
    <row r="312" spans="1:12" s="122" customFormat="1" ht="24" customHeight="1">
      <c r="A312" s="76">
        <v>309</v>
      </c>
      <c r="B312" s="185" t="str">
        <f t="shared" si="19"/>
        <v>100M--</v>
      </c>
      <c r="C312" s="279"/>
      <c r="D312" s="279"/>
      <c r="E312" s="280"/>
      <c r="F312" s="281"/>
      <c r="G312" s="282"/>
      <c r="H312" s="283" t="s">
        <v>119</v>
      </c>
      <c r="I312" s="284"/>
      <c r="J312" s="285"/>
      <c r="K312" s="285"/>
      <c r="L312" s="286"/>
    </row>
    <row r="313" spans="1:12" s="122" customFormat="1" ht="24" customHeight="1">
      <c r="A313" s="76">
        <v>310</v>
      </c>
      <c r="B313" s="185" t="str">
        <f t="shared" si="19"/>
        <v>800M--</v>
      </c>
      <c r="C313" s="239"/>
      <c r="D313" s="239"/>
      <c r="E313" s="240"/>
      <c r="F313" s="241"/>
      <c r="G313" s="242"/>
      <c r="H313" s="243" t="s">
        <v>110</v>
      </c>
      <c r="I313" s="244"/>
      <c r="J313" s="245"/>
      <c r="K313" s="245"/>
      <c r="L313" s="246"/>
    </row>
    <row r="314" spans="1:12" s="122" customFormat="1" ht="24" customHeight="1">
      <c r="A314" s="76">
        <v>311</v>
      </c>
      <c r="B314" s="185" t="str">
        <f t="shared" si="19"/>
        <v>800M--</v>
      </c>
      <c r="C314" s="239"/>
      <c r="D314" s="239"/>
      <c r="E314" s="240"/>
      <c r="F314" s="241"/>
      <c r="G314" s="242"/>
      <c r="H314" s="243" t="s">
        <v>110</v>
      </c>
      <c r="I314" s="244"/>
      <c r="J314" s="245"/>
      <c r="K314" s="245"/>
      <c r="L314" s="246"/>
    </row>
    <row r="315" spans="1:12" s="122" customFormat="1" ht="24" customHeight="1">
      <c r="A315" s="76">
        <v>312</v>
      </c>
      <c r="B315" s="185" t="str">
        <f t="shared" si="19"/>
        <v>800M--</v>
      </c>
      <c r="C315" s="239"/>
      <c r="D315" s="239"/>
      <c r="E315" s="240"/>
      <c r="F315" s="241"/>
      <c r="G315" s="242"/>
      <c r="H315" s="243" t="s">
        <v>110</v>
      </c>
      <c r="I315" s="244"/>
      <c r="J315" s="245"/>
      <c r="K315" s="245"/>
      <c r="L315" s="246"/>
    </row>
    <row r="316" spans="1:12" s="122" customFormat="1" ht="24" customHeight="1">
      <c r="A316" s="76">
        <v>313</v>
      </c>
      <c r="B316" s="185" t="str">
        <f t="shared" si="19"/>
        <v>800M--</v>
      </c>
      <c r="C316" s="239"/>
      <c r="D316" s="239"/>
      <c r="E316" s="240"/>
      <c r="F316" s="241"/>
      <c r="G316" s="242"/>
      <c r="H316" s="243" t="s">
        <v>110</v>
      </c>
      <c r="I316" s="244"/>
      <c r="J316" s="245"/>
      <c r="K316" s="245"/>
      <c r="L316" s="246"/>
    </row>
    <row r="317" spans="1:12" s="122" customFormat="1" ht="24" customHeight="1">
      <c r="A317" s="76">
        <v>314</v>
      </c>
      <c r="B317" s="185" t="str">
        <f t="shared" si="19"/>
        <v>800M--</v>
      </c>
      <c r="C317" s="239"/>
      <c r="D317" s="239"/>
      <c r="E317" s="240"/>
      <c r="F317" s="241"/>
      <c r="G317" s="242"/>
      <c r="H317" s="243" t="s">
        <v>110</v>
      </c>
      <c r="I317" s="244"/>
      <c r="J317" s="245"/>
      <c r="K317" s="245"/>
      <c r="L317" s="246"/>
    </row>
    <row r="318" spans="1:12" s="122" customFormat="1" ht="24" customHeight="1">
      <c r="A318" s="76">
        <v>315</v>
      </c>
      <c r="B318" s="185" t="str">
        <f t="shared" si="19"/>
        <v>800M--</v>
      </c>
      <c r="C318" s="239"/>
      <c r="D318" s="239"/>
      <c r="E318" s="240"/>
      <c r="F318" s="241"/>
      <c r="G318" s="242"/>
      <c r="H318" s="243" t="s">
        <v>110</v>
      </c>
      <c r="I318" s="244"/>
      <c r="J318" s="245"/>
      <c r="K318" s="245"/>
      <c r="L318" s="246"/>
    </row>
    <row r="319" spans="1:12" s="122" customFormat="1" ht="24" customHeight="1">
      <c r="A319" s="76">
        <v>316</v>
      </c>
      <c r="B319" s="185" t="str">
        <f t="shared" si="19"/>
        <v>800M--</v>
      </c>
      <c r="C319" s="239"/>
      <c r="D319" s="239"/>
      <c r="E319" s="240"/>
      <c r="F319" s="241"/>
      <c r="G319" s="242"/>
      <c r="H319" s="243" t="s">
        <v>110</v>
      </c>
      <c r="I319" s="244"/>
      <c r="J319" s="245"/>
      <c r="K319" s="245"/>
      <c r="L319" s="246"/>
    </row>
    <row r="320" spans="1:12" s="122" customFormat="1" ht="24" customHeight="1">
      <c r="A320" s="76">
        <v>317</v>
      </c>
      <c r="B320" s="185" t="str">
        <f t="shared" si="19"/>
        <v>800M--</v>
      </c>
      <c r="C320" s="239"/>
      <c r="D320" s="239"/>
      <c r="E320" s="240"/>
      <c r="F320" s="241"/>
      <c r="G320" s="242"/>
      <c r="H320" s="243" t="s">
        <v>110</v>
      </c>
      <c r="I320" s="244"/>
      <c r="J320" s="245"/>
      <c r="K320" s="245"/>
      <c r="L320" s="246"/>
    </row>
    <row r="321" spans="1:12" s="122" customFormat="1" ht="24" customHeight="1">
      <c r="A321" s="76">
        <v>318</v>
      </c>
      <c r="B321" s="185" t="str">
        <f t="shared" si="19"/>
        <v>800M--</v>
      </c>
      <c r="C321" s="239"/>
      <c r="D321" s="239"/>
      <c r="E321" s="240"/>
      <c r="F321" s="241"/>
      <c r="G321" s="242"/>
      <c r="H321" s="243" t="s">
        <v>110</v>
      </c>
      <c r="I321" s="244"/>
      <c r="J321" s="245"/>
      <c r="K321" s="245"/>
      <c r="L321" s="246"/>
    </row>
    <row r="322" spans="1:12" s="122" customFormat="1" ht="24" customHeight="1">
      <c r="A322" s="76">
        <v>319</v>
      </c>
      <c r="B322" s="185" t="str">
        <f t="shared" si="19"/>
        <v>800M--</v>
      </c>
      <c r="C322" s="239"/>
      <c r="D322" s="239"/>
      <c r="E322" s="240"/>
      <c r="F322" s="241"/>
      <c r="G322" s="242"/>
      <c r="H322" s="243" t="s">
        <v>110</v>
      </c>
      <c r="I322" s="244"/>
      <c r="J322" s="245"/>
      <c r="K322" s="245"/>
      <c r="L322" s="246"/>
    </row>
    <row r="323" spans="1:12" s="122" customFormat="1" ht="24" customHeight="1">
      <c r="A323" s="76">
        <v>320</v>
      </c>
      <c r="B323" s="185" t="str">
        <f t="shared" si="19"/>
        <v>800M--</v>
      </c>
      <c r="C323" s="239"/>
      <c r="D323" s="239"/>
      <c r="E323" s="240"/>
      <c r="F323" s="241"/>
      <c r="G323" s="242"/>
      <c r="H323" s="243" t="s">
        <v>110</v>
      </c>
      <c r="I323" s="244"/>
      <c r="J323" s="245"/>
      <c r="K323" s="245"/>
      <c r="L323" s="246"/>
    </row>
    <row r="324" spans="1:12" s="122" customFormat="1" ht="24" customHeight="1" thickBot="1">
      <c r="A324" s="76">
        <v>321</v>
      </c>
      <c r="B324" s="209" t="str">
        <f t="shared" si="19"/>
        <v>800M--</v>
      </c>
      <c r="C324" s="247"/>
      <c r="D324" s="247"/>
      <c r="E324" s="248"/>
      <c r="F324" s="249"/>
      <c r="G324" s="250"/>
      <c r="H324" s="251" t="s">
        <v>110</v>
      </c>
      <c r="I324" s="252"/>
      <c r="J324" s="253"/>
      <c r="K324" s="253"/>
      <c r="L324" s="254"/>
    </row>
    <row r="325" spans="1:12" s="122" customFormat="1" ht="24" customHeight="1">
      <c r="A325" s="76">
        <v>322</v>
      </c>
      <c r="B325" s="208" t="str">
        <f t="shared" si="19"/>
        <v>400M--</v>
      </c>
      <c r="C325" s="271"/>
      <c r="D325" s="271"/>
      <c r="E325" s="272"/>
      <c r="F325" s="273"/>
      <c r="G325" s="274"/>
      <c r="H325" s="275" t="s">
        <v>262</v>
      </c>
      <c r="I325" s="276"/>
      <c r="J325" s="277"/>
      <c r="K325" s="277"/>
      <c r="L325" s="278"/>
    </row>
    <row r="326" spans="1:12" s="122" customFormat="1" ht="24" customHeight="1">
      <c r="A326" s="76">
        <v>323</v>
      </c>
      <c r="B326" s="185" t="str">
        <f t="shared" si="19"/>
        <v>400M--</v>
      </c>
      <c r="C326" s="279"/>
      <c r="D326" s="279"/>
      <c r="E326" s="280"/>
      <c r="F326" s="281"/>
      <c r="G326" s="282"/>
      <c r="H326" s="275" t="s">
        <v>262</v>
      </c>
      <c r="I326" s="284"/>
      <c r="J326" s="285"/>
      <c r="K326" s="285"/>
      <c r="L326" s="286"/>
    </row>
    <row r="327" spans="1:12" s="122" customFormat="1" ht="24" customHeight="1">
      <c r="A327" s="76">
        <v>324</v>
      </c>
      <c r="B327" s="185" t="str">
        <f t="shared" si="19"/>
        <v>400M--</v>
      </c>
      <c r="C327" s="279"/>
      <c r="D327" s="279"/>
      <c r="E327" s="280"/>
      <c r="F327" s="281"/>
      <c r="G327" s="282"/>
      <c r="H327" s="275" t="s">
        <v>262</v>
      </c>
      <c r="I327" s="284"/>
      <c r="J327" s="285"/>
      <c r="K327" s="285"/>
      <c r="L327" s="286"/>
    </row>
    <row r="328" spans="1:12" s="122" customFormat="1" ht="24" customHeight="1">
      <c r="A328" s="76">
        <v>325</v>
      </c>
      <c r="B328" s="185" t="str">
        <f t="shared" si="19"/>
        <v>400M--</v>
      </c>
      <c r="C328" s="279"/>
      <c r="D328" s="279"/>
      <c r="E328" s="280"/>
      <c r="F328" s="281"/>
      <c r="G328" s="282"/>
      <c r="H328" s="275" t="s">
        <v>262</v>
      </c>
      <c r="I328" s="284"/>
      <c r="J328" s="285"/>
      <c r="K328" s="285"/>
      <c r="L328" s="286"/>
    </row>
    <row r="329" spans="1:12" s="122" customFormat="1" ht="24" customHeight="1">
      <c r="A329" s="76">
        <v>326</v>
      </c>
      <c r="B329" s="185" t="str">
        <f t="shared" si="19"/>
        <v>400M--</v>
      </c>
      <c r="C329" s="279"/>
      <c r="D329" s="279"/>
      <c r="E329" s="280"/>
      <c r="F329" s="281"/>
      <c r="G329" s="282"/>
      <c r="H329" s="275" t="s">
        <v>262</v>
      </c>
      <c r="I329" s="284"/>
      <c r="J329" s="285"/>
      <c r="K329" s="285"/>
      <c r="L329" s="286"/>
    </row>
    <row r="330" spans="1:12" s="122" customFormat="1" ht="24" customHeight="1">
      <c r="A330" s="76">
        <v>327</v>
      </c>
      <c r="B330" s="185" t="str">
        <f t="shared" si="19"/>
        <v>400M--</v>
      </c>
      <c r="C330" s="279"/>
      <c r="D330" s="279"/>
      <c r="E330" s="280"/>
      <c r="F330" s="281"/>
      <c r="G330" s="282"/>
      <c r="H330" s="275" t="s">
        <v>262</v>
      </c>
      <c r="I330" s="284"/>
      <c r="J330" s="285"/>
      <c r="K330" s="285"/>
      <c r="L330" s="286"/>
    </row>
    <row r="331" spans="1:12" s="122" customFormat="1" ht="24" customHeight="1">
      <c r="A331" s="76">
        <v>328</v>
      </c>
      <c r="B331" s="185" t="str">
        <f t="shared" si="19"/>
        <v>400M--</v>
      </c>
      <c r="C331" s="279"/>
      <c r="D331" s="279"/>
      <c r="E331" s="280"/>
      <c r="F331" s="281"/>
      <c r="G331" s="282"/>
      <c r="H331" s="275" t="s">
        <v>262</v>
      </c>
      <c r="I331" s="284"/>
      <c r="J331" s="285"/>
      <c r="K331" s="285"/>
      <c r="L331" s="286"/>
    </row>
    <row r="332" spans="1:12" s="122" customFormat="1" ht="24" customHeight="1">
      <c r="A332" s="76">
        <v>329</v>
      </c>
      <c r="B332" s="185" t="str">
        <f t="shared" si="19"/>
        <v>400M--</v>
      </c>
      <c r="C332" s="279"/>
      <c r="D332" s="279"/>
      <c r="E332" s="280"/>
      <c r="F332" s="281"/>
      <c r="G332" s="282"/>
      <c r="H332" s="275" t="s">
        <v>262</v>
      </c>
      <c r="I332" s="284"/>
      <c r="J332" s="285"/>
      <c r="K332" s="285"/>
      <c r="L332" s="286"/>
    </row>
    <row r="333" spans="1:12" s="122" customFormat="1" ht="24" customHeight="1">
      <c r="A333" s="76">
        <v>330</v>
      </c>
      <c r="B333" s="185" t="str">
        <f t="shared" si="19"/>
        <v>400M--</v>
      </c>
      <c r="C333" s="279"/>
      <c r="D333" s="279"/>
      <c r="E333" s="280"/>
      <c r="F333" s="281"/>
      <c r="G333" s="282"/>
      <c r="H333" s="275" t="s">
        <v>262</v>
      </c>
      <c r="I333" s="284"/>
      <c r="J333" s="285"/>
      <c r="K333" s="285"/>
      <c r="L333" s="286"/>
    </row>
    <row r="334" spans="1:12" s="122" customFormat="1" ht="24" customHeight="1">
      <c r="A334" s="76">
        <v>331</v>
      </c>
      <c r="B334" s="185" t="str">
        <f t="shared" si="19"/>
        <v>400M--</v>
      </c>
      <c r="C334" s="279"/>
      <c r="D334" s="279"/>
      <c r="E334" s="280"/>
      <c r="F334" s="281"/>
      <c r="G334" s="282"/>
      <c r="H334" s="275" t="s">
        <v>262</v>
      </c>
      <c r="I334" s="284"/>
      <c r="J334" s="285"/>
      <c r="K334" s="285"/>
      <c r="L334" s="286"/>
    </row>
    <row r="335" spans="1:12" s="122" customFormat="1" ht="24" customHeight="1">
      <c r="A335" s="76">
        <v>332</v>
      </c>
      <c r="B335" s="185" t="str">
        <f t="shared" si="19"/>
        <v>400M--</v>
      </c>
      <c r="C335" s="279"/>
      <c r="D335" s="279"/>
      <c r="E335" s="280"/>
      <c r="F335" s="281"/>
      <c r="G335" s="282"/>
      <c r="H335" s="275" t="s">
        <v>262</v>
      </c>
      <c r="I335" s="284"/>
      <c r="J335" s="285"/>
      <c r="K335" s="285"/>
      <c r="L335" s="286"/>
    </row>
    <row r="336" spans="1:12" s="122" customFormat="1" ht="24" customHeight="1">
      <c r="A336" s="76">
        <v>333</v>
      </c>
      <c r="B336" s="185" t="str">
        <f t="shared" si="19"/>
        <v>400M--</v>
      </c>
      <c r="C336" s="279"/>
      <c r="D336" s="279"/>
      <c r="E336" s="280"/>
      <c r="F336" s="281"/>
      <c r="G336" s="282"/>
      <c r="H336" s="275" t="s">
        <v>262</v>
      </c>
      <c r="I336" s="284"/>
      <c r="J336" s="285"/>
      <c r="K336" s="285"/>
      <c r="L336" s="286"/>
    </row>
    <row r="337" spans="1:12" s="122" customFormat="1" ht="24" customHeight="1">
      <c r="A337" s="76">
        <v>334</v>
      </c>
      <c r="B337" s="185" t="str">
        <f t="shared" si="19"/>
        <v>400M--</v>
      </c>
      <c r="C337" s="279"/>
      <c r="D337" s="279"/>
      <c r="E337" s="280"/>
      <c r="F337" s="281"/>
      <c r="G337" s="282"/>
      <c r="H337" s="275" t="s">
        <v>262</v>
      </c>
      <c r="I337" s="284"/>
      <c r="J337" s="285"/>
      <c r="K337" s="285"/>
      <c r="L337" s="286"/>
    </row>
    <row r="338" spans="1:12" s="122" customFormat="1" ht="24" customHeight="1">
      <c r="A338" s="76">
        <v>335</v>
      </c>
      <c r="B338" s="185" t="str">
        <f t="shared" si="19"/>
        <v>400M--</v>
      </c>
      <c r="C338" s="279"/>
      <c r="D338" s="279"/>
      <c r="E338" s="280"/>
      <c r="F338" s="281"/>
      <c r="G338" s="282"/>
      <c r="H338" s="275" t="s">
        <v>262</v>
      </c>
      <c r="I338" s="284"/>
      <c r="J338" s="285"/>
      <c r="K338" s="285"/>
      <c r="L338" s="286"/>
    </row>
    <row r="339" spans="1:12" s="122" customFormat="1" ht="24" customHeight="1" thickBot="1">
      <c r="A339" s="76">
        <v>336</v>
      </c>
      <c r="B339" s="209" t="str">
        <f t="shared" si="19"/>
        <v>400M--</v>
      </c>
      <c r="C339" s="287"/>
      <c r="D339" s="287"/>
      <c r="E339" s="288"/>
      <c r="F339" s="289"/>
      <c r="G339" s="290"/>
      <c r="H339" s="291" t="s">
        <v>262</v>
      </c>
      <c r="I339" s="292"/>
      <c r="J339" s="293"/>
      <c r="K339" s="293"/>
      <c r="L339" s="294"/>
    </row>
    <row r="340" spans="1:12" s="122" customFormat="1" ht="24" customHeight="1">
      <c r="A340" s="76">
        <v>337</v>
      </c>
      <c r="B340" s="211" t="str">
        <f t="shared" si="19"/>
        <v>200M--</v>
      </c>
      <c r="C340" s="263"/>
      <c r="D340" s="263"/>
      <c r="E340" s="264"/>
      <c r="F340" s="265"/>
      <c r="G340" s="266"/>
      <c r="H340" s="267" t="s">
        <v>261</v>
      </c>
      <c r="I340" s="268"/>
      <c r="J340" s="269"/>
      <c r="K340" s="269"/>
      <c r="L340" s="270"/>
    </row>
    <row r="341" spans="1:12" s="122" customFormat="1" ht="24" customHeight="1">
      <c r="A341" s="76">
        <v>338</v>
      </c>
      <c r="B341" s="185" t="str">
        <f t="shared" si="19"/>
        <v>200M--</v>
      </c>
      <c r="C341" s="239"/>
      <c r="D341" s="239"/>
      <c r="E341" s="240"/>
      <c r="F341" s="241"/>
      <c r="G341" s="242"/>
      <c r="H341" s="243" t="s">
        <v>261</v>
      </c>
      <c r="I341" s="244"/>
      <c r="J341" s="245"/>
      <c r="K341" s="245"/>
      <c r="L341" s="246"/>
    </row>
    <row r="342" spans="1:12" s="122" customFormat="1" ht="24" customHeight="1">
      <c r="A342" s="76">
        <v>339</v>
      </c>
      <c r="B342" s="185" t="str">
        <f t="shared" si="19"/>
        <v>200M--</v>
      </c>
      <c r="C342" s="239"/>
      <c r="D342" s="239"/>
      <c r="E342" s="240"/>
      <c r="F342" s="241"/>
      <c r="G342" s="242"/>
      <c r="H342" s="243" t="s">
        <v>261</v>
      </c>
      <c r="I342" s="244"/>
      <c r="J342" s="245"/>
      <c r="K342" s="245"/>
      <c r="L342" s="246"/>
    </row>
    <row r="343" spans="1:12" s="122" customFormat="1" ht="24" customHeight="1">
      <c r="A343" s="76">
        <v>340</v>
      </c>
      <c r="B343" s="185" t="str">
        <f t="shared" si="19"/>
        <v>200M--</v>
      </c>
      <c r="C343" s="239"/>
      <c r="D343" s="239"/>
      <c r="E343" s="240"/>
      <c r="F343" s="241"/>
      <c r="G343" s="242"/>
      <c r="H343" s="243" t="s">
        <v>261</v>
      </c>
      <c r="I343" s="244"/>
      <c r="J343" s="245"/>
      <c r="K343" s="245"/>
      <c r="L343" s="246"/>
    </row>
    <row r="344" spans="1:12" s="122" customFormat="1" ht="24" customHeight="1">
      <c r="A344" s="76">
        <v>341</v>
      </c>
      <c r="B344" s="185" t="str">
        <f t="shared" si="19"/>
        <v>200M--</v>
      </c>
      <c r="C344" s="239"/>
      <c r="D344" s="239"/>
      <c r="E344" s="240"/>
      <c r="F344" s="241"/>
      <c r="G344" s="242"/>
      <c r="H344" s="243" t="s">
        <v>261</v>
      </c>
      <c r="I344" s="244"/>
      <c r="J344" s="245"/>
      <c r="K344" s="245"/>
      <c r="L344" s="246"/>
    </row>
    <row r="345" spans="1:12" s="122" customFormat="1" ht="24" customHeight="1">
      <c r="A345" s="76">
        <v>342</v>
      </c>
      <c r="B345" s="185" t="str">
        <f t="shared" si="19"/>
        <v>200M--</v>
      </c>
      <c r="C345" s="239"/>
      <c r="D345" s="239"/>
      <c r="E345" s="240"/>
      <c r="F345" s="241"/>
      <c r="G345" s="242"/>
      <c r="H345" s="243" t="s">
        <v>261</v>
      </c>
      <c r="I345" s="244"/>
      <c r="J345" s="245"/>
      <c r="K345" s="245"/>
      <c r="L345" s="246"/>
    </row>
    <row r="346" spans="1:12" s="122" customFormat="1" ht="24" customHeight="1">
      <c r="A346" s="76">
        <v>343</v>
      </c>
      <c r="B346" s="185" t="str">
        <f t="shared" si="19"/>
        <v>200M--</v>
      </c>
      <c r="C346" s="239"/>
      <c r="D346" s="239"/>
      <c r="E346" s="240"/>
      <c r="F346" s="241"/>
      <c r="G346" s="242"/>
      <c r="H346" s="243" t="s">
        <v>261</v>
      </c>
      <c r="I346" s="244"/>
      <c r="J346" s="245"/>
      <c r="K346" s="245"/>
      <c r="L346" s="246"/>
    </row>
    <row r="347" spans="1:12" s="122" customFormat="1" ht="24" customHeight="1">
      <c r="A347" s="76">
        <v>344</v>
      </c>
      <c r="B347" s="185" t="str">
        <f t="shared" si="19"/>
        <v>200M--</v>
      </c>
      <c r="C347" s="239"/>
      <c r="D347" s="239"/>
      <c r="E347" s="240"/>
      <c r="F347" s="241"/>
      <c r="G347" s="242"/>
      <c r="H347" s="243" t="s">
        <v>261</v>
      </c>
      <c r="I347" s="244"/>
      <c r="J347" s="245"/>
      <c r="K347" s="245"/>
      <c r="L347" s="246"/>
    </row>
    <row r="348" spans="1:12" s="122" customFormat="1" ht="24" customHeight="1">
      <c r="A348" s="76">
        <v>345</v>
      </c>
      <c r="B348" s="185" t="str">
        <f t="shared" si="19"/>
        <v>200M--</v>
      </c>
      <c r="C348" s="239"/>
      <c r="D348" s="239"/>
      <c r="E348" s="240"/>
      <c r="F348" s="241"/>
      <c r="G348" s="242"/>
      <c r="H348" s="243" t="s">
        <v>261</v>
      </c>
      <c r="I348" s="244"/>
      <c r="J348" s="245"/>
      <c r="K348" s="245"/>
      <c r="L348" s="246"/>
    </row>
    <row r="349" spans="1:12" s="122" customFormat="1" ht="24" customHeight="1">
      <c r="A349" s="76">
        <v>346</v>
      </c>
      <c r="B349" s="185" t="str">
        <f t="shared" si="19"/>
        <v>200M--</v>
      </c>
      <c r="C349" s="239"/>
      <c r="D349" s="239"/>
      <c r="E349" s="240"/>
      <c r="F349" s="241"/>
      <c r="G349" s="242"/>
      <c r="H349" s="243" t="s">
        <v>261</v>
      </c>
      <c r="I349" s="244"/>
      <c r="J349" s="245"/>
      <c r="K349" s="245"/>
      <c r="L349" s="246"/>
    </row>
    <row r="350" spans="1:12" s="122" customFormat="1" ht="24" customHeight="1">
      <c r="A350" s="76">
        <v>347</v>
      </c>
      <c r="B350" s="185" t="str">
        <f t="shared" si="19"/>
        <v>200M--</v>
      </c>
      <c r="C350" s="239"/>
      <c r="D350" s="239"/>
      <c r="E350" s="240"/>
      <c r="F350" s="241"/>
      <c r="G350" s="242"/>
      <c r="H350" s="243" t="s">
        <v>261</v>
      </c>
      <c r="I350" s="244"/>
      <c r="J350" s="245"/>
      <c r="K350" s="245"/>
      <c r="L350" s="246"/>
    </row>
    <row r="351" spans="1:12" s="122" customFormat="1" ht="24" customHeight="1">
      <c r="A351" s="76">
        <v>348</v>
      </c>
      <c r="B351" s="185" t="str">
        <f t="shared" si="19"/>
        <v>200M--</v>
      </c>
      <c r="C351" s="239"/>
      <c r="D351" s="239"/>
      <c r="E351" s="240"/>
      <c r="F351" s="241"/>
      <c r="G351" s="242"/>
      <c r="H351" s="243" t="s">
        <v>261</v>
      </c>
      <c r="I351" s="244"/>
      <c r="J351" s="245"/>
      <c r="K351" s="245"/>
      <c r="L351" s="246"/>
    </row>
    <row r="352" spans="1:12" s="122" customFormat="1" ht="24" customHeight="1" thickBot="1">
      <c r="A352" s="76">
        <v>349</v>
      </c>
      <c r="B352" s="209" t="str">
        <f t="shared" si="19"/>
        <v>200M--</v>
      </c>
      <c r="C352" s="247"/>
      <c r="D352" s="247"/>
      <c r="E352" s="248"/>
      <c r="F352" s="249"/>
      <c r="G352" s="250"/>
      <c r="H352" s="251" t="s">
        <v>261</v>
      </c>
      <c r="I352" s="252"/>
      <c r="J352" s="253"/>
      <c r="K352" s="253"/>
      <c r="L352" s="254"/>
    </row>
    <row r="353" spans="1:12" s="122" customFormat="1" ht="24" customHeight="1">
      <c r="A353" s="76">
        <v>350</v>
      </c>
      <c r="B353" s="208" t="str">
        <f t="shared" si="19"/>
        <v>110M.ENG--</v>
      </c>
      <c r="C353" s="271"/>
      <c r="D353" s="271"/>
      <c r="E353" s="272"/>
      <c r="F353" s="273"/>
      <c r="G353" s="274"/>
      <c r="H353" s="275" t="s">
        <v>353</v>
      </c>
      <c r="I353" s="276"/>
      <c r="J353" s="277"/>
      <c r="K353" s="277"/>
      <c r="L353" s="278"/>
    </row>
    <row r="354" spans="1:12" s="122" customFormat="1" ht="24" customHeight="1">
      <c r="A354" s="76">
        <v>351</v>
      </c>
      <c r="B354" s="185" t="str">
        <f t="shared" si="19"/>
        <v>110M.ENG--</v>
      </c>
      <c r="C354" s="279"/>
      <c r="D354" s="279"/>
      <c r="E354" s="280"/>
      <c r="F354" s="281"/>
      <c r="G354" s="282"/>
      <c r="H354" s="275" t="s">
        <v>353</v>
      </c>
      <c r="I354" s="284"/>
      <c r="J354" s="285"/>
      <c r="K354" s="285"/>
      <c r="L354" s="286"/>
    </row>
    <row r="355" spans="1:12" s="122" customFormat="1" ht="24" customHeight="1">
      <c r="A355" s="76">
        <v>352</v>
      </c>
      <c r="B355" s="185" t="str">
        <f t="shared" si="19"/>
        <v>110M.ENG--</v>
      </c>
      <c r="C355" s="279"/>
      <c r="D355" s="279"/>
      <c r="E355" s="280"/>
      <c r="F355" s="281"/>
      <c r="G355" s="282"/>
      <c r="H355" s="275" t="s">
        <v>353</v>
      </c>
      <c r="I355" s="284"/>
      <c r="J355" s="285"/>
      <c r="K355" s="285"/>
      <c r="L355" s="286"/>
    </row>
    <row r="356" spans="1:12" s="122" customFormat="1" ht="24" customHeight="1">
      <c r="A356" s="76">
        <v>353</v>
      </c>
      <c r="B356" s="185" t="str">
        <f t="shared" si="19"/>
        <v>110M.ENG--</v>
      </c>
      <c r="C356" s="279"/>
      <c r="D356" s="279"/>
      <c r="E356" s="280"/>
      <c r="F356" s="281"/>
      <c r="G356" s="282"/>
      <c r="H356" s="275" t="s">
        <v>353</v>
      </c>
      <c r="I356" s="284"/>
      <c r="J356" s="285"/>
      <c r="K356" s="285"/>
      <c r="L356" s="286"/>
    </row>
    <row r="357" spans="1:12" s="122" customFormat="1" ht="24" customHeight="1">
      <c r="A357" s="76">
        <v>354</v>
      </c>
      <c r="B357" s="185" t="str">
        <f t="shared" si="19"/>
        <v>110M.ENG--</v>
      </c>
      <c r="C357" s="279"/>
      <c r="D357" s="279"/>
      <c r="E357" s="280"/>
      <c r="F357" s="281"/>
      <c r="G357" s="282"/>
      <c r="H357" s="275" t="s">
        <v>353</v>
      </c>
      <c r="I357" s="284"/>
      <c r="J357" s="285"/>
      <c r="K357" s="285"/>
      <c r="L357" s="286"/>
    </row>
    <row r="358" spans="1:12" s="122" customFormat="1" ht="24" customHeight="1">
      <c r="A358" s="76">
        <v>355</v>
      </c>
      <c r="B358" s="185" t="str">
        <f t="shared" si="19"/>
        <v>110M.ENG--</v>
      </c>
      <c r="C358" s="279"/>
      <c r="D358" s="279"/>
      <c r="E358" s="280"/>
      <c r="F358" s="281"/>
      <c r="G358" s="282"/>
      <c r="H358" s="275" t="s">
        <v>353</v>
      </c>
      <c r="I358" s="284"/>
      <c r="J358" s="285"/>
      <c r="K358" s="285"/>
      <c r="L358" s="286"/>
    </row>
    <row r="359" spans="1:12" s="122" customFormat="1" ht="24" customHeight="1">
      <c r="A359" s="76">
        <v>356</v>
      </c>
      <c r="B359" s="185" t="str">
        <f t="shared" si="19"/>
        <v>110M.ENG--</v>
      </c>
      <c r="C359" s="279"/>
      <c r="D359" s="279"/>
      <c r="E359" s="280"/>
      <c r="F359" s="281"/>
      <c r="G359" s="282"/>
      <c r="H359" s="275" t="s">
        <v>353</v>
      </c>
      <c r="I359" s="284"/>
      <c r="J359" s="285"/>
      <c r="K359" s="285"/>
      <c r="L359" s="286"/>
    </row>
    <row r="360" spans="1:12" s="122" customFormat="1" ht="24" customHeight="1">
      <c r="A360" s="76">
        <v>357</v>
      </c>
      <c r="B360" s="185" t="str">
        <f t="shared" si="19"/>
        <v>110M.ENG--</v>
      </c>
      <c r="C360" s="279"/>
      <c r="D360" s="279"/>
      <c r="E360" s="280"/>
      <c r="F360" s="281"/>
      <c r="G360" s="282"/>
      <c r="H360" s="275" t="s">
        <v>353</v>
      </c>
      <c r="I360" s="284"/>
      <c r="J360" s="285"/>
      <c r="K360" s="285"/>
      <c r="L360" s="286"/>
    </row>
    <row r="361" spans="1:12" s="122" customFormat="1" ht="24" customHeight="1">
      <c r="A361" s="76">
        <v>358</v>
      </c>
      <c r="B361" s="185" t="str">
        <f t="shared" si="19"/>
        <v>110M.ENG--</v>
      </c>
      <c r="C361" s="279"/>
      <c r="D361" s="279"/>
      <c r="E361" s="280"/>
      <c r="F361" s="281"/>
      <c r="G361" s="282"/>
      <c r="H361" s="275" t="s">
        <v>353</v>
      </c>
      <c r="I361" s="284"/>
      <c r="J361" s="285"/>
      <c r="K361" s="285"/>
      <c r="L361" s="286"/>
    </row>
    <row r="362" spans="1:12" s="122" customFormat="1" ht="24" customHeight="1">
      <c r="A362" s="76">
        <v>359</v>
      </c>
      <c r="B362" s="185" t="str">
        <f t="shared" si="19"/>
        <v>110M.ENG--</v>
      </c>
      <c r="C362" s="279"/>
      <c r="D362" s="279"/>
      <c r="E362" s="280"/>
      <c r="F362" s="281"/>
      <c r="G362" s="282"/>
      <c r="H362" s="275" t="s">
        <v>353</v>
      </c>
      <c r="I362" s="284"/>
      <c r="J362" s="285"/>
      <c r="K362" s="285"/>
      <c r="L362" s="286"/>
    </row>
    <row r="363" spans="1:12" s="122" customFormat="1" ht="24" customHeight="1">
      <c r="A363" s="76">
        <v>360</v>
      </c>
      <c r="B363" s="185" t="str">
        <f t="shared" si="19"/>
        <v>110M.ENG--</v>
      </c>
      <c r="C363" s="279"/>
      <c r="D363" s="279"/>
      <c r="E363" s="280"/>
      <c r="F363" s="281"/>
      <c r="G363" s="282"/>
      <c r="H363" s="275" t="s">
        <v>353</v>
      </c>
      <c r="I363" s="284"/>
      <c r="J363" s="285"/>
      <c r="K363" s="285"/>
      <c r="L363" s="286"/>
    </row>
    <row r="364" spans="1:12" s="122" customFormat="1" ht="24" customHeight="1">
      <c r="A364" s="76">
        <v>361</v>
      </c>
      <c r="B364" s="185" t="str">
        <f t="shared" si="19"/>
        <v>110M.ENG--</v>
      </c>
      <c r="C364" s="279"/>
      <c r="D364" s="279"/>
      <c r="E364" s="280"/>
      <c r="F364" s="281"/>
      <c r="G364" s="282"/>
      <c r="H364" s="275" t="s">
        <v>353</v>
      </c>
      <c r="I364" s="284"/>
      <c r="J364" s="285"/>
      <c r="K364" s="285"/>
      <c r="L364" s="286"/>
    </row>
    <row r="365" spans="1:12" s="122" customFormat="1" ht="24" customHeight="1" thickBot="1">
      <c r="A365" s="76">
        <v>362</v>
      </c>
      <c r="B365" s="209" t="str">
        <f t="shared" si="19"/>
        <v>110M.ENG--</v>
      </c>
      <c r="C365" s="287"/>
      <c r="D365" s="287"/>
      <c r="E365" s="288"/>
      <c r="F365" s="289"/>
      <c r="G365" s="290"/>
      <c r="H365" s="291" t="s">
        <v>353</v>
      </c>
      <c r="I365" s="292"/>
      <c r="J365" s="293"/>
      <c r="K365" s="293"/>
      <c r="L365" s="294"/>
    </row>
    <row r="366" spans="1:12" s="122" customFormat="1" ht="24" customHeight="1">
      <c r="A366" s="76">
        <v>363</v>
      </c>
      <c r="B366" s="211" t="str">
        <f t="shared" si="19"/>
        <v>300M.ENG--</v>
      </c>
      <c r="C366" s="263"/>
      <c r="D366" s="263"/>
      <c r="E366" s="264"/>
      <c r="F366" s="265"/>
      <c r="G366" s="266"/>
      <c r="H366" s="267" t="s">
        <v>263</v>
      </c>
      <c r="I366" s="268"/>
      <c r="J366" s="269"/>
      <c r="K366" s="269"/>
      <c r="L366" s="270"/>
    </row>
    <row r="367" spans="1:12" s="122" customFormat="1" ht="24" customHeight="1">
      <c r="A367" s="76">
        <v>364</v>
      </c>
      <c r="B367" s="185" t="str">
        <f t="shared" si="19"/>
        <v>300M.ENG--</v>
      </c>
      <c r="C367" s="239"/>
      <c r="D367" s="239"/>
      <c r="E367" s="240"/>
      <c r="F367" s="241"/>
      <c r="G367" s="242"/>
      <c r="H367" s="243" t="s">
        <v>263</v>
      </c>
      <c r="I367" s="244"/>
      <c r="J367" s="245"/>
      <c r="K367" s="245"/>
      <c r="L367" s="246"/>
    </row>
    <row r="368" spans="1:12" s="122" customFormat="1" ht="24" customHeight="1">
      <c r="A368" s="76">
        <v>365</v>
      </c>
      <c r="B368" s="185" t="str">
        <f t="shared" si="19"/>
        <v>300M.ENG--</v>
      </c>
      <c r="C368" s="239"/>
      <c r="D368" s="239"/>
      <c r="E368" s="240"/>
      <c r="F368" s="241"/>
      <c r="G368" s="242"/>
      <c r="H368" s="243" t="s">
        <v>263</v>
      </c>
      <c r="I368" s="244"/>
      <c r="J368" s="245"/>
      <c r="K368" s="245"/>
      <c r="L368" s="246"/>
    </row>
    <row r="369" spans="1:12" s="122" customFormat="1" ht="24" customHeight="1">
      <c r="A369" s="76">
        <v>366</v>
      </c>
      <c r="B369" s="185" t="str">
        <f t="shared" si="19"/>
        <v>300M.ENG--</v>
      </c>
      <c r="C369" s="239"/>
      <c r="D369" s="239"/>
      <c r="E369" s="240"/>
      <c r="F369" s="241"/>
      <c r="G369" s="242"/>
      <c r="H369" s="243" t="s">
        <v>263</v>
      </c>
      <c r="I369" s="244"/>
      <c r="J369" s="245"/>
      <c r="K369" s="245"/>
      <c r="L369" s="246"/>
    </row>
    <row r="370" spans="1:12" s="122" customFormat="1" ht="24" customHeight="1">
      <c r="A370" s="76">
        <v>367</v>
      </c>
      <c r="B370" s="185" t="str">
        <f t="shared" si="19"/>
        <v>300M.ENG--</v>
      </c>
      <c r="C370" s="239"/>
      <c r="D370" s="239"/>
      <c r="E370" s="240"/>
      <c r="F370" s="241"/>
      <c r="G370" s="242"/>
      <c r="H370" s="243" t="s">
        <v>263</v>
      </c>
      <c r="I370" s="244"/>
      <c r="J370" s="245"/>
      <c r="K370" s="245"/>
      <c r="L370" s="246"/>
    </row>
    <row r="371" spans="1:12" s="122" customFormat="1" ht="24" customHeight="1">
      <c r="A371" s="76">
        <v>368</v>
      </c>
      <c r="B371" s="185" t="str">
        <f t="shared" si="19"/>
        <v>300M.ENG--</v>
      </c>
      <c r="C371" s="239"/>
      <c r="D371" s="239"/>
      <c r="E371" s="240"/>
      <c r="F371" s="241"/>
      <c r="G371" s="242"/>
      <c r="H371" s="243" t="s">
        <v>263</v>
      </c>
      <c r="I371" s="244"/>
      <c r="J371" s="245"/>
      <c r="K371" s="245"/>
      <c r="L371" s="246"/>
    </row>
    <row r="372" spans="1:12" s="122" customFormat="1" ht="24" customHeight="1">
      <c r="A372" s="76">
        <v>369</v>
      </c>
      <c r="B372" s="185" t="str">
        <f t="shared" si="19"/>
        <v>300M.ENG--</v>
      </c>
      <c r="C372" s="239"/>
      <c r="D372" s="239"/>
      <c r="E372" s="240"/>
      <c r="F372" s="241"/>
      <c r="G372" s="242"/>
      <c r="H372" s="243" t="s">
        <v>263</v>
      </c>
      <c r="I372" s="244"/>
      <c r="J372" s="245"/>
      <c r="K372" s="245"/>
      <c r="L372" s="246"/>
    </row>
    <row r="373" spans="1:12" s="122" customFormat="1" ht="24" customHeight="1">
      <c r="A373" s="76">
        <v>370</v>
      </c>
      <c r="B373" s="185" t="str">
        <f t="shared" si="19"/>
        <v>300M.ENG--</v>
      </c>
      <c r="C373" s="239"/>
      <c r="D373" s="239"/>
      <c r="E373" s="240"/>
      <c r="F373" s="241"/>
      <c r="G373" s="242"/>
      <c r="H373" s="243" t="s">
        <v>263</v>
      </c>
      <c r="I373" s="244"/>
      <c r="J373" s="245"/>
      <c r="K373" s="245"/>
      <c r="L373" s="246"/>
    </row>
    <row r="374" spans="1:12" s="122" customFormat="1" ht="24" customHeight="1">
      <c r="A374" s="76">
        <v>371</v>
      </c>
      <c r="B374" s="185" t="str">
        <f t="shared" si="19"/>
        <v>300M.ENG--</v>
      </c>
      <c r="C374" s="239"/>
      <c r="D374" s="239"/>
      <c r="E374" s="240"/>
      <c r="F374" s="241"/>
      <c r="G374" s="242"/>
      <c r="H374" s="243" t="s">
        <v>263</v>
      </c>
      <c r="I374" s="244"/>
      <c r="J374" s="245"/>
      <c r="K374" s="245"/>
      <c r="L374" s="246"/>
    </row>
    <row r="375" spans="1:12" s="122" customFormat="1" ht="24" customHeight="1">
      <c r="A375" s="76">
        <v>372</v>
      </c>
      <c r="B375" s="185" t="str">
        <f t="shared" si="19"/>
        <v>300M.ENG--</v>
      </c>
      <c r="C375" s="239"/>
      <c r="D375" s="239"/>
      <c r="E375" s="240"/>
      <c r="F375" s="241"/>
      <c r="G375" s="242"/>
      <c r="H375" s="243" t="s">
        <v>263</v>
      </c>
      <c r="I375" s="244"/>
      <c r="J375" s="245"/>
      <c r="K375" s="245"/>
      <c r="L375" s="246"/>
    </row>
    <row r="376" spans="1:12" s="122" customFormat="1" ht="24" customHeight="1">
      <c r="A376" s="76">
        <v>373</v>
      </c>
      <c r="B376" s="185" t="str">
        <f t="shared" si="19"/>
        <v>300M.ENG--</v>
      </c>
      <c r="C376" s="239"/>
      <c r="D376" s="239"/>
      <c r="E376" s="240"/>
      <c r="F376" s="241"/>
      <c r="G376" s="242"/>
      <c r="H376" s="243" t="s">
        <v>263</v>
      </c>
      <c r="I376" s="244"/>
      <c r="J376" s="245"/>
      <c r="K376" s="245"/>
      <c r="L376" s="246"/>
    </row>
    <row r="377" spans="1:12" s="122" customFormat="1" ht="24" customHeight="1">
      <c r="A377" s="76">
        <v>374</v>
      </c>
      <c r="B377" s="185" t="str">
        <f t="shared" si="19"/>
        <v>300M.ENG--</v>
      </c>
      <c r="C377" s="239"/>
      <c r="D377" s="239"/>
      <c r="E377" s="240"/>
      <c r="F377" s="241"/>
      <c r="G377" s="242"/>
      <c r="H377" s="243" t="s">
        <v>263</v>
      </c>
      <c r="I377" s="244"/>
      <c r="J377" s="245"/>
      <c r="K377" s="245"/>
      <c r="L377" s="246"/>
    </row>
    <row r="378" spans="1:12" s="122" customFormat="1" ht="24" customHeight="1">
      <c r="A378" s="76">
        <v>375</v>
      </c>
      <c r="B378" s="185" t="str">
        <f t="shared" si="19"/>
        <v>300M.ENG--</v>
      </c>
      <c r="C378" s="239"/>
      <c r="D378" s="239"/>
      <c r="E378" s="240"/>
      <c r="F378" s="241"/>
      <c r="G378" s="242"/>
      <c r="H378" s="243" t="s">
        <v>263</v>
      </c>
      <c r="I378" s="244"/>
      <c r="J378" s="245"/>
      <c r="K378" s="245"/>
      <c r="L378" s="246"/>
    </row>
    <row r="379" spans="1:12" s="122" customFormat="1" ht="24" customHeight="1" thickBot="1">
      <c r="A379" s="76">
        <v>376</v>
      </c>
      <c r="B379" s="209" t="str">
        <f t="shared" si="19"/>
        <v>300M.ENG--</v>
      </c>
      <c r="C379" s="247"/>
      <c r="D379" s="247"/>
      <c r="E379" s="248"/>
      <c r="F379" s="249"/>
      <c r="G379" s="250"/>
      <c r="H379" s="251" t="s">
        <v>263</v>
      </c>
      <c r="I379" s="252"/>
      <c r="J379" s="253"/>
      <c r="K379" s="253"/>
      <c r="L379" s="254"/>
    </row>
    <row r="380" spans="1:12" s="122" customFormat="1" ht="24" customHeight="1">
      <c r="A380" s="76">
        <v>377</v>
      </c>
      <c r="B380" s="208" t="str">
        <f t="shared" si="19"/>
        <v>1500M--</v>
      </c>
      <c r="C380" s="271"/>
      <c r="D380" s="271"/>
      <c r="E380" s="272"/>
      <c r="F380" s="273"/>
      <c r="G380" s="274"/>
      <c r="H380" s="275" t="s">
        <v>210</v>
      </c>
      <c r="I380" s="276"/>
      <c r="J380" s="277"/>
      <c r="K380" s="277"/>
      <c r="L380" s="278"/>
    </row>
    <row r="381" spans="1:12" ht="24" customHeight="1">
      <c r="A381" s="76">
        <v>378</v>
      </c>
      <c r="B381" s="185" t="str">
        <f t="shared" si="19"/>
        <v>1500M--</v>
      </c>
      <c r="C381" s="279"/>
      <c r="D381" s="279"/>
      <c r="E381" s="280"/>
      <c r="F381" s="281"/>
      <c r="G381" s="282"/>
      <c r="H381" s="275" t="s">
        <v>210</v>
      </c>
      <c r="I381" s="284"/>
      <c r="J381" s="285"/>
      <c r="K381" s="285"/>
      <c r="L381" s="286"/>
    </row>
    <row r="382" spans="1:12" ht="24" customHeight="1">
      <c r="A382" s="76">
        <v>379</v>
      </c>
      <c r="B382" s="185" t="str">
        <f t="shared" si="19"/>
        <v>1500M--</v>
      </c>
      <c r="C382" s="279"/>
      <c r="D382" s="279"/>
      <c r="E382" s="280"/>
      <c r="F382" s="281"/>
      <c r="G382" s="282"/>
      <c r="H382" s="275" t="s">
        <v>210</v>
      </c>
      <c r="I382" s="284"/>
      <c r="J382" s="285"/>
      <c r="K382" s="285"/>
      <c r="L382" s="286"/>
    </row>
    <row r="383" spans="1:12" ht="24" customHeight="1">
      <c r="A383" s="76">
        <v>380</v>
      </c>
      <c r="B383" s="185" t="str">
        <f t="shared" si="19"/>
        <v>1500M--</v>
      </c>
      <c r="C383" s="279"/>
      <c r="D383" s="279"/>
      <c r="E383" s="280"/>
      <c r="F383" s="281"/>
      <c r="G383" s="282"/>
      <c r="H383" s="275" t="s">
        <v>210</v>
      </c>
      <c r="I383" s="284"/>
      <c r="J383" s="285"/>
      <c r="K383" s="285"/>
      <c r="L383" s="286"/>
    </row>
    <row r="384" spans="1:12" ht="24" customHeight="1">
      <c r="A384" s="76">
        <v>381</v>
      </c>
      <c r="B384" s="185" t="str">
        <f t="shared" si="19"/>
        <v>1500M--</v>
      </c>
      <c r="C384" s="279"/>
      <c r="D384" s="279"/>
      <c r="E384" s="280"/>
      <c r="F384" s="281"/>
      <c r="G384" s="282"/>
      <c r="H384" s="275" t="s">
        <v>210</v>
      </c>
      <c r="I384" s="284"/>
      <c r="J384" s="285"/>
      <c r="K384" s="285"/>
      <c r="L384" s="286"/>
    </row>
    <row r="385" spans="1:12" ht="24" customHeight="1">
      <c r="A385" s="76">
        <v>382</v>
      </c>
      <c r="B385" s="185" t="str">
        <f t="shared" si="19"/>
        <v>1500M--</v>
      </c>
      <c r="C385" s="279"/>
      <c r="D385" s="279"/>
      <c r="E385" s="280"/>
      <c r="F385" s="281"/>
      <c r="G385" s="282"/>
      <c r="H385" s="275" t="s">
        <v>210</v>
      </c>
      <c r="I385" s="284"/>
      <c r="J385" s="285"/>
      <c r="K385" s="285"/>
      <c r="L385" s="286"/>
    </row>
    <row r="386" spans="1:12" ht="24" customHeight="1">
      <c r="A386" s="76">
        <v>383</v>
      </c>
      <c r="B386" s="185" t="str">
        <f t="shared" si="19"/>
        <v>1500M--</v>
      </c>
      <c r="C386" s="279"/>
      <c r="D386" s="279"/>
      <c r="E386" s="280"/>
      <c r="F386" s="281"/>
      <c r="G386" s="282"/>
      <c r="H386" s="275" t="s">
        <v>210</v>
      </c>
      <c r="I386" s="284"/>
      <c r="J386" s="285"/>
      <c r="K386" s="285"/>
      <c r="L386" s="286"/>
    </row>
    <row r="387" spans="1:12" ht="24" customHeight="1">
      <c r="A387" s="76">
        <v>384</v>
      </c>
      <c r="B387" s="185" t="str">
        <f t="shared" si="19"/>
        <v>1500M--</v>
      </c>
      <c r="C387" s="279"/>
      <c r="D387" s="279"/>
      <c r="E387" s="280"/>
      <c r="F387" s="281"/>
      <c r="G387" s="282"/>
      <c r="H387" s="275" t="s">
        <v>210</v>
      </c>
      <c r="I387" s="284"/>
      <c r="J387" s="285"/>
      <c r="K387" s="285"/>
      <c r="L387" s="286"/>
    </row>
    <row r="388" spans="1:12" ht="24" customHeight="1">
      <c r="A388" s="76">
        <v>385</v>
      </c>
      <c r="B388" s="185" t="str">
        <f t="shared" si="19"/>
        <v>1500M--</v>
      </c>
      <c r="C388" s="279"/>
      <c r="D388" s="279"/>
      <c r="E388" s="280"/>
      <c r="F388" s="281"/>
      <c r="G388" s="282"/>
      <c r="H388" s="275" t="s">
        <v>210</v>
      </c>
      <c r="I388" s="284"/>
      <c r="J388" s="285"/>
      <c r="K388" s="285"/>
      <c r="L388" s="286"/>
    </row>
    <row r="389" spans="1:12" ht="24" customHeight="1">
      <c r="A389" s="76">
        <v>386</v>
      </c>
      <c r="B389" s="185" t="str">
        <f t="shared" si="19"/>
        <v>1500M--</v>
      </c>
      <c r="C389" s="279"/>
      <c r="D389" s="279"/>
      <c r="E389" s="280"/>
      <c r="F389" s="281"/>
      <c r="G389" s="282"/>
      <c r="H389" s="275" t="s">
        <v>210</v>
      </c>
      <c r="I389" s="284"/>
      <c r="J389" s="285"/>
      <c r="K389" s="285"/>
      <c r="L389" s="286"/>
    </row>
    <row r="390" spans="1:12" ht="24" customHeight="1">
      <c r="A390" s="76">
        <v>387</v>
      </c>
      <c r="B390" s="185" t="str">
        <f t="shared" si="19"/>
        <v>1500M--</v>
      </c>
      <c r="C390" s="279"/>
      <c r="D390" s="279"/>
      <c r="E390" s="280"/>
      <c r="F390" s="281"/>
      <c r="G390" s="282"/>
      <c r="H390" s="275" t="s">
        <v>210</v>
      </c>
      <c r="I390" s="284"/>
      <c r="J390" s="285"/>
      <c r="K390" s="285"/>
      <c r="L390" s="286"/>
    </row>
    <row r="391" spans="1:12" ht="24" customHeight="1">
      <c r="A391" s="76">
        <v>388</v>
      </c>
      <c r="B391" s="185" t="str">
        <f t="shared" si="19"/>
        <v>1500M--</v>
      </c>
      <c r="C391" s="279"/>
      <c r="D391" s="279"/>
      <c r="E391" s="280"/>
      <c r="F391" s="281"/>
      <c r="G391" s="282"/>
      <c r="H391" s="275" t="s">
        <v>210</v>
      </c>
      <c r="I391" s="284"/>
      <c r="J391" s="285"/>
      <c r="K391" s="285"/>
      <c r="L391" s="286"/>
    </row>
    <row r="392" spans="1:12" ht="24" customHeight="1">
      <c r="A392" s="76">
        <v>389</v>
      </c>
      <c r="B392" s="185" t="str">
        <f>CONCATENATE(H392,"-",J392,"-",K392)</f>
        <v>1500M--</v>
      </c>
      <c r="C392" s="279"/>
      <c r="D392" s="279"/>
      <c r="E392" s="280"/>
      <c r="F392" s="281"/>
      <c r="G392" s="282"/>
      <c r="H392" s="275" t="s">
        <v>210</v>
      </c>
      <c r="I392" s="284"/>
      <c r="J392" s="285"/>
      <c r="K392" s="285"/>
      <c r="L392" s="286"/>
    </row>
    <row r="393" spans="1:12" ht="24" customHeight="1" thickBot="1">
      <c r="A393" s="76">
        <v>390</v>
      </c>
      <c r="B393" s="209" t="str">
        <f>CONCATENATE(H393,"-",J393,"-",K393)</f>
        <v>1500M--</v>
      </c>
      <c r="C393" s="287"/>
      <c r="D393" s="287"/>
      <c r="E393" s="288"/>
      <c r="F393" s="289"/>
      <c r="G393" s="290"/>
      <c r="H393" s="291" t="s">
        <v>210</v>
      </c>
      <c r="I393" s="292"/>
      <c r="J393" s="293"/>
      <c r="K393" s="293"/>
      <c r="L393" s="294"/>
    </row>
    <row r="394" spans="1:12" ht="24" customHeight="1">
      <c r="A394" s="76">
        <v>391</v>
      </c>
      <c r="B394" s="208" t="str">
        <f>CONCATENATE(H394,"-",J394,"-",K394)</f>
        <v>ÜÇADIM--</v>
      </c>
      <c r="C394" s="231"/>
      <c r="D394" s="231"/>
      <c r="E394" s="232"/>
      <c r="F394" s="233"/>
      <c r="G394" s="234"/>
      <c r="H394" s="235" t="s">
        <v>264</v>
      </c>
      <c r="I394" s="236"/>
      <c r="J394" s="237"/>
      <c r="K394" s="237"/>
      <c r="L394" s="238"/>
    </row>
    <row r="395" spans="1:12" ht="24" customHeight="1">
      <c r="A395" s="76">
        <v>392</v>
      </c>
      <c r="B395" s="208" t="str">
        <f t="shared" ref="B395:B437" si="20">CONCATENATE(H395,"-",J395,"-",K395)</f>
        <v>ÜÇADIM--</v>
      </c>
      <c r="C395" s="239"/>
      <c r="D395" s="239"/>
      <c r="E395" s="240"/>
      <c r="F395" s="241"/>
      <c r="G395" s="242"/>
      <c r="H395" s="243" t="s">
        <v>264</v>
      </c>
      <c r="I395" s="244"/>
      <c r="J395" s="245"/>
      <c r="K395" s="245"/>
      <c r="L395" s="246"/>
    </row>
    <row r="396" spans="1:12" ht="24" customHeight="1">
      <c r="A396" s="76">
        <v>393</v>
      </c>
      <c r="B396" s="208" t="str">
        <f t="shared" si="20"/>
        <v>ÜÇADIM--</v>
      </c>
      <c r="C396" s="239"/>
      <c r="D396" s="239"/>
      <c r="E396" s="240"/>
      <c r="F396" s="241"/>
      <c r="G396" s="242"/>
      <c r="H396" s="243" t="s">
        <v>264</v>
      </c>
      <c r="I396" s="244"/>
      <c r="J396" s="245"/>
      <c r="K396" s="245"/>
      <c r="L396" s="246"/>
    </row>
    <row r="397" spans="1:12" ht="24" customHeight="1">
      <c r="A397" s="76">
        <v>394</v>
      </c>
      <c r="B397" s="208" t="str">
        <f t="shared" si="20"/>
        <v>ÜÇADIM--</v>
      </c>
      <c r="C397" s="239"/>
      <c r="D397" s="239"/>
      <c r="E397" s="240"/>
      <c r="F397" s="241"/>
      <c r="G397" s="242"/>
      <c r="H397" s="243" t="s">
        <v>264</v>
      </c>
      <c r="I397" s="244"/>
      <c r="J397" s="245"/>
      <c r="K397" s="245"/>
      <c r="L397" s="246"/>
    </row>
    <row r="398" spans="1:12" ht="24" customHeight="1">
      <c r="A398" s="76">
        <v>395</v>
      </c>
      <c r="B398" s="208" t="str">
        <f t="shared" si="20"/>
        <v>ÜÇADIM--</v>
      </c>
      <c r="C398" s="239"/>
      <c r="D398" s="239"/>
      <c r="E398" s="240"/>
      <c r="F398" s="241"/>
      <c r="G398" s="242"/>
      <c r="H398" s="243" t="s">
        <v>264</v>
      </c>
      <c r="I398" s="244"/>
      <c r="J398" s="245"/>
      <c r="K398" s="245"/>
      <c r="L398" s="246"/>
    </row>
    <row r="399" spans="1:12" ht="24" customHeight="1">
      <c r="A399" s="76">
        <v>396</v>
      </c>
      <c r="B399" s="208" t="str">
        <f t="shared" si="20"/>
        <v>ÜÇADIM--</v>
      </c>
      <c r="C399" s="239"/>
      <c r="D399" s="239"/>
      <c r="E399" s="240"/>
      <c r="F399" s="241"/>
      <c r="G399" s="242"/>
      <c r="H399" s="243" t="s">
        <v>264</v>
      </c>
      <c r="I399" s="244"/>
      <c r="J399" s="245"/>
      <c r="K399" s="245"/>
      <c r="L399" s="246"/>
    </row>
    <row r="400" spans="1:12" ht="24" customHeight="1">
      <c r="A400" s="76">
        <v>397</v>
      </c>
      <c r="B400" s="208" t="str">
        <f t="shared" si="20"/>
        <v>ÜÇADIM--</v>
      </c>
      <c r="C400" s="239"/>
      <c r="D400" s="239"/>
      <c r="E400" s="240"/>
      <c r="F400" s="241"/>
      <c r="G400" s="242"/>
      <c r="H400" s="243" t="s">
        <v>264</v>
      </c>
      <c r="I400" s="244"/>
      <c r="J400" s="245"/>
      <c r="K400" s="245"/>
      <c r="L400" s="246"/>
    </row>
    <row r="401" spans="1:12" ht="24" customHeight="1">
      <c r="A401" s="76">
        <v>398</v>
      </c>
      <c r="B401" s="208" t="str">
        <f t="shared" si="20"/>
        <v>ÜÇADIM--</v>
      </c>
      <c r="C401" s="239"/>
      <c r="D401" s="239"/>
      <c r="E401" s="240"/>
      <c r="F401" s="241"/>
      <c r="G401" s="242"/>
      <c r="H401" s="243" t="s">
        <v>264</v>
      </c>
      <c r="I401" s="244"/>
      <c r="J401" s="245"/>
      <c r="K401" s="245"/>
      <c r="L401" s="246"/>
    </row>
    <row r="402" spans="1:12" ht="24" customHeight="1">
      <c r="A402" s="76">
        <v>399</v>
      </c>
      <c r="B402" s="208" t="str">
        <f t="shared" si="20"/>
        <v>ÜÇADIM--</v>
      </c>
      <c r="C402" s="239"/>
      <c r="D402" s="239"/>
      <c r="E402" s="240"/>
      <c r="F402" s="241"/>
      <c r="G402" s="242"/>
      <c r="H402" s="243" t="s">
        <v>264</v>
      </c>
      <c r="I402" s="244"/>
      <c r="J402" s="245"/>
      <c r="K402" s="245"/>
      <c r="L402" s="246"/>
    </row>
    <row r="403" spans="1:12" ht="24" customHeight="1">
      <c r="A403" s="76">
        <v>400</v>
      </c>
      <c r="B403" s="208" t="str">
        <f t="shared" si="20"/>
        <v>ÜÇADIM--</v>
      </c>
      <c r="C403" s="239"/>
      <c r="D403" s="239"/>
      <c r="E403" s="240"/>
      <c r="F403" s="241"/>
      <c r="G403" s="242"/>
      <c r="H403" s="243" t="s">
        <v>264</v>
      </c>
      <c r="I403" s="244"/>
      <c r="J403" s="245"/>
      <c r="K403" s="245"/>
      <c r="L403" s="246"/>
    </row>
    <row r="404" spans="1:12" ht="24" customHeight="1">
      <c r="A404" s="76">
        <v>401</v>
      </c>
      <c r="B404" s="208" t="str">
        <f t="shared" si="20"/>
        <v>ÜÇADIM--</v>
      </c>
      <c r="C404" s="239"/>
      <c r="D404" s="239"/>
      <c r="E404" s="240"/>
      <c r="F404" s="241"/>
      <c r="G404" s="242"/>
      <c r="H404" s="243" t="s">
        <v>264</v>
      </c>
      <c r="I404" s="244"/>
      <c r="J404" s="245"/>
      <c r="K404" s="245"/>
      <c r="L404" s="246"/>
    </row>
    <row r="405" spans="1:12" ht="24" customHeight="1">
      <c r="A405" s="76">
        <v>402</v>
      </c>
      <c r="B405" s="208" t="str">
        <f t="shared" si="20"/>
        <v>ÜÇADIM--</v>
      </c>
      <c r="C405" s="239"/>
      <c r="D405" s="239"/>
      <c r="E405" s="240"/>
      <c r="F405" s="241"/>
      <c r="G405" s="242"/>
      <c r="H405" s="243" t="s">
        <v>264</v>
      </c>
      <c r="I405" s="244"/>
      <c r="J405" s="245"/>
      <c r="K405" s="245"/>
      <c r="L405" s="246"/>
    </row>
    <row r="406" spans="1:12" ht="24" customHeight="1">
      <c r="A406" s="76">
        <v>403</v>
      </c>
      <c r="B406" s="208" t="str">
        <f t="shared" si="20"/>
        <v>ÜÇADIM--</v>
      </c>
      <c r="C406" s="239"/>
      <c r="D406" s="239"/>
      <c r="E406" s="240"/>
      <c r="F406" s="241"/>
      <c r="G406" s="242"/>
      <c r="H406" s="243" t="s">
        <v>264</v>
      </c>
      <c r="I406" s="244"/>
      <c r="J406" s="245"/>
      <c r="K406" s="245"/>
      <c r="L406" s="246"/>
    </row>
    <row r="407" spans="1:12" ht="24" customHeight="1">
      <c r="A407" s="76">
        <v>404</v>
      </c>
      <c r="B407" s="208" t="str">
        <f t="shared" si="20"/>
        <v>ÜÇADIM--</v>
      </c>
      <c r="C407" s="239"/>
      <c r="D407" s="239"/>
      <c r="E407" s="240"/>
      <c r="F407" s="241"/>
      <c r="G407" s="242"/>
      <c r="H407" s="243" t="s">
        <v>264</v>
      </c>
      <c r="I407" s="244"/>
      <c r="J407" s="245"/>
      <c r="K407" s="245"/>
      <c r="L407" s="246"/>
    </row>
    <row r="408" spans="1:12" ht="24" customHeight="1">
      <c r="A408" s="76">
        <v>405</v>
      </c>
      <c r="B408" s="208" t="str">
        <f t="shared" si="20"/>
        <v>ÜÇADIM--</v>
      </c>
      <c r="C408" s="239"/>
      <c r="D408" s="239"/>
      <c r="E408" s="240"/>
      <c r="F408" s="241"/>
      <c r="G408" s="242"/>
      <c r="H408" s="243" t="s">
        <v>264</v>
      </c>
      <c r="I408" s="244"/>
      <c r="J408" s="245"/>
      <c r="K408" s="245"/>
      <c r="L408" s="246"/>
    </row>
    <row r="409" spans="1:12" ht="24" customHeight="1">
      <c r="A409" s="76">
        <v>406</v>
      </c>
      <c r="B409" s="208" t="str">
        <f t="shared" si="20"/>
        <v>ÜÇADIM--</v>
      </c>
      <c r="C409" s="239"/>
      <c r="D409" s="239"/>
      <c r="E409" s="240"/>
      <c r="F409" s="241"/>
      <c r="G409" s="242"/>
      <c r="H409" s="243" t="s">
        <v>264</v>
      </c>
      <c r="I409" s="244"/>
      <c r="J409" s="245"/>
      <c r="K409" s="245"/>
      <c r="L409" s="246"/>
    </row>
    <row r="410" spans="1:12" ht="24" customHeight="1">
      <c r="A410" s="76">
        <v>407</v>
      </c>
      <c r="B410" s="208" t="str">
        <f t="shared" si="20"/>
        <v>ÜÇADIM--</v>
      </c>
      <c r="C410" s="239"/>
      <c r="D410" s="239"/>
      <c r="E410" s="240"/>
      <c r="F410" s="241"/>
      <c r="G410" s="242"/>
      <c r="H410" s="243" t="s">
        <v>264</v>
      </c>
      <c r="I410" s="244"/>
      <c r="J410" s="245"/>
      <c r="K410" s="245"/>
      <c r="L410" s="246"/>
    </row>
    <row r="411" spans="1:12" ht="24" customHeight="1">
      <c r="A411" s="76">
        <v>408</v>
      </c>
      <c r="B411" s="208" t="str">
        <f t="shared" si="20"/>
        <v>ÜÇADIM--</v>
      </c>
      <c r="C411" s="239"/>
      <c r="D411" s="239"/>
      <c r="E411" s="240"/>
      <c r="F411" s="241"/>
      <c r="G411" s="242"/>
      <c r="H411" s="243" t="s">
        <v>264</v>
      </c>
      <c r="I411" s="244"/>
      <c r="J411" s="245"/>
      <c r="K411" s="245"/>
      <c r="L411" s="246"/>
    </row>
    <row r="412" spans="1:12" ht="24" customHeight="1">
      <c r="A412" s="76">
        <v>409</v>
      </c>
      <c r="B412" s="208" t="str">
        <f t="shared" si="20"/>
        <v>ÜÇADIM--</v>
      </c>
      <c r="C412" s="239"/>
      <c r="D412" s="239"/>
      <c r="E412" s="240"/>
      <c r="F412" s="241"/>
      <c r="G412" s="242"/>
      <c r="H412" s="243" t="s">
        <v>264</v>
      </c>
      <c r="I412" s="244"/>
      <c r="J412" s="245"/>
      <c r="K412" s="245"/>
      <c r="L412" s="246"/>
    </row>
    <row r="413" spans="1:12" ht="24" customHeight="1">
      <c r="A413" s="76">
        <v>410</v>
      </c>
      <c r="B413" s="208" t="str">
        <f t="shared" si="20"/>
        <v>ÜÇADIM--</v>
      </c>
      <c r="C413" s="239"/>
      <c r="D413" s="239"/>
      <c r="E413" s="240"/>
      <c r="F413" s="241"/>
      <c r="G413" s="242"/>
      <c r="H413" s="243" t="s">
        <v>264</v>
      </c>
      <c r="I413" s="244"/>
      <c r="J413" s="245"/>
      <c r="K413" s="245"/>
      <c r="L413" s="246"/>
    </row>
    <row r="414" spans="1:12" ht="24" customHeight="1">
      <c r="A414" s="76">
        <v>411</v>
      </c>
      <c r="B414" s="208" t="str">
        <f t="shared" si="20"/>
        <v>ÜÇADIM--</v>
      </c>
      <c r="C414" s="239"/>
      <c r="D414" s="239"/>
      <c r="E414" s="240"/>
      <c r="F414" s="241"/>
      <c r="G414" s="242"/>
      <c r="H414" s="243" t="s">
        <v>264</v>
      </c>
      <c r="I414" s="244"/>
      <c r="J414" s="245"/>
      <c r="K414" s="245"/>
      <c r="L414" s="246"/>
    </row>
    <row r="415" spans="1:12" ht="24" customHeight="1">
      <c r="A415" s="76">
        <v>412</v>
      </c>
      <c r="B415" s="208" t="str">
        <f t="shared" si="20"/>
        <v>ÜÇADIM--</v>
      </c>
      <c r="C415" s="239"/>
      <c r="D415" s="239"/>
      <c r="E415" s="240"/>
      <c r="F415" s="241"/>
      <c r="G415" s="242"/>
      <c r="H415" s="243" t="s">
        <v>264</v>
      </c>
      <c r="I415" s="244"/>
      <c r="J415" s="245"/>
      <c r="K415" s="245"/>
      <c r="L415" s="246"/>
    </row>
    <row r="416" spans="1:12" ht="24" customHeight="1">
      <c r="A416" s="76">
        <v>413</v>
      </c>
      <c r="B416" s="208" t="str">
        <f t="shared" si="20"/>
        <v>SIRIK--</v>
      </c>
      <c r="C416" s="279"/>
      <c r="D416" s="279"/>
      <c r="E416" s="280"/>
      <c r="F416" s="281"/>
      <c r="G416" s="282"/>
      <c r="H416" s="283" t="s">
        <v>265</v>
      </c>
      <c r="I416" s="284"/>
      <c r="J416" s="285"/>
      <c r="K416" s="285"/>
      <c r="L416" s="286"/>
    </row>
    <row r="417" spans="1:12" ht="24" customHeight="1">
      <c r="A417" s="76">
        <v>414</v>
      </c>
      <c r="B417" s="208" t="str">
        <f t="shared" si="20"/>
        <v>SIRIK--</v>
      </c>
      <c r="C417" s="279"/>
      <c r="D417" s="279"/>
      <c r="E417" s="280"/>
      <c r="F417" s="281"/>
      <c r="G417" s="282"/>
      <c r="H417" s="283" t="s">
        <v>265</v>
      </c>
      <c r="I417" s="284"/>
      <c r="J417" s="285"/>
      <c r="K417" s="285"/>
      <c r="L417" s="286"/>
    </row>
    <row r="418" spans="1:12" ht="24" customHeight="1">
      <c r="A418" s="76">
        <v>415</v>
      </c>
      <c r="B418" s="208" t="str">
        <f t="shared" si="20"/>
        <v>SIRIK--</v>
      </c>
      <c r="C418" s="279"/>
      <c r="D418" s="279"/>
      <c r="E418" s="280"/>
      <c r="F418" s="281"/>
      <c r="G418" s="282"/>
      <c r="H418" s="283" t="s">
        <v>265</v>
      </c>
      <c r="I418" s="284"/>
      <c r="J418" s="285"/>
      <c r="K418" s="285"/>
      <c r="L418" s="286"/>
    </row>
    <row r="419" spans="1:12" ht="24" customHeight="1">
      <c r="A419" s="76">
        <v>416</v>
      </c>
      <c r="B419" s="208" t="str">
        <f t="shared" si="20"/>
        <v>SIRIK--</v>
      </c>
      <c r="C419" s="279"/>
      <c r="D419" s="279"/>
      <c r="E419" s="280"/>
      <c r="F419" s="281"/>
      <c r="G419" s="282"/>
      <c r="H419" s="283" t="s">
        <v>265</v>
      </c>
      <c r="I419" s="284"/>
      <c r="J419" s="285"/>
      <c r="K419" s="285"/>
      <c r="L419" s="286"/>
    </row>
    <row r="420" spans="1:12" ht="24" customHeight="1">
      <c r="A420" s="76">
        <v>417</v>
      </c>
      <c r="B420" s="208" t="str">
        <f t="shared" si="20"/>
        <v>SIRIK--</v>
      </c>
      <c r="C420" s="279"/>
      <c r="D420" s="279"/>
      <c r="E420" s="280"/>
      <c r="F420" s="281"/>
      <c r="G420" s="282"/>
      <c r="H420" s="283" t="s">
        <v>265</v>
      </c>
      <c r="I420" s="284"/>
      <c r="J420" s="285"/>
      <c r="K420" s="285"/>
      <c r="L420" s="286"/>
    </row>
    <row r="421" spans="1:12" ht="24" customHeight="1">
      <c r="A421" s="76">
        <v>418</v>
      </c>
      <c r="B421" s="208" t="str">
        <f t="shared" si="20"/>
        <v>SIRIK--</v>
      </c>
      <c r="C421" s="279"/>
      <c r="D421" s="279"/>
      <c r="E421" s="280"/>
      <c r="F421" s="281"/>
      <c r="G421" s="282"/>
      <c r="H421" s="283" t="s">
        <v>265</v>
      </c>
      <c r="I421" s="284"/>
      <c r="J421" s="285"/>
      <c r="K421" s="285"/>
      <c r="L421" s="286"/>
    </row>
    <row r="422" spans="1:12" ht="24" customHeight="1">
      <c r="A422" s="76">
        <v>419</v>
      </c>
      <c r="B422" s="208" t="str">
        <f t="shared" si="20"/>
        <v>SIRIK--</v>
      </c>
      <c r="C422" s="279"/>
      <c r="D422" s="279"/>
      <c r="E422" s="280"/>
      <c r="F422" s="281"/>
      <c r="G422" s="282"/>
      <c r="H422" s="283" t="s">
        <v>265</v>
      </c>
      <c r="I422" s="284"/>
      <c r="J422" s="285"/>
      <c r="K422" s="285"/>
      <c r="L422" s="286"/>
    </row>
    <row r="423" spans="1:12" ht="24" customHeight="1">
      <c r="A423" s="76">
        <v>420</v>
      </c>
      <c r="B423" s="208" t="str">
        <f t="shared" si="20"/>
        <v>SIRIK--</v>
      </c>
      <c r="C423" s="279"/>
      <c r="D423" s="279"/>
      <c r="E423" s="280"/>
      <c r="F423" s="281"/>
      <c r="G423" s="282"/>
      <c r="H423" s="283" t="s">
        <v>265</v>
      </c>
      <c r="I423" s="284"/>
      <c r="J423" s="285"/>
      <c r="K423" s="285"/>
      <c r="L423" s="286"/>
    </row>
    <row r="424" spans="1:12" ht="24" customHeight="1">
      <c r="A424" s="76">
        <v>421</v>
      </c>
      <c r="B424" s="208" t="str">
        <f t="shared" si="20"/>
        <v>SIRIK--</v>
      </c>
      <c r="C424" s="279"/>
      <c r="D424" s="279"/>
      <c r="E424" s="280"/>
      <c r="F424" s="281"/>
      <c r="G424" s="282"/>
      <c r="H424" s="283" t="s">
        <v>265</v>
      </c>
      <c r="I424" s="284"/>
      <c r="J424" s="285"/>
      <c r="K424" s="285"/>
      <c r="L424" s="286"/>
    </row>
    <row r="425" spans="1:12" ht="24" customHeight="1">
      <c r="A425" s="76">
        <v>422</v>
      </c>
      <c r="B425" s="208" t="str">
        <f t="shared" si="20"/>
        <v>SIRIK--</v>
      </c>
      <c r="C425" s="279"/>
      <c r="D425" s="279"/>
      <c r="E425" s="280"/>
      <c r="F425" s="281"/>
      <c r="G425" s="282"/>
      <c r="H425" s="283" t="s">
        <v>265</v>
      </c>
      <c r="I425" s="284"/>
      <c r="J425" s="285"/>
      <c r="K425" s="285"/>
      <c r="L425" s="286"/>
    </row>
    <row r="426" spans="1:12" ht="24" customHeight="1">
      <c r="A426" s="76">
        <v>423</v>
      </c>
      <c r="B426" s="208" t="str">
        <f t="shared" si="20"/>
        <v>SIRIK--</v>
      </c>
      <c r="C426" s="279"/>
      <c r="D426" s="279"/>
      <c r="E426" s="280"/>
      <c r="F426" s="281"/>
      <c r="G426" s="282"/>
      <c r="H426" s="283" t="s">
        <v>265</v>
      </c>
      <c r="I426" s="284"/>
      <c r="J426" s="285"/>
      <c r="K426" s="285"/>
      <c r="L426" s="286"/>
    </row>
    <row r="427" spans="1:12" ht="24" customHeight="1">
      <c r="A427" s="76">
        <v>424</v>
      </c>
      <c r="B427" s="208" t="str">
        <f t="shared" si="20"/>
        <v>SIRIK--</v>
      </c>
      <c r="C427" s="279"/>
      <c r="D427" s="279"/>
      <c r="E427" s="280"/>
      <c r="F427" s="281"/>
      <c r="G427" s="282"/>
      <c r="H427" s="283" t="s">
        <v>265</v>
      </c>
      <c r="I427" s="284"/>
      <c r="J427" s="285"/>
      <c r="K427" s="285"/>
      <c r="L427" s="286"/>
    </row>
    <row r="428" spans="1:12" ht="24" customHeight="1">
      <c r="A428" s="76">
        <v>425</v>
      </c>
      <c r="B428" s="208" t="str">
        <f t="shared" si="20"/>
        <v>SIRIK--</v>
      </c>
      <c r="C428" s="279"/>
      <c r="D428" s="279"/>
      <c r="E428" s="280"/>
      <c r="F428" s="281"/>
      <c r="G428" s="282"/>
      <c r="H428" s="283" t="s">
        <v>265</v>
      </c>
      <c r="I428" s="284"/>
      <c r="J428" s="285"/>
      <c r="K428" s="285"/>
      <c r="L428" s="286"/>
    </row>
    <row r="429" spans="1:12" ht="24" customHeight="1">
      <c r="A429" s="76">
        <v>426</v>
      </c>
      <c r="B429" s="208" t="str">
        <f t="shared" si="20"/>
        <v>SIRIK--</v>
      </c>
      <c r="C429" s="279"/>
      <c r="D429" s="279"/>
      <c r="E429" s="280"/>
      <c r="F429" s="281"/>
      <c r="G429" s="282"/>
      <c r="H429" s="283" t="s">
        <v>265</v>
      </c>
      <c r="I429" s="284"/>
      <c r="J429" s="285"/>
      <c r="K429" s="285"/>
      <c r="L429" s="286"/>
    </row>
    <row r="430" spans="1:12" ht="24" customHeight="1">
      <c r="A430" s="76">
        <v>427</v>
      </c>
      <c r="B430" s="208" t="str">
        <f t="shared" si="20"/>
        <v>SIRIK--</v>
      </c>
      <c r="C430" s="279"/>
      <c r="D430" s="279"/>
      <c r="E430" s="280"/>
      <c r="F430" s="281"/>
      <c r="G430" s="282"/>
      <c r="H430" s="283" t="s">
        <v>265</v>
      </c>
      <c r="I430" s="284"/>
      <c r="J430" s="285"/>
      <c r="K430" s="285"/>
      <c r="L430" s="286"/>
    </row>
    <row r="431" spans="1:12" ht="24" customHeight="1">
      <c r="A431" s="76">
        <v>428</v>
      </c>
      <c r="B431" s="208" t="str">
        <f t="shared" si="20"/>
        <v>SIRIK--</v>
      </c>
      <c r="C431" s="279"/>
      <c r="D431" s="279"/>
      <c r="E431" s="280"/>
      <c r="F431" s="281"/>
      <c r="G431" s="282"/>
      <c r="H431" s="283" t="s">
        <v>265</v>
      </c>
      <c r="I431" s="284"/>
      <c r="J431" s="285"/>
      <c r="K431" s="285"/>
      <c r="L431" s="286"/>
    </row>
    <row r="432" spans="1:12" ht="24" customHeight="1">
      <c r="A432" s="76">
        <v>429</v>
      </c>
      <c r="B432" s="208" t="str">
        <f t="shared" si="20"/>
        <v>SIRIK--</v>
      </c>
      <c r="C432" s="279"/>
      <c r="D432" s="279"/>
      <c r="E432" s="280"/>
      <c r="F432" s="281"/>
      <c r="G432" s="282"/>
      <c r="H432" s="283" t="s">
        <v>265</v>
      </c>
      <c r="I432" s="284"/>
      <c r="J432" s="285"/>
      <c r="K432" s="285"/>
      <c r="L432" s="286"/>
    </row>
    <row r="433" spans="1:12" ht="24" customHeight="1">
      <c r="A433" s="76">
        <v>430</v>
      </c>
      <c r="B433" s="208" t="str">
        <f t="shared" si="20"/>
        <v>SIRIK--</v>
      </c>
      <c r="C433" s="279"/>
      <c r="D433" s="279"/>
      <c r="E433" s="280"/>
      <c r="F433" s="281"/>
      <c r="G433" s="282"/>
      <c r="H433" s="283" t="s">
        <v>265</v>
      </c>
      <c r="I433" s="284"/>
      <c r="J433" s="285"/>
      <c r="K433" s="285"/>
      <c r="L433" s="286"/>
    </row>
    <row r="434" spans="1:12" ht="24" customHeight="1">
      <c r="A434" s="76">
        <v>431</v>
      </c>
      <c r="B434" s="208" t="str">
        <f t="shared" si="20"/>
        <v>SIRIK--</v>
      </c>
      <c r="C434" s="279"/>
      <c r="D434" s="279"/>
      <c r="E434" s="280"/>
      <c r="F434" s="281"/>
      <c r="G434" s="282"/>
      <c r="H434" s="283" t="s">
        <v>265</v>
      </c>
      <c r="I434" s="284"/>
      <c r="J434" s="285"/>
      <c r="K434" s="285"/>
      <c r="L434" s="286"/>
    </row>
    <row r="435" spans="1:12" ht="24" customHeight="1">
      <c r="A435" s="76">
        <v>432</v>
      </c>
      <c r="B435" s="208" t="str">
        <f t="shared" si="20"/>
        <v>SIRIK--</v>
      </c>
      <c r="C435" s="279"/>
      <c r="D435" s="279"/>
      <c r="E435" s="280"/>
      <c r="F435" s="281"/>
      <c r="G435" s="282"/>
      <c r="H435" s="283" t="s">
        <v>265</v>
      </c>
      <c r="I435" s="284"/>
      <c r="J435" s="285"/>
      <c r="K435" s="285"/>
      <c r="L435" s="286"/>
    </row>
    <row r="436" spans="1:12" ht="24" customHeight="1">
      <c r="A436" s="76">
        <v>433</v>
      </c>
      <c r="B436" s="208" t="str">
        <f t="shared" si="20"/>
        <v>SIRIK--</v>
      </c>
      <c r="C436" s="279"/>
      <c r="D436" s="279"/>
      <c r="E436" s="280"/>
      <c r="F436" s="281"/>
      <c r="G436" s="282"/>
      <c r="H436" s="283" t="s">
        <v>265</v>
      </c>
      <c r="I436" s="284"/>
      <c r="J436" s="285"/>
      <c r="K436" s="285"/>
      <c r="L436" s="286"/>
    </row>
    <row r="437" spans="1:12" ht="24" customHeight="1">
      <c r="A437" s="76">
        <v>434</v>
      </c>
      <c r="B437" s="208" t="str">
        <f t="shared" si="20"/>
        <v>SIRIK--</v>
      </c>
      <c r="C437" s="279"/>
      <c r="D437" s="279"/>
      <c r="E437" s="280"/>
      <c r="F437" s="281"/>
      <c r="G437" s="282"/>
      <c r="H437" s="283" t="s">
        <v>265</v>
      </c>
      <c r="I437" s="284"/>
      <c r="J437" s="285"/>
      <c r="K437" s="285"/>
      <c r="L437" s="286"/>
    </row>
    <row r="438" spans="1:12" ht="25.5" customHeight="1">
      <c r="A438" s="76">
        <v>435</v>
      </c>
      <c r="B438" s="208" t="str">
        <f>CONCATENATE(H438,"-",J438,"-",K438)</f>
        <v>3000M--</v>
      </c>
      <c r="C438" s="305"/>
      <c r="D438" s="305"/>
      <c r="E438" s="306"/>
      <c r="F438" s="307"/>
      <c r="G438" s="308"/>
      <c r="H438" s="309" t="s">
        <v>351</v>
      </c>
      <c r="I438" s="310"/>
      <c r="J438" s="311"/>
      <c r="K438" s="311"/>
      <c r="L438" s="312"/>
    </row>
    <row r="439" spans="1:12" ht="25.5" customHeight="1">
      <c r="A439" s="76">
        <v>436</v>
      </c>
      <c r="B439" s="208" t="str">
        <f t="shared" ref="B439:B467" si="21">CONCATENATE(H439,"-",J439,"-",K439)</f>
        <v>3000M--</v>
      </c>
      <c r="C439" s="305"/>
      <c r="D439" s="305"/>
      <c r="E439" s="306"/>
      <c r="F439" s="307"/>
      <c r="G439" s="308"/>
      <c r="H439" s="309" t="s">
        <v>351</v>
      </c>
      <c r="I439" s="310"/>
      <c r="J439" s="311"/>
      <c r="K439" s="311"/>
      <c r="L439" s="312"/>
    </row>
    <row r="440" spans="1:12" ht="25.5" customHeight="1">
      <c r="A440" s="76">
        <v>437</v>
      </c>
      <c r="B440" s="208" t="str">
        <f t="shared" si="21"/>
        <v>3000M--</v>
      </c>
      <c r="C440" s="305"/>
      <c r="D440" s="305"/>
      <c r="E440" s="306"/>
      <c r="F440" s="307"/>
      <c r="G440" s="308"/>
      <c r="H440" s="309" t="s">
        <v>351</v>
      </c>
      <c r="I440" s="310"/>
      <c r="J440" s="311"/>
      <c r="K440" s="311"/>
      <c r="L440" s="312"/>
    </row>
    <row r="441" spans="1:12" ht="25.5" customHeight="1">
      <c r="A441" s="76">
        <v>438</v>
      </c>
      <c r="B441" s="208" t="str">
        <f t="shared" si="21"/>
        <v>3000M--</v>
      </c>
      <c r="C441" s="305"/>
      <c r="D441" s="305"/>
      <c r="E441" s="306"/>
      <c r="F441" s="307"/>
      <c r="G441" s="308"/>
      <c r="H441" s="309" t="s">
        <v>351</v>
      </c>
      <c r="I441" s="310"/>
      <c r="J441" s="311"/>
      <c r="K441" s="311"/>
      <c r="L441" s="312"/>
    </row>
    <row r="442" spans="1:12" ht="25.5" customHeight="1">
      <c r="A442" s="76">
        <v>439</v>
      </c>
      <c r="B442" s="208" t="str">
        <f t="shared" si="21"/>
        <v>3000M--</v>
      </c>
      <c r="C442" s="305"/>
      <c r="D442" s="305"/>
      <c r="E442" s="306"/>
      <c r="F442" s="307"/>
      <c r="G442" s="308"/>
      <c r="H442" s="309" t="s">
        <v>351</v>
      </c>
      <c r="I442" s="310"/>
      <c r="J442" s="311"/>
      <c r="K442" s="311"/>
      <c r="L442" s="312"/>
    </row>
    <row r="443" spans="1:12" ht="25.5" customHeight="1">
      <c r="A443" s="76">
        <v>440</v>
      </c>
      <c r="B443" s="208" t="str">
        <f t="shared" si="21"/>
        <v>3000M--</v>
      </c>
      <c r="C443" s="305"/>
      <c r="D443" s="305"/>
      <c r="E443" s="306"/>
      <c r="F443" s="307"/>
      <c r="G443" s="308"/>
      <c r="H443" s="309" t="s">
        <v>351</v>
      </c>
      <c r="I443" s="310"/>
      <c r="J443" s="311"/>
      <c r="K443" s="311"/>
      <c r="L443" s="312"/>
    </row>
    <row r="444" spans="1:12" ht="25.5" customHeight="1">
      <c r="A444" s="76">
        <v>441</v>
      </c>
      <c r="B444" s="208" t="str">
        <f t="shared" si="21"/>
        <v>3000M--</v>
      </c>
      <c r="C444" s="305"/>
      <c r="D444" s="305"/>
      <c r="E444" s="306"/>
      <c r="F444" s="307"/>
      <c r="G444" s="308"/>
      <c r="H444" s="309" t="s">
        <v>351</v>
      </c>
      <c r="I444" s="310"/>
      <c r="J444" s="311"/>
      <c r="K444" s="311"/>
      <c r="L444" s="312"/>
    </row>
    <row r="445" spans="1:12" ht="25.5" customHeight="1">
      <c r="A445" s="76">
        <v>442</v>
      </c>
      <c r="B445" s="208" t="str">
        <f t="shared" si="21"/>
        <v>3000M--</v>
      </c>
      <c r="C445" s="305"/>
      <c r="D445" s="305"/>
      <c r="E445" s="306"/>
      <c r="F445" s="307"/>
      <c r="G445" s="308"/>
      <c r="H445" s="309" t="s">
        <v>351</v>
      </c>
      <c r="I445" s="310"/>
      <c r="J445" s="311"/>
      <c r="K445" s="311"/>
      <c r="L445" s="312"/>
    </row>
    <row r="446" spans="1:12" ht="25.5" customHeight="1">
      <c r="A446" s="76">
        <v>443</v>
      </c>
      <c r="B446" s="208" t="str">
        <f t="shared" si="21"/>
        <v>3000M--</v>
      </c>
      <c r="C446" s="305"/>
      <c r="D446" s="305"/>
      <c r="E446" s="306"/>
      <c r="F446" s="307"/>
      <c r="G446" s="308"/>
      <c r="H446" s="309" t="s">
        <v>351</v>
      </c>
      <c r="I446" s="310"/>
      <c r="J446" s="311"/>
      <c r="K446" s="311"/>
      <c r="L446" s="312"/>
    </row>
    <row r="447" spans="1:12" ht="25.5" customHeight="1">
      <c r="A447" s="76">
        <v>444</v>
      </c>
      <c r="B447" s="208" t="str">
        <f t="shared" si="21"/>
        <v>3000M--</v>
      </c>
      <c r="C447" s="305"/>
      <c r="D447" s="305"/>
      <c r="E447" s="306"/>
      <c r="F447" s="307"/>
      <c r="G447" s="308"/>
      <c r="H447" s="309" t="s">
        <v>351</v>
      </c>
      <c r="I447" s="310"/>
      <c r="J447" s="311"/>
      <c r="K447" s="311"/>
      <c r="L447" s="312"/>
    </row>
    <row r="448" spans="1:12" ht="25.5" customHeight="1">
      <c r="A448" s="76">
        <v>445</v>
      </c>
      <c r="B448" s="208" t="str">
        <f t="shared" si="21"/>
        <v>3000M--</v>
      </c>
      <c r="C448" s="305"/>
      <c r="D448" s="305"/>
      <c r="E448" s="306"/>
      <c r="F448" s="307"/>
      <c r="G448" s="308"/>
      <c r="H448" s="309" t="s">
        <v>351</v>
      </c>
      <c r="I448" s="310"/>
      <c r="J448" s="311"/>
      <c r="K448" s="311"/>
      <c r="L448" s="312"/>
    </row>
    <row r="449" spans="1:12" ht="25.5" customHeight="1">
      <c r="A449" s="76">
        <v>446</v>
      </c>
      <c r="B449" s="208" t="str">
        <f t="shared" si="21"/>
        <v>3000M--</v>
      </c>
      <c r="C449" s="305"/>
      <c r="D449" s="305"/>
      <c r="E449" s="306"/>
      <c r="F449" s="307"/>
      <c r="G449" s="308"/>
      <c r="H449" s="309" t="s">
        <v>351</v>
      </c>
      <c r="I449" s="310"/>
      <c r="J449" s="311"/>
      <c r="K449" s="311"/>
      <c r="L449" s="312"/>
    </row>
    <row r="450" spans="1:12" ht="25.5" customHeight="1">
      <c r="A450" s="76">
        <v>447</v>
      </c>
      <c r="B450" s="208" t="str">
        <f t="shared" si="21"/>
        <v>3000M--</v>
      </c>
      <c r="C450" s="305"/>
      <c r="D450" s="305"/>
      <c r="E450" s="306"/>
      <c r="F450" s="307"/>
      <c r="G450" s="308"/>
      <c r="H450" s="309" t="s">
        <v>351</v>
      </c>
      <c r="I450" s="310"/>
      <c r="J450" s="311"/>
      <c r="K450" s="311"/>
      <c r="L450" s="312"/>
    </row>
    <row r="451" spans="1:12" ht="25.5" customHeight="1">
      <c r="A451" s="76">
        <v>448</v>
      </c>
      <c r="B451" s="208" t="str">
        <f t="shared" si="21"/>
        <v>3000M--</v>
      </c>
      <c r="C451" s="305"/>
      <c r="D451" s="305"/>
      <c r="E451" s="306"/>
      <c r="F451" s="307"/>
      <c r="G451" s="308"/>
      <c r="H451" s="309" t="s">
        <v>351</v>
      </c>
      <c r="I451" s="310"/>
      <c r="J451" s="311"/>
      <c r="K451" s="311"/>
      <c r="L451" s="312"/>
    </row>
    <row r="452" spans="1:12" ht="25.5" customHeight="1">
      <c r="A452" s="76">
        <v>449</v>
      </c>
      <c r="B452" s="208" t="str">
        <f t="shared" si="21"/>
        <v>3000M--</v>
      </c>
      <c r="C452" s="305"/>
      <c r="D452" s="305"/>
      <c r="E452" s="306"/>
      <c r="F452" s="307"/>
      <c r="G452" s="308"/>
      <c r="H452" s="309" t="s">
        <v>351</v>
      </c>
      <c r="I452" s="310"/>
      <c r="J452" s="311"/>
      <c r="K452" s="311"/>
      <c r="L452" s="312"/>
    </row>
    <row r="453" spans="1:12" ht="25.5" customHeight="1">
      <c r="A453" s="76">
        <v>450</v>
      </c>
      <c r="B453" s="208" t="str">
        <f t="shared" si="21"/>
        <v>3000M--</v>
      </c>
      <c r="C453" s="305"/>
      <c r="D453" s="305"/>
      <c r="E453" s="306"/>
      <c r="F453" s="307"/>
      <c r="G453" s="308"/>
      <c r="H453" s="309" t="s">
        <v>351</v>
      </c>
      <c r="I453" s="310"/>
      <c r="J453" s="311"/>
      <c r="K453" s="311"/>
      <c r="L453" s="312"/>
    </row>
    <row r="454" spans="1:12" ht="25.5" customHeight="1">
      <c r="A454" s="76">
        <v>451</v>
      </c>
      <c r="B454" s="208" t="str">
        <f t="shared" si="21"/>
        <v>3000M--</v>
      </c>
      <c r="C454" s="305"/>
      <c r="D454" s="305"/>
      <c r="E454" s="306"/>
      <c r="F454" s="307"/>
      <c r="G454" s="308"/>
      <c r="H454" s="309" t="s">
        <v>351</v>
      </c>
      <c r="I454" s="310"/>
      <c r="J454" s="311"/>
      <c r="K454" s="311"/>
      <c r="L454" s="312"/>
    </row>
    <row r="455" spans="1:12" ht="25.5" customHeight="1">
      <c r="A455" s="76">
        <v>452</v>
      </c>
      <c r="B455" s="208" t="str">
        <f t="shared" si="21"/>
        <v>3000M--</v>
      </c>
      <c r="C455" s="305"/>
      <c r="D455" s="305"/>
      <c r="E455" s="306"/>
      <c r="F455" s="307"/>
      <c r="G455" s="308"/>
      <c r="H455" s="309" t="s">
        <v>351</v>
      </c>
      <c r="I455" s="310"/>
      <c r="J455" s="311"/>
      <c r="K455" s="311"/>
      <c r="L455" s="312"/>
    </row>
    <row r="456" spans="1:12" ht="25.5" customHeight="1">
      <c r="A456" s="76">
        <v>453</v>
      </c>
      <c r="B456" s="208" t="str">
        <f t="shared" si="21"/>
        <v>3000M--</v>
      </c>
      <c r="C456" s="305"/>
      <c r="D456" s="305"/>
      <c r="E456" s="306"/>
      <c r="F456" s="307"/>
      <c r="G456" s="308"/>
      <c r="H456" s="309" t="s">
        <v>351</v>
      </c>
      <c r="I456" s="310"/>
      <c r="J456" s="311"/>
      <c r="K456" s="311"/>
      <c r="L456" s="312"/>
    </row>
    <row r="457" spans="1:12" ht="25.5" customHeight="1">
      <c r="A457" s="76">
        <v>454</v>
      </c>
      <c r="B457" s="208" t="str">
        <f t="shared" si="21"/>
        <v>3000M--</v>
      </c>
      <c r="C457" s="305"/>
      <c r="D457" s="305"/>
      <c r="E457" s="306"/>
      <c r="F457" s="307"/>
      <c r="G457" s="308"/>
      <c r="H457" s="309" t="s">
        <v>351</v>
      </c>
      <c r="I457" s="310"/>
      <c r="J457" s="311"/>
      <c r="K457" s="311"/>
      <c r="L457" s="312"/>
    </row>
    <row r="458" spans="1:12" ht="25.5" customHeight="1">
      <c r="A458" s="76">
        <v>455</v>
      </c>
      <c r="B458" s="208" t="str">
        <f t="shared" si="21"/>
        <v>3000M--</v>
      </c>
      <c r="C458" s="305"/>
      <c r="D458" s="305"/>
      <c r="E458" s="306"/>
      <c r="F458" s="307"/>
      <c r="G458" s="308"/>
      <c r="H458" s="309" t="s">
        <v>351</v>
      </c>
      <c r="I458" s="310"/>
      <c r="J458" s="311"/>
      <c r="K458" s="311"/>
      <c r="L458" s="312"/>
    </row>
    <row r="459" spans="1:12" ht="25.5" customHeight="1">
      <c r="A459" s="76">
        <v>456</v>
      </c>
      <c r="B459" s="208" t="str">
        <f t="shared" si="21"/>
        <v>3000M--</v>
      </c>
      <c r="C459" s="305"/>
      <c r="D459" s="305"/>
      <c r="E459" s="306"/>
      <c r="F459" s="307"/>
      <c r="G459" s="308"/>
      <c r="H459" s="309" t="s">
        <v>351</v>
      </c>
      <c r="I459" s="310"/>
      <c r="J459" s="311"/>
      <c r="K459" s="311"/>
      <c r="L459" s="312"/>
    </row>
    <row r="460" spans="1:12" ht="25.5" customHeight="1">
      <c r="A460" s="76">
        <v>457</v>
      </c>
      <c r="B460" s="208" t="str">
        <f t="shared" si="21"/>
        <v>3000M--</v>
      </c>
      <c r="C460" s="305"/>
      <c r="D460" s="305"/>
      <c r="E460" s="306"/>
      <c r="F460" s="307"/>
      <c r="G460" s="308"/>
      <c r="H460" s="309" t="s">
        <v>351</v>
      </c>
      <c r="I460" s="310"/>
      <c r="J460" s="311"/>
      <c r="K460" s="311"/>
      <c r="L460" s="312"/>
    </row>
    <row r="461" spans="1:12" ht="25.5" customHeight="1">
      <c r="A461" s="76">
        <v>458</v>
      </c>
      <c r="B461" s="208" t="str">
        <f t="shared" si="21"/>
        <v>3000M--</v>
      </c>
      <c r="C461" s="305"/>
      <c r="D461" s="305"/>
      <c r="E461" s="306"/>
      <c r="F461" s="307"/>
      <c r="G461" s="308"/>
      <c r="H461" s="309" t="s">
        <v>351</v>
      </c>
      <c r="I461" s="310"/>
      <c r="J461" s="311"/>
      <c r="K461" s="311"/>
      <c r="L461" s="312"/>
    </row>
    <row r="462" spans="1:12" ht="25.5" customHeight="1">
      <c r="A462" s="76">
        <v>459</v>
      </c>
      <c r="B462" s="208" t="str">
        <f t="shared" si="21"/>
        <v>3000M--</v>
      </c>
      <c r="C462" s="305"/>
      <c r="D462" s="305"/>
      <c r="E462" s="306"/>
      <c r="F462" s="307"/>
      <c r="G462" s="308"/>
      <c r="H462" s="309" t="s">
        <v>351</v>
      </c>
      <c r="I462" s="310"/>
      <c r="J462" s="311"/>
      <c r="K462" s="311"/>
      <c r="L462" s="312"/>
    </row>
    <row r="463" spans="1:12" ht="25.5" customHeight="1">
      <c r="A463" s="76">
        <v>460</v>
      </c>
      <c r="B463" s="208" t="str">
        <f t="shared" si="21"/>
        <v>3000M--</v>
      </c>
      <c r="C463" s="305"/>
      <c r="D463" s="305"/>
      <c r="E463" s="306"/>
      <c r="F463" s="307"/>
      <c r="G463" s="308"/>
      <c r="H463" s="309" t="s">
        <v>351</v>
      </c>
      <c r="I463" s="310"/>
      <c r="J463" s="311"/>
      <c r="K463" s="311"/>
      <c r="L463" s="312"/>
    </row>
    <row r="464" spans="1:12" ht="25.5" customHeight="1">
      <c r="A464" s="76">
        <v>461</v>
      </c>
      <c r="B464" s="208" t="str">
        <f t="shared" si="21"/>
        <v>3000M--</v>
      </c>
      <c r="C464" s="305"/>
      <c r="D464" s="305"/>
      <c r="E464" s="306"/>
      <c r="F464" s="307"/>
      <c r="G464" s="308"/>
      <c r="H464" s="309" t="s">
        <v>351</v>
      </c>
      <c r="I464" s="310"/>
      <c r="J464" s="311"/>
      <c r="K464" s="311"/>
      <c r="L464" s="312"/>
    </row>
    <row r="465" spans="1:12" ht="25.5" customHeight="1">
      <c r="A465" s="76">
        <v>462</v>
      </c>
      <c r="B465" s="208" t="str">
        <f t="shared" si="21"/>
        <v>3000M--</v>
      </c>
      <c r="C465" s="305"/>
      <c r="D465" s="305"/>
      <c r="E465" s="306"/>
      <c r="F465" s="307"/>
      <c r="G465" s="308"/>
      <c r="H465" s="309" t="s">
        <v>351</v>
      </c>
      <c r="I465" s="310"/>
      <c r="J465" s="311"/>
      <c r="K465" s="311"/>
      <c r="L465" s="312"/>
    </row>
    <row r="466" spans="1:12" ht="25.5" customHeight="1">
      <c r="A466" s="76">
        <v>463</v>
      </c>
      <c r="B466" s="208" t="str">
        <f t="shared" si="21"/>
        <v>3000M--</v>
      </c>
      <c r="C466" s="305"/>
      <c r="D466" s="305"/>
      <c r="E466" s="306"/>
      <c r="F466" s="307"/>
      <c r="G466" s="308"/>
      <c r="H466" s="309" t="s">
        <v>351</v>
      </c>
      <c r="I466" s="310"/>
      <c r="J466" s="311"/>
      <c r="K466" s="311"/>
      <c r="L466" s="312"/>
    </row>
    <row r="467" spans="1:12" ht="25.5" customHeight="1">
      <c r="A467" s="76">
        <v>464</v>
      </c>
      <c r="B467" s="208" t="str">
        <f t="shared" si="21"/>
        <v>3000M--</v>
      </c>
      <c r="C467" s="305"/>
      <c r="D467" s="305"/>
      <c r="E467" s="306"/>
      <c r="F467" s="307"/>
      <c r="G467" s="308"/>
      <c r="H467" s="309" t="s">
        <v>351</v>
      </c>
      <c r="I467" s="310"/>
      <c r="J467" s="311"/>
      <c r="K467" s="311"/>
      <c r="L467" s="312"/>
    </row>
  </sheetData>
  <autoFilter ref="A3:L467">
    <filterColumn colId="3"/>
  </autoFilter>
  <sortState ref="B4:L243">
    <sortCondition ref="K4:K243"/>
    <sortCondition ref="L4:L243"/>
  </sortState>
  <mergeCells count="3">
    <mergeCell ref="A1:L1"/>
    <mergeCell ref="A2:F2"/>
    <mergeCell ref="I2:L2"/>
  </mergeCells>
  <phoneticPr fontId="0" type="noConversion"/>
  <conditionalFormatting sqref="E4:E1148">
    <cfRule type="cellIs" dxfId="35" priority="5" stopIfTrue="1" operator="between">
      <formula>35065</formula>
      <formula>36160</formula>
    </cfRule>
  </conditionalFormatting>
  <conditionalFormatting sqref="G1:G1048576">
    <cfRule type="containsText" dxfId="34" priority="4" stopIfTrue="1" operator="containsText" text="FERDİ">
      <formula>NOT(ISERROR(SEARCH("FERDİ",G1)))</formula>
    </cfRule>
  </conditionalFormatting>
  <conditionalFormatting sqref="F4:F33">
    <cfRule type="containsText" dxfId="33" priority="3" stopIfTrue="1" operator="containsText" text="FERDİ">
      <formula>NOT(ISERROR(SEARCH("FERDİ",F4)))</formula>
    </cfRule>
  </conditionalFormatting>
  <conditionalFormatting sqref="N52">
    <cfRule type="cellIs" dxfId="32" priority="2" stopIfTrue="1" operator="between">
      <formula>35065</formula>
      <formula>36160</formula>
    </cfRule>
  </conditionalFormatting>
  <conditionalFormatting sqref="E54">
    <cfRule type="cellIs" dxfId="31" priority="1" stopIfTrue="1" operator="between">
      <formula>35065</formula>
      <formula>36160</formula>
    </cfRule>
  </conditionalFormatting>
  <printOptions horizontalCentered="1"/>
  <pageMargins left="0.23622047244094491" right="0.23622047244094491" top="0.62992125984251968" bottom="0.23622047244094491" header="0.35433070866141736" footer="0.15748031496062992"/>
  <pageSetup paperSize="9" scale="59" fitToHeight="0" orientation="portrait" horizontalDpi="300" verticalDpi="300" r:id="rId1"/>
  <headerFooter alignWithMargins="0"/>
  <rowBreaks count="10" manualBreakCount="10">
    <brk id="51" max="11" man="1"/>
    <brk id="124" max="11" man="1"/>
    <brk id="160" max="11" man="1"/>
    <brk id="183" max="11" man="1"/>
    <brk id="218" max="11" man="1"/>
    <brk id="232" max="11" man="1"/>
    <brk id="250" max="11" man="1"/>
    <brk id="305" max="11" man="1"/>
    <brk id="335" max="11" man="1"/>
    <brk id="423"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codeName="Sayfa5">
    <tabColor theme="8" tint="0.39997558519241921"/>
    <pageSetUpPr fitToPage="1"/>
  </sheetPr>
  <dimension ref="A1:P59"/>
  <sheetViews>
    <sheetView view="pageBreakPreview" topLeftCell="A46" zoomScale="60" workbookViewId="0">
      <selection activeCell="A51" sqref="A51:G58"/>
    </sheetView>
  </sheetViews>
  <sheetFormatPr defaultRowHeight="12.75"/>
  <cols>
    <col min="1" max="1" width="8.7109375" customWidth="1"/>
    <col min="2" max="2" width="15.85546875" hidden="1" customWidth="1"/>
    <col min="3" max="3" width="10.5703125" bestFit="1" customWidth="1"/>
    <col min="4" max="4" width="18" customWidth="1"/>
    <col min="5" max="5" width="27.5703125" bestFit="1" customWidth="1"/>
    <col min="6" max="6" width="47.28515625" bestFit="1" customWidth="1"/>
    <col min="7" max="7" width="12.85546875" customWidth="1"/>
    <col min="9" max="9" width="0" hidden="1" customWidth="1"/>
    <col min="10" max="10" width="10.140625" bestFit="1" customWidth="1"/>
    <col min="11" max="11" width="16.5703125" hidden="1" customWidth="1"/>
    <col min="12" max="12" width="10" customWidth="1"/>
    <col min="13" max="13" width="17" customWidth="1"/>
    <col min="14" max="14" width="30.42578125" bestFit="1" customWidth="1"/>
    <col min="15" max="15" width="52.28515625" bestFit="1" customWidth="1"/>
    <col min="16" max="16" width="14.140625" customWidth="1"/>
  </cols>
  <sheetData>
    <row r="1" spans="1:16" ht="57" customHeight="1">
      <c r="A1" s="739" t="str">
        <f>('YARIŞMA BİLGİLERİ'!A2)</f>
        <v>Atletizm Federasyonu                                                                                                                                                                                                                                                               İzmir Atletizm İl Temsilciliği</v>
      </c>
      <c r="B1" s="739"/>
      <c r="C1" s="739"/>
      <c r="D1" s="739"/>
      <c r="E1" s="739"/>
      <c r="F1" s="739"/>
      <c r="G1" s="739"/>
      <c r="H1" s="739"/>
      <c r="I1" s="739"/>
      <c r="J1" s="739"/>
      <c r="K1" s="739"/>
      <c r="L1" s="739"/>
      <c r="M1" s="739"/>
      <c r="N1" s="739"/>
      <c r="O1" s="739"/>
      <c r="P1" s="739"/>
    </row>
    <row r="2" spans="1:16" ht="24" customHeight="1">
      <c r="A2" s="740" t="str">
        <f>'YARIŞMA BİLGİLERİ'!F19</f>
        <v>Kulüpler Arası Atletizm Süper lig Yarışmaları</v>
      </c>
      <c r="B2" s="740"/>
      <c r="C2" s="740"/>
      <c r="D2" s="740"/>
      <c r="E2" s="740"/>
      <c r="F2" s="740"/>
      <c r="G2" s="740"/>
      <c r="H2" s="740"/>
      <c r="I2" s="740"/>
      <c r="J2" s="740"/>
      <c r="K2" s="740"/>
      <c r="L2" s="740"/>
      <c r="M2" s="740"/>
      <c r="N2" s="740"/>
      <c r="O2" s="740"/>
      <c r="P2" s="740"/>
    </row>
    <row r="3" spans="1:16" ht="23.25" customHeight="1">
      <c r="A3" s="741" t="s">
        <v>728</v>
      </c>
      <c r="B3" s="741"/>
      <c r="C3" s="741"/>
      <c r="D3" s="741"/>
      <c r="E3" s="741"/>
      <c r="F3" s="741"/>
      <c r="G3" s="741"/>
      <c r="H3" s="741"/>
      <c r="I3" s="741"/>
      <c r="J3" s="741"/>
      <c r="K3" s="741"/>
      <c r="L3" s="741"/>
      <c r="M3" s="741"/>
      <c r="N3" s="741"/>
      <c r="O3" s="741"/>
      <c r="P3" s="741"/>
    </row>
    <row r="4" spans="1:16" ht="23.25" customHeight="1">
      <c r="A4" s="745" t="s">
        <v>155</v>
      </c>
      <c r="B4" s="745"/>
      <c r="C4" s="745"/>
      <c r="D4" s="745"/>
      <c r="E4" s="745"/>
      <c r="F4" s="745"/>
      <c r="G4" s="745"/>
      <c r="H4" s="212"/>
      <c r="J4" s="745" t="s">
        <v>266</v>
      </c>
      <c r="K4" s="745"/>
      <c r="L4" s="745"/>
      <c r="M4" s="745"/>
      <c r="N4" s="745"/>
      <c r="O4" s="745"/>
      <c r="P4" s="745"/>
    </row>
    <row r="5" spans="1:16" ht="31.5" customHeight="1">
      <c r="A5" s="733" t="s">
        <v>15</v>
      </c>
      <c r="B5" s="734"/>
      <c r="C5" s="734"/>
      <c r="D5" s="734"/>
      <c r="E5" s="734"/>
      <c r="F5" s="734"/>
      <c r="G5" s="734"/>
      <c r="H5" s="212"/>
      <c r="I5" s="736" t="s">
        <v>6</v>
      </c>
      <c r="J5" s="733" t="s">
        <v>15</v>
      </c>
      <c r="K5" s="734"/>
      <c r="L5" s="734"/>
      <c r="M5" s="734"/>
      <c r="N5" s="734"/>
      <c r="O5" s="734"/>
      <c r="P5" s="734"/>
    </row>
    <row r="6" spans="1:16" ht="31.5" customHeight="1">
      <c r="A6" s="191" t="s">
        <v>11</v>
      </c>
      <c r="B6" s="191" t="s">
        <v>76</v>
      </c>
      <c r="C6" s="191" t="s">
        <v>75</v>
      </c>
      <c r="D6" s="192" t="s">
        <v>12</v>
      </c>
      <c r="E6" s="193" t="s">
        <v>13</v>
      </c>
      <c r="F6" s="193" t="s">
        <v>153</v>
      </c>
      <c r="G6" s="191" t="s">
        <v>156</v>
      </c>
      <c r="H6" s="212"/>
      <c r="I6" s="737"/>
      <c r="J6" s="191" t="s">
        <v>11</v>
      </c>
      <c r="K6" s="191" t="s">
        <v>76</v>
      </c>
      <c r="L6" s="191" t="s">
        <v>75</v>
      </c>
      <c r="M6" s="192" t="s">
        <v>12</v>
      </c>
      <c r="N6" s="193" t="s">
        <v>13</v>
      </c>
      <c r="O6" s="193" t="s">
        <v>153</v>
      </c>
      <c r="P6" s="191" t="s">
        <v>156</v>
      </c>
    </row>
    <row r="7" spans="1:16" ht="36.75" customHeight="1">
      <c r="A7" s="541">
        <v>1</v>
      </c>
      <c r="B7" s="548" t="s">
        <v>120</v>
      </c>
      <c r="C7" s="546">
        <f>IF(ISERROR(VLOOKUP(B7,'KAYIT LİSTESİ'!$B$4:$H$1015,3,0)),"",(VLOOKUP(B7,'KAYIT LİSTESİ'!$B$4:$H$1015,3,0)))</f>
        <v>351</v>
      </c>
      <c r="D7" s="542">
        <f>IF(ISERROR(VLOOKUP(B7,'KAYIT LİSTESİ'!$B$4:$H$1015,4,0)),"",(VLOOKUP(B7,'KAYIT LİSTESİ'!$B$4:$H$1015,4,0)))</f>
        <v>0</v>
      </c>
      <c r="E7" s="550" t="str">
        <f>IF(ISERROR(VLOOKUP(B7,'KAYIT LİSTESİ'!$B$4:$H$1015,5,0)),"",(VLOOKUP(B7,'KAYIT LİSTESİ'!$B$4:$H$1015,5,0)))</f>
        <v>SİBEL SAKABAŞI</v>
      </c>
      <c r="F7" s="550" t="str">
        <f>IF(ISERROR(VLOOKUP(B7,'KAYIT LİSTESİ'!$B$4:$H$1015,6,0)),"",(VLOOKUP(B7,'KAYIT LİSTESİ'!$B$4:$H$1015,6,0)))</f>
        <v>MERSİN-MESKİSPOR</v>
      </c>
      <c r="G7" s="545"/>
      <c r="H7" s="626"/>
      <c r="I7" s="541">
        <v>1</v>
      </c>
      <c r="J7" s="541">
        <v>1</v>
      </c>
      <c r="K7" s="548" t="s">
        <v>48</v>
      </c>
      <c r="L7" s="546">
        <f>IF(ISERROR(VLOOKUP(K7,'KAYIT LİSTESİ'!$B$4:$H$1015,3,0)),"",(VLOOKUP(K7,'KAYIT LİSTESİ'!$B$4:$H$1015,3,0)))</f>
        <v>347</v>
      </c>
      <c r="M7" s="542">
        <f>IF(ISERROR(VLOOKUP(K7,'KAYIT LİSTESİ'!$B$4:$H$1015,4,0)),"",(VLOOKUP(K7,'KAYIT LİSTESİ'!$B$4:$H$1015,4,0)))</f>
        <v>0</v>
      </c>
      <c r="N7" s="550" t="str">
        <f>IF(ISERROR(VLOOKUP(K7,'KAYIT LİSTESİ'!$B$4:$H$1015,5,0)),"",(VLOOKUP(K7,'KAYIT LİSTESİ'!$B$4:$H$1015,5,0)))</f>
        <v>MERYEM KASAP</v>
      </c>
      <c r="O7" s="550" t="str">
        <f>IF(ISERROR(VLOOKUP(K7,'KAYIT LİSTESİ'!$B$4:$H$1015,6,0)),"",(VLOOKUP(K7,'KAYIT LİSTESİ'!$B$4:$H$1015,6,0)))</f>
        <v>MERSİN-MESKİSPOR</v>
      </c>
      <c r="P7" s="545"/>
    </row>
    <row r="8" spans="1:16" ht="36.75" customHeight="1">
      <c r="A8" s="541">
        <v>2</v>
      </c>
      <c r="B8" s="548" t="s">
        <v>121</v>
      </c>
      <c r="C8" s="546">
        <f>IF(ISERROR(VLOOKUP(B8,'KAYIT LİSTESİ'!$B$4:$H$1015,3,0)),"",(VLOOKUP(B8,'KAYIT LİSTESİ'!$B$4:$H$1015,3,0)))</f>
        <v>266</v>
      </c>
      <c r="D8" s="542" t="str">
        <f>IF(ISERROR(VLOOKUP(B8,'KAYIT LİSTESİ'!$B$4:$H$1015,4,0)),"",(VLOOKUP(B8,'KAYIT LİSTESİ'!$B$4:$H$1015,4,0)))</f>
        <v>05 07 1988</v>
      </c>
      <c r="E8" s="550" t="str">
        <f>IF(ISERROR(VLOOKUP(B8,'KAYIT LİSTESİ'!$B$4:$H$1015,5,0)),"",(VLOOKUP(B8,'KAYIT LİSTESİ'!$B$4:$H$1015,5,0)))</f>
        <v>Sibel AĞAN</v>
      </c>
      <c r="F8" s="550" t="str">
        <f>IF(ISERROR(VLOOKUP(B8,'KAYIT LİSTESİ'!$B$4:$H$1015,6,0)),"",(VLOOKUP(B8,'KAYIT LİSTESİ'!$B$4:$H$1015,6,0)))</f>
        <v>İSTANBUL-BEŞİKTAŞ J.K</v>
      </c>
      <c r="G8" s="545"/>
      <c r="H8" s="626"/>
      <c r="I8" s="541">
        <v>2</v>
      </c>
      <c r="J8" s="541">
        <v>2</v>
      </c>
      <c r="K8" s="548" t="s">
        <v>50</v>
      </c>
      <c r="L8" s="546">
        <f>IF(ISERROR(VLOOKUP(K8,'KAYIT LİSTESİ'!$B$4:$H$1015,3,0)),"",(VLOOKUP(K8,'KAYIT LİSTESİ'!$B$4:$H$1015,3,0)))</f>
        <v>259</v>
      </c>
      <c r="M8" s="542" t="str">
        <f>IF(ISERROR(VLOOKUP(K8,'KAYIT LİSTESİ'!$B$4:$H$1015,4,0)),"",(VLOOKUP(K8,'KAYIT LİSTESİ'!$B$4:$H$1015,4,0)))</f>
        <v>25 09 1993</v>
      </c>
      <c r="N8" s="550" t="str">
        <f>IF(ISERROR(VLOOKUP(K8,'KAYIT LİSTESİ'!$B$4:$H$1015,5,0)),"",(VLOOKUP(K8,'KAYIT LİSTESİ'!$B$4:$H$1015,5,0)))</f>
        <v>Kader CEYHAN</v>
      </c>
      <c r="O8" s="550" t="str">
        <f>IF(ISERROR(VLOOKUP(K8,'KAYIT LİSTESİ'!$B$4:$H$1015,6,0)),"",(VLOOKUP(K8,'KAYIT LİSTESİ'!$B$4:$H$1015,6,0)))</f>
        <v>İSTANBUL-BEŞİKTAŞ J.K</v>
      </c>
      <c r="P8" s="545"/>
    </row>
    <row r="9" spans="1:16" ht="36.75" customHeight="1">
      <c r="A9" s="541">
        <v>3</v>
      </c>
      <c r="B9" s="548" t="s">
        <v>122</v>
      </c>
      <c r="C9" s="546">
        <f>IF(ISERROR(VLOOKUP(B9,'KAYIT LİSTESİ'!$B$4:$H$1015,3,0)),"",(VLOOKUP(B9,'KAYIT LİSTESİ'!$B$4:$H$1015,3,0)))</f>
        <v>368</v>
      </c>
      <c r="D9" s="542">
        <f>IF(ISERROR(VLOOKUP(B9,'KAYIT LİSTESİ'!$B$4:$H$1015,4,0)),"",(VLOOKUP(B9,'KAYIT LİSTESİ'!$B$4:$H$1015,4,0)))</f>
        <v>33378</v>
      </c>
      <c r="E9" s="550" t="str">
        <f>IF(ISERROR(VLOOKUP(B9,'KAYIT LİSTESİ'!$B$4:$H$1015,5,0)),"",(VLOOKUP(B9,'KAYIT LİSTESİ'!$B$4:$H$1015,5,0)))</f>
        <v>GÜLŞAH KIZILTAŞ</v>
      </c>
      <c r="F9" s="550" t="str">
        <f>IF(ISERROR(VLOOKUP(B9,'KAYIT LİSTESİ'!$B$4:$H$1015,6,0)),"",(VLOOKUP(B9,'KAYIT LİSTESİ'!$B$4:$H$1015,6,0)))</f>
        <v>İSTANBUL-ÜSKÜDAR BELEDİYESİ SPOR KULÜBÜ</v>
      </c>
      <c r="G9" s="545"/>
      <c r="H9" s="626"/>
      <c r="I9" s="541">
        <v>3</v>
      </c>
      <c r="J9" s="541">
        <v>3</v>
      </c>
      <c r="K9" s="548" t="s">
        <v>51</v>
      </c>
      <c r="L9" s="546">
        <f>IF(ISERROR(VLOOKUP(K9,'KAYIT LİSTESİ'!$B$4:$H$1015,3,0)),"",(VLOOKUP(K9,'KAYIT LİSTESİ'!$B$4:$H$1015,3,0)))</f>
        <v>370</v>
      </c>
      <c r="M9" s="542">
        <f>IF(ISERROR(VLOOKUP(K9,'KAYIT LİSTESİ'!$B$4:$H$1015,4,0)),"",(VLOOKUP(K9,'KAYIT LİSTESİ'!$B$4:$H$1015,4,0)))</f>
        <v>34335</v>
      </c>
      <c r="N9" s="550" t="str">
        <f>IF(ISERROR(VLOOKUP(K9,'KAYIT LİSTESİ'!$B$4:$H$1015,5,0)),"",(VLOOKUP(K9,'KAYIT LİSTESİ'!$B$4:$H$1015,5,0)))</f>
        <v>TUĞBA GÜVENÇ</v>
      </c>
      <c r="O9" s="550" t="str">
        <f>IF(ISERROR(VLOOKUP(K9,'KAYIT LİSTESİ'!$B$4:$H$1015,6,0)),"",(VLOOKUP(K9,'KAYIT LİSTESİ'!$B$4:$H$1015,6,0)))</f>
        <v>İSTANBUL-ÜSKÜDAR BELEDİYESİ SPOR KULÜBÜ</v>
      </c>
      <c r="P9" s="545"/>
    </row>
    <row r="10" spans="1:16" ht="36.75" customHeight="1">
      <c r="A10" s="541">
        <v>4</v>
      </c>
      <c r="B10" s="548" t="s">
        <v>123</v>
      </c>
      <c r="C10" s="546">
        <f>IF(ISERROR(VLOOKUP(B10,'KAYIT LİSTESİ'!$B$4:$H$1015,3,0)),"",(VLOOKUP(B10,'KAYIT LİSTESİ'!$B$4:$H$1015,3,0)))</f>
        <v>294</v>
      </c>
      <c r="D10" s="542">
        <f>IF(ISERROR(VLOOKUP(B10,'KAYIT LİSTESİ'!$B$4:$H$1015,4,0)),"",(VLOOKUP(B10,'KAYIT LİSTESİ'!$B$4:$H$1015,4,0)))</f>
        <v>30820</v>
      </c>
      <c r="E10" s="550" t="str">
        <f>IF(ISERROR(VLOOKUP(B10,'KAYIT LİSTESİ'!$B$4:$H$1015,5,0)),"",(VLOOKUP(B10,'KAYIT LİSTESİ'!$B$4:$H$1015,5,0)))</f>
        <v>IVET MIROSLAVOVA LALOVA</v>
      </c>
      <c r="F10" s="550" t="str">
        <f>IF(ISERROR(VLOOKUP(B10,'KAYIT LİSTESİ'!$B$4:$H$1015,6,0)),"",(VLOOKUP(B10,'KAYIT LİSTESİ'!$B$4:$H$1015,6,0)))</f>
        <v>İSTANBUL-ENKA SPOR KULÜBÜ</v>
      </c>
      <c r="G10" s="545"/>
      <c r="H10" s="626"/>
      <c r="I10" s="541">
        <v>4</v>
      </c>
      <c r="J10" s="541">
        <v>4</v>
      </c>
      <c r="K10" s="548" t="s">
        <v>52</v>
      </c>
      <c r="L10" s="546">
        <f>IF(ISERROR(VLOOKUP(K10,'KAYIT LİSTESİ'!$B$4:$H$1015,3,0)),"",(VLOOKUP(K10,'KAYIT LİSTESİ'!$B$4:$H$1015,3,0)))</f>
        <v>287</v>
      </c>
      <c r="M10" s="542">
        <f>IF(ISERROR(VLOOKUP(K10,'KAYIT LİSTESİ'!$B$4:$H$1015,4,0)),"",(VLOOKUP(K10,'KAYIT LİSTESİ'!$B$4:$H$1015,4,0)))</f>
        <v>31619</v>
      </c>
      <c r="N10" s="550" t="str">
        <f>IF(ISERROR(VLOOKUP(K10,'KAYIT LİSTESİ'!$B$4:$H$1015,5,0)),"",(VLOOKUP(K10,'KAYIT LİSTESİ'!$B$4:$H$1015,5,0)))</f>
        <v>ANGELA MOROŞANU</v>
      </c>
      <c r="O10" s="550" t="str">
        <f>IF(ISERROR(VLOOKUP(K10,'KAYIT LİSTESİ'!$B$4:$H$1015,6,0)),"",(VLOOKUP(K10,'KAYIT LİSTESİ'!$B$4:$H$1015,6,0)))</f>
        <v>İSTANBUL-ENKA SPOR KULÜBÜ</v>
      </c>
      <c r="P10" s="545"/>
    </row>
    <row r="11" spans="1:16" ht="36.75" customHeight="1">
      <c r="A11" s="541">
        <v>5</v>
      </c>
      <c r="B11" s="548" t="s">
        <v>124</v>
      </c>
      <c r="C11" s="546">
        <f>IF(ISERROR(VLOOKUP(B11,'KAYIT LİSTESİ'!$B$4:$H$1015,3,0)),"",(VLOOKUP(B11,'KAYIT LİSTESİ'!$B$4:$H$1015,3,0)))</f>
        <v>317</v>
      </c>
      <c r="D11" s="542">
        <f>IF(ISERROR(VLOOKUP(B11,'KAYIT LİSTESİ'!$B$4:$H$1015,4,0)),"",(VLOOKUP(B11,'KAYIT LİSTESİ'!$B$4:$H$1015,4,0)))</f>
        <v>32176</v>
      </c>
      <c r="E11" s="550" t="str">
        <f>IF(ISERROR(VLOOKUP(B11,'KAYIT LİSTESİ'!$B$4:$H$1015,5,0)),"",(VLOOKUP(B11,'KAYIT LİSTESİ'!$B$4:$H$1015,5,0)))</f>
        <v>KHRYSTYNA STUY</v>
      </c>
      <c r="F11" s="550" t="str">
        <f>IF(ISERROR(VLOOKUP(B11,'KAYIT LİSTESİ'!$B$4:$H$1015,6,0)),"",(VLOOKUP(B11,'KAYIT LİSTESİ'!$B$4:$H$1015,6,0)))</f>
        <v>İSTANBUL-FENERBAHÇE</v>
      </c>
      <c r="G11" s="545"/>
      <c r="H11" s="626"/>
      <c r="I11" s="541">
        <v>5</v>
      </c>
      <c r="J11" s="541">
        <v>5</v>
      </c>
      <c r="K11" s="548" t="s">
        <v>53</v>
      </c>
      <c r="L11" s="546">
        <f>IF(ISERROR(VLOOKUP(K11,'KAYIT LİSTESİ'!$B$4:$H$1015,3,0)),"",(VLOOKUP(K11,'KAYIT LİSTESİ'!$B$4:$H$1015,3,0)))</f>
        <v>309</v>
      </c>
      <c r="M11" s="542">
        <f>IF(ISERROR(VLOOKUP(K11,'KAYIT LİSTESİ'!$B$4:$H$1015,4,0)),"",(VLOOKUP(K11,'KAYIT LİSTESİ'!$B$4:$H$1015,4,0)))</f>
        <v>33286</v>
      </c>
      <c r="N11" s="550" t="str">
        <f>IF(ISERROR(VLOOKUP(K11,'KAYIT LİSTESİ'!$B$4:$H$1015,5,0)),"",(VLOOKUP(K11,'KAYIT LİSTESİ'!$B$4:$H$1015,5,0)))</f>
        <v>ELENA MİRELA LAVRİCH</v>
      </c>
      <c r="O11" s="550" t="str">
        <f>IF(ISERROR(VLOOKUP(K11,'KAYIT LİSTESİ'!$B$4:$H$1015,6,0)),"",(VLOOKUP(K11,'KAYIT LİSTESİ'!$B$4:$H$1015,6,0)))</f>
        <v>İSTANBUL-FENERBAHÇE</v>
      </c>
      <c r="P11" s="545"/>
    </row>
    <row r="12" spans="1:16" ht="36.75" customHeight="1">
      <c r="A12" s="541">
        <v>6</v>
      </c>
      <c r="B12" s="548" t="s">
        <v>125</v>
      </c>
      <c r="C12" s="546">
        <f>IF(ISERROR(VLOOKUP(B12,'KAYIT LİSTESİ'!$B$4:$H$1015,3,0)),"",(VLOOKUP(B12,'KAYIT LİSTESİ'!$B$4:$H$1015,3,0)))</f>
        <v>270</v>
      </c>
      <c r="D12" s="542">
        <f>IF(ISERROR(VLOOKUP(B12,'KAYIT LİSTESİ'!$B$4:$H$1015,4,0)),"",(VLOOKUP(B12,'KAYIT LİSTESİ'!$B$4:$H$1015,4,0)))</f>
        <v>35960</v>
      </c>
      <c r="E12" s="550" t="str">
        <f>IF(ISERROR(VLOOKUP(B12,'KAYIT LİSTESİ'!$B$4:$H$1015,5,0)),"",(VLOOKUP(B12,'KAYIT LİSTESİ'!$B$4:$H$1015,5,0)))</f>
        <v xml:space="preserve">Feride TERZİ </v>
      </c>
      <c r="F12" s="550" t="str">
        <f>IF(ISERROR(VLOOKUP(B12,'KAYIT LİSTESİ'!$B$4:$H$1015,6,0)),"",(VLOOKUP(B12,'KAYIT LİSTESİ'!$B$4:$H$1015,6,0)))</f>
        <v>BURSA-BURSA BÜYÜKŞEHİR BELEDİYESPOR K.</v>
      </c>
      <c r="G12" s="545"/>
      <c r="H12" s="626"/>
      <c r="I12" s="541">
        <v>6</v>
      </c>
      <c r="J12" s="541">
        <v>6</v>
      </c>
      <c r="K12" s="548" t="s">
        <v>54</v>
      </c>
      <c r="L12" s="546">
        <f>IF(ISERROR(VLOOKUP(K12,'KAYIT LİSTESİ'!$B$4:$H$1015,3,0)),"",(VLOOKUP(K12,'KAYIT LİSTESİ'!$B$4:$H$1015,3,0)))</f>
        <v>285</v>
      </c>
      <c r="M12" s="542">
        <f>IF(ISERROR(VLOOKUP(K12,'KAYIT LİSTESİ'!$B$4:$H$1015,4,0)),"",(VLOOKUP(K12,'KAYIT LİSTESİ'!$B$4:$H$1015,4,0)))</f>
        <v>32775</v>
      </c>
      <c r="N12" s="550" t="str">
        <f>IF(ISERROR(VLOOKUP(K12,'KAYIT LİSTESİ'!$B$4:$H$1015,5,0)),"",(VLOOKUP(K12,'KAYIT LİSTESİ'!$B$4:$H$1015,5,0)))</f>
        <v>Şükriye Nihan KORUK</v>
      </c>
      <c r="O12" s="550" t="str">
        <f>IF(ISERROR(VLOOKUP(K12,'KAYIT LİSTESİ'!$B$4:$H$1015,6,0)),"",(VLOOKUP(K12,'KAYIT LİSTESİ'!$B$4:$H$1015,6,0)))</f>
        <v>BURSA-BURSA BÜYÜKŞEHİR BELEDİYESPOR K.</v>
      </c>
      <c r="P12" s="545"/>
    </row>
    <row r="13" spans="1:16" ht="36.75" customHeight="1">
      <c r="A13" s="541">
        <v>7</v>
      </c>
      <c r="B13" s="548" t="s">
        <v>126</v>
      </c>
      <c r="C13" s="546">
        <f>IF(ISERROR(VLOOKUP(B13,'KAYIT LİSTESİ'!$B$4:$H$1015,3,0)),"",(VLOOKUP(B13,'KAYIT LİSTESİ'!$B$4:$H$1015,3,0)))</f>
        <v>323</v>
      </c>
      <c r="D13" s="542">
        <f>IF(ISERROR(VLOOKUP(B13,'KAYIT LİSTESİ'!$B$4:$H$1015,4,0)),"",(VLOOKUP(B13,'KAYIT LİSTESİ'!$B$4:$H$1015,4,0)))</f>
        <v>26666</v>
      </c>
      <c r="E13" s="550" t="str">
        <f>IF(ISERROR(VLOOKUP(B13,'KAYIT LİSTESİ'!$B$4:$H$1015,5,0)),"",(VLOOKUP(B13,'KAYIT LİSTESİ'!$B$4:$H$1015,5,0)))</f>
        <v>AKSEL GÜRCAN DEMİRTAŞ</v>
      </c>
      <c r="F13" s="550" t="str">
        <f>IF(ISERROR(VLOOKUP(B13,'KAYIT LİSTESİ'!$B$4:$H$1015,6,0)),"",(VLOOKUP(B13,'KAYIT LİSTESİ'!$B$4:$H$1015,6,0)))</f>
        <v>İZMİR-İZMİR BÜYÜKŞEHİR BELEDİYE SPOR KLUBÜ</v>
      </c>
      <c r="G13" s="545"/>
      <c r="H13" s="626"/>
      <c r="I13" s="541">
        <v>7</v>
      </c>
      <c r="J13" s="541">
        <v>7</v>
      </c>
      <c r="K13" s="548" t="s">
        <v>267</v>
      </c>
      <c r="L13" s="546">
        <f>IF(ISERROR(VLOOKUP(K13,'KAYIT LİSTESİ'!$B$4:$H$1015,3,0)),"",(VLOOKUP(K13,'KAYIT LİSTESİ'!$B$4:$H$1015,3,0)))</f>
        <v>326</v>
      </c>
      <c r="M13" s="542">
        <f>IF(ISERROR(VLOOKUP(K13,'KAYIT LİSTESİ'!$B$4:$H$1015,4,0)),"",(VLOOKUP(K13,'KAYIT LİSTESİ'!$B$4:$H$1015,4,0)))</f>
        <v>36018</v>
      </c>
      <c r="N13" s="550" t="str">
        <f>IF(ISERROR(VLOOKUP(K13,'KAYIT LİSTESİ'!$B$4:$H$1015,5,0)),"",(VLOOKUP(K13,'KAYIT LİSTESİ'!$B$4:$H$1015,5,0)))</f>
        <v>AYNURSEL PINAR</v>
      </c>
      <c r="O13" s="550" t="str">
        <f>IF(ISERROR(VLOOKUP(K13,'KAYIT LİSTESİ'!$B$4:$H$1015,6,0)),"",(VLOOKUP(K13,'KAYIT LİSTESİ'!$B$4:$H$1015,6,0)))</f>
        <v>İZMİR-İZMİR BÜYÜKŞEHİR BELEDİYE SPOR KLUBÜ</v>
      </c>
      <c r="P13" s="545"/>
    </row>
    <row r="14" spans="1:16" ht="36.75" customHeight="1">
      <c r="A14" s="541">
        <v>8</v>
      </c>
      <c r="B14" s="548" t="s">
        <v>127</v>
      </c>
      <c r="C14" s="546">
        <f>IF(ISERROR(VLOOKUP(B14,'KAYIT LİSTESİ'!$B$4:$H$1015,3,0)),"",(VLOOKUP(B14,'KAYIT LİSTESİ'!$B$4:$H$1015,3,0)))</f>
        <v>354</v>
      </c>
      <c r="D14" s="542">
        <f>IF(ISERROR(VLOOKUP(B14,'KAYIT LİSTESİ'!$B$4:$H$1015,4,0)),"",(VLOOKUP(B14,'KAYIT LİSTESİ'!$B$4:$H$1015,4,0)))</f>
        <v>34455</v>
      </c>
      <c r="E14" s="550" t="str">
        <f>IF(ISERROR(VLOOKUP(B14,'KAYIT LİSTESİ'!$B$4:$H$1015,5,0)),"",(VLOOKUP(B14,'KAYIT LİSTESİ'!$B$4:$H$1015,5,0)))</f>
        <v>NURDAN BOZ</v>
      </c>
      <c r="F14" s="550" t="str">
        <f>IF(ISERROR(VLOOKUP(B14,'KAYIT LİSTESİ'!$B$4:$H$1015,6,0)),"",(VLOOKUP(B14,'KAYIT LİSTESİ'!$B$4:$H$1015,6,0)))</f>
        <v>BURSA-OSMANGAZİ BELEDİYESPOR</v>
      </c>
      <c r="G14" s="545"/>
      <c r="H14" s="626"/>
      <c r="I14" s="541">
        <v>8</v>
      </c>
      <c r="J14" s="541">
        <v>8</v>
      </c>
      <c r="K14" s="548" t="s">
        <v>268</v>
      </c>
      <c r="L14" s="546">
        <f>IF(ISERROR(VLOOKUP(K14,'KAYIT LİSTESİ'!$B$4:$H$1015,3,0)),"",(VLOOKUP(K14,'KAYIT LİSTESİ'!$B$4:$H$1015,3,0)))</f>
        <v>355</v>
      </c>
      <c r="M14" s="542">
        <f>IF(ISERROR(VLOOKUP(K14,'KAYIT LİSTESİ'!$B$4:$H$1015,4,0)),"",(VLOOKUP(K14,'KAYIT LİSTESİ'!$B$4:$H$1015,4,0)))</f>
        <v>35376</v>
      </c>
      <c r="N14" s="550" t="str">
        <f>IF(ISERROR(VLOOKUP(K14,'KAYIT LİSTESİ'!$B$4:$H$1015,5,0)),"",(VLOOKUP(K14,'KAYIT LİSTESİ'!$B$4:$H$1015,5,0)))</f>
        <v>SERAY ŞENTÜRK</v>
      </c>
      <c r="O14" s="550" t="str">
        <f>IF(ISERROR(VLOOKUP(K14,'KAYIT LİSTESİ'!$B$4:$H$1015,6,0)),"",(VLOOKUP(K14,'KAYIT LİSTESİ'!$B$4:$H$1015,6,0)))</f>
        <v>BURSA-OSMANGAZİ BELEDİYESPOR</v>
      </c>
      <c r="P14" s="545"/>
    </row>
    <row r="15" spans="1:16" ht="36.75" customHeight="1">
      <c r="A15" s="732" t="s">
        <v>712</v>
      </c>
      <c r="B15" s="732"/>
      <c r="C15" s="732"/>
      <c r="D15" s="732"/>
      <c r="E15" s="732"/>
      <c r="F15" s="732"/>
      <c r="G15" s="732"/>
      <c r="H15" s="214"/>
      <c r="J15" s="735" t="s">
        <v>275</v>
      </c>
      <c r="K15" s="735"/>
      <c r="L15" s="735"/>
      <c r="M15" s="735"/>
      <c r="N15" s="735"/>
      <c r="O15" s="735"/>
      <c r="P15" s="735"/>
    </row>
    <row r="16" spans="1:16" ht="36.75" customHeight="1">
      <c r="A16" s="733" t="s">
        <v>15</v>
      </c>
      <c r="B16" s="734"/>
      <c r="C16" s="734"/>
      <c r="D16" s="734"/>
      <c r="E16" s="734"/>
      <c r="F16" s="734"/>
      <c r="G16" s="734"/>
      <c r="H16" s="215"/>
      <c r="I16" s="498"/>
      <c r="J16" s="742" t="s">
        <v>6</v>
      </c>
      <c r="K16" s="744"/>
      <c r="L16" s="742" t="s">
        <v>74</v>
      </c>
      <c r="M16" s="742" t="s">
        <v>20</v>
      </c>
      <c r="N16" s="742" t="s">
        <v>7</v>
      </c>
      <c r="O16" s="742" t="s">
        <v>152</v>
      </c>
      <c r="P16" s="742" t="s">
        <v>156</v>
      </c>
    </row>
    <row r="17" spans="1:16" ht="36.75" customHeight="1">
      <c r="A17" s="628" t="s">
        <v>11</v>
      </c>
      <c r="B17" s="628" t="s">
        <v>76</v>
      </c>
      <c r="C17" s="628" t="s">
        <v>75</v>
      </c>
      <c r="D17" s="629" t="s">
        <v>12</v>
      </c>
      <c r="E17" s="630" t="s">
        <v>13</v>
      </c>
      <c r="F17" s="630" t="s">
        <v>153</v>
      </c>
      <c r="G17" s="628" t="s">
        <v>156</v>
      </c>
      <c r="H17" s="631"/>
      <c r="I17" s="498"/>
      <c r="J17" s="743"/>
      <c r="K17" s="744"/>
      <c r="L17" s="743"/>
      <c r="M17" s="743"/>
      <c r="N17" s="743"/>
      <c r="O17" s="743"/>
      <c r="P17" s="743"/>
    </row>
    <row r="18" spans="1:16" ht="36.75" customHeight="1">
      <c r="A18" s="541">
        <v>1</v>
      </c>
      <c r="B18" s="548" t="s">
        <v>520</v>
      </c>
      <c r="C18" s="546">
        <f>IF(ISERROR(VLOOKUP(B18,'KAYIT LİSTESİ'!$B$4:$H$1015,3,0)),"",(VLOOKUP(B18,'KAYIT LİSTESİ'!$B$4:$H$1015,3,0)))</f>
        <v>350</v>
      </c>
      <c r="D18" s="542">
        <f>IF(ISERROR(VLOOKUP(B18,'KAYIT LİSTESİ'!$B$4:$H$1015,4,0)),"",(VLOOKUP(B18,'KAYIT LİSTESİ'!$B$4:$H$1015,4,0)))</f>
        <v>33999</v>
      </c>
      <c r="E18" s="550" t="str">
        <f>IF(ISERROR(VLOOKUP(B18,'KAYIT LİSTESİ'!$B$4:$H$1015,5,0)),"",(VLOOKUP(B18,'KAYIT LİSTESİ'!$B$4:$H$1015,5,0)))</f>
        <v>SEHRİYE NUR ÖZSOY</v>
      </c>
      <c r="F18" s="550" t="str">
        <f>IF(ISERROR(VLOOKUP(B18,'KAYIT LİSTESİ'!$B$4:$H$1015,6,0)),"",(VLOOKUP(B18,'KAYIT LİSTESİ'!$B$4:$H$1015,6,0)))</f>
        <v>MERSİN-MESKİSPOR</v>
      </c>
      <c r="G18" s="545"/>
      <c r="H18" s="632"/>
      <c r="I18" s="498"/>
      <c r="J18" s="541">
        <v>1</v>
      </c>
      <c r="K18" s="548" t="s">
        <v>283</v>
      </c>
      <c r="L18" s="633">
        <f>IF(ISERROR(VLOOKUP(K18,'KAYIT LİSTESİ'!$B$4:$H$1015,3,0)),"",(VLOOKUP(K18,'KAYIT LİSTESİ'!$B$4:$H$1015,3,0)))</f>
        <v>361</v>
      </c>
      <c r="M18" s="634">
        <f>IF(ISERROR(VLOOKUP(K18,'KAYIT LİSTESİ'!$B$4:$H$1015,4,0)),"",(VLOOKUP(K18,'KAYIT LİSTESİ'!$B$4:$H$1015,4,0)))</f>
        <v>35565</v>
      </c>
      <c r="N18" s="635" t="str">
        <f>IF(ISERROR(VLOOKUP(K18,'KAYIT LİSTESİ'!$B$4:$H$1015,5,0)),"",(VLOOKUP(K18,'KAYIT LİSTESİ'!$B$4:$H$1015,5,0)))</f>
        <v>DİLAN ERDEMİR</v>
      </c>
      <c r="O18" s="635" t="str">
        <f>IF(ISERROR(VLOOKUP(K18,'KAYIT LİSTESİ'!$B$4:$H$1015,6,0)),"",(VLOOKUP(K18,'KAYIT LİSTESİ'!$B$4:$H$1015,6,0)))</f>
        <v>BURSA-OSMANGAZİ BELEDİYESPOR</v>
      </c>
      <c r="P18" s="636"/>
    </row>
    <row r="19" spans="1:16" ht="36.75" customHeight="1">
      <c r="A19" s="541">
        <v>2</v>
      </c>
      <c r="B19" s="548" t="s">
        <v>521</v>
      </c>
      <c r="C19" s="546">
        <f>IF(ISERROR(VLOOKUP(B19,'KAYIT LİSTESİ'!$B$4:$H$1015,3,0)),"",(VLOOKUP(B19,'KAYIT LİSTESİ'!$B$4:$H$1015,3,0)))</f>
        <v>256</v>
      </c>
      <c r="D19" s="542" t="str">
        <f>IF(ISERROR(VLOOKUP(B19,'KAYIT LİSTESİ'!$B$4:$H$1015,4,0)),"",(VLOOKUP(B19,'KAYIT LİSTESİ'!$B$4:$H$1015,4,0)))</f>
        <v>28 01 1997</v>
      </c>
      <c r="E19" s="550" t="str">
        <f>IF(ISERROR(VLOOKUP(B19,'KAYIT LİSTESİ'!$B$4:$H$1015,5,0)),"",(VLOOKUP(B19,'KAYIT LİSTESİ'!$B$4:$H$1015,5,0)))</f>
        <v>Gamze ŞİMŞEK</v>
      </c>
      <c r="F19" s="550" t="str">
        <f>IF(ISERROR(VLOOKUP(B19,'KAYIT LİSTESİ'!$B$4:$H$1015,6,0)),"",(VLOOKUP(B19,'KAYIT LİSTESİ'!$B$4:$H$1015,6,0)))</f>
        <v>İSTANBUL-BEŞİKTAŞ J.K</v>
      </c>
      <c r="G19" s="545"/>
      <c r="H19" s="632"/>
      <c r="I19" s="498"/>
      <c r="J19" s="541">
        <v>2</v>
      </c>
      <c r="K19" s="548" t="s">
        <v>284</v>
      </c>
      <c r="L19" s="633">
        <f>IF(ISERROR(VLOOKUP(K19,'KAYIT LİSTESİ'!$B$4:$H$1015,3,0)),"",(VLOOKUP(K19,'KAYIT LİSTESİ'!$B$4:$H$1015,3,0)))</f>
        <v>341</v>
      </c>
      <c r="M19" s="634">
        <f>IF(ISERROR(VLOOKUP(K19,'KAYIT LİSTESİ'!$B$4:$H$1015,4,0)),"",(VLOOKUP(K19,'KAYIT LİSTESİ'!$B$4:$H$1015,4,0)))</f>
        <v>35382</v>
      </c>
      <c r="N19" s="635" t="str">
        <f>IF(ISERROR(VLOOKUP(K19,'KAYIT LİSTESİ'!$B$4:$H$1015,5,0)),"",(VLOOKUP(K19,'KAYIT LİSTESİ'!$B$4:$H$1015,5,0)))</f>
        <v>ESRA AKBAŞ</v>
      </c>
      <c r="O19" s="635" t="str">
        <f>IF(ISERROR(VLOOKUP(K19,'KAYIT LİSTESİ'!$B$4:$H$1015,6,0)),"",(VLOOKUP(K19,'KAYIT LİSTESİ'!$B$4:$H$1015,6,0)))</f>
        <v>MERSİN-MESKİSPOR</v>
      </c>
      <c r="P19" s="636"/>
    </row>
    <row r="20" spans="1:16" ht="36.75" customHeight="1">
      <c r="A20" s="541">
        <v>3</v>
      </c>
      <c r="B20" s="548" t="s">
        <v>522</v>
      </c>
      <c r="C20" s="546">
        <f>IF(ISERROR(VLOOKUP(B20,'KAYIT LİSTESİ'!$B$4:$H$1015,3,0)),"",(VLOOKUP(B20,'KAYIT LİSTESİ'!$B$4:$H$1015,3,0)))</f>
        <v>369</v>
      </c>
      <c r="D20" s="542">
        <f>IF(ISERROR(VLOOKUP(B20,'KAYIT LİSTESİ'!$B$4:$H$1015,4,0)),"",(VLOOKUP(B20,'KAYIT LİSTESİ'!$B$4:$H$1015,4,0)))</f>
        <v>33029</v>
      </c>
      <c r="E20" s="550" t="str">
        <f>IF(ISERROR(VLOOKUP(B20,'KAYIT LİSTESİ'!$B$4:$H$1015,5,0)),"",(VLOOKUP(B20,'KAYIT LİSTESİ'!$B$4:$H$1015,5,0)))</f>
        <v>MELİKE ARSLAN CAN</v>
      </c>
      <c r="F20" s="550" t="str">
        <f>IF(ISERROR(VLOOKUP(B20,'KAYIT LİSTESİ'!$B$4:$H$1015,6,0)),"",(VLOOKUP(B20,'KAYIT LİSTESİ'!$B$4:$H$1015,6,0)))</f>
        <v>İSTANBUL-ÜSKÜDAR BELEDİYESİ SPOR KULÜBÜ</v>
      </c>
      <c r="G20" s="545"/>
      <c r="H20" s="632"/>
      <c r="I20" s="498"/>
      <c r="J20" s="541">
        <v>3</v>
      </c>
      <c r="K20" s="548" t="s">
        <v>285</v>
      </c>
      <c r="L20" s="633">
        <f>IF(ISERROR(VLOOKUP(K20,'KAYIT LİSTESİ'!$B$4:$H$1015,3,0)),"",(VLOOKUP(K20,'KAYIT LİSTESİ'!$B$4:$H$1015,3,0)))</f>
        <v>334</v>
      </c>
      <c r="M20" s="634">
        <f>IF(ISERROR(VLOOKUP(K20,'KAYIT LİSTESİ'!$B$4:$H$1015,4,0)),"",(VLOOKUP(K20,'KAYIT LİSTESİ'!$B$4:$H$1015,4,0)))</f>
        <v>34772</v>
      </c>
      <c r="N20" s="635" t="str">
        <f>IF(ISERROR(VLOOKUP(K20,'KAYIT LİSTESİ'!$B$4:$H$1015,5,0)),"",(VLOOKUP(K20,'KAYIT LİSTESİ'!$B$4:$H$1015,5,0)))</f>
        <v>MERVE KARACA</v>
      </c>
      <c r="O20" s="635" t="str">
        <f>IF(ISERROR(VLOOKUP(K20,'KAYIT LİSTESİ'!$B$4:$H$1015,6,0)),"",(VLOOKUP(K20,'KAYIT LİSTESİ'!$B$4:$H$1015,6,0)))</f>
        <v>İZMİR-İZMİR BÜYÜKŞEHİR BELEDİYE SPOR KLUBÜ</v>
      </c>
      <c r="P20" s="636"/>
    </row>
    <row r="21" spans="1:16" ht="36.75" customHeight="1">
      <c r="A21" s="541">
        <v>4</v>
      </c>
      <c r="B21" s="548" t="s">
        <v>523</v>
      </c>
      <c r="C21" s="546">
        <f>IF(ISERROR(VLOOKUP(B21,'KAYIT LİSTESİ'!$B$4:$H$1015,3,0)),"",(VLOOKUP(B21,'KAYIT LİSTESİ'!$B$4:$H$1015,3,0)))</f>
        <v>298</v>
      </c>
      <c r="D21" s="542">
        <f>IF(ISERROR(VLOOKUP(B21,'KAYIT LİSTESİ'!$B$4:$H$1015,4,0)),"",(VLOOKUP(B21,'KAYIT LİSTESİ'!$B$4:$H$1015,4,0)))</f>
        <v>31276</v>
      </c>
      <c r="E21" s="550" t="str">
        <f>IF(ISERROR(VLOOKUP(B21,'KAYIT LİSTESİ'!$B$4:$H$1015,5,0)),"",(VLOOKUP(B21,'KAYIT LİSTESİ'!$B$4:$H$1015,5,0)))</f>
        <v>SEMA APAK</v>
      </c>
      <c r="F21" s="550" t="str">
        <f>IF(ISERROR(VLOOKUP(B21,'KAYIT LİSTESİ'!$B$4:$H$1015,6,0)),"",(VLOOKUP(B21,'KAYIT LİSTESİ'!$B$4:$H$1015,6,0)))</f>
        <v>İSTANBUL-ENKA SPOR KULÜBÜ</v>
      </c>
      <c r="G21" s="545"/>
      <c r="H21" s="632"/>
      <c r="I21" s="498"/>
      <c r="J21" s="541">
        <v>4</v>
      </c>
      <c r="K21" s="548" t="s">
        <v>286</v>
      </c>
      <c r="L21" s="633">
        <f>IF(ISERROR(VLOOKUP(K21,'KAYIT LİSTESİ'!$B$4:$H$1015,3,0)),"",(VLOOKUP(K21,'KAYIT LİSTESİ'!$B$4:$H$1015,3,0)))</f>
        <v>257</v>
      </c>
      <c r="M21" s="634">
        <f>IF(ISERROR(VLOOKUP(K21,'KAYIT LİSTESİ'!$B$4:$H$1015,4,0)),"",(VLOOKUP(K21,'KAYIT LİSTESİ'!$B$4:$H$1015,4,0)))</f>
        <v>34051</v>
      </c>
      <c r="N21" s="635" t="str">
        <f>IF(ISERROR(VLOOKUP(K21,'KAYIT LİSTESİ'!$B$4:$H$1015,5,0)),"",(VLOOKUP(K21,'KAYIT LİSTESİ'!$B$4:$H$1015,5,0)))</f>
        <v>ŞUHEDA YILDIZ</v>
      </c>
      <c r="O21" s="635" t="str">
        <f>IF(ISERROR(VLOOKUP(K21,'KAYIT LİSTESİ'!$B$4:$H$1015,6,0)),"",(VLOOKUP(K21,'KAYIT LİSTESİ'!$B$4:$H$1015,6,0)))</f>
        <v>İSTANBUL-BEŞİKTAŞ J.K</v>
      </c>
      <c r="P21" s="636"/>
    </row>
    <row r="22" spans="1:16" ht="36.75" customHeight="1">
      <c r="A22" s="541">
        <v>5</v>
      </c>
      <c r="B22" s="548" t="s">
        <v>524</v>
      </c>
      <c r="C22" s="546">
        <f>IF(ISERROR(VLOOKUP(B22,'KAYIT LİSTESİ'!$B$4:$H$1015,3,0)),"",(VLOOKUP(B22,'KAYIT LİSTESİ'!$B$4:$H$1015,3,0)))</f>
        <v>312</v>
      </c>
      <c r="D22" s="542">
        <f>IF(ISERROR(VLOOKUP(B22,'KAYIT LİSTESİ'!$B$4:$H$1015,4,0)),"",(VLOOKUP(B22,'KAYIT LİSTESİ'!$B$4:$H$1015,4,0)))</f>
        <v>34157</v>
      </c>
      <c r="E22" s="550" t="str">
        <f>IF(ISERROR(VLOOKUP(B22,'KAYIT LİSTESİ'!$B$4:$H$1015,5,0)),"",(VLOOKUP(B22,'KAYIT LİSTESİ'!$B$4:$H$1015,5,0)))</f>
        <v>EMEL ŞANLI</v>
      </c>
      <c r="F22" s="550" t="str">
        <f>IF(ISERROR(VLOOKUP(B22,'KAYIT LİSTESİ'!$B$4:$H$1015,6,0)),"",(VLOOKUP(B22,'KAYIT LİSTESİ'!$B$4:$H$1015,6,0)))</f>
        <v>İSTANBUL-FENERBAHÇE</v>
      </c>
      <c r="G22" s="545"/>
      <c r="H22" s="632"/>
      <c r="I22" s="498"/>
      <c r="J22" s="541">
        <v>5</v>
      </c>
      <c r="K22" s="548" t="s">
        <v>287</v>
      </c>
      <c r="L22" s="633">
        <f>IF(ISERROR(VLOOKUP(K22,'KAYIT LİSTESİ'!$B$4:$H$1015,3,0)),"",(VLOOKUP(K22,'KAYIT LİSTESİ'!$B$4:$H$1015,3,0)))</f>
        <v>275</v>
      </c>
      <c r="M22" s="634">
        <f>IF(ISERROR(VLOOKUP(K22,'KAYIT LİSTESİ'!$B$4:$H$1015,4,0)),"",(VLOOKUP(K22,'KAYIT LİSTESİ'!$B$4:$H$1015,4,0)))</f>
        <v>35934</v>
      </c>
      <c r="N22" s="635" t="str">
        <f>IF(ISERROR(VLOOKUP(K22,'KAYIT LİSTESİ'!$B$4:$H$1015,5,0)),"",(VLOOKUP(K22,'KAYIT LİSTESİ'!$B$4:$H$1015,5,0)))</f>
        <v>Hatice Nur AYDOĞDU</v>
      </c>
      <c r="O22" s="635" t="str">
        <f>IF(ISERROR(VLOOKUP(K22,'KAYIT LİSTESİ'!$B$4:$H$1015,6,0)),"",(VLOOKUP(K22,'KAYIT LİSTESİ'!$B$4:$H$1015,6,0)))</f>
        <v>BURSA-BURSA BÜYÜKŞEHİR BELEDİYESPOR K.</v>
      </c>
      <c r="P22" s="636"/>
    </row>
    <row r="23" spans="1:16" ht="36.75" customHeight="1">
      <c r="A23" s="541">
        <v>6</v>
      </c>
      <c r="B23" s="548" t="s">
        <v>525</v>
      </c>
      <c r="C23" s="546">
        <f>IF(ISERROR(VLOOKUP(B23,'KAYIT LİSTESİ'!$B$4:$H$1015,3,0)),"",(VLOOKUP(B23,'KAYIT LİSTESİ'!$B$4:$H$1015,3,0)))</f>
        <v>279</v>
      </c>
      <c r="D23" s="542">
        <f>IF(ISERROR(VLOOKUP(B23,'KAYIT LİSTESİ'!$B$4:$H$1015,4,0)),"",(VLOOKUP(B23,'KAYIT LİSTESİ'!$B$4:$H$1015,4,0)))</f>
        <v>34911</v>
      </c>
      <c r="E23" s="550" t="str">
        <f>IF(ISERROR(VLOOKUP(B23,'KAYIT LİSTESİ'!$B$4:$H$1015,5,0)),"",(VLOOKUP(B23,'KAYIT LİSTESİ'!$B$4:$H$1015,5,0)))</f>
        <v>Özge SOYLU</v>
      </c>
      <c r="F23" s="550" t="str">
        <f>IF(ISERROR(VLOOKUP(B23,'KAYIT LİSTESİ'!$B$4:$H$1015,6,0)),"",(VLOOKUP(B23,'KAYIT LİSTESİ'!$B$4:$H$1015,6,0)))</f>
        <v>BURSA-BURSA BÜYÜKŞEHİR BELEDİYESPOR K.</v>
      </c>
      <c r="G23" s="545"/>
      <c r="H23" s="632"/>
      <c r="I23" s="498"/>
      <c r="J23" s="541">
        <v>6</v>
      </c>
      <c r="K23" s="548" t="s">
        <v>288</v>
      </c>
      <c r="L23" s="633">
        <f>IF(ISERROR(VLOOKUP(K23,'KAYIT LİSTESİ'!$B$4:$H$1015,3,0)),"",(VLOOKUP(K23,'KAYIT LİSTESİ'!$B$4:$H$1015,3,0)))</f>
        <v>376</v>
      </c>
      <c r="M23" s="634">
        <f>IF(ISERROR(VLOOKUP(K23,'KAYIT LİSTESİ'!$B$4:$H$1015,4,0)),"",(VLOOKUP(K23,'KAYIT LİSTESİ'!$B$4:$H$1015,4,0)))</f>
        <v>35885</v>
      </c>
      <c r="N23" s="635" t="str">
        <f>IF(ISERROR(VLOOKUP(K23,'KAYIT LİSTESİ'!$B$4:$H$1015,5,0)),"",(VLOOKUP(K23,'KAYIT LİSTESİ'!$B$4:$H$1015,5,0)))</f>
        <v>MİRAY AKBULUT</v>
      </c>
      <c r="O23" s="635" t="str">
        <f>IF(ISERROR(VLOOKUP(K23,'KAYIT LİSTESİ'!$B$4:$H$1015,6,0)),"",(VLOOKUP(K23,'KAYIT LİSTESİ'!$B$4:$H$1015,6,0)))</f>
        <v>İSTANBUL-ÜSKÜDAR BELEDİYESİ SPOR KULÜBÜ</v>
      </c>
      <c r="P23" s="636"/>
    </row>
    <row r="24" spans="1:16" ht="36.75" customHeight="1">
      <c r="A24" s="541">
        <v>7</v>
      </c>
      <c r="B24" s="548" t="s">
        <v>526</v>
      </c>
      <c r="C24" s="546">
        <f>IF(ISERROR(VLOOKUP(B24,'KAYIT LİSTESİ'!$B$4:$H$1015,3,0)),"",(VLOOKUP(B24,'KAYIT LİSTESİ'!$B$4:$H$1015,3,0)))</f>
        <v>330</v>
      </c>
      <c r="D24" s="542">
        <f>IF(ISERROR(VLOOKUP(B24,'KAYIT LİSTESİ'!$B$4:$H$1015,4,0)),"",(VLOOKUP(B24,'KAYIT LİSTESİ'!$B$4:$H$1015,4,0)))</f>
        <v>35065</v>
      </c>
      <c r="E24" s="550" t="str">
        <f>IF(ISERROR(VLOOKUP(B24,'KAYIT LİSTESİ'!$B$4:$H$1015,5,0)),"",(VLOOKUP(B24,'KAYIT LİSTESİ'!$B$4:$H$1015,5,0)))</f>
        <v>ELİF POLAT</v>
      </c>
      <c r="F24" s="550" t="str">
        <f>IF(ISERROR(VLOOKUP(B24,'KAYIT LİSTESİ'!$B$4:$H$1015,6,0)),"",(VLOOKUP(B24,'KAYIT LİSTESİ'!$B$4:$H$1015,6,0)))</f>
        <v>İZMİR-İZMİR BÜYÜKŞEHİR BELEDİYE SPOR KLUBÜ</v>
      </c>
      <c r="G24" s="545"/>
      <c r="H24" s="632"/>
      <c r="I24" s="498"/>
      <c r="J24" s="541">
        <v>7</v>
      </c>
      <c r="K24" s="548" t="s">
        <v>289</v>
      </c>
      <c r="L24" s="633">
        <f>IF(ISERROR(VLOOKUP(K24,'KAYIT LİSTESİ'!$B$4:$H$1015,3,0)),"",(VLOOKUP(K24,'KAYIT LİSTESİ'!$B$4:$H$1015,3,0)))</f>
        <v>305</v>
      </c>
      <c r="M24" s="634">
        <f>IF(ISERROR(VLOOKUP(K24,'KAYIT LİSTESİ'!$B$4:$H$1015,4,0)),"",(VLOOKUP(K24,'KAYIT LİSTESİ'!$B$4:$H$1015,4,0)))</f>
        <v>35272</v>
      </c>
      <c r="N24" s="635" t="str">
        <f>IF(ISERROR(VLOOKUP(K24,'KAYIT LİSTESİ'!$B$4:$H$1015,5,0)),"",(VLOOKUP(K24,'KAYIT LİSTESİ'!$B$4:$H$1015,5,0)))</f>
        <v>DEMET PARLAK</v>
      </c>
      <c r="O24" s="635" t="str">
        <f>IF(ISERROR(VLOOKUP(K24,'KAYIT LİSTESİ'!$B$4:$H$1015,6,0)),"",(VLOOKUP(K24,'KAYIT LİSTESİ'!$B$4:$H$1015,6,0)))</f>
        <v>İSTANBUL-FENERBAHÇE</v>
      </c>
      <c r="P24" s="636"/>
    </row>
    <row r="25" spans="1:16" ht="36.75" customHeight="1">
      <c r="A25" s="541">
        <v>8</v>
      </c>
      <c r="B25" s="548" t="s">
        <v>527</v>
      </c>
      <c r="C25" s="546">
        <f>IF(ISERROR(VLOOKUP(B25,'KAYIT LİSTESİ'!$B$4:$H$1015,3,0)),"",(VLOOKUP(B25,'KAYIT LİSTESİ'!$B$4:$H$1015,3,0)))</f>
        <v>359</v>
      </c>
      <c r="D25" s="542">
        <f>IF(ISERROR(VLOOKUP(B25,'KAYIT LİSTESİ'!$B$4:$H$1015,4,0)),"",(VLOOKUP(B25,'KAYIT LİSTESİ'!$B$4:$H$1015,4,0)))</f>
        <v>35324</v>
      </c>
      <c r="E25" s="550" t="str">
        <f>IF(ISERROR(VLOOKUP(B25,'KAYIT LİSTESİ'!$B$4:$H$1015,5,0)),"",(VLOOKUP(B25,'KAYIT LİSTESİ'!$B$4:$H$1015,5,0)))</f>
        <v>RUMEYSA EFE</v>
      </c>
      <c r="F25" s="550" t="str">
        <f>IF(ISERROR(VLOOKUP(B25,'KAYIT LİSTESİ'!$B$4:$H$1015,6,0)),"",(VLOOKUP(B25,'KAYIT LİSTESİ'!$B$4:$H$1015,6,0)))</f>
        <v>BURSA-OSMANGAZİ BELEDİYESPOR</v>
      </c>
      <c r="G25" s="545"/>
      <c r="H25" s="632"/>
      <c r="I25" s="498"/>
      <c r="J25" s="541">
        <v>8</v>
      </c>
      <c r="K25" s="548" t="s">
        <v>290</v>
      </c>
      <c r="L25" s="633">
        <f>IF(ISERROR(VLOOKUP(K25,'KAYIT LİSTESİ'!$B$4:$H$1015,3,0)),"",(VLOOKUP(K25,'KAYIT LİSTESİ'!$B$4:$H$1015,3,0)))</f>
        <v>290</v>
      </c>
      <c r="M25" s="634">
        <f>IF(ISERROR(VLOOKUP(K25,'KAYIT LİSTESİ'!$B$4:$H$1015,4,0)),"",(VLOOKUP(K25,'KAYIT LİSTESİ'!$B$4:$H$1015,4,0)))</f>
        <v>34483</v>
      </c>
      <c r="N25" s="635" t="str">
        <f>IF(ISERROR(VLOOKUP(K25,'KAYIT LİSTESİ'!$B$4:$H$1015,5,0)),"",(VLOOKUP(K25,'KAYIT LİSTESİ'!$B$4:$H$1015,5,0)))</f>
        <v>ELMAS SEDA FIRTINA</v>
      </c>
      <c r="O25" s="635" t="str">
        <f>IF(ISERROR(VLOOKUP(K25,'KAYIT LİSTESİ'!$B$4:$H$1015,6,0)),"",(VLOOKUP(K25,'KAYIT LİSTESİ'!$B$4:$H$1015,6,0)))</f>
        <v>İSTANBUL-ENKA SPOR KULÜBÜ</v>
      </c>
      <c r="P25" s="636"/>
    </row>
    <row r="26" spans="1:16" ht="36.75" customHeight="1">
      <c r="A26" s="735" t="s">
        <v>483</v>
      </c>
      <c r="B26" s="735"/>
      <c r="C26" s="735"/>
      <c r="D26" s="735"/>
      <c r="E26" s="735"/>
      <c r="F26" s="735"/>
      <c r="G26" s="735"/>
      <c r="H26" s="216"/>
      <c r="J26" s="735" t="s">
        <v>218</v>
      </c>
      <c r="K26" s="735"/>
      <c r="L26" s="735"/>
      <c r="M26" s="735"/>
      <c r="N26" s="735"/>
      <c r="O26" s="735"/>
      <c r="P26" s="735"/>
    </row>
    <row r="27" spans="1:16" ht="36.75" customHeight="1">
      <c r="A27" s="736" t="s">
        <v>6</v>
      </c>
      <c r="B27" s="738"/>
      <c r="C27" s="736" t="s">
        <v>74</v>
      </c>
      <c r="D27" s="736" t="s">
        <v>20</v>
      </c>
      <c r="E27" s="736" t="s">
        <v>7</v>
      </c>
      <c r="F27" s="736" t="s">
        <v>152</v>
      </c>
      <c r="G27" s="736" t="s">
        <v>156</v>
      </c>
      <c r="H27" s="216"/>
      <c r="J27" s="736" t="s">
        <v>6</v>
      </c>
      <c r="K27" s="738"/>
      <c r="L27" s="736" t="s">
        <v>74</v>
      </c>
      <c r="M27" s="736" t="s">
        <v>20</v>
      </c>
      <c r="N27" s="736" t="s">
        <v>7</v>
      </c>
      <c r="O27" s="736" t="s">
        <v>152</v>
      </c>
      <c r="P27" s="736" t="s">
        <v>156</v>
      </c>
    </row>
    <row r="28" spans="1:16" ht="21.75" customHeight="1">
      <c r="A28" s="737"/>
      <c r="B28" s="738"/>
      <c r="C28" s="737"/>
      <c r="D28" s="737"/>
      <c r="E28" s="737"/>
      <c r="F28" s="737"/>
      <c r="G28" s="737"/>
      <c r="H28" s="216"/>
      <c r="J28" s="737"/>
      <c r="K28" s="738"/>
      <c r="L28" s="737"/>
      <c r="M28" s="737"/>
      <c r="N28" s="737"/>
      <c r="O28" s="737"/>
      <c r="P28" s="737"/>
    </row>
    <row r="29" spans="1:16" ht="36.75" customHeight="1">
      <c r="A29" s="586">
        <v>1</v>
      </c>
      <c r="B29" s="587" t="s">
        <v>411</v>
      </c>
      <c r="C29" s="594">
        <f>IF(ISERROR(VLOOKUP(B29,'KAYIT LİSTESİ'!$B$4:$H$1015,3,0)),"",(VLOOKUP(B29,'KAYIT LİSTESİ'!$B$4:$H$1015,3,0)))</f>
        <v>360</v>
      </c>
      <c r="D29" s="589">
        <f>IF(ISERROR(VLOOKUP(B29,'KAYIT LİSTESİ'!$B$4:$H$1015,4,0)),"",(VLOOKUP(B29,'KAYIT LİSTESİ'!$B$4:$H$1015,4,0)))</f>
        <v>33510</v>
      </c>
      <c r="E29" s="590" t="str">
        <f>IF(ISERROR(VLOOKUP(B29,'KAYIT LİSTESİ'!$B$4:$H$1015,5,0)),"",(VLOOKUP(B29,'KAYIT LİSTESİ'!$B$4:$H$1015,5,0)))</f>
        <v>DAMLA GÖNEN</v>
      </c>
      <c r="F29" s="590" t="str">
        <f>IF(ISERROR(VLOOKUP(B29,'KAYIT LİSTESİ'!$B$4:$H$1015,6,0)),"",(VLOOKUP(B29,'KAYIT LİSTESİ'!$B$4:$H$1015,6,0)))</f>
        <v>BURSA-OSMANGAZİ BELEDİYESPOR</v>
      </c>
      <c r="G29" s="636"/>
      <c r="H29" s="215"/>
      <c r="I29" s="498"/>
      <c r="J29" s="586">
        <v>1</v>
      </c>
      <c r="K29" s="587" t="s">
        <v>219</v>
      </c>
      <c r="L29" s="594">
        <f>IF(ISERROR(VLOOKUP(K29,'KAYIT LİSTESİ'!$B$4:$H$1015,3,0)),"",(VLOOKUP(K29,'KAYIT LİSTESİ'!$B$4:$H$1015,3,0)))</f>
        <v>366</v>
      </c>
      <c r="M29" s="589">
        <f>IF(ISERROR(VLOOKUP(K29,'KAYIT LİSTESİ'!$B$4:$H$1015,4,0)),"",(VLOOKUP(K29,'KAYIT LİSTESİ'!$B$4:$H$1015,4,0)))</f>
        <v>33973</v>
      </c>
      <c r="N29" s="590" t="str">
        <f>IF(ISERROR(VLOOKUP(K29,'KAYIT LİSTESİ'!$B$4:$H$1015,5,0)),"",(VLOOKUP(K29,'KAYIT LİSTESİ'!$B$4:$H$1015,5,0)))</f>
        <v>SEDA ERBAY</v>
      </c>
      <c r="O29" s="590" t="str">
        <f>IF(ISERROR(VLOOKUP(K29,'KAYIT LİSTESİ'!$B$4:$H$1015,6,0)),"",(VLOOKUP(K29,'KAYIT LİSTESİ'!$B$4:$H$1015,6,0)))</f>
        <v>BURSA-OSMANGAZİ BELEDİYESPOR</v>
      </c>
      <c r="P29" s="636"/>
    </row>
    <row r="30" spans="1:16" ht="36.75" customHeight="1">
      <c r="A30" s="586">
        <v>2</v>
      </c>
      <c r="B30" s="587" t="s">
        <v>412</v>
      </c>
      <c r="C30" s="594">
        <f>IF(ISERROR(VLOOKUP(B30,'KAYIT LİSTESİ'!$B$4:$H$1015,3,0)),"",(VLOOKUP(B30,'KAYIT LİSTESİ'!$B$4:$H$1015,3,0)))</f>
        <v>346</v>
      </c>
      <c r="D30" s="589">
        <f>IF(ISERROR(VLOOKUP(B30,'KAYIT LİSTESİ'!$B$4:$H$1015,4,0)),"",(VLOOKUP(B30,'KAYIT LİSTESİ'!$B$4:$H$1015,4,0)))</f>
        <v>32235</v>
      </c>
      <c r="E30" s="590" t="str">
        <f>IF(ISERROR(VLOOKUP(B30,'KAYIT LİSTESİ'!$B$4:$H$1015,5,0)),"",(VLOOKUP(B30,'KAYIT LİSTESİ'!$B$4:$H$1015,5,0)))</f>
        <v>MERVE İNAN</v>
      </c>
      <c r="F30" s="590" t="str">
        <f>IF(ISERROR(VLOOKUP(B30,'KAYIT LİSTESİ'!$B$4:$H$1015,6,0)),"",(VLOOKUP(B30,'KAYIT LİSTESİ'!$B$4:$H$1015,6,0)))</f>
        <v>MERSİN-MESKİSPOR</v>
      </c>
      <c r="G30" s="636"/>
      <c r="H30" s="631"/>
      <c r="I30" s="498"/>
      <c r="J30" s="586">
        <v>2</v>
      </c>
      <c r="K30" s="587" t="s">
        <v>220</v>
      </c>
      <c r="L30" s="594">
        <f>IF(ISERROR(VLOOKUP(K30,'KAYIT LİSTESİ'!$B$4:$H$1015,3,0)),"",(VLOOKUP(K30,'KAYIT LİSTESİ'!$B$4:$H$1015,3,0)))</f>
        <v>343</v>
      </c>
      <c r="M30" s="589">
        <f>IF(ISERROR(VLOOKUP(K30,'KAYIT LİSTESİ'!$B$4:$H$1015,4,0)),"",(VLOOKUP(K30,'KAYIT LİSTESİ'!$B$4:$H$1015,4,0)))</f>
        <v>34634</v>
      </c>
      <c r="N30" s="590" t="str">
        <f>IF(ISERROR(VLOOKUP(K30,'KAYIT LİSTESİ'!$B$4:$H$1015,5,0)),"",(VLOOKUP(K30,'KAYIT LİSTESİ'!$B$4:$H$1015,5,0)))</f>
        <v>H.BALA ASLAN</v>
      </c>
      <c r="O30" s="590" t="str">
        <f>IF(ISERROR(VLOOKUP(K30,'KAYIT LİSTESİ'!$B$4:$H$1015,6,0)),"",(VLOOKUP(K30,'KAYIT LİSTESİ'!$B$4:$H$1015,6,0)))</f>
        <v>MERSİN-MESKİSPOR</v>
      </c>
      <c r="P30" s="636"/>
    </row>
    <row r="31" spans="1:16" ht="36.75" customHeight="1">
      <c r="A31" s="586">
        <v>3</v>
      </c>
      <c r="B31" s="587" t="s">
        <v>413</v>
      </c>
      <c r="C31" s="594">
        <f>IF(ISERROR(VLOOKUP(B31,'KAYIT LİSTESİ'!$B$4:$H$1015,3,0)),"",(VLOOKUP(B31,'KAYIT LİSTESİ'!$B$4:$H$1015,3,0)))</f>
        <v>328</v>
      </c>
      <c r="D31" s="589">
        <f>IF(ISERROR(VLOOKUP(B31,'KAYIT LİSTESİ'!$B$4:$H$1015,4,0)),"",(VLOOKUP(B31,'KAYIT LİSTESİ'!$B$4:$H$1015,4,0)))</f>
        <v>35054</v>
      </c>
      <c r="E31" s="590" t="str">
        <f>IF(ISERROR(VLOOKUP(B31,'KAYIT LİSTESİ'!$B$4:$H$1015,5,0)),"",(VLOOKUP(B31,'KAYIT LİSTESİ'!$B$4:$H$1015,5,0)))</f>
        <v>ÇİLEM SAĞLIK</v>
      </c>
      <c r="F31" s="590" t="str">
        <f>IF(ISERROR(VLOOKUP(B31,'KAYIT LİSTESİ'!$B$4:$H$1015,6,0)),"",(VLOOKUP(B31,'KAYIT LİSTESİ'!$B$4:$H$1015,6,0)))</f>
        <v>İZMİR-İZMİR BÜYÜKŞEHİR BELEDİYE SPOR KLUBÜ</v>
      </c>
      <c r="G31" s="636"/>
      <c r="H31" s="632"/>
      <c r="I31" s="498"/>
      <c r="J31" s="586">
        <v>3</v>
      </c>
      <c r="K31" s="587" t="s">
        <v>221</v>
      </c>
      <c r="L31" s="594">
        <f>IF(ISERROR(VLOOKUP(K31,'KAYIT LİSTESİ'!$B$4:$H$1015,3,0)),"",(VLOOKUP(K31,'KAYIT LİSTESİ'!$B$4:$H$1015,3,0)))</f>
        <v>333</v>
      </c>
      <c r="M31" s="589">
        <f>IF(ISERROR(VLOOKUP(K31,'KAYIT LİSTESİ'!$B$4:$H$1015,4,0)),"",(VLOOKUP(K31,'KAYIT LİSTESİ'!$B$4:$H$1015,4,0)))</f>
        <v>35431</v>
      </c>
      <c r="N31" s="590" t="str">
        <f>IF(ISERROR(VLOOKUP(K31,'KAYIT LİSTESİ'!$B$4:$H$1015,5,0)),"",(VLOOKUP(K31,'KAYIT LİSTESİ'!$B$4:$H$1015,5,0)))</f>
        <v>MELİS KESTEKOĞLU</v>
      </c>
      <c r="O31" s="590" t="str">
        <f>IF(ISERROR(VLOOKUP(K31,'KAYIT LİSTESİ'!$B$4:$H$1015,6,0)),"",(VLOOKUP(K31,'KAYIT LİSTESİ'!$B$4:$H$1015,6,0)))</f>
        <v>İZMİR-İZMİR BÜYÜKŞEHİR BELEDİYE SPOR KLUBÜ</v>
      </c>
      <c r="P31" s="636"/>
    </row>
    <row r="32" spans="1:16" ht="36.75" customHeight="1">
      <c r="A32" s="586">
        <v>4</v>
      </c>
      <c r="B32" s="587" t="s">
        <v>414</v>
      </c>
      <c r="C32" s="594">
        <f>IF(ISERROR(VLOOKUP(B32,'KAYIT LİSTESİ'!$B$4:$H$1015,3,0)),"",(VLOOKUP(B32,'KAYIT LİSTESİ'!$B$4:$H$1015,3,0)))</f>
        <v>269</v>
      </c>
      <c r="D32" s="589" t="str">
        <f>IF(ISERROR(VLOOKUP(B32,'KAYIT LİSTESİ'!$B$4:$H$1015,4,0)),"",(VLOOKUP(B32,'KAYIT LİSTESİ'!$B$4:$H$1015,4,0)))</f>
        <v>07 09 1980</v>
      </c>
      <c r="E32" s="590" t="str">
        <f>IF(ISERROR(VLOOKUP(B32,'KAYIT LİSTESİ'!$B$4:$H$1015,5,0)),"",(VLOOKUP(B32,'KAYIT LİSTESİ'!$B$4:$H$1015,5,0)))</f>
        <v>Zübeyde YILDIZ</v>
      </c>
      <c r="F32" s="590" t="str">
        <f>IF(ISERROR(VLOOKUP(B32,'KAYIT LİSTESİ'!$B$4:$H$1015,6,0)),"",(VLOOKUP(B32,'KAYIT LİSTESİ'!$B$4:$H$1015,6,0)))</f>
        <v>İSTANBUL-BEŞİKTAŞ J.K</v>
      </c>
      <c r="G32" s="636"/>
      <c r="H32" s="632"/>
      <c r="I32" s="498"/>
      <c r="J32" s="586">
        <v>4</v>
      </c>
      <c r="K32" s="587" t="s">
        <v>222</v>
      </c>
      <c r="L32" s="594">
        <f>IF(ISERROR(VLOOKUP(K32,'KAYIT LİSTESİ'!$B$4:$H$1015,3,0)),"",(VLOOKUP(K32,'KAYIT LİSTESİ'!$B$4:$H$1015,3,0)))</f>
        <v>265</v>
      </c>
      <c r="M32" s="589" t="str">
        <f>IF(ISERROR(VLOOKUP(K32,'KAYIT LİSTESİ'!$B$4:$H$1015,4,0)),"",(VLOOKUP(K32,'KAYIT LİSTESİ'!$B$4:$H$1015,4,0)))</f>
        <v>20 03 1998</v>
      </c>
      <c r="N32" s="590" t="str">
        <f>IF(ISERROR(VLOOKUP(K32,'KAYIT LİSTESİ'!$B$4:$H$1015,5,0)),"",(VLOOKUP(K32,'KAYIT LİSTESİ'!$B$4:$H$1015,5,0)))</f>
        <v>Raziye ÇOBAN</v>
      </c>
      <c r="O32" s="590" t="str">
        <f>IF(ISERROR(VLOOKUP(K32,'KAYIT LİSTESİ'!$B$4:$H$1015,6,0)),"",(VLOOKUP(K32,'KAYIT LİSTESİ'!$B$4:$H$1015,6,0)))</f>
        <v>İSTANBUL-BEŞİKTAŞ J.K</v>
      </c>
      <c r="P32" s="636"/>
    </row>
    <row r="33" spans="1:16" ht="36.75" customHeight="1">
      <c r="A33" s="586">
        <v>5</v>
      </c>
      <c r="B33" s="587" t="s">
        <v>415</v>
      </c>
      <c r="C33" s="594">
        <f>IF(ISERROR(VLOOKUP(B33,'KAYIT LİSTESİ'!$B$4:$H$1015,3,0)),"",(VLOOKUP(B33,'KAYIT LİSTESİ'!$B$4:$H$1015,3,0)))</f>
        <v>284</v>
      </c>
      <c r="D33" s="589">
        <f>IF(ISERROR(VLOOKUP(B33,'KAYIT LİSTESİ'!$B$4:$H$1015,4,0)),"",(VLOOKUP(B33,'KAYIT LİSTESİ'!$B$4:$H$1015,4,0)))</f>
        <v>34712</v>
      </c>
      <c r="E33" s="590" t="str">
        <f>IF(ISERROR(VLOOKUP(B33,'KAYIT LİSTESİ'!$B$4:$H$1015,5,0)),"",(VLOOKUP(B33,'KAYIT LİSTESİ'!$B$4:$H$1015,5,0)))</f>
        <v>Şengül POLAT</v>
      </c>
      <c r="F33" s="590" t="str">
        <f>IF(ISERROR(VLOOKUP(B33,'KAYIT LİSTESİ'!$B$4:$H$1015,6,0)),"",(VLOOKUP(B33,'KAYIT LİSTESİ'!$B$4:$H$1015,6,0)))</f>
        <v>BURSA-BURSA BÜYÜKŞEHİR BELEDİYESPOR K.</v>
      </c>
      <c r="G33" s="636"/>
      <c r="H33" s="632"/>
      <c r="I33" s="498"/>
      <c r="J33" s="586">
        <v>5</v>
      </c>
      <c r="K33" s="587" t="s">
        <v>223</v>
      </c>
      <c r="L33" s="594">
        <f>IF(ISERROR(VLOOKUP(K33,'KAYIT LİSTESİ'!$B$4:$H$1015,3,0)),"",(VLOOKUP(K33,'KAYIT LİSTESİ'!$B$4:$H$1015,3,0)))</f>
        <v>273</v>
      </c>
      <c r="M33" s="589">
        <f>IF(ISERROR(VLOOKUP(K33,'KAYIT LİSTESİ'!$B$4:$H$1015,4,0)),"",(VLOOKUP(K33,'KAYIT LİSTESİ'!$B$4:$H$1015,4,0)))</f>
        <v>29994</v>
      </c>
      <c r="N33" s="590" t="str">
        <f>IF(ISERROR(VLOOKUP(K33,'KAYIT LİSTESİ'!$B$4:$H$1015,5,0)),"",(VLOOKUP(K33,'KAYIT LİSTESİ'!$B$4:$H$1015,5,0)))</f>
        <v>Filiz GÜL</v>
      </c>
      <c r="O33" s="590" t="str">
        <f>IF(ISERROR(VLOOKUP(K33,'KAYIT LİSTESİ'!$B$4:$H$1015,6,0)),"",(VLOOKUP(K33,'KAYIT LİSTESİ'!$B$4:$H$1015,6,0)))</f>
        <v>BURSA-BURSA BÜYÜKŞEHİR BELEDİYESPOR K.</v>
      </c>
      <c r="P33" s="636"/>
    </row>
    <row r="34" spans="1:16" ht="36.75" customHeight="1">
      <c r="A34" s="586">
        <v>6</v>
      </c>
      <c r="B34" s="587" t="s">
        <v>416</v>
      </c>
      <c r="C34" s="594">
        <f>IF(ISERROR(VLOOKUP(B34,'KAYIT LİSTESİ'!$B$4:$H$1015,3,0)),"",(VLOOKUP(B34,'KAYIT LİSTESİ'!$B$4:$H$1015,3,0)))</f>
        <v>379</v>
      </c>
      <c r="D34" s="589">
        <f>IF(ISERROR(VLOOKUP(B34,'KAYIT LİSTESİ'!$B$4:$H$1015,4,0)),"",(VLOOKUP(B34,'KAYIT LİSTESİ'!$B$4:$H$1015,4,0)))</f>
        <v>32874</v>
      </c>
      <c r="E34" s="590" t="str">
        <f>IF(ISERROR(VLOOKUP(B34,'KAYIT LİSTESİ'!$B$4:$H$1015,5,0)),"",(VLOOKUP(B34,'KAYIT LİSTESİ'!$B$4:$H$1015,5,0)))</f>
        <v>HALİME KILIÇ</v>
      </c>
      <c r="F34" s="590" t="str">
        <f>IF(ISERROR(VLOOKUP(B34,'KAYIT LİSTESİ'!$B$4:$H$1015,6,0)),"",(VLOOKUP(B34,'KAYIT LİSTESİ'!$B$4:$H$1015,6,0)))</f>
        <v>İSTANBUL-ÜSKÜDAR BELEDİYESİ SPOR KULÜBÜ</v>
      </c>
      <c r="G34" s="636"/>
      <c r="H34" s="632"/>
      <c r="I34" s="498"/>
      <c r="J34" s="586">
        <v>6</v>
      </c>
      <c r="K34" s="587" t="s">
        <v>224</v>
      </c>
      <c r="L34" s="594">
        <f>IF(ISERROR(VLOOKUP(K34,'KAYIT LİSTESİ'!$B$4:$H$1015,3,0)),"",(VLOOKUP(K34,'KAYIT LİSTESİ'!$B$4:$H$1015,3,0)))</f>
        <v>375</v>
      </c>
      <c r="M34" s="589">
        <f>IF(ISERROR(VLOOKUP(K34,'KAYIT LİSTESİ'!$B$4:$H$1015,4,0)),"",(VLOOKUP(K34,'KAYIT LİSTESİ'!$B$4:$H$1015,4,0)))</f>
        <v>34596</v>
      </c>
      <c r="N34" s="590" t="str">
        <f>IF(ISERROR(VLOOKUP(K34,'KAYIT LİSTESİ'!$B$4:$H$1015,5,0)),"",(VLOOKUP(K34,'KAYIT LİSTESİ'!$B$4:$H$1015,5,0)))</f>
        <v>HÜSNİYE BAŞ</v>
      </c>
      <c r="O34" s="590" t="str">
        <f>IF(ISERROR(VLOOKUP(K34,'KAYIT LİSTESİ'!$B$4:$H$1015,6,0)),"",(VLOOKUP(K34,'KAYIT LİSTESİ'!$B$4:$H$1015,6,0)))</f>
        <v>İSTANBUL-ÜSKÜDAR BELEDİYESİ SPOR KULÜBÜ</v>
      </c>
      <c r="P34" s="636"/>
    </row>
    <row r="35" spans="1:16" ht="36.75" customHeight="1">
      <c r="A35" s="586">
        <v>7</v>
      </c>
      <c r="B35" s="587" t="s">
        <v>417</v>
      </c>
      <c r="C35" s="594">
        <f>IF(ISERROR(VLOOKUP(B35,'KAYIT LİSTESİ'!$B$4:$H$1015,3,0)),"",(VLOOKUP(B35,'KAYIT LİSTESİ'!$B$4:$H$1015,3,0)))</f>
        <v>306</v>
      </c>
      <c r="D35" s="589">
        <f>IF(ISERROR(VLOOKUP(B35,'KAYIT LİSTESİ'!$B$4:$H$1015,4,0)),"",(VLOOKUP(B35,'KAYIT LİSTESİ'!$B$4:$H$1015,4,0)))</f>
        <v>35993</v>
      </c>
      <c r="E35" s="590" t="str">
        <f>IF(ISERROR(VLOOKUP(B35,'KAYIT LİSTESİ'!$B$4:$H$1015,5,0)),"",(VLOOKUP(B35,'KAYIT LİSTESİ'!$B$4:$H$1015,5,0)))</f>
        <v>DENİZ YAYLACI</v>
      </c>
      <c r="F35" s="590" t="str">
        <f>IF(ISERROR(VLOOKUP(B35,'KAYIT LİSTESİ'!$B$4:$H$1015,6,0)),"",(VLOOKUP(B35,'KAYIT LİSTESİ'!$B$4:$H$1015,6,0)))</f>
        <v>İSTANBUL-FENERBAHÇE</v>
      </c>
      <c r="G35" s="636"/>
      <c r="H35" s="632"/>
      <c r="I35" s="498"/>
      <c r="J35" s="586">
        <v>7</v>
      </c>
      <c r="K35" s="587" t="s">
        <v>225</v>
      </c>
      <c r="L35" s="594">
        <f>IF(ISERROR(VLOOKUP(K35,'KAYIT LİSTESİ'!$B$4:$H$1015,3,0)),"",(VLOOKUP(K35,'KAYIT LİSTESİ'!$B$4:$H$1015,3,0)))</f>
        <v>311</v>
      </c>
      <c r="M35" s="589">
        <f>IF(ISERROR(VLOOKUP(K35,'KAYIT LİSTESİ'!$B$4:$H$1015,4,0)),"",(VLOOKUP(K35,'KAYIT LİSTESİ'!$B$4:$H$1015,4,0)))</f>
        <v>35120</v>
      </c>
      <c r="N35" s="590" t="str">
        <f>IF(ISERROR(VLOOKUP(K35,'KAYIT LİSTESİ'!$B$4:$H$1015,5,0)),"",(VLOOKUP(K35,'KAYIT LİSTESİ'!$B$4:$H$1015,5,0)))</f>
        <v>EMEL DERELİ</v>
      </c>
      <c r="O35" s="590" t="str">
        <f>IF(ISERROR(VLOOKUP(K35,'KAYIT LİSTESİ'!$B$4:$H$1015,6,0)),"",(VLOOKUP(K35,'KAYIT LİSTESİ'!$B$4:$H$1015,6,0)))</f>
        <v>İSTANBUL-FENERBAHÇE</v>
      </c>
      <c r="P35" s="636"/>
    </row>
    <row r="36" spans="1:16" ht="36.75" customHeight="1">
      <c r="A36" s="586">
        <v>8</v>
      </c>
      <c r="B36" s="587" t="s">
        <v>418</v>
      </c>
      <c r="C36" s="594">
        <f>IF(ISERROR(VLOOKUP(B36,'KAYIT LİSTESİ'!$B$4:$H$1015,3,0)),"",(VLOOKUP(B36,'KAYIT LİSTESİ'!$B$4:$H$1015,3,0)))</f>
        <v>302</v>
      </c>
      <c r="D36" s="589">
        <f>IF(ISERROR(VLOOKUP(B36,'KAYIT LİSTESİ'!$B$4:$H$1015,4,0)),"",(VLOOKUP(B36,'KAYIT LİSTESİ'!$B$4:$H$1015,4,0)))</f>
        <v>33399</v>
      </c>
      <c r="E36" s="590" t="str">
        <f>IF(ISERROR(VLOOKUP(B36,'KAYIT LİSTESİ'!$B$4:$H$1015,5,0)),"",(VLOOKUP(B36,'KAYIT LİSTESİ'!$B$4:$H$1015,5,0)))</f>
        <v>ZELİHA UZUNBİLEK</v>
      </c>
      <c r="F36" s="590" t="str">
        <f>IF(ISERROR(VLOOKUP(B36,'KAYIT LİSTESİ'!$B$4:$H$1015,6,0)),"",(VLOOKUP(B36,'KAYIT LİSTESİ'!$B$4:$H$1015,6,0)))</f>
        <v>İSTANBUL-ENKA SPOR KULÜBÜ</v>
      </c>
      <c r="G36" s="636"/>
      <c r="H36" s="632"/>
      <c r="I36" s="498"/>
      <c r="J36" s="586">
        <v>8</v>
      </c>
      <c r="K36" s="587" t="s">
        <v>226</v>
      </c>
      <c r="L36" s="594">
        <f>IF(ISERROR(VLOOKUP(K36,'KAYIT LİSTESİ'!$B$4:$H$1015,3,0)),"",(VLOOKUP(K36,'KAYIT LİSTESİ'!$B$4:$H$1015,3,0)))</f>
        <v>296</v>
      </c>
      <c r="M36" s="589">
        <f>IF(ISERROR(VLOOKUP(K36,'KAYIT LİSTESİ'!$B$4:$H$1015,4,0)),"",(VLOOKUP(K36,'KAYIT LİSTESİ'!$B$4:$H$1015,4,0)))</f>
        <v>34907</v>
      </c>
      <c r="N36" s="590" t="str">
        <f>IF(ISERROR(VLOOKUP(K36,'KAYIT LİSTESİ'!$B$4:$H$1015,5,0)),"",(VLOOKUP(K36,'KAYIT LİSTESİ'!$B$4:$H$1015,5,0)))</f>
        <v>SARE BOSTANCI</v>
      </c>
      <c r="O36" s="590" t="str">
        <f>IF(ISERROR(VLOOKUP(K36,'KAYIT LİSTESİ'!$B$4:$H$1015,6,0)),"",(VLOOKUP(K36,'KAYIT LİSTESİ'!$B$4:$H$1015,6,0)))</f>
        <v>İSTANBUL-ENKA SPOR KULÜBÜ</v>
      </c>
      <c r="P36" s="636"/>
    </row>
    <row r="37" spans="1:16" ht="36.75" customHeight="1">
      <c r="A37" s="732" t="s">
        <v>217</v>
      </c>
      <c r="B37" s="732"/>
      <c r="C37" s="732"/>
      <c r="D37" s="732"/>
      <c r="E37" s="732"/>
      <c r="F37" s="732"/>
      <c r="G37" s="732"/>
      <c r="H37" s="212"/>
      <c r="J37" s="732" t="s">
        <v>481</v>
      </c>
      <c r="K37" s="732"/>
      <c r="L37" s="732"/>
      <c r="M37" s="732"/>
      <c r="N37" s="732"/>
      <c r="O37" s="732"/>
      <c r="P37" s="732"/>
    </row>
    <row r="38" spans="1:16" ht="36.75" customHeight="1">
      <c r="A38" s="733" t="s">
        <v>15</v>
      </c>
      <c r="B38" s="734"/>
      <c r="C38" s="734"/>
      <c r="D38" s="734"/>
      <c r="E38" s="734"/>
      <c r="F38" s="734"/>
      <c r="G38" s="734"/>
      <c r="H38" s="212"/>
      <c r="J38" s="733" t="s">
        <v>15</v>
      </c>
      <c r="K38" s="734"/>
      <c r="L38" s="734"/>
      <c r="M38" s="734"/>
      <c r="N38" s="734"/>
      <c r="O38" s="734"/>
      <c r="P38" s="734"/>
    </row>
    <row r="39" spans="1:16" ht="36.75" customHeight="1">
      <c r="A39" s="191" t="s">
        <v>11</v>
      </c>
      <c r="B39" s="191" t="s">
        <v>76</v>
      </c>
      <c r="C39" s="191" t="s">
        <v>75</v>
      </c>
      <c r="D39" s="192" t="s">
        <v>12</v>
      </c>
      <c r="E39" s="193" t="s">
        <v>13</v>
      </c>
      <c r="F39" s="193" t="s">
        <v>153</v>
      </c>
      <c r="G39" s="194" t="s">
        <v>156</v>
      </c>
      <c r="H39" s="212"/>
      <c r="J39" s="191" t="s">
        <v>11</v>
      </c>
      <c r="K39" s="191" t="s">
        <v>76</v>
      </c>
      <c r="L39" s="191" t="s">
        <v>75</v>
      </c>
      <c r="M39" s="192" t="s">
        <v>12</v>
      </c>
      <c r="N39" s="193" t="s">
        <v>13</v>
      </c>
      <c r="O39" s="193" t="s">
        <v>153</v>
      </c>
      <c r="P39" s="194" t="s">
        <v>156</v>
      </c>
    </row>
    <row r="40" spans="1:16" ht="36.75" customHeight="1">
      <c r="A40" s="71">
        <v>1</v>
      </c>
      <c r="B40" s="201" t="s">
        <v>162</v>
      </c>
      <c r="C40" s="342">
        <f>IF(ISERROR(VLOOKUP(B40,'KAYIT LİSTESİ'!$B$4:$H$1015,3,0)),"",(VLOOKUP(B40,'KAYIT LİSTESİ'!$B$4:$H$1015,3,0)))</f>
        <v>338</v>
      </c>
      <c r="D40" s="114">
        <f>IF(ISERROR(VLOOKUP(B40,'KAYIT LİSTESİ'!$B$4:$H$1015,4,0)),"",(VLOOKUP(B40,'KAYIT LİSTESİ'!$B$4:$H$1015,4,0)))</f>
        <v>0</v>
      </c>
      <c r="E40" s="202" t="str">
        <f>IF(ISERROR(VLOOKUP(B40,'KAYIT LİSTESİ'!$B$4:$H$1015,5,0)),"",(VLOOKUP(B40,'KAYIT LİSTESİ'!$B$4:$H$1015,5,0)))</f>
        <v>E.BAHAR DÖLEK</v>
      </c>
      <c r="F40" s="202" t="str">
        <f>IF(ISERROR(VLOOKUP(B40,'KAYIT LİSTESİ'!$B$4:$H$1015,6,0)),"",(VLOOKUP(B40,'KAYIT LİSTESİ'!$B$4:$H$1015,6,0)))</f>
        <v>MERSİN-MESKİSPOR</v>
      </c>
      <c r="G40" s="179"/>
      <c r="H40" s="213"/>
      <c r="I40" s="627"/>
      <c r="J40" s="71">
        <v>1</v>
      </c>
      <c r="K40" s="201" t="s">
        <v>361</v>
      </c>
      <c r="L40" s="342">
        <f>IF(ISERROR(VLOOKUP(K40,'KAYIT LİSTESİ'!$B$4:$H$1015,3,0)),"",(VLOOKUP(K40,'KAYIT LİSTESİ'!$B$4:$H$1015,3,0)))</f>
        <v>349</v>
      </c>
      <c r="M40" s="114">
        <f>IF(ISERROR(VLOOKUP(K40,'KAYIT LİSTESİ'!$B$4:$H$1015,4,0)),"",(VLOOKUP(K40,'KAYIT LİSTESİ'!$B$4:$H$1015,4,0)))</f>
        <v>34170</v>
      </c>
      <c r="N40" s="202" t="str">
        <f>IF(ISERROR(VLOOKUP(K40,'KAYIT LİSTESİ'!$B$4:$H$1015,5,0)),"",(VLOOKUP(K40,'KAYIT LİSTESİ'!$B$4:$H$1015,5,0)))</f>
        <v>SABAHAT AKPINAR</v>
      </c>
      <c r="O40" s="202" t="str">
        <f>IF(ISERROR(VLOOKUP(K40,'KAYIT LİSTESİ'!$B$4:$H$1015,6,0)),"",(VLOOKUP(K40,'KAYIT LİSTESİ'!$B$4:$H$1015,6,0)))</f>
        <v>MERSİN-MESKİSPOR</v>
      </c>
      <c r="P40" s="179"/>
    </row>
    <row r="41" spans="1:16" ht="36.75" customHeight="1">
      <c r="A41" s="71">
        <v>2</v>
      </c>
      <c r="B41" s="201" t="s">
        <v>163</v>
      </c>
      <c r="C41" s="342">
        <f>IF(ISERROR(VLOOKUP(B41,'KAYIT LİSTESİ'!$B$4:$H$1015,3,0)),"",(VLOOKUP(B41,'KAYIT LİSTESİ'!$B$4:$H$1015,3,0)))</f>
        <v>267</v>
      </c>
      <c r="D41" s="114" t="str">
        <f>IF(ISERROR(VLOOKUP(B41,'KAYIT LİSTESİ'!$B$4:$H$1015,4,0)),"",(VLOOKUP(B41,'KAYIT LİSTESİ'!$B$4:$H$1015,4,0)))</f>
        <v>09 09 1987</v>
      </c>
      <c r="E41" s="202" t="str">
        <f>IF(ISERROR(VLOOKUP(B41,'KAYIT LİSTESİ'!$B$4:$H$1015,5,0)),"",(VLOOKUP(B41,'KAYIT LİSTESİ'!$B$4:$H$1015,5,0)))</f>
        <v>Şeyma YILDIZ</v>
      </c>
      <c r="F41" s="202" t="str">
        <f>IF(ISERROR(VLOOKUP(B41,'KAYIT LİSTESİ'!$B$4:$H$1015,6,0)),"",(VLOOKUP(B41,'KAYIT LİSTESİ'!$B$4:$H$1015,6,0)))</f>
        <v>İSTANBUL-BEŞİKTAŞ J.K</v>
      </c>
      <c r="G41" s="179"/>
      <c r="H41" s="213"/>
      <c r="I41" s="627"/>
      <c r="J41" s="71">
        <v>2</v>
      </c>
      <c r="K41" s="201" t="s">
        <v>362</v>
      </c>
      <c r="L41" s="342">
        <f>IF(ISERROR(VLOOKUP(K41,'KAYIT LİSTESİ'!$B$4:$H$1015,3,0)),"",(VLOOKUP(K41,'KAYIT LİSTESİ'!$B$4:$H$1015,3,0)))</f>
        <v>254</v>
      </c>
      <c r="M41" s="114" t="str">
        <f>IF(ISERROR(VLOOKUP(K41,'KAYIT LİSTESİ'!$B$4:$H$1015,4,0)),"",(VLOOKUP(K41,'KAYIT LİSTESİ'!$B$4:$H$1015,4,0)))</f>
        <v>01 03 1993</v>
      </c>
      <c r="N41" s="202" t="str">
        <f>IF(ISERROR(VLOOKUP(K41,'KAYIT LİSTESİ'!$B$4:$H$1015,5,0)),"",(VLOOKUP(K41,'KAYIT LİSTESİ'!$B$4:$H$1015,5,0)))</f>
        <v>Çiğdem GEZİCİ</v>
      </c>
      <c r="O41" s="202" t="str">
        <f>IF(ISERROR(VLOOKUP(K41,'KAYIT LİSTESİ'!$B$4:$H$1015,6,0)),"",(VLOOKUP(K41,'KAYIT LİSTESİ'!$B$4:$H$1015,6,0)))</f>
        <v>İSTANBUL-BEŞİKTAŞ J.K</v>
      </c>
      <c r="P41" s="179"/>
    </row>
    <row r="42" spans="1:16" ht="36.75" customHeight="1">
      <c r="A42" s="71">
        <v>3</v>
      </c>
      <c r="B42" s="201" t="s">
        <v>164</v>
      </c>
      <c r="C42" s="342">
        <f>IF(ISERROR(VLOOKUP(B42,'KAYIT LİSTESİ'!$B$4:$H$1015,3,0)),"",(VLOOKUP(B42,'KAYIT LİSTESİ'!$B$4:$H$1015,3,0)))</f>
        <v>377</v>
      </c>
      <c r="D42" s="114">
        <f>IF(ISERROR(VLOOKUP(B42,'KAYIT LİSTESİ'!$B$4:$H$1015,4,0)),"",(VLOOKUP(B42,'KAYIT LİSTESİ'!$B$4:$H$1015,4,0)))</f>
        <v>35431</v>
      </c>
      <c r="E42" s="202" t="str">
        <f>IF(ISERROR(VLOOKUP(B42,'KAYIT LİSTESİ'!$B$4:$H$1015,5,0)),"",(VLOOKUP(B42,'KAYIT LİSTESİ'!$B$4:$H$1015,5,0)))</f>
        <v>DAMLA ÇELİK</v>
      </c>
      <c r="F42" s="202" t="str">
        <f>IF(ISERROR(VLOOKUP(B42,'KAYIT LİSTESİ'!$B$4:$H$1015,6,0)),"",(VLOOKUP(B42,'KAYIT LİSTESİ'!$B$4:$H$1015,6,0)))</f>
        <v>İSTANBUL-ÜSKÜDAR BELEDİYESİ SPOR KULÜBÜ</v>
      </c>
      <c r="G42" s="179"/>
      <c r="H42" s="213"/>
      <c r="I42" s="627"/>
      <c r="J42" s="71">
        <v>3</v>
      </c>
      <c r="K42" s="201" t="s">
        <v>363</v>
      </c>
      <c r="L42" s="342">
        <f>IF(ISERROR(VLOOKUP(K42,'KAYIT LİSTESİ'!$B$4:$H$1015,3,0)),"",(VLOOKUP(K42,'KAYIT LİSTESİ'!$B$4:$H$1015,3,0)))</f>
        <v>373</v>
      </c>
      <c r="M42" s="114">
        <f>IF(ISERROR(VLOOKUP(K42,'KAYIT LİSTESİ'!$B$4:$H$1015,4,0)),"",(VLOOKUP(K42,'KAYIT LİSTESİ'!$B$4:$H$1015,4,0)))</f>
        <v>32897</v>
      </c>
      <c r="N42" s="202" t="str">
        <f>IF(ISERROR(VLOOKUP(K42,'KAYIT LİSTESİ'!$B$4:$H$1015,5,0)),"",(VLOOKUP(K42,'KAYIT LİSTESİ'!$B$4:$H$1015,5,0)))</f>
        <v>ÖZLEM KAYA</v>
      </c>
      <c r="O42" s="202" t="str">
        <f>IF(ISERROR(VLOOKUP(K42,'KAYIT LİSTESİ'!$B$4:$H$1015,6,0)),"",(VLOOKUP(K42,'KAYIT LİSTESİ'!$B$4:$H$1015,6,0)))</f>
        <v>İSTANBUL-ÜSKÜDAR BELEDİYESİ SPOR KULÜBÜ</v>
      </c>
      <c r="P42" s="179"/>
    </row>
    <row r="43" spans="1:16" ht="36.75" customHeight="1">
      <c r="A43" s="71">
        <v>4</v>
      </c>
      <c r="B43" s="201" t="s">
        <v>165</v>
      </c>
      <c r="C43" s="342">
        <f>IF(ISERROR(VLOOKUP(B43,'KAYIT LİSTESİ'!$B$4:$H$1015,3,0)),"",(VLOOKUP(B43,'KAYIT LİSTESİ'!$B$4:$H$1015,3,0)))</f>
        <v>301</v>
      </c>
      <c r="D43" s="114">
        <f>IF(ISERROR(VLOOKUP(B43,'KAYIT LİSTESİ'!$B$4:$H$1015,4,0)),"",(VLOOKUP(B43,'KAYIT LİSTESİ'!$B$4:$H$1015,4,0)))</f>
        <v>33285</v>
      </c>
      <c r="E43" s="202" t="str">
        <f>IF(ISERROR(VLOOKUP(B43,'KAYIT LİSTESİ'!$B$4:$H$1015,5,0)),"",(VLOOKUP(B43,'KAYIT LİSTESİ'!$B$4:$H$1015,5,0)))</f>
        <v>TUĞBA KOYUNCU</v>
      </c>
      <c r="F43" s="202" t="str">
        <f>IF(ISERROR(VLOOKUP(B43,'KAYIT LİSTESİ'!$B$4:$H$1015,6,0)),"",(VLOOKUP(B43,'KAYIT LİSTESİ'!$B$4:$H$1015,6,0)))</f>
        <v>İSTANBUL-ENKA SPOR KULÜBÜ</v>
      </c>
      <c r="G43" s="179"/>
      <c r="H43" s="213"/>
      <c r="I43" s="627"/>
      <c r="J43" s="71">
        <v>4</v>
      </c>
      <c r="K43" s="201" t="s">
        <v>364</v>
      </c>
      <c r="L43" s="342">
        <f>IF(ISERROR(VLOOKUP(K43,'KAYIT LİSTESİ'!$B$4:$H$1015,3,0)),"",(VLOOKUP(K43,'KAYIT LİSTESİ'!$B$4:$H$1015,3,0)))</f>
        <v>291</v>
      </c>
      <c r="M43" s="114">
        <f>IF(ISERROR(VLOOKUP(K43,'KAYIT LİSTESİ'!$B$4:$H$1015,4,0)),"",(VLOOKUP(K43,'KAYIT LİSTESİ'!$B$4:$H$1015,4,0)))</f>
        <v>31362</v>
      </c>
      <c r="N43" s="202" t="str">
        <f>IF(ISERROR(VLOOKUP(K43,'KAYIT LİSTESİ'!$B$4:$H$1015,5,0)),"",(VLOOKUP(K43,'KAYIT LİSTESİ'!$B$4:$H$1015,5,0)))</f>
        <v>DUDU POLAT</v>
      </c>
      <c r="O43" s="202" t="str">
        <f>IF(ISERROR(VLOOKUP(K43,'KAYIT LİSTESİ'!$B$4:$H$1015,6,0)),"",(VLOOKUP(K43,'KAYIT LİSTESİ'!$B$4:$H$1015,6,0)))</f>
        <v>İSTANBUL-ENKA SPOR KULÜBÜ</v>
      </c>
      <c r="P43" s="179"/>
    </row>
    <row r="44" spans="1:16" ht="36.75" customHeight="1">
      <c r="A44" s="71">
        <v>5</v>
      </c>
      <c r="B44" s="201" t="s">
        <v>166</v>
      </c>
      <c r="C44" s="342">
        <f>IF(ISERROR(VLOOKUP(B44,'KAYIT LİSTESİ'!$B$4:$H$1015,3,0)),"",(VLOOKUP(B44,'KAYIT LİSTESİ'!$B$4:$H$1015,3,0)))</f>
        <v>313</v>
      </c>
      <c r="D44" s="114">
        <f>IF(ISERROR(VLOOKUP(B44,'KAYIT LİSTESİ'!$B$4:$H$1015,4,0)),"",(VLOOKUP(B44,'KAYIT LİSTESİ'!$B$4:$H$1015,4,0)))</f>
        <v>33819</v>
      </c>
      <c r="E44" s="202" t="str">
        <f>IF(ISERROR(VLOOKUP(B44,'KAYIT LİSTESİ'!$B$4:$H$1015,5,0)),"",(VLOOKUP(B44,'KAYIT LİSTESİ'!$B$4:$H$1015,5,0)))</f>
        <v>GAMZE BULUT</v>
      </c>
      <c r="F44" s="202" t="str">
        <f>IF(ISERROR(VLOOKUP(B44,'KAYIT LİSTESİ'!$B$4:$H$1015,6,0)),"",(VLOOKUP(B44,'KAYIT LİSTESİ'!$B$4:$H$1015,6,0)))</f>
        <v>İSTANBUL-FENERBAHÇE</v>
      </c>
      <c r="G44" s="179"/>
      <c r="H44" s="213"/>
      <c r="I44" s="627"/>
      <c r="J44" s="71">
        <v>5</v>
      </c>
      <c r="K44" s="201" t="s">
        <v>365</v>
      </c>
      <c r="L44" s="342">
        <f>IF(ISERROR(VLOOKUP(K44,'KAYIT LİSTESİ'!$B$4:$H$1015,3,0)),"",(VLOOKUP(K44,'KAYIT LİSTESİ'!$B$4:$H$1015,3,0)))</f>
        <v>319</v>
      </c>
      <c r="M44" s="114">
        <f>IF(ISERROR(VLOOKUP(K44,'KAYIT LİSTESİ'!$B$4:$H$1015,4,0)),"",(VLOOKUP(K44,'KAYIT LİSTESİ'!$B$4:$H$1015,4,0)))</f>
        <v>30686</v>
      </c>
      <c r="N44" s="202" t="str">
        <f>IF(ISERROR(VLOOKUP(K44,'KAYIT LİSTESİ'!$B$4:$H$1015,5,0)),"",(VLOOKUP(K44,'KAYIT LİSTESİ'!$B$4:$H$1015,5,0)))</f>
        <v>TÜRKAN ÖZATA</v>
      </c>
      <c r="O44" s="202" t="str">
        <f>IF(ISERROR(VLOOKUP(K44,'KAYIT LİSTESİ'!$B$4:$H$1015,6,0)),"",(VLOOKUP(K44,'KAYIT LİSTESİ'!$B$4:$H$1015,6,0)))</f>
        <v>İSTANBUL-FENERBAHÇE</v>
      </c>
      <c r="P44" s="179"/>
    </row>
    <row r="45" spans="1:16" ht="36.75" customHeight="1">
      <c r="A45" s="71">
        <v>6</v>
      </c>
      <c r="B45" s="201" t="s">
        <v>167</v>
      </c>
      <c r="C45" s="342">
        <f>IF(ISERROR(VLOOKUP(B45,'KAYIT LİSTESİ'!$B$4:$H$1015,3,0)),"",(VLOOKUP(B45,'KAYIT LİSTESİ'!$B$4:$H$1015,3,0)))</f>
        <v>271</v>
      </c>
      <c r="D45" s="114">
        <f>IF(ISERROR(VLOOKUP(B45,'KAYIT LİSTESİ'!$B$4:$H$1015,4,0)),"",(VLOOKUP(B45,'KAYIT LİSTESİ'!$B$4:$H$1015,4,0)))</f>
        <v>34568</v>
      </c>
      <c r="E45" s="202" t="str">
        <f>IF(ISERROR(VLOOKUP(B45,'KAYIT LİSTESİ'!$B$4:$H$1015,5,0)),"",(VLOOKUP(B45,'KAYIT LİSTESİ'!$B$4:$H$1015,5,0)))</f>
        <v>Betül ARSLAN</v>
      </c>
      <c r="F45" s="202" t="str">
        <f>IF(ISERROR(VLOOKUP(B45,'KAYIT LİSTESİ'!$B$4:$H$1015,6,0)),"",(VLOOKUP(B45,'KAYIT LİSTESİ'!$B$4:$H$1015,6,0)))</f>
        <v>BURSA-BURSA BÜYÜKŞEHİR BELEDİYESPOR K.</v>
      </c>
      <c r="G45" s="179"/>
      <c r="H45" s="213"/>
      <c r="I45" s="627"/>
      <c r="J45" s="71">
        <v>6</v>
      </c>
      <c r="K45" s="201" t="s">
        <v>366</v>
      </c>
      <c r="L45" s="342">
        <f>IF(ISERROR(VLOOKUP(K45,'KAYIT LİSTESİ'!$B$4:$H$1015,3,0)),"",(VLOOKUP(K45,'KAYIT LİSTESİ'!$B$4:$H$1015,3,0)))</f>
        <v>280</v>
      </c>
      <c r="M45" s="114">
        <f>IF(ISERROR(VLOOKUP(K45,'KAYIT LİSTESİ'!$B$4:$H$1015,4,0)),"",(VLOOKUP(K45,'KAYIT LİSTESİ'!$B$4:$H$1015,4,0)))</f>
        <v>34639</v>
      </c>
      <c r="N45" s="202" t="str">
        <f>IF(ISERROR(VLOOKUP(K45,'KAYIT LİSTESİ'!$B$4:$H$1015,5,0)),"",(VLOOKUP(K45,'KAYIT LİSTESİ'!$B$4:$H$1015,5,0)))</f>
        <v>Sahsene SARI</v>
      </c>
      <c r="O45" s="202" t="str">
        <f>IF(ISERROR(VLOOKUP(K45,'KAYIT LİSTESİ'!$B$4:$H$1015,6,0)),"",(VLOOKUP(K45,'KAYIT LİSTESİ'!$B$4:$H$1015,6,0)))</f>
        <v>BURSA-BURSA BÜYÜKŞEHİR BELEDİYESPOR K.</v>
      </c>
      <c r="P45" s="179"/>
    </row>
    <row r="46" spans="1:16" ht="36.75" customHeight="1">
      <c r="A46" s="71">
        <v>7</v>
      </c>
      <c r="B46" s="201" t="s">
        <v>168</v>
      </c>
      <c r="C46" s="342">
        <f>IF(ISERROR(VLOOKUP(B46,'KAYIT LİSTESİ'!$B$4:$H$1015,3,0)),"",(VLOOKUP(B46,'KAYIT LİSTESİ'!$B$4:$H$1015,3,0)))</f>
        <v>332</v>
      </c>
      <c r="D46" s="114">
        <f>IF(ISERROR(VLOOKUP(B46,'KAYIT LİSTESİ'!$B$4:$H$1015,4,0)),"",(VLOOKUP(B46,'KAYIT LİSTESİ'!$B$4:$H$1015,4,0)))</f>
        <v>35796</v>
      </c>
      <c r="E46" s="202" t="str">
        <f>IF(ISERROR(VLOOKUP(B46,'KAYIT LİSTESİ'!$B$4:$H$1015,5,0)),"",(VLOOKUP(B46,'KAYIT LİSTESİ'!$B$4:$H$1015,5,0)))</f>
        <v>MEHTAP KILIÇHAN</v>
      </c>
      <c r="F46" s="202" t="str">
        <f>IF(ISERROR(VLOOKUP(B46,'KAYIT LİSTESİ'!$B$4:$H$1015,6,0)),"",(VLOOKUP(B46,'KAYIT LİSTESİ'!$B$4:$H$1015,6,0)))</f>
        <v>İZMİR-İZMİR BÜYÜKŞEHİR BELEDİYE SPOR KLUBÜ</v>
      </c>
      <c r="G46" s="179"/>
      <c r="H46" s="213"/>
      <c r="I46" s="627"/>
      <c r="J46" s="71">
        <v>7</v>
      </c>
      <c r="K46" s="201" t="s">
        <v>367</v>
      </c>
      <c r="L46" s="342">
        <f>IF(ISERROR(VLOOKUP(K46,'KAYIT LİSTESİ'!$B$4:$H$1015,3,0)),"",(VLOOKUP(K46,'KAYIT LİSTESİ'!$B$4:$H$1015,3,0)))</f>
        <v>329</v>
      </c>
      <c r="M46" s="114">
        <f>IF(ISERROR(VLOOKUP(K46,'KAYIT LİSTESİ'!$B$4:$H$1015,4,0)),"",(VLOOKUP(K46,'KAYIT LİSTESİ'!$B$4:$H$1015,4,0)))</f>
        <v>34973</v>
      </c>
      <c r="N46" s="202" t="str">
        <f>IF(ISERROR(VLOOKUP(K46,'KAYIT LİSTESİ'!$B$4:$H$1015,5,0)),"",(VLOOKUP(K46,'KAYIT LİSTESİ'!$B$4:$H$1015,5,0)))</f>
        <v>DAMLA GÜNDÜZ</v>
      </c>
      <c r="O46" s="202" t="str">
        <f>IF(ISERROR(VLOOKUP(K46,'KAYIT LİSTESİ'!$B$4:$H$1015,6,0)),"",(VLOOKUP(K46,'KAYIT LİSTESİ'!$B$4:$H$1015,6,0)))</f>
        <v>İZMİR-İZMİR BÜYÜKŞEHİR BELEDİYE SPOR KLUBÜ</v>
      </c>
      <c r="P46" s="179"/>
    </row>
    <row r="47" spans="1:16" ht="36.75" customHeight="1">
      <c r="A47" s="71">
        <v>8</v>
      </c>
      <c r="B47" s="201" t="s">
        <v>169</v>
      </c>
      <c r="C47" s="342">
        <f>IF(ISERROR(VLOOKUP(B47,'KAYIT LİSTESİ'!$B$4:$H$1015,3,0)),"",(VLOOKUP(B47,'KAYIT LİSTESİ'!$B$4:$H$1015,3,0)))</f>
        <v>356</v>
      </c>
      <c r="D47" s="114">
        <f>IF(ISERROR(VLOOKUP(B47,'KAYIT LİSTESİ'!$B$4:$H$1015,4,0)),"",(VLOOKUP(B47,'KAYIT LİSTESİ'!$B$4:$H$1015,4,0)))</f>
        <v>35668</v>
      </c>
      <c r="E47" s="202" t="str">
        <f>IF(ISERROR(VLOOKUP(B47,'KAYIT LİSTESİ'!$B$4:$H$1015,5,0)),"",(VLOOKUP(B47,'KAYIT LİSTESİ'!$B$4:$H$1015,5,0)))</f>
        <v>SONGÜL KONAK</v>
      </c>
      <c r="F47" s="202" t="str">
        <f>IF(ISERROR(VLOOKUP(B47,'KAYIT LİSTESİ'!$B$4:$H$1015,6,0)),"",(VLOOKUP(B47,'KAYIT LİSTESİ'!$B$4:$H$1015,6,0)))</f>
        <v>BURSA-OSMANGAZİ BELEDİYESPOR</v>
      </c>
      <c r="G47" s="179"/>
      <c r="H47" s="213"/>
      <c r="I47" s="627"/>
      <c r="J47" s="71">
        <v>8</v>
      </c>
      <c r="K47" s="201" t="s">
        <v>368</v>
      </c>
      <c r="L47" s="342">
        <f>IF(ISERROR(VLOOKUP(K47,'KAYIT LİSTESİ'!$B$4:$H$1015,3,0)),"",(VLOOKUP(K47,'KAYIT LİSTESİ'!$B$4:$H$1015,3,0)))</f>
        <v>357</v>
      </c>
      <c r="M47" s="114">
        <f>IF(ISERROR(VLOOKUP(K47,'KAYIT LİSTESİ'!$B$4:$H$1015,4,0)),"",(VLOOKUP(K47,'KAYIT LİSTESİ'!$B$4:$H$1015,4,0)))</f>
        <v>35171</v>
      </c>
      <c r="N47" s="202" t="str">
        <f>IF(ISERROR(VLOOKUP(K47,'KAYIT LİSTESİ'!$B$4:$H$1015,5,0)),"",(VLOOKUP(K47,'KAYIT LİSTESİ'!$B$4:$H$1015,5,0)))</f>
        <v>ARZU İPER</v>
      </c>
      <c r="O47" s="202" t="str">
        <f>IF(ISERROR(VLOOKUP(K47,'KAYIT LİSTESİ'!$B$4:$H$1015,6,0)),"",(VLOOKUP(K47,'KAYIT LİSTESİ'!$B$4:$H$1015,6,0)))</f>
        <v>BURSA-OSMANGAZİ BELEDİYESPOR</v>
      </c>
      <c r="P47" s="179"/>
    </row>
    <row r="48" spans="1:16" ht="36.75" customHeight="1">
      <c r="A48" s="735" t="s">
        <v>279</v>
      </c>
      <c r="B48" s="735"/>
      <c r="C48" s="735"/>
      <c r="D48" s="735"/>
      <c r="E48" s="735"/>
      <c r="F48" s="735"/>
      <c r="G48" s="735"/>
      <c r="H48" s="212"/>
      <c r="J48" s="86"/>
      <c r="K48" s="87"/>
      <c r="L48" s="344"/>
      <c r="M48" s="89"/>
      <c r="N48" s="183"/>
      <c r="O48" s="183"/>
      <c r="P48" s="203"/>
    </row>
    <row r="49" spans="1:16" ht="36.75" customHeight="1">
      <c r="A49" s="736" t="s">
        <v>6</v>
      </c>
      <c r="B49" s="738"/>
      <c r="C49" s="736" t="s">
        <v>74</v>
      </c>
      <c r="D49" s="736" t="s">
        <v>20</v>
      </c>
      <c r="E49" s="736" t="s">
        <v>7</v>
      </c>
      <c r="F49" s="736" t="s">
        <v>152</v>
      </c>
      <c r="G49" s="736" t="s">
        <v>156</v>
      </c>
      <c r="H49" s="212"/>
      <c r="J49" s="611" t="s">
        <v>724</v>
      </c>
      <c r="K49" s="611"/>
      <c r="L49" s="611" t="s">
        <v>725</v>
      </c>
      <c r="M49" s="611" t="s">
        <v>726</v>
      </c>
      <c r="N49" s="612" t="s">
        <v>10</v>
      </c>
      <c r="O49" s="611" t="s">
        <v>727</v>
      </c>
      <c r="P49" s="610"/>
    </row>
    <row r="50" spans="1:16" ht="36.75" customHeight="1">
      <c r="A50" s="737"/>
      <c r="B50" s="738"/>
      <c r="C50" s="737"/>
      <c r="D50" s="737"/>
      <c r="E50" s="737"/>
      <c r="F50" s="737"/>
      <c r="G50" s="737"/>
      <c r="H50" s="212"/>
      <c r="J50" s="622">
        <v>0.64930555555555558</v>
      </c>
      <c r="K50" s="622"/>
      <c r="L50" s="622">
        <v>0.65625</v>
      </c>
      <c r="M50" s="622">
        <v>0.6875</v>
      </c>
      <c r="N50" s="623" t="s">
        <v>277</v>
      </c>
      <c r="O50" s="624" t="s">
        <v>713</v>
      </c>
      <c r="P50" s="610"/>
    </row>
    <row r="51" spans="1:16" ht="36.75" customHeight="1">
      <c r="A51" s="541">
        <v>1</v>
      </c>
      <c r="B51" s="548" t="s">
        <v>308</v>
      </c>
      <c r="C51" s="633">
        <f>IF(ISERROR(VLOOKUP(B51,'KAYIT LİSTESİ'!$B$4:$H$1015,3,0)),"",(VLOOKUP(B51,'KAYIT LİSTESİ'!$B$4:$H$1015,3,0)))</f>
        <v>359</v>
      </c>
      <c r="D51" s="634">
        <f>IF(ISERROR(VLOOKUP(B51,'KAYIT LİSTESİ'!$B$4:$H$1015,4,0)),"",(VLOOKUP(B51,'KAYIT LİSTESİ'!$B$4:$H$1015,4,0)))</f>
        <v>35324</v>
      </c>
      <c r="E51" s="635" t="str">
        <f>IF(ISERROR(VLOOKUP(B51,'KAYIT LİSTESİ'!$B$4:$H$1015,5,0)),"",(VLOOKUP(B51,'KAYIT LİSTESİ'!$B$4:$H$1015,5,0)))</f>
        <v>RUMEYSA EFE</v>
      </c>
      <c r="F51" s="635" t="str">
        <f>IF(ISERROR(VLOOKUP(B51,'KAYIT LİSTESİ'!$B$4:$H$1015,6,0)),"",(VLOOKUP(B51,'KAYIT LİSTESİ'!$B$4:$H$1015,6,0)))</f>
        <v>BURSA-OSMANGAZİ BELEDİYESPOR</v>
      </c>
      <c r="G51" s="636"/>
      <c r="H51" s="212"/>
      <c r="J51" s="622">
        <v>0.73263888888888884</v>
      </c>
      <c r="K51" s="622"/>
      <c r="L51" s="622">
        <v>0.73958333333333337</v>
      </c>
      <c r="M51" s="622">
        <v>0.74652777777777779</v>
      </c>
      <c r="N51" s="625" t="s">
        <v>714</v>
      </c>
      <c r="O51" s="624" t="s">
        <v>715</v>
      </c>
      <c r="P51" s="610"/>
    </row>
    <row r="52" spans="1:16" ht="36.75" customHeight="1">
      <c r="A52" s="541">
        <v>2</v>
      </c>
      <c r="B52" s="548" t="s">
        <v>309</v>
      </c>
      <c r="C52" s="633">
        <f>IF(ISERROR(VLOOKUP(B52,'KAYIT LİSTESİ'!$B$4:$H$1015,3,0)),"",(VLOOKUP(B52,'KAYIT LİSTESİ'!$B$4:$H$1015,3,0)))</f>
        <v>342</v>
      </c>
      <c r="D52" s="634">
        <f>IF(ISERROR(VLOOKUP(B52,'KAYIT LİSTESİ'!$B$4:$H$1015,4,0)),"",(VLOOKUP(B52,'KAYIT LİSTESİ'!$B$4:$H$1015,4,0)))</f>
        <v>0</v>
      </c>
      <c r="E52" s="635" t="str">
        <f>IF(ISERROR(VLOOKUP(B52,'KAYIT LİSTESİ'!$B$4:$H$1015,5,0)),"",(VLOOKUP(B52,'KAYIT LİSTESİ'!$B$4:$H$1015,5,0)))</f>
        <v>FERİDE SÜTÇÜ GÜNER</v>
      </c>
      <c r="F52" s="635" t="str">
        <f>IF(ISERROR(VLOOKUP(B52,'KAYIT LİSTESİ'!$B$4:$H$1015,6,0)),"",(VLOOKUP(B52,'KAYIT LİSTESİ'!$B$4:$H$1015,6,0)))</f>
        <v>MERSİN-MESKİSPOR</v>
      </c>
      <c r="G52" s="636"/>
      <c r="H52" s="212"/>
      <c r="J52" s="622">
        <v>0.72222222222222221</v>
      </c>
      <c r="K52" s="622"/>
      <c r="L52" s="622">
        <v>0.72916666666666663</v>
      </c>
      <c r="M52" s="622">
        <v>0.75</v>
      </c>
      <c r="N52" s="625" t="s">
        <v>211</v>
      </c>
      <c r="O52" s="624" t="s">
        <v>716</v>
      </c>
      <c r="P52" s="610"/>
    </row>
    <row r="53" spans="1:16" ht="36.75" customHeight="1">
      <c r="A53" s="541">
        <v>3</v>
      </c>
      <c r="B53" s="548" t="s">
        <v>310</v>
      </c>
      <c r="C53" s="633">
        <f>IF(ISERROR(VLOOKUP(B53,'KAYIT LİSTESİ'!$B$4:$H$1015,3,0)),"",(VLOOKUP(B53,'KAYIT LİSTESİ'!$B$4:$H$1015,3,0)))</f>
        <v>325</v>
      </c>
      <c r="D53" s="634">
        <f>IF(ISERROR(VLOOKUP(B53,'KAYIT LİSTESİ'!$B$4:$H$1015,4,0)),"",(VLOOKUP(B53,'KAYIT LİSTESİ'!$B$4:$H$1015,4,0)))</f>
        <v>36058</v>
      </c>
      <c r="E53" s="635" t="str">
        <f>IF(ISERROR(VLOOKUP(B53,'KAYIT LİSTESİ'!$B$4:$H$1015,5,0)),"",(VLOOKUP(B53,'KAYIT LİSTESİ'!$B$4:$H$1015,5,0)))</f>
        <v>ALEYNA KARADÜZ</v>
      </c>
      <c r="F53" s="635" t="str">
        <f>IF(ISERROR(VLOOKUP(B53,'KAYIT LİSTESİ'!$B$4:$H$1015,6,0)),"",(VLOOKUP(B53,'KAYIT LİSTESİ'!$B$4:$H$1015,6,0)))</f>
        <v>İZMİR-İZMİR BÜYÜKŞEHİR BELEDİYE SPOR KLUBÜ</v>
      </c>
      <c r="G53" s="636"/>
      <c r="H53" s="212"/>
      <c r="J53" s="622">
        <v>0.77083333333333337</v>
      </c>
      <c r="K53" s="622"/>
      <c r="L53" s="622">
        <v>0.77777777777777779</v>
      </c>
      <c r="M53" s="622">
        <v>0.78472222222222221</v>
      </c>
      <c r="N53" s="625" t="s">
        <v>717</v>
      </c>
      <c r="O53" s="624" t="s">
        <v>715</v>
      </c>
      <c r="P53" s="610"/>
    </row>
    <row r="54" spans="1:16" ht="36.75" customHeight="1">
      <c r="A54" s="541">
        <v>4</v>
      </c>
      <c r="B54" s="548" t="s">
        <v>311</v>
      </c>
      <c r="C54" s="633">
        <f>IF(ISERROR(VLOOKUP(B54,'KAYIT LİSTESİ'!$B$4:$H$1015,3,0)),"",(VLOOKUP(B54,'KAYIT LİSTESİ'!$B$4:$H$1015,3,0)))</f>
        <v>260</v>
      </c>
      <c r="D54" s="634" t="str">
        <f>IF(ISERROR(VLOOKUP(B54,'KAYIT LİSTESİ'!$B$4:$H$1015,4,0)),"",(VLOOKUP(B54,'KAYIT LİSTESİ'!$B$4:$H$1015,4,0)))</f>
        <v>23 03 1982</v>
      </c>
      <c r="E54" s="635" t="str">
        <f>IF(ISERROR(VLOOKUP(B54,'KAYIT LİSTESİ'!$B$4:$H$1015,5,0)),"",(VLOOKUP(B54,'KAYIT LİSTESİ'!$B$4:$H$1015,5,0)))</f>
        <v>Mukadder YILMAZ</v>
      </c>
      <c r="F54" s="635" t="str">
        <f>IF(ISERROR(VLOOKUP(B54,'KAYIT LİSTESİ'!$B$4:$H$1015,6,0)),"",(VLOOKUP(B54,'KAYIT LİSTESİ'!$B$4:$H$1015,6,0)))</f>
        <v>İSTANBUL-BEŞİKTAŞ J.K</v>
      </c>
      <c r="G54" s="636"/>
      <c r="H54" s="212"/>
      <c r="J54" s="622">
        <v>0.79861111111111116</v>
      </c>
      <c r="K54" s="622"/>
      <c r="L54" s="622">
        <v>0.80555555555555547</v>
      </c>
      <c r="M54" s="622">
        <v>0.8125</v>
      </c>
      <c r="N54" s="625" t="s">
        <v>718</v>
      </c>
      <c r="O54" s="624" t="s">
        <v>715</v>
      </c>
      <c r="P54" s="610"/>
    </row>
    <row r="55" spans="1:16" ht="36.75" customHeight="1">
      <c r="A55" s="541">
        <v>5</v>
      </c>
      <c r="B55" s="548" t="s">
        <v>312</v>
      </c>
      <c r="C55" s="633">
        <f>IF(ISERROR(VLOOKUP(B55,'KAYIT LİSTESİ'!$B$4:$H$1015,3,0)),"",(VLOOKUP(B55,'KAYIT LİSTESİ'!$B$4:$H$1015,3,0)))</f>
        <v>279</v>
      </c>
      <c r="D55" s="634">
        <f>IF(ISERROR(VLOOKUP(B55,'KAYIT LİSTESİ'!$B$4:$H$1015,4,0)),"",(VLOOKUP(B55,'KAYIT LİSTESİ'!$B$4:$H$1015,4,0)))</f>
        <v>34911</v>
      </c>
      <c r="E55" s="635" t="str">
        <f>IF(ISERROR(VLOOKUP(B55,'KAYIT LİSTESİ'!$B$4:$H$1015,5,0)),"",(VLOOKUP(B55,'KAYIT LİSTESİ'!$B$4:$H$1015,5,0)))</f>
        <v>Özge SOYLU</v>
      </c>
      <c r="F55" s="635" t="str">
        <f>IF(ISERROR(VLOOKUP(B55,'KAYIT LİSTESİ'!$B$4:$H$1015,6,0)),"",(VLOOKUP(B55,'KAYIT LİSTESİ'!$B$4:$H$1015,6,0)))</f>
        <v>BURSA-BURSA BÜYÜKŞEHİR BELEDİYESPOR K.</v>
      </c>
      <c r="G55" s="636"/>
      <c r="H55" s="212"/>
      <c r="J55" s="622">
        <v>0.78819444444444453</v>
      </c>
      <c r="K55" s="622"/>
      <c r="L55" s="622">
        <v>0.79513888888888884</v>
      </c>
      <c r="M55" s="622">
        <v>0.81597222222222221</v>
      </c>
      <c r="N55" s="625" t="s">
        <v>455</v>
      </c>
      <c r="O55" s="624" t="s">
        <v>719</v>
      </c>
      <c r="P55" s="610"/>
    </row>
    <row r="56" spans="1:16" ht="36.75" customHeight="1">
      <c r="A56" s="541">
        <v>6</v>
      </c>
      <c r="B56" s="548" t="s">
        <v>313</v>
      </c>
      <c r="C56" s="633">
        <f>IF(ISERROR(VLOOKUP(B56,'KAYIT LİSTESİ'!$B$4:$H$1015,3,0)),"",(VLOOKUP(B56,'KAYIT LİSTESİ'!$B$4:$H$1015,3,0)))</f>
        <v>375</v>
      </c>
      <c r="D56" s="634">
        <f>IF(ISERROR(VLOOKUP(B56,'KAYIT LİSTESİ'!$B$4:$H$1015,4,0)),"",(VLOOKUP(B56,'KAYIT LİSTESİ'!$B$4:$H$1015,4,0)))</f>
        <v>34596</v>
      </c>
      <c r="E56" s="635" t="str">
        <f>IF(ISERROR(VLOOKUP(B56,'KAYIT LİSTESİ'!$B$4:$H$1015,5,0)),"",(VLOOKUP(B56,'KAYIT LİSTESİ'!$B$4:$H$1015,5,0)))</f>
        <v>HÜSNİYE BAŞ</v>
      </c>
      <c r="F56" s="635" t="str">
        <f>IF(ISERROR(VLOOKUP(B56,'KAYIT LİSTESİ'!$B$4:$H$1015,6,0)),"",(VLOOKUP(B56,'KAYIT LİSTESİ'!$B$4:$H$1015,6,0)))</f>
        <v>İSTANBUL-ÜSKÜDAR BELEDİYESİ SPOR KULÜBÜ</v>
      </c>
      <c r="G56" s="636"/>
      <c r="H56" s="212"/>
      <c r="J56" s="622">
        <v>0.79166666666666663</v>
      </c>
      <c r="K56" s="622"/>
      <c r="L56" s="622">
        <v>0.79861111111111116</v>
      </c>
      <c r="M56" s="622">
        <v>0.81944444444444453</v>
      </c>
      <c r="N56" s="625" t="s">
        <v>358</v>
      </c>
      <c r="O56" s="624" t="s">
        <v>720</v>
      </c>
      <c r="P56" s="610"/>
    </row>
    <row r="57" spans="1:16" ht="36.75" customHeight="1">
      <c r="A57" s="541">
        <v>7</v>
      </c>
      <c r="B57" s="548" t="s">
        <v>314</v>
      </c>
      <c r="C57" s="633">
        <f>IF(ISERROR(VLOOKUP(B57,'KAYIT LİSTESİ'!$B$4:$H$1015,3,0)),"",(VLOOKUP(B57,'KAYIT LİSTESİ'!$B$4:$H$1015,3,0)))</f>
        <v>304</v>
      </c>
      <c r="D57" s="634">
        <f>IF(ISERROR(VLOOKUP(B57,'KAYIT LİSTESİ'!$B$4:$H$1015,4,0)),"",(VLOOKUP(B57,'KAYIT LİSTESİ'!$B$4:$H$1015,4,0)))</f>
        <v>32911</v>
      </c>
      <c r="E57" s="635" t="str">
        <f>IF(ISERROR(VLOOKUP(B57,'KAYIT LİSTESİ'!$B$4:$H$1015,5,0)),"",(VLOOKUP(B57,'KAYIT LİSTESİ'!$B$4:$H$1015,5,0)))</f>
        <v>BÜŞRA MUTAY</v>
      </c>
      <c r="F57" s="635" t="str">
        <f>IF(ISERROR(VLOOKUP(B57,'KAYIT LİSTESİ'!$B$4:$H$1015,6,0)),"",(VLOOKUP(B57,'KAYIT LİSTESİ'!$B$4:$H$1015,6,0)))</f>
        <v>İSTANBUL-FENERBAHÇE</v>
      </c>
      <c r="G57" s="636"/>
      <c r="H57" s="212"/>
      <c r="J57" s="622">
        <v>0.82638888888888884</v>
      </c>
      <c r="K57" s="622"/>
      <c r="L57" s="622">
        <v>0.83333333333333337</v>
      </c>
      <c r="M57" s="622">
        <v>0.84027777777777779</v>
      </c>
      <c r="N57" s="625" t="s">
        <v>721</v>
      </c>
      <c r="O57" s="624" t="s">
        <v>715</v>
      </c>
      <c r="P57" s="610"/>
    </row>
    <row r="58" spans="1:16" ht="36.75" customHeight="1">
      <c r="A58" s="541">
        <v>8</v>
      </c>
      <c r="B58" s="548" t="s">
        <v>315</v>
      </c>
      <c r="C58" s="633">
        <f>IF(ISERROR(VLOOKUP(B58,'KAYIT LİSTESİ'!$B$4:$H$1015,3,0)),"",(VLOOKUP(B58,'KAYIT LİSTESİ'!$B$4:$H$1015,3,0)))</f>
        <v>300</v>
      </c>
      <c r="D58" s="634">
        <f>IF(ISERROR(VLOOKUP(B58,'KAYIT LİSTESİ'!$B$4:$H$1015,4,0)),"",(VLOOKUP(B58,'KAYIT LİSTESİ'!$B$4:$H$1015,4,0)))</f>
        <v>31887</v>
      </c>
      <c r="E58" s="635" t="str">
        <f>IF(ISERROR(VLOOKUP(B58,'KAYIT LİSTESİ'!$B$4:$H$1015,5,0)),"",(VLOOKUP(B58,'KAYIT LİSTESİ'!$B$4:$H$1015,5,0)))</f>
        <v>SEVİM SİNMEZ SERBEST</v>
      </c>
      <c r="F58" s="635" t="str">
        <f>IF(ISERROR(VLOOKUP(B58,'KAYIT LİSTESİ'!$B$4:$H$1015,6,0)),"",(VLOOKUP(B58,'KAYIT LİSTESİ'!$B$4:$H$1015,6,0)))</f>
        <v>İSTANBUL-ENKA SPOR KULÜBÜ</v>
      </c>
      <c r="G58" s="636"/>
      <c r="H58" s="212"/>
      <c r="J58" s="622">
        <v>0.84722222222222221</v>
      </c>
      <c r="K58" s="622"/>
      <c r="L58" s="622">
        <v>0.85416666666666663</v>
      </c>
      <c r="M58" s="622">
        <v>0.86111111111111116</v>
      </c>
      <c r="N58" s="625" t="s">
        <v>722</v>
      </c>
      <c r="O58" s="624" t="s">
        <v>715</v>
      </c>
      <c r="P58" s="203"/>
    </row>
    <row r="59" spans="1:16" ht="42.75" customHeight="1">
      <c r="A59" s="212"/>
      <c r="B59" s="212"/>
      <c r="C59" s="212"/>
      <c r="D59" s="212"/>
      <c r="E59" s="212"/>
      <c r="F59" s="212"/>
      <c r="G59" s="212"/>
      <c r="H59" s="212"/>
      <c r="I59" s="212"/>
      <c r="J59" s="622">
        <v>0.875</v>
      </c>
      <c r="K59" s="622"/>
      <c r="L59" s="622">
        <v>0.88194444444444453</v>
      </c>
      <c r="M59" s="622">
        <v>0.88888888888888884</v>
      </c>
      <c r="N59" s="625" t="s">
        <v>723</v>
      </c>
      <c r="O59" s="624" t="s">
        <v>715</v>
      </c>
      <c r="P59" s="203"/>
    </row>
  </sheetData>
  <mergeCells count="46">
    <mergeCell ref="F49:F50"/>
    <mergeCell ref="G49:G50"/>
    <mergeCell ref="J37:P37"/>
    <mergeCell ref="J38:P38"/>
    <mergeCell ref="A49:A50"/>
    <mergeCell ref="B49:B50"/>
    <mergeCell ref="C49:C50"/>
    <mergeCell ref="D49:D50"/>
    <mergeCell ref="E49:E50"/>
    <mergeCell ref="A37:G37"/>
    <mergeCell ref="A48:G48"/>
    <mergeCell ref="A38:G38"/>
    <mergeCell ref="J26:P26"/>
    <mergeCell ref="J27:J28"/>
    <mergeCell ref="K27:K28"/>
    <mergeCell ref="L27:L28"/>
    <mergeCell ref="M27:M28"/>
    <mergeCell ref="N27:N28"/>
    <mergeCell ref="O27:O28"/>
    <mergeCell ref="P27:P28"/>
    <mergeCell ref="A1:P1"/>
    <mergeCell ref="A2:P2"/>
    <mergeCell ref="A3:P3"/>
    <mergeCell ref="J15:P15"/>
    <mergeCell ref="M16:M17"/>
    <mergeCell ref="N16:N17"/>
    <mergeCell ref="J16:J17"/>
    <mergeCell ref="K16:K17"/>
    <mergeCell ref="J4:P4"/>
    <mergeCell ref="J5:P5"/>
    <mergeCell ref="A4:G4"/>
    <mergeCell ref="I5:I6"/>
    <mergeCell ref="L16:L17"/>
    <mergeCell ref="O16:O17"/>
    <mergeCell ref="P16:P17"/>
    <mergeCell ref="A5:G5"/>
    <mergeCell ref="A15:G15"/>
    <mergeCell ref="A16:G16"/>
    <mergeCell ref="A26:G26"/>
    <mergeCell ref="A27:A28"/>
    <mergeCell ref="B27:B28"/>
    <mergeCell ref="C27:C28"/>
    <mergeCell ref="D27:D28"/>
    <mergeCell ref="E27:E28"/>
    <mergeCell ref="F27:F28"/>
    <mergeCell ref="G27:G28"/>
  </mergeCells>
  <pageMargins left="0.7" right="0.7" top="0.75" bottom="0.75" header="0.3" footer="0.3"/>
  <pageSetup paperSize="9" scale="33" fitToHeight="0" orientation="portrait" r:id="rId1"/>
  <ignoredErrors>
    <ignoredError sqref="M29:O29 M30:O36" unlockedFormula="1"/>
  </ignoredErrors>
  <drawing r:id="rId2"/>
</worksheet>
</file>

<file path=xl/worksheets/sheet5.xml><?xml version="1.0" encoding="utf-8"?>
<worksheet xmlns="http://schemas.openxmlformats.org/spreadsheetml/2006/main" xmlns:r="http://schemas.openxmlformats.org/officeDocument/2006/relationships">
  <sheetPr codeName="Sayfa6">
    <tabColor rgb="FFFFC000"/>
  </sheetPr>
  <dimension ref="A1:R93"/>
  <sheetViews>
    <sheetView view="pageBreakPreview" zoomScale="80" zoomScaleSheetLayoutView="80" workbookViewId="0">
      <selection activeCell="G9" sqref="G9"/>
    </sheetView>
  </sheetViews>
  <sheetFormatPr defaultRowHeight="12.75"/>
  <cols>
    <col min="1" max="1" width="6" style="83" customWidth="1"/>
    <col min="2" max="2" width="12" style="83" hidden="1" customWidth="1"/>
    <col min="3" max="3" width="7" style="83" customWidth="1"/>
    <col min="4" max="4" width="13.5703125" style="84" customWidth="1"/>
    <col min="5" max="5" width="26.42578125" style="83" bestFit="1" customWidth="1"/>
    <col min="6" max="6" width="38" style="3" customWidth="1"/>
    <col min="7" max="13" width="11.5703125" style="3" customWidth="1"/>
    <col min="14" max="14" width="11.5703125" style="85" customWidth="1"/>
    <col min="15" max="16" width="11.5703125" style="83" customWidth="1"/>
    <col min="17" max="17" width="6.7109375" style="325" bestFit="1" customWidth="1"/>
    <col min="18" max="18" width="5" style="314" bestFit="1" customWidth="1"/>
    <col min="19" max="16384" width="9.140625" style="3"/>
  </cols>
  <sheetData>
    <row r="1" spans="1:18" ht="48.75" customHeight="1">
      <c r="A1" s="746" t="s">
        <v>747</v>
      </c>
      <c r="B1" s="746"/>
      <c r="C1" s="746"/>
      <c r="D1" s="746"/>
      <c r="E1" s="746"/>
      <c r="F1" s="746"/>
      <c r="G1" s="746"/>
      <c r="H1" s="746"/>
      <c r="I1" s="746"/>
      <c r="J1" s="746"/>
      <c r="K1" s="746"/>
      <c r="L1" s="746"/>
      <c r="M1" s="746"/>
      <c r="N1" s="746"/>
      <c r="O1" s="746"/>
      <c r="P1" s="746"/>
    </row>
    <row r="2" spans="1:18" ht="25.5" customHeight="1">
      <c r="A2" s="747" t="s">
        <v>487</v>
      </c>
      <c r="B2" s="747"/>
      <c r="C2" s="747"/>
      <c r="D2" s="747"/>
      <c r="E2" s="747"/>
      <c r="F2" s="747"/>
      <c r="G2" s="747"/>
      <c r="H2" s="747"/>
      <c r="I2" s="747"/>
      <c r="J2" s="747"/>
      <c r="K2" s="747"/>
      <c r="L2" s="747"/>
      <c r="M2" s="747"/>
      <c r="N2" s="747"/>
      <c r="O2" s="747"/>
      <c r="P2" s="747"/>
    </row>
    <row r="3" spans="1:18" s="4" customFormat="1" ht="27" customHeight="1">
      <c r="A3" s="748" t="s">
        <v>90</v>
      </c>
      <c r="B3" s="748"/>
      <c r="C3" s="748"/>
      <c r="D3" s="749" t="s">
        <v>455</v>
      </c>
      <c r="E3" s="749"/>
      <c r="F3" s="582"/>
      <c r="G3" s="750"/>
      <c r="H3" s="750"/>
      <c r="I3" s="582"/>
      <c r="J3" s="582"/>
      <c r="K3" s="751" t="s">
        <v>360</v>
      </c>
      <c r="L3" s="751"/>
      <c r="M3" s="752" t="s">
        <v>757</v>
      </c>
      <c r="N3" s="752"/>
      <c r="O3" s="752"/>
      <c r="P3" s="752"/>
      <c r="Q3" s="325"/>
      <c r="R3" s="314"/>
    </row>
    <row r="4" spans="1:18" s="4" customFormat="1" ht="23.25" customHeight="1">
      <c r="A4" s="753" t="s">
        <v>91</v>
      </c>
      <c r="B4" s="753"/>
      <c r="C4" s="753"/>
      <c r="D4" s="754" t="s">
        <v>480</v>
      </c>
      <c r="E4" s="754"/>
      <c r="F4" s="757" t="s">
        <v>704</v>
      </c>
      <c r="G4" s="758"/>
      <c r="H4" s="758"/>
      <c r="I4" s="758"/>
      <c r="J4" s="758"/>
      <c r="K4" s="755" t="s">
        <v>89</v>
      </c>
      <c r="L4" s="755"/>
      <c r="M4" s="759" t="s">
        <v>686</v>
      </c>
      <c r="N4" s="759"/>
      <c r="O4" s="759"/>
      <c r="P4" s="759"/>
      <c r="Q4" s="325"/>
      <c r="R4" s="314"/>
    </row>
    <row r="5" spans="1:18" ht="15" customHeight="1">
      <c r="A5" s="5"/>
      <c r="B5" s="5"/>
      <c r="C5" s="5"/>
      <c r="D5" s="9"/>
      <c r="E5" s="6"/>
      <c r="F5" s="7"/>
      <c r="G5" s="8"/>
      <c r="H5" s="8"/>
      <c r="I5" s="8"/>
      <c r="J5" s="8"/>
      <c r="K5" s="8"/>
      <c r="L5" s="8"/>
      <c r="M5" s="8"/>
      <c r="N5" s="756">
        <v>41793.98224247685</v>
      </c>
      <c r="O5" s="756"/>
      <c r="P5" s="336"/>
    </row>
    <row r="6" spans="1:18" ht="15.75">
      <c r="A6" s="761" t="s">
        <v>6</v>
      </c>
      <c r="B6" s="761"/>
      <c r="C6" s="762" t="s">
        <v>74</v>
      </c>
      <c r="D6" s="762" t="s">
        <v>93</v>
      </c>
      <c r="E6" s="761" t="s">
        <v>7</v>
      </c>
      <c r="F6" s="761" t="s">
        <v>22</v>
      </c>
      <c r="G6" s="765" t="s">
        <v>359</v>
      </c>
      <c r="H6" s="765"/>
      <c r="I6" s="765"/>
      <c r="J6" s="765"/>
      <c r="K6" s="765"/>
      <c r="L6" s="765"/>
      <c r="M6" s="765"/>
      <c r="N6" s="760" t="s">
        <v>8</v>
      </c>
      <c r="O6" s="760" t="s">
        <v>115</v>
      </c>
      <c r="P6" s="760" t="s">
        <v>9</v>
      </c>
    </row>
    <row r="7" spans="1:18" ht="30" customHeight="1">
      <c r="A7" s="761"/>
      <c r="B7" s="761"/>
      <c r="C7" s="762"/>
      <c r="D7" s="762"/>
      <c r="E7" s="761"/>
      <c r="F7" s="761"/>
      <c r="G7" s="346">
        <v>1</v>
      </c>
      <c r="H7" s="346">
        <v>2</v>
      </c>
      <c r="I7" s="346">
        <v>3</v>
      </c>
      <c r="J7" s="347" t="s">
        <v>349</v>
      </c>
      <c r="K7" s="346">
        <v>4</v>
      </c>
      <c r="L7" s="346">
        <v>5</v>
      </c>
      <c r="M7" s="346">
        <v>6</v>
      </c>
      <c r="N7" s="760"/>
      <c r="O7" s="760"/>
      <c r="P7" s="760"/>
    </row>
    <row r="8" spans="1:18" s="77" customFormat="1" ht="114" customHeight="1">
      <c r="A8" s="586">
        <v>1</v>
      </c>
      <c r="B8" s="587" t="s">
        <v>418</v>
      </c>
      <c r="C8" s="588">
        <v>302</v>
      </c>
      <c r="D8" s="589">
        <v>33399</v>
      </c>
      <c r="E8" s="590" t="s">
        <v>560</v>
      </c>
      <c r="F8" s="590" t="s">
        <v>549</v>
      </c>
      <c r="G8" s="575">
        <v>6131</v>
      </c>
      <c r="H8" s="575">
        <v>6118</v>
      </c>
      <c r="I8" s="575">
        <v>6112</v>
      </c>
      <c r="J8" s="576">
        <v>6131</v>
      </c>
      <c r="K8" s="577" t="s">
        <v>738</v>
      </c>
      <c r="L8" s="577">
        <v>6250</v>
      </c>
      <c r="M8" s="577" t="s">
        <v>738</v>
      </c>
      <c r="N8" s="576">
        <v>6250</v>
      </c>
      <c r="O8" s="647">
        <v>8</v>
      </c>
      <c r="P8" s="595"/>
      <c r="Q8" s="325"/>
      <c r="R8" s="314"/>
    </row>
    <row r="9" spans="1:18" s="77" customFormat="1" ht="114" customHeight="1">
      <c r="A9" s="586">
        <v>2</v>
      </c>
      <c r="B9" s="587" t="s">
        <v>417</v>
      </c>
      <c r="C9" s="588">
        <v>306</v>
      </c>
      <c r="D9" s="589">
        <v>35993</v>
      </c>
      <c r="E9" s="590" t="s">
        <v>607</v>
      </c>
      <c r="F9" s="590" t="s">
        <v>594</v>
      </c>
      <c r="G9" s="575" t="s">
        <v>738</v>
      </c>
      <c r="H9" s="575">
        <v>5189</v>
      </c>
      <c r="I9" s="575">
        <v>5363</v>
      </c>
      <c r="J9" s="576">
        <v>5363</v>
      </c>
      <c r="K9" s="577">
        <v>5329</v>
      </c>
      <c r="L9" s="577">
        <v>5475</v>
      </c>
      <c r="M9" s="577">
        <v>5434</v>
      </c>
      <c r="N9" s="576">
        <v>5475</v>
      </c>
      <c r="O9" s="647">
        <v>7</v>
      </c>
      <c r="P9" s="595"/>
      <c r="Q9" s="325"/>
      <c r="R9" s="314"/>
    </row>
    <row r="10" spans="1:18" s="77" customFormat="1" ht="114" customHeight="1">
      <c r="A10" s="586">
        <v>3</v>
      </c>
      <c r="B10" s="587" t="s">
        <v>414</v>
      </c>
      <c r="C10" s="588">
        <v>269</v>
      </c>
      <c r="D10" s="589" t="s">
        <v>509</v>
      </c>
      <c r="E10" s="590" t="s">
        <v>510</v>
      </c>
      <c r="F10" s="590" t="s">
        <v>490</v>
      </c>
      <c r="G10" s="575">
        <v>4860</v>
      </c>
      <c r="H10" s="575">
        <v>5013</v>
      </c>
      <c r="I10" s="575">
        <v>5025</v>
      </c>
      <c r="J10" s="576">
        <v>5025</v>
      </c>
      <c r="K10" s="577" t="s">
        <v>738</v>
      </c>
      <c r="L10" s="577">
        <v>4917</v>
      </c>
      <c r="M10" s="577">
        <v>5198</v>
      </c>
      <c r="N10" s="576">
        <v>5198</v>
      </c>
      <c r="O10" s="647">
        <v>6</v>
      </c>
      <c r="P10" s="595"/>
      <c r="Q10" s="325"/>
      <c r="R10" s="314"/>
    </row>
    <row r="11" spans="1:18" s="77" customFormat="1" ht="114" customHeight="1">
      <c r="A11" s="586">
        <v>4</v>
      </c>
      <c r="B11" s="587" t="s">
        <v>415</v>
      </c>
      <c r="C11" s="588">
        <v>284</v>
      </c>
      <c r="D11" s="589">
        <v>34712</v>
      </c>
      <c r="E11" s="590" t="s">
        <v>542</v>
      </c>
      <c r="F11" s="590" t="s">
        <v>529</v>
      </c>
      <c r="G11" s="575">
        <v>4994</v>
      </c>
      <c r="H11" s="575">
        <v>4934</v>
      </c>
      <c r="I11" s="575">
        <v>5041</v>
      </c>
      <c r="J11" s="576">
        <v>5041</v>
      </c>
      <c r="K11" s="577" t="s">
        <v>738</v>
      </c>
      <c r="L11" s="577" t="s">
        <v>738</v>
      </c>
      <c r="M11" s="577">
        <v>4649</v>
      </c>
      <c r="N11" s="576">
        <v>5041</v>
      </c>
      <c r="O11" s="647">
        <v>5</v>
      </c>
      <c r="P11" s="595"/>
      <c r="Q11" s="325"/>
      <c r="R11" s="314"/>
    </row>
    <row r="12" spans="1:18" s="77" customFormat="1" ht="114" customHeight="1">
      <c r="A12" s="586">
        <v>5</v>
      </c>
      <c r="B12" s="587" t="s">
        <v>412</v>
      </c>
      <c r="C12" s="588">
        <v>346</v>
      </c>
      <c r="D12" s="589">
        <v>32235</v>
      </c>
      <c r="E12" s="590" t="s">
        <v>646</v>
      </c>
      <c r="F12" s="590" t="s">
        <v>632</v>
      </c>
      <c r="G12" s="575">
        <v>4667</v>
      </c>
      <c r="H12" s="575">
        <v>4765</v>
      </c>
      <c r="I12" s="575">
        <v>4809</v>
      </c>
      <c r="J12" s="576">
        <v>4809</v>
      </c>
      <c r="K12" s="577" t="s">
        <v>738</v>
      </c>
      <c r="L12" s="577">
        <v>4787</v>
      </c>
      <c r="M12" s="577" t="s">
        <v>738</v>
      </c>
      <c r="N12" s="576">
        <v>4809</v>
      </c>
      <c r="O12" s="647">
        <v>4</v>
      </c>
      <c r="P12" s="595"/>
      <c r="Q12" s="325"/>
      <c r="R12" s="314"/>
    </row>
    <row r="13" spans="1:18" s="77" customFormat="1" ht="114" customHeight="1">
      <c r="A13" s="586">
        <v>6</v>
      </c>
      <c r="B13" s="587" t="s">
        <v>411</v>
      </c>
      <c r="C13" s="588">
        <v>360</v>
      </c>
      <c r="D13" s="589">
        <v>33510</v>
      </c>
      <c r="E13" s="590" t="s">
        <v>660</v>
      </c>
      <c r="F13" s="590" t="s">
        <v>650</v>
      </c>
      <c r="G13" s="575">
        <v>4625</v>
      </c>
      <c r="H13" s="575">
        <v>4448</v>
      </c>
      <c r="I13" s="575">
        <v>4620</v>
      </c>
      <c r="J13" s="576">
        <v>4625</v>
      </c>
      <c r="K13" s="577" t="s">
        <v>738</v>
      </c>
      <c r="L13" s="577">
        <v>4626</v>
      </c>
      <c r="M13" s="577">
        <v>4225</v>
      </c>
      <c r="N13" s="576">
        <v>4626</v>
      </c>
      <c r="O13" s="647">
        <v>3</v>
      </c>
      <c r="P13" s="595"/>
      <c r="Q13" s="325"/>
      <c r="R13" s="314"/>
    </row>
    <row r="14" spans="1:18" s="77" customFormat="1" ht="114" customHeight="1">
      <c r="A14" s="586">
        <v>7</v>
      </c>
      <c r="B14" s="587" t="s">
        <v>416</v>
      </c>
      <c r="C14" s="588">
        <v>379</v>
      </c>
      <c r="D14" s="589">
        <v>32874</v>
      </c>
      <c r="E14" s="590" t="s">
        <v>673</v>
      </c>
      <c r="F14" s="590" t="s">
        <v>665</v>
      </c>
      <c r="G14" s="575">
        <v>3760</v>
      </c>
      <c r="H14" s="575" t="s">
        <v>738</v>
      </c>
      <c r="I14" s="575">
        <v>3636</v>
      </c>
      <c r="J14" s="576">
        <v>3760</v>
      </c>
      <c r="K14" s="577">
        <v>3836</v>
      </c>
      <c r="L14" s="577">
        <v>3674</v>
      </c>
      <c r="M14" s="577">
        <v>3684</v>
      </c>
      <c r="N14" s="576">
        <v>3836</v>
      </c>
      <c r="O14" s="647">
        <v>2</v>
      </c>
      <c r="P14" s="595"/>
      <c r="Q14" s="325"/>
      <c r="R14" s="314"/>
    </row>
    <row r="15" spans="1:18" s="77" customFormat="1" ht="114" customHeight="1">
      <c r="A15" s="586">
        <v>8</v>
      </c>
      <c r="B15" s="587" t="s">
        <v>413</v>
      </c>
      <c r="C15" s="588">
        <v>328</v>
      </c>
      <c r="D15" s="589">
        <v>35054</v>
      </c>
      <c r="E15" s="590" t="s">
        <v>627</v>
      </c>
      <c r="F15" s="590" t="s">
        <v>616</v>
      </c>
      <c r="G15" s="575">
        <v>2232</v>
      </c>
      <c r="H15" s="575">
        <v>2224</v>
      </c>
      <c r="I15" s="575">
        <v>2367</v>
      </c>
      <c r="J15" s="576">
        <v>2367</v>
      </c>
      <c r="K15" s="577">
        <v>2367</v>
      </c>
      <c r="L15" s="577" t="s">
        <v>738</v>
      </c>
      <c r="M15" s="577">
        <v>2408</v>
      </c>
      <c r="N15" s="576">
        <v>2408</v>
      </c>
      <c r="O15" s="647">
        <v>1</v>
      </c>
      <c r="P15" s="595"/>
      <c r="Q15" s="325"/>
      <c r="R15" s="314"/>
    </row>
    <row r="16" spans="1:18" s="77" customFormat="1" ht="114" customHeight="1">
      <c r="A16" s="586"/>
      <c r="B16" s="587" t="s">
        <v>419</v>
      </c>
      <c r="C16" s="588" t="s">
        <v>749</v>
      </c>
      <c r="D16" s="589" t="s">
        <v>749</v>
      </c>
      <c r="E16" s="590" t="s">
        <v>749</v>
      </c>
      <c r="F16" s="590" t="s">
        <v>749</v>
      </c>
      <c r="G16" s="591"/>
      <c r="H16" s="591"/>
      <c r="I16" s="591"/>
      <c r="J16" s="592" t="s">
        <v>749</v>
      </c>
      <c r="K16" s="593"/>
      <c r="L16" s="593"/>
      <c r="M16" s="593"/>
      <c r="N16" s="592" t="s">
        <v>749</v>
      </c>
      <c r="O16" s="594"/>
      <c r="P16" s="595"/>
      <c r="Q16" s="325"/>
      <c r="R16" s="314"/>
    </row>
    <row r="17" spans="1:18" s="77" customFormat="1" ht="114" customHeight="1">
      <c r="A17" s="586"/>
      <c r="B17" s="587" t="s">
        <v>420</v>
      </c>
      <c r="C17" s="588" t="s">
        <v>749</v>
      </c>
      <c r="D17" s="589" t="s">
        <v>749</v>
      </c>
      <c r="E17" s="590" t="s">
        <v>749</v>
      </c>
      <c r="F17" s="590" t="s">
        <v>749</v>
      </c>
      <c r="G17" s="591"/>
      <c r="H17" s="591"/>
      <c r="I17" s="591"/>
      <c r="J17" s="592" t="s">
        <v>749</v>
      </c>
      <c r="K17" s="593"/>
      <c r="L17" s="593"/>
      <c r="M17" s="593"/>
      <c r="N17" s="592" t="s">
        <v>749</v>
      </c>
      <c r="O17" s="594"/>
      <c r="P17" s="595"/>
      <c r="Q17" s="325"/>
      <c r="R17" s="314"/>
    </row>
    <row r="18" spans="1:18" s="77" customFormat="1" ht="36" hidden="1" customHeight="1">
      <c r="A18" s="86">
        <v>11</v>
      </c>
      <c r="B18" s="87" t="s">
        <v>421</v>
      </c>
      <c r="C18" s="88" t="s">
        <v>749</v>
      </c>
      <c r="D18" s="89" t="s">
        <v>749</v>
      </c>
      <c r="E18" s="183" t="s">
        <v>749</v>
      </c>
      <c r="F18" s="183" t="s">
        <v>749</v>
      </c>
      <c r="G18" s="172"/>
      <c r="H18" s="172"/>
      <c r="I18" s="172"/>
      <c r="J18" s="348" t="s">
        <v>749</v>
      </c>
      <c r="K18" s="200"/>
      <c r="L18" s="200"/>
      <c r="M18" s="200"/>
      <c r="N18" s="348" t="s">
        <v>749</v>
      </c>
      <c r="O18" s="344"/>
      <c r="P18" s="339"/>
      <c r="Q18" s="325"/>
      <c r="R18" s="314"/>
    </row>
    <row r="19" spans="1:18" s="77" customFormat="1" ht="36" hidden="1" customHeight="1">
      <c r="A19" s="86">
        <v>12</v>
      </c>
      <c r="B19" s="87" t="s">
        <v>422</v>
      </c>
      <c r="C19" s="88" t="s">
        <v>749</v>
      </c>
      <c r="D19" s="89" t="s">
        <v>749</v>
      </c>
      <c r="E19" s="183" t="s">
        <v>749</v>
      </c>
      <c r="F19" s="183" t="s">
        <v>749</v>
      </c>
      <c r="G19" s="172"/>
      <c r="H19" s="172"/>
      <c r="I19" s="172"/>
      <c r="J19" s="348" t="s">
        <v>749</v>
      </c>
      <c r="K19" s="200"/>
      <c r="L19" s="200"/>
      <c r="M19" s="200"/>
      <c r="N19" s="348" t="s">
        <v>749</v>
      </c>
      <c r="O19" s="344"/>
      <c r="P19" s="339"/>
      <c r="Q19" s="325"/>
      <c r="R19" s="314"/>
    </row>
    <row r="20" spans="1:18" s="77" customFormat="1" ht="36" hidden="1" customHeight="1">
      <c r="A20" s="86">
        <v>13</v>
      </c>
      <c r="B20" s="87" t="s">
        <v>423</v>
      </c>
      <c r="C20" s="88" t="s">
        <v>749</v>
      </c>
      <c r="D20" s="89" t="s">
        <v>749</v>
      </c>
      <c r="E20" s="183" t="s">
        <v>749</v>
      </c>
      <c r="F20" s="183" t="s">
        <v>749</v>
      </c>
      <c r="G20" s="172"/>
      <c r="H20" s="172"/>
      <c r="I20" s="172"/>
      <c r="J20" s="348" t="s">
        <v>749</v>
      </c>
      <c r="K20" s="200"/>
      <c r="L20" s="200"/>
      <c r="M20" s="200"/>
      <c r="N20" s="348" t="s">
        <v>749</v>
      </c>
      <c r="O20" s="344"/>
      <c r="P20" s="339"/>
      <c r="Q20" s="325"/>
      <c r="R20" s="314"/>
    </row>
    <row r="21" spans="1:18" s="77" customFormat="1" ht="36" hidden="1" customHeight="1">
      <c r="A21" s="86">
        <v>14</v>
      </c>
      <c r="B21" s="87" t="s">
        <v>424</v>
      </c>
      <c r="C21" s="88" t="s">
        <v>749</v>
      </c>
      <c r="D21" s="89" t="s">
        <v>749</v>
      </c>
      <c r="E21" s="183" t="s">
        <v>749</v>
      </c>
      <c r="F21" s="183" t="s">
        <v>749</v>
      </c>
      <c r="G21" s="172"/>
      <c r="H21" s="172"/>
      <c r="I21" s="172"/>
      <c r="J21" s="348" t="s">
        <v>749</v>
      </c>
      <c r="K21" s="200"/>
      <c r="L21" s="200"/>
      <c r="M21" s="200"/>
      <c r="N21" s="348" t="s">
        <v>749</v>
      </c>
      <c r="O21" s="344"/>
      <c r="P21" s="339"/>
      <c r="Q21" s="325"/>
      <c r="R21" s="314"/>
    </row>
    <row r="22" spans="1:18" s="77" customFormat="1" ht="36" hidden="1" customHeight="1">
      <c r="A22" s="86"/>
      <c r="B22" s="87" t="s">
        <v>425</v>
      </c>
      <c r="C22" s="88" t="s">
        <v>749</v>
      </c>
      <c r="D22" s="89" t="s">
        <v>749</v>
      </c>
      <c r="E22" s="183" t="s">
        <v>749</v>
      </c>
      <c r="F22" s="183" t="s">
        <v>749</v>
      </c>
      <c r="G22" s="172"/>
      <c r="H22" s="172"/>
      <c r="I22" s="172"/>
      <c r="J22" s="348" t="s">
        <v>749</v>
      </c>
      <c r="K22" s="200"/>
      <c r="L22" s="200"/>
      <c r="M22" s="200"/>
      <c r="N22" s="348" t="s">
        <v>749</v>
      </c>
      <c r="O22" s="344"/>
      <c r="P22" s="339"/>
      <c r="Q22" s="325"/>
      <c r="R22" s="314"/>
    </row>
    <row r="23" spans="1:18" s="77" customFormat="1" ht="36" hidden="1" customHeight="1">
      <c r="A23" s="86"/>
      <c r="B23" s="87" t="s">
        <v>426</v>
      </c>
      <c r="C23" s="88" t="s">
        <v>749</v>
      </c>
      <c r="D23" s="89" t="s">
        <v>749</v>
      </c>
      <c r="E23" s="183" t="s">
        <v>749</v>
      </c>
      <c r="F23" s="183" t="s">
        <v>749</v>
      </c>
      <c r="G23" s="172"/>
      <c r="H23" s="172"/>
      <c r="I23" s="172"/>
      <c r="J23" s="348" t="s">
        <v>749</v>
      </c>
      <c r="K23" s="200"/>
      <c r="L23" s="200"/>
      <c r="M23" s="200"/>
      <c r="N23" s="348" t="s">
        <v>749</v>
      </c>
      <c r="O23" s="344"/>
      <c r="P23" s="339"/>
      <c r="Q23" s="325"/>
      <c r="R23" s="314"/>
    </row>
    <row r="24" spans="1:18" s="77" customFormat="1" ht="36" hidden="1" customHeight="1">
      <c r="A24" s="86"/>
      <c r="B24" s="87" t="s">
        <v>427</v>
      </c>
      <c r="C24" s="88" t="s">
        <v>749</v>
      </c>
      <c r="D24" s="89" t="s">
        <v>749</v>
      </c>
      <c r="E24" s="183" t="s">
        <v>749</v>
      </c>
      <c r="F24" s="183" t="s">
        <v>749</v>
      </c>
      <c r="G24" s="172"/>
      <c r="H24" s="172"/>
      <c r="I24" s="172"/>
      <c r="J24" s="348" t="s">
        <v>749</v>
      </c>
      <c r="K24" s="200"/>
      <c r="L24" s="200"/>
      <c r="M24" s="200"/>
      <c r="N24" s="348" t="s">
        <v>749</v>
      </c>
      <c r="O24" s="344"/>
      <c r="P24" s="339"/>
      <c r="Q24" s="325"/>
      <c r="R24" s="314"/>
    </row>
    <row r="25" spans="1:18" s="77" customFormat="1" ht="36" hidden="1" customHeight="1">
      <c r="A25" s="86"/>
      <c r="B25" s="87" t="s">
        <v>428</v>
      </c>
      <c r="C25" s="88" t="s">
        <v>749</v>
      </c>
      <c r="D25" s="89" t="s">
        <v>749</v>
      </c>
      <c r="E25" s="183" t="s">
        <v>749</v>
      </c>
      <c r="F25" s="183" t="s">
        <v>749</v>
      </c>
      <c r="G25" s="172"/>
      <c r="H25" s="172"/>
      <c r="I25" s="172"/>
      <c r="J25" s="348" t="s">
        <v>749</v>
      </c>
      <c r="K25" s="200"/>
      <c r="L25" s="200"/>
      <c r="M25" s="200"/>
      <c r="N25" s="348" t="s">
        <v>749</v>
      </c>
      <c r="O25" s="344"/>
      <c r="P25" s="339"/>
      <c r="Q25" s="325"/>
      <c r="R25" s="314"/>
    </row>
    <row r="26" spans="1:18" s="77" customFormat="1" ht="36" hidden="1" customHeight="1">
      <c r="A26" s="86"/>
      <c r="B26" s="87" t="s">
        <v>429</v>
      </c>
      <c r="C26" s="88" t="s">
        <v>749</v>
      </c>
      <c r="D26" s="89" t="s">
        <v>749</v>
      </c>
      <c r="E26" s="183" t="s">
        <v>749</v>
      </c>
      <c r="F26" s="183" t="s">
        <v>749</v>
      </c>
      <c r="G26" s="172"/>
      <c r="H26" s="172"/>
      <c r="I26" s="172"/>
      <c r="J26" s="348" t="s">
        <v>749</v>
      </c>
      <c r="K26" s="200"/>
      <c r="L26" s="200"/>
      <c r="M26" s="200"/>
      <c r="N26" s="348" t="s">
        <v>749</v>
      </c>
      <c r="O26" s="344"/>
      <c r="P26" s="339"/>
      <c r="Q26" s="325"/>
      <c r="R26" s="314"/>
    </row>
    <row r="27" spans="1:18" s="77" customFormat="1" ht="36" hidden="1" customHeight="1">
      <c r="A27" s="86"/>
      <c r="B27" s="87" t="s">
        <v>430</v>
      </c>
      <c r="C27" s="88" t="s">
        <v>749</v>
      </c>
      <c r="D27" s="89" t="s">
        <v>749</v>
      </c>
      <c r="E27" s="183" t="s">
        <v>749</v>
      </c>
      <c r="F27" s="183" t="s">
        <v>749</v>
      </c>
      <c r="G27" s="172"/>
      <c r="H27" s="172"/>
      <c r="I27" s="172"/>
      <c r="J27" s="348" t="s">
        <v>749</v>
      </c>
      <c r="K27" s="200"/>
      <c r="L27" s="200"/>
      <c r="M27" s="200"/>
      <c r="N27" s="348" t="s">
        <v>749</v>
      </c>
      <c r="O27" s="344"/>
      <c r="P27" s="339"/>
      <c r="Q27" s="325"/>
      <c r="R27" s="314"/>
    </row>
    <row r="28" spans="1:18" s="77" customFormat="1" ht="36" hidden="1" customHeight="1">
      <c r="A28" s="86"/>
      <c r="B28" s="87" t="s">
        <v>431</v>
      </c>
      <c r="C28" s="88" t="s">
        <v>749</v>
      </c>
      <c r="D28" s="89" t="s">
        <v>749</v>
      </c>
      <c r="E28" s="183" t="s">
        <v>749</v>
      </c>
      <c r="F28" s="183" t="s">
        <v>749</v>
      </c>
      <c r="G28" s="172"/>
      <c r="H28" s="172"/>
      <c r="I28" s="172"/>
      <c r="J28" s="348" t="s">
        <v>749</v>
      </c>
      <c r="K28" s="200"/>
      <c r="L28" s="200"/>
      <c r="M28" s="200"/>
      <c r="N28" s="348" t="s">
        <v>749</v>
      </c>
      <c r="O28" s="344"/>
      <c r="P28" s="339"/>
      <c r="Q28" s="325"/>
      <c r="R28" s="314"/>
    </row>
    <row r="29" spans="1:18" s="77" customFormat="1" ht="36" hidden="1" customHeight="1">
      <c r="A29" s="86"/>
      <c r="B29" s="87" t="s">
        <v>432</v>
      </c>
      <c r="C29" s="88" t="s">
        <v>749</v>
      </c>
      <c r="D29" s="89" t="s">
        <v>749</v>
      </c>
      <c r="E29" s="183" t="s">
        <v>749</v>
      </c>
      <c r="F29" s="183" t="s">
        <v>749</v>
      </c>
      <c r="G29" s="172"/>
      <c r="H29" s="172"/>
      <c r="I29" s="172"/>
      <c r="J29" s="348" t="s">
        <v>749</v>
      </c>
      <c r="K29" s="200"/>
      <c r="L29" s="200"/>
      <c r="M29" s="200"/>
      <c r="N29" s="348" t="s">
        <v>749</v>
      </c>
      <c r="O29" s="344"/>
      <c r="P29" s="339"/>
      <c r="Q29" s="325"/>
      <c r="R29" s="314"/>
    </row>
    <row r="30" spans="1:18" s="77" customFormat="1" ht="36" hidden="1" customHeight="1">
      <c r="A30" s="86"/>
      <c r="B30" s="87" t="s">
        <v>433</v>
      </c>
      <c r="C30" s="88" t="s">
        <v>749</v>
      </c>
      <c r="D30" s="89" t="s">
        <v>749</v>
      </c>
      <c r="E30" s="183" t="s">
        <v>749</v>
      </c>
      <c r="F30" s="183" t="s">
        <v>749</v>
      </c>
      <c r="G30" s="172"/>
      <c r="H30" s="172"/>
      <c r="I30" s="172"/>
      <c r="J30" s="348" t="s">
        <v>749</v>
      </c>
      <c r="K30" s="200"/>
      <c r="L30" s="200"/>
      <c r="M30" s="200"/>
      <c r="N30" s="348" t="s">
        <v>749</v>
      </c>
      <c r="O30" s="344"/>
      <c r="P30" s="339"/>
      <c r="Q30" s="325"/>
      <c r="R30" s="314"/>
    </row>
    <row r="31" spans="1:18" s="77" customFormat="1" ht="36" hidden="1" customHeight="1">
      <c r="A31" s="86"/>
      <c r="B31" s="87" t="s">
        <v>434</v>
      </c>
      <c r="C31" s="88" t="s">
        <v>749</v>
      </c>
      <c r="D31" s="89" t="s">
        <v>749</v>
      </c>
      <c r="E31" s="183" t="s">
        <v>749</v>
      </c>
      <c r="F31" s="183" t="s">
        <v>749</v>
      </c>
      <c r="G31" s="172"/>
      <c r="H31" s="172"/>
      <c r="I31" s="172"/>
      <c r="J31" s="348" t="s">
        <v>749</v>
      </c>
      <c r="K31" s="200"/>
      <c r="L31" s="200"/>
      <c r="M31" s="200"/>
      <c r="N31" s="348" t="s">
        <v>749</v>
      </c>
      <c r="O31" s="344"/>
      <c r="P31" s="339"/>
      <c r="Q31" s="325"/>
      <c r="R31" s="314"/>
    </row>
    <row r="32" spans="1:18" s="77" customFormat="1" ht="36" hidden="1" customHeight="1">
      <c r="A32" s="86"/>
      <c r="B32" s="87" t="s">
        <v>435</v>
      </c>
      <c r="C32" s="88" t="s">
        <v>749</v>
      </c>
      <c r="D32" s="89" t="s">
        <v>749</v>
      </c>
      <c r="E32" s="183" t="s">
        <v>749</v>
      </c>
      <c r="F32" s="183" t="s">
        <v>749</v>
      </c>
      <c r="G32" s="172"/>
      <c r="H32" s="172"/>
      <c r="I32" s="172"/>
      <c r="J32" s="348" t="s">
        <v>749</v>
      </c>
      <c r="K32" s="200"/>
      <c r="L32" s="200"/>
      <c r="M32" s="200"/>
      <c r="N32" s="348" t="s">
        <v>749</v>
      </c>
      <c r="O32" s="344"/>
      <c r="P32" s="339"/>
      <c r="Q32" s="325"/>
      <c r="R32" s="314"/>
    </row>
    <row r="33" spans="1:18" s="77" customFormat="1" ht="36" hidden="1" customHeight="1">
      <c r="A33" s="86"/>
      <c r="B33" s="87" t="s">
        <v>436</v>
      </c>
      <c r="C33" s="88" t="s">
        <v>749</v>
      </c>
      <c r="D33" s="89" t="s">
        <v>749</v>
      </c>
      <c r="E33" s="183" t="s">
        <v>749</v>
      </c>
      <c r="F33" s="183" t="s">
        <v>749</v>
      </c>
      <c r="G33" s="172"/>
      <c r="H33" s="172"/>
      <c r="I33" s="172"/>
      <c r="J33" s="348" t="s">
        <v>749</v>
      </c>
      <c r="K33" s="200"/>
      <c r="L33" s="200"/>
      <c r="M33" s="200"/>
      <c r="N33" s="348" t="s">
        <v>749</v>
      </c>
      <c r="O33" s="344"/>
      <c r="P33" s="339"/>
      <c r="Q33" s="325"/>
      <c r="R33" s="314"/>
    </row>
    <row r="34" spans="1:18" s="77" customFormat="1" ht="36" hidden="1" customHeight="1">
      <c r="A34" s="86"/>
      <c r="B34" s="87" t="s">
        <v>437</v>
      </c>
      <c r="C34" s="88" t="s">
        <v>749</v>
      </c>
      <c r="D34" s="89" t="s">
        <v>749</v>
      </c>
      <c r="E34" s="183" t="s">
        <v>749</v>
      </c>
      <c r="F34" s="183" t="s">
        <v>749</v>
      </c>
      <c r="G34" s="172"/>
      <c r="H34" s="172"/>
      <c r="I34" s="172"/>
      <c r="J34" s="348" t="s">
        <v>749</v>
      </c>
      <c r="K34" s="200"/>
      <c r="L34" s="200"/>
      <c r="M34" s="200"/>
      <c r="N34" s="348" t="s">
        <v>749</v>
      </c>
      <c r="O34" s="344"/>
      <c r="P34" s="339"/>
      <c r="Q34" s="325"/>
      <c r="R34" s="314"/>
    </row>
    <row r="35" spans="1:18" s="77" customFormat="1" ht="36" hidden="1" customHeight="1">
      <c r="A35" s="86"/>
      <c r="B35" s="87" t="s">
        <v>438</v>
      </c>
      <c r="C35" s="88" t="s">
        <v>749</v>
      </c>
      <c r="D35" s="89" t="s">
        <v>749</v>
      </c>
      <c r="E35" s="183" t="s">
        <v>749</v>
      </c>
      <c r="F35" s="183" t="s">
        <v>749</v>
      </c>
      <c r="G35" s="172"/>
      <c r="H35" s="172"/>
      <c r="I35" s="172"/>
      <c r="J35" s="348" t="s">
        <v>749</v>
      </c>
      <c r="K35" s="200"/>
      <c r="L35" s="200"/>
      <c r="M35" s="200"/>
      <c r="N35" s="348" t="s">
        <v>749</v>
      </c>
      <c r="O35" s="344"/>
      <c r="P35" s="339"/>
      <c r="Q35" s="325"/>
      <c r="R35" s="314"/>
    </row>
    <row r="36" spans="1:18" s="77" customFormat="1" ht="36" hidden="1" customHeight="1">
      <c r="A36" s="86"/>
      <c r="B36" s="87" t="s">
        <v>439</v>
      </c>
      <c r="C36" s="88" t="s">
        <v>749</v>
      </c>
      <c r="D36" s="89" t="s">
        <v>749</v>
      </c>
      <c r="E36" s="183" t="s">
        <v>749</v>
      </c>
      <c r="F36" s="183" t="s">
        <v>749</v>
      </c>
      <c r="G36" s="172"/>
      <c r="H36" s="172"/>
      <c r="I36" s="172"/>
      <c r="J36" s="348" t="s">
        <v>749</v>
      </c>
      <c r="K36" s="200"/>
      <c r="L36" s="200"/>
      <c r="M36" s="200"/>
      <c r="N36" s="348" t="s">
        <v>749</v>
      </c>
      <c r="O36" s="344"/>
      <c r="P36" s="339"/>
      <c r="Q36" s="325"/>
      <c r="R36" s="314"/>
    </row>
    <row r="37" spans="1:18" s="77" customFormat="1" ht="36" hidden="1" customHeight="1">
      <c r="A37" s="86"/>
      <c r="B37" s="87" t="s">
        <v>440</v>
      </c>
      <c r="C37" s="88" t="s">
        <v>749</v>
      </c>
      <c r="D37" s="89" t="s">
        <v>749</v>
      </c>
      <c r="E37" s="183" t="s">
        <v>749</v>
      </c>
      <c r="F37" s="183" t="s">
        <v>749</v>
      </c>
      <c r="G37" s="172"/>
      <c r="H37" s="172"/>
      <c r="I37" s="172"/>
      <c r="J37" s="348" t="s">
        <v>749</v>
      </c>
      <c r="K37" s="200"/>
      <c r="L37" s="200"/>
      <c r="M37" s="200"/>
      <c r="N37" s="348" t="s">
        <v>749</v>
      </c>
      <c r="O37" s="344"/>
      <c r="P37" s="339"/>
      <c r="Q37" s="325"/>
      <c r="R37" s="314"/>
    </row>
    <row r="38" spans="1:18" s="77" customFormat="1" ht="36" hidden="1" customHeight="1">
      <c r="A38" s="86"/>
      <c r="B38" s="87" t="s">
        <v>441</v>
      </c>
      <c r="C38" s="88" t="s">
        <v>749</v>
      </c>
      <c r="D38" s="89" t="s">
        <v>749</v>
      </c>
      <c r="E38" s="183" t="s">
        <v>749</v>
      </c>
      <c r="F38" s="183" t="s">
        <v>749</v>
      </c>
      <c r="G38" s="172"/>
      <c r="H38" s="172"/>
      <c r="I38" s="172"/>
      <c r="J38" s="348" t="s">
        <v>749</v>
      </c>
      <c r="K38" s="200"/>
      <c r="L38" s="200"/>
      <c r="M38" s="200"/>
      <c r="N38" s="348" t="s">
        <v>749</v>
      </c>
      <c r="O38" s="344"/>
      <c r="P38" s="339"/>
      <c r="Q38" s="325"/>
      <c r="R38" s="314"/>
    </row>
    <row r="39" spans="1:18" s="77" customFormat="1" ht="36" hidden="1" customHeight="1">
      <c r="A39" s="86"/>
      <c r="B39" s="87" t="s">
        <v>442</v>
      </c>
      <c r="C39" s="88" t="s">
        <v>749</v>
      </c>
      <c r="D39" s="89" t="s">
        <v>749</v>
      </c>
      <c r="E39" s="183" t="s">
        <v>749</v>
      </c>
      <c r="F39" s="183" t="s">
        <v>749</v>
      </c>
      <c r="G39" s="172"/>
      <c r="H39" s="172"/>
      <c r="I39" s="172"/>
      <c r="J39" s="348" t="s">
        <v>749</v>
      </c>
      <c r="K39" s="200"/>
      <c r="L39" s="200"/>
      <c r="M39" s="200"/>
      <c r="N39" s="348" t="s">
        <v>749</v>
      </c>
      <c r="O39" s="344"/>
      <c r="P39" s="339"/>
      <c r="Q39" s="325"/>
      <c r="R39" s="314"/>
    </row>
    <row r="40" spans="1:18" s="77" customFormat="1" ht="36" hidden="1" customHeight="1">
      <c r="A40" s="86"/>
      <c r="B40" s="87" t="s">
        <v>443</v>
      </c>
      <c r="C40" s="88" t="s">
        <v>749</v>
      </c>
      <c r="D40" s="89" t="s">
        <v>749</v>
      </c>
      <c r="E40" s="183" t="s">
        <v>749</v>
      </c>
      <c r="F40" s="183" t="s">
        <v>749</v>
      </c>
      <c r="G40" s="172"/>
      <c r="H40" s="172"/>
      <c r="I40" s="172"/>
      <c r="J40" s="348" t="s">
        <v>749</v>
      </c>
      <c r="K40" s="200"/>
      <c r="L40" s="200"/>
      <c r="M40" s="200"/>
      <c r="N40" s="348" t="s">
        <v>749</v>
      </c>
      <c r="O40" s="344"/>
      <c r="P40" s="339"/>
      <c r="Q40" s="325"/>
      <c r="R40" s="314"/>
    </row>
    <row r="41" spans="1:18" s="77" customFormat="1" ht="36" hidden="1" customHeight="1">
      <c r="A41" s="86"/>
      <c r="B41" s="87" t="s">
        <v>444</v>
      </c>
      <c r="C41" s="88" t="s">
        <v>749</v>
      </c>
      <c r="D41" s="89" t="s">
        <v>749</v>
      </c>
      <c r="E41" s="183" t="s">
        <v>749</v>
      </c>
      <c r="F41" s="183" t="s">
        <v>749</v>
      </c>
      <c r="G41" s="172"/>
      <c r="H41" s="172"/>
      <c r="I41" s="172"/>
      <c r="J41" s="348" t="s">
        <v>749</v>
      </c>
      <c r="K41" s="200"/>
      <c r="L41" s="200"/>
      <c r="M41" s="200"/>
      <c r="N41" s="348" t="s">
        <v>749</v>
      </c>
      <c r="O41" s="344"/>
      <c r="P41" s="339"/>
      <c r="Q41" s="325"/>
      <c r="R41" s="314"/>
    </row>
    <row r="42" spans="1:18" s="77" customFormat="1" ht="36" hidden="1" customHeight="1">
      <c r="A42" s="86"/>
      <c r="B42" s="87" t="s">
        <v>445</v>
      </c>
      <c r="C42" s="88" t="s">
        <v>749</v>
      </c>
      <c r="D42" s="89" t="s">
        <v>749</v>
      </c>
      <c r="E42" s="183" t="s">
        <v>749</v>
      </c>
      <c r="F42" s="183" t="s">
        <v>749</v>
      </c>
      <c r="G42" s="172"/>
      <c r="H42" s="172"/>
      <c r="I42" s="172"/>
      <c r="J42" s="348" t="s">
        <v>749</v>
      </c>
      <c r="K42" s="200"/>
      <c r="L42" s="200"/>
      <c r="M42" s="200"/>
      <c r="N42" s="348" t="s">
        <v>749</v>
      </c>
      <c r="O42" s="344"/>
      <c r="P42" s="339"/>
      <c r="Q42" s="325"/>
      <c r="R42" s="314"/>
    </row>
    <row r="43" spans="1:18" s="77" customFormat="1" ht="36" hidden="1" customHeight="1">
      <c r="A43" s="86"/>
      <c r="B43" s="87" t="s">
        <v>446</v>
      </c>
      <c r="C43" s="88" t="s">
        <v>749</v>
      </c>
      <c r="D43" s="89" t="s">
        <v>749</v>
      </c>
      <c r="E43" s="183" t="s">
        <v>749</v>
      </c>
      <c r="F43" s="183" t="s">
        <v>749</v>
      </c>
      <c r="G43" s="172"/>
      <c r="H43" s="172"/>
      <c r="I43" s="172"/>
      <c r="J43" s="348" t="s">
        <v>749</v>
      </c>
      <c r="K43" s="200"/>
      <c r="L43" s="200"/>
      <c r="M43" s="200"/>
      <c r="N43" s="348" t="s">
        <v>749</v>
      </c>
      <c r="O43" s="344"/>
      <c r="P43" s="339"/>
      <c r="Q43" s="325"/>
      <c r="R43" s="314"/>
    </row>
    <row r="44" spans="1:18" s="77" customFormat="1" ht="36" hidden="1" customHeight="1">
      <c r="A44" s="86"/>
      <c r="B44" s="87" t="s">
        <v>447</v>
      </c>
      <c r="C44" s="88" t="s">
        <v>749</v>
      </c>
      <c r="D44" s="89" t="s">
        <v>749</v>
      </c>
      <c r="E44" s="183" t="s">
        <v>749</v>
      </c>
      <c r="F44" s="183" t="s">
        <v>749</v>
      </c>
      <c r="G44" s="172"/>
      <c r="H44" s="172"/>
      <c r="I44" s="172"/>
      <c r="J44" s="348" t="s">
        <v>749</v>
      </c>
      <c r="K44" s="200"/>
      <c r="L44" s="200"/>
      <c r="M44" s="200"/>
      <c r="N44" s="348" t="s">
        <v>749</v>
      </c>
      <c r="O44" s="344"/>
      <c r="P44" s="339"/>
      <c r="Q44" s="325"/>
      <c r="R44" s="314"/>
    </row>
    <row r="45" spans="1:18" s="77" customFormat="1" ht="36" hidden="1" customHeight="1">
      <c r="A45" s="86"/>
      <c r="B45" s="87" t="s">
        <v>448</v>
      </c>
      <c r="C45" s="88" t="s">
        <v>749</v>
      </c>
      <c r="D45" s="89" t="s">
        <v>749</v>
      </c>
      <c r="E45" s="183" t="s">
        <v>749</v>
      </c>
      <c r="F45" s="183" t="s">
        <v>749</v>
      </c>
      <c r="G45" s="172"/>
      <c r="H45" s="172"/>
      <c r="I45" s="172"/>
      <c r="J45" s="348" t="s">
        <v>749</v>
      </c>
      <c r="K45" s="200"/>
      <c r="L45" s="200"/>
      <c r="M45" s="200"/>
      <c r="N45" s="348" t="s">
        <v>749</v>
      </c>
      <c r="O45" s="344"/>
      <c r="P45" s="339"/>
      <c r="Q45" s="325"/>
      <c r="R45" s="314"/>
    </row>
    <row r="46" spans="1:18" s="77" customFormat="1" ht="36" hidden="1" customHeight="1">
      <c r="A46" s="86"/>
      <c r="B46" s="87" t="s">
        <v>449</v>
      </c>
      <c r="C46" s="88" t="s">
        <v>749</v>
      </c>
      <c r="D46" s="89" t="s">
        <v>749</v>
      </c>
      <c r="E46" s="183" t="s">
        <v>749</v>
      </c>
      <c r="F46" s="183" t="s">
        <v>749</v>
      </c>
      <c r="G46" s="172"/>
      <c r="H46" s="172"/>
      <c r="I46" s="172"/>
      <c r="J46" s="348" t="s">
        <v>749</v>
      </c>
      <c r="K46" s="200"/>
      <c r="L46" s="200"/>
      <c r="M46" s="200"/>
      <c r="N46" s="348" t="s">
        <v>749</v>
      </c>
      <c r="O46" s="344"/>
      <c r="P46" s="339"/>
      <c r="Q46" s="325"/>
      <c r="R46" s="314"/>
    </row>
    <row r="47" spans="1:18" s="77" customFormat="1" ht="36" hidden="1" customHeight="1">
      <c r="A47" s="86"/>
      <c r="B47" s="87" t="s">
        <v>450</v>
      </c>
      <c r="C47" s="88" t="s">
        <v>749</v>
      </c>
      <c r="D47" s="89" t="s">
        <v>749</v>
      </c>
      <c r="E47" s="183" t="s">
        <v>749</v>
      </c>
      <c r="F47" s="183" t="s">
        <v>749</v>
      </c>
      <c r="G47" s="172"/>
      <c r="H47" s="172"/>
      <c r="I47" s="172"/>
      <c r="J47" s="348" t="s">
        <v>749</v>
      </c>
      <c r="K47" s="200"/>
      <c r="L47" s="200"/>
      <c r="M47" s="200"/>
      <c r="N47" s="348" t="s">
        <v>749</v>
      </c>
      <c r="O47" s="344"/>
      <c r="P47" s="339"/>
      <c r="Q47" s="325"/>
      <c r="R47" s="314"/>
    </row>
    <row r="48" spans="1:18" s="80" customFormat="1" ht="36" customHeight="1">
      <c r="A48" s="78"/>
      <c r="B48" s="78"/>
      <c r="C48" s="78"/>
      <c r="D48" s="79"/>
      <c r="E48" s="78"/>
      <c r="N48" s="81"/>
      <c r="O48" s="78"/>
      <c r="P48" s="78"/>
      <c r="Q48" s="325"/>
      <c r="R48" s="314"/>
    </row>
    <row r="49" spans="1:18" s="80" customFormat="1" ht="36" customHeight="1">
      <c r="A49" s="763" t="s">
        <v>4</v>
      </c>
      <c r="B49" s="763"/>
      <c r="C49" s="763"/>
      <c r="D49" s="763"/>
      <c r="E49" s="82" t="s">
        <v>0</v>
      </c>
      <c r="F49" s="82" t="s">
        <v>1</v>
      </c>
      <c r="G49" s="764" t="s">
        <v>2</v>
      </c>
      <c r="H49" s="764"/>
      <c r="I49" s="764"/>
      <c r="J49" s="764"/>
      <c r="K49" s="764"/>
      <c r="L49" s="764"/>
      <c r="M49" s="764"/>
      <c r="N49" s="764" t="s">
        <v>3</v>
      </c>
      <c r="O49" s="764"/>
      <c r="P49" s="82"/>
      <c r="Q49" s="325"/>
      <c r="R49" s="314"/>
    </row>
    <row r="52" spans="1:18">
      <c r="Q52" s="326"/>
      <c r="R52" s="82"/>
    </row>
    <row r="53" spans="1:18">
      <c r="Q53" s="326"/>
      <c r="R53" s="82"/>
    </row>
    <row r="54" spans="1:18">
      <c r="Q54" s="326"/>
      <c r="R54" s="82"/>
    </row>
    <row r="55" spans="1:18">
      <c r="Q55" s="326"/>
      <c r="R55" s="82"/>
    </row>
    <row r="56" spans="1:18">
      <c r="Q56" s="326"/>
      <c r="R56" s="82"/>
    </row>
    <row r="57" spans="1:18">
      <c r="Q57" s="326"/>
      <c r="R57" s="82"/>
    </row>
    <row r="58" spans="1:18">
      <c r="Q58" s="326"/>
      <c r="R58" s="82"/>
    </row>
    <row r="59" spans="1:18">
      <c r="Q59" s="326"/>
      <c r="R59" s="82"/>
    </row>
    <row r="60" spans="1:18">
      <c r="Q60" s="326"/>
      <c r="R60" s="82"/>
    </row>
    <row r="61" spans="1:18">
      <c r="Q61" s="326"/>
      <c r="R61" s="82"/>
    </row>
    <row r="62" spans="1:18">
      <c r="Q62" s="326"/>
      <c r="R62" s="82"/>
    </row>
    <row r="63" spans="1:18">
      <c r="Q63" s="326"/>
      <c r="R63" s="82"/>
    </row>
    <row r="64" spans="1:18">
      <c r="Q64" s="326"/>
      <c r="R64" s="82"/>
    </row>
    <row r="65" spans="17:18">
      <c r="Q65" s="326"/>
      <c r="R65" s="82"/>
    </row>
    <row r="66" spans="17:18">
      <c r="Q66" s="326"/>
      <c r="R66" s="82"/>
    </row>
    <row r="67" spans="17:18">
      <c r="Q67" s="326"/>
      <c r="R67" s="82"/>
    </row>
    <row r="68" spans="17:18">
      <c r="Q68" s="326"/>
      <c r="R68" s="82"/>
    </row>
    <row r="69" spans="17:18">
      <c r="Q69" s="326"/>
      <c r="R69" s="82"/>
    </row>
    <row r="70" spans="17:18">
      <c r="Q70" s="326"/>
      <c r="R70" s="82"/>
    </row>
    <row r="71" spans="17:18">
      <c r="Q71" s="326"/>
      <c r="R71" s="82"/>
    </row>
    <row r="72" spans="17:18">
      <c r="Q72" s="326"/>
      <c r="R72" s="82"/>
    </row>
    <row r="73" spans="17:18">
      <c r="Q73" s="326"/>
      <c r="R73" s="82"/>
    </row>
    <row r="74" spans="17:18">
      <c r="Q74" s="326"/>
      <c r="R74" s="82"/>
    </row>
    <row r="75" spans="17:18">
      <c r="Q75" s="326"/>
      <c r="R75" s="82"/>
    </row>
    <row r="76" spans="17:18">
      <c r="Q76" s="326"/>
      <c r="R76" s="82"/>
    </row>
    <row r="77" spans="17:18">
      <c r="Q77" s="326"/>
      <c r="R77" s="82"/>
    </row>
    <row r="78" spans="17:18">
      <c r="Q78" s="326"/>
      <c r="R78" s="82"/>
    </row>
    <row r="79" spans="17:18">
      <c r="Q79" s="326"/>
      <c r="R79" s="82"/>
    </row>
    <row r="80" spans="17:18">
      <c r="Q80" s="326"/>
      <c r="R80" s="82"/>
    </row>
    <row r="81" spans="17:18">
      <c r="Q81" s="326"/>
      <c r="R81" s="82"/>
    </row>
    <row r="82" spans="17:18">
      <c r="Q82" s="326"/>
      <c r="R82" s="82"/>
    </row>
    <row r="83" spans="17:18">
      <c r="Q83" s="326"/>
      <c r="R83" s="82"/>
    </row>
    <row r="84" spans="17:18">
      <c r="Q84" s="326"/>
      <c r="R84" s="82"/>
    </row>
    <row r="85" spans="17:18">
      <c r="Q85" s="326"/>
      <c r="R85" s="82"/>
    </row>
    <row r="86" spans="17:18">
      <c r="Q86" s="326"/>
      <c r="R86" s="82"/>
    </row>
    <row r="87" spans="17:18">
      <c r="Q87" s="326"/>
      <c r="R87" s="82"/>
    </row>
    <row r="88" spans="17:18">
      <c r="Q88" s="326"/>
      <c r="R88" s="82"/>
    </row>
    <row r="89" spans="17:18">
      <c r="Q89" s="326"/>
      <c r="R89" s="82"/>
    </row>
    <row r="90" spans="17:18">
      <c r="Q90" s="326"/>
      <c r="R90" s="82"/>
    </row>
    <row r="91" spans="17:18">
      <c r="Q91" s="326"/>
      <c r="R91" s="82"/>
    </row>
    <row r="92" spans="17:18">
      <c r="Q92" s="326"/>
      <c r="R92" s="82"/>
    </row>
    <row r="93" spans="17:18">
      <c r="Q93" s="326"/>
      <c r="R93" s="82"/>
    </row>
  </sheetData>
  <sortState ref="B8:N15">
    <sortCondition descending="1" ref="N8:N15"/>
  </sortState>
  <mergeCells count="26">
    <mergeCell ref="A49:D49"/>
    <mergeCell ref="G49:M49"/>
    <mergeCell ref="N49:O49"/>
    <mergeCell ref="F6:F7"/>
    <mergeCell ref="G6:M6"/>
    <mergeCell ref="N6:N7"/>
    <mergeCell ref="O6:O7"/>
    <mergeCell ref="P6:P7"/>
    <mergeCell ref="A6:A7"/>
    <mergeCell ref="B6:B7"/>
    <mergeCell ref="C6:C7"/>
    <mergeCell ref="D6:D7"/>
    <mergeCell ref="E6:E7"/>
    <mergeCell ref="A4:C4"/>
    <mergeCell ref="D4:E4"/>
    <mergeCell ref="K4:L4"/>
    <mergeCell ref="N5:O5"/>
    <mergeCell ref="F4:J4"/>
    <mergeCell ref="M4:P4"/>
    <mergeCell ref="A1:P1"/>
    <mergeCell ref="A2:P2"/>
    <mergeCell ref="A3:C3"/>
    <mergeCell ref="D3:E3"/>
    <mergeCell ref="G3:H3"/>
    <mergeCell ref="K3:L3"/>
    <mergeCell ref="M3:P3"/>
  </mergeCells>
  <conditionalFormatting sqref="F1:F1048576">
    <cfRule type="containsText" dxfId="30" priority="2" stopIfTrue="1" operator="containsText" text="FERDİ">
      <formula>NOT(ISERROR(SEARCH("FERDİ",F1)))</formula>
    </cfRule>
  </conditionalFormatting>
  <conditionalFormatting sqref="M4">
    <cfRule type="containsText" dxfId="29" priority="1" stopIfTrue="1" operator="containsText" text="FERDİ">
      <formula>NOT(ISERROR(SEARCH("FERDİ",M4)))</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Sayfa7">
    <tabColor rgb="FFFFC000"/>
  </sheetPr>
  <dimension ref="A1:U47"/>
  <sheetViews>
    <sheetView view="pageBreakPreview" zoomScale="90" zoomScaleSheetLayoutView="90" workbookViewId="0">
      <selection activeCell="R5" sqref="R5"/>
    </sheetView>
  </sheetViews>
  <sheetFormatPr defaultRowHeight="12.75"/>
  <cols>
    <col min="1" max="1" width="4.85546875" style="27" customWidth="1"/>
    <col min="2" max="2" width="7.7109375" style="27" bestFit="1" customWidth="1"/>
    <col min="3" max="3" width="14.42578125" style="20" customWidth="1"/>
    <col min="4" max="4" width="18.28515625" style="51" customWidth="1"/>
    <col min="5" max="5" width="26.7109375" style="51" customWidth="1"/>
    <col min="6" max="6" width="9.28515625" style="20" customWidth="1"/>
    <col min="7" max="7" width="7.5703125" style="28" customWidth="1"/>
    <col min="8" max="8" width="2.140625" style="20" customWidth="1"/>
    <col min="9" max="9" width="4.42578125" style="27" customWidth="1"/>
    <col min="10" max="10" width="14.85546875" style="27" hidden="1" customWidth="1"/>
    <col min="11" max="11" width="6.5703125" style="27" customWidth="1"/>
    <col min="12" max="12" width="16" style="29" customWidth="1"/>
    <col min="13" max="13" width="18" style="55" customWidth="1"/>
    <col min="14" max="14" width="26.28515625" style="55" customWidth="1"/>
    <col min="15" max="15" width="9.5703125" style="20" customWidth="1"/>
    <col min="16" max="16" width="7.7109375" style="20" customWidth="1"/>
    <col min="17" max="17" width="5.7109375" style="20" customWidth="1"/>
    <col min="18" max="19" width="9.140625" style="20"/>
    <col min="20" max="20" width="6" style="318" bestFit="1" customWidth="1"/>
    <col min="21" max="21" width="4.42578125" style="316" bestFit="1" customWidth="1"/>
    <col min="22" max="16384" width="9.140625" style="20"/>
  </cols>
  <sheetData>
    <row r="1" spans="1:21" s="10" customFormat="1" ht="53.25" customHeight="1">
      <c r="A1" s="778" t="s">
        <v>747</v>
      </c>
      <c r="B1" s="778"/>
      <c r="C1" s="778"/>
      <c r="D1" s="778"/>
      <c r="E1" s="778"/>
      <c r="F1" s="778"/>
      <c r="G1" s="778"/>
      <c r="H1" s="778"/>
      <c r="I1" s="778"/>
      <c r="J1" s="778"/>
      <c r="K1" s="778"/>
      <c r="L1" s="778"/>
      <c r="M1" s="778"/>
      <c r="N1" s="778"/>
      <c r="O1" s="778"/>
      <c r="P1" s="778"/>
      <c r="T1" s="317"/>
      <c r="U1" s="315"/>
    </row>
    <row r="2" spans="1:21" s="10" customFormat="1" ht="24.75" customHeight="1">
      <c r="A2" s="779" t="s">
        <v>487</v>
      </c>
      <c r="B2" s="779"/>
      <c r="C2" s="779"/>
      <c r="D2" s="779"/>
      <c r="E2" s="779"/>
      <c r="F2" s="779"/>
      <c r="G2" s="779"/>
      <c r="H2" s="779"/>
      <c r="I2" s="779"/>
      <c r="J2" s="779"/>
      <c r="K2" s="779"/>
      <c r="L2" s="779"/>
      <c r="M2" s="779"/>
      <c r="N2" s="779"/>
      <c r="O2" s="779"/>
      <c r="P2" s="779"/>
      <c r="T2" s="317"/>
      <c r="U2" s="315"/>
    </row>
    <row r="3" spans="1:21" s="11" customFormat="1" ht="21.75" customHeight="1">
      <c r="A3" s="780" t="s">
        <v>90</v>
      </c>
      <c r="B3" s="780"/>
      <c r="C3" s="780"/>
      <c r="D3" s="781" t="s">
        <v>475</v>
      </c>
      <c r="E3" s="781"/>
      <c r="F3" s="782"/>
      <c r="G3" s="782"/>
      <c r="H3" s="531"/>
      <c r="I3" s="780" t="s">
        <v>360</v>
      </c>
      <c r="J3" s="780"/>
      <c r="K3" s="780"/>
      <c r="L3" s="780"/>
      <c r="M3" s="780"/>
      <c r="N3" s="771" t="s">
        <v>760</v>
      </c>
      <c r="O3" s="771"/>
      <c r="P3" s="771"/>
      <c r="T3" s="317"/>
      <c r="U3" s="315"/>
    </row>
    <row r="4" spans="1:21" s="11" customFormat="1" ht="17.25" customHeight="1">
      <c r="A4" s="769" t="s">
        <v>80</v>
      </c>
      <c r="B4" s="769"/>
      <c r="C4" s="769"/>
      <c r="D4" s="770" t="s">
        <v>480</v>
      </c>
      <c r="E4" s="770"/>
      <c r="F4" s="777" t="s">
        <v>703</v>
      </c>
      <c r="G4" s="777"/>
      <c r="H4" s="777"/>
      <c r="I4" s="777"/>
      <c r="J4" s="777"/>
      <c r="K4" s="777"/>
      <c r="L4" s="491"/>
      <c r="M4" s="387" t="s">
        <v>88</v>
      </c>
      <c r="N4" s="759" t="s">
        <v>682</v>
      </c>
      <c r="O4" s="759"/>
      <c r="P4" s="759"/>
      <c r="T4" s="317"/>
      <c r="U4" s="315"/>
    </row>
    <row r="5" spans="1:21" s="10" customFormat="1" ht="19.5" customHeight="1">
      <c r="A5" s="12"/>
      <c r="B5" s="12"/>
      <c r="C5" s="13"/>
      <c r="D5" s="14"/>
      <c r="E5" s="15"/>
      <c r="F5" s="15"/>
      <c r="G5" s="15"/>
      <c r="H5" s="15"/>
      <c r="I5" s="12"/>
      <c r="J5" s="12"/>
      <c r="K5" s="12"/>
      <c r="L5" s="16"/>
      <c r="M5" s="17"/>
      <c r="N5" s="772"/>
      <c r="O5" s="772"/>
      <c r="P5" s="772"/>
      <c r="T5" s="317"/>
      <c r="U5" s="315"/>
    </row>
    <row r="6" spans="1:21" s="18" customFormat="1" ht="24.95" customHeight="1">
      <c r="A6" s="766" t="s">
        <v>11</v>
      </c>
      <c r="B6" s="767" t="s">
        <v>75</v>
      </c>
      <c r="C6" s="776" t="s">
        <v>87</v>
      </c>
      <c r="D6" s="775" t="s">
        <v>13</v>
      </c>
      <c r="E6" s="775" t="s">
        <v>476</v>
      </c>
      <c r="F6" s="775" t="s">
        <v>14</v>
      </c>
      <c r="G6" s="773" t="s">
        <v>159</v>
      </c>
      <c r="I6" s="333" t="s">
        <v>15</v>
      </c>
      <c r="J6" s="334"/>
      <c r="K6" s="334"/>
      <c r="L6" s="334"/>
      <c r="M6" s="337" t="s">
        <v>355</v>
      </c>
      <c r="N6" s="338" t="s">
        <v>736</v>
      </c>
      <c r="O6" s="334"/>
      <c r="P6" s="335"/>
      <c r="T6" s="318"/>
      <c r="U6" s="316"/>
    </row>
    <row r="7" spans="1:21" ht="26.25" customHeight="1">
      <c r="A7" s="766"/>
      <c r="B7" s="768"/>
      <c r="C7" s="776"/>
      <c r="D7" s="775"/>
      <c r="E7" s="775"/>
      <c r="F7" s="775"/>
      <c r="G7" s="774"/>
      <c r="H7" s="19"/>
      <c r="I7" s="48" t="s">
        <v>11</v>
      </c>
      <c r="J7" s="45" t="s">
        <v>76</v>
      </c>
      <c r="K7" s="45" t="s">
        <v>75</v>
      </c>
      <c r="L7" s="46" t="s">
        <v>12</v>
      </c>
      <c r="M7" s="47" t="s">
        <v>13</v>
      </c>
      <c r="N7" s="47" t="s">
        <v>476</v>
      </c>
      <c r="O7" s="45" t="s">
        <v>14</v>
      </c>
      <c r="P7" s="45" t="s">
        <v>26</v>
      </c>
    </row>
    <row r="8" spans="1:21" s="18" customFormat="1" ht="55.5" customHeight="1">
      <c r="A8" s="22">
        <v>1</v>
      </c>
      <c r="B8" s="541">
        <v>298</v>
      </c>
      <c r="C8" s="542">
        <v>31276</v>
      </c>
      <c r="D8" s="543" t="s">
        <v>554</v>
      </c>
      <c r="E8" s="544" t="s">
        <v>549</v>
      </c>
      <c r="F8" s="545">
        <v>1430</v>
      </c>
      <c r="G8" s="546">
        <v>8</v>
      </c>
      <c r="H8" s="547"/>
      <c r="I8" s="541">
        <v>1</v>
      </c>
      <c r="J8" s="548" t="s">
        <v>520</v>
      </c>
      <c r="K8" s="549">
        <v>350</v>
      </c>
      <c r="L8" s="542">
        <v>33999</v>
      </c>
      <c r="M8" s="550" t="s">
        <v>637</v>
      </c>
      <c r="N8" s="550" t="s">
        <v>632</v>
      </c>
      <c r="O8" s="545">
        <v>1553</v>
      </c>
      <c r="P8" s="549">
        <v>4</v>
      </c>
      <c r="T8" s="318"/>
      <c r="U8" s="316"/>
    </row>
    <row r="9" spans="1:21" s="18" customFormat="1" ht="55.5" customHeight="1">
      <c r="A9" s="22">
        <v>2</v>
      </c>
      <c r="B9" s="541">
        <v>279</v>
      </c>
      <c r="C9" s="542">
        <v>34911</v>
      </c>
      <c r="D9" s="543" t="s">
        <v>534</v>
      </c>
      <c r="E9" s="544" t="s">
        <v>529</v>
      </c>
      <c r="F9" s="545">
        <v>1441</v>
      </c>
      <c r="G9" s="546">
        <v>7</v>
      </c>
      <c r="H9" s="547"/>
      <c r="I9" s="541">
        <v>2</v>
      </c>
      <c r="J9" s="548" t="s">
        <v>521</v>
      </c>
      <c r="K9" s="549">
        <v>256</v>
      </c>
      <c r="L9" s="542" t="s">
        <v>497</v>
      </c>
      <c r="M9" s="550" t="s">
        <v>498</v>
      </c>
      <c r="N9" s="550" t="s">
        <v>490</v>
      </c>
      <c r="O9" s="545">
        <v>1560</v>
      </c>
      <c r="P9" s="549">
        <v>5</v>
      </c>
      <c r="T9" s="318"/>
      <c r="U9" s="316"/>
    </row>
    <row r="10" spans="1:21" s="18" customFormat="1" ht="55.5" customHeight="1">
      <c r="A10" s="22">
        <v>3</v>
      </c>
      <c r="B10" s="541">
        <v>312</v>
      </c>
      <c r="C10" s="542">
        <v>34157</v>
      </c>
      <c r="D10" s="543" t="s">
        <v>598</v>
      </c>
      <c r="E10" s="544" t="s">
        <v>594</v>
      </c>
      <c r="F10" s="545">
        <v>1449</v>
      </c>
      <c r="G10" s="546">
        <v>6</v>
      </c>
      <c r="H10" s="547"/>
      <c r="I10" s="541">
        <v>3</v>
      </c>
      <c r="J10" s="548" t="s">
        <v>522</v>
      </c>
      <c r="K10" s="549">
        <v>369</v>
      </c>
      <c r="L10" s="542">
        <v>33029</v>
      </c>
      <c r="M10" s="550" t="s">
        <v>666</v>
      </c>
      <c r="N10" s="550" t="s">
        <v>665</v>
      </c>
      <c r="O10" s="545">
        <v>1564</v>
      </c>
      <c r="P10" s="549">
        <v>6</v>
      </c>
      <c r="T10" s="318"/>
      <c r="U10" s="316"/>
    </row>
    <row r="11" spans="1:21" s="18" customFormat="1" ht="55.5" customHeight="1">
      <c r="A11" s="22">
        <v>4</v>
      </c>
      <c r="B11" s="541">
        <v>350</v>
      </c>
      <c r="C11" s="542">
        <v>33999</v>
      </c>
      <c r="D11" s="543" t="s">
        <v>637</v>
      </c>
      <c r="E11" s="544" t="s">
        <v>632</v>
      </c>
      <c r="F11" s="545">
        <v>1553</v>
      </c>
      <c r="G11" s="546">
        <v>5</v>
      </c>
      <c r="H11" s="547"/>
      <c r="I11" s="541">
        <v>4</v>
      </c>
      <c r="J11" s="548" t="s">
        <v>523</v>
      </c>
      <c r="K11" s="549">
        <v>298</v>
      </c>
      <c r="L11" s="542">
        <v>31276</v>
      </c>
      <c r="M11" s="550" t="s">
        <v>554</v>
      </c>
      <c r="N11" s="550" t="s">
        <v>549</v>
      </c>
      <c r="O11" s="545">
        <v>1430</v>
      </c>
      <c r="P11" s="549">
        <v>1</v>
      </c>
      <c r="T11" s="318"/>
      <c r="U11" s="316"/>
    </row>
    <row r="12" spans="1:21" s="18" customFormat="1" ht="55.5" customHeight="1">
      <c r="A12" s="22">
        <v>5</v>
      </c>
      <c r="B12" s="541">
        <v>256</v>
      </c>
      <c r="C12" s="542" t="s">
        <v>497</v>
      </c>
      <c r="D12" s="543" t="s">
        <v>498</v>
      </c>
      <c r="E12" s="544" t="s">
        <v>490</v>
      </c>
      <c r="F12" s="545">
        <v>1560</v>
      </c>
      <c r="G12" s="546">
        <v>4</v>
      </c>
      <c r="H12" s="547"/>
      <c r="I12" s="541">
        <v>5</v>
      </c>
      <c r="J12" s="548" t="s">
        <v>524</v>
      </c>
      <c r="K12" s="549">
        <v>312</v>
      </c>
      <c r="L12" s="542">
        <v>34157</v>
      </c>
      <c r="M12" s="550" t="s">
        <v>598</v>
      </c>
      <c r="N12" s="550" t="s">
        <v>594</v>
      </c>
      <c r="O12" s="545">
        <v>1449</v>
      </c>
      <c r="P12" s="549">
        <v>3</v>
      </c>
      <c r="T12" s="318"/>
      <c r="U12" s="316"/>
    </row>
    <row r="13" spans="1:21" s="18" customFormat="1" ht="55.5" customHeight="1">
      <c r="A13" s="22">
        <v>6</v>
      </c>
      <c r="B13" s="541">
        <v>369</v>
      </c>
      <c r="C13" s="542">
        <v>33029</v>
      </c>
      <c r="D13" s="543" t="s">
        <v>666</v>
      </c>
      <c r="E13" s="544" t="s">
        <v>665</v>
      </c>
      <c r="F13" s="545">
        <v>1564</v>
      </c>
      <c r="G13" s="546">
        <v>3</v>
      </c>
      <c r="H13" s="547"/>
      <c r="I13" s="541">
        <v>6</v>
      </c>
      <c r="J13" s="548" t="s">
        <v>525</v>
      </c>
      <c r="K13" s="549">
        <v>279</v>
      </c>
      <c r="L13" s="542">
        <v>34911</v>
      </c>
      <c r="M13" s="550" t="s">
        <v>534</v>
      </c>
      <c r="N13" s="550" t="s">
        <v>529</v>
      </c>
      <c r="O13" s="545">
        <v>1441</v>
      </c>
      <c r="P13" s="549">
        <v>2</v>
      </c>
      <c r="T13" s="318"/>
      <c r="U13" s="316"/>
    </row>
    <row r="14" spans="1:21" s="18" customFormat="1" ht="55.5" customHeight="1">
      <c r="A14" s="22">
        <v>7</v>
      </c>
      <c r="B14" s="541">
        <v>359</v>
      </c>
      <c r="C14" s="542">
        <v>35324</v>
      </c>
      <c r="D14" s="543" t="s">
        <v>655</v>
      </c>
      <c r="E14" s="544" t="s">
        <v>650</v>
      </c>
      <c r="F14" s="545">
        <v>1579</v>
      </c>
      <c r="G14" s="546">
        <v>2</v>
      </c>
      <c r="H14" s="547"/>
      <c r="I14" s="541">
        <v>7</v>
      </c>
      <c r="J14" s="548" t="s">
        <v>526</v>
      </c>
      <c r="K14" s="549">
        <v>330</v>
      </c>
      <c r="L14" s="542">
        <v>35065</v>
      </c>
      <c r="M14" s="550" t="s">
        <v>621</v>
      </c>
      <c r="N14" s="550" t="s">
        <v>616</v>
      </c>
      <c r="O14" s="545">
        <v>1622</v>
      </c>
      <c r="P14" s="549">
        <v>8</v>
      </c>
      <c r="T14" s="318"/>
      <c r="U14" s="316"/>
    </row>
    <row r="15" spans="1:21" s="18" customFormat="1" ht="55.5" customHeight="1">
      <c r="A15" s="22">
        <v>8</v>
      </c>
      <c r="B15" s="541">
        <v>330</v>
      </c>
      <c r="C15" s="542">
        <v>35065</v>
      </c>
      <c r="D15" s="543" t="s">
        <v>621</v>
      </c>
      <c r="E15" s="544" t="s">
        <v>616</v>
      </c>
      <c r="F15" s="545">
        <v>1622</v>
      </c>
      <c r="G15" s="546">
        <v>1</v>
      </c>
      <c r="H15" s="547"/>
      <c r="I15" s="541">
        <v>8</v>
      </c>
      <c r="J15" s="548" t="s">
        <v>527</v>
      </c>
      <c r="K15" s="549">
        <v>359</v>
      </c>
      <c r="L15" s="542">
        <v>35324</v>
      </c>
      <c r="M15" s="550" t="s">
        <v>655</v>
      </c>
      <c r="N15" s="550" t="s">
        <v>650</v>
      </c>
      <c r="O15" s="545">
        <v>1579</v>
      </c>
      <c r="P15" s="549">
        <v>7</v>
      </c>
      <c r="T15" s="318"/>
      <c r="U15" s="316"/>
    </row>
    <row r="16" spans="1:21" s="18" customFormat="1" ht="55.5" customHeight="1">
      <c r="A16" s="22">
        <v>9</v>
      </c>
      <c r="B16" s="22"/>
      <c r="C16" s="25"/>
      <c r="D16" s="340"/>
      <c r="E16" s="341"/>
      <c r="F16" s="26"/>
      <c r="G16" s="343"/>
      <c r="H16" s="21"/>
      <c r="I16" s="333" t="s">
        <v>16</v>
      </c>
      <c r="J16" s="334"/>
      <c r="K16" s="334"/>
      <c r="L16" s="334"/>
      <c r="M16" s="337" t="s">
        <v>355</v>
      </c>
      <c r="N16" s="338"/>
      <c r="O16" s="334"/>
      <c r="P16" s="335"/>
      <c r="T16" s="318"/>
      <c r="U16" s="316"/>
    </row>
    <row r="17" spans="1:21" s="18" customFormat="1" ht="55.5" customHeight="1">
      <c r="A17" s="22">
        <v>10</v>
      </c>
      <c r="B17" s="22"/>
      <c r="C17" s="25"/>
      <c r="D17" s="340"/>
      <c r="E17" s="341"/>
      <c r="F17" s="26"/>
      <c r="G17" s="343"/>
      <c r="H17" s="21"/>
      <c r="I17" s="48" t="s">
        <v>11</v>
      </c>
      <c r="J17" s="45" t="s">
        <v>76</v>
      </c>
      <c r="K17" s="45" t="s">
        <v>75</v>
      </c>
      <c r="L17" s="46" t="s">
        <v>12</v>
      </c>
      <c r="M17" s="47" t="s">
        <v>13</v>
      </c>
      <c r="N17" s="47" t="s">
        <v>476</v>
      </c>
      <c r="O17" s="45" t="s">
        <v>14</v>
      </c>
      <c r="P17" s="45" t="s">
        <v>26</v>
      </c>
      <c r="T17" s="318"/>
      <c r="U17" s="316"/>
    </row>
    <row r="18" spans="1:21" s="18" customFormat="1" ht="55.5" customHeight="1">
      <c r="A18" s="22">
        <v>11</v>
      </c>
      <c r="B18" s="22"/>
      <c r="C18" s="25"/>
      <c r="D18" s="340"/>
      <c r="E18" s="341"/>
      <c r="F18" s="26"/>
      <c r="G18" s="343"/>
      <c r="H18" s="21"/>
      <c r="I18" s="22">
        <v>1</v>
      </c>
      <c r="J18" s="23" t="s">
        <v>569</v>
      </c>
      <c r="K18" s="24" t="s">
        <v>750</v>
      </c>
      <c r="L18" s="25" t="s">
        <v>749</v>
      </c>
      <c r="M18" s="49" t="s">
        <v>749</v>
      </c>
      <c r="N18" s="49" t="s">
        <v>749</v>
      </c>
      <c r="O18" s="26"/>
      <c r="P18" s="24"/>
      <c r="T18" s="318"/>
      <c r="U18" s="316"/>
    </row>
    <row r="19" spans="1:21" s="18" customFormat="1" ht="55.5" customHeight="1">
      <c r="A19" s="22">
        <v>12</v>
      </c>
      <c r="B19" s="22"/>
      <c r="C19" s="25"/>
      <c r="D19" s="340"/>
      <c r="E19" s="341"/>
      <c r="F19" s="26"/>
      <c r="G19" s="343"/>
      <c r="H19" s="21"/>
      <c r="I19" s="22">
        <v>2</v>
      </c>
      <c r="J19" s="23" t="s">
        <v>570</v>
      </c>
      <c r="K19" s="24" t="s">
        <v>750</v>
      </c>
      <c r="L19" s="25" t="s">
        <v>749</v>
      </c>
      <c r="M19" s="49" t="s">
        <v>749</v>
      </c>
      <c r="N19" s="49" t="s">
        <v>749</v>
      </c>
      <c r="O19" s="26"/>
      <c r="P19" s="24"/>
      <c r="T19" s="318"/>
      <c r="U19" s="316"/>
    </row>
    <row r="20" spans="1:21" s="18" customFormat="1" ht="55.5" customHeight="1">
      <c r="A20" s="22">
        <v>13</v>
      </c>
      <c r="B20" s="22"/>
      <c r="C20" s="25"/>
      <c r="D20" s="340"/>
      <c r="E20" s="341"/>
      <c r="F20" s="26"/>
      <c r="G20" s="343"/>
      <c r="H20" s="21"/>
      <c r="I20" s="22">
        <v>3</v>
      </c>
      <c r="J20" s="23" t="s">
        <v>571</v>
      </c>
      <c r="K20" s="24" t="s">
        <v>750</v>
      </c>
      <c r="L20" s="25" t="s">
        <v>749</v>
      </c>
      <c r="M20" s="49" t="s">
        <v>749</v>
      </c>
      <c r="N20" s="49" t="s">
        <v>749</v>
      </c>
      <c r="O20" s="26"/>
      <c r="P20" s="24"/>
      <c r="T20" s="318"/>
      <c r="U20" s="316"/>
    </row>
    <row r="21" spans="1:21" s="18" customFormat="1" ht="55.5" customHeight="1">
      <c r="A21" s="22">
        <v>14</v>
      </c>
      <c r="B21" s="22"/>
      <c r="C21" s="25"/>
      <c r="D21" s="340"/>
      <c r="E21" s="341"/>
      <c r="F21" s="26"/>
      <c r="G21" s="343"/>
      <c r="H21" s="21"/>
      <c r="I21" s="22">
        <v>4</v>
      </c>
      <c r="J21" s="23" t="s">
        <v>572</v>
      </c>
      <c r="K21" s="24" t="s">
        <v>750</v>
      </c>
      <c r="L21" s="25" t="s">
        <v>749</v>
      </c>
      <c r="M21" s="49" t="s">
        <v>749</v>
      </c>
      <c r="N21" s="49" t="s">
        <v>749</v>
      </c>
      <c r="O21" s="26"/>
      <c r="P21" s="24"/>
      <c r="T21" s="318"/>
      <c r="U21" s="316"/>
    </row>
    <row r="22" spans="1:21" s="18" customFormat="1" ht="55.5" customHeight="1">
      <c r="A22" s="22">
        <v>15</v>
      </c>
      <c r="B22" s="22"/>
      <c r="C22" s="25"/>
      <c r="D22" s="340"/>
      <c r="E22" s="341"/>
      <c r="F22" s="26"/>
      <c r="G22" s="343"/>
      <c r="H22" s="21"/>
      <c r="I22" s="22">
        <v>5</v>
      </c>
      <c r="J22" s="23" t="s">
        <v>573</v>
      </c>
      <c r="K22" s="24" t="s">
        <v>750</v>
      </c>
      <c r="L22" s="25" t="s">
        <v>749</v>
      </c>
      <c r="M22" s="49" t="s">
        <v>749</v>
      </c>
      <c r="N22" s="49" t="s">
        <v>749</v>
      </c>
      <c r="O22" s="26"/>
      <c r="P22" s="24"/>
      <c r="T22" s="318"/>
      <c r="U22" s="316"/>
    </row>
    <row r="23" spans="1:21" s="18" customFormat="1" ht="55.5" customHeight="1">
      <c r="A23" s="22">
        <v>16</v>
      </c>
      <c r="B23" s="22"/>
      <c r="C23" s="25"/>
      <c r="D23" s="340"/>
      <c r="E23" s="341"/>
      <c r="F23" s="26"/>
      <c r="G23" s="343"/>
      <c r="H23" s="21"/>
      <c r="I23" s="22">
        <v>6</v>
      </c>
      <c r="J23" s="23" t="s">
        <v>574</v>
      </c>
      <c r="K23" s="24" t="s">
        <v>750</v>
      </c>
      <c r="L23" s="25" t="s">
        <v>749</v>
      </c>
      <c r="M23" s="49" t="s">
        <v>749</v>
      </c>
      <c r="N23" s="49" t="s">
        <v>749</v>
      </c>
      <c r="O23" s="26"/>
      <c r="P23" s="24"/>
      <c r="T23" s="318"/>
      <c r="U23" s="316"/>
    </row>
    <row r="24" spans="1:21" s="18" customFormat="1" ht="55.5" customHeight="1">
      <c r="A24" s="22">
        <v>17</v>
      </c>
      <c r="B24" s="22"/>
      <c r="C24" s="25"/>
      <c r="D24" s="340"/>
      <c r="E24" s="341"/>
      <c r="F24" s="26"/>
      <c r="G24" s="343"/>
      <c r="H24" s="21"/>
      <c r="I24" s="22">
        <v>7</v>
      </c>
      <c r="J24" s="23" t="s">
        <v>575</v>
      </c>
      <c r="K24" s="24" t="s">
        <v>750</v>
      </c>
      <c r="L24" s="25" t="s">
        <v>749</v>
      </c>
      <c r="M24" s="49" t="s">
        <v>749</v>
      </c>
      <c r="N24" s="49" t="s">
        <v>749</v>
      </c>
      <c r="O24" s="26"/>
      <c r="P24" s="24"/>
      <c r="T24" s="318"/>
      <c r="U24" s="316"/>
    </row>
    <row r="25" spans="1:21" s="18" customFormat="1" ht="55.5" customHeight="1">
      <c r="A25" s="22">
        <v>18</v>
      </c>
      <c r="B25" s="22"/>
      <c r="C25" s="25"/>
      <c r="D25" s="340"/>
      <c r="E25" s="341"/>
      <c r="F25" s="26"/>
      <c r="G25" s="343"/>
      <c r="H25" s="21"/>
      <c r="I25" s="22">
        <v>8</v>
      </c>
      <c r="J25" s="23" t="s">
        <v>576</v>
      </c>
      <c r="K25" s="24" t="s">
        <v>750</v>
      </c>
      <c r="L25" s="25" t="s">
        <v>749</v>
      </c>
      <c r="M25" s="49" t="s">
        <v>749</v>
      </c>
      <c r="N25" s="49" t="s">
        <v>749</v>
      </c>
      <c r="O25" s="26"/>
      <c r="P25" s="24"/>
      <c r="T25" s="318"/>
      <c r="U25" s="316"/>
    </row>
    <row r="26" spans="1:21" s="18" customFormat="1" ht="29.25" hidden="1" customHeight="1">
      <c r="A26" s="22">
        <v>19</v>
      </c>
      <c r="B26" s="22"/>
      <c r="C26" s="25"/>
      <c r="D26" s="340"/>
      <c r="E26" s="341"/>
      <c r="F26" s="26"/>
      <c r="G26" s="343"/>
      <c r="H26" s="21"/>
      <c r="I26" s="333" t="s">
        <v>17</v>
      </c>
      <c r="J26" s="334"/>
      <c r="K26" s="334"/>
      <c r="L26" s="334"/>
      <c r="M26" s="337" t="s">
        <v>355</v>
      </c>
      <c r="N26" s="338"/>
      <c r="O26" s="334"/>
      <c r="P26" s="335"/>
      <c r="T26" s="318"/>
      <c r="U26" s="316"/>
    </row>
    <row r="27" spans="1:21" s="18" customFormat="1" ht="29.25" hidden="1" customHeight="1">
      <c r="A27" s="22">
        <v>20</v>
      </c>
      <c r="B27" s="22"/>
      <c r="C27" s="25"/>
      <c r="D27" s="340"/>
      <c r="E27" s="341"/>
      <c r="F27" s="26"/>
      <c r="G27" s="343"/>
      <c r="H27" s="21"/>
      <c r="I27" s="48" t="s">
        <v>11</v>
      </c>
      <c r="J27" s="45" t="s">
        <v>76</v>
      </c>
      <c r="K27" s="45" t="s">
        <v>75</v>
      </c>
      <c r="L27" s="46" t="s">
        <v>12</v>
      </c>
      <c r="M27" s="47" t="s">
        <v>13</v>
      </c>
      <c r="N27" s="47" t="s">
        <v>476</v>
      </c>
      <c r="O27" s="45" t="s">
        <v>14</v>
      </c>
      <c r="P27" s="45" t="s">
        <v>26</v>
      </c>
      <c r="T27" s="318"/>
      <c r="U27" s="316"/>
    </row>
    <row r="28" spans="1:21" s="18" customFormat="1" ht="29.25" hidden="1" customHeight="1">
      <c r="A28" s="22">
        <v>21</v>
      </c>
      <c r="B28" s="22"/>
      <c r="C28" s="25"/>
      <c r="D28" s="340"/>
      <c r="E28" s="341"/>
      <c r="F28" s="26"/>
      <c r="G28" s="343"/>
      <c r="H28" s="21"/>
      <c r="I28" s="22">
        <v>1</v>
      </c>
      <c r="J28" s="23" t="s">
        <v>577</v>
      </c>
      <c r="K28" s="24" t="s">
        <v>750</v>
      </c>
      <c r="L28" s="25" t="s">
        <v>749</v>
      </c>
      <c r="M28" s="49" t="s">
        <v>749</v>
      </c>
      <c r="N28" s="49" t="s">
        <v>749</v>
      </c>
      <c r="O28" s="26"/>
      <c r="P28" s="24"/>
      <c r="T28" s="318"/>
      <c r="U28" s="316"/>
    </row>
    <row r="29" spans="1:21" s="18" customFormat="1" ht="29.25" hidden="1" customHeight="1">
      <c r="A29" s="22">
        <v>22</v>
      </c>
      <c r="B29" s="22"/>
      <c r="C29" s="25"/>
      <c r="D29" s="340"/>
      <c r="E29" s="341"/>
      <c r="F29" s="26"/>
      <c r="G29" s="343"/>
      <c r="H29" s="21"/>
      <c r="I29" s="22">
        <v>2</v>
      </c>
      <c r="J29" s="23" t="s">
        <v>578</v>
      </c>
      <c r="K29" s="24" t="s">
        <v>750</v>
      </c>
      <c r="L29" s="25" t="s">
        <v>749</v>
      </c>
      <c r="M29" s="49" t="s">
        <v>749</v>
      </c>
      <c r="N29" s="49" t="s">
        <v>749</v>
      </c>
      <c r="O29" s="26"/>
      <c r="P29" s="24"/>
      <c r="T29" s="318"/>
      <c r="U29" s="316"/>
    </row>
    <row r="30" spans="1:21" s="18" customFormat="1" ht="29.25" hidden="1" customHeight="1">
      <c r="A30" s="22">
        <v>23</v>
      </c>
      <c r="B30" s="22"/>
      <c r="C30" s="25"/>
      <c r="D30" s="340"/>
      <c r="E30" s="341"/>
      <c r="F30" s="26"/>
      <c r="G30" s="343"/>
      <c r="H30" s="21"/>
      <c r="I30" s="22">
        <v>3</v>
      </c>
      <c r="J30" s="23" t="s">
        <v>579</v>
      </c>
      <c r="K30" s="24" t="s">
        <v>750</v>
      </c>
      <c r="L30" s="25" t="s">
        <v>749</v>
      </c>
      <c r="M30" s="49" t="s">
        <v>749</v>
      </c>
      <c r="N30" s="49" t="s">
        <v>749</v>
      </c>
      <c r="O30" s="26"/>
      <c r="P30" s="24"/>
      <c r="T30" s="318"/>
      <c r="U30" s="316"/>
    </row>
    <row r="31" spans="1:21" s="18" customFormat="1" ht="29.25" hidden="1" customHeight="1">
      <c r="A31" s="22">
        <v>24</v>
      </c>
      <c r="B31" s="22"/>
      <c r="C31" s="25"/>
      <c r="D31" s="340"/>
      <c r="E31" s="341"/>
      <c r="F31" s="26"/>
      <c r="G31" s="343"/>
      <c r="H31" s="21"/>
      <c r="I31" s="22">
        <v>4</v>
      </c>
      <c r="J31" s="23" t="s">
        <v>580</v>
      </c>
      <c r="K31" s="24" t="s">
        <v>750</v>
      </c>
      <c r="L31" s="25" t="s">
        <v>749</v>
      </c>
      <c r="M31" s="49" t="s">
        <v>749</v>
      </c>
      <c r="N31" s="49" t="s">
        <v>749</v>
      </c>
      <c r="O31" s="26"/>
      <c r="P31" s="24"/>
      <c r="T31" s="318"/>
      <c r="U31" s="316"/>
    </row>
    <row r="32" spans="1:21" s="18" customFormat="1" ht="29.25" hidden="1" customHeight="1">
      <c r="A32" s="22">
        <v>25</v>
      </c>
      <c r="B32" s="22"/>
      <c r="C32" s="25"/>
      <c r="D32" s="340"/>
      <c r="E32" s="341"/>
      <c r="F32" s="26"/>
      <c r="G32" s="343"/>
      <c r="H32" s="21"/>
      <c r="I32" s="22">
        <v>5</v>
      </c>
      <c r="J32" s="23" t="s">
        <v>581</v>
      </c>
      <c r="K32" s="24" t="s">
        <v>750</v>
      </c>
      <c r="L32" s="25" t="s">
        <v>749</v>
      </c>
      <c r="M32" s="49" t="s">
        <v>749</v>
      </c>
      <c r="N32" s="49" t="s">
        <v>749</v>
      </c>
      <c r="O32" s="26"/>
      <c r="P32" s="24"/>
      <c r="T32" s="318"/>
      <c r="U32" s="316"/>
    </row>
    <row r="33" spans="1:21" s="18" customFormat="1" ht="29.25" hidden="1" customHeight="1">
      <c r="A33" s="22">
        <v>26</v>
      </c>
      <c r="B33" s="22"/>
      <c r="C33" s="25"/>
      <c r="D33" s="340"/>
      <c r="E33" s="341"/>
      <c r="F33" s="26"/>
      <c r="G33" s="343"/>
      <c r="H33" s="21"/>
      <c r="I33" s="22">
        <v>6</v>
      </c>
      <c r="J33" s="23" t="s">
        <v>582</v>
      </c>
      <c r="K33" s="24" t="s">
        <v>750</v>
      </c>
      <c r="L33" s="25" t="s">
        <v>749</v>
      </c>
      <c r="M33" s="49" t="s">
        <v>749</v>
      </c>
      <c r="N33" s="49" t="s">
        <v>749</v>
      </c>
      <c r="O33" s="26"/>
      <c r="P33" s="24"/>
      <c r="T33" s="318"/>
      <c r="U33" s="316"/>
    </row>
    <row r="34" spans="1:21" s="18" customFormat="1" ht="29.25" hidden="1" customHeight="1">
      <c r="A34" s="22">
        <v>27</v>
      </c>
      <c r="B34" s="22"/>
      <c r="C34" s="25"/>
      <c r="D34" s="340"/>
      <c r="E34" s="341"/>
      <c r="F34" s="26"/>
      <c r="G34" s="343"/>
      <c r="H34" s="21"/>
      <c r="I34" s="22">
        <v>7</v>
      </c>
      <c r="J34" s="23" t="s">
        <v>583</v>
      </c>
      <c r="K34" s="24" t="s">
        <v>750</v>
      </c>
      <c r="L34" s="25" t="s">
        <v>749</v>
      </c>
      <c r="M34" s="49" t="s">
        <v>749</v>
      </c>
      <c r="N34" s="49" t="s">
        <v>749</v>
      </c>
      <c r="O34" s="26"/>
      <c r="P34" s="24"/>
      <c r="T34" s="318"/>
      <c r="U34" s="316"/>
    </row>
    <row r="35" spans="1:21" s="18" customFormat="1" ht="29.25" hidden="1" customHeight="1">
      <c r="A35" s="22">
        <v>28</v>
      </c>
      <c r="B35" s="22"/>
      <c r="C35" s="25"/>
      <c r="D35" s="340"/>
      <c r="E35" s="341"/>
      <c r="F35" s="26"/>
      <c r="G35" s="343"/>
      <c r="H35" s="21"/>
      <c r="I35" s="22">
        <v>8</v>
      </c>
      <c r="J35" s="23" t="s">
        <v>584</v>
      </c>
      <c r="K35" s="24" t="s">
        <v>750</v>
      </c>
      <c r="L35" s="25" t="s">
        <v>749</v>
      </c>
      <c r="M35" s="49" t="s">
        <v>749</v>
      </c>
      <c r="N35" s="49" t="s">
        <v>749</v>
      </c>
      <c r="O35" s="26"/>
      <c r="P35" s="24"/>
      <c r="T35" s="318"/>
      <c r="U35" s="316"/>
    </row>
    <row r="36" spans="1:21" s="18" customFormat="1" ht="29.25" hidden="1" customHeight="1">
      <c r="A36" s="22">
        <v>29</v>
      </c>
      <c r="B36" s="22"/>
      <c r="C36" s="25"/>
      <c r="D36" s="340"/>
      <c r="E36" s="341"/>
      <c r="F36" s="26"/>
      <c r="G36" s="343"/>
      <c r="H36" s="21"/>
      <c r="I36" s="333" t="s">
        <v>44</v>
      </c>
      <c r="J36" s="334"/>
      <c r="K36" s="334"/>
      <c r="L36" s="334"/>
      <c r="M36" s="337" t="s">
        <v>355</v>
      </c>
      <c r="N36" s="338"/>
      <c r="O36" s="334"/>
      <c r="P36" s="335"/>
      <c r="T36" s="318"/>
      <c r="U36" s="316"/>
    </row>
    <row r="37" spans="1:21" s="18" customFormat="1" ht="29.25" hidden="1" customHeight="1">
      <c r="A37" s="22">
        <v>30</v>
      </c>
      <c r="B37" s="22"/>
      <c r="C37" s="25"/>
      <c r="D37" s="340"/>
      <c r="E37" s="341"/>
      <c r="F37" s="26"/>
      <c r="G37" s="343"/>
      <c r="H37" s="21"/>
      <c r="I37" s="48" t="s">
        <v>11</v>
      </c>
      <c r="J37" s="45" t="s">
        <v>76</v>
      </c>
      <c r="K37" s="45" t="s">
        <v>75</v>
      </c>
      <c r="L37" s="46" t="s">
        <v>12</v>
      </c>
      <c r="M37" s="47" t="s">
        <v>13</v>
      </c>
      <c r="N37" s="47" t="s">
        <v>476</v>
      </c>
      <c r="O37" s="45" t="s">
        <v>14</v>
      </c>
      <c r="P37" s="45" t="s">
        <v>26</v>
      </c>
      <c r="T37" s="318"/>
      <c r="U37" s="316"/>
    </row>
    <row r="38" spans="1:21" s="18" customFormat="1" ht="29.25" hidden="1" customHeight="1">
      <c r="A38" s="22">
        <v>31</v>
      </c>
      <c r="B38" s="22"/>
      <c r="C38" s="25"/>
      <c r="D38" s="340"/>
      <c r="E38" s="341"/>
      <c r="F38" s="26"/>
      <c r="G38" s="343"/>
      <c r="H38" s="21"/>
      <c r="I38" s="22">
        <v>1</v>
      </c>
      <c r="J38" s="23" t="s">
        <v>585</v>
      </c>
      <c r="K38" s="24" t="s">
        <v>750</v>
      </c>
      <c r="L38" s="25" t="s">
        <v>749</v>
      </c>
      <c r="M38" s="49" t="s">
        <v>749</v>
      </c>
      <c r="N38" s="49" t="s">
        <v>749</v>
      </c>
      <c r="O38" s="26"/>
      <c r="P38" s="24"/>
      <c r="T38" s="318"/>
      <c r="U38" s="316"/>
    </row>
    <row r="39" spans="1:21" s="18" customFormat="1" ht="29.25" hidden="1" customHeight="1">
      <c r="A39" s="22">
        <v>32</v>
      </c>
      <c r="B39" s="22"/>
      <c r="C39" s="25"/>
      <c r="D39" s="340"/>
      <c r="E39" s="341"/>
      <c r="F39" s="26"/>
      <c r="G39" s="343"/>
      <c r="H39" s="21"/>
      <c r="I39" s="22">
        <v>2</v>
      </c>
      <c r="J39" s="23" t="s">
        <v>586</v>
      </c>
      <c r="K39" s="24" t="s">
        <v>750</v>
      </c>
      <c r="L39" s="25" t="s">
        <v>749</v>
      </c>
      <c r="M39" s="49" t="s">
        <v>749</v>
      </c>
      <c r="N39" s="49" t="s">
        <v>749</v>
      </c>
      <c r="O39" s="26"/>
      <c r="P39" s="24"/>
      <c r="T39" s="318"/>
      <c r="U39" s="316"/>
    </row>
    <row r="40" spans="1:21" s="18" customFormat="1" ht="29.25" hidden="1" customHeight="1">
      <c r="A40" s="22">
        <v>33</v>
      </c>
      <c r="B40" s="22"/>
      <c r="C40" s="25"/>
      <c r="D40" s="340"/>
      <c r="E40" s="341"/>
      <c r="F40" s="26"/>
      <c r="G40" s="343"/>
      <c r="H40" s="21"/>
      <c r="I40" s="22">
        <v>3</v>
      </c>
      <c r="J40" s="23" t="s">
        <v>587</v>
      </c>
      <c r="K40" s="24" t="s">
        <v>750</v>
      </c>
      <c r="L40" s="25" t="s">
        <v>749</v>
      </c>
      <c r="M40" s="49" t="s">
        <v>749</v>
      </c>
      <c r="N40" s="49" t="s">
        <v>749</v>
      </c>
      <c r="O40" s="26"/>
      <c r="P40" s="24"/>
      <c r="T40" s="318"/>
      <c r="U40" s="316"/>
    </row>
    <row r="41" spans="1:21" s="18" customFormat="1" ht="29.25" hidden="1" customHeight="1">
      <c r="A41" s="22">
        <v>34</v>
      </c>
      <c r="B41" s="22"/>
      <c r="C41" s="25"/>
      <c r="D41" s="340"/>
      <c r="E41" s="341"/>
      <c r="F41" s="26"/>
      <c r="G41" s="343"/>
      <c r="H41" s="21"/>
      <c r="I41" s="22">
        <v>4</v>
      </c>
      <c r="J41" s="23" t="s">
        <v>588</v>
      </c>
      <c r="K41" s="24" t="s">
        <v>750</v>
      </c>
      <c r="L41" s="25" t="s">
        <v>749</v>
      </c>
      <c r="M41" s="49" t="s">
        <v>749</v>
      </c>
      <c r="N41" s="49" t="s">
        <v>749</v>
      </c>
      <c r="O41" s="26"/>
      <c r="P41" s="24"/>
      <c r="T41" s="318"/>
      <c r="U41" s="316"/>
    </row>
    <row r="42" spans="1:21" s="18" customFormat="1" ht="29.25" hidden="1" customHeight="1">
      <c r="A42" s="22">
        <v>35</v>
      </c>
      <c r="B42" s="22"/>
      <c r="C42" s="25"/>
      <c r="D42" s="340"/>
      <c r="E42" s="341"/>
      <c r="F42" s="26"/>
      <c r="G42" s="343"/>
      <c r="H42" s="21"/>
      <c r="I42" s="22">
        <v>5</v>
      </c>
      <c r="J42" s="23" t="s">
        <v>589</v>
      </c>
      <c r="K42" s="24" t="s">
        <v>750</v>
      </c>
      <c r="L42" s="25" t="s">
        <v>749</v>
      </c>
      <c r="M42" s="49" t="s">
        <v>749</v>
      </c>
      <c r="N42" s="49" t="s">
        <v>749</v>
      </c>
      <c r="O42" s="26"/>
      <c r="P42" s="24"/>
      <c r="T42" s="318"/>
      <c r="U42" s="316"/>
    </row>
    <row r="43" spans="1:21" s="18" customFormat="1" ht="29.25" hidden="1" customHeight="1">
      <c r="A43" s="22">
        <v>36</v>
      </c>
      <c r="B43" s="22"/>
      <c r="C43" s="25"/>
      <c r="D43" s="340"/>
      <c r="E43" s="341"/>
      <c r="F43" s="26"/>
      <c r="G43" s="343"/>
      <c r="H43" s="21"/>
      <c r="I43" s="22">
        <v>6</v>
      </c>
      <c r="J43" s="23" t="s">
        <v>590</v>
      </c>
      <c r="K43" s="24" t="s">
        <v>750</v>
      </c>
      <c r="L43" s="25" t="s">
        <v>749</v>
      </c>
      <c r="M43" s="49" t="s">
        <v>749</v>
      </c>
      <c r="N43" s="49" t="s">
        <v>749</v>
      </c>
      <c r="O43" s="26"/>
      <c r="P43" s="24"/>
      <c r="T43" s="318"/>
      <c r="U43" s="316"/>
    </row>
    <row r="44" spans="1:21" s="18" customFormat="1" ht="29.25" hidden="1" customHeight="1">
      <c r="A44" s="22">
        <v>37</v>
      </c>
      <c r="B44" s="22"/>
      <c r="C44" s="25"/>
      <c r="D44" s="340"/>
      <c r="E44" s="341"/>
      <c r="F44" s="26"/>
      <c r="G44" s="343"/>
      <c r="H44" s="21"/>
      <c r="I44" s="22">
        <v>7</v>
      </c>
      <c r="J44" s="23" t="s">
        <v>591</v>
      </c>
      <c r="K44" s="24" t="s">
        <v>750</v>
      </c>
      <c r="L44" s="25" t="s">
        <v>749</v>
      </c>
      <c r="M44" s="49" t="s">
        <v>749</v>
      </c>
      <c r="N44" s="49" t="s">
        <v>749</v>
      </c>
      <c r="O44" s="26"/>
      <c r="P44" s="24"/>
      <c r="T44" s="318"/>
      <c r="U44" s="316"/>
    </row>
    <row r="45" spans="1:21" s="18" customFormat="1" ht="29.25" hidden="1" customHeight="1">
      <c r="A45" s="22">
        <v>38</v>
      </c>
      <c r="B45" s="22"/>
      <c r="C45" s="25"/>
      <c r="D45" s="340"/>
      <c r="E45" s="341"/>
      <c r="F45" s="26"/>
      <c r="G45" s="343"/>
      <c r="H45" s="21"/>
      <c r="I45" s="22">
        <v>8</v>
      </c>
      <c r="J45" s="23" t="s">
        <v>592</v>
      </c>
      <c r="K45" s="24" t="s">
        <v>750</v>
      </c>
      <c r="L45" s="25" t="s">
        <v>749</v>
      </c>
      <c r="M45" s="49" t="s">
        <v>749</v>
      </c>
      <c r="N45" s="49" t="s">
        <v>749</v>
      </c>
      <c r="O45" s="26"/>
      <c r="P45" s="24"/>
      <c r="T45" s="318"/>
      <c r="U45" s="316"/>
    </row>
    <row r="46" spans="1:21" ht="13.5" customHeight="1">
      <c r="A46" s="34"/>
      <c r="B46" s="34"/>
      <c r="C46" s="35"/>
      <c r="D46" s="56"/>
      <c r="E46" s="36"/>
      <c r="F46" s="37"/>
      <c r="G46" s="38"/>
      <c r="I46" s="39"/>
      <c r="J46" s="40"/>
      <c r="K46" s="41"/>
      <c r="L46" s="42"/>
      <c r="M46" s="52"/>
      <c r="N46" s="52"/>
      <c r="O46" s="43"/>
      <c r="P46" s="41"/>
    </row>
    <row r="47" spans="1:21" ht="14.25" customHeight="1">
      <c r="A47" s="532" t="s">
        <v>18</v>
      </c>
      <c r="B47" s="532"/>
      <c r="C47" s="532"/>
      <c r="D47" s="533"/>
      <c r="E47" s="534" t="s">
        <v>0</v>
      </c>
      <c r="F47" s="535" t="s">
        <v>1</v>
      </c>
      <c r="G47" s="536"/>
      <c r="H47" s="537" t="s">
        <v>2</v>
      </c>
      <c r="I47" s="537"/>
      <c r="J47" s="537"/>
      <c r="K47" s="537"/>
      <c r="L47" s="538"/>
      <c r="M47" s="539" t="s">
        <v>3</v>
      </c>
      <c r="N47" s="540" t="s">
        <v>3</v>
      </c>
      <c r="O47" s="536" t="s">
        <v>3</v>
      </c>
      <c r="P47" s="532"/>
      <c r="Q47" s="32"/>
    </row>
  </sheetData>
  <sortState ref="B8:F15">
    <sortCondition ref="F8:F15"/>
  </sortState>
  <mergeCells count="19">
    <mergeCell ref="A1:P1"/>
    <mergeCell ref="A2:P2"/>
    <mergeCell ref="A3:C3"/>
    <mergeCell ref="D3:E3"/>
    <mergeCell ref="F3:G3"/>
    <mergeCell ref="I3:M3"/>
    <mergeCell ref="A6:A7"/>
    <mergeCell ref="B6:B7"/>
    <mergeCell ref="A4:C4"/>
    <mergeCell ref="D4:E4"/>
    <mergeCell ref="N3:P3"/>
    <mergeCell ref="N4:P4"/>
    <mergeCell ref="N5:P5"/>
    <mergeCell ref="G6:G7"/>
    <mergeCell ref="F6:F7"/>
    <mergeCell ref="C6:C7"/>
    <mergeCell ref="D6:D7"/>
    <mergeCell ref="E6:E7"/>
    <mergeCell ref="F4:K4"/>
  </mergeCells>
  <conditionalFormatting sqref="N1:N65536">
    <cfRule type="containsText" dxfId="28" priority="3" stopIfTrue="1" operator="containsText" text="FERDİ">
      <formula>NOT(ISERROR(SEARCH("FERDİ",N1)))</formula>
    </cfRule>
  </conditionalFormatting>
  <conditionalFormatting sqref="E1:E1048576">
    <cfRule type="containsText" dxfId="27" priority="2" stopIfTrue="1" operator="containsText" text="FERDİ">
      <formula>NOT(ISERROR(SEARCH("FERDİ",E1)))</formula>
    </cfRule>
  </conditionalFormatting>
  <conditionalFormatting sqref="N4">
    <cfRule type="containsText" dxfId="26"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ayfa8">
    <tabColor rgb="FFFFC000"/>
  </sheetPr>
  <dimension ref="A1:U47"/>
  <sheetViews>
    <sheetView view="pageBreakPreview" zoomScale="90" zoomScaleSheetLayoutView="90" workbookViewId="0">
      <selection sqref="A1:P1"/>
    </sheetView>
  </sheetViews>
  <sheetFormatPr defaultRowHeight="12.75"/>
  <cols>
    <col min="1" max="1" width="4.85546875" style="27" customWidth="1"/>
    <col min="2" max="2" width="7.140625" style="27" customWidth="1"/>
    <col min="3" max="3" width="14.42578125" style="20" customWidth="1"/>
    <col min="4" max="4" width="20.85546875" style="51" customWidth="1"/>
    <col min="5" max="5" width="22.5703125" style="51" customWidth="1"/>
    <col min="6" max="6" width="9.28515625" style="20" customWidth="1"/>
    <col min="7" max="7" width="7.5703125" style="28" customWidth="1"/>
    <col min="8" max="8" width="1.7109375" style="20" customWidth="1"/>
    <col min="9" max="9" width="4.42578125" style="27" customWidth="1"/>
    <col min="10" max="10" width="9.85546875" style="27" hidden="1" customWidth="1"/>
    <col min="11" max="11" width="6.5703125" style="27" customWidth="1"/>
    <col min="12" max="12" width="14.42578125" style="29" customWidth="1"/>
    <col min="13" max="13" width="23.85546875" style="55" customWidth="1"/>
    <col min="14" max="14" width="24.85546875" style="55" customWidth="1"/>
    <col min="15" max="15" width="9.5703125" style="20" customWidth="1"/>
    <col min="16" max="16" width="7.7109375" style="20" customWidth="1"/>
    <col min="17" max="17" width="5.7109375" style="20" customWidth="1"/>
    <col min="18" max="19" width="9.140625" style="20"/>
    <col min="20" max="20" width="6" style="318" bestFit="1" customWidth="1"/>
    <col min="21" max="21" width="4.42578125" style="316" bestFit="1" customWidth="1"/>
    <col min="22" max="16384" width="9.140625" style="20"/>
  </cols>
  <sheetData>
    <row r="1" spans="1:21" s="10" customFormat="1" ht="53.25" customHeight="1">
      <c r="A1" s="778" t="s">
        <v>747</v>
      </c>
      <c r="B1" s="778"/>
      <c r="C1" s="778"/>
      <c r="D1" s="778"/>
      <c r="E1" s="778"/>
      <c r="F1" s="778"/>
      <c r="G1" s="778"/>
      <c r="H1" s="778"/>
      <c r="I1" s="778"/>
      <c r="J1" s="778"/>
      <c r="K1" s="778"/>
      <c r="L1" s="778"/>
      <c r="M1" s="778"/>
      <c r="N1" s="778"/>
      <c r="O1" s="778"/>
      <c r="P1" s="778"/>
      <c r="T1" s="317"/>
      <c r="U1" s="315"/>
    </row>
    <row r="2" spans="1:21" s="10" customFormat="1" ht="24.75" customHeight="1">
      <c r="A2" s="779" t="s">
        <v>487</v>
      </c>
      <c r="B2" s="779"/>
      <c r="C2" s="779"/>
      <c r="D2" s="779"/>
      <c r="E2" s="779"/>
      <c r="F2" s="779"/>
      <c r="G2" s="779"/>
      <c r="H2" s="779"/>
      <c r="I2" s="779"/>
      <c r="J2" s="779"/>
      <c r="K2" s="779"/>
      <c r="L2" s="779"/>
      <c r="M2" s="779"/>
      <c r="N2" s="779"/>
      <c r="O2" s="779"/>
      <c r="P2" s="779"/>
      <c r="T2" s="317"/>
      <c r="U2" s="315"/>
    </row>
    <row r="3" spans="1:21" s="11" customFormat="1" ht="21.75" customHeight="1">
      <c r="A3" s="780" t="s">
        <v>90</v>
      </c>
      <c r="B3" s="780"/>
      <c r="C3" s="780"/>
      <c r="D3" s="781" t="s">
        <v>116</v>
      </c>
      <c r="E3" s="781"/>
      <c r="F3" s="782"/>
      <c r="G3" s="782"/>
      <c r="H3" s="531"/>
      <c r="I3" s="780" t="s">
        <v>360</v>
      </c>
      <c r="J3" s="780"/>
      <c r="K3" s="780"/>
      <c r="L3" s="780"/>
      <c r="M3" s="780"/>
      <c r="N3" s="771" t="s">
        <v>762</v>
      </c>
      <c r="O3" s="771"/>
      <c r="P3" s="771"/>
      <c r="T3" s="317"/>
      <c r="U3" s="315"/>
    </row>
    <row r="4" spans="1:21" s="11" customFormat="1" ht="23.25" customHeight="1">
      <c r="A4" s="769" t="s">
        <v>80</v>
      </c>
      <c r="B4" s="769"/>
      <c r="C4" s="769"/>
      <c r="D4" s="770" t="s">
        <v>480</v>
      </c>
      <c r="E4" s="770"/>
      <c r="F4" s="489"/>
      <c r="G4" s="489"/>
      <c r="H4" s="489"/>
      <c r="I4" s="489"/>
      <c r="J4" s="489"/>
      <c r="K4" s="489"/>
      <c r="L4" s="491"/>
      <c r="M4" s="387" t="s">
        <v>88</v>
      </c>
      <c r="N4" s="759" t="s">
        <v>684</v>
      </c>
      <c r="O4" s="759"/>
      <c r="P4" s="759"/>
      <c r="T4" s="317"/>
      <c r="U4" s="315"/>
    </row>
    <row r="5" spans="1:21" s="10" customFormat="1" ht="19.5" customHeight="1">
      <c r="A5" s="551"/>
      <c r="B5" s="551"/>
      <c r="C5" s="552"/>
      <c r="D5" s="553"/>
      <c r="E5" s="554"/>
      <c r="F5" s="554"/>
      <c r="G5" s="554"/>
      <c r="H5" s="554"/>
      <c r="I5" s="551"/>
      <c r="J5" s="551"/>
      <c r="K5" s="551"/>
      <c r="L5" s="555"/>
      <c r="M5" s="556"/>
      <c r="N5" s="783"/>
      <c r="O5" s="783"/>
      <c r="P5" s="783"/>
      <c r="T5" s="317"/>
      <c r="U5" s="315"/>
    </row>
    <row r="6" spans="1:21" s="18" customFormat="1" ht="24.95" customHeight="1">
      <c r="A6" s="766" t="s">
        <v>11</v>
      </c>
      <c r="B6" s="767" t="s">
        <v>75</v>
      </c>
      <c r="C6" s="776" t="s">
        <v>87</v>
      </c>
      <c r="D6" s="775" t="s">
        <v>13</v>
      </c>
      <c r="E6" s="775" t="s">
        <v>476</v>
      </c>
      <c r="F6" s="775" t="s">
        <v>14</v>
      </c>
      <c r="G6" s="773" t="s">
        <v>159</v>
      </c>
      <c r="I6" s="333" t="s">
        <v>15</v>
      </c>
      <c r="J6" s="334"/>
      <c r="K6" s="334"/>
      <c r="L6" s="334"/>
      <c r="M6" s="337" t="s">
        <v>355</v>
      </c>
      <c r="N6" s="338" t="s">
        <v>737</v>
      </c>
      <c r="O6" s="334"/>
      <c r="P6" s="335"/>
      <c r="T6" s="318"/>
      <c r="U6" s="316"/>
    </row>
    <row r="7" spans="1:21" ht="26.25" customHeight="1">
      <c r="A7" s="766"/>
      <c r="B7" s="768"/>
      <c r="C7" s="776"/>
      <c r="D7" s="775"/>
      <c r="E7" s="775"/>
      <c r="F7" s="775"/>
      <c r="G7" s="774"/>
      <c r="H7" s="19"/>
      <c r="I7" s="48" t="s">
        <v>11</v>
      </c>
      <c r="J7" s="45" t="s">
        <v>76</v>
      </c>
      <c r="K7" s="45" t="s">
        <v>75</v>
      </c>
      <c r="L7" s="46" t="s">
        <v>12</v>
      </c>
      <c r="M7" s="47" t="s">
        <v>13</v>
      </c>
      <c r="N7" s="47" t="s">
        <v>476</v>
      </c>
      <c r="O7" s="45" t="s">
        <v>14</v>
      </c>
      <c r="P7" s="45" t="s">
        <v>26</v>
      </c>
    </row>
    <row r="8" spans="1:21" s="18" customFormat="1" ht="58.5" customHeight="1">
      <c r="A8" s="71">
        <v>1</v>
      </c>
      <c r="B8" s="541">
        <v>317</v>
      </c>
      <c r="C8" s="542">
        <v>32176</v>
      </c>
      <c r="D8" s="543" t="s">
        <v>593</v>
      </c>
      <c r="E8" s="544" t="s">
        <v>594</v>
      </c>
      <c r="F8" s="545">
        <v>1124</v>
      </c>
      <c r="G8" s="343">
        <v>8</v>
      </c>
      <c r="H8" s="21"/>
      <c r="I8" s="71">
        <v>1</v>
      </c>
      <c r="J8" s="23" t="s">
        <v>120</v>
      </c>
      <c r="K8" s="549">
        <v>351</v>
      </c>
      <c r="L8" s="542">
        <v>0</v>
      </c>
      <c r="M8" s="550" t="s">
        <v>631</v>
      </c>
      <c r="N8" s="550" t="s">
        <v>632</v>
      </c>
      <c r="O8" s="115">
        <v>1333</v>
      </c>
      <c r="P8" s="72">
        <v>8</v>
      </c>
      <c r="T8" s="318"/>
      <c r="U8" s="316"/>
    </row>
    <row r="9" spans="1:21" s="18" customFormat="1" ht="58.5" customHeight="1">
      <c r="A9" s="71">
        <v>2</v>
      </c>
      <c r="B9" s="541">
        <v>294</v>
      </c>
      <c r="C9" s="542">
        <v>30820</v>
      </c>
      <c r="D9" s="543" t="s">
        <v>548</v>
      </c>
      <c r="E9" s="544" t="s">
        <v>549</v>
      </c>
      <c r="F9" s="545">
        <v>1142</v>
      </c>
      <c r="G9" s="343">
        <v>7</v>
      </c>
      <c r="H9" s="21"/>
      <c r="I9" s="71">
        <v>2</v>
      </c>
      <c r="J9" s="23" t="s">
        <v>121</v>
      </c>
      <c r="K9" s="549">
        <v>266</v>
      </c>
      <c r="L9" s="542" t="s">
        <v>488</v>
      </c>
      <c r="M9" s="550" t="s">
        <v>489</v>
      </c>
      <c r="N9" s="550" t="s">
        <v>490</v>
      </c>
      <c r="O9" s="115">
        <v>1224</v>
      </c>
      <c r="P9" s="72">
        <v>3</v>
      </c>
      <c r="T9" s="318"/>
      <c r="U9" s="316"/>
    </row>
    <row r="10" spans="1:21" s="18" customFormat="1" ht="58.5" customHeight="1">
      <c r="A10" s="71">
        <v>3</v>
      </c>
      <c r="B10" s="541">
        <v>266</v>
      </c>
      <c r="C10" s="542" t="s">
        <v>488</v>
      </c>
      <c r="D10" s="543" t="s">
        <v>489</v>
      </c>
      <c r="E10" s="544" t="s">
        <v>490</v>
      </c>
      <c r="F10" s="545">
        <v>1224</v>
      </c>
      <c r="G10" s="343">
        <v>6</v>
      </c>
      <c r="H10" s="21"/>
      <c r="I10" s="71">
        <v>3</v>
      </c>
      <c r="J10" s="23" t="s">
        <v>122</v>
      </c>
      <c r="K10" s="549">
        <v>368</v>
      </c>
      <c r="L10" s="542">
        <v>33378</v>
      </c>
      <c r="M10" s="550" t="s">
        <v>709</v>
      </c>
      <c r="N10" s="550" t="s">
        <v>665</v>
      </c>
      <c r="O10" s="115">
        <v>1310</v>
      </c>
      <c r="P10" s="72">
        <v>7</v>
      </c>
      <c r="T10" s="318"/>
      <c r="U10" s="316"/>
    </row>
    <row r="11" spans="1:21" s="18" customFormat="1" ht="58.5" customHeight="1">
      <c r="A11" s="71">
        <v>4</v>
      </c>
      <c r="B11" s="541">
        <v>323</v>
      </c>
      <c r="C11" s="542">
        <v>26666</v>
      </c>
      <c r="D11" s="543" t="s">
        <v>615</v>
      </c>
      <c r="E11" s="544" t="s">
        <v>616</v>
      </c>
      <c r="F11" s="545">
        <v>1240</v>
      </c>
      <c r="G11" s="343">
        <v>5</v>
      </c>
      <c r="H11" s="21"/>
      <c r="I11" s="71">
        <v>4</v>
      </c>
      <c r="J11" s="23" t="s">
        <v>123</v>
      </c>
      <c r="K11" s="549">
        <v>294</v>
      </c>
      <c r="L11" s="542">
        <v>30820</v>
      </c>
      <c r="M11" s="550" t="s">
        <v>548</v>
      </c>
      <c r="N11" s="550" t="s">
        <v>549</v>
      </c>
      <c r="O11" s="115">
        <v>1142</v>
      </c>
      <c r="P11" s="72">
        <v>2</v>
      </c>
      <c r="T11" s="318"/>
      <c r="U11" s="316"/>
    </row>
    <row r="12" spans="1:21" s="18" customFormat="1" ht="58.5" customHeight="1">
      <c r="A12" s="71">
        <v>5</v>
      </c>
      <c r="B12" s="541">
        <v>270</v>
      </c>
      <c r="C12" s="542">
        <v>35960</v>
      </c>
      <c r="D12" s="543" t="s">
        <v>528</v>
      </c>
      <c r="E12" s="544" t="s">
        <v>529</v>
      </c>
      <c r="F12" s="545">
        <v>1265</v>
      </c>
      <c r="G12" s="343">
        <v>4</v>
      </c>
      <c r="H12" s="21"/>
      <c r="I12" s="71">
        <v>5</v>
      </c>
      <c r="J12" s="23" t="s">
        <v>124</v>
      </c>
      <c r="K12" s="549">
        <v>317</v>
      </c>
      <c r="L12" s="542">
        <v>32176</v>
      </c>
      <c r="M12" s="550" t="s">
        <v>593</v>
      </c>
      <c r="N12" s="550" t="s">
        <v>594</v>
      </c>
      <c r="O12" s="115">
        <v>1124</v>
      </c>
      <c r="P12" s="72">
        <v>1</v>
      </c>
      <c r="T12" s="318"/>
      <c r="U12" s="316"/>
    </row>
    <row r="13" spans="1:21" s="18" customFormat="1" ht="58.5" customHeight="1">
      <c r="A13" s="71">
        <v>6</v>
      </c>
      <c r="B13" s="541">
        <v>354</v>
      </c>
      <c r="C13" s="542">
        <v>34455</v>
      </c>
      <c r="D13" s="543" t="s">
        <v>649</v>
      </c>
      <c r="E13" s="544" t="s">
        <v>650</v>
      </c>
      <c r="F13" s="545">
        <v>1290</v>
      </c>
      <c r="G13" s="343">
        <v>3</v>
      </c>
      <c r="H13" s="21"/>
      <c r="I13" s="71">
        <v>6</v>
      </c>
      <c r="J13" s="23" t="s">
        <v>125</v>
      </c>
      <c r="K13" s="549">
        <v>270</v>
      </c>
      <c r="L13" s="542">
        <v>35960</v>
      </c>
      <c r="M13" s="550" t="s">
        <v>528</v>
      </c>
      <c r="N13" s="550" t="s">
        <v>529</v>
      </c>
      <c r="O13" s="115">
        <v>1265</v>
      </c>
      <c r="P13" s="72">
        <v>5</v>
      </c>
      <c r="T13" s="318"/>
      <c r="U13" s="316"/>
    </row>
    <row r="14" spans="1:21" s="18" customFormat="1" ht="58.5" customHeight="1">
      <c r="A14" s="71">
        <v>7</v>
      </c>
      <c r="B14" s="541">
        <v>368</v>
      </c>
      <c r="C14" s="542">
        <v>33378</v>
      </c>
      <c r="D14" s="543" t="s">
        <v>709</v>
      </c>
      <c r="E14" s="544" t="s">
        <v>665</v>
      </c>
      <c r="F14" s="545">
        <v>1310</v>
      </c>
      <c r="G14" s="343">
        <v>2</v>
      </c>
      <c r="H14" s="21"/>
      <c r="I14" s="71">
        <v>7</v>
      </c>
      <c r="J14" s="23" t="s">
        <v>126</v>
      </c>
      <c r="K14" s="549">
        <v>323</v>
      </c>
      <c r="L14" s="542">
        <v>26666</v>
      </c>
      <c r="M14" s="550" t="s">
        <v>615</v>
      </c>
      <c r="N14" s="550" t="s">
        <v>616</v>
      </c>
      <c r="O14" s="115">
        <v>1240</v>
      </c>
      <c r="P14" s="72">
        <v>4</v>
      </c>
      <c r="T14" s="318"/>
      <c r="U14" s="316"/>
    </row>
    <row r="15" spans="1:21" s="18" customFormat="1" ht="58.5" customHeight="1">
      <c r="A15" s="71">
        <v>8</v>
      </c>
      <c r="B15" s="541">
        <v>351</v>
      </c>
      <c r="C15" s="542">
        <v>0</v>
      </c>
      <c r="D15" s="543" t="s">
        <v>631</v>
      </c>
      <c r="E15" s="544" t="s">
        <v>632</v>
      </c>
      <c r="F15" s="545">
        <v>1333</v>
      </c>
      <c r="G15" s="343">
        <v>1</v>
      </c>
      <c r="H15" s="21"/>
      <c r="I15" s="71">
        <v>8</v>
      </c>
      <c r="J15" s="23" t="s">
        <v>127</v>
      </c>
      <c r="K15" s="549">
        <v>354</v>
      </c>
      <c r="L15" s="542">
        <v>34455</v>
      </c>
      <c r="M15" s="550" t="s">
        <v>649</v>
      </c>
      <c r="N15" s="550" t="s">
        <v>650</v>
      </c>
      <c r="O15" s="115">
        <v>1290</v>
      </c>
      <c r="P15" s="72">
        <v>6</v>
      </c>
      <c r="T15" s="318"/>
      <c r="U15" s="316"/>
    </row>
    <row r="16" spans="1:21" s="18" customFormat="1" ht="58.5" customHeight="1">
      <c r="A16" s="71"/>
      <c r="B16" s="22"/>
      <c r="C16" s="25"/>
      <c r="D16" s="340"/>
      <c r="E16" s="341"/>
      <c r="F16" s="26"/>
      <c r="G16" s="343"/>
      <c r="H16" s="21"/>
      <c r="I16" s="333" t="s">
        <v>16</v>
      </c>
      <c r="J16" s="334"/>
      <c r="K16" s="334"/>
      <c r="L16" s="334"/>
      <c r="M16" s="337" t="s">
        <v>355</v>
      </c>
      <c r="N16" s="338"/>
      <c r="O16" s="334"/>
      <c r="P16" s="335"/>
      <c r="T16" s="318"/>
      <c r="U16" s="316"/>
    </row>
    <row r="17" spans="1:21" s="18" customFormat="1" ht="58.5" customHeight="1">
      <c r="A17" s="71"/>
      <c r="B17" s="22"/>
      <c r="C17" s="25"/>
      <c r="D17" s="340"/>
      <c r="E17" s="341"/>
      <c r="F17" s="26"/>
      <c r="G17" s="343"/>
      <c r="H17" s="21"/>
      <c r="I17" s="48" t="s">
        <v>11</v>
      </c>
      <c r="J17" s="45" t="s">
        <v>76</v>
      </c>
      <c r="K17" s="45" t="s">
        <v>75</v>
      </c>
      <c r="L17" s="46" t="s">
        <v>12</v>
      </c>
      <c r="M17" s="47" t="s">
        <v>13</v>
      </c>
      <c r="N17" s="47" t="s">
        <v>476</v>
      </c>
      <c r="O17" s="45" t="s">
        <v>14</v>
      </c>
      <c r="P17" s="45" t="s">
        <v>26</v>
      </c>
      <c r="T17" s="318"/>
      <c r="U17" s="316"/>
    </row>
    <row r="18" spans="1:21" s="18" customFormat="1" ht="58.5" customHeight="1">
      <c r="A18" s="71"/>
      <c r="B18" s="22"/>
      <c r="C18" s="25"/>
      <c r="D18" s="340"/>
      <c r="E18" s="341"/>
      <c r="F18" s="26"/>
      <c r="G18" s="343"/>
      <c r="H18" s="21"/>
      <c r="I18" s="71">
        <v>1</v>
      </c>
      <c r="J18" s="23" t="s">
        <v>128</v>
      </c>
      <c r="K18" s="24" t="s">
        <v>749</v>
      </c>
      <c r="L18" s="25" t="s">
        <v>749</v>
      </c>
      <c r="M18" s="49" t="s">
        <v>749</v>
      </c>
      <c r="N18" s="49" t="s">
        <v>749</v>
      </c>
      <c r="O18" s="26"/>
      <c r="P18" s="24"/>
      <c r="T18" s="318"/>
      <c r="U18" s="316"/>
    </row>
    <row r="19" spans="1:21" s="18" customFormat="1" ht="58.5" customHeight="1">
      <c r="A19" s="71"/>
      <c r="B19" s="22"/>
      <c r="C19" s="25"/>
      <c r="D19" s="340"/>
      <c r="E19" s="341"/>
      <c r="F19" s="26"/>
      <c r="G19" s="343"/>
      <c r="H19" s="21"/>
      <c r="I19" s="71">
        <v>2</v>
      </c>
      <c r="J19" s="23" t="s">
        <v>129</v>
      </c>
      <c r="K19" s="24" t="s">
        <v>749</v>
      </c>
      <c r="L19" s="25" t="s">
        <v>749</v>
      </c>
      <c r="M19" s="49" t="s">
        <v>749</v>
      </c>
      <c r="N19" s="49" t="s">
        <v>749</v>
      </c>
      <c r="O19" s="26"/>
      <c r="P19" s="24"/>
      <c r="T19" s="318"/>
      <c r="U19" s="316"/>
    </row>
    <row r="20" spans="1:21" s="18" customFormat="1" ht="58.5" customHeight="1">
      <c r="A20" s="71"/>
      <c r="B20" s="22"/>
      <c r="C20" s="25"/>
      <c r="D20" s="340"/>
      <c r="E20" s="341"/>
      <c r="F20" s="26"/>
      <c r="G20" s="343"/>
      <c r="H20" s="21"/>
      <c r="I20" s="71">
        <v>3</v>
      </c>
      <c r="J20" s="23" t="s">
        <v>130</v>
      </c>
      <c r="K20" s="24" t="s">
        <v>749</v>
      </c>
      <c r="L20" s="25" t="s">
        <v>749</v>
      </c>
      <c r="M20" s="49" t="s">
        <v>749</v>
      </c>
      <c r="N20" s="49" t="s">
        <v>749</v>
      </c>
      <c r="O20" s="26"/>
      <c r="P20" s="24"/>
      <c r="T20" s="318"/>
      <c r="U20" s="316"/>
    </row>
    <row r="21" spans="1:21" s="18" customFormat="1" ht="58.5" customHeight="1">
      <c r="A21" s="71"/>
      <c r="B21" s="22"/>
      <c r="C21" s="25"/>
      <c r="D21" s="340"/>
      <c r="E21" s="341"/>
      <c r="F21" s="26"/>
      <c r="G21" s="343"/>
      <c r="H21" s="21"/>
      <c r="I21" s="71">
        <v>4</v>
      </c>
      <c r="J21" s="23" t="s">
        <v>131</v>
      </c>
      <c r="K21" s="24" t="s">
        <v>749</v>
      </c>
      <c r="L21" s="25" t="s">
        <v>749</v>
      </c>
      <c r="M21" s="49" t="s">
        <v>749</v>
      </c>
      <c r="N21" s="49" t="s">
        <v>749</v>
      </c>
      <c r="O21" s="26"/>
      <c r="P21" s="24"/>
      <c r="T21" s="318"/>
      <c r="U21" s="316"/>
    </row>
    <row r="22" spans="1:21" s="18" customFormat="1" ht="58.5" customHeight="1">
      <c r="A22" s="71"/>
      <c r="B22" s="22"/>
      <c r="C22" s="25"/>
      <c r="D22" s="340"/>
      <c r="E22" s="341"/>
      <c r="F22" s="26"/>
      <c r="G22" s="343"/>
      <c r="H22" s="21"/>
      <c r="I22" s="71">
        <v>5</v>
      </c>
      <c r="J22" s="23" t="s">
        <v>132</v>
      </c>
      <c r="K22" s="24" t="s">
        <v>749</v>
      </c>
      <c r="L22" s="25" t="s">
        <v>749</v>
      </c>
      <c r="M22" s="49" t="s">
        <v>749</v>
      </c>
      <c r="N22" s="49" t="s">
        <v>749</v>
      </c>
      <c r="O22" s="26"/>
      <c r="P22" s="24"/>
      <c r="T22" s="318"/>
      <c r="U22" s="316"/>
    </row>
    <row r="23" spans="1:21" s="18" customFormat="1" ht="58.5" customHeight="1">
      <c r="A23" s="71"/>
      <c r="B23" s="22"/>
      <c r="C23" s="25"/>
      <c r="D23" s="340"/>
      <c r="E23" s="341"/>
      <c r="F23" s="26"/>
      <c r="G23" s="343"/>
      <c r="H23" s="21"/>
      <c r="I23" s="71">
        <v>6</v>
      </c>
      <c r="J23" s="23" t="s">
        <v>133</v>
      </c>
      <c r="K23" s="24" t="s">
        <v>749</v>
      </c>
      <c r="L23" s="25" t="s">
        <v>749</v>
      </c>
      <c r="M23" s="49" t="s">
        <v>749</v>
      </c>
      <c r="N23" s="49" t="s">
        <v>749</v>
      </c>
      <c r="O23" s="26"/>
      <c r="P23" s="24"/>
      <c r="T23" s="318"/>
      <c r="U23" s="316"/>
    </row>
    <row r="24" spans="1:21" s="18" customFormat="1" ht="58.5" customHeight="1">
      <c r="A24" s="71"/>
      <c r="B24" s="22"/>
      <c r="C24" s="25"/>
      <c r="D24" s="340"/>
      <c r="E24" s="341"/>
      <c r="F24" s="26"/>
      <c r="G24" s="343"/>
      <c r="H24" s="21"/>
      <c r="I24" s="71">
        <v>7</v>
      </c>
      <c r="J24" s="23" t="s">
        <v>134</v>
      </c>
      <c r="K24" s="24" t="s">
        <v>749</v>
      </c>
      <c r="L24" s="25" t="s">
        <v>749</v>
      </c>
      <c r="M24" s="49" t="s">
        <v>749</v>
      </c>
      <c r="N24" s="49" t="s">
        <v>749</v>
      </c>
      <c r="O24" s="26"/>
      <c r="P24" s="24"/>
      <c r="T24" s="318"/>
      <c r="U24" s="316"/>
    </row>
    <row r="25" spans="1:21" s="18" customFormat="1" ht="58.5" customHeight="1">
      <c r="A25" s="71"/>
      <c r="B25" s="22"/>
      <c r="C25" s="25"/>
      <c r="D25" s="340"/>
      <c r="E25" s="341"/>
      <c r="F25" s="26"/>
      <c r="G25" s="343"/>
      <c r="H25" s="21"/>
      <c r="I25" s="71">
        <v>8</v>
      </c>
      <c r="J25" s="23" t="s">
        <v>135</v>
      </c>
      <c r="K25" s="24" t="s">
        <v>749</v>
      </c>
      <c r="L25" s="25" t="s">
        <v>749</v>
      </c>
      <c r="M25" s="49" t="s">
        <v>749</v>
      </c>
      <c r="N25" s="49" t="s">
        <v>749</v>
      </c>
      <c r="O25" s="26"/>
      <c r="P25" s="24"/>
      <c r="T25" s="318"/>
      <c r="U25" s="316"/>
    </row>
    <row r="26" spans="1:21" s="18" customFormat="1" ht="29.25" hidden="1" customHeight="1">
      <c r="A26" s="22">
        <v>19</v>
      </c>
      <c r="B26" s="22"/>
      <c r="C26" s="25"/>
      <c r="D26" s="340"/>
      <c r="E26" s="341"/>
      <c r="F26" s="26"/>
      <c r="G26" s="343"/>
      <c r="H26" s="21"/>
      <c r="I26" s="333" t="s">
        <v>17</v>
      </c>
      <c r="J26" s="334"/>
      <c r="K26" s="334"/>
      <c r="L26" s="334"/>
      <c r="M26" s="337" t="s">
        <v>355</v>
      </c>
      <c r="N26" s="338"/>
      <c r="O26" s="334"/>
      <c r="P26" s="335"/>
      <c r="T26" s="318"/>
      <c r="U26" s="316"/>
    </row>
    <row r="27" spans="1:21" s="18" customFormat="1" ht="29.25" hidden="1" customHeight="1">
      <c r="A27" s="22">
        <v>20</v>
      </c>
      <c r="B27" s="22"/>
      <c r="C27" s="25"/>
      <c r="D27" s="340"/>
      <c r="E27" s="341"/>
      <c r="F27" s="26"/>
      <c r="G27" s="343"/>
      <c r="H27" s="21"/>
      <c r="I27" s="48" t="s">
        <v>11</v>
      </c>
      <c r="J27" s="45" t="s">
        <v>76</v>
      </c>
      <c r="K27" s="45" t="s">
        <v>75</v>
      </c>
      <c r="L27" s="46" t="s">
        <v>12</v>
      </c>
      <c r="M27" s="47" t="s">
        <v>13</v>
      </c>
      <c r="N27" s="47" t="s">
        <v>476</v>
      </c>
      <c r="O27" s="45" t="s">
        <v>14</v>
      </c>
      <c r="P27" s="45" t="s">
        <v>26</v>
      </c>
      <c r="T27" s="318"/>
      <c r="U27" s="316"/>
    </row>
    <row r="28" spans="1:21" s="18" customFormat="1" ht="29.25" hidden="1" customHeight="1">
      <c r="A28" s="22">
        <v>21</v>
      </c>
      <c r="B28" s="22"/>
      <c r="C28" s="25"/>
      <c r="D28" s="340"/>
      <c r="E28" s="341"/>
      <c r="F28" s="26"/>
      <c r="G28" s="343"/>
      <c r="H28" s="21"/>
      <c r="I28" s="22">
        <v>1</v>
      </c>
      <c r="J28" s="23" t="s">
        <v>136</v>
      </c>
      <c r="K28" s="24" t="s">
        <v>749</v>
      </c>
      <c r="L28" s="25" t="s">
        <v>749</v>
      </c>
      <c r="M28" s="49" t="s">
        <v>749</v>
      </c>
      <c r="N28" s="49" t="s">
        <v>749</v>
      </c>
      <c r="O28" s="26"/>
      <c r="P28" s="24"/>
      <c r="T28" s="318"/>
      <c r="U28" s="316"/>
    </row>
    <row r="29" spans="1:21" s="18" customFormat="1" ht="29.25" hidden="1" customHeight="1">
      <c r="A29" s="22">
        <v>22</v>
      </c>
      <c r="B29" s="22"/>
      <c r="C29" s="25"/>
      <c r="D29" s="340"/>
      <c r="E29" s="341"/>
      <c r="F29" s="26"/>
      <c r="G29" s="343"/>
      <c r="H29" s="21"/>
      <c r="I29" s="22">
        <v>2</v>
      </c>
      <c r="J29" s="23" t="s">
        <v>137</v>
      </c>
      <c r="K29" s="24" t="s">
        <v>749</v>
      </c>
      <c r="L29" s="25" t="s">
        <v>749</v>
      </c>
      <c r="M29" s="49" t="s">
        <v>749</v>
      </c>
      <c r="N29" s="49" t="s">
        <v>749</v>
      </c>
      <c r="O29" s="26"/>
      <c r="P29" s="24"/>
      <c r="T29" s="318"/>
      <c r="U29" s="316"/>
    </row>
    <row r="30" spans="1:21" s="18" customFormat="1" ht="29.25" hidden="1" customHeight="1">
      <c r="A30" s="22">
        <v>23</v>
      </c>
      <c r="B30" s="22"/>
      <c r="C30" s="25"/>
      <c r="D30" s="340"/>
      <c r="E30" s="341"/>
      <c r="F30" s="26"/>
      <c r="G30" s="343"/>
      <c r="H30" s="21"/>
      <c r="I30" s="22">
        <v>3</v>
      </c>
      <c r="J30" s="23" t="s">
        <v>138</v>
      </c>
      <c r="K30" s="24" t="s">
        <v>749</v>
      </c>
      <c r="L30" s="25" t="s">
        <v>749</v>
      </c>
      <c r="M30" s="49" t="s">
        <v>749</v>
      </c>
      <c r="N30" s="49" t="s">
        <v>749</v>
      </c>
      <c r="O30" s="26"/>
      <c r="P30" s="24"/>
      <c r="T30" s="318"/>
      <c r="U30" s="316"/>
    </row>
    <row r="31" spans="1:21" s="18" customFormat="1" ht="29.25" hidden="1" customHeight="1">
      <c r="A31" s="22">
        <v>24</v>
      </c>
      <c r="B31" s="22"/>
      <c r="C31" s="25"/>
      <c r="D31" s="340"/>
      <c r="E31" s="341"/>
      <c r="F31" s="26"/>
      <c r="G31" s="343"/>
      <c r="H31" s="21"/>
      <c r="I31" s="22">
        <v>4</v>
      </c>
      <c r="J31" s="23" t="s">
        <v>139</v>
      </c>
      <c r="K31" s="24" t="s">
        <v>749</v>
      </c>
      <c r="L31" s="25" t="s">
        <v>749</v>
      </c>
      <c r="M31" s="49" t="s">
        <v>749</v>
      </c>
      <c r="N31" s="49" t="s">
        <v>749</v>
      </c>
      <c r="O31" s="26"/>
      <c r="P31" s="24"/>
      <c r="T31" s="318"/>
      <c r="U31" s="316"/>
    </row>
    <row r="32" spans="1:21" s="18" customFormat="1" ht="29.25" hidden="1" customHeight="1">
      <c r="A32" s="22">
        <v>25</v>
      </c>
      <c r="B32" s="22"/>
      <c r="C32" s="25"/>
      <c r="D32" s="340"/>
      <c r="E32" s="341"/>
      <c r="F32" s="26"/>
      <c r="G32" s="343"/>
      <c r="H32" s="21"/>
      <c r="I32" s="22">
        <v>5</v>
      </c>
      <c r="J32" s="23" t="s">
        <v>140</v>
      </c>
      <c r="K32" s="24" t="s">
        <v>749</v>
      </c>
      <c r="L32" s="25" t="s">
        <v>749</v>
      </c>
      <c r="M32" s="49" t="s">
        <v>749</v>
      </c>
      <c r="N32" s="49" t="s">
        <v>749</v>
      </c>
      <c r="O32" s="26"/>
      <c r="P32" s="24"/>
      <c r="T32" s="318"/>
      <c r="U32" s="316"/>
    </row>
    <row r="33" spans="1:21" s="18" customFormat="1" ht="29.25" hidden="1" customHeight="1">
      <c r="A33" s="22">
        <v>26</v>
      </c>
      <c r="B33" s="22"/>
      <c r="C33" s="25"/>
      <c r="D33" s="340"/>
      <c r="E33" s="341"/>
      <c r="F33" s="26"/>
      <c r="G33" s="343"/>
      <c r="H33" s="21"/>
      <c r="I33" s="22">
        <v>6</v>
      </c>
      <c r="J33" s="23" t="s">
        <v>141</v>
      </c>
      <c r="K33" s="24" t="s">
        <v>749</v>
      </c>
      <c r="L33" s="25" t="s">
        <v>749</v>
      </c>
      <c r="M33" s="49" t="s">
        <v>749</v>
      </c>
      <c r="N33" s="49" t="s">
        <v>749</v>
      </c>
      <c r="O33" s="26"/>
      <c r="P33" s="24"/>
      <c r="T33" s="318"/>
      <c r="U33" s="316"/>
    </row>
    <row r="34" spans="1:21" s="18" customFormat="1" ht="29.25" hidden="1" customHeight="1">
      <c r="A34" s="22">
        <v>27</v>
      </c>
      <c r="B34" s="22"/>
      <c r="C34" s="25"/>
      <c r="D34" s="340"/>
      <c r="E34" s="341"/>
      <c r="F34" s="26"/>
      <c r="G34" s="343"/>
      <c r="H34" s="21"/>
      <c r="I34" s="22">
        <v>7</v>
      </c>
      <c r="J34" s="23" t="s">
        <v>142</v>
      </c>
      <c r="K34" s="24" t="s">
        <v>749</v>
      </c>
      <c r="L34" s="25" t="s">
        <v>749</v>
      </c>
      <c r="M34" s="49" t="s">
        <v>749</v>
      </c>
      <c r="N34" s="49" t="s">
        <v>749</v>
      </c>
      <c r="O34" s="26"/>
      <c r="P34" s="24"/>
      <c r="T34" s="318"/>
      <c r="U34" s="316"/>
    </row>
    <row r="35" spans="1:21" s="18" customFormat="1" ht="29.25" hidden="1" customHeight="1">
      <c r="A35" s="22">
        <v>28</v>
      </c>
      <c r="B35" s="22"/>
      <c r="C35" s="25"/>
      <c r="D35" s="340"/>
      <c r="E35" s="341"/>
      <c r="F35" s="26"/>
      <c r="G35" s="343"/>
      <c r="H35" s="21"/>
      <c r="I35" s="22">
        <v>8</v>
      </c>
      <c r="J35" s="23" t="s">
        <v>143</v>
      </c>
      <c r="K35" s="24" t="s">
        <v>749</v>
      </c>
      <c r="L35" s="25" t="s">
        <v>749</v>
      </c>
      <c r="M35" s="49" t="s">
        <v>749</v>
      </c>
      <c r="N35" s="49" t="s">
        <v>749</v>
      </c>
      <c r="O35" s="26"/>
      <c r="P35" s="24"/>
      <c r="T35" s="318"/>
      <c r="U35" s="316"/>
    </row>
    <row r="36" spans="1:21" s="18" customFormat="1" ht="29.25" hidden="1" customHeight="1">
      <c r="A36" s="22">
        <v>29</v>
      </c>
      <c r="B36" s="22"/>
      <c r="C36" s="25"/>
      <c r="D36" s="340"/>
      <c r="E36" s="341"/>
      <c r="F36" s="26"/>
      <c r="G36" s="343"/>
      <c r="H36" s="21"/>
      <c r="I36" s="333" t="s">
        <v>44</v>
      </c>
      <c r="J36" s="334"/>
      <c r="K36" s="334"/>
      <c r="L36" s="334"/>
      <c r="M36" s="337" t="s">
        <v>355</v>
      </c>
      <c r="N36" s="338"/>
      <c r="O36" s="334"/>
      <c r="P36" s="335"/>
      <c r="T36" s="318"/>
      <c r="U36" s="316"/>
    </row>
    <row r="37" spans="1:21" s="18" customFormat="1" ht="29.25" hidden="1" customHeight="1">
      <c r="A37" s="22">
        <v>30</v>
      </c>
      <c r="B37" s="22"/>
      <c r="C37" s="25"/>
      <c r="D37" s="340"/>
      <c r="E37" s="341"/>
      <c r="F37" s="26"/>
      <c r="G37" s="343"/>
      <c r="H37" s="21"/>
      <c r="I37" s="48" t="s">
        <v>11</v>
      </c>
      <c r="J37" s="45" t="s">
        <v>76</v>
      </c>
      <c r="K37" s="45" t="s">
        <v>75</v>
      </c>
      <c r="L37" s="46" t="s">
        <v>12</v>
      </c>
      <c r="M37" s="47" t="s">
        <v>13</v>
      </c>
      <c r="N37" s="47" t="s">
        <v>476</v>
      </c>
      <c r="O37" s="45" t="s">
        <v>14</v>
      </c>
      <c r="P37" s="45" t="s">
        <v>26</v>
      </c>
      <c r="T37" s="318"/>
      <c r="U37" s="316"/>
    </row>
    <row r="38" spans="1:21" s="18" customFormat="1" ht="29.25" hidden="1" customHeight="1">
      <c r="A38" s="22">
        <v>31</v>
      </c>
      <c r="B38" s="22"/>
      <c r="C38" s="25"/>
      <c r="D38" s="340"/>
      <c r="E38" s="341"/>
      <c r="F38" s="26"/>
      <c r="G38" s="343"/>
      <c r="H38" s="21"/>
      <c r="I38" s="22">
        <v>1</v>
      </c>
      <c r="J38" s="23" t="s">
        <v>144</v>
      </c>
      <c r="K38" s="24" t="s">
        <v>749</v>
      </c>
      <c r="L38" s="25" t="s">
        <v>749</v>
      </c>
      <c r="M38" s="49" t="s">
        <v>749</v>
      </c>
      <c r="N38" s="49" t="s">
        <v>749</v>
      </c>
      <c r="O38" s="26"/>
      <c r="P38" s="24"/>
      <c r="T38" s="318"/>
      <c r="U38" s="316"/>
    </row>
    <row r="39" spans="1:21" s="18" customFormat="1" ht="29.25" hidden="1" customHeight="1">
      <c r="A39" s="22">
        <v>32</v>
      </c>
      <c r="B39" s="22"/>
      <c r="C39" s="25"/>
      <c r="D39" s="340"/>
      <c r="E39" s="341"/>
      <c r="F39" s="26"/>
      <c r="G39" s="343"/>
      <c r="H39" s="21"/>
      <c r="I39" s="22">
        <v>2</v>
      </c>
      <c r="J39" s="23" t="s">
        <v>145</v>
      </c>
      <c r="K39" s="24" t="s">
        <v>749</v>
      </c>
      <c r="L39" s="25" t="s">
        <v>749</v>
      </c>
      <c r="M39" s="49" t="s">
        <v>749</v>
      </c>
      <c r="N39" s="49" t="s">
        <v>749</v>
      </c>
      <c r="O39" s="26"/>
      <c r="P39" s="24"/>
      <c r="T39" s="318"/>
      <c r="U39" s="316"/>
    </row>
    <row r="40" spans="1:21" s="18" customFormat="1" ht="29.25" hidden="1" customHeight="1">
      <c r="A40" s="22">
        <v>33</v>
      </c>
      <c r="B40" s="22"/>
      <c r="C40" s="25"/>
      <c r="D40" s="340"/>
      <c r="E40" s="341"/>
      <c r="F40" s="26"/>
      <c r="G40" s="343"/>
      <c r="H40" s="21"/>
      <c r="I40" s="22">
        <v>3</v>
      </c>
      <c r="J40" s="23" t="s">
        <v>146</v>
      </c>
      <c r="K40" s="24" t="s">
        <v>749</v>
      </c>
      <c r="L40" s="25" t="s">
        <v>749</v>
      </c>
      <c r="M40" s="49" t="s">
        <v>749</v>
      </c>
      <c r="N40" s="49" t="s">
        <v>749</v>
      </c>
      <c r="O40" s="26"/>
      <c r="P40" s="24"/>
      <c r="T40" s="318"/>
      <c r="U40" s="316"/>
    </row>
    <row r="41" spans="1:21" s="18" customFormat="1" ht="29.25" hidden="1" customHeight="1">
      <c r="A41" s="22">
        <v>34</v>
      </c>
      <c r="B41" s="22"/>
      <c r="C41" s="25"/>
      <c r="D41" s="340"/>
      <c r="E41" s="341"/>
      <c r="F41" s="26"/>
      <c r="G41" s="343"/>
      <c r="H41" s="21"/>
      <c r="I41" s="22">
        <v>4</v>
      </c>
      <c r="J41" s="23" t="s">
        <v>147</v>
      </c>
      <c r="K41" s="24" t="s">
        <v>749</v>
      </c>
      <c r="L41" s="25" t="s">
        <v>749</v>
      </c>
      <c r="M41" s="49" t="s">
        <v>749</v>
      </c>
      <c r="N41" s="49" t="s">
        <v>749</v>
      </c>
      <c r="O41" s="26"/>
      <c r="P41" s="24"/>
      <c r="T41" s="318"/>
      <c r="U41" s="316"/>
    </row>
    <row r="42" spans="1:21" s="18" customFormat="1" ht="29.25" hidden="1" customHeight="1">
      <c r="A42" s="22">
        <v>35</v>
      </c>
      <c r="B42" s="22"/>
      <c r="C42" s="25"/>
      <c r="D42" s="340"/>
      <c r="E42" s="341"/>
      <c r="F42" s="26"/>
      <c r="G42" s="343"/>
      <c r="H42" s="21"/>
      <c r="I42" s="22">
        <v>5</v>
      </c>
      <c r="J42" s="23" t="s">
        <v>148</v>
      </c>
      <c r="K42" s="24" t="s">
        <v>749</v>
      </c>
      <c r="L42" s="25" t="s">
        <v>749</v>
      </c>
      <c r="M42" s="49" t="s">
        <v>749</v>
      </c>
      <c r="N42" s="49" t="s">
        <v>749</v>
      </c>
      <c r="O42" s="26"/>
      <c r="P42" s="24"/>
      <c r="T42" s="318"/>
      <c r="U42" s="316"/>
    </row>
    <row r="43" spans="1:21" s="18" customFormat="1" ht="29.25" hidden="1" customHeight="1">
      <c r="A43" s="22">
        <v>36</v>
      </c>
      <c r="B43" s="22"/>
      <c r="C43" s="25"/>
      <c r="D43" s="340"/>
      <c r="E43" s="341"/>
      <c r="F43" s="26"/>
      <c r="G43" s="343"/>
      <c r="H43" s="21"/>
      <c r="I43" s="22">
        <v>6</v>
      </c>
      <c r="J43" s="23" t="s">
        <v>149</v>
      </c>
      <c r="K43" s="24" t="s">
        <v>749</v>
      </c>
      <c r="L43" s="25" t="s">
        <v>749</v>
      </c>
      <c r="M43" s="49" t="s">
        <v>749</v>
      </c>
      <c r="N43" s="49" t="s">
        <v>749</v>
      </c>
      <c r="O43" s="26"/>
      <c r="P43" s="24"/>
      <c r="T43" s="318"/>
      <c r="U43" s="316"/>
    </row>
    <row r="44" spans="1:21" s="18" customFormat="1" ht="29.25" hidden="1" customHeight="1">
      <c r="A44" s="22">
        <v>37</v>
      </c>
      <c r="B44" s="22"/>
      <c r="C44" s="25"/>
      <c r="D44" s="340"/>
      <c r="E44" s="341"/>
      <c r="F44" s="26"/>
      <c r="G44" s="343"/>
      <c r="H44" s="21"/>
      <c r="I44" s="22">
        <v>7</v>
      </c>
      <c r="J44" s="23" t="s">
        <v>150</v>
      </c>
      <c r="K44" s="24" t="s">
        <v>749</v>
      </c>
      <c r="L44" s="25" t="s">
        <v>749</v>
      </c>
      <c r="M44" s="49" t="s">
        <v>749</v>
      </c>
      <c r="N44" s="49" t="s">
        <v>749</v>
      </c>
      <c r="O44" s="26"/>
      <c r="P44" s="24"/>
      <c r="T44" s="318"/>
      <c r="U44" s="316"/>
    </row>
    <row r="45" spans="1:21" s="18" customFormat="1" ht="29.25" hidden="1" customHeight="1">
      <c r="A45" s="22">
        <v>38</v>
      </c>
      <c r="B45" s="22"/>
      <c r="C45" s="25"/>
      <c r="D45" s="340"/>
      <c r="E45" s="341"/>
      <c r="F45" s="26"/>
      <c r="G45" s="343"/>
      <c r="H45" s="21"/>
      <c r="I45" s="22">
        <v>8</v>
      </c>
      <c r="J45" s="23" t="s">
        <v>151</v>
      </c>
      <c r="K45" s="24" t="s">
        <v>749</v>
      </c>
      <c r="L45" s="25" t="s">
        <v>749</v>
      </c>
      <c r="M45" s="49" t="s">
        <v>749</v>
      </c>
      <c r="N45" s="49" t="s">
        <v>749</v>
      </c>
      <c r="O45" s="26"/>
      <c r="P45" s="24"/>
      <c r="T45" s="318"/>
      <c r="U45" s="316"/>
    </row>
    <row r="46" spans="1:21" ht="23.25" customHeight="1">
      <c r="A46" s="34"/>
      <c r="B46" s="34"/>
      <c r="C46" s="35"/>
      <c r="D46" s="56"/>
      <c r="E46" s="36"/>
      <c r="F46" s="37"/>
      <c r="G46" s="38"/>
      <c r="I46" s="39"/>
      <c r="J46" s="40"/>
      <c r="K46" s="41"/>
      <c r="L46" s="42"/>
      <c r="M46" s="52"/>
      <c r="N46" s="52"/>
      <c r="O46" s="43"/>
      <c r="P46" s="41"/>
    </row>
    <row r="47" spans="1:21" ht="14.25" customHeight="1">
      <c r="A47" s="532" t="s">
        <v>18</v>
      </c>
      <c r="B47" s="532"/>
      <c r="C47" s="532"/>
      <c r="D47" s="533"/>
      <c r="E47" s="534" t="s">
        <v>0</v>
      </c>
      <c r="F47" s="535" t="s">
        <v>1</v>
      </c>
      <c r="G47" s="536"/>
      <c r="H47" s="537" t="s">
        <v>2</v>
      </c>
      <c r="I47" s="537"/>
      <c r="J47" s="537"/>
      <c r="K47" s="537"/>
      <c r="L47" s="538"/>
      <c r="M47" s="539" t="s">
        <v>3</v>
      </c>
      <c r="N47" s="540" t="s">
        <v>3</v>
      </c>
      <c r="O47" s="536" t="s">
        <v>3</v>
      </c>
      <c r="P47" s="532"/>
      <c r="Q47" s="32"/>
    </row>
  </sheetData>
  <sortState ref="B8:F15">
    <sortCondition ref="F8:F15"/>
  </sortState>
  <mergeCells count="18">
    <mergeCell ref="A1:P1"/>
    <mergeCell ref="A2:P2"/>
    <mergeCell ref="A3:C3"/>
    <mergeCell ref="D3:E3"/>
    <mergeCell ref="F3:G3"/>
    <mergeCell ref="N5:P5"/>
    <mergeCell ref="N3:P3"/>
    <mergeCell ref="N4:P4"/>
    <mergeCell ref="F6:F7"/>
    <mergeCell ref="B6:B7"/>
    <mergeCell ref="C6:C7"/>
    <mergeCell ref="D6:D7"/>
    <mergeCell ref="I3:M3"/>
    <mergeCell ref="G6:G7"/>
    <mergeCell ref="A4:C4"/>
    <mergeCell ref="D4:E4"/>
    <mergeCell ref="A6:A7"/>
    <mergeCell ref="E6:E7"/>
  </mergeCells>
  <conditionalFormatting sqref="N1:N1048576">
    <cfRule type="containsText" dxfId="25" priority="3" stopIfTrue="1" operator="containsText" text="FERDİ">
      <formula>NOT(ISERROR(SEARCH("FERDİ",N1)))</formula>
    </cfRule>
  </conditionalFormatting>
  <conditionalFormatting sqref="E1:E1048576">
    <cfRule type="containsText" dxfId="24" priority="2" stopIfTrue="1" operator="containsText" text="FERDİ">
      <formula>NOT(ISERROR(SEARCH("FERDİ",E1)))</formula>
    </cfRule>
  </conditionalFormatting>
  <conditionalFormatting sqref="N3">
    <cfRule type="containsText" dxfId="23" priority="1" stopIfTrue="1" operator="containsText" text="FERDİ">
      <formula>NOT(ISERROR(SEARCH("FERDİ",N3)))</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ayfa9">
    <tabColor rgb="FFFFC000"/>
  </sheetPr>
  <dimension ref="A1:U47"/>
  <sheetViews>
    <sheetView view="pageBreakPreview" zoomScale="85" zoomScaleSheetLayoutView="85" workbookViewId="0">
      <selection activeCell="N5" sqref="N5:P5"/>
    </sheetView>
  </sheetViews>
  <sheetFormatPr defaultRowHeight="12.75"/>
  <cols>
    <col min="1" max="1" width="4.85546875" style="27" customWidth="1"/>
    <col min="2" max="2" width="7.7109375" style="27" bestFit="1" customWidth="1"/>
    <col min="3" max="3" width="14.42578125" style="20" customWidth="1"/>
    <col min="4" max="4" width="20.85546875" style="51" customWidth="1"/>
    <col min="5" max="5" width="20.42578125" style="51" customWidth="1"/>
    <col min="6" max="6" width="10.5703125" style="20" customWidth="1"/>
    <col min="7" max="7" width="7.5703125" style="28" customWidth="1"/>
    <col min="8" max="8" width="2.140625" style="20" customWidth="1"/>
    <col min="9" max="9" width="4.42578125" style="27" customWidth="1"/>
    <col min="10" max="10" width="9.85546875" style="27" hidden="1" customWidth="1"/>
    <col min="11" max="11" width="6.5703125" style="27" customWidth="1"/>
    <col min="12" max="12" width="14.140625" style="29" customWidth="1"/>
    <col min="13" max="13" width="15.85546875" style="55" customWidth="1"/>
    <col min="14" max="14" width="26" style="55" customWidth="1"/>
    <col min="15" max="15" width="10.85546875" style="20" customWidth="1"/>
    <col min="16" max="16" width="7.7109375" style="20" customWidth="1"/>
    <col min="17" max="17" width="5.7109375" style="20" customWidth="1"/>
    <col min="18" max="19" width="9.140625" style="20"/>
    <col min="20" max="20" width="7.7109375" style="320" bestFit="1" customWidth="1"/>
    <col min="21" max="21" width="4.42578125" style="316" bestFit="1" customWidth="1"/>
    <col min="22" max="16384" width="9.140625" style="20"/>
  </cols>
  <sheetData>
    <row r="1" spans="1:21" s="10" customFormat="1" ht="53.25" customHeight="1">
      <c r="A1" s="787" t="s">
        <v>747</v>
      </c>
      <c r="B1" s="787"/>
      <c r="C1" s="787"/>
      <c r="D1" s="787"/>
      <c r="E1" s="787"/>
      <c r="F1" s="787"/>
      <c r="G1" s="787"/>
      <c r="H1" s="787"/>
      <c r="I1" s="787"/>
      <c r="J1" s="787"/>
      <c r="K1" s="787"/>
      <c r="L1" s="787"/>
      <c r="M1" s="787"/>
      <c r="N1" s="787"/>
      <c r="O1" s="787"/>
      <c r="P1" s="787"/>
      <c r="T1" s="319"/>
      <c r="U1" s="315"/>
    </row>
    <row r="2" spans="1:21" s="10" customFormat="1" ht="24.75" customHeight="1">
      <c r="A2" s="788" t="s">
        <v>487</v>
      </c>
      <c r="B2" s="788"/>
      <c r="C2" s="788"/>
      <c r="D2" s="788"/>
      <c r="E2" s="788"/>
      <c r="F2" s="788"/>
      <c r="G2" s="788"/>
      <c r="H2" s="788"/>
      <c r="I2" s="788"/>
      <c r="J2" s="788"/>
      <c r="K2" s="788"/>
      <c r="L2" s="788"/>
      <c r="M2" s="788"/>
      <c r="N2" s="788"/>
      <c r="O2" s="788"/>
      <c r="P2" s="788"/>
      <c r="T2" s="319"/>
      <c r="U2" s="315"/>
    </row>
    <row r="3" spans="1:21" s="11" customFormat="1" ht="21.75" customHeight="1">
      <c r="A3" s="780" t="s">
        <v>90</v>
      </c>
      <c r="B3" s="780"/>
      <c r="C3" s="780"/>
      <c r="D3" s="781" t="s">
        <v>276</v>
      </c>
      <c r="E3" s="781"/>
      <c r="F3" s="782"/>
      <c r="G3" s="782"/>
      <c r="H3" s="531"/>
      <c r="I3" s="780" t="s">
        <v>360</v>
      </c>
      <c r="J3" s="780"/>
      <c r="K3" s="780"/>
      <c r="L3" s="780"/>
      <c r="M3" s="780"/>
      <c r="N3" s="771" t="s">
        <v>761</v>
      </c>
      <c r="O3" s="771"/>
      <c r="P3" s="771"/>
      <c r="T3" s="319"/>
      <c r="U3" s="315"/>
    </row>
    <row r="4" spans="1:21" s="11" customFormat="1" ht="17.25" customHeight="1">
      <c r="A4" s="769" t="s">
        <v>80</v>
      </c>
      <c r="B4" s="769"/>
      <c r="C4" s="769"/>
      <c r="D4" s="770" t="s">
        <v>480</v>
      </c>
      <c r="E4" s="770"/>
      <c r="F4" s="489"/>
      <c r="G4" s="489"/>
      <c r="H4" s="489"/>
      <c r="I4" s="489"/>
      <c r="J4" s="489"/>
      <c r="K4" s="489"/>
      <c r="L4" s="491"/>
      <c r="M4" s="387" t="s">
        <v>88</v>
      </c>
      <c r="N4" s="759" t="s">
        <v>685</v>
      </c>
      <c r="O4" s="759"/>
      <c r="P4" s="759"/>
      <c r="T4" s="319"/>
      <c r="U4" s="315"/>
    </row>
    <row r="5" spans="1:21" s="10" customFormat="1" ht="19.5" customHeight="1">
      <c r="A5" s="551"/>
      <c r="B5" s="551"/>
      <c r="C5" s="552"/>
      <c r="D5" s="553"/>
      <c r="E5" s="554"/>
      <c r="F5" s="554"/>
      <c r="G5" s="554"/>
      <c r="H5" s="554"/>
      <c r="I5" s="551"/>
      <c r="J5" s="551"/>
      <c r="K5" s="551"/>
      <c r="L5" s="555"/>
      <c r="M5" s="556"/>
      <c r="N5" s="783"/>
      <c r="O5" s="783"/>
      <c r="P5" s="783"/>
      <c r="T5" s="319"/>
      <c r="U5" s="315"/>
    </row>
    <row r="6" spans="1:21" s="18" customFormat="1" ht="24.95" customHeight="1">
      <c r="A6" s="784" t="s">
        <v>11</v>
      </c>
      <c r="B6" s="785" t="s">
        <v>75</v>
      </c>
      <c r="C6" s="776" t="s">
        <v>87</v>
      </c>
      <c r="D6" s="775" t="s">
        <v>13</v>
      </c>
      <c r="E6" s="775" t="s">
        <v>476</v>
      </c>
      <c r="F6" s="775" t="s">
        <v>14</v>
      </c>
      <c r="G6" s="773" t="s">
        <v>159</v>
      </c>
      <c r="I6" s="557" t="s">
        <v>15</v>
      </c>
      <c r="J6" s="558"/>
      <c r="K6" s="558"/>
      <c r="L6" s="558"/>
      <c r="M6" s="558"/>
      <c r="N6" s="558"/>
      <c r="O6" s="558"/>
      <c r="P6" s="559"/>
      <c r="T6" s="320"/>
      <c r="U6" s="316"/>
    </row>
    <row r="7" spans="1:21" ht="26.25" customHeight="1">
      <c r="A7" s="784"/>
      <c r="B7" s="786"/>
      <c r="C7" s="776"/>
      <c r="D7" s="775"/>
      <c r="E7" s="775"/>
      <c r="F7" s="775"/>
      <c r="G7" s="774"/>
      <c r="H7" s="19"/>
      <c r="I7" s="45" t="s">
        <v>11</v>
      </c>
      <c r="J7" s="45" t="s">
        <v>76</v>
      </c>
      <c r="K7" s="45" t="s">
        <v>75</v>
      </c>
      <c r="L7" s="46" t="s">
        <v>12</v>
      </c>
      <c r="M7" s="47" t="s">
        <v>13</v>
      </c>
      <c r="N7" s="47" t="s">
        <v>476</v>
      </c>
      <c r="O7" s="45" t="s">
        <v>14</v>
      </c>
      <c r="P7" s="45" t="s">
        <v>26</v>
      </c>
    </row>
    <row r="8" spans="1:21" s="18" customFormat="1" ht="51.75" customHeight="1">
      <c r="A8" s="541">
        <v>1</v>
      </c>
      <c r="B8" s="541">
        <v>287</v>
      </c>
      <c r="C8" s="542">
        <v>31619</v>
      </c>
      <c r="D8" s="543" t="s">
        <v>550</v>
      </c>
      <c r="E8" s="544" t="s">
        <v>549</v>
      </c>
      <c r="F8" s="545">
        <v>5358</v>
      </c>
      <c r="G8" s="546">
        <v>8</v>
      </c>
      <c r="H8" s="547"/>
      <c r="I8" s="541">
        <v>1</v>
      </c>
      <c r="J8" s="548" t="s">
        <v>48</v>
      </c>
      <c r="K8" s="549">
        <v>347</v>
      </c>
      <c r="L8" s="114">
        <v>0</v>
      </c>
      <c r="M8" s="550" t="s">
        <v>633</v>
      </c>
      <c r="N8" s="550" t="s">
        <v>632</v>
      </c>
      <c r="O8" s="545">
        <v>5665</v>
      </c>
      <c r="P8" s="549">
        <v>3</v>
      </c>
      <c r="T8" s="320"/>
      <c r="U8" s="316"/>
    </row>
    <row r="9" spans="1:21" s="18" customFormat="1" ht="51.75" customHeight="1">
      <c r="A9" s="541">
        <v>2</v>
      </c>
      <c r="B9" s="541">
        <v>309</v>
      </c>
      <c r="C9" s="542">
        <v>33286</v>
      </c>
      <c r="D9" s="543" t="s">
        <v>595</v>
      </c>
      <c r="E9" s="544" t="s">
        <v>594</v>
      </c>
      <c r="F9" s="545">
        <v>5387</v>
      </c>
      <c r="G9" s="546">
        <v>7</v>
      </c>
      <c r="H9" s="547"/>
      <c r="I9" s="541">
        <v>2</v>
      </c>
      <c r="J9" s="548" t="s">
        <v>50</v>
      </c>
      <c r="K9" s="549">
        <v>259</v>
      </c>
      <c r="L9" s="114" t="s">
        <v>491</v>
      </c>
      <c r="M9" s="550" t="s">
        <v>492</v>
      </c>
      <c r="N9" s="550" t="s">
        <v>490</v>
      </c>
      <c r="O9" s="545">
        <v>5904</v>
      </c>
      <c r="P9" s="549">
        <v>5</v>
      </c>
      <c r="T9" s="320"/>
      <c r="U9" s="316"/>
    </row>
    <row r="10" spans="1:21" s="18" customFormat="1" ht="51.75" customHeight="1">
      <c r="A10" s="541">
        <v>3</v>
      </c>
      <c r="B10" s="541">
        <v>347</v>
      </c>
      <c r="C10" s="542">
        <v>0</v>
      </c>
      <c r="D10" s="543" t="s">
        <v>633</v>
      </c>
      <c r="E10" s="544" t="s">
        <v>632</v>
      </c>
      <c r="F10" s="545">
        <v>5665</v>
      </c>
      <c r="G10" s="546">
        <v>6</v>
      </c>
      <c r="H10" s="547"/>
      <c r="I10" s="541">
        <v>3</v>
      </c>
      <c r="J10" s="548" t="s">
        <v>51</v>
      </c>
      <c r="K10" s="549">
        <v>370</v>
      </c>
      <c r="L10" s="114">
        <v>34335</v>
      </c>
      <c r="M10" s="550" t="s">
        <v>667</v>
      </c>
      <c r="N10" s="550" t="s">
        <v>665</v>
      </c>
      <c r="O10" s="564">
        <v>10154</v>
      </c>
      <c r="P10" s="549">
        <v>7</v>
      </c>
      <c r="T10" s="320"/>
      <c r="U10" s="316"/>
    </row>
    <row r="11" spans="1:21" s="18" customFormat="1" ht="51.75" customHeight="1">
      <c r="A11" s="541">
        <v>4</v>
      </c>
      <c r="B11" s="541">
        <v>285</v>
      </c>
      <c r="C11" s="542">
        <v>32775</v>
      </c>
      <c r="D11" s="543" t="s">
        <v>530</v>
      </c>
      <c r="E11" s="544" t="s">
        <v>529</v>
      </c>
      <c r="F11" s="545">
        <v>5748</v>
      </c>
      <c r="G11" s="546">
        <v>5</v>
      </c>
      <c r="H11" s="547"/>
      <c r="I11" s="541">
        <v>4</v>
      </c>
      <c r="J11" s="548" t="s">
        <v>52</v>
      </c>
      <c r="K11" s="549">
        <v>287</v>
      </c>
      <c r="L11" s="114">
        <v>31619</v>
      </c>
      <c r="M11" s="550" t="s">
        <v>550</v>
      </c>
      <c r="N11" s="550" t="s">
        <v>549</v>
      </c>
      <c r="O11" s="545">
        <v>5358</v>
      </c>
      <c r="P11" s="549">
        <v>1</v>
      </c>
      <c r="T11" s="320"/>
      <c r="U11" s="316"/>
    </row>
    <row r="12" spans="1:21" s="18" customFormat="1" ht="51.75" customHeight="1">
      <c r="A12" s="541">
        <v>5</v>
      </c>
      <c r="B12" s="541">
        <v>259</v>
      </c>
      <c r="C12" s="542" t="s">
        <v>491</v>
      </c>
      <c r="D12" s="543" t="s">
        <v>492</v>
      </c>
      <c r="E12" s="544" t="s">
        <v>490</v>
      </c>
      <c r="F12" s="545">
        <v>5904</v>
      </c>
      <c r="G12" s="546">
        <v>4</v>
      </c>
      <c r="H12" s="547"/>
      <c r="I12" s="541">
        <v>5</v>
      </c>
      <c r="J12" s="548" t="s">
        <v>53</v>
      </c>
      <c r="K12" s="549">
        <v>309</v>
      </c>
      <c r="L12" s="114">
        <v>33286</v>
      </c>
      <c r="M12" s="521" t="s">
        <v>595</v>
      </c>
      <c r="N12" s="550" t="s">
        <v>594</v>
      </c>
      <c r="O12" s="545">
        <v>5387</v>
      </c>
      <c r="P12" s="549">
        <v>2</v>
      </c>
      <c r="T12" s="320"/>
      <c r="U12" s="316"/>
    </row>
    <row r="13" spans="1:21" s="18" customFormat="1" ht="51.75" customHeight="1">
      <c r="A13" s="541">
        <v>6</v>
      </c>
      <c r="B13" s="541">
        <v>355</v>
      </c>
      <c r="C13" s="542">
        <v>35376</v>
      </c>
      <c r="D13" s="543" t="s">
        <v>651</v>
      </c>
      <c r="E13" s="544" t="s">
        <v>650</v>
      </c>
      <c r="F13" s="545">
        <v>5928</v>
      </c>
      <c r="G13" s="546">
        <v>3</v>
      </c>
      <c r="H13" s="547"/>
      <c r="I13" s="541">
        <v>6</v>
      </c>
      <c r="J13" s="548" t="s">
        <v>54</v>
      </c>
      <c r="K13" s="549">
        <v>285</v>
      </c>
      <c r="L13" s="114">
        <v>32775</v>
      </c>
      <c r="M13" s="550" t="s">
        <v>530</v>
      </c>
      <c r="N13" s="550" t="s">
        <v>529</v>
      </c>
      <c r="O13" s="545">
        <v>5748</v>
      </c>
      <c r="P13" s="549">
        <v>4</v>
      </c>
      <c r="T13" s="320"/>
      <c r="U13" s="316"/>
    </row>
    <row r="14" spans="1:21" s="18" customFormat="1" ht="51.75" customHeight="1">
      <c r="A14" s="541">
        <v>7</v>
      </c>
      <c r="B14" s="541">
        <v>370</v>
      </c>
      <c r="C14" s="542">
        <v>34335</v>
      </c>
      <c r="D14" s="543" t="s">
        <v>667</v>
      </c>
      <c r="E14" s="544" t="s">
        <v>665</v>
      </c>
      <c r="F14" s="564">
        <v>10154</v>
      </c>
      <c r="G14" s="546">
        <v>2</v>
      </c>
      <c r="H14" s="547"/>
      <c r="I14" s="541">
        <v>7</v>
      </c>
      <c r="J14" s="548" t="s">
        <v>267</v>
      </c>
      <c r="K14" s="549">
        <v>326</v>
      </c>
      <c r="L14" s="114">
        <v>36018</v>
      </c>
      <c r="M14" s="550" t="s">
        <v>617</v>
      </c>
      <c r="N14" s="550" t="s">
        <v>616</v>
      </c>
      <c r="O14" s="564">
        <v>10459</v>
      </c>
      <c r="P14" s="549">
        <v>8</v>
      </c>
      <c r="T14" s="320"/>
      <c r="U14" s="316"/>
    </row>
    <row r="15" spans="1:21" s="18" customFormat="1" ht="51.75" customHeight="1">
      <c r="A15" s="541">
        <v>8</v>
      </c>
      <c r="B15" s="541">
        <v>326</v>
      </c>
      <c r="C15" s="542">
        <v>36018</v>
      </c>
      <c r="D15" s="543" t="s">
        <v>617</v>
      </c>
      <c r="E15" s="544" t="s">
        <v>616</v>
      </c>
      <c r="F15" s="564">
        <v>10459</v>
      </c>
      <c r="G15" s="546">
        <v>1</v>
      </c>
      <c r="H15" s="547"/>
      <c r="I15" s="541">
        <v>8</v>
      </c>
      <c r="J15" s="548" t="s">
        <v>268</v>
      </c>
      <c r="K15" s="549">
        <v>355</v>
      </c>
      <c r="L15" s="114">
        <v>35376</v>
      </c>
      <c r="M15" s="550" t="s">
        <v>651</v>
      </c>
      <c r="N15" s="550" t="s">
        <v>650</v>
      </c>
      <c r="O15" s="545">
        <v>5928</v>
      </c>
      <c r="P15" s="549">
        <v>6</v>
      </c>
      <c r="T15" s="320"/>
      <c r="U15" s="316"/>
    </row>
    <row r="16" spans="1:21" s="18" customFormat="1" ht="51.75" customHeight="1">
      <c r="A16" s="541"/>
      <c r="B16" s="22"/>
      <c r="C16" s="25"/>
      <c r="D16" s="340"/>
      <c r="E16" s="341"/>
      <c r="F16" s="26"/>
      <c r="G16" s="343"/>
      <c r="H16" s="21"/>
      <c r="I16" s="333" t="s">
        <v>16</v>
      </c>
      <c r="J16" s="334"/>
      <c r="K16" s="334"/>
      <c r="L16" s="334"/>
      <c r="M16" s="334"/>
      <c r="N16" s="334"/>
      <c r="O16" s="334"/>
      <c r="P16" s="335"/>
      <c r="T16" s="320"/>
      <c r="U16" s="316"/>
    </row>
    <row r="17" spans="1:21" s="18" customFormat="1" ht="51.75" customHeight="1">
      <c r="A17" s="541"/>
      <c r="B17" s="22"/>
      <c r="C17" s="25"/>
      <c r="D17" s="340"/>
      <c r="E17" s="341"/>
      <c r="F17" s="26"/>
      <c r="G17" s="343"/>
      <c r="H17" s="21"/>
      <c r="I17" s="48" t="s">
        <v>11</v>
      </c>
      <c r="J17" s="45" t="s">
        <v>76</v>
      </c>
      <c r="K17" s="45" t="s">
        <v>75</v>
      </c>
      <c r="L17" s="46" t="s">
        <v>12</v>
      </c>
      <c r="M17" s="47" t="s">
        <v>13</v>
      </c>
      <c r="N17" s="47" t="s">
        <v>476</v>
      </c>
      <c r="O17" s="45" t="s">
        <v>14</v>
      </c>
      <c r="P17" s="45" t="s">
        <v>26</v>
      </c>
      <c r="T17" s="320"/>
      <c r="U17" s="316"/>
    </row>
    <row r="18" spans="1:21" s="18" customFormat="1" ht="51.75" customHeight="1">
      <c r="A18" s="541"/>
      <c r="B18" s="541"/>
      <c r="C18" s="542"/>
      <c r="D18" s="543"/>
      <c r="E18" s="544"/>
      <c r="F18" s="545"/>
      <c r="G18" s="546"/>
      <c r="H18" s="547"/>
      <c r="I18" s="541">
        <v>1</v>
      </c>
      <c r="J18" s="548" t="s">
        <v>55</v>
      </c>
      <c r="K18" s="549" t="s">
        <v>749</v>
      </c>
      <c r="L18" s="542" t="s">
        <v>749</v>
      </c>
      <c r="M18" s="550" t="s">
        <v>749</v>
      </c>
      <c r="N18" s="550" t="s">
        <v>749</v>
      </c>
      <c r="O18" s="545"/>
      <c r="P18" s="549"/>
      <c r="T18" s="320"/>
      <c r="U18" s="316"/>
    </row>
    <row r="19" spans="1:21" s="18" customFormat="1" ht="51.75" customHeight="1">
      <c r="A19" s="541"/>
      <c r="B19" s="541"/>
      <c r="C19" s="542"/>
      <c r="D19" s="543"/>
      <c r="E19" s="544"/>
      <c r="F19" s="545"/>
      <c r="G19" s="546"/>
      <c r="H19" s="547"/>
      <c r="I19" s="541">
        <v>2</v>
      </c>
      <c r="J19" s="548" t="s">
        <v>49</v>
      </c>
      <c r="K19" s="549" t="s">
        <v>749</v>
      </c>
      <c r="L19" s="542" t="s">
        <v>749</v>
      </c>
      <c r="M19" s="550" t="s">
        <v>749</v>
      </c>
      <c r="N19" s="550" t="s">
        <v>749</v>
      </c>
      <c r="O19" s="545"/>
      <c r="P19" s="549"/>
      <c r="T19" s="320"/>
      <c r="U19" s="316"/>
    </row>
    <row r="20" spans="1:21" s="18" customFormat="1" ht="51.75" customHeight="1">
      <c r="A20" s="541"/>
      <c r="B20" s="541"/>
      <c r="C20" s="542"/>
      <c r="D20" s="543"/>
      <c r="E20" s="544"/>
      <c r="F20" s="545"/>
      <c r="G20" s="546"/>
      <c r="H20" s="547"/>
      <c r="I20" s="541">
        <v>3</v>
      </c>
      <c r="J20" s="548" t="s">
        <v>56</v>
      </c>
      <c r="K20" s="549" t="s">
        <v>749</v>
      </c>
      <c r="L20" s="542" t="s">
        <v>749</v>
      </c>
      <c r="M20" s="550" t="s">
        <v>749</v>
      </c>
      <c r="N20" s="550" t="s">
        <v>749</v>
      </c>
      <c r="O20" s="545"/>
      <c r="P20" s="549"/>
      <c r="T20" s="320"/>
      <c r="U20" s="316"/>
    </row>
    <row r="21" spans="1:21" s="18" customFormat="1" ht="51.75" customHeight="1">
      <c r="A21" s="541"/>
      <c r="B21" s="541"/>
      <c r="C21" s="542"/>
      <c r="D21" s="543"/>
      <c r="E21" s="544"/>
      <c r="F21" s="545"/>
      <c r="G21" s="546"/>
      <c r="H21" s="547"/>
      <c r="I21" s="541">
        <v>4</v>
      </c>
      <c r="J21" s="548" t="s">
        <v>57</v>
      </c>
      <c r="K21" s="549" t="s">
        <v>749</v>
      </c>
      <c r="L21" s="542" t="s">
        <v>749</v>
      </c>
      <c r="M21" s="550" t="s">
        <v>749</v>
      </c>
      <c r="N21" s="550" t="s">
        <v>749</v>
      </c>
      <c r="O21" s="545"/>
      <c r="P21" s="549"/>
      <c r="T21" s="320"/>
      <c r="U21" s="316"/>
    </row>
    <row r="22" spans="1:21" s="18" customFormat="1" ht="51.75" customHeight="1">
      <c r="A22" s="541"/>
      <c r="B22" s="541"/>
      <c r="C22" s="542"/>
      <c r="D22" s="543"/>
      <c r="E22" s="544"/>
      <c r="F22" s="545"/>
      <c r="G22" s="546"/>
      <c r="H22" s="547"/>
      <c r="I22" s="541">
        <v>5</v>
      </c>
      <c r="J22" s="548" t="s">
        <v>58</v>
      </c>
      <c r="K22" s="549" t="s">
        <v>749</v>
      </c>
      <c r="L22" s="542" t="s">
        <v>749</v>
      </c>
      <c r="M22" s="550" t="s">
        <v>749</v>
      </c>
      <c r="N22" s="550" t="s">
        <v>749</v>
      </c>
      <c r="O22" s="545"/>
      <c r="P22" s="549"/>
      <c r="T22" s="320"/>
      <c r="U22" s="316"/>
    </row>
    <row r="23" spans="1:21" s="18" customFormat="1" ht="51.75" customHeight="1">
      <c r="A23" s="541"/>
      <c r="B23" s="541"/>
      <c r="C23" s="542"/>
      <c r="D23" s="543"/>
      <c r="E23" s="544"/>
      <c r="F23" s="545"/>
      <c r="G23" s="546"/>
      <c r="H23" s="547"/>
      <c r="I23" s="541">
        <v>6</v>
      </c>
      <c r="J23" s="548" t="s">
        <v>59</v>
      </c>
      <c r="K23" s="549" t="s">
        <v>749</v>
      </c>
      <c r="L23" s="542" t="s">
        <v>749</v>
      </c>
      <c r="M23" s="550" t="s">
        <v>749</v>
      </c>
      <c r="N23" s="550" t="s">
        <v>749</v>
      </c>
      <c r="O23" s="545"/>
      <c r="P23" s="549"/>
      <c r="T23" s="320"/>
      <c r="U23" s="316"/>
    </row>
    <row r="24" spans="1:21" s="18" customFormat="1" ht="51.75" customHeight="1">
      <c r="A24" s="541"/>
      <c r="B24" s="541"/>
      <c r="C24" s="542"/>
      <c r="D24" s="543"/>
      <c r="E24" s="544"/>
      <c r="F24" s="545"/>
      <c r="G24" s="546"/>
      <c r="H24" s="547"/>
      <c r="I24" s="541">
        <v>7</v>
      </c>
      <c r="J24" s="548" t="s">
        <v>269</v>
      </c>
      <c r="K24" s="549" t="s">
        <v>749</v>
      </c>
      <c r="L24" s="542" t="s">
        <v>749</v>
      </c>
      <c r="M24" s="550" t="s">
        <v>749</v>
      </c>
      <c r="N24" s="550" t="s">
        <v>749</v>
      </c>
      <c r="O24" s="545"/>
      <c r="P24" s="549"/>
      <c r="T24" s="320"/>
      <c r="U24" s="316"/>
    </row>
    <row r="25" spans="1:21" s="18" customFormat="1" ht="51.75" customHeight="1">
      <c r="A25" s="541"/>
      <c r="B25" s="541"/>
      <c r="C25" s="542"/>
      <c r="D25" s="543"/>
      <c r="E25" s="544"/>
      <c r="F25" s="545"/>
      <c r="G25" s="546"/>
      <c r="H25" s="547"/>
      <c r="I25" s="541">
        <v>8</v>
      </c>
      <c r="J25" s="548" t="s">
        <v>270</v>
      </c>
      <c r="K25" s="549" t="s">
        <v>749</v>
      </c>
      <c r="L25" s="542" t="s">
        <v>749</v>
      </c>
      <c r="M25" s="550" t="s">
        <v>749</v>
      </c>
      <c r="N25" s="550" t="s">
        <v>749</v>
      </c>
      <c r="O25" s="545"/>
      <c r="P25" s="549"/>
      <c r="T25" s="320"/>
      <c r="U25" s="316"/>
    </row>
    <row r="26" spans="1:21" s="18" customFormat="1" ht="29.25" hidden="1" customHeight="1">
      <c r="A26" s="22">
        <v>19</v>
      </c>
      <c r="B26" s="22"/>
      <c r="C26" s="25"/>
      <c r="D26" s="340"/>
      <c r="E26" s="341"/>
      <c r="F26" s="26"/>
      <c r="G26" s="343"/>
      <c r="H26" s="21"/>
      <c r="I26" s="333" t="s">
        <v>17</v>
      </c>
      <c r="J26" s="334"/>
      <c r="K26" s="334"/>
      <c r="L26" s="334"/>
      <c r="M26" s="334"/>
      <c r="N26" s="334"/>
      <c r="O26" s="334"/>
      <c r="P26" s="335"/>
      <c r="T26" s="320"/>
      <c r="U26" s="316"/>
    </row>
    <row r="27" spans="1:21" s="18" customFormat="1" ht="29.25" hidden="1" customHeight="1">
      <c r="A27" s="22">
        <v>20</v>
      </c>
      <c r="B27" s="22"/>
      <c r="C27" s="25"/>
      <c r="D27" s="340"/>
      <c r="E27" s="341"/>
      <c r="F27" s="26"/>
      <c r="G27" s="343"/>
      <c r="H27" s="21"/>
      <c r="I27" s="48" t="s">
        <v>11</v>
      </c>
      <c r="J27" s="45" t="s">
        <v>76</v>
      </c>
      <c r="K27" s="45" t="s">
        <v>75</v>
      </c>
      <c r="L27" s="46" t="s">
        <v>12</v>
      </c>
      <c r="M27" s="47" t="s">
        <v>13</v>
      </c>
      <c r="N27" s="47" t="s">
        <v>476</v>
      </c>
      <c r="O27" s="45" t="s">
        <v>14</v>
      </c>
      <c r="P27" s="45" t="s">
        <v>26</v>
      </c>
      <c r="T27" s="320"/>
      <c r="U27" s="316"/>
    </row>
    <row r="28" spans="1:21" s="18" customFormat="1" ht="29.25" hidden="1" customHeight="1">
      <c r="A28" s="22">
        <v>21</v>
      </c>
      <c r="B28" s="22"/>
      <c r="C28" s="25"/>
      <c r="D28" s="340"/>
      <c r="E28" s="341"/>
      <c r="F28" s="26"/>
      <c r="G28" s="343"/>
      <c r="H28" s="21"/>
      <c r="I28" s="22">
        <v>1</v>
      </c>
      <c r="J28" s="23" t="s">
        <v>60</v>
      </c>
      <c r="K28" s="24" t="s">
        <v>749</v>
      </c>
      <c r="L28" s="25" t="s">
        <v>749</v>
      </c>
      <c r="M28" s="49" t="s">
        <v>749</v>
      </c>
      <c r="N28" s="49" t="s">
        <v>749</v>
      </c>
      <c r="O28" s="26"/>
      <c r="P28" s="24"/>
      <c r="T28" s="320"/>
      <c r="U28" s="316"/>
    </row>
    <row r="29" spans="1:21" s="18" customFormat="1" ht="29.25" hidden="1" customHeight="1">
      <c r="A29" s="22">
        <v>22</v>
      </c>
      <c r="B29" s="22"/>
      <c r="C29" s="25"/>
      <c r="D29" s="340"/>
      <c r="E29" s="341"/>
      <c r="F29" s="26"/>
      <c r="G29" s="343"/>
      <c r="H29" s="21"/>
      <c r="I29" s="22">
        <v>2</v>
      </c>
      <c r="J29" s="23" t="s">
        <v>61</v>
      </c>
      <c r="K29" s="24" t="s">
        <v>749</v>
      </c>
      <c r="L29" s="25" t="s">
        <v>749</v>
      </c>
      <c r="M29" s="49" t="s">
        <v>749</v>
      </c>
      <c r="N29" s="49" t="s">
        <v>749</v>
      </c>
      <c r="O29" s="26"/>
      <c r="P29" s="24"/>
      <c r="T29" s="320"/>
      <c r="U29" s="316"/>
    </row>
    <row r="30" spans="1:21" s="18" customFormat="1" ht="29.25" hidden="1" customHeight="1">
      <c r="A30" s="22">
        <v>23</v>
      </c>
      <c r="B30" s="22"/>
      <c r="C30" s="25"/>
      <c r="D30" s="340"/>
      <c r="E30" s="341"/>
      <c r="F30" s="26"/>
      <c r="G30" s="343"/>
      <c r="H30" s="21"/>
      <c r="I30" s="22">
        <v>3</v>
      </c>
      <c r="J30" s="23" t="s">
        <v>62</v>
      </c>
      <c r="K30" s="24" t="s">
        <v>749</v>
      </c>
      <c r="L30" s="25" t="s">
        <v>749</v>
      </c>
      <c r="M30" s="49" t="s">
        <v>749</v>
      </c>
      <c r="N30" s="49" t="s">
        <v>749</v>
      </c>
      <c r="O30" s="26"/>
      <c r="P30" s="24"/>
      <c r="T30" s="320"/>
      <c r="U30" s="316"/>
    </row>
    <row r="31" spans="1:21" s="18" customFormat="1" ht="29.25" hidden="1" customHeight="1">
      <c r="A31" s="22">
        <v>24</v>
      </c>
      <c r="B31" s="22"/>
      <c r="C31" s="25"/>
      <c r="D31" s="340"/>
      <c r="E31" s="341"/>
      <c r="F31" s="26"/>
      <c r="G31" s="343"/>
      <c r="H31" s="21"/>
      <c r="I31" s="22">
        <v>4</v>
      </c>
      <c r="J31" s="23" t="s">
        <v>63</v>
      </c>
      <c r="K31" s="24" t="s">
        <v>749</v>
      </c>
      <c r="L31" s="25" t="s">
        <v>749</v>
      </c>
      <c r="M31" s="49" t="s">
        <v>749</v>
      </c>
      <c r="N31" s="49" t="s">
        <v>749</v>
      </c>
      <c r="O31" s="26"/>
      <c r="P31" s="24"/>
      <c r="T31" s="320"/>
      <c r="U31" s="316"/>
    </row>
    <row r="32" spans="1:21" s="18" customFormat="1" ht="29.25" hidden="1" customHeight="1">
      <c r="A32" s="22">
        <v>25</v>
      </c>
      <c r="B32" s="22"/>
      <c r="C32" s="25"/>
      <c r="D32" s="340"/>
      <c r="E32" s="341"/>
      <c r="F32" s="26"/>
      <c r="G32" s="343"/>
      <c r="H32" s="21"/>
      <c r="I32" s="22">
        <v>5</v>
      </c>
      <c r="J32" s="23" t="s">
        <v>64</v>
      </c>
      <c r="K32" s="24" t="s">
        <v>749</v>
      </c>
      <c r="L32" s="25" t="s">
        <v>749</v>
      </c>
      <c r="M32" s="49" t="s">
        <v>749</v>
      </c>
      <c r="N32" s="49" t="s">
        <v>749</v>
      </c>
      <c r="O32" s="26"/>
      <c r="P32" s="24"/>
      <c r="T32" s="320"/>
      <c r="U32" s="316"/>
    </row>
    <row r="33" spans="1:21" s="18" customFormat="1" ht="29.25" hidden="1" customHeight="1">
      <c r="A33" s="22">
        <v>26</v>
      </c>
      <c r="B33" s="22"/>
      <c r="C33" s="25"/>
      <c r="D33" s="340"/>
      <c r="E33" s="341"/>
      <c r="F33" s="26"/>
      <c r="G33" s="343"/>
      <c r="H33" s="21"/>
      <c r="I33" s="22">
        <v>6</v>
      </c>
      <c r="J33" s="23" t="s">
        <v>65</v>
      </c>
      <c r="K33" s="24" t="s">
        <v>749</v>
      </c>
      <c r="L33" s="25" t="s">
        <v>749</v>
      </c>
      <c r="M33" s="49" t="s">
        <v>749</v>
      </c>
      <c r="N33" s="49" t="s">
        <v>749</v>
      </c>
      <c r="O33" s="26"/>
      <c r="P33" s="24"/>
      <c r="T33" s="320"/>
      <c r="U33" s="316"/>
    </row>
    <row r="34" spans="1:21" s="18" customFormat="1" ht="29.25" hidden="1" customHeight="1">
      <c r="A34" s="22">
        <v>27</v>
      </c>
      <c r="B34" s="22"/>
      <c r="C34" s="25"/>
      <c r="D34" s="340"/>
      <c r="E34" s="341"/>
      <c r="F34" s="26"/>
      <c r="G34" s="343"/>
      <c r="H34" s="21"/>
      <c r="I34" s="22">
        <v>7</v>
      </c>
      <c r="J34" s="23" t="s">
        <v>271</v>
      </c>
      <c r="K34" s="24" t="s">
        <v>749</v>
      </c>
      <c r="L34" s="25" t="s">
        <v>749</v>
      </c>
      <c r="M34" s="49" t="s">
        <v>749</v>
      </c>
      <c r="N34" s="49" t="s">
        <v>749</v>
      </c>
      <c r="O34" s="26"/>
      <c r="P34" s="24"/>
      <c r="T34" s="320"/>
      <c r="U34" s="316"/>
    </row>
    <row r="35" spans="1:21" s="18" customFormat="1" ht="29.25" hidden="1" customHeight="1">
      <c r="A35" s="22">
        <v>28</v>
      </c>
      <c r="B35" s="22"/>
      <c r="C35" s="25"/>
      <c r="D35" s="340"/>
      <c r="E35" s="341"/>
      <c r="F35" s="26"/>
      <c r="G35" s="343"/>
      <c r="H35" s="21"/>
      <c r="I35" s="22">
        <v>8</v>
      </c>
      <c r="J35" s="23" t="s">
        <v>272</v>
      </c>
      <c r="K35" s="24" t="s">
        <v>749</v>
      </c>
      <c r="L35" s="25" t="s">
        <v>749</v>
      </c>
      <c r="M35" s="49" t="s">
        <v>749</v>
      </c>
      <c r="N35" s="49" t="s">
        <v>749</v>
      </c>
      <c r="O35" s="26"/>
      <c r="P35" s="24"/>
      <c r="T35" s="320"/>
      <c r="U35" s="316"/>
    </row>
    <row r="36" spans="1:21" s="18" customFormat="1" ht="29.25" hidden="1" customHeight="1">
      <c r="A36" s="22">
        <v>29</v>
      </c>
      <c r="B36" s="22"/>
      <c r="C36" s="25"/>
      <c r="D36" s="340"/>
      <c r="E36" s="341"/>
      <c r="F36" s="26"/>
      <c r="G36" s="343"/>
      <c r="H36" s="21"/>
      <c r="I36" s="333" t="s">
        <v>44</v>
      </c>
      <c r="J36" s="334"/>
      <c r="K36" s="334"/>
      <c r="L36" s="334"/>
      <c r="M36" s="334"/>
      <c r="N36" s="334"/>
      <c r="O36" s="334"/>
      <c r="P36" s="335"/>
      <c r="T36" s="320"/>
      <c r="U36" s="316"/>
    </row>
    <row r="37" spans="1:21" s="18" customFormat="1" ht="29.25" hidden="1" customHeight="1">
      <c r="A37" s="22">
        <v>30</v>
      </c>
      <c r="B37" s="22"/>
      <c r="C37" s="25"/>
      <c r="D37" s="340"/>
      <c r="E37" s="341"/>
      <c r="F37" s="26"/>
      <c r="G37" s="343"/>
      <c r="H37" s="21"/>
      <c r="I37" s="48" t="s">
        <v>11</v>
      </c>
      <c r="J37" s="45" t="s">
        <v>76</v>
      </c>
      <c r="K37" s="45" t="s">
        <v>75</v>
      </c>
      <c r="L37" s="46" t="s">
        <v>12</v>
      </c>
      <c r="M37" s="47" t="s">
        <v>13</v>
      </c>
      <c r="N37" s="47" t="s">
        <v>476</v>
      </c>
      <c r="O37" s="45" t="s">
        <v>14</v>
      </c>
      <c r="P37" s="45" t="s">
        <v>26</v>
      </c>
      <c r="T37" s="320"/>
      <c r="U37" s="316"/>
    </row>
    <row r="38" spans="1:21" s="18" customFormat="1" ht="29.25" hidden="1" customHeight="1">
      <c r="A38" s="22">
        <v>31</v>
      </c>
      <c r="B38" s="22"/>
      <c r="C38" s="25"/>
      <c r="D38" s="340"/>
      <c r="E38" s="341"/>
      <c r="F38" s="26"/>
      <c r="G38" s="343"/>
      <c r="H38" s="21"/>
      <c r="I38" s="22">
        <v>1</v>
      </c>
      <c r="J38" s="23" t="s">
        <v>66</v>
      </c>
      <c r="K38" s="24" t="s">
        <v>749</v>
      </c>
      <c r="L38" s="25" t="s">
        <v>749</v>
      </c>
      <c r="M38" s="49" t="s">
        <v>749</v>
      </c>
      <c r="N38" s="49" t="s">
        <v>749</v>
      </c>
      <c r="O38" s="26"/>
      <c r="P38" s="24"/>
      <c r="T38" s="320"/>
      <c r="U38" s="316"/>
    </row>
    <row r="39" spans="1:21" s="18" customFormat="1" ht="29.25" hidden="1" customHeight="1">
      <c r="A39" s="22">
        <v>32</v>
      </c>
      <c r="B39" s="22"/>
      <c r="C39" s="25"/>
      <c r="D39" s="340"/>
      <c r="E39" s="341"/>
      <c r="F39" s="26"/>
      <c r="G39" s="343"/>
      <c r="H39" s="21"/>
      <c r="I39" s="22">
        <v>2</v>
      </c>
      <c r="J39" s="23" t="s">
        <v>67</v>
      </c>
      <c r="K39" s="24" t="s">
        <v>749</v>
      </c>
      <c r="L39" s="25" t="s">
        <v>749</v>
      </c>
      <c r="M39" s="49" t="s">
        <v>749</v>
      </c>
      <c r="N39" s="49" t="s">
        <v>749</v>
      </c>
      <c r="O39" s="26"/>
      <c r="P39" s="24"/>
      <c r="T39" s="320"/>
      <c r="U39" s="316"/>
    </row>
    <row r="40" spans="1:21" s="18" customFormat="1" ht="29.25" hidden="1" customHeight="1">
      <c r="A40" s="22">
        <v>33</v>
      </c>
      <c r="B40" s="22"/>
      <c r="C40" s="25"/>
      <c r="D40" s="340"/>
      <c r="E40" s="341"/>
      <c r="F40" s="26"/>
      <c r="G40" s="343"/>
      <c r="H40" s="21"/>
      <c r="I40" s="22">
        <v>3</v>
      </c>
      <c r="J40" s="23" t="s">
        <v>68</v>
      </c>
      <c r="K40" s="24" t="s">
        <v>749</v>
      </c>
      <c r="L40" s="25" t="s">
        <v>749</v>
      </c>
      <c r="M40" s="49" t="s">
        <v>749</v>
      </c>
      <c r="N40" s="49" t="s">
        <v>749</v>
      </c>
      <c r="O40" s="26"/>
      <c r="P40" s="24"/>
      <c r="T40" s="320"/>
      <c r="U40" s="316"/>
    </row>
    <row r="41" spans="1:21" s="18" customFormat="1" ht="29.25" hidden="1" customHeight="1">
      <c r="A41" s="22">
        <v>34</v>
      </c>
      <c r="B41" s="22"/>
      <c r="C41" s="25"/>
      <c r="D41" s="340"/>
      <c r="E41" s="341"/>
      <c r="F41" s="26"/>
      <c r="G41" s="343"/>
      <c r="H41" s="21"/>
      <c r="I41" s="22">
        <v>4</v>
      </c>
      <c r="J41" s="23" t="s">
        <v>69</v>
      </c>
      <c r="K41" s="24" t="s">
        <v>749</v>
      </c>
      <c r="L41" s="25" t="s">
        <v>749</v>
      </c>
      <c r="M41" s="49" t="s">
        <v>749</v>
      </c>
      <c r="N41" s="49" t="s">
        <v>749</v>
      </c>
      <c r="O41" s="26"/>
      <c r="P41" s="24"/>
      <c r="T41" s="320"/>
      <c r="U41" s="316"/>
    </row>
    <row r="42" spans="1:21" s="18" customFormat="1" ht="29.25" hidden="1" customHeight="1">
      <c r="A42" s="22">
        <v>35</v>
      </c>
      <c r="B42" s="22"/>
      <c r="C42" s="25"/>
      <c r="D42" s="340"/>
      <c r="E42" s="341"/>
      <c r="F42" s="26"/>
      <c r="G42" s="343"/>
      <c r="H42" s="21"/>
      <c r="I42" s="22">
        <v>5</v>
      </c>
      <c r="J42" s="23" t="s">
        <v>70</v>
      </c>
      <c r="K42" s="24" t="s">
        <v>749</v>
      </c>
      <c r="L42" s="25" t="s">
        <v>749</v>
      </c>
      <c r="M42" s="49" t="s">
        <v>749</v>
      </c>
      <c r="N42" s="49" t="s">
        <v>749</v>
      </c>
      <c r="O42" s="26"/>
      <c r="P42" s="24"/>
      <c r="T42" s="320"/>
      <c r="U42" s="316"/>
    </row>
    <row r="43" spans="1:21" s="18" customFormat="1" ht="29.25" hidden="1" customHeight="1">
      <c r="A43" s="22">
        <v>36</v>
      </c>
      <c r="B43" s="22"/>
      <c r="C43" s="25"/>
      <c r="D43" s="340"/>
      <c r="E43" s="341"/>
      <c r="F43" s="26"/>
      <c r="G43" s="343"/>
      <c r="H43" s="21"/>
      <c r="I43" s="22">
        <v>6</v>
      </c>
      <c r="J43" s="23" t="s">
        <v>71</v>
      </c>
      <c r="K43" s="24" t="s">
        <v>749</v>
      </c>
      <c r="L43" s="25" t="s">
        <v>749</v>
      </c>
      <c r="M43" s="49" t="s">
        <v>749</v>
      </c>
      <c r="N43" s="49" t="s">
        <v>749</v>
      </c>
      <c r="O43" s="26"/>
      <c r="P43" s="24"/>
      <c r="T43" s="320"/>
      <c r="U43" s="316"/>
    </row>
    <row r="44" spans="1:21" s="18" customFormat="1" ht="29.25" hidden="1" customHeight="1">
      <c r="A44" s="22">
        <v>37</v>
      </c>
      <c r="B44" s="22"/>
      <c r="C44" s="25"/>
      <c r="D44" s="340"/>
      <c r="E44" s="341"/>
      <c r="F44" s="26"/>
      <c r="G44" s="343"/>
      <c r="H44" s="21"/>
      <c r="I44" s="22">
        <v>7</v>
      </c>
      <c r="J44" s="23" t="s">
        <v>273</v>
      </c>
      <c r="K44" s="24" t="s">
        <v>749</v>
      </c>
      <c r="L44" s="25" t="s">
        <v>749</v>
      </c>
      <c r="M44" s="49" t="s">
        <v>749</v>
      </c>
      <c r="N44" s="49" t="s">
        <v>749</v>
      </c>
      <c r="O44" s="26"/>
      <c r="P44" s="24"/>
      <c r="T44" s="320"/>
      <c r="U44" s="316"/>
    </row>
    <row r="45" spans="1:21" s="18" customFormat="1" ht="29.25" hidden="1" customHeight="1">
      <c r="A45" s="22">
        <v>38</v>
      </c>
      <c r="B45" s="22"/>
      <c r="C45" s="25"/>
      <c r="D45" s="340"/>
      <c r="E45" s="341"/>
      <c r="F45" s="26"/>
      <c r="G45" s="343"/>
      <c r="H45" s="21"/>
      <c r="I45" s="22">
        <v>8</v>
      </c>
      <c r="J45" s="23" t="s">
        <v>274</v>
      </c>
      <c r="K45" s="24" t="s">
        <v>749</v>
      </c>
      <c r="L45" s="25" t="s">
        <v>749</v>
      </c>
      <c r="M45" s="49" t="s">
        <v>749</v>
      </c>
      <c r="N45" s="49" t="s">
        <v>749</v>
      </c>
      <c r="O45" s="26"/>
      <c r="P45" s="24"/>
      <c r="T45" s="320"/>
      <c r="U45" s="316"/>
    </row>
    <row r="46" spans="1:21" ht="48.75" customHeight="1">
      <c r="A46" s="34"/>
      <c r="B46" s="34"/>
      <c r="C46" s="35"/>
      <c r="D46" s="56"/>
      <c r="E46" s="36"/>
      <c r="F46" s="37"/>
      <c r="G46" s="38"/>
      <c r="I46" s="39"/>
      <c r="J46" s="40"/>
      <c r="K46" s="41"/>
      <c r="L46" s="42"/>
      <c r="M46" s="52"/>
      <c r="N46" s="52"/>
      <c r="O46" s="43"/>
      <c r="P46" s="41"/>
    </row>
    <row r="47" spans="1:21" ht="14.25" customHeight="1">
      <c r="A47" s="532" t="s">
        <v>18</v>
      </c>
      <c r="B47" s="532"/>
      <c r="C47" s="532"/>
      <c r="D47" s="533"/>
      <c r="E47" s="534" t="s">
        <v>0</v>
      </c>
      <c r="F47" s="535" t="s">
        <v>1</v>
      </c>
      <c r="G47" s="536"/>
      <c r="H47" s="537" t="s">
        <v>2</v>
      </c>
      <c r="I47" s="537"/>
      <c r="J47" s="537"/>
      <c r="K47" s="537"/>
      <c r="L47" s="538"/>
      <c r="M47" s="539" t="s">
        <v>3</v>
      </c>
      <c r="N47" s="540" t="s">
        <v>3</v>
      </c>
      <c r="O47" s="536" t="s">
        <v>3</v>
      </c>
      <c r="P47" s="532"/>
      <c r="Q47" s="32"/>
    </row>
  </sheetData>
  <sortState ref="B8:F15">
    <sortCondition ref="F8:F15"/>
  </sortState>
  <mergeCells count="18">
    <mergeCell ref="A1:P1"/>
    <mergeCell ref="A2:P2"/>
    <mergeCell ref="A3:C3"/>
    <mergeCell ref="D3:E3"/>
    <mergeCell ref="F3:G3"/>
    <mergeCell ref="I3:M3"/>
    <mergeCell ref="A6:A7"/>
    <mergeCell ref="B6:B7"/>
    <mergeCell ref="A4:C4"/>
    <mergeCell ref="D4:E4"/>
    <mergeCell ref="N3:P3"/>
    <mergeCell ref="N4:P4"/>
    <mergeCell ref="N5:P5"/>
    <mergeCell ref="G6:G7"/>
    <mergeCell ref="F6:F7"/>
    <mergeCell ref="C6:C7"/>
    <mergeCell ref="D6:D7"/>
    <mergeCell ref="E6:E7"/>
  </mergeCells>
  <conditionalFormatting sqref="N1:N1048576">
    <cfRule type="containsText" dxfId="22" priority="4" stopIfTrue="1" operator="containsText" text="FERDİ">
      <formula>NOT(ISERROR(SEARCH("FERDİ",N1)))</formula>
    </cfRule>
  </conditionalFormatting>
  <conditionalFormatting sqref="E1:E1048576">
    <cfRule type="containsText" dxfId="21" priority="3" stopIfTrue="1" operator="containsText" text="FERDİ">
      <formula>NOT(ISERROR(SEARCH("FERDİ",E1)))</formula>
    </cfRule>
  </conditionalFormatting>
  <conditionalFormatting sqref="N3">
    <cfRule type="containsText" dxfId="20" priority="2" stopIfTrue="1" operator="containsText" text="FERDİ">
      <formula>NOT(ISERROR(SEARCH("FERDİ",N3)))</formula>
    </cfRule>
  </conditionalFormatting>
  <conditionalFormatting sqref="N4">
    <cfRule type="containsText" dxfId="19"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ayfa10">
    <tabColor rgb="FFFFC000"/>
  </sheetPr>
  <dimension ref="A1:U63"/>
  <sheetViews>
    <sheetView view="pageBreakPreview" zoomScale="80" zoomScaleSheetLayoutView="80" workbookViewId="0">
      <selection activeCell="N5" sqref="N5:P5"/>
    </sheetView>
  </sheetViews>
  <sheetFormatPr defaultRowHeight="12.75"/>
  <cols>
    <col min="1" max="1" width="4.85546875" style="27" customWidth="1"/>
    <col min="2" max="2" width="10" style="27" bestFit="1" customWidth="1"/>
    <col min="3" max="3" width="16.42578125" style="20" customWidth="1"/>
    <col min="4" max="4" width="17.85546875" style="51" customWidth="1"/>
    <col min="5" max="5" width="35.85546875" style="51" customWidth="1"/>
    <col min="6" max="6" width="14.85546875" style="177" customWidth="1"/>
    <col min="7" max="7" width="7.5703125" style="28" customWidth="1"/>
    <col min="8" max="8" width="2.140625" style="20" customWidth="1"/>
    <col min="9" max="9" width="6.28515625" style="27" customWidth="1"/>
    <col min="10" max="10" width="12.42578125" style="27" hidden="1" customWidth="1"/>
    <col min="11" max="11" width="7.7109375" style="27" customWidth="1"/>
    <col min="12" max="12" width="17" style="29" customWidth="1"/>
    <col min="13" max="13" width="21.5703125" style="55" bestFit="1" customWidth="1"/>
    <col min="14" max="14" width="30.85546875" style="55" customWidth="1"/>
    <col min="15" max="15" width="13.5703125" style="177" customWidth="1"/>
    <col min="16" max="16" width="7.7109375" style="20" customWidth="1"/>
    <col min="17" max="17" width="5.7109375" style="20" customWidth="1"/>
    <col min="18" max="19" width="9.140625" style="20"/>
    <col min="20" max="20" width="8.5703125" style="320" bestFit="1" customWidth="1"/>
    <col min="21" max="21" width="5" style="316" bestFit="1" customWidth="1"/>
    <col min="22" max="16384" width="9.140625" style="20"/>
  </cols>
  <sheetData>
    <row r="1" spans="1:21" s="10" customFormat="1" ht="50.25" customHeight="1">
      <c r="A1" s="778" t="s">
        <v>747</v>
      </c>
      <c r="B1" s="778"/>
      <c r="C1" s="778"/>
      <c r="D1" s="778"/>
      <c r="E1" s="778"/>
      <c r="F1" s="778"/>
      <c r="G1" s="778"/>
      <c r="H1" s="778"/>
      <c r="I1" s="778"/>
      <c r="J1" s="778"/>
      <c r="K1" s="778"/>
      <c r="L1" s="778"/>
      <c r="M1" s="778"/>
      <c r="N1" s="778"/>
      <c r="O1" s="778"/>
      <c r="P1" s="778"/>
      <c r="T1" s="319"/>
      <c r="U1" s="315"/>
    </row>
    <row r="2" spans="1:21" s="10" customFormat="1" ht="24.75" customHeight="1">
      <c r="A2" s="779" t="s">
        <v>487</v>
      </c>
      <c r="B2" s="779"/>
      <c r="C2" s="779"/>
      <c r="D2" s="779"/>
      <c r="E2" s="779"/>
      <c r="F2" s="779"/>
      <c r="G2" s="779"/>
      <c r="H2" s="779"/>
      <c r="I2" s="779"/>
      <c r="J2" s="779"/>
      <c r="K2" s="779"/>
      <c r="L2" s="779"/>
      <c r="M2" s="779"/>
      <c r="N2" s="779"/>
      <c r="O2" s="779"/>
      <c r="P2" s="779"/>
      <c r="T2" s="319"/>
      <c r="U2" s="315"/>
    </row>
    <row r="3" spans="1:21" s="11" customFormat="1" ht="29.25" customHeight="1">
      <c r="A3" s="780" t="s">
        <v>90</v>
      </c>
      <c r="B3" s="780"/>
      <c r="C3" s="780"/>
      <c r="D3" s="781" t="s">
        <v>161</v>
      </c>
      <c r="E3" s="781"/>
      <c r="F3" s="782"/>
      <c r="G3" s="782"/>
      <c r="H3" s="531"/>
      <c r="I3" s="780" t="s">
        <v>360</v>
      </c>
      <c r="J3" s="780"/>
      <c r="K3" s="780"/>
      <c r="L3" s="780"/>
      <c r="M3" s="780"/>
      <c r="N3" s="771" t="s">
        <v>763</v>
      </c>
      <c r="O3" s="771"/>
      <c r="P3" s="771"/>
      <c r="T3" s="319"/>
      <c r="U3" s="315"/>
    </row>
    <row r="4" spans="1:21" s="11" customFormat="1" ht="23.25" customHeight="1">
      <c r="A4" s="769" t="s">
        <v>80</v>
      </c>
      <c r="B4" s="769"/>
      <c r="C4" s="769"/>
      <c r="D4" s="770" t="s">
        <v>480</v>
      </c>
      <c r="E4" s="770"/>
      <c r="F4" s="560"/>
      <c r="G4" s="489"/>
      <c r="H4" s="489"/>
      <c r="I4" s="489"/>
      <c r="J4" s="489"/>
      <c r="K4" s="489"/>
      <c r="L4" s="491"/>
      <c r="M4" s="387" t="s">
        <v>5</v>
      </c>
      <c r="N4" s="759" t="s">
        <v>688</v>
      </c>
      <c r="O4" s="759"/>
      <c r="P4" s="759"/>
      <c r="T4" s="319"/>
      <c r="U4" s="315"/>
    </row>
    <row r="5" spans="1:21" s="10" customFormat="1" ht="15" customHeight="1">
      <c r="A5" s="12"/>
      <c r="B5" s="12"/>
      <c r="C5" s="13"/>
      <c r="D5" s="14"/>
      <c r="E5" s="15"/>
      <c r="F5" s="178"/>
      <c r="G5" s="15"/>
      <c r="H5" s="15"/>
      <c r="I5" s="12"/>
      <c r="J5" s="12"/>
      <c r="K5" s="12"/>
      <c r="L5" s="16"/>
      <c r="M5" s="17"/>
      <c r="N5" s="756"/>
      <c r="O5" s="756"/>
      <c r="P5" s="756"/>
      <c r="T5" s="319"/>
      <c r="U5" s="315"/>
    </row>
    <row r="6" spans="1:21" s="18" customFormat="1" ht="26.25" customHeight="1">
      <c r="A6" s="766" t="s">
        <v>11</v>
      </c>
      <c r="B6" s="767" t="s">
        <v>75</v>
      </c>
      <c r="C6" s="776" t="s">
        <v>87</v>
      </c>
      <c r="D6" s="775" t="s">
        <v>13</v>
      </c>
      <c r="E6" s="775" t="s">
        <v>477</v>
      </c>
      <c r="F6" s="789" t="s">
        <v>14</v>
      </c>
      <c r="G6" s="773" t="s">
        <v>159</v>
      </c>
      <c r="I6" s="333" t="s">
        <v>15</v>
      </c>
      <c r="J6" s="334"/>
      <c r="K6" s="334"/>
      <c r="L6" s="334"/>
      <c r="M6" s="334"/>
      <c r="N6" s="334"/>
      <c r="O6" s="334"/>
      <c r="P6" s="335"/>
      <c r="T6" s="320"/>
      <c r="U6" s="316"/>
    </row>
    <row r="7" spans="1:21" ht="30" customHeight="1">
      <c r="A7" s="766"/>
      <c r="B7" s="768"/>
      <c r="C7" s="776"/>
      <c r="D7" s="775"/>
      <c r="E7" s="775"/>
      <c r="F7" s="789"/>
      <c r="G7" s="774"/>
      <c r="H7" s="19"/>
      <c r="I7" s="45" t="s">
        <v>11</v>
      </c>
      <c r="J7" s="45" t="s">
        <v>76</v>
      </c>
      <c r="K7" s="45" t="s">
        <v>75</v>
      </c>
      <c r="L7" s="46" t="s">
        <v>12</v>
      </c>
      <c r="M7" s="47" t="s">
        <v>13</v>
      </c>
      <c r="N7" s="47" t="s">
        <v>477</v>
      </c>
      <c r="O7" s="561" t="s">
        <v>14</v>
      </c>
      <c r="P7" s="45" t="s">
        <v>26</v>
      </c>
    </row>
    <row r="8" spans="1:21" s="18" customFormat="1" ht="59.25" customHeight="1">
      <c r="A8" s="513">
        <v>1</v>
      </c>
      <c r="B8" s="513">
        <v>301</v>
      </c>
      <c r="C8" s="514">
        <v>33285</v>
      </c>
      <c r="D8" s="515" t="s">
        <v>551</v>
      </c>
      <c r="E8" s="516" t="s">
        <v>549</v>
      </c>
      <c r="F8" s="517">
        <v>41758</v>
      </c>
      <c r="G8" s="518">
        <v>8</v>
      </c>
      <c r="H8" s="519"/>
      <c r="I8" s="513">
        <v>1</v>
      </c>
      <c r="J8" s="171" t="s">
        <v>162</v>
      </c>
      <c r="K8" s="520">
        <v>338</v>
      </c>
      <c r="L8" s="514">
        <v>0</v>
      </c>
      <c r="M8" s="521" t="s">
        <v>634</v>
      </c>
      <c r="N8" s="521" t="s">
        <v>632</v>
      </c>
      <c r="O8" s="517">
        <v>42834</v>
      </c>
      <c r="P8" s="520">
        <v>3</v>
      </c>
      <c r="T8" s="320"/>
      <c r="U8" s="316"/>
    </row>
    <row r="9" spans="1:21" s="18" customFormat="1" ht="59.25" customHeight="1">
      <c r="A9" s="513">
        <v>2</v>
      </c>
      <c r="B9" s="513">
        <v>313</v>
      </c>
      <c r="C9" s="514">
        <v>33819</v>
      </c>
      <c r="D9" s="515" t="s">
        <v>597</v>
      </c>
      <c r="E9" s="516" t="s">
        <v>594</v>
      </c>
      <c r="F9" s="517">
        <v>41831</v>
      </c>
      <c r="G9" s="518">
        <v>7</v>
      </c>
      <c r="H9" s="519"/>
      <c r="I9" s="513">
        <v>2</v>
      </c>
      <c r="J9" s="171" t="s">
        <v>163</v>
      </c>
      <c r="K9" s="520">
        <v>267</v>
      </c>
      <c r="L9" s="514" t="s">
        <v>493</v>
      </c>
      <c r="M9" s="521" t="s">
        <v>494</v>
      </c>
      <c r="N9" s="521" t="s">
        <v>490</v>
      </c>
      <c r="O9" s="517">
        <v>43689</v>
      </c>
      <c r="P9" s="520">
        <v>5</v>
      </c>
      <c r="T9" s="320"/>
      <c r="U9" s="316"/>
    </row>
    <row r="10" spans="1:21" s="18" customFormat="1" ht="59.25" customHeight="1">
      <c r="A10" s="513">
        <v>3</v>
      </c>
      <c r="B10" s="513">
        <v>338</v>
      </c>
      <c r="C10" s="514">
        <v>0</v>
      </c>
      <c r="D10" s="515" t="s">
        <v>634</v>
      </c>
      <c r="E10" s="516" t="s">
        <v>632</v>
      </c>
      <c r="F10" s="517">
        <v>42834</v>
      </c>
      <c r="G10" s="518">
        <v>6</v>
      </c>
      <c r="H10" s="519"/>
      <c r="I10" s="513">
        <v>3</v>
      </c>
      <c r="J10" s="171" t="s">
        <v>164</v>
      </c>
      <c r="K10" s="520">
        <v>377</v>
      </c>
      <c r="L10" s="514">
        <v>35431</v>
      </c>
      <c r="M10" s="521" t="s">
        <v>677</v>
      </c>
      <c r="N10" s="521" t="s">
        <v>665</v>
      </c>
      <c r="O10" s="517">
        <v>45175</v>
      </c>
      <c r="P10" s="520">
        <v>7</v>
      </c>
      <c r="T10" s="320"/>
      <c r="U10" s="316"/>
    </row>
    <row r="11" spans="1:21" s="18" customFormat="1" ht="59.25" customHeight="1">
      <c r="A11" s="513">
        <v>4</v>
      </c>
      <c r="B11" s="513">
        <v>271</v>
      </c>
      <c r="C11" s="514">
        <v>34568</v>
      </c>
      <c r="D11" s="515" t="s">
        <v>531</v>
      </c>
      <c r="E11" s="516" t="s">
        <v>529</v>
      </c>
      <c r="F11" s="517">
        <v>43179</v>
      </c>
      <c r="G11" s="518">
        <v>5</v>
      </c>
      <c r="H11" s="519"/>
      <c r="I11" s="513">
        <v>4</v>
      </c>
      <c r="J11" s="171" t="s">
        <v>165</v>
      </c>
      <c r="K11" s="520">
        <v>301</v>
      </c>
      <c r="L11" s="514">
        <v>33285</v>
      </c>
      <c r="M11" s="521" t="s">
        <v>551</v>
      </c>
      <c r="N11" s="521" t="s">
        <v>549</v>
      </c>
      <c r="O11" s="517">
        <v>41758</v>
      </c>
      <c r="P11" s="520">
        <v>1</v>
      </c>
      <c r="T11" s="320"/>
      <c r="U11" s="316"/>
    </row>
    <row r="12" spans="1:21" s="18" customFormat="1" ht="59.25" customHeight="1">
      <c r="A12" s="513">
        <v>5</v>
      </c>
      <c r="B12" s="513">
        <v>267</v>
      </c>
      <c r="C12" s="514" t="s">
        <v>493</v>
      </c>
      <c r="D12" s="515" t="s">
        <v>494</v>
      </c>
      <c r="E12" s="516" t="s">
        <v>490</v>
      </c>
      <c r="F12" s="517">
        <v>43689</v>
      </c>
      <c r="G12" s="518">
        <v>4</v>
      </c>
      <c r="H12" s="519"/>
      <c r="I12" s="513">
        <v>5</v>
      </c>
      <c r="J12" s="171" t="s">
        <v>166</v>
      </c>
      <c r="K12" s="520">
        <v>313</v>
      </c>
      <c r="L12" s="514">
        <v>33819</v>
      </c>
      <c r="M12" s="521" t="s">
        <v>597</v>
      </c>
      <c r="N12" s="521" t="s">
        <v>594</v>
      </c>
      <c r="O12" s="517">
        <v>41831</v>
      </c>
      <c r="P12" s="520">
        <v>2</v>
      </c>
      <c r="T12" s="320"/>
      <c r="U12" s="316"/>
    </row>
    <row r="13" spans="1:21" s="18" customFormat="1" ht="59.25" customHeight="1">
      <c r="A13" s="513">
        <v>6</v>
      </c>
      <c r="B13" s="513">
        <v>356</v>
      </c>
      <c r="C13" s="514">
        <v>35668</v>
      </c>
      <c r="D13" s="515" t="s">
        <v>652</v>
      </c>
      <c r="E13" s="516" t="s">
        <v>650</v>
      </c>
      <c r="F13" s="517">
        <v>43969</v>
      </c>
      <c r="G13" s="518">
        <v>3</v>
      </c>
      <c r="H13" s="519"/>
      <c r="I13" s="513">
        <v>6</v>
      </c>
      <c r="J13" s="171" t="s">
        <v>167</v>
      </c>
      <c r="K13" s="520">
        <v>271</v>
      </c>
      <c r="L13" s="514">
        <v>34568</v>
      </c>
      <c r="M13" s="521" t="s">
        <v>531</v>
      </c>
      <c r="N13" s="521" t="s">
        <v>529</v>
      </c>
      <c r="O13" s="517">
        <v>43179</v>
      </c>
      <c r="P13" s="520">
        <v>4</v>
      </c>
      <c r="T13" s="320"/>
      <c r="U13" s="316"/>
    </row>
    <row r="14" spans="1:21" s="18" customFormat="1" ht="59.25" customHeight="1">
      <c r="A14" s="513">
        <v>7</v>
      </c>
      <c r="B14" s="513">
        <v>377</v>
      </c>
      <c r="C14" s="514">
        <v>35431</v>
      </c>
      <c r="D14" s="515" t="s">
        <v>677</v>
      </c>
      <c r="E14" s="516" t="s">
        <v>665</v>
      </c>
      <c r="F14" s="517">
        <v>45175</v>
      </c>
      <c r="G14" s="518">
        <v>2</v>
      </c>
      <c r="H14" s="519"/>
      <c r="I14" s="513">
        <v>7</v>
      </c>
      <c r="J14" s="171" t="s">
        <v>168</v>
      </c>
      <c r="K14" s="520">
        <v>332</v>
      </c>
      <c r="L14" s="514">
        <v>35796</v>
      </c>
      <c r="M14" s="521" t="s">
        <v>619</v>
      </c>
      <c r="N14" s="521" t="s">
        <v>616</v>
      </c>
      <c r="O14" s="517">
        <v>53198</v>
      </c>
      <c r="P14" s="520">
        <v>8</v>
      </c>
      <c r="T14" s="320"/>
      <c r="U14" s="316"/>
    </row>
    <row r="15" spans="1:21" s="18" customFormat="1" ht="76.5" customHeight="1">
      <c r="A15" s="513">
        <v>8</v>
      </c>
      <c r="B15" s="513">
        <v>332</v>
      </c>
      <c r="C15" s="514">
        <v>35796</v>
      </c>
      <c r="D15" s="515" t="s">
        <v>619</v>
      </c>
      <c r="E15" s="516" t="s">
        <v>616</v>
      </c>
      <c r="F15" s="517">
        <v>53198</v>
      </c>
      <c r="G15" s="518">
        <v>1</v>
      </c>
      <c r="H15" s="519"/>
      <c r="I15" s="513">
        <v>8</v>
      </c>
      <c r="J15" s="171" t="s">
        <v>169</v>
      </c>
      <c r="K15" s="520">
        <v>356</v>
      </c>
      <c r="L15" s="514">
        <v>35668</v>
      </c>
      <c r="M15" s="521" t="s">
        <v>652</v>
      </c>
      <c r="N15" s="521" t="s">
        <v>650</v>
      </c>
      <c r="O15" s="517">
        <v>43969</v>
      </c>
      <c r="P15" s="520">
        <v>6</v>
      </c>
      <c r="T15" s="320"/>
      <c r="U15" s="316"/>
    </row>
    <row r="16" spans="1:21" s="18" customFormat="1" ht="52.5" customHeight="1">
      <c r="A16" s="513"/>
      <c r="B16" s="513"/>
      <c r="C16" s="514"/>
      <c r="D16" s="515"/>
      <c r="E16" s="516"/>
      <c r="F16" s="517"/>
      <c r="G16" s="518"/>
      <c r="H16" s="519"/>
      <c r="I16" s="513">
        <v>9</v>
      </c>
      <c r="J16" s="171" t="s">
        <v>170</v>
      </c>
      <c r="K16" s="520" t="s">
        <v>749</v>
      </c>
      <c r="L16" s="514" t="s">
        <v>749</v>
      </c>
      <c r="M16" s="521" t="s">
        <v>749</v>
      </c>
      <c r="N16" s="521" t="s">
        <v>749</v>
      </c>
      <c r="O16" s="517"/>
      <c r="P16" s="520"/>
      <c r="T16" s="320"/>
      <c r="U16" s="316"/>
    </row>
    <row r="17" spans="1:21" s="18" customFormat="1" ht="52.5" customHeight="1">
      <c r="A17" s="513"/>
      <c r="B17" s="513"/>
      <c r="C17" s="514"/>
      <c r="D17" s="515"/>
      <c r="E17" s="516"/>
      <c r="F17" s="517"/>
      <c r="G17" s="518"/>
      <c r="H17" s="519"/>
      <c r="I17" s="513">
        <v>10</v>
      </c>
      <c r="J17" s="171" t="s">
        <v>171</v>
      </c>
      <c r="K17" s="520" t="s">
        <v>749</v>
      </c>
      <c r="L17" s="514" t="s">
        <v>749</v>
      </c>
      <c r="M17" s="521" t="s">
        <v>749</v>
      </c>
      <c r="N17" s="521" t="s">
        <v>749</v>
      </c>
      <c r="O17" s="517"/>
      <c r="P17" s="520"/>
      <c r="T17" s="320"/>
      <c r="U17" s="316"/>
    </row>
    <row r="18" spans="1:21" s="18" customFormat="1" ht="52.5" customHeight="1">
      <c r="A18" s="513"/>
      <c r="B18" s="513"/>
      <c r="C18" s="514"/>
      <c r="D18" s="515"/>
      <c r="E18" s="516"/>
      <c r="F18" s="517"/>
      <c r="G18" s="518"/>
      <c r="H18" s="519"/>
      <c r="I18" s="513">
        <v>11</v>
      </c>
      <c r="J18" s="171" t="s">
        <v>172</v>
      </c>
      <c r="K18" s="520" t="s">
        <v>749</v>
      </c>
      <c r="L18" s="514" t="s">
        <v>749</v>
      </c>
      <c r="M18" s="521" t="s">
        <v>749</v>
      </c>
      <c r="N18" s="521" t="s">
        <v>749</v>
      </c>
      <c r="O18" s="517"/>
      <c r="P18" s="520"/>
      <c r="T18" s="320"/>
      <c r="U18" s="316"/>
    </row>
    <row r="19" spans="1:21" s="18" customFormat="1" ht="55.5" customHeight="1">
      <c r="A19" s="513"/>
      <c r="B19" s="513"/>
      <c r="C19" s="514"/>
      <c r="D19" s="515"/>
      <c r="E19" s="516"/>
      <c r="F19" s="517"/>
      <c r="G19" s="518"/>
      <c r="H19" s="519"/>
      <c r="I19" s="513">
        <v>12</v>
      </c>
      <c r="J19" s="171" t="s">
        <v>173</v>
      </c>
      <c r="K19" s="520" t="s">
        <v>749</v>
      </c>
      <c r="L19" s="514" t="s">
        <v>749</v>
      </c>
      <c r="M19" s="521" t="s">
        <v>749</v>
      </c>
      <c r="N19" s="521" t="s">
        <v>749</v>
      </c>
      <c r="O19" s="517"/>
      <c r="P19" s="520"/>
      <c r="T19" s="320"/>
      <c r="U19" s="316"/>
    </row>
    <row r="20" spans="1:21" s="18" customFormat="1" ht="49.5" customHeight="1">
      <c r="A20" s="22"/>
      <c r="B20" s="22"/>
      <c r="C20" s="25"/>
      <c r="D20" s="340"/>
      <c r="E20" s="341"/>
      <c r="F20" s="175"/>
      <c r="G20" s="343"/>
      <c r="H20" s="21"/>
      <c r="I20" s="333" t="s">
        <v>16</v>
      </c>
      <c r="J20" s="334"/>
      <c r="K20" s="334"/>
      <c r="L20" s="334"/>
      <c r="M20" s="334"/>
      <c r="N20" s="334"/>
      <c r="O20" s="334"/>
      <c r="P20" s="335"/>
      <c r="T20" s="320"/>
      <c r="U20" s="316"/>
    </row>
    <row r="21" spans="1:21" s="18" customFormat="1" ht="49.5" customHeight="1">
      <c r="A21" s="22"/>
      <c r="B21" s="22"/>
      <c r="C21" s="25"/>
      <c r="D21" s="340"/>
      <c r="E21" s="341"/>
      <c r="F21" s="175"/>
      <c r="G21" s="343"/>
      <c r="H21" s="21"/>
      <c r="I21" s="191" t="s">
        <v>11</v>
      </c>
      <c r="J21" s="191" t="s">
        <v>76</v>
      </c>
      <c r="K21" s="191" t="s">
        <v>75</v>
      </c>
      <c r="L21" s="192" t="s">
        <v>12</v>
      </c>
      <c r="M21" s="193" t="s">
        <v>13</v>
      </c>
      <c r="N21" s="193" t="s">
        <v>477</v>
      </c>
      <c r="O21" s="194" t="s">
        <v>14</v>
      </c>
      <c r="P21" s="191" t="s">
        <v>26</v>
      </c>
      <c r="T21" s="320"/>
      <c r="U21" s="316"/>
    </row>
    <row r="22" spans="1:21" s="18" customFormat="1" ht="49.5" customHeight="1">
      <c r="A22" s="22"/>
      <c r="B22" s="22"/>
      <c r="C22" s="25"/>
      <c r="D22" s="340"/>
      <c r="E22" s="341"/>
      <c r="F22" s="175"/>
      <c r="G22" s="343"/>
      <c r="H22" s="21"/>
      <c r="I22" s="22">
        <v>1</v>
      </c>
      <c r="J22" s="23" t="s">
        <v>174</v>
      </c>
      <c r="K22" s="24" t="s">
        <v>749</v>
      </c>
      <c r="L22" s="25" t="s">
        <v>749</v>
      </c>
      <c r="M22" s="49" t="s">
        <v>749</v>
      </c>
      <c r="N22" s="49" t="s">
        <v>749</v>
      </c>
      <c r="O22" s="175"/>
      <c r="P22" s="24"/>
      <c r="T22" s="320"/>
      <c r="U22" s="316"/>
    </row>
    <row r="23" spans="1:21" s="18" customFormat="1" ht="49.5" customHeight="1">
      <c r="A23" s="22"/>
      <c r="B23" s="22"/>
      <c r="C23" s="25"/>
      <c r="D23" s="340"/>
      <c r="E23" s="341"/>
      <c r="F23" s="175"/>
      <c r="G23" s="343"/>
      <c r="H23" s="21"/>
      <c r="I23" s="22">
        <v>2</v>
      </c>
      <c r="J23" s="23" t="s">
        <v>175</v>
      </c>
      <c r="K23" s="24" t="s">
        <v>749</v>
      </c>
      <c r="L23" s="25" t="s">
        <v>749</v>
      </c>
      <c r="M23" s="49" t="s">
        <v>749</v>
      </c>
      <c r="N23" s="49" t="s">
        <v>749</v>
      </c>
      <c r="O23" s="175"/>
      <c r="P23" s="24"/>
      <c r="T23" s="320"/>
      <c r="U23" s="316"/>
    </row>
    <row r="24" spans="1:21" s="18" customFormat="1" ht="49.5" customHeight="1">
      <c r="A24" s="22"/>
      <c r="B24" s="22"/>
      <c r="C24" s="25"/>
      <c r="D24" s="340"/>
      <c r="E24" s="341"/>
      <c r="F24" s="175"/>
      <c r="G24" s="343"/>
      <c r="H24" s="21"/>
      <c r="I24" s="22">
        <v>3</v>
      </c>
      <c r="J24" s="23" t="s">
        <v>176</v>
      </c>
      <c r="K24" s="24" t="s">
        <v>749</v>
      </c>
      <c r="L24" s="25" t="s">
        <v>749</v>
      </c>
      <c r="M24" s="49" t="s">
        <v>749</v>
      </c>
      <c r="N24" s="49" t="s">
        <v>749</v>
      </c>
      <c r="O24" s="175"/>
      <c r="P24" s="24"/>
      <c r="T24" s="320"/>
      <c r="U24" s="316"/>
    </row>
    <row r="25" spans="1:21" s="18" customFormat="1" ht="49.5" customHeight="1">
      <c r="A25" s="22"/>
      <c r="B25" s="22"/>
      <c r="C25" s="25"/>
      <c r="D25" s="340"/>
      <c r="E25" s="341"/>
      <c r="F25" s="175"/>
      <c r="G25" s="343"/>
      <c r="H25" s="21"/>
      <c r="I25" s="22">
        <v>4</v>
      </c>
      <c r="J25" s="23" t="s">
        <v>177</v>
      </c>
      <c r="K25" s="24" t="s">
        <v>749</v>
      </c>
      <c r="L25" s="25" t="s">
        <v>749</v>
      </c>
      <c r="M25" s="49" t="s">
        <v>749</v>
      </c>
      <c r="N25" s="49" t="s">
        <v>749</v>
      </c>
      <c r="O25" s="175"/>
      <c r="P25" s="24"/>
      <c r="T25" s="320"/>
      <c r="U25" s="316"/>
    </row>
    <row r="26" spans="1:21" s="18" customFormat="1" ht="49.5" customHeight="1">
      <c r="A26" s="22"/>
      <c r="B26" s="22"/>
      <c r="C26" s="25"/>
      <c r="D26" s="340"/>
      <c r="E26" s="341"/>
      <c r="F26" s="175"/>
      <c r="G26" s="343"/>
      <c r="H26" s="21"/>
      <c r="I26" s="22">
        <v>5</v>
      </c>
      <c r="J26" s="23" t="s">
        <v>178</v>
      </c>
      <c r="K26" s="24" t="s">
        <v>749</v>
      </c>
      <c r="L26" s="25" t="s">
        <v>749</v>
      </c>
      <c r="M26" s="49" t="s">
        <v>749</v>
      </c>
      <c r="N26" s="49" t="s">
        <v>749</v>
      </c>
      <c r="O26" s="175"/>
      <c r="P26" s="24"/>
      <c r="T26" s="320"/>
      <c r="U26" s="316"/>
    </row>
    <row r="27" spans="1:21" s="18" customFormat="1" ht="49.5" customHeight="1">
      <c r="A27" s="22"/>
      <c r="B27" s="22"/>
      <c r="C27" s="25"/>
      <c r="D27" s="340"/>
      <c r="E27" s="341"/>
      <c r="F27" s="175"/>
      <c r="G27" s="343"/>
      <c r="H27" s="21"/>
      <c r="I27" s="22">
        <v>6</v>
      </c>
      <c r="J27" s="23" t="s">
        <v>179</v>
      </c>
      <c r="K27" s="24" t="s">
        <v>749</v>
      </c>
      <c r="L27" s="25" t="s">
        <v>749</v>
      </c>
      <c r="M27" s="49" t="s">
        <v>749</v>
      </c>
      <c r="N27" s="49" t="s">
        <v>749</v>
      </c>
      <c r="O27" s="175"/>
      <c r="P27" s="24"/>
      <c r="T27" s="320"/>
      <c r="U27" s="316"/>
    </row>
    <row r="28" spans="1:21" s="18" customFormat="1" ht="49.5" customHeight="1">
      <c r="A28" s="22"/>
      <c r="B28" s="22"/>
      <c r="C28" s="25"/>
      <c r="D28" s="340"/>
      <c r="E28" s="341"/>
      <c r="F28" s="175"/>
      <c r="G28" s="343"/>
      <c r="H28" s="21"/>
      <c r="I28" s="22">
        <v>7</v>
      </c>
      <c r="J28" s="23" t="s">
        <v>180</v>
      </c>
      <c r="K28" s="24" t="s">
        <v>749</v>
      </c>
      <c r="L28" s="25" t="s">
        <v>749</v>
      </c>
      <c r="M28" s="49" t="s">
        <v>749</v>
      </c>
      <c r="N28" s="49" t="s">
        <v>749</v>
      </c>
      <c r="O28" s="175"/>
      <c r="P28" s="24"/>
      <c r="T28" s="320"/>
      <c r="U28" s="316"/>
    </row>
    <row r="29" spans="1:21" s="18" customFormat="1" ht="49.5" customHeight="1">
      <c r="A29" s="22"/>
      <c r="B29" s="22"/>
      <c r="C29" s="25"/>
      <c r="D29" s="340"/>
      <c r="E29" s="341"/>
      <c r="F29" s="175"/>
      <c r="G29" s="343"/>
      <c r="H29" s="21"/>
      <c r="I29" s="22">
        <v>8</v>
      </c>
      <c r="J29" s="23" t="s">
        <v>181</v>
      </c>
      <c r="K29" s="24" t="s">
        <v>749</v>
      </c>
      <c r="L29" s="25" t="s">
        <v>749</v>
      </c>
      <c r="M29" s="49" t="s">
        <v>749</v>
      </c>
      <c r="N29" s="49" t="s">
        <v>749</v>
      </c>
      <c r="O29" s="175"/>
      <c r="P29" s="24"/>
      <c r="T29" s="320"/>
      <c r="U29" s="316"/>
    </row>
    <row r="30" spans="1:21" s="18" customFormat="1" ht="49.5" customHeight="1">
      <c r="A30" s="22"/>
      <c r="B30" s="22"/>
      <c r="C30" s="25"/>
      <c r="D30" s="340"/>
      <c r="E30" s="341"/>
      <c r="F30" s="175"/>
      <c r="G30" s="343"/>
      <c r="H30" s="21"/>
      <c r="I30" s="22">
        <v>9</v>
      </c>
      <c r="J30" s="23" t="s">
        <v>182</v>
      </c>
      <c r="K30" s="24" t="s">
        <v>749</v>
      </c>
      <c r="L30" s="25" t="s">
        <v>749</v>
      </c>
      <c r="M30" s="49" t="s">
        <v>749</v>
      </c>
      <c r="N30" s="49" t="s">
        <v>749</v>
      </c>
      <c r="O30" s="175"/>
      <c r="P30" s="24"/>
      <c r="T30" s="320"/>
      <c r="U30" s="316"/>
    </row>
    <row r="31" spans="1:21" s="18" customFormat="1" ht="49.5" customHeight="1">
      <c r="A31" s="22"/>
      <c r="B31" s="22"/>
      <c r="C31" s="25"/>
      <c r="D31" s="340"/>
      <c r="E31" s="341"/>
      <c r="F31" s="175"/>
      <c r="G31" s="343"/>
      <c r="H31" s="21"/>
      <c r="I31" s="22">
        <v>10</v>
      </c>
      <c r="J31" s="23" t="s">
        <v>183</v>
      </c>
      <c r="K31" s="24" t="s">
        <v>749</v>
      </c>
      <c r="L31" s="25" t="s">
        <v>749</v>
      </c>
      <c r="M31" s="49" t="s">
        <v>749</v>
      </c>
      <c r="N31" s="49" t="s">
        <v>749</v>
      </c>
      <c r="O31" s="175"/>
      <c r="P31" s="24"/>
      <c r="T31" s="320"/>
      <c r="U31" s="316"/>
    </row>
    <row r="32" spans="1:21" s="18" customFormat="1" ht="49.5" customHeight="1">
      <c r="A32" s="22"/>
      <c r="B32" s="22"/>
      <c r="C32" s="25"/>
      <c r="D32" s="340"/>
      <c r="E32" s="341"/>
      <c r="F32" s="175"/>
      <c r="G32" s="343"/>
      <c r="H32" s="21"/>
      <c r="I32" s="22">
        <v>11</v>
      </c>
      <c r="J32" s="23" t="s">
        <v>184</v>
      </c>
      <c r="K32" s="24" t="s">
        <v>749</v>
      </c>
      <c r="L32" s="25" t="s">
        <v>749</v>
      </c>
      <c r="M32" s="49" t="s">
        <v>749</v>
      </c>
      <c r="N32" s="49" t="s">
        <v>749</v>
      </c>
      <c r="O32" s="175"/>
      <c r="P32" s="24"/>
      <c r="T32" s="320"/>
      <c r="U32" s="316"/>
    </row>
    <row r="33" spans="1:21" s="18" customFormat="1" ht="49.5" customHeight="1">
      <c r="A33" s="22"/>
      <c r="B33" s="22"/>
      <c r="C33" s="25"/>
      <c r="D33" s="340"/>
      <c r="E33" s="341"/>
      <c r="F33" s="175"/>
      <c r="G33" s="343"/>
      <c r="H33" s="21"/>
      <c r="I33" s="22">
        <v>12</v>
      </c>
      <c r="J33" s="23" t="s">
        <v>185</v>
      </c>
      <c r="K33" s="24" t="s">
        <v>749</v>
      </c>
      <c r="L33" s="25" t="s">
        <v>749</v>
      </c>
      <c r="M33" s="49" t="s">
        <v>749</v>
      </c>
      <c r="N33" s="49" t="s">
        <v>749</v>
      </c>
      <c r="O33" s="175"/>
      <c r="P33" s="24"/>
      <c r="T33" s="320"/>
      <c r="U33" s="316"/>
    </row>
    <row r="34" spans="1:21" s="18" customFormat="1" ht="24.75" hidden="1" customHeight="1">
      <c r="A34" s="22">
        <v>27</v>
      </c>
      <c r="B34" s="22"/>
      <c r="C34" s="25"/>
      <c r="D34" s="340"/>
      <c r="E34" s="341"/>
      <c r="F34" s="175"/>
      <c r="G34" s="343"/>
      <c r="H34" s="21"/>
      <c r="I34" s="333" t="s">
        <v>17</v>
      </c>
      <c r="J34" s="334"/>
      <c r="K34" s="334"/>
      <c r="L34" s="334"/>
      <c r="M34" s="334"/>
      <c r="N34" s="334"/>
      <c r="O34" s="334"/>
      <c r="P34" s="335"/>
      <c r="T34" s="320"/>
      <c r="U34" s="316"/>
    </row>
    <row r="35" spans="1:21" s="18" customFormat="1" ht="24.75" hidden="1" customHeight="1">
      <c r="A35" s="22">
        <v>28</v>
      </c>
      <c r="B35" s="22"/>
      <c r="C35" s="25"/>
      <c r="D35" s="340"/>
      <c r="E35" s="341"/>
      <c r="F35" s="175"/>
      <c r="G35" s="343"/>
      <c r="H35" s="21"/>
      <c r="I35" s="48" t="s">
        <v>11</v>
      </c>
      <c r="J35" s="48" t="s">
        <v>76</v>
      </c>
      <c r="K35" s="48" t="s">
        <v>75</v>
      </c>
      <c r="L35" s="116" t="s">
        <v>12</v>
      </c>
      <c r="M35" s="117" t="s">
        <v>13</v>
      </c>
      <c r="N35" s="117" t="s">
        <v>477</v>
      </c>
      <c r="O35" s="174" t="s">
        <v>14</v>
      </c>
      <c r="P35" s="48" t="s">
        <v>26</v>
      </c>
      <c r="T35" s="320"/>
      <c r="U35" s="316"/>
    </row>
    <row r="36" spans="1:21" s="18" customFormat="1" ht="24.75" hidden="1" customHeight="1">
      <c r="A36" s="22">
        <v>29</v>
      </c>
      <c r="B36" s="22"/>
      <c r="C36" s="25"/>
      <c r="D36" s="340"/>
      <c r="E36" s="341"/>
      <c r="F36" s="175"/>
      <c r="G36" s="343"/>
      <c r="H36" s="21"/>
      <c r="I36" s="22">
        <v>1</v>
      </c>
      <c r="J36" s="23" t="s">
        <v>186</v>
      </c>
      <c r="K36" s="24" t="s">
        <v>749</v>
      </c>
      <c r="L36" s="25" t="s">
        <v>749</v>
      </c>
      <c r="M36" s="49" t="s">
        <v>749</v>
      </c>
      <c r="N36" s="49" t="s">
        <v>749</v>
      </c>
      <c r="O36" s="175"/>
      <c r="P36" s="24"/>
      <c r="T36" s="320"/>
      <c r="U36" s="316"/>
    </row>
    <row r="37" spans="1:21" s="18" customFormat="1" ht="24.75" hidden="1" customHeight="1">
      <c r="A37" s="22">
        <v>30</v>
      </c>
      <c r="B37" s="22"/>
      <c r="C37" s="25"/>
      <c r="D37" s="340"/>
      <c r="E37" s="341"/>
      <c r="F37" s="175"/>
      <c r="G37" s="343"/>
      <c r="H37" s="21"/>
      <c r="I37" s="22">
        <v>2</v>
      </c>
      <c r="J37" s="23" t="s">
        <v>187</v>
      </c>
      <c r="K37" s="24" t="s">
        <v>749</v>
      </c>
      <c r="L37" s="25" t="s">
        <v>749</v>
      </c>
      <c r="M37" s="49" t="s">
        <v>749</v>
      </c>
      <c r="N37" s="49" t="s">
        <v>749</v>
      </c>
      <c r="O37" s="175"/>
      <c r="P37" s="24"/>
      <c r="T37" s="320"/>
      <c r="U37" s="316"/>
    </row>
    <row r="38" spans="1:21" s="18" customFormat="1" ht="24.75" hidden="1" customHeight="1">
      <c r="A38" s="22">
        <v>31</v>
      </c>
      <c r="B38" s="22"/>
      <c r="C38" s="25"/>
      <c r="D38" s="340"/>
      <c r="E38" s="341"/>
      <c r="F38" s="175"/>
      <c r="G38" s="343"/>
      <c r="H38" s="21"/>
      <c r="I38" s="22">
        <v>3</v>
      </c>
      <c r="J38" s="23" t="s">
        <v>188</v>
      </c>
      <c r="K38" s="24" t="s">
        <v>749</v>
      </c>
      <c r="L38" s="25" t="s">
        <v>749</v>
      </c>
      <c r="M38" s="49" t="s">
        <v>749</v>
      </c>
      <c r="N38" s="49" t="s">
        <v>749</v>
      </c>
      <c r="O38" s="175"/>
      <c r="P38" s="24"/>
      <c r="T38" s="320"/>
      <c r="U38" s="316"/>
    </row>
    <row r="39" spans="1:21" s="18" customFormat="1" ht="24.75" hidden="1" customHeight="1">
      <c r="A39" s="22">
        <v>32</v>
      </c>
      <c r="B39" s="22"/>
      <c r="C39" s="25"/>
      <c r="D39" s="340"/>
      <c r="E39" s="341"/>
      <c r="F39" s="175"/>
      <c r="G39" s="343"/>
      <c r="H39" s="21"/>
      <c r="I39" s="22">
        <v>4</v>
      </c>
      <c r="J39" s="23" t="s">
        <v>189</v>
      </c>
      <c r="K39" s="24" t="s">
        <v>749</v>
      </c>
      <c r="L39" s="25" t="s">
        <v>749</v>
      </c>
      <c r="M39" s="49" t="s">
        <v>749</v>
      </c>
      <c r="N39" s="49" t="s">
        <v>749</v>
      </c>
      <c r="O39" s="175"/>
      <c r="P39" s="24"/>
      <c r="T39" s="320"/>
      <c r="U39" s="316"/>
    </row>
    <row r="40" spans="1:21" s="18" customFormat="1" ht="24.75" hidden="1" customHeight="1">
      <c r="A40" s="22">
        <v>33</v>
      </c>
      <c r="B40" s="22"/>
      <c r="C40" s="25"/>
      <c r="D40" s="340"/>
      <c r="E40" s="341"/>
      <c r="F40" s="175"/>
      <c r="G40" s="343"/>
      <c r="H40" s="21"/>
      <c r="I40" s="22">
        <v>5</v>
      </c>
      <c r="J40" s="23" t="s">
        <v>190</v>
      </c>
      <c r="K40" s="24" t="s">
        <v>749</v>
      </c>
      <c r="L40" s="25" t="s">
        <v>749</v>
      </c>
      <c r="M40" s="49" t="s">
        <v>749</v>
      </c>
      <c r="N40" s="49" t="s">
        <v>749</v>
      </c>
      <c r="O40" s="175"/>
      <c r="P40" s="24"/>
      <c r="T40" s="320"/>
      <c r="U40" s="316"/>
    </row>
    <row r="41" spans="1:21" s="18" customFormat="1" ht="24.75" hidden="1" customHeight="1">
      <c r="A41" s="22">
        <v>34</v>
      </c>
      <c r="B41" s="22"/>
      <c r="C41" s="25"/>
      <c r="D41" s="340"/>
      <c r="E41" s="341"/>
      <c r="F41" s="175"/>
      <c r="G41" s="343"/>
      <c r="H41" s="21"/>
      <c r="I41" s="22">
        <v>6</v>
      </c>
      <c r="J41" s="23" t="s">
        <v>191</v>
      </c>
      <c r="K41" s="24" t="s">
        <v>749</v>
      </c>
      <c r="L41" s="25" t="s">
        <v>749</v>
      </c>
      <c r="M41" s="49" t="s">
        <v>749</v>
      </c>
      <c r="N41" s="49" t="s">
        <v>749</v>
      </c>
      <c r="O41" s="175"/>
      <c r="P41" s="24"/>
      <c r="T41" s="320"/>
      <c r="U41" s="316"/>
    </row>
    <row r="42" spans="1:21" s="18" customFormat="1" ht="24.75" hidden="1" customHeight="1">
      <c r="A42" s="22">
        <v>35</v>
      </c>
      <c r="B42" s="22"/>
      <c r="C42" s="25"/>
      <c r="D42" s="340"/>
      <c r="E42" s="341"/>
      <c r="F42" s="175"/>
      <c r="G42" s="343"/>
      <c r="H42" s="21"/>
      <c r="I42" s="22">
        <v>7</v>
      </c>
      <c r="J42" s="23" t="s">
        <v>192</v>
      </c>
      <c r="K42" s="24" t="s">
        <v>749</v>
      </c>
      <c r="L42" s="25" t="s">
        <v>749</v>
      </c>
      <c r="M42" s="49" t="s">
        <v>749</v>
      </c>
      <c r="N42" s="49" t="s">
        <v>749</v>
      </c>
      <c r="O42" s="175"/>
      <c r="P42" s="24"/>
      <c r="T42" s="320"/>
      <c r="U42" s="316"/>
    </row>
    <row r="43" spans="1:21" s="18" customFormat="1" ht="24.75" hidden="1" customHeight="1">
      <c r="A43" s="22">
        <v>36</v>
      </c>
      <c r="B43" s="22"/>
      <c r="C43" s="25"/>
      <c r="D43" s="340"/>
      <c r="E43" s="341"/>
      <c r="F43" s="175"/>
      <c r="G43" s="343"/>
      <c r="H43" s="21"/>
      <c r="I43" s="22">
        <v>8</v>
      </c>
      <c r="J43" s="23" t="s">
        <v>193</v>
      </c>
      <c r="K43" s="24" t="s">
        <v>749</v>
      </c>
      <c r="L43" s="25" t="s">
        <v>749</v>
      </c>
      <c r="M43" s="49" t="s">
        <v>749</v>
      </c>
      <c r="N43" s="49" t="s">
        <v>749</v>
      </c>
      <c r="O43" s="175"/>
      <c r="P43" s="24"/>
      <c r="T43" s="320"/>
      <c r="U43" s="316"/>
    </row>
    <row r="44" spans="1:21" s="18" customFormat="1" ht="24.75" hidden="1" customHeight="1">
      <c r="A44" s="22">
        <v>37</v>
      </c>
      <c r="B44" s="22"/>
      <c r="C44" s="25"/>
      <c r="D44" s="340"/>
      <c r="E44" s="341"/>
      <c r="F44" s="175"/>
      <c r="G44" s="343"/>
      <c r="H44" s="21"/>
      <c r="I44" s="22">
        <v>9</v>
      </c>
      <c r="J44" s="23" t="s">
        <v>194</v>
      </c>
      <c r="K44" s="24" t="s">
        <v>749</v>
      </c>
      <c r="L44" s="25" t="s">
        <v>749</v>
      </c>
      <c r="M44" s="49" t="s">
        <v>749</v>
      </c>
      <c r="N44" s="49" t="s">
        <v>749</v>
      </c>
      <c r="O44" s="175"/>
      <c r="P44" s="24"/>
      <c r="T44" s="320"/>
      <c r="U44" s="316"/>
    </row>
    <row r="45" spans="1:21" s="18" customFormat="1" ht="24.75" hidden="1" customHeight="1">
      <c r="A45" s="22">
        <v>38</v>
      </c>
      <c r="B45" s="22"/>
      <c r="C45" s="25"/>
      <c r="D45" s="340"/>
      <c r="E45" s="341"/>
      <c r="F45" s="175"/>
      <c r="G45" s="343"/>
      <c r="H45" s="21"/>
      <c r="I45" s="22">
        <v>10</v>
      </c>
      <c r="J45" s="23" t="s">
        <v>195</v>
      </c>
      <c r="K45" s="24" t="s">
        <v>749</v>
      </c>
      <c r="L45" s="25" t="s">
        <v>749</v>
      </c>
      <c r="M45" s="49" t="s">
        <v>749</v>
      </c>
      <c r="N45" s="49" t="s">
        <v>749</v>
      </c>
      <c r="O45" s="175"/>
      <c r="P45" s="24"/>
      <c r="T45" s="320"/>
      <c r="U45" s="316"/>
    </row>
    <row r="46" spans="1:21" s="18" customFormat="1" ht="24.75" hidden="1" customHeight="1">
      <c r="A46" s="22">
        <v>39</v>
      </c>
      <c r="B46" s="22"/>
      <c r="C46" s="25"/>
      <c r="D46" s="340"/>
      <c r="E46" s="341"/>
      <c r="F46" s="175"/>
      <c r="G46" s="343"/>
      <c r="H46" s="21"/>
      <c r="I46" s="22">
        <v>11</v>
      </c>
      <c r="J46" s="23" t="s">
        <v>196</v>
      </c>
      <c r="K46" s="24" t="s">
        <v>749</v>
      </c>
      <c r="L46" s="25" t="s">
        <v>749</v>
      </c>
      <c r="M46" s="49" t="s">
        <v>749</v>
      </c>
      <c r="N46" s="49" t="s">
        <v>749</v>
      </c>
      <c r="O46" s="175"/>
      <c r="P46" s="24"/>
      <c r="T46" s="320"/>
      <c r="U46" s="316"/>
    </row>
    <row r="47" spans="1:21" s="18" customFormat="1" ht="24.75" hidden="1" customHeight="1">
      <c r="A47" s="22">
        <v>40</v>
      </c>
      <c r="B47" s="22"/>
      <c r="C47" s="25"/>
      <c r="D47" s="340"/>
      <c r="E47" s="341"/>
      <c r="F47" s="175"/>
      <c r="G47" s="343"/>
      <c r="H47" s="21"/>
      <c r="I47" s="22">
        <v>12</v>
      </c>
      <c r="J47" s="23" t="s">
        <v>197</v>
      </c>
      <c r="K47" s="24" t="s">
        <v>749</v>
      </c>
      <c r="L47" s="25" t="s">
        <v>749</v>
      </c>
      <c r="M47" s="49" t="s">
        <v>749</v>
      </c>
      <c r="N47" s="49" t="s">
        <v>749</v>
      </c>
      <c r="O47" s="175"/>
      <c r="P47" s="24"/>
      <c r="T47" s="320"/>
      <c r="U47" s="316"/>
    </row>
    <row r="48" spans="1:21" s="18" customFormat="1" ht="24.75" hidden="1" customHeight="1">
      <c r="A48" s="22">
        <v>41</v>
      </c>
      <c r="B48" s="22"/>
      <c r="C48" s="25"/>
      <c r="D48" s="340"/>
      <c r="E48" s="341"/>
      <c r="F48" s="175"/>
      <c r="G48" s="343"/>
      <c r="H48" s="21"/>
      <c r="I48" s="333" t="s">
        <v>44</v>
      </c>
      <c r="J48" s="334"/>
      <c r="K48" s="334"/>
      <c r="L48" s="334"/>
      <c r="M48" s="334"/>
      <c r="N48" s="334"/>
      <c r="O48" s="334"/>
      <c r="P48" s="335"/>
      <c r="T48" s="320"/>
      <c r="U48" s="316"/>
    </row>
    <row r="49" spans="1:21" s="18" customFormat="1" ht="24.75" hidden="1" customHeight="1">
      <c r="A49" s="22">
        <v>42</v>
      </c>
      <c r="B49" s="22"/>
      <c r="C49" s="25"/>
      <c r="D49" s="340"/>
      <c r="E49" s="341"/>
      <c r="F49" s="175"/>
      <c r="G49" s="343"/>
      <c r="H49" s="21"/>
      <c r="I49" s="48" t="s">
        <v>11</v>
      </c>
      <c r="J49" s="48" t="s">
        <v>76</v>
      </c>
      <c r="K49" s="48" t="s">
        <v>75</v>
      </c>
      <c r="L49" s="116" t="s">
        <v>12</v>
      </c>
      <c r="M49" s="117" t="s">
        <v>13</v>
      </c>
      <c r="N49" s="117" t="s">
        <v>477</v>
      </c>
      <c r="O49" s="174" t="s">
        <v>14</v>
      </c>
      <c r="P49" s="48" t="s">
        <v>26</v>
      </c>
      <c r="T49" s="320"/>
      <c r="U49" s="316"/>
    </row>
    <row r="50" spans="1:21" s="18" customFormat="1" ht="24.75" hidden="1" customHeight="1">
      <c r="A50" s="22">
        <v>43</v>
      </c>
      <c r="B50" s="22"/>
      <c r="C50" s="25"/>
      <c r="D50" s="340"/>
      <c r="E50" s="341"/>
      <c r="F50" s="175"/>
      <c r="G50" s="343"/>
      <c r="H50" s="21"/>
      <c r="I50" s="22">
        <v>1</v>
      </c>
      <c r="J50" s="23" t="s">
        <v>198</v>
      </c>
      <c r="K50" s="24" t="s">
        <v>749</v>
      </c>
      <c r="L50" s="25" t="s">
        <v>749</v>
      </c>
      <c r="M50" s="49" t="s">
        <v>749</v>
      </c>
      <c r="N50" s="49" t="s">
        <v>749</v>
      </c>
      <c r="O50" s="175"/>
      <c r="P50" s="24"/>
      <c r="T50" s="320"/>
      <c r="U50" s="316"/>
    </row>
    <row r="51" spans="1:21" s="18" customFormat="1" ht="24.75" hidden="1" customHeight="1">
      <c r="A51" s="22">
        <v>44</v>
      </c>
      <c r="B51" s="22"/>
      <c r="C51" s="25"/>
      <c r="D51" s="340"/>
      <c r="E51" s="341"/>
      <c r="F51" s="175"/>
      <c r="G51" s="343"/>
      <c r="H51" s="21"/>
      <c r="I51" s="22">
        <v>2</v>
      </c>
      <c r="J51" s="23" t="s">
        <v>199</v>
      </c>
      <c r="K51" s="24" t="s">
        <v>749</v>
      </c>
      <c r="L51" s="25" t="s">
        <v>749</v>
      </c>
      <c r="M51" s="49" t="s">
        <v>749</v>
      </c>
      <c r="N51" s="49" t="s">
        <v>749</v>
      </c>
      <c r="O51" s="175"/>
      <c r="P51" s="24"/>
      <c r="T51" s="320"/>
      <c r="U51" s="316"/>
    </row>
    <row r="52" spans="1:21" s="18" customFormat="1" ht="24.75" hidden="1" customHeight="1">
      <c r="A52" s="22">
        <v>45</v>
      </c>
      <c r="B52" s="22"/>
      <c r="C52" s="25"/>
      <c r="D52" s="340"/>
      <c r="E52" s="341"/>
      <c r="F52" s="175"/>
      <c r="G52" s="343"/>
      <c r="H52" s="21"/>
      <c r="I52" s="22">
        <v>3</v>
      </c>
      <c r="J52" s="23" t="s">
        <v>200</v>
      </c>
      <c r="K52" s="24" t="s">
        <v>749</v>
      </c>
      <c r="L52" s="25" t="s">
        <v>749</v>
      </c>
      <c r="M52" s="49" t="s">
        <v>749</v>
      </c>
      <c r="N52" s="49" t="s">
        <v>749</v>
      </c>
      <c r="O52" s="175"/>
      <c r="P52" s="24"/>
      <c r="T52" s="320"/>
      <c r="U52" s="316"/>
    </row>
    <row r="53" spans="1:21" s="18" customFormat="1" ht="24.75" hidden="1" customHeight="1">
      <c r="A53" s="22">
        <v>46</v>
      </c>
      <c r="B53" s="22"/>
      <c r="C53" s="25"/>
      <c r="D53" s="340"/>
      <c r="E53" s="341"/>
      <c r="F53" s="175"/>
      <c r="G53" s="343"/>
      <c r="H53" s="21"/>
      <c r="I53" s="22">
        <v>4</v>
      </c>
      <c r="J53" s="23" t="s">
        <v>201</v>
      </c>
      <c r="K53" s="24" t="s">
        <v>749</v>
      </c>
      <c r="L53" s="25" t="s">
        <v>749</v>
      </c>
      <c r="M53" s="49" t="s">
        <v>749</v>
      </c>
      <c r="N53" s="49" t="s">
        <v>749</v>
      </c>
      <c r="O53" s="175"/>
      <c r="P53" s="24"/>
      <c r="T53" s="320"/>
      <c r="U53" s="316"/>
    </row>
    <row r="54" spans="1:21" s="18" customFormat="1" ht="24.75" hidden="1" customHeight="1">
      <c r="A54" s="22">
        <v>47</v>
      </c>
      <c r="B54" s="22"/>
      <c r="C54" s="25"/>
      <c r="D54" s="340"/>
      <c r="E54" s="341"/>
      <c r="F54" s="175"/>
      <c r="G54" s="343"/>
      <c r="H54" s="21"/>
      <c r="I54" s="22">
        <v>5</v>
      </c>
      <c r="J54" s="23" t="s">
        <v>202</v>
      </c>
      <c r="K54" s="24" t="s">
        <v>749</v>
      </c>
      <c r="L54" s="25" t="s">
        <v>749</v>
      </c>
      <c r="M54" s="49" t="s">
        <v>749</v>
      </c>
      <c r="N54" s="49" t="s">
        <v>749</v>
      </c>
      <c r="O54" s="175"/>
      <c r="P54" s="24"/>
      <c r="T54" s="320"/>
      <c r="U54" s="316"/>
    </row>
    <row r="55" spans="1:21" s="18" customFormat="1" ht="24.75" hidden="1" customHeight="1">
      <c r="A55" s="22">
        <v>48</v>
      </c>
      <c r="B55" s="22"/>
      <c r="C55" s="25"/>
      <c r="D55" s="340"/>
      <c r="E55" s="341"/>
      <c r="F55" s="175"/>
      <c r="G55" s="343"/>
      <c r="H55" s="21"/>
      <c r="I55" s="22">
        <v>6</v>
      </c>
      <c r="J55" s="23" t="s">
        <v>203</v>
      </c>
      <c r="K55" s="24" t="s">
        <v>749</v>
      </c>
      <c r="L55" s="25" t="s">
        <v>749</v>
      </c>
      <c r="M55" s="49" t="s">
        <v>749</v>
      </c>
      <c r="N55" s="49" t="s">
        <v>749</v>
      </c>
      <c r="O55" s="175"/>
      <c r="P55" s="24"/>
      <c r="T55" s="320"/>
      <c r="U55" s="316"/>
    </row>
    <row r="56" spans="1:21" s="18" customFormat="1" ht="24.75" hidden="1" customHeight="1">
      <c r="A56" s="22">
        <v>49</v>
      </c>
      <c r="B56" s="22"/>
      <c r="C56" s="25"/>
      <c r="D56" s="340"/>
      <c r="E56" s="341"/>
      <c r="F56" s="175"/>
      <c r="G56" s="343"/>
      <c r="H56" s="21"/>
      <c r="I56" s="22">
        <v>7</v>
      </c>
      <c r="J56" s="23" t="s">
        <v>204</v>
      </c>
      <c r="K56" s="24" t="s">
        <v>749</v>
      </c>
      <c r="L56" s="25" t="s">
        <v>749</v>
      </c>
      <c r="M56" s="49" t="s">
        <v>749</v>
      </c>
      <c r="N56" s="49" t="s">
        <v>749</v>
      </c>
      <c r="O56" s="175"/>
      <c r="P56" s="24"/>
      <c r="T56" s="320"/>
      <c r="U56" s="316"/>
    </row>
    <row r="57" spans="1:21" s="18" customFormat="1" ht="24.75" hidden="1" customHeight="1">
      <c r="A57" s="22">
        <v>50</v>
      </c>
      <c r="B57" s="22"/>
      <c r="C57" s="25"/>
      <c r="D57" s="340"/>
      <c r="E57" s="341"/>
      <c r="F57" s="175"/>
      <c r="G57" s="343"/>
      <c r="H57" s="21"/>
      <c r="I57" s="22">
        <v>8</v>
      </c>
      <c r="J57" s="23" t="s">
        <v>205</v>
      </c>
      <c r="K57" s="24" t="s">
        <v>749</v>
      </c>
      <c r="L57" s="25" t="s">
        <v>749</v>
      </c>
      <c r="M57" s="49" t="s">
        <v>749</v>
      </c>
      <c r="N57" s="49" t="s">
        <v>749</v>
      </c>
      <c r="O57" s="175"/>
      <c r="P57" s="24"/>
      <c r="T57" s="320"/>
      <c r="U57" s="316"/>
    </row>
    <row r="58" spans="1:21" s="18" customFormat="1" ht="24.75" hidden="1" customHeight="1">
      <c r="A58" s="22">
        <v>51</v>
      </c>
      <c r="B58" s="22"/>
      <c r="C58" s="25"/>
      <c r="D58" s="340"/>
      <c r="E58" s="341"/>
      <c r="F58" s="175"/>
      <c r="G58" s="343"/>
      <c r="H58" s="21"/>
      <c r="I58" s="22">
        <v>9</v>
      </c>
      <c r="J58" s="23" t="s">
        <v>206</v>
      </c>
      <c r="K58" s="24" t="s">
        <v>749</v>
      </c>
      <c r="L58" s="25" t="s">
        <v>749</v>
      </c>
      <c r="M58" s="49" t="s">
        <v>749</v>
      </c>
      <c r="N58" s="49" t="s">
        <v>749</v>
      </c>
      <c r="O58" s="175"/>
      <c r="P58" s="24"/>
      <c r="T58" s="320"/>
      <c r="U58" s="316"/>
    </row>
    <row r="59" spans="1:21" s="18" customFormat="1" ht="24.75" hidden="1" customHeight="1">
      <c r="A59" s="22">
        <v>52</v>
      </c>
      <c r="B59" s="22"/>
      <c r="C59" s="25"/>
      <c r="D59" s="340"/>
      <c r="E59" s="341"/>
      <c r="F59" s="175"/>
      <c r="G59" s="343"/>
      <c r="H59" s="21"/>
      <c r="I59" s="22">
        <v>10</v>
      </c>
      <c r="J59" s="23" t="s">
        <v>207</v>
      </c>
      <c r="K59" s="24" t="s">
        <v>749</v>
      </c>
      <c r="L59" s="25" t="s">
        <v>749</v>
      </c>
      <c r="M59" s="49" t="s">
        <v>749</v>
      </c>
      <c r="N59" s="49" t="s">
        <v>749</v>
      </c>
      <c r="O59" s="175"/>
      <c r="P59" s="24"/>
      <c r="T59" s="320"/>
      <c r="U59" s="316"/>
    </row>
    <row r="60" spans="1:21" s="18" customFormat="1" ht="24.75" hidden="1" customHeight="1">
      <c r="A60" s="22">
        <v>53</v>
      </c>
      <c r="B60" s="22"/>
      <c r="C60" s="25"/>
      <c r="D60" s="340"/>
      <c r="E60" s="341"/>
      <c r="F60" s="175"/>
      <c r="G60" s="343"/>
      <c r="H60" s="21"/>
      <c r="I60" s="22">
        <v>11</v>
      </c>
      <c r="J60" s="23" t="s">
        <v>208</v>
      </c>
      <c r="K60" s="24" t="s">
        <v>749</v>
      </c>
      <c r="L60" s="25" t="s">
        <v>749</v>
      </c>
      <c r="M60" s="49" t="s">
        <v>749</v>
      </c>
      <c r="N60" s="49" t="s">
        <v>749</v>
      </c>
      <c r="O60" s="175"/>
      <c r="P60" s="24"/>
      <c r="T60" s="320"/>
      <c r="U60" s="316"/>
    </row>
    <row r="61" spans="1:21" s="18" customFormat="1" ht="24.75" hidden="1" customHeight="1">
      <c r="A61" s="22">
        <v>54</v>
      </c>
      <c r="B61" s="22"/>
      <c r="C61" s="25"/>
      <c r="D61" s="340"/>
      <c r="E61" s="341"/>
      <c r="F61" s="175"/>
      <c r="G61" s="343"/>
      <c r="H61" s="21"/>
      <c r="I61" s="22">
        <v>12</v>
      </c>
      <c r="J61" s="23" t="s">
        <v>209</v>
      </c>
      <c r="K61" s="24" t="s">
        <v>749</v>
      </c>
      <c r="L61" s="25" t="s">
        <v>749</v>
      </c>
      <c r="M61" s="49" t="s">
        <v>749</v>
      </c>
      <c r="N61" s="49" t="s">
        <v>749</v>
      </c>
      <c r="O61" s="175"/>
      <c r="P61" s="24"/>
      <c r="T61" s="320"/>
      <c r="U61" s="316"/>
    </row>
    <row r="62" spans="1:21" ht="24.75" customHeight="1">
      <c r="A62" s="34"/>
      <c r="B62" s="34"/>
      <c r="C62" s="35"/>
      <c r="D62" s="56"/>
      <c r="E62" s="36"/>
      <c r="F62" s="180"/>
      <c r="G62" s="38"/>
      <c r="I62" s="39"/>
      <c r="J62" s="40"/>
      <c r="K62" s="41"/>
      <c r="L62" s="42"/>
      <c r="M62" s="52"/>
      <c r="N62" s="52"/>
      <c r="O62" s="176"/>
      <c r="P62" s="41"/>
    </row>
    <row r="63" spans="1:21" ht="24.75" customHeight="1">
      <c r="A63" s="532" t="s">
        <v>18</v>
      </c>
      <c r="B63" s="532"/>
      <c r="C63" s="532"/>
      <c r="D63" s="533"/>
      <c r="E63" s="534" t="s">
        <v>0</v>
      </c>
      <c r="F63" s="562" t="s">
        <v>1</v>
      </c>
      <c r="G63" s="536"/>
      <c r="H63" s="537" t="s">
        <v>2</v>
      </c>
      <c r="I63" s="537"/>
      <c r="J63" s="537"/>
      <c r="K63" s="537"/>
      <c r="L63" s="538"/>
      <c r="M63" s="539" t="s">
        <v>3</v>
      </c>
      <c r="N63" s="540" t="s">
        <v>3</v>
      </c>
      <c r="O63" s="563" t="s">
        <v>3</v>
      </c>
      <c r="P63" s="532"/>
      <c r="Q63" s="32"/>
    </row>
  </sheetData>
  <sortState ref="B8:F15">
    <sortCondition ref="F8:F15"/>
  </sortState>
  <mergeCells count="18">
    <mergeCell ref="A1:P1"/>
    <mergeCell ref="A2:P2"/>
    <mergeCell ref="A3:C3"/>
    <mergeCell ref="D3:E3"/>
    <mergeCell ref="F3:G3"/>
    <mergeCell ref="I3:M3"/>
    <mergeCell ref="A6:A7"/>
    <mergeCell ref="B6:B7"/>
    <mergeCell ref="A4:C4"/>
    <mergeCell ref="D4:E4"/>
    <mergeCell ref="N3:P3"/>
    <mergeCell ref="N4:P4"/>
    <mergeCell ref="N5:P5"/>
    <mergeCell ref="G6:G7"/>
    <mergeCell ref="F6:F7"/>
    <mergeCell ref="C6:C7"/>
    <mergeCell ref="D6:D7"/>
    <mergeCell ref="E6:E7"/>
  </mergeCells>
  <conditionalFormatting sqref="N1:N1048576">
    <cfRule type="containsText" dxfId="18" priority="4" stopIfTrue="1" operator="containsText" text="FERDİ">
      <formula>NOT(ISERROR(SEARCH("FERDİ",N1)))</formula>
    </cfRule>
  </conditionalFormatting>
  <conditionalFormatting sqref="E1:E1048576">
    <cfRule type="containsText" dxfId="17" priority="3" stopIfTrue="1" operator="containsText" text="FERDİ">
      <formula>NOT(ISERROR(SEARCH("FERDİ",E1)))</formula>
    </cfRule>
  </conditionalFormatting>
  <conditionalFormatting sqref="N3">
    <cfRule type="containsText" dxfId="16" priority="2" stopIfTrue="1" operator="containsText" text="FERDİ">
      <formula>NOT(ISERROR(SEARCH("FERDİ",N3)))</formula>
    </cfRule>
  </conditionalFormatting>
  <conditionalFormatting sqref="N4">
    <cfRule type="containsText" dxfId="15" priority="1" stopIfTrue="1" operator="containsText" text="FERDİ">
      <formula>NOT(ISERROR(SEARCH("FERDİ",N4)))</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15</vt:i4>
      </vt:variant>
    </vt:vector>
  </HeadingPairs>
  <TitlesOfParts>
    <vt:vector size="31" baseType="lpstr">
      <vt:lpstr>YARIŞMA BİLGİLERİ</vt:lpstr>
      <vt:lpstr>YARIŞMA PROGRAMI</vt:lpstr>
      <vt:lpstr>KAYIT LİSTESİ</vt:lpstr>
      <vt:lpstr>1.Gün Start Listesi</vt:lpstr>
      <vt:lpstr>Çekiç</vt:lpstr>
      <vt:lpstr>100m.Eng</vt:lpstr>
      <vt:lpstr>100m.</vt:lpstr>
      <vt:lpstr>400m.</vt:lpstr>
      <vt:lpstr>1500m.</vt:lpstr>
      <vt:lpstr>Gülle</vt:lpstr>
      <vt:lpstr>Sırık</vt:lpstr>
      <vt:lpstr>Üçadım</vt:lpstr>
      <vt:lpstr>3000m.Eng</vt:lpstr>
      <vt:lpstr>4x100metre</vt:lpstr>
      <vt:lpstr>Genel Puan Tablosu</vt:lpstr>
      <vt:lpstr>ALMANAK TOPLU SONUÇ</vt:lpstr>
      <vt:lpstr>'1.Gün Start Listesi'!Yazdırma_Alanı</vt:lpstr>
      <vt:lpstr>'100m.'!Yazdırma_Alanı</vt:lpstr>
      <vt:lpstr>'100m.Eng'!Yazdırma_Alanı</vt:lpstr>
      <vt:lpstr>'1500m.'!Yazdırma_Alanı</vt:lpstr>
      <vt:lpstr>'3000m.Eng'!Yazdırma_Alanı</vt:lpstr>
      <vt:lpstr>'400m.'!Yazdırma_Alanı</vt:lpstr>
      <vt:lpstr>'4x100metre'!Yazdırma_Alanı</vt:lpstr>
      <vt:lpstr>Çekiç!Yazdırma_Alanı</vt:lpstr>
      <vt:lpstr>'Genel Puan Tablosu'!Yazdırma_Alanı</vt:lpstr>
      <vt:lpstr>Gülle!Yazdırma_Alanı</vt:lpstr>
      <vt:lpstr>'KAYIT LİSTESİ'!Yazdırma_Alanı</vt:lpstr>
      <vt:lpstr>Sırık!Yazdırma_Alanı</vt:lpstr>
      <vt:lpstr>Üçadım!Yazdırma_Alanı</vt:lpstr>
      <vt:lpstr>'Genel Puan Tablosu'!Yazdırma_Başlıkları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muslum-aksakal</cp:lastModifiedBy>
  <cp:lastPrinted>2014-06-03T19:25:57Z</cp:lastPrinted>
  <dcterms:created xsi:type="dcterms:W3CDTF">2004-05-10T13:01:28Z</dcterms:created>
  <dcterms:modified xsi:type="dcterms:W3CDTF">2014-06-03T21:15:03Z</dcterms:modified>
</cp:coreProperties>
</file>