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485" tabRatio="939" activeTab="12"/>
  </bookViews>
  <sheets>
    <sheet name="YARIŞMA BİLGİLERİ" sheetId="1" r:id="rId1"/>
    <sheet name="YARIŞMA PROGRAMI" sheetId="2" r:id="rId2"/>
    <sheet name="KAYIT LİSTESİ" sheetId="3" r:id="rId3"/>
    <sheet name="1.Gün Start Listesi" sheetId="4" r:id="rId4"/>
    <sheet name="100m." sheetId="5" r:id="rId5"/>
    <sheet name="Yüksek" sheetId="6" r:id="rId6"/>
    <sheet name="Uzun" sheetId="7" r:id="rId7"/>
    <sheet name="5000m. KROS" sheetId="8" r:id="rId8"/>
    <sheet name="110m.Eng" sheetId="9" r:id="rId9"/>
    <sheet name="1500m." sheetId="10" r:id="rId10"/>
    <sheet name="Gülle" sheetId="11" r:id="rId11"/>
    <sheet name="4x100m." sheetId="12" r:id="rId12"/>
    <sheet name="Genel Puan Tablosu" sheetId="13" r:id="rId13"/>
    <sheet name="ALMANAK TOPLU SONUÇ" sheetId="14" state="hidden" r:id="rId14"/>
    <sheet name="Sayfa1" sheetId="15" state="hidden" r:id="rId15"/>
  </sheets>
  <externalReferences>
    <externalReference r:id="rId18"/>
    <externalReference r:id="rId19"/>
    <externalReference r:id="rId20"/>
  </externalReferences>
  <definedNames>
    <definedName name="_xlnm._FilterDatabase" localSheetId="13" hidden="1">'ALMANAK TOPLU SONUÇ'!$A$2:$M$159</definedName>
    <definedName name="_xlnm._FilterDatabase" localSheetId="2" hidden="1">'KAYIT LİSTESİ'!$A$3:$K$451</definedName>
    <definedName name="_xlfn.IFERROR" hidden="1">#NAME?</definedName>
    <definedName name="EsasPuan" localSheetId="7">#REF!</definedName>
    <definedName name="EsasPuan">#REF!</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8">#REF!</definedName>
    <definedName name="Excel_BuiltIn_Print_Area_11" localSheetId="9">#REF!</definedName>
    <definedName name="Excel_BuiltIn_Print_Area_11" localSheetId="11">#REF!</definedName>
    <definedName name="Excel_BuiltIn_Print_Area_11" localSheetId="7">#REF!</definedName>
    <definedName name="Excel_BuiltIn_Print_Area_11" localSheetId="12">#REF!</definedName>
    <definedName name="Excel_BuiltIn_Print_Area_11" localSheetId="10">#REF!</definedName>
    <definedName name="Excel_BuiltIn_Print_Area_11" localSheetId="2">#REF!</definedName>
    <definedName name="Excel_BuiltIn_Print_Area_11" localSheetId="6">#REF!</definedName>
    <definedName name="Excel_BuiltIn_Print_Area_11" localSheetId="5">#REF!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8">#REF!</definedName>
    <definedName name="Excel_BuiltIn_Print_Area_12" localSheetId="9">#REF!</definedName>
    <definedName name="Excel_BuiltIn_Print_Area_12" localSheetId="11">#REF!</definedName>
    <definedName name="Excel_BuiltIn_Print_Area_12" localSheetId="7">#REF!</definedName>
    <definedName name="Excel_BuiltIn_Print_Area_12" localSheetId="12">#REF!</definedName>
    <definedName name="Excel_BuiltIn_Print_Area_12" localSheetId="10">#REF!</definedName>
    <definedName name="Excel_BuiltIn_Print_Area_12" localSheetId="2">#REF!</definedName>
    <definedName name="Excel_BuiltIn_Print_Area_12" localSheetId="6">#REF!</definedName>
    <definedName name="Excel_BuiltIn_Print_Area_12" localSheetId="5">#REF!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8">#REF!</definedName>
    <definedName name="Excel_BuiltIn_Print_Area_13" localSheetId="9">#REF!</definedName>
    <definedName name="Excel_BuiltIn_Print_Area_13" localSheetId="11">#REF!</definedName>
    <definedName name="Excel_BuiltIn_Print_Area_13" localSheetId="7">#REF!</definedName>
    <definedName name="Excel_BuiltIn_Print_Area_13" localSheetId="12">#REF!</definedName>
    <definedName name="Excel_BuiltIn_Print_Area_13" localSheetId="10">#REF!</definedName>
    <definedName name="Excel_BuiltIn_Print_Area_13" localSheetId="2">#REF!</definedName>
    <definedName name="Excel_BuiltIn_Print_Area_13" localSheetId="6">#REF!</definedName>
    <definedName name="Excel_BuiltIn_Print_Area_13" localSheetId="5">#REF!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8">#REF!</definedName>
    <definedName name="Excel_BuiltIn_Print_Area_16" localSheetId="9">#REF!</definedName>
    <definedName name="Excel_BuiltIn_Print_Area_16" localSheetId="11">#REF!</definedName>
    <definedName name="Excel_BuiltIn_Print_Area_16" localSheetId="7">#REF!</definedName>
    <definedName name="Excel_BuiltIn_Print_Area_16" localSheetId="12">#REF!</definedName>
    <definedName name="Excel_BuiltIn_Print_Area_16" localSheetId="10">#REF!</definedName>
    <definedName name="Excel_BuiltIn_Print_Area_16" localSheetId="2">#REF!</definedName>
    <definedName name="Excel_BuiltIn_Print_Area_16" localSheetId="6">#REF!</definedName>
    <definedName name="Excel_BuiltIn_Print_Area_16" localSheetId="5">#REF!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8">#REF!</definedName>
    <definedName name="Excel_BuiltIn_Print_Area_19" localSheetId="9">#REF!</definedName>
    <definedName name="Excel_BuiltIn_Print_Area_19" localSheetId="11">#REF!</definedName>
    <definedName name="Excel_BuiltIn_Print_Area_19" localSheetId="7">#REF!</definedName>
    <definedName name="Excel_BuiltIn_Print_Area_19" localSheetId="12">#REF!</definedName>
    <definedName name="Excel_BuiltIn_Print_Area_19" localSheetId="10">#REF!</definedName>
    <definedName name="Excel_BuiltIn_Print_Area_19" localSheetId="2">#REF!</definedName>
    <definedName name="Excel_BuiltIn_Print_Area_19" localSheetId="6">#REF!</definedName>
    <definedName name="Excel_BuiltIn_Print_Area_19" localSheetId="5">#REF!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8">#REF!</definedName>
    <definedName name="Excel_BuiltIn_Print_Area_20" localSheetId="9">#REF!</definedName>
    <definedName name="Excel_BuiltIn_Print_Area_20" localSheetId="11">#REF!</definedName>
    <definedName name="Excel_BuiltIn_Print_Area_20" localSheetId="7">#REF!</definedName>
    <definedName name="Excel_BuiltIn_Print_Area_20" localSheetId="12">#REF!</definedName>
    <definedName name="Excel_BuiltIn_Print_Area_20" localSheetId="10">#REF!</definedName>
    <definedName name="Excel_BuiltIn_Print_Area_20" localSheetId="2">#REF!</definedName>
    <definedName name="Excel_BuiltIn_Print_Area_20" localSheetId="6">#REF!</definedName>
    <definedName name="Excel_BuiltIn_Print_Area_20" localSheetId="5">#REF!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8">#REF!</definedName>
    <definedName name="Excel_BuiltIn_Print_Area_21" localSheetId="9">#REF!</definedName>
    <definedName name="Excel_BuiltIn_Print_Area_21" localSheetId="11">#REF!</definedName>
    <definedName name="Excel_BuiltIn_Print_Area_21" localSheetId="7">#REF!</definedName>
    <definedName name="Excel_BuiltIn_Print_Area_21" localSheetId="12">#REF!</definedName>
    <definedName name="Excel_BuiltIn_Print_Area_21" localSheetId="10">#REF!</definedName>
    <definedName name="Excel_BuiltIn_Print_Area_21" localSheetId="2">#REF!</definedName>
    <definedName name="Excel_BuiltIn_Print_Area_21" localSheetId="6">#REF!</definedName>
    <definedName name="Excel_BuiltIn_Print_Area_21" localSheetId="5">#REF!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8">#REF!</definedName>
    <definedName name="Excel_BuiltIn_Print_Area_4" localSheetId="9">#REF!</definedName>
    <definedName name="Excel_BuiltIn_Print_Area_4" localSheetId="11">#REF!</definedName>
    <definedName name="Excel_BuiltIn_Print_Area_4" localSheetId="7">#REF!</definedName>
    <definedName name="Excel_BuiltIn_Print_Area_4" localSheetId="12">#REF!</definedName>
    <definedName name="Excel_BuiltIn_Print_Area_4" localSheetId="10">#REF!</definedName>
    <definedName name="Excel_BuiltIn_Print_Area_4" localSheetId="2">#REF!</definedName>
    <definedName name="Excel_BuiltIn_Print_Area_4" localSheetId="6">#REF!</definedName>
    <definedName name="Excel_BuiltIn_Print_Area_4" localSheetId="5">#REF!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8">#REF!</definedName>
    <definedName name="Excel_BuiltIn_Print_Area_5" localSheetId="9">#REF!</definedName>
    <definedName name="Excel_BuiltIn_Print_Area_5" localSheetId="11">#REF!</definedName>
    <definedName name="Excel_BuiltIn_Print_Area_5" localSheetId="7">#REF!</definedName>
    <definedName name="Excel_BuiltIn_Print_Area_5" localSheetId="12">#REF!</definedName>
    <definedName name="Excel_BuiltIn_Print_Area_5" localSheetId="10">#REF!</definedName>
    <definedName name="Excel_BuiltIn_Print_Area_5" localSheetId="2">#REF!</definedName>
    <definedName name="Excel_BuiltIn_Print_Area_5" localSheetId="6">#REF!</definedName>
    <definedName name="Excel_BuiltIn_Print_Area_5" localSheetId="5">#REF!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8">#REF!</definedName>
    <definedName name="Excel_BuiltIn_Print_Area_9" localSheetId="9">#REF!</definedName>
    <definedName name="Excel_BuiltIn_Print_Area_9" localSheetId="11">#REF!</definedName>
    <definedName name="Excel_BuiltIn_Print_Area_9" localSheetId="7">#REF!</definedName>
    <definedName name="Excel_BuiltIn_Print_Area_9" localSheetId="12">#REF!</definedName>
    <definedName name="Excel_BuiltIn_Print_Area_9" localSheetId="10">#REF!</definedName>
    <definedName name="Excel_BuiltIn_Print_Area_9" localSheetId="2">#REF!</definedName>
    <definedName name="Excel_BuiltIn_Print_Area_9" localSheetId="6">#REF!</definedName>
    <definedName name="Excel_BuiltIn_Print_Area_9" localSheetId="5">#REF!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Kodlama" localSheetId="7">#REF!</definedName>
    <definedName name="Kodlama">#REF!</definedName>
    <definedName name="Puanlama" localSheetId="7">#REF!</definedName>
    <definedName name="Puanlama">#REF!</definedName>
    <definedName name="Sonuc" localSheetId="7">#REF!</definedName>
    <definedName name="Sonuc">#REF!</definedName>
    <definedName name="Sporcular" localSheetId="7">#REF!</definedName>
    <definedName name="Sporcular">#REF!</definedName>
    <definedName name="TakımData" localSheetId="7">#REF!</definedName>
    <definedName name="TakımData">#REF!</definedName>
    <definedName name="TakımKod" localSheetId="7">#REF!</definedName>
    <definedName name="TakımKod">#REF!</definedName>
    <definedName name="TakımKod2" localSheetId="7">#REF!</definedName>
    <definedName name="TakımKod2">#REF!</definedName>
    <definedName name="TakımPuan" localSheetId="7">#REF!</definedName>
    <definedName name="TakımPuan">#REF!</definedName>
    <definedName name="ToplamPuanlar" localSheetId="7">#REF!</definedName>
    <definedName name="ToplamPuanlar">#REF!</definedName>
    <definedName name="_xlnm.Print_Area" localSheetId="3">'1.Gün Start Listesi'!$A$1:$Q$123</definedName>
    <definedName name="_xlnm.Print_Area" localSheetId="4">'100m.'!$A$1:$P$37</definedName>
    <definedName name="_xlnm.Print_Area" localSheetId="8">'110m.Eng'!$A$1:$P$47</definedName>
    <definedName name="_xlnm.Print_Area" localSheetId="9">'1500m.'!$A$1:$P$36</definedName>
    <definedName name="_xlnm.Print_Area" localSheetId="11">'4x100m.'!$A$1:$P$37</definedName>
    <definedName name="_xlnm.Print_Area" localSheetId="7">'5000m. KROS'!$A$1:$P$31</definedName>
    <definedName name="_xlnm.Print_Area" localSheetId="12">'Genel Puan Tablosu'!$A$1:$M$59</definedName>
    <definedName name="_xlnm.Print_Area" localSheetId="10">'Gülle'!$A$1:$P$32</definedName>
    <definedName name="_xlnm.Print_Area" localSheetId="2">'KAYIT LİSTESİ'!$A$1:$K$369</definedName>
    <definedName name="_xlnm.Print_Area" localSheetId="6">'Uzun'!$A$1:$P$32</definedName>
    <definedName name="_xlnm.Print_Area" localSheetId="5">'Yüksek'!$A$1:$BQ$33</definedName>
    <definedName name="_xlnm.Print_Titles" localSheetId="12">'Genel Puan Tablosu'!$1:$2</definedName>
    <definedName name="_xlnm.Print_Titles" localSheetId="2">'KAYIT LİSTESİ'!$1:$3</definedName>
  </definedNames>
  <calcPr fullCalcOnLoad="1"/>
</workbook>
</file>

<file path=xl/sharedStrings.xml><?xml version="1.0" encoding="utf-8"?>
<sst xmlns="http://schemas.openxmlformats.org/spreadsheetml/2006/main" count="4067" uniqueCount="729">
  <si>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</si>
  <si>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</si>
  <si>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</si>
  <si>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</si>
  <si>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</si>
  <si>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</si>
  <si>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</si>
  <si>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</si>
  <si>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</si>
  <si>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</si>
  <si>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</si>
  <si>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</si>
  <si>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</si>
  <si>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</si>
  <si>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</si>
  <si>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</si>
  <si>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</si>
  <si>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</si>
  <si>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</si>
  <si>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</si>
  <si>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</si>
  <si>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</si>
  <si>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</si>
  <si>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</si>
  <si>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</si>
  <si>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</si>
  <si>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</si>
  <si>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</si>
  <si>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</si>
  <si>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</si>
  <si>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</si>
  <si>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</si>
  <si>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</si>
  <si>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</si>
  <si>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</si>
  <si>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</si>
  <si>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</si>
  <si>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</si>
  <si>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</si>
  <si>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</si>
  <si>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</si>
  <si>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</si>
  <si>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</si>
  <si>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</si>
  <si>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</si>
  <si>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</si>
  <si>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</si>
  <si>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</si>
  <si>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</si>
  <si>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</si>
  <si>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</si>
  <si>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</si>
  <si>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</si>
  <si>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</si>
  <si>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</si>
  <si>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</si>
  <si>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</si>
  <si>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</si>
  <si>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</si>
  <si>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</si>
  <si>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</si>
  <si>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</si>
  <si>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</si>
  <si>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</si>
  <si>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</si>
  <si>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</si>
  <si>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</si>
  <si>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</si>
  <si>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</si>
  <si>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</si>
  <si>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</si>
  <si>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</si>
  <si>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</si>
  <si>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</si>
  <si>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</si>
  <si>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</si>
  <si>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</si>
  <si>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</si>
  <si>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</si>
  <si>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</si>
  <si>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</si>
  <si>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</si>
  <si>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</si>
  <si>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</si>
  <si>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</si>
  <si>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</si>
  <si>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</si>
  <si>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</si>
  <si>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</si>
  <si>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</si>
  <si>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</si>
  <si>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</si>
  <si>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</si>
  <si>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</si>
  <si>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</si>
  <si>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</si>
  <si>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</si>
  <si>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</si>
  <si>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</si>
  <si>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</si>
  <si>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</si>
  <si>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</si>
  <si>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</si>
  <si>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</si>
  <si>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</si>
  <si>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</si>
  <si>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</si>
  <si>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</si>
  <si>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</si>
  <si>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</si>
  <si>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</si>
  <si>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</si>
  <si>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</si>
  <si>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</si>
  <si>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</si>
  <si>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</si>
  <si>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</si>
  <si>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</si>
  <si>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</si>
  <si>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</si>
  <si>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</si>
  <si>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</si>
  <si>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</si>
  <si>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</si>
  <si>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</si>
  <si>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</si>
  <si>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</si>
  <si>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100 METRE</t>
  </si>
  <si>
    <t>Start Kontrol</t>
  </si>
  <si>
    <t>YÜKSEK ATLAMA</t>
  </si>
  <si>
    <t>UZUN ATLAMA</t>
  </si>
  <si>
    <t>SIRA</t>
  </si>
  <si>
    <t>1.GÜN PUAN</t>
  </si>
  <si>
    <t>2.GÜN PUAN</t>
  </si>
  <si>
    <t>GENEL PUAN</t>
  </si>
  <si>
    <t>Puan</t>
  </si>
  <si>
    <t>100 metre</t>
  </si>
  <si>
    <t>1500 Metre</t>
  </si>
  <si>
    <t>100M.ENG</t>
  </si>
  <si>
    <t>1500M</t>
  </si>
  <si>
    <t>Gülle Atma</t>
  </si>
  <si>
    <t>GÜLLE</t>
  </si>
  <si>
    <t>DİSK</t>
  </si>
  <si>
    <t>CİRİT</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</si>
  <si>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</si>
  <si>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</si>
  <si>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</si>
  <si>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</si>
  <si>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</si>
  <si>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</si>
  <si>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</si>
  <si>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</si>
  <si>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</si>
  <si>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</si>
  <si>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</si>
  <si>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</si>
  <si>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</si>
  <si>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</si>
  <si>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</si>
  <si>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</si>
  <si>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</si>
  <si>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</si>
  <si>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</si>
  <si>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</si>
  <si>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</si>
  <si>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</si>
  <si>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</si>
  <si>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</si>
  <si>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GENEL PUAN TABLOSU 1.GÜN</t>
  </si>
  <si>
    <t>GENEL PUAN TABLOSU 2.GÜN</t>
  </si>
  <si>
    <t>200M</t>
  </si>
  <si>
    <t>400M</t>
  </si>
  <si>
    <t>SIRIK</t>
  </si>
  <si>
    <t>400 METRE</t>
  </si>
  <si>
    <t>Yüksek Atlama</t>
  </si>
  <si>
    <t>200 METRE</t>
  </si>
  <si>
    <t>YÜKSEK-1</t>
  </si>
  <si>
    <t>YÜKSEK-2</t>
  </si>
  <si>
    <t>YÜKSEK-3</t>
  </si>
  <si>
    <t>YÜKSEK-4</t>
  </si>
  <si>
    <t>YÜKSEK-5</t>
  </si>
  <si>
    <t>YÜKSEK-6</t>
  </si>
  <si>
    <t>YÜKSEK-7</t>
  </si>
  <si>
    <t>YÜKSEK-8</t>
  </si>
  <si>
    <t>YÜKSEK-9</t>
  </si>
  <si>
    <t>YÜKSEK-10</t>
  </si>
  <si>
    <t>YÜKSEK-11</t>
  </si>
  <si>
    <t>YÜKSEK-12</t>
  </si>
  <si>
    <t>YÜKSEK-13</t>
  </si>
  <si>
    <t>YÜKSEK-14</t>
  </si>
  <si>
    <t>YÜKSEK-15</t>
  </si>
  <si>
    <t>PİST</t>
  </si>
  <si>
    <t>ARA DERECE</t>
  </si>
  <si>
    <t>Rüzgar:</t>
  </si>
  <si>
    <t>RÜZGAR</t>
  </si>
  <si>
    <t>A  T  M  A  L  A  R</t>
  </si>
  <si>
    <t>4x100 Metre Bayrak</t>
  </si>
  <si>
    <t>Rekor:</t>
  </si>
  <si>
    <t>400M.ENG</t>
  </si>
  <si>
    <t>3000M</t>
  </si>
  <si>
    <t>ÇEKİÇ</t>
  </si>
  <si>
    <t>4X100M</t>
  </si>
  <si>
    <t>4X100M-1-1</t>
  </si>
  <si>
    <t>4X100M-1-2</t>
  </si>
  <si>
    <t>4X100M-1-3</t>
  </si>
  <si>
    <t>4X100M-1-4</t>
  </si>
  <si>
    <t>4X100M-1-5</t>
  </si>
  <si>
    <t>4X100M-1-6</t>
  </si>
  <si>
    <t>4X100M-2-1</t>
  </si>
  <si>
    <t>4X100M-2-2</t>
  </si>
  <si>
    <t>4X100M-2-3</t>
  </si>
  <si>
    <t>4X100M-2-4</t>
  </si>
  <si>
    <t>4X100M-2-5</t>
  </si>
  <si>
    <t>4X100M-2-6</t>
  </si>
  <si>
    <t>4X100 METRE</t>
  </si>
  <si>
    <t>4X400 METRE</t>
  </si>
  <si>
    <t>400 METRE ENGELLİ</t>
  </si>
  <si>
    <t>3000 METRE</t>
  </si>
  <si>
    <t>4X100 METRE 1.SERİ</t>
  </si>
  <si>
    <t>İli-Takımı</t>
  </si>
  <si>
    <t>İLİ-TAKIMI</t>
  </si>
  <si>
    <t xml:space="preserve"> </t>
  </si>
  <si>
    <t>110 Metre Engelli</t>
  </si>
  <si>
    <t>110 METRE ENGELLİ</t>
  </si>
  <si>
    <t>Katılan Takım Sayısı :</t>
  </si>
  <si>
    <t>4X100M-1-7</t>
  </si>
  <si>
    <t>4X100M-1-8</t>
  </si>
  <si>
    <t>4X100M-2-7</t>
  </si>
  <si>
    <t>4X100M-2-8</t>
  </si>
  <si>
    <t>Aykut AY  10.46</t>
  </si>
  <si>
    <t>Süleyman BEKMEZCİ  3:43.05</t>
  </si>
  <si>
    <t>Batuhan Buğra ERUGUN  13.96</t>
  </si>
  <si>
    <t>Milli Takım  40.92</t>
  </si>
  <si>
    <t>Ümit TAN  2.25</t>
  </si>
  <si>
    <t>Kaan ŞENCAN  7.92</t>
  </si>
  <si>
    <t>Osman Can ÖZDEVECİ  19.14</t>
  </si>
  <si>
    <t>MALATYA</t>
  </si>
  <si>
    <t>Erkekler</t>
  </si>
  <si>
    <t>100m.</t>
  </si>
  <si>
    <t>Gülle</t>
  </si>
  <si>
    <t>Uzun</t>
  </si>
  <si>
    <t>Yüksek</t>
  </si>
  <si>
    <t>Türkiye Atletizm Federasyonu
Malatya Atletizm İl Temsilciliği</t>
  </si>
  <si>
    <t>1-2.GÜN  ERKEKLER START LİSTELERİ</t>
  </si>
  <si>
    <t>3. SERİ</t>
  </si>
  <si>
    <t>4X100M-3-1</t>
  </si>
  <si>
    <t>4X100M-3-2</t>
  </si>
  <si>
    <t>4X100M-3-3</t>
  </si>
  <si>
    <t>4X100M-3-4</t>
  </si>
  <si>
    <t>4X100M-3-5</t>
  </si>
  <si>
    <t>4X100M-3-6</t>
  </si>
  <si>
    <t>4X100M-3-7</t>
  </si>
  <si>
    <t>4X100M-3-8</t>
  </si>
  <si>
    <t>YÜKSEK-16</t>
  </si>
  <si>
    <t>YÜKSEK-17</t>
  </si>
  <si>
    <t>YÜKSEK-18</t>
  </si>
  <si>
    <t>YÜKSEK-19</t>
  </si>
  <si>
    <t>YÜKSEK-20</t>
  </si>
  <si>
    <t>YÜKSEK-21</t>
  </si>
  <si>
    <t>YÜKSEK-22</t>
  </si>
  <si>
    <t>GÜLLE-21</t>
  </si>
  <si>
    <t>GÜLLE-22</t>
  </si>
  <si>
    <t>GÜLLE-23</t>
  </si>
  <si>
    <t>GÜLLE-24</t>
  </si>
  <si>
    <t>UZUN-21</t>
  </si>
  <si>
    <t>UZUN-22</t>
  </si>
  <si>
    <t>UZUN-23</t>
  </si>
  <si>
    <t>UZUN-24</t>
  </si>
  <si>
    <t>2.SERİ</t>
  </si>
  <si>
    <t>3.SERİ</t>
  </si>
  <si>
    <t xml:space="preserve">FERHAT PARLAK </t>
  </si>
  <si>
    <t xml:space="preserve">ESAT YETİM </t>
  </si>
  <si>
    <t>İSMAİL GÜLEÇ</t>
  </si>
  <si>
    <t>MUSTAFA GÖKSUN</t>
  </si>
  <si>
    <t>YUSUF ŞAŞAMAZ</t>
  </si>
  <si>
    <t>MUSTAFA ÇİFTÇİ</t>
  </si>
  <si>
    <t>YUNUS ERSÖZ</t>
  </si>
  <si>
    <t>FARUK ÇOBAN</t>
  </si>
  <si>
    <t>ONUR GÜRBÜZ</t>
  </si>
  <si>
    <t>M.FATİH TİRYAKİ</t>
  </si>
  <si>
    <t>OĞUZHAN KORKUT</t>
  </si>
  <si>
    <t>5 Kg.</t>
  </si>
  <si>
    <t xml:space="preserve">İSRAFİL YILDIZHAN </t>
  </si>
  <si>
    <t>5000 METRE</t>
  </si>
  <si>
    <t>5000 Metre</t>
  </si>
  <si>
    <t>5000m.</t>
  </si>
  <si>
    <t>5000M.-1-1</t>
  </si>
  <si>
    <t>5000M.-1-2</t>
  </si>
  <si>
    <t>5000M.-1-3</t>
  </si>
  <si>
    <t>5000M.-1-4</t>
  </si>
  <si>
    <t>5000M.-1-5</t>
  </si>
  <si>
    <t>5000M.-1-6</t>
  </si>
  <si>
    <t>5000M.-1-7</t>
  </si>
  <si>
    <t>5000M.-1-8</t>
  </si>
  <si>
    <t>5000M.-1-9</t>
  </si>
  <si>
    <t>5000M.-1-10</t>
  </si>
  <si>
    <t>5000M.-1-11</t>
  </si>
  <si>
    <t>5000M.-1-12</t>
  </si>
  <si>
    <t>5000M.-2-1</t>
  </si>
  <si>
    <t>5000M.-2-2</t>
  </si>
  <si>
    <t>5000M.-2-3</t>
  </si>
  <si>
    <t>5000M.-2-4</t>
  </si>
  <si>
    <t>5000M.-2-5</t>
  </si>
  <si>
    <t>5000M.-2-6</t>
  </si>
  <si>
    <t>5000M.-2-7</t>
  </si>
  <si>
    <t>5000M.-2-8</t>
  </si>
  <si>
    <t>5000M.-2-9</t>
  </si>
  <si>
    <t>5000M.-2-10</t>
  </si>
  <si>
    <t>5000M.-2-11</t>
  </si>
  <si>
    <t>5000M.-2-12</t>
  </si>
  <si>
    <t>1500m.</t>
  </si>
  <si>
    <t>ALİ OSMAN ÇİFTÇİ</t>
  </si>
  <si>
    <t>CİHAN KAÇMAZ</t>
  </si>
  <si>
    <t>MÜCAHİT BULUT</t>
  </si>
  <si>
    <t>FERDİ İLHAN</t>
  </si>
  <si>
    <t>MUSTAFA KIZMAZ</t>
  </si>
  <si>
    <t>M.DİYADİN AKBAŞ</t>
  </si>
  <si>
    <t>18.4.1999
28.8.1999
7.11.1998
11.4.1999</t>
  </si>
  <si>
    <t>ALİ OSMAN ÇİFTÇİ
MÜCAHİT BULUT
M.DİYADİN AKBAŞ
CİHAN KAÇMAZ</t>
  </si>
  <si>
    <t>ÖMER BOZTEPE</t>
  </si>
  <si>
    <t>Mehmet Ali NOHUT</t>
  </si>
  <si>
    <t>Ahmet TÖREMİŞOĞLU</t>
  </si>
  <si>
    <t>Mehmet MUSABEYLİOĞLU</t>
  </si>
  <si>
    <t>Yusuf KAYA</t>
  </si>
  <si>
    <t>Ali Murtaza ERGÜN</t>
  </si>
  <si>
    <t>Ökkeş ERCAN</t>
  </si>
  <si>
    <t>Ahmet Can ELMALI</t>
  </si>
  <si>
    <t>NURULLAH UMULĞAN</t>
  </si>
  <si>
    <t>MUSTAFA BUDAK</t>
  </si>
  <si>
    <t>ÖZKAN ARSLAN</t>
  </si>
  <si>
    <t>MÜCAHİT DAĞ</t>
  </si>
  <si>
    <t>ŞENOL ŞEN</t>
  </si>
  <si>
    <t>YUSUF KOÇLARDAN</t>
  </si>
  <si>
    <t>MUŞ</t>
  </si>
  <si>
    <t>9. Doğu ve Güneydoğu Anadolu Yaz Spor Oyunları</t>
  </si>
  <si>
    <t>OSMAN VARKAN</t>
  </si>
  <si>
    <t>EKİN CAYAN POLAT</t>
  </si>
  <si>
    <t>YUSUF YOLDAŞ</t>
  </si>
  <si>
    <t>BARAN TAT</t>
  </si>
  <si>
    <t>CEM ALBAYRAK</t>
  </si>
  <si>
    <t>ŞİYAR MUNZUR GÜVEN</t>
  </si>
  <si>
    <t>UĞUR KILIÇ</t>
  </si>
  <si>
    <t>UMUT CANDAŞ YARAR</t>
  </si>
  <si>
    <t>TUNCELİ</t>
  </si>
  <si>
    <t>ALİ URS</t>
  </si>
  <si>
    <t>NURULLAH TORAN</t>
  </si>
  <si>
    <t>ENVER MEYDAN</t>
  </si>
  <si>
    <t>ESAT NAŞUAT</t>
  </si>
  <si>
    <t>ABDURRAHİM CİDAN</t>
  </si>
  <si>
    <t>DOĞANAY KARTAL</t>
  </si>
  <si>
    <t>CAHİT CİNGÖZ</t>
  </si>
  <si>
    <t>VAN</t>
  </si>
  <si>
    <t>İBRAHİM ERÜKÇÜ</t>
  </si>
  <si>
    <t>FERHAT BARAÇ</t>
  </si>
  <si>
    <t>EMRULLAH BARULAY</t>
  </si>
  <si>
    <t>FERHAT KALENDER</t>
  </si>
  <si>
    <t>Y.EMRE TANYILDIZI</t>
  </si>
  <si>
    <t>ELAZIĞ</t>
  </si>
  <si>
    <t>METİN ENÖN</t>
  </si>
  <si>
    <t>MUSTAFA ŞÖLEN</t>
  </si>
  <si>
    <t>DENİZ MİŞE</t>
  </si>
  <si>
    <t>SAMET DEMİR</t>
  </si>
  <si>
    <t>SERKAN DALDAGÜL</t>
  </si>
  <si>
    <t>FIRAT ÖZDEMİR</t>
  </si>
  <si>
    <t>KADİR ÖZDEMİR</t>
  </si>
  <si>
    <t>3.8.1997
1.8.1998
1.1.2000
10.4.2000</t>
  </si>
  <si>
    <t>FIRAT ÖZDEMİR
MUSTAFA ŞÖLEN
SAMET DEMİR
VEYSEL TÜMİNÇİN</t>
  </si>
  <si>
    <t>VEYSEL TÜMİNÇİN</t>
  </si>
  <si>
    <t>BİTLİS</t>
  </si>
  <si>
    <t>ABDULAZİZ DANIŞ</t>
  </si>
  <si>
    <t>SELİM KARDAŞ</t>
  </si>
  <si>
    <t>AHMET TURAN</t>
  </si>
  <si>
    <t>HOGIR KAVAK</t>
  </si>
  <si>
    <t>YAZAR AKKAYA</t>
  </si>
  <si>
    <t>ABDULAZİZ DANIŞ
FURKAN KERELTİ
AHMET TURAN
SELİM KARDAŞ</t>
  </si>
  <si>
    <t>FURKAN KERELTİ</t>
  </si>
  <si>
    <t>MARDİN</t>
  </si>
  <si>
    <t>AYHAN SARIDAĞ</t>
  </si>
  <si>
    <t>BİRHAN UÇAR</t>
  </si>
  <si>
    <t>EMRAH ÖZTÜRK</t>
  </si>
  <si>
    <t>ÖMER KÖSE</t>
  </si>
  <si>
    <t>MERTCAN AYEBE</t>
  </si>
  <si>
    <t>TAHSİN ATALAYIN</t>
  </si>
  <si>
    <t>KARS</t>
  </si>
  <si>
    <t>MUHAMMET KILIÇ</t>
  </si>
  <si>
    <t>FURKAN KIZGIN</t>
  </si>
  <si>
    <t>ÇAYAN ENİŞ</t>
  </si>
  <si>
    <t>ABDULLAH ÖZDEMİR</t>
  </si>
  <si>
    <t>ERZİNCAN</t>
  </si>
  <si>
    <t>FESİH TURĞUT</t>
  </si>
  <si>
    <t>OSMAN TOĞYILMAZ</t>
  </si>
  <si>
    <t>SEDAT KARTAL</t>
  </si>
  <si>
    <t>İDRİS GÜNEŞ</t>
  </si>
  <si>
    <t>SEDAT AL</t>
  </si>
  <si>
    <t>Ö.FARUK ARİ</t>
  </si>
  <si>
    <t>BATMAN</t>
  </si>
  <si>
    <t>ÇEÇEN BARIK</t>
  </si>
  <si>
    <t>1.1.1999
4.1.1997
27.2.1999
3.7.1997</t>
  </si>
  <si>
    <t>OĞULCAN ALKAN</t>
  </si>
  <si>
    <t>YUNUS EMRE KORKMAZ</t>
  </si>
  <si>
    <t>M. YUSUF KINAY</t>
  </si>
  <si>
    <t>YUSUF İNAN</t>
  </si>
  <si>
    <t>MÜSLÜM KAÇAR</t>
  </si>
  <si>
    <t>MELEK TAŞ</t>
  </si>
  <si>
    <t>M. SAİT SÖNMEZSOY</t>
  </si>
  <si>
    <t>MÜBAREK DURAN</t>
  </si>
  <si>
    <t>1.1.1997
30.7.1999
1.1.1999
1.8.1997</t>
  </si>
  <si>
    <t>M. YUSUF KINAY
MÜSLÜM KAÇAR
ERKAN TANIŞ
RIDVAN TAŞ</t>
  </si>
  <si>
    <t>RIDVAN TAŞ</t>
  </si>
  <si>
    <t>SİİRT</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</si>
  <si>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</si>
  <si>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</si>
  <si>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</si>
  <si>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</si>
  <si>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</si>
  <si>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</si>
  <si>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</si>
  <si>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</si>
  <si>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</si>
  <si>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</si>
  <si>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</si>
  <si>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</si>
  <si>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</si>
  <si>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</si>
  <si>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</si>
  <si>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</si>
  <si>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</si>
  <si>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</si>
  <si>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</si>
  <si>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</si>
  <si>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</si>
  <si>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</si>
  <si>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</si>
  <si>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</si>
  <si>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</si>
  <si>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</si>
  <si>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</si>
  <si>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</si>
  <si>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</si>
  <si>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</si>
  <si>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</si>
  <si>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</si>
  <si>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</si>
  <si>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</si>
  <si>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</si>
  <si>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</si>
  <si>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</si>
  <si>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</si>
  <si>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</si>
  <si>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</si>
  <si>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</si>
  <si>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</si>
  <si>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</si>
  <si>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</si>
  <si>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</si>
  <si>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</si>
  <si>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</si>
  <si>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</si>
  <si>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1500M.-1-13</t>
  </si>
  <si>
    <t>1500M.-2-13</t>
  </si>
  <si>
    <t>110M.ENG.-1-1</t>
  </si>
  <si>
    <t>110m.Eng.</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</si>
  <si>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</si>
  <si>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</si>
  <si>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</si>
  <si>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</si>
  <si>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</si>
  <si>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</si>
  <si>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</si>
  <si>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</si>
  <si>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</si>
  <si>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</si>
  <si>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</si>
  <si>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</si>
  <si>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</si>
  <si>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</si>
  <si>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</si>
  <si>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</si>
  <si>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</si>
  <si>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</si>
  <si>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</si>
  <si>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</si>
  <si>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</si>
  <si>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</si>
  <si>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</si>
  <si>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</si>
  <si>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</si>
  <si>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</si>
  <si>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</si>
  <si>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</si>
  <si>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</si>
  <si>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</si>
  <si>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</si>
  <si>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110m.Eng.-3-1</t>
  </si>
  <si>
    <t>110m.Eng.-3-2</t>
  </si>
  <si>
    <t>110m.Eng.-3-3</t>
  </si>
  <si>
    <t>110m.Eng.-3-4</t>
  </si>
  <si>
    <t>110m.Eng.-3-5</t>
  </si>
  <si>
    <t>110m.Eng.-3-6</t>
  </si>
  <si>
    <t>110m.Eng.-3-7</t>
  </si>
  <si>
    <t>110m.Eng.-3-8</t>
  </si>
  <si>
    <t>Akın YILMAZ</t>
  </si>
  <si>
    <t>Suleyman KURUCA</t>
  </si>
  <si>
    <t>İsmail YAŞAR</t>
  </si>
  <si>
    <t>Taylan TUZLU</t>
  </si>
  <si>
    <t>Emrullah SELÇUK</t>
  </si>
  <si>
    <t>İsmail ACAR</t>
  </si>
  <si>
    <t>ERZURUM</t>
  </si>
  <si>
    <t>BİNGÖL</t>
  </si>
  <si>
    <t>AĞRI</t>
  </si>
  <si>
    <t>KİLİS</t>
  </si>
  <si>
    <t>29 Ağustos 2014 - 10.00</t>
  </si>
  <si>
    <t>29 Ağustos 2014 - 10.30</t>
  </si>
  <si>
    <t>29 Ağustos 2014 - 09.30</t>
  </si>
  <si>
    <t>29 Ağustos 2014 - 16.30</t>
  </si>
  <si>
    <t>30 Ağustos 2014 - 09.30</t>
  </si>
  <si>
    <t>30 Ağustos 2014 - 10.30</t>
  </si>
  <si>
    <t>30 Ağustos 2014 - 10.00</t>
  </si>
  <si>
    <t>30 Ağustos 2014 - 11.00</t>
  </si>
  <si>
    <t>250-256</t>
  </si>
  <si>
    <t>A.MUTALİP BAYNAL</t>
  </si>
  <si>
    <t>257-263</t>
  </si>
  <si>
    <t>264-271</t>
  </si>
  <si>
    <t>272-278</t>
  </si>
  <si>
    <t>279-285</t>
  </si>
  <si>
    <t>286-292</t>
  </si>
  <si>
    <t>293-300</t>
  </si>
  <si>
    <t>301-307</t>
  </si>
  <si>
    <t>312
308
310
314</t>
  </si>
  <si>
    <t>308-314</t>
  </si>
  <si>
    <t>315
321
317
316</t>
  </si>
  <si>
    <t>315-321</t>
  </si>
  <si>
    <t>322-330</t>
  </si>
  <si>
    <t>331-337</t>
  </si>
  <si>
    <t>338-344</t>
  </si>
  <si>
    <t>345
347
352
351</t>
  </si>
  <si>
    <t>345-352</t>
  </si>
  <si>
    <t>353-359</t>
  </si>
  <si>
    <t>ENDER AKDENIZ</t>
  </si>
  <si>
    <t xml:space="preserve"> NURULLAH CEYLAN</t>
  </si>
  <si>
    <t>MUHAMET CINAR</t>
  </si>
  <si>
    <t>MUSTAFA DEMIR</t>
  </si>
  <si>
    <t>FIRAT DEMIR</t>
  </si>
  <si>
    <t>M.ALİ BEYAZADAM</t>
  </si>
  <si>
    <t>22.03.2000
22.01.1998
06.11.1997
15.01.1998</t>
  </si>
  <si>
    <t>FIRAT DEMIR
ENDER AKDENIZ
NURALLAH CEYLAN
DEVRAN ÖZMEZ</t>
  </si>
  <si>
    <t>DEVRAN ÖZMEZ</t>
  </si>
  <si>
    <t>DİYARBAKIR</t>
  </si>
  <si>
    <t>ÖMER ATALAY</t>
  </si>
  <si>
    <t>SUAT TEMEL</t>
  </si>
  <si>
    <t>MUTLU KURŞUN</t>
  </si>
  <si>
    <t>TARIK DİLBİLİR</t>
  </si>
  <si>
    <t>MAZLUM ALP</t>
  </si>
  <si>
    <t>VELAT AKAN</t>
  </si>
  <si>
    <t>HAKKARİ</t>
  </si>
  <si>
    <t>MESUT AK</t>
  </si>
  <si>
    <t>SALİH KORKMAZ</t>
  </si>
  <si>
    <t>M. OKTAY ERTAŞ</t>
  </si>
  <si>
    <t>364
360
361
366</t>
  </si>
  <si>
    <t>360-366</t>
  </si>
  <si>
    <t>367-373</t>
  </si>
  <si>
    <t>374-381</t>
  </si>
  <si>
    <t>ADIYAMAN</t>
  </si>
  <si>
    <t>110M.ENG.-3-1</t>
  </si>
  <si>
    <t>110M.ENG.-3-2</t>
  </si>
  <si>
    <t>110M.ENG.-3-3</t>
  </si>
  <si>
    <t>110M.ENG.-3-4</t>
  </si>
  <si>
    <t>110M.ENG.-3-5</t>
  </si>
  <si>
    <t>110M.ENG.-3-6</t>
  </si>
  <si>
    <t>110M.ENG.-3-7</t>
  </si>
  <si>
    <t>110M.ENG.-3-8</t>
  </si>
  <si>
    <t>Yüksek-16</t>
  </si>
  <si>
    <t>Yüksek-17</t>
  </si>
  <si>
    <t>Yüksek-18</t>
  </si>
  <si>
    <t>Yüksek-19</t>
  </si>
  <si>
    <t>Yüksek-20</t>
  </si>
  <si>
    <t>Yüksek-21</t>
  </si>
  <si>
    <t>Yüksek-22</t>
  </si>
  <si>
    <t>Yüksek-23</t>
  </si>
  <si>
    <t>GAZİANTEP</t>
  </si>
  <si>
    <t>FARUK YILMAZ</t>
  </si>
  <si>
    <t>İZZET ÖZÜBERK</t>
  </si>
  <si>
    <t>MUSTAFA YILDIRIM</t>
  </si>
  <si>
    <t>TOLGA AKDİŞ</t>
  </si>
  <si>
    <t>EMRE DALKIRAN</t>
  </si>
  <si>
    <t>MUHAMMET SALİH GÜNDÜZ</t>
  </si>
  <si>
    <t>1.1.1997
1.1.1997
1.1.1997
1.1.1999</t>
  </si>
  <si>
    <t>FARUK YILMAZ
İZZET ÖZÜBERK
EMRE DALKIRAN
MUHAMMET SALİH GÜNDÜZ</t>
  </si>
  <si>
    <t>382
383
386
387</t>
  </si>
  <si>
    <t>383-388</t>
  </si>
  <si>
    <t>TEKİN YALÇIN</t>
  </si>
  <si>
    <t>SERHAT YILMAZ</t>
  </si>
  <si>
    <t xml:space="preserve">OZANGÜLTEKİN </t>
  </si>
  <si>
    <t>EREN E ŞENTÜRT</t>
  </si>
  <si>
    <t>H. İBRAHİM AKTÜRK</t>
  </si>
  <si>
    <t>M.ALİ ŞENTÜRK</t>
  </si>
  <si>
    <t>MERT YILMAZ</t>
  </si>
  <si>
    <t>1.1.1999
1.1.1998
1.1.1998
1.1.1998</t>
  </si>
  <si>
    <t>EREN E ŞENTÜRT
M.ALİ ŞENTÜRK
SERHAT YILMAZ
H. İBRAHİM AKTÜRK</t>
  </si>
  <si>
    <t>MURAT ZENCİRCİ</t>
  </si>
  <si>
    <t>ARDAHAN</t>
  </si>
  <si>
    <t>391
393
389
392</t>
  </si>
  <si>
    <t>389-395</t>
  </si>
  <si>
    <t>FETHİ ÜKÜNÇ</t>
  </si>
  <si>
    <t>MEVLÜT ÇETİNTAŞ</t>
  </si>
  <si>
    <t>YUSUF ÜZEN</t>
  </si>
  <si>
    <t>HASAN ASLAN</t>
  </si>
  <si>
    <t>İSHAK GÖR</t>
  </si>
  <si>
    <t>SALİH NEREDE</t>
  </si>
  <si>
    <t>16.4.1998
1.1.2000
1.1.1998
2.10.2000</t>
  </si>
  <si>
    <t>FETHİ ÜKÜNÇ
MÜCAHİT AKDAĞ
MEVLÜT ÇETİNTAŞ
HASAN ASLAN</t>
  </si>
  <si>
    <t>ŞANLIURFA</t>
  </si>
  <si>
    <t>CEMİL KUTLUCA</t>
  </si>
  <si>
    <t>IĞDIR</t>
  </si>
  <si>
    <t>EMRAH YANIK</t>
  </si>
  <si>
    <t>DİNDAR GELTURAN</t>
  </si>
  <si>
    <t>KADİRCAN YILDIRIM</t>
  </si>
  <si>
    <t>M. NUR YARICI</t>
  </si>
  <si>
    <t>Ö. FARUK AKASLAN</t>
  </si>
  <si>
    <t>405
411
407
410</t>
  </si>
  <si>
    <t>03.04.1999
01.01.1997
05.11.1998
30.01.1997</t>
  </si>
  <si>
    <t>110M.ENG.-4-1</t>
  </si>
  <si>
    <t>110M.ENG.-4-2</t>
  </si>
  <si>
    <t>110M.ENG.-4-3</t>
  </si>
  <si>
    <t>110M.ENG.-4-4</t>
  </si>
  <si>
    <t>110M.ENG.-4-5</t>
  </si>
  <si>
    <t>110M.ENG.-4-6</t>
  </si>
  <si>
    <t>110M.ENG.-4-7</t>
  </si>
  <si>
    <t>110M.ENG.-4-8</t>
  </si>
  <si>
    <t>4. SERİ</t>
  </si>
  <si>
    <t>110m.Eng.-4-1</t>
  </si>
  <si>
    <t>110m.Eng.-4-2</t>
  </si>
  <si>
    <t>110m.Eng.-4-3</t>
  </si>
  <si>
    <t>110m.Eng.-4-4</t>
  </si>
  <si>
    <t>110m.Eng.-4-5</t>
  </si>
  <si>
    <t>110m.Eng.-4-6</t>
  </si>
  <si>
    <t>110m.Eng.-4-7</t>
  </si>
  <si>
    <t>110m.Eng.-4-8</t>
  </si>
  <si>
    <t>BÜLENT YAVUZ</t>
  </si>
  <si>
    <t>YUSUF OLÇAR</t>
  </si>
  <si>
    <t>MUSTAFA BİTKİN</t>
  </si>
  <si>
    <t>AVNİ KARADAĞ</t>
  </si>
  <si>
    <t>YUSUF OLÇAR
MESUT AK
SALİH KORKMAZ
BÜLENT YAVUZ</t>
  </si>
  <si>
    <t>03.10.1997
13.02.1998
01.01.1997
10.06.1997</t>
  </si>
  <si>
    <t>375
376
380
374</t>
  </si>
  <si>
    <t>EKİN CAYAN POLAT
YUSUF YOLDAŞ
CEM AKBAYRAK
ŞİYAR M.GÜVEN</t>
  </si>
  <si>
    <t>286
287
289
290</t>
  </si>
  <si>
    <t>1.1.1999
1.1.1998
1.1.1997
1.1.1999</t>
  </si>
  <si>
    <t>ALİŞAN ÇERÇİ</t>
  </si>
  <si>
    <t>FARUK ÇOBAN
MUSTAFA ÇİFTÇİ
A.MUTALİP BAYNAL
OĞUZHAN KORKUT</t>
  </si>
  <si>
    <t>09.11.1997
15.10.1998
13.3.1998
1.1.1998</t>
  </si>
  <si>
    <t>259
257
263
262</t>
  </si>
  <si>
    <t>İSMAİL YAŞAR
İSMAİL ACAR
Emrullah SELÇUK
Akın yılmaz</t>
  </si>
  <si>
    <t>15.08.2000
23.08.1999
1.1.2000
10.7.1998</t>
  </si>
  <si>
    <t>355
359
357
353</t>
  </si>
  <si>
    <t>GÖKHAN İLBAŞ</t>
  </si>
  <si>
    <t>FERHAT KALENDER
GÖKHAN İLBAŞ
Y.EMRE TANYILDIZI
İBRAHİM ERÜKÇÜ</t>
  </si>
  <si>
    <t>305
301
306
302</t>
  </si>
  <si>
    <t>1.1.1998
1.1.1997
1.1.1997
1.1.2000</t>
  </si>
  <si>
    <t>ALİCAN BEKE</t>
  </si>
  <si>
    <t>ALİCAN BEKE
YUSUF ŞAŞAMAZ
MUSTAFA GÖKSUN
İSMAİL GÜLEÇ</t>
  </si>
  <si>
    <t>09.09.1997
25.12.1997
5.7.2000
1.6.1997</t>
  </si>
  <si>
    <t>255
250
254
253</t>
  </si>
  <si>
    <t>KEMAL YILDIRIM
MERCAN AYABE
SERKAN ÖZAVUNCA
ÖMER KÖSE</t>
  </si>
  <si>
    <t>5.2.1997
20.02.1997
3.5.2000
30.03.2000</t>
  </si>
  <si>
    <t>324
330
329
326</t>
  </si>
  <si>
    <t xml:space="preserve">KEMAL YILDIRIM </t>
  </si>
  <si>
    <t>İSMAİL TAŞDEMİR</t>
  </si>
  <si>
    <t>SEDAT KARTAL
İSMAİL TAŞDEMİR
İDRİS GÜNEŞ
FESİH TURĞUT</t>
  </si>
  <si>
    <t>1.1.2000
1.1.1998
1.1.1999
1.1.1999</t>
  </si>
  <si>
    <t>341
339
342
338</t>
  </si>
  <si>
    <t>1</t>
  </si>
  <si>
    <t>4</t>
  </si>
  <si>
    <t>2</t>
  </si>
  <si>
    <t>5</t>
  </si>
  <si>
    <t>6</t>
  </si>
  <si>
    <t>3</t>
  </si>
  <si>
    <t>7</t>
  </si>
  <si>
    <t>8</t>
  </si>
  <si>
    <t>396
404
397
399</t>
  </si>
  <si>
    <t>9</t>
  </si>
  <si>
    <t>10</t>
  </si>
  <si>
    <t>11</t>
  </si>
  <si>
    <t>29-30 Ağustos 2014</t>
  </si>
  <si>
    <t>x</t>
  </si>
  <si>
    <t>NM</t>
  </si>
  <si>
    <t>X</t>
  </si>
  <si>
    <t>O</t>
  </si>
  <si>
    <t>-</t>
  </si>
  <si>
    <t>0</t>
  </si>
  <si>
    <t>SEMİH ÖZER (P)</t>
  </si>
  <si>
    <t>DNS</t>
  </si>
  <si>
    <t/>
  </si>
  <si>
    <t>DNF</t>
  </si>
  <si>
    <t>ŞENOL ŞEN
YUSUF KOÇLARDAN
ÖZKAN ARSLAN
MÜCAHİT DAĞ</t>
  </si>
  <si>
    <t>26.4.1997
10.06.1998
1.1.1999
15.04.1997</t>
  </si>
  <si>
    <t>283
284
281
282</t>
  </si>
  <si>
    <t>MUHAMMED KILIÇ
ALİCAN ÇERÇİ
YUNUS EMRE KORKMAZ
ÇAYAN ENİŞ</t>
  </si>
  <si>
    <t>01.01.1998
13.02.1999
28.10.2000
12.08.2000</t>
  </si>
  <si>
    <t>333
336
332
335</t>
  </si>
  <si>
    <t>ÖMER ATALAY
VELAT AKAN
MUTLU KURŞUN
TARIK DİLBİLİR</t>
  </si>
  <si>
    <t>10.10.1999
1.8.2000
5.10.1997
1.2.2000</t>
  </si>
  <si>
    <t>367
369
368
370</t>
  </si>
  <si>
    <t>ABDURRAHİM CİDAN
NURULLAH TORAN
CAHİT CİNGÖZ
ALİ URS</t>
  </si>
  <si>
    <t>297
294
299
293</t>
  </si>
  <si>
    <t xml:space="preserve">15.04.1998
14.04.1999
10.03.1997
17.01.2000
</t>
  </si>
  <si>
    <t>264
266
269
265</t>
  </si>
  <si>
    <t>CEM AKBAYRAK</t>
  </si>
  <si>
    <t>ŞİYAR M.GÜVEN</t>
  </si>
  <si>
    <t>KEMAL YILDIRIM</t>
  </si>
  <si>
    <t>MERCAN AYABE</t>
  </si>
  <si>
    <t>SERKAN ÖZAVUNCA</t>
  </si>
  <si>
    <t>MUHAMMED KILIÇ</t>
  </si>
  <si>
    <t>ALİCAN ÇERÇİ</t>
  </si>
  <si>
    <t>ERKAN TANIŞ</t>
  </si>
  <si>
    <t>NURALLAH CEYLAN</t>
  </si>
  <si>
    <t>MÜCAHİT AKDAĞ</t>
  </si>
  <si>
    <t>ŞAHİN IRMAK</t>
  </si>
  <si>
    <t>Mehmet Ali NOHUT
MEHMET MUSABEYLİOĞLU
Ökkeş ERCAN
Ali Murtaza ERGÜN</t>
  </si>
  <si>
    <t>17.4.1998
01.03.1997
1.8.1997
16.2.1997</t>
  </si>
  <si>
    <t>272
274
277
276</t>
  </si>
  <si>
    <t>DQ</t>
  </si>
  <si>
    <t>BATMAN BAYRAK TAKIMI HATALI BAYRAK DEĞİŞİMİNDEN 
DQ OLMUŞTUR.</t>
  </si>
  <si>
    <t>KİLİS BAYRAK TAKIMI 2. VE 3. ADAMI BAYRAK DEĞİŞİMİNDE  HATALI DEĞİŞİMDEN
DDQ EDİLMİŞTİR.</t>
  </si>
  <si>
    <t>CEMİL KUTLUCA
ŞAHİN IRMAK
EMRAH YANIK
Ö. FARUK AKASLAN</t>
  </si>
  <si>
    <t>03.04.1999
01.01.1997
15.10.1997
30.01.1997</t>
  </si>
  <si>
    <t>405
411
406
410</t>
  </si>
  <si>
    <t>DQ 
 (170/14)</t>
  </si>
  <si>
    <t>5000 METRE KROS</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</si>
</sst>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hh:mm:ss;@"/>
    <numFmt numFmtId="222" formatCode="00\.00\.0000"/>
  </numFmts>
  <fonts count="15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4"/>
      <name val="Cambria"/>
      <family val="1"/>
    </font>
    <font>
      <sz val="16"/>
      <name val="Cambria"/>
      <family val="1"/>
    </font>
    <font>
      <u val="single"/>
      <sz val="8.5"/>
      <color indexed="12"/>
      <name val="Arial"/>
      <family val="2"/>
    </font>
    <font>
      <u val="single"/>
      <sz val="11"/>
      <color indexed="12"/>
      <name val="Calibri"/>
      <family val="2"/>
    </font>
    <font>
      <b/>
      <sz val="11"/>
      <color indexed="10"/>
      <name val="Cambria"/>
      <family val="1"/>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name val="Cambria"/>
      <family val="1"/>
    </font>
    <font>
      <sz val="12"/>
      <name val="Cambria"/>
      <family val="1"/>
    </font>
    <font>
      <sz val="15"/>
      <name val="Cambria"/>
      <family val="1"/>
    </font>
    <font>
      <b/>
      <sz val="14"/>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b/>
      <sz val="11"/>
      <color indexed="56"/>
      <name val="Cambria"/>
      <family val="1"/>
    </font>
    <font>
      <b/>
      <sz val="18"/>
      <name val="Cambria"/>
      <family val="1"/>
    </font>
    <font>
      <sz val="18"/>
      <name val="Cambria"/>
      <family val="1"/>
    </font>
    <font>
      <sz val="8"/>
      <color indexed="10"/>
      <name val="Arial"/>
      <family val="2"/>
    </font>
    <font>
      <b/>
      <sz val="11"/>
      <color indexed="23"/>
      <name val="Cambria"/>
      <family val="1"/>
    </font>
    <font>
      <b/>
      <sz val="18"/>
      <color indexed="10"/>
      <name val="Cambria"/>
      <family val="1"/>
    </font>
    <font>
      <sz val="24"/>
      <name val="Cambria"/>
      <family val="1"/>
    </font>
    <font>
      <b/>
      <sz val="24"/>
      <color indexed="10"/>
      <name val="Cambria"/>
      <family val="1"/>
    </font>
    <font>
      <sz val="20"/>
      <name val="Cambria"/>
      <family val="1"/>
    </font>
    <font>
      <b/>
      <sz val="20"/>
      <color indexed="10"/>
      <name val="Cambria"/>
      <family val="1"/>
    </font>
    <font>
      <sz val="14"/>
      <color indexed="10"/>
      <name val="Cambria"/>
      <family val="1"/>
    </font>
    <font>
      <sz val="14"/>
      <color indexed="8"/>
      <name val="Cambria"/>
      <family val="1"/>
    </font>
    <font>
      <sz val="16"/>
      <color indexed="10"/>
      <name val="Cambria"/>
      <family val="1"/>
    </font>
    <font>
      <sz val="16"/>
      <color indexed="9"/>
      <name val="Cambria"/>
      <family val="1"/>
    </font>
    <font>
      <sz val="16"/>
      <color indexed="8"/>
      <name val="Cambria"/>
      <family val="1"/>
    </font>
    <font>
      <b/>
      <sz val="16"/>
      <color indexed="9"/>
      <name val="Cambria"/>
      <family val="1"/>
    </font>
    <font>
      <sz val="24"/>
      <color indexed="10"/>
      <name val="Cambria"/>
      <family val="1"/>
    </font>
    <font>
      <sz val="24"/>
      <color indexed="8"/>
      <name val="Cambria"/>
      <family val="1"/>
    </font>
    <font>
      <sz val="12"/>
      <color indexed="10"/>
      <name val="Cambria"/>
      <family val="1"/>
    </font>
    <font>
      <b/>
      <sz val="14"/>
      <color indexed="8"/>
      <name val="Cambria"/>
      <family val="1"/>
    </font>
    <font>
      <b/>
      <sz val="12"/>
      <color indexed="30"/>
      <name val="Cambria"/>
      <family val="1"/>
    </font>
    <font>
      <b/>
      <sz val="22"/>
      <color indexed="3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sz val="22"/>
      <color indexed="56"/>
      <name val="Cambria"/>
      <family val="1"/>
    </font>
    <font>
      <b/>
      <u val="single"/>
      <sz val="18"/>
      <color indexed="10"/>
      <name val="Cambria"/>
      <family val="1"/>
    </font>
    <font>
      <b/>
      <sz val="18"/>
      <color indexed="8"/>
      <name val="Cambria"/>
      <family val="1"/>
    </font>
    <font>
      <b/>
      <u val="single"/>
      <sz val="12"/>
      <color indexed="10"/>
      <name val="Arial"/>
      <family val="2"/>
    </font>
    <font>
      <b/>
      <sz val="11"/>
      <color indexed="9"/>
      <name val="Cambria"/>
      <family val="1"/>
    </font>
    <font>
      <b/>
      <sz val="22"/>
      <color indexed="10"/>
      <name val="Cambria"/>
      <family val="1"/>
    </font>
    <font>
      <b/>
      <sz val="28"/>
      <color indexed="8"/>
      <name val="Cambria"/>
      <family val="1"/>
    </font>
    <font>
      <sz val="8"/>
      <name val="Tahoma"/>
      <family val="2"/>
    </font>
    <font>
      <u val="single"/>
      <sz val="8.5"/>
      <color theme="10"/>
      <name val="Arial"/>
      <family val="2"/>
    </font>
    <font>
      <u val="single"/>
      <sz val="11"/>
      <color theme="10"/>
      <name val="Calibri"/>
      <family val="2"/>
    </font>
    <font>
      <sz val="11"/>
      <color theme="1"/>
      <name val="Calibri"/>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8"/>
      <color rgb="FFFF0000"/>
      <name val="Arial"/>
      <family val="2"/>
    </font>
    <font>
      <b/>
      <sz val="11"/>
      <color theme="1" tint="0.49998000264167786"/>
      <name val="Cambria"/>
      <family val="1"/>
    </font>
    <font>
      <b/>
      <sz val="11"/>
      <color rgb="FFFF0000"/>
      <name val="Cambria"/>
      <family val="1"/>
    </font>
    <font>
      <b/>
      <sz val="18"/>
      <color rgb="FFFF0000"/>
      <name val="Cambria"/>
      <family val="1"/>
    </font>
    <font>
      <b/>
      <sz val="24"/>
      <color rgb="FFFF0000"/>
      <name val="Cambria"/>
      <family val="1"/>
    </font>
    <font>
      <b/>
      <sz val="20"/>
      <color rgb="FFFF0000"/>
      <name val="Cambria"/>
      <family val="1"/>
    </font>
    <font>
      <sz val="14"/>
      <color rgb="FFFF0000"/>
      <name val="Cambria"/>
      <family val="1"/>
    </font>
    <font>
      <sz val="14"/>
      <color theme="1"/>
      <name val="Cambria"/>
      <family val="1"/>
    </font>
    <font>
      <sz val="16"/>
      <color rgb="FFFF0000"/>
      <name val="Cambria"/>
      <family val="1"/>
    </font>
    <font>
      <sz val="16"/>
      <color theme="0"/>
      <name val="Cambria"/>
      <family val="1"/>
    </font>
    <font>
      <sz val="16"/>
      <color theme="1"/>
      <name val="Cambria"/>
      <family val="1"/>
    </font>
    <font>
      <b/>
      <sz val="16"/>
      <color theme="0"/>
      <name val="Cambria"/>
      <family val="1"/>
    </font>
    <font>
      <sz val="24"/>
      <color rgb="FFFF0000"/>
      <name val="Cambria"/>
      <family val="1"/>
    </font>
    <font>
      <sz val="24"/>
      <color theme="1"/>
      <name val="Cambria"/>
      <family val="1"/>
    </font>
    <font>
      <sz val="12"/>
      <color rgb="FFFF0000"/>
      <name val="Cambria"/>
      <family val="1"/>
    </font>
    <font>
      <sz val="11"/>
      <color theme="1"/>
      <name val="Cambria"/>
      <family val="1"/>
    </font>
    <font>
      <b/>
      <sz val="14"/>
      <color theme="1"/>
      <name val="Cambria"/>
      <family val="1"/>
    </font>
    <font>
      <b/>
      <sz val="12"/>
      <color rgb="FF0070C0"/>
      <name val="Cambria"/>
      <family val="1"/>
    </font>
    <font>
      <b/>
      <sz val="22"/>
      <color rgb="FF0070C0"/>
      <name val="Cambria"/>
      <family val="1"/>
    </font>
    <font>
      <sz val="20"/>
      <color rgb="FFFF0000"/>
      <name val="Cambria"/>
      <family val="1"/>
    </font>
    <font>
      <b/>
      <sz val="13"/>
      <color theme="1"/>
      <name val="Cambria"/>
      <family val="1"/>
    </font>
    <font>
      <b/>
      <u val="single"/>
      <sz val="12"/>
      <color rgb="FFFF0000"/>
      <name val="Cambria"/>
      <family val="1"/>
    </font>
    <font>
      <b/>
      <u val="single"/>
      <sz val="18"/>
      <color rgb="FFFF0000"/>
      <name val="Cambria"/>
      <family val="1"/>
    </font>
    <font>
      <b/>
      <sz val="16"/>
      <color rgb="FF002060"/>
      <name val="Cambria"/>
      <family val="1"/>
    </font>
    <font>
      <b/>
      <sz val="22"/>
      <color rgb="FF002060"/>
      <name val="Cambria"/>
      <family val="1"/>
    </font>
    <font>
      <b/>
      <u val="single"/>
      <sz val="12"/>
      <color rgb="FFFF0000"/>
      <name val="Arial"/>
      <family val="2"/>
    </font>
    <font>
      <b/>
      <sz val="11"/>
      <color theme="0"/>
      <name val="Cambria"/>
      <family val="1"/>
    </font>
    <font>
      <b/>
      <sz val="22"/>
      <color rgb="FFFF0000"/>
      <name val="Cambria"/>
      <family val="1"/>
    </font>
    <font>
      <b/>
      <sz val="28"/>
      <color theme="1"/>
      <name val="Cambria"/>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9" tint="0.5999900102615356"/>
        <bgColor indexed="64"/>
      </patternFill>
    </fill>
    <fill>
      <patternFill patternType="solid">
        <fgColor theme="7" tint="0.7999799847602844"/>
        <bgColor indexed="64"/>
      </patternFill>
    </fill>
    <fill>
      <patternFill patternType="solid">
        <fgColor theme="8" tint="0.39998000860214233"/>
        <bgColor indexed="64"/>
      </patternFill>
    </fill>
    <fill>
      <patternFill patternType="solid">
        <fgColor theme="7" tint="0.39998000860214233"/>
        <bgColor indexed="64"/>
      </patternFill>
    </fill>
    <fill>
      <patternFill patternType="solid">
        <fgColor theme="3" tint="0.7999799847602844"/>
        <bgColor indexed="64"/>
      </patternFill>
    </fill>
    <fill>
      <patternFill patternType="solid">
        <fgColor rgb="FFFFFF00"/>
        <bgColor indexed="64"/>
      </patternFill>
    </fill>
  </fills>
  <borders count="4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ashDotDot"/>
      <right>
        <color indexed="63"/>
      </right>
      <top style="dashDot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color indexed="63"/>
      </top>
      <bottom style="thin"/>
    </border>
    <border>
      <left>
        <color indexed="63"/>
      </left>
      <right>
        <color indexed="63"/>
      </right>
      <top style="dashDot"/>
      <bottom style="thin"/>
    </border>
    <border>
      <left/>
      <right/>
      <top style="dashDot"/>
      <bottom style="dashDot"/>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3" fillId="0" borderId="0" applyNumberForma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4"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0" borderId="0">
      <alignment/>
      <protection/>
    </xf>
    <xf numFmtId="0" fontId="105"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25">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6" applyFont="1" applyAlignment="1" applyProtection="1">
      <alignment wrapText="1"/>
      <protection locked="0"/>
    </xf>
    <xf numFmtId="0" fontId="28" fillId="0" borderId="0" xfId="56" applyFont="1" applyAlignment="1" applyProtection="1">
      <alignment vertical="center" wrapText="1"/>
      <protection locked="0"/>
    </xf>
    <xf numFmtId="0" fontId="28" fillId="24" borderId="0" xfId="56" applyFont="1" applyFill="1" applyBorder="1" applyAlignment="1" applyProtection="1">
      <alignment horizontal="left" vertical="center" wrapText="1"/>
      <protection locked="0"/>
    </xf>
    <xf numFmtId="0" fontId="29" fillId="24" borderId="0" xfId="56" applyFont="1" applyFill="1" applyBorder="1" applyAlignment="1" applyProtection="1">
      <alignment vertical="center" wrapText="1"/>
      <protection locked="0"/>
    </xf>
    <xf numFmtId="0" fontId="28" fillId="24" borderId="0" xfId="56" applyFont="1" applyFill="1" applyBorder="1" applyAlignment="1" applyProtection="1">
      <alignment wrapText="1"/>
      <protection locked="0"/>
    </xf>
    <xf numFmtId="0" fontId="28" fillId="24" borderId="0" xfId="56" applyFont="1" applyFill="1" applyBorder="1" applyAlignment="1" applyProtection="1">
      <alignment horizontal="left" wrapText="1"/>
      <protection locked="0"/>
    </xf>
    <xf numFmtId="14" fontId="28" fillId="24" borderId="0" xfId="56" applyNumberFormat="1" applyFont="1" applyFill="1" applyBorder="1" applyAlignment="1" applyProtection="1">
      <alignment horizontal="left" vertical="center" wrapText="1"/>
      <protection locked="0"/>
    </xf>
    <xf numFmtId="0" fontId="28" fillId="0" borderId="0" xfId="56" applyFont="1" applyAlignment="1" applyProtection="1">
      <alignment wrapText="1"/>
      <protection locked="0"/>
    </xf>
    <xf numFmtId="0" fontId="45" fillId="18" borderId="10" xfId="56" applyFont="1" applyFill="1" applyBorder="1" applyAlignment="1" applyProtection="1">
      <alignment vertical="center" wrapText="1"/>
      <protection locked="0"/>
    </xf>
    <xf numFmtId="0" fontId="28" fillId="0" borderId="0" xfId="56" applyFont="1" applyAlignment="1" applyProtection="1">
      <alignment vertical="center" wrapText="1"/>
      <protection locked="0"/>
    </xf>
    <xf numFmtId="0" fontId="28" fillId="24" borderId="0" xfId="56" applyFont="1" applyFill="1" applyBorder="1" applyAlignment="1" applyProtection="1">
      <alignment horizontal="left" vertical="center" wrapText="1"/>
      <protection locked="0"/>
    </xf>
    <xf numFmtId="0" fontId="29" fillId="24" borderId="0" xfId="56" applyFont="1" applyFill="1" applyBorder="1" applyAlignment="1" applyProtection="1">
      <alignment vertical="center" wrapText="1"/>
      <protection locked="0"/>
    </xf>
    <xf numFmtId="0" fontId="28" fillId="24" borderId="0" xfId="56" applyFont="1" applyFill="1" applyBorder="1" applyAlignment="1" applyProtection="1">
      <alignment wrapText="1"/>
      <protection locked="0"/>
    </xf>
    <xf numFmtId="0" fontId="28" fillId="24" borderId="0" xfId="56" applyFont="1" applyFill="1" applyBorder="1" applyAlignment="1" applyProtection="1">
      <alignment horizontal="left" wrapText="1"/>
      <protection locked="0"/>
    </xf>
    <xf numFmtId="14" fontId="28" fillId="24" borderId="0" xfId="56" applyNumberFormat="1" applyFont="1" applyFill="1" applyBorder="1" applyAlignment="1" applyProtection="1">
      <alignment horizontal="left" vertical="center" wrapText="1"/>
      <protection locked="0"/>
    </xf>
    <xf numFmtId="0" fontId="29" fillId="24" borderId="0" xfId="56" applyNumberFormat="1" applyFont="1" applyFill="1" applyBorder="1" applyAlignment="1" applyProtection="1">
      <alignment horizontal="right" vertical="center" wrapText="1"/>
      <protection locked="0"/>
    </xf>
    <xf numFmtId="0" fontId="22" fillId="0" borderId="0" xfId="56" applyFont="1" applyFill="1" applyAlignment="1">
      <alignment vertical="center"/>
      <protection/>
    </xf>
    <xf numFmtId="0" fontId="22" fillId="0" borderId="0" xfId="56" applyFont="1" applyFill="1" applyAlignment="1">
      <alignment horizontal="center" vertical="center"/>
      <protection/>
    </xf>
    <xf numFmtId="0" fontId="22" fillId="0" borderId="0" xfId="56" applyFont="1" applyFill="1">
      <alignment/>
      <protection/>
    </xf>
    <xf numFmtId="0" fontId="46" fillId="0" borderId="0" xfId="56" applyFont="1" applyFill="1" applyAlignment="1">
      <alignment vertical="center"/>
      <protection/>
    </xf>
    <xf numFmtId="0" fontId="22" fillId="0" borderId="0" xfId="56" applyFont="1" applyFill="1" applyAlignment="1">
      <alignment horizontal="center"/>
      <protection/>
    </xf>
    <xf numFmtId="0" fontId="28" fillId="0" borderId="0" xfId="56" applyFont="1" applyFill="1" applyAlignment="1">
      <alignment horizontal="center"/>
      <protection/>
    </xf>
    <xf numFmtId="14" fontId="22" fillId="0" borderId="0" xfId="56" applyNumberFormat="1" applyFont="1" applyFill="1">
      <alignment/>
      <protection/>
    </xf>
    <xf numFmtId="0" fontId="22" fillId="0" borderId="0" xfId="56" applyFont="1" applyFill="1" applyBorder="1" applyAlignment="1">
      <alignment/>
      <protection/>
    </xf>
    <xf numFmtId="0" fontId="22" fillId="0" borderId="0" xfId="56" applyFont="1" applyFill="1" applyAlignment="1">
      <alignment/>
      <protection/>
    </xf>
    <xf numFmtId="2" fontId="22" fillId="0" borderId="0" xfId="56" applyNumberFormat="1" applyFont="1" applyFill="1" applyBorder="1" applyAlignment="1">
      <alignment horizontal="center"/>
      <protection/>
    </xf>
    <xf numFmtId="0" fontId="29" fillId="25" borderId="11" xfId="56" applyFont="1" applyFill="1" applyBorder="1" applyAlignment="1" applyProtection="1">
      <alignment vertical="center" wrapText="1"/>
      <protection locked="0"/>
    </xf>
    <xf numFmtId="14" fontId="29" fillId="25" borderId="11" xfId="56"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6" applyFont="1" applyFill="1" applyBorder="1" applyAlignment="1">
      <alignment horizontal="center" vertical="center"/>
      <protection/>
    </xf>
    <xf numFmtId="14" fontId="22" fillId="0" borderId="0" xfId="56" applyNumberFormat="1" applyFont="1" applyFill="1" applyBorder="1" applyAlignment="1">
      <alignment horizontal="center" vertical="center"/>
      <protection/>
    </xf>
    <xf numFmtId="0" fontId="106" fillId="0" borderId="0" xfId="56" applyFont="1" applyFill="1" applyBorder="1" applyAlignment="1">
      <alignment horizontal="center" vertical="center" wrapText="1"/>
      <protection/>
    </xf>
    <xf numFmtId="203" fontId="22" fillId="0" borderId="0" xfId="56" applyNumberFormat="1" applyFont="1" applyFill="1" applyBorder="1" applyAlignment="1">
      <alignment horizontal="center" vertical="center"/>
      <protection/>
    </xf>
    <xf numFmtId="1" fontId="22" fillId="0" borderId="0" xfId="56" applyNumberFormat="1" applyFont="1" applyFill="1" applyBorder="1" applyAlignment="1">
      <alignment horizontal="center" vertical="center"/>
      <protection/>
    </xf>
    <xf numFmtId="0" fontId="26" fillId="0" borderId="0" xfId="56" applyFont="1" applyFill="1" applyBorder="1" applyAlignment="1">
      <alignment horizontal="center" vertical="center"/>
      <protection/>
    </xf>
    <xf numFmtId="0" fontId="107" fillId="0" borderId="0" xfId="56" applyFont="1" applyFill="1" applyBorder="1" applyAlignment="1">
      <alignment horizontal="center" vertical="center"/>
      <protection/>
    </xf>
    <xf numFmtId="1" fontId="26" fillId="0" borderId="0" xfId="56" applyNumberFormat="1" applyFont="1" applyFill="1" applyBorder="1" applyAlignment="1">
      <alignment horizontal="center" vertical="center"/>
      <protection/>
    </xf>
    <xf numFmtId="14" fontId="26" fillId="0" borderId="0" xfId="56" applyNumberFormat="1" applyFont="1" applyFill="1" applyBorder="1" applyAlignment="1">
      <alignment horizontal="center" vertical="center"/>
      <protection/>
    </xf>
    <xf numFmtId="203" fontId="26" fillId="0" borderId="0" xfId="56" applyNumberFormat="1" applyFont="1" applyFill="1" applyBorder="1" applyAlignment="1">
      <alignment horizontal="center" vertical="center"/>
      <protection/>
    </xf>
    <xf numFmtId="0" fontId="22" fillId="0" borderId="0" xfId="56" applyFont="1" applyFill="1" applyAlignment="1">
      <alignment horizontal="left"/>
      <protection/>
    </xf>
    <xf numFmtId="0" fontId="108" fillId="25" borderId="12" xfId="56" applyFont="1" applyFill="1" applyBorder="1" applyAlignment="1">
      <alignment horizontal="center" vertical="center" wrapText="1"/>
      <protection/>
    </xf>
    <xf numFmtId="14" fontId="108" fillId="25" borderId="12" xfId="56" applyNumberFormat="1" applyFont="1" applyFill="1" applyBorder="1" applyAlignment="1">
      <alignment horizontal="center" vertical="center" wrapText="1"/>
      <protection/>
    </xf>
    <xf numFmtId="0" fontId="108" fillId="25" borderId="12" xfId="56" applyNumberFormat="1" applyFont="1" applyFill="1" applyBorder="1" applyAlignment="1">
      <alignment horizontal="center" vertical="center" wrapText="1"/>
      <protection/>
    </xf>
    <xf numFmtId="0" fontId="109" fillId="25" borderId="12" xfId="56" applyFont="1" applyFill="1" applyBorder="1" applyAlignment="1">
      <alignment horizontal="center" vertical="center" wrapText="1"/>
      <protection/>
    </xf>
    <xf numFmtId="0" fontId="22" fillId="0" borderId="0" xfId="56" applyFont="1" applyFill="1" applyAlignment="1">
      <alignment horizontal="left" wrapText="1"/>
      <protection/>
    </xf>
    <xf numFmtId="0" fontId="22" fillId="0" borderId="0" xfId="56" applyFont="1" applyFill="1" applyAlignment="1">
      <alignment wrapText="1"/>
      <protection/>
    </xf>
    <xf numFmtId="0" fontId="26" fillId="0" borderId="0" xfId="56" applyNumberFormat="1" applyFont="1" applyFill="1" applyBorder="1" applyAlignment="1">
      <alignment horizontal="left" vertical="center" wrapText="1"/>
      <protection/>
    </xf>
    <xf numFmtId="0" fontId="22" fillId="0" borderId="0" xfId="56" applyNumberFormat="1" applyFont="1" applyFill="1" applyBorder="1" applyAlignment="1">
      <alignment horizontal="center" wrapText="1"/>
      <protection/>
    </xf>
    <xf numFmtId="0" fontId="22" fillId="0" borderId="0" xfId="56" applyNumberFormat="1" applyFont="1" applyFill="1" applyBorder="1" applyAlignment="1">
      <alignment horizontal="left" wrapText="1"/>
      <protection/>
    </xf>
    <xf numFmtId="0" fontId="22" fillId="0" borderId="0" xfId="56" applyNumberFormat="1" applyFont="1" applyFill="1" applyAlignment="1">
      <alignment horizontal="center" wrapText="1"/>
      <protection/>
    </xf>
    <xf numFmtId="0" fontId="22" fillId="0" borderId="0" xfId="56" applyFont="1" applyFill="1" applyBorder="1" applyAlignment="1">
      <alignment horizontal="center" vertical="center" wrapText="1"/>
      <protection/>
    </xf>
    <xf numFmtId="0" fontId="22" fillId="0" borderId="0" xfId="56" applyFont="1" applyFill="1" applyBorder="1" applyAlignment="1">
      <alignment wrapText="1"/>
      <protection/>
    </xf>
    <xf numFmtId="0" fontId="28" fillId="0" borderId="0" xfId="56" applyFont="1" applyFill="1">
      <alignment/>
      <protection/>
    </xf>
    <xf numFmtId="14" fontId="28" fillId="0" borderId="0" xfId="56" applyNumberFormat="1" applyFont="1" applyFill="1" applyAlignment="1">
      <alignment horizontal="center"/>
      <protection/>
    </xf>
    <xf numFmtId="49" fontId="28" fillId="0" borderId="0" xfId="56" applyNumberFormat="1" applyFont="1" applyFill="1" applyAlignment="1">
      <alignment horizontal="center"/>
      <protection/>
    </xf>
    <xf numFmtId="0" fontId="29" fillId="0" borderId="0" xfId="56" applyFont="1" applyFill="1" applyAlignment="1">
      <alignment horizontal="center"/>
      <protection/>
    </xf>
    <xf numFmtId="0" fontId="28" fillId="26" borderId="0" xfId="56" applyFont="1" applyFill="1" applyBorder="1" applyAlignment="1" applyProtection="1">
      <alignment horizontal="left" vertical="center" wrapText="1"/>
      <protection locked="0"/>
    </xf>
    <xf numFmtId="14" fontId="28" fillId="26" borderId="0" xfId="56" applyNumberFormat="1" applyFont="1" applyFill="1" applyBorder="1" applyAlignment="1" applyProtection="1">
      <alignment horizontal="left" vertical="center" wrapText="1"/>
      <protection locked="0"/>
    </xf>
    <xf numFmtId="0" fontId="29" fillId="26" borderId="0" xfId="56" applyFont="1" applyFill="1" applyBorder="1" applyAlignment="1" applyProtection="1">
      <alignment horizontal="center" vertical="center" wrapText="1"/>
      <protection locked="0"/>
    </xf>
    <xf numFmtId="0" fontId="28" fillId="26" borderId="0" xfId="56" applyFont="1" applyFill="1" applyBorder="1" applyAlignment="1" applyProtection="1">
      <alignment horizontal="center" wrapText="1"/>
      <protection locked="0"/>
    </xf>
    <xf numFmtId="0" fontId="28" fillId="26" borderId="0" xfId="56" applyFont="1" applyFill="1" applyBorder="1" applyAlignment="1" applyProtection="1">
      <alignment horizontal="left" wrapText="1"/>
      <protection locked="0"/>
    </xf>
    <xf numFmtId="0" fontId="28" fillId="26" borderId="0" xfId="56" applyFont="1" applyFill="1" applyAlignment="1" applyProtection="1">
      <alignment wrapText="1"/>
      <protection locked="0"/>
    </xf>
    <xf numFmtId="0" fontId="51" fillId="0" borderId="0" xfId="56" applyFont="1" applyAlignment="1" applyProtection="1">
      <alignment vertical="center" wrapText="1"/>
      <protection locked="0"/>
    </xf>
    <xf numFmtId="0" fontId="52" fillId="0" borderId="12" xfId="56" applyFont="1" applyFill="1" applyBorder="1" applyAlignment="1">
      <alignment horizontal="center" vertical="center"/>
      <protection/>
    </xf>
    <xf numFmtId="0" fontId="53" fillId="0" borderId="12" xfId="56" applyFont="1" applyFill="1" applyBorder="1" applyAlignment="1">
      <alignment horizontal="center" vertical="center"/>
      <protection/>
    </xf>
    <xf numFmtId="0" fontId="54" fillId="0" borderId="0" xfId="56" applyFont="1" applyFill="1" applyAlignment="1">
      <alignment horizontal="left"/>
      <protection/>
    </xf>
    <xf numFmtId="14" fontId="54" fillId="0" borderId="0" xfId="56" applyNumberFormat="1" applyFont="1" applyFill="1" applyAlignment="1">
      <alignment horizontal="center"/>
      <protection/>
    </xf>
    <xf numFmtId="0" fontId="41" fillId="0" borderId="0" xfId="56" applyFont="1" applyFill="1" applyBorder="1" applyAlignment="1">
      <alignment horizontal="center" vertical="center" wrapText="1"/>
      <protection/>
    </xf>
    <xf numFmtId="0" fontId="54" fillId="0" borderId="0" xfId="56" applyFont="1" applyFill="1" applyAlignment="1">
      <alignment horizontal="center"/>
      <protection/>
    </xf>
    <xf numFmtId="0" fontId="54" fillId="0" borderId="0" xfId="56" applyFont="1" applyFill="1">
      <alignment/>
      <protection/>
    </xf>
    <xf numFmtId="49" fontId="54" fillId="0" borderId="0" xfId="56" applyNumberFormat="1" applyFont="1" applyFill="1" applyAlignment="1">
      <alignment horizontal="center"/>
      <protection/>
    </xf>
    <xf numFmtId="0" fontId="33" fillId="18" borderId="10" xfId="56" applyNumberFormat="1" applyFont="1" applyFill="1" applyBorder="1" applyAlignment="1" applyProtection="1">
      <alignment horizontal="right" vertical="center" wrapText="1"/>
      <protection locked="0"/>
    </xf>
    <xf numFmtId="0" fontId="25" fillId="25" borderId="11" xfId="56" applyNumberFormat="1" applyFont="1" applyFill="1" applyBorder="1" applyAlignment="1" applyProtection="1">
      <alignment horizontal="right" vertical="center" wrapText="1"/>
      <protection locked="0"/>
    </xf>
    <xf numFmtId="0" fontId="28" fillId="0" borderId="0" xfId="56" applyFont="1" applyFill="1" applyAlignment="1" applyProtection="1">
      <alignment vertical="center" wrapText="1"/>
      <protection locked="0"/>
    </xf>
    <xf numFmtId="0" fontId="28" fillId="0" borderId="0" xfId="56" applyFont="1" applyFill="1" applyAlignment="1" applyProtection="1">
      <alignment horizontal="center" wrapText="1"/>
      <protection locked="0"/>
    </xf>
    <xf numFmtId="14" fontId="28" fillId="0" borderId="0" xfId="56" applyNumberFormat="1" applyFont="1" applyFill="1" applyAlignment="1" applyProtection="1">
      <alignment horizontal="center" wrapText="1"/>
      <protection locked="0"/>
    </xf>
    <xf numFmtId="0" fontId="28" fillId="0" borderId="0" xfId="56" applyFont="1" applyFill="1" applyAlignment="1" applyProtection="1">
      <alignment wrapText="1"/>
      <protection locked="0"/>
    </xf>
    <xf numFmtId="2" fontId="28" fillId="0" borderId="0" xfId="56" applyNumberFormat="1" applyFont="1" applyFill="1" applyAlignment="1" applyProtection="1">
      <alignment horizontal="center" wrapText="1"/>
      <protection locked="0"/>
    </xf>
    <xf numFmtId="0" fontId="28" fillId="0" borderId="0" xfId="56" applyFont="1" applyFill="1" applyAlignment="1" applyProtection="1">
      <alignment horizontal="center" vertical="center" wrapText="1"/>
      <protection locked="0"/>
    </xf>
    <xf numFmtId="0" fontId="28" fillId="0" borderId="0" xfId="56" applyFont="1" applyAlignment="1" applyProtection="1">
      <alignment horizontal="center" wrapText="1"/>
      <protection locked="0"/>
    </xf>
    <xf numFmtId="14" fontId="28" fillId="0" borderId="0" xfId="56" applyNumberFormat="1" applyFont="1" applyAlignment="1" applyProtection="1">
      <alignment horizontal="center" wrapText="1"/>
      <protection locked="0"/>
    </xf>
    <xf numFmtId="2" fontId="28" fillId="0" borderId="0" xfId="56" applyNumberFormat="1" applyFont="1" applyAlignment="1" applyProtection="1">
      <alignment horizontal="center" wrapText="1"/>
      <protection locked="0"/>
    </xf>
    <xf numFmtId="0" fontId="33" fillId="25" borderId="10" xfId="56" applyFont="1" applyFill="1" applyBorder="1" applyAlignment="1" applyProtection="1">
      <alignment horizontal="right" vertical="center" wrapText="1"/>
      <protection locked="0"/>
    </xf>
    <xf numFmtId="0" fontId="30" fillId="25" borderId="11" xfId="56" applyFont="1" applyFill="1" applyBorder="1" applyAlignment="1" applyProtection="1">
      <alignment vertical="center" wrapText="1"/>
      <protection locked="0"/>
    </xf>
    <xf numFmtId="0" fontId="110" fillId="27" borderId="12" xfId="56" applyFont="1" applyFill="1" applyBorder="1" applyAlignment="1" applyProtection="1">
      <alignment horizontal="center" vertical="center" wrapText="1"/>
      <protection locked="0"/>
    </xf>
    <xf numFmtId="0" fontId="56" fillId="0" borderId="0" xfId="0" applyFont="1" applyAlignment="1">
      <alignment/>
    </xf>
    <xf numFmtId="0" fontId="37" fillId="0" borderId="0" xfId="0" applyFont="1" applyFill="1" applyBorder="1" applyAlignment="1">
      <alignment vertical="center" wrapText="1"/>
    </xf>
    <xf numFmtId="0" fontId="52" fillId="5" borderId="0" xfId="0" applyFont="1" applyFill="1" applyAlignment="1">
      <alignment horizontal="center" vertical="center"/>
    </xf>
    <xf numFmtId="0" fontId="52" fillId="5" borderId="0" xfId="0" applyFont="1" applyFill="1" applyAlignment="1">
      <alignment horizontal="left" vertical="center"/>
    </xf>
    <xf numFmtId="0" fontId="52" fillId="0" borderId="0" xfId="0" applyFont="1" applyAlignment="1">
      <alignment horizontal="center" vertical="center"/>
    </xf>
    <xf numFmtId="0" fontId="52" fillId="0" borderId="0" xfId="0" applyFont="1" applyFill="1" applyAlignment="1">
      <alignment horizontal="center" vertical="center"/>
    </xf>
    <xf numFmtId="0" fontId="37" fillId="0" borderId="0" xfId="0" applyFont="1" applyAlignment="1">
      <alignment wrapText="1"/>
    </xf>
    <xf numFmtId="0" fontId="57" fillId="0" borderId="12" xfId="0" applyFont="1" applyBorder="1" applyAlignment="1">
      <alignment vertical="center" wrapText="1"/>
    </xf>
    <xf numFmtId="0" fontId="57" fillId="0" borderId="0" xfId="0" applyFont="1" applyAlignment="1">
      <alignment vertical="center" wrapText="1"/>
    </xf>
    <xf numFmtId="0" fontId="58" fillId="5" borderId="0" xfId="0" applyFont="1" applyFill="1" applyAlignment="1">
      <alignment horizontal="center" vertical="center"/>
    </xf>
    <xf numFmtId="181" fontId="111" fillId="28" borderId="12" xfId="0" applyNumberFormat="1" applyFont="1" applyFill="1" applyBorder="1" applyAlignment="1">
      <alignment horizontal="center" vertical="center" wrapText="1"/>
    </xf>
    <xf numFmtId="0" fontId="112" fillId="29" borderId="12" xfId="48" applyFont="1" applyFill="1" applyBorder="1" applyAlignment="1" applyProtection="1">
      <alignment horizontal="center" vertical="center" wrapText="1"/>
      <protection/>
    </xf>
    <xf numFmtId="0" fontId="58"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37" fillId="0" borderId="0" xfId="0" applyFont="1" applyAlignment="1">
      <alignment horizontal="center" vertical="center" wrapText="1"/>
    </xf>
    <xf numFmtId="0" fontId="58" fillId="0" borderId="0" xfId="0" applyFont="1" applyAlignment="1">
      <alignment horizontal="center" vertical="center" wrapText="1"/>
    </xf>
    <xf numFmtId="0" fontId="52" fillId="0" borderId="0" xfId="0" applyFont="1" applyAlignment="1">
      <alignment horizontal="center" vertical="center" wrapText="1"/>
    </xf>
    <xf numFmtId="0" fontId="52" fillId="0" borderId="0" xfId="0" applyFont="1" applyFill="1" applyAlignment="1">
      <alignment horizontal="center" vertical="center" wrapText="1"/>
    </xf>
    <xf numFmtId="0" fontId="52" fillId="0" borderId="0" xfId="0" applyFont="1" applyAlignment="1">
      <alignment horizontal="left" vertical="center"/>
    </xf>
    <xf numFmtId="0" fontId="113" fillId="25" borderId="12" xfId="0" applyFont="1" applyFill="1" applyBorder="1" applyAlignment="1">
      <alignment horizontal="left" vertical="center" wrapText="1"/>
    </xf>
    <xf numFmtId="0" fontId="113" fillId="25" borderId="12" xfId="0" applyFont="1" applyFill="1" applyBorder="1" applyAlignment="1">
      <alignment vertical="center" wrapText="1"/>
    </xf>
    <xf numFmtId="0" fontId="114" fillId="30" borderId="12" xfId="0" applyFont="1" applyFill="1" applyBorder="1" applyAlignment="1">
      <alignment horizontal="center" vertical="center" wrapText="1"/>
    </xf>
    <xf numFmtId="14" fontId="109" fillId="25" borderId="12" xfId="56" applyNumberFormat="1" applyFont="1" applyFill="1" applyBorder="1" applyAlignment="1">
      <alignment horizontal="center" vertical="center" wrapText="1"/>
      <protection/>
    </xf>
    <xf numFmtId="0" fontId="109" fillId="25" borderId="12" xfId="56" applyNumberFormat="1" applyFont="1" applyFill="1" applyBorder="1" applyAlignment="1">
      <alignment horizontal="center" vertical="center" wrapText="1"/>
      <protection/>
    </xf>
    <xf numFmtId="0" fontId="25" fillId="0" borderId="0" xfId="56" applyFont="1" applyFill="1" applyAlignment="1" applyProtection="1">
      <alignment wrapText="1"/>
      <protection locked="0"/>
    </xf>
    <xf numFmtId="0" fontId="28" fillId="28" borderId="12" xfId="56" applyFont="1" applyFill="1" applyBorder="1" applyAlignment="1" applyProtection="1">
      <alignment horizontal="center" vertical="center" wrapText="1"/>
      <protection locked="0"/>
    </xf>
    <xf numFmtId="0" fontId="115" fillId="28" borderId="12" xfId="56" applyFont="1" applyFill="1" applyBorder="1" applyAlignment="1" applyProtection="1">
      <alignment horizontal="center" vertical="center" wrapText="1"/>
      <protection hidden="1"/>
    </xf>
    <xf numFmtId="0" fontId="25" fillId="0" borderId="0" xfId="56" applyFont="1" applyFill="1" applyAlignment="1" applyProtection="1">
      <alignment horizontal="center" wrapText="1"/>
      <protection locked="0"/>
    </xf>
    <xf numFmtId="0" fontId="25" fillId="0" borderId="0" xfId="56" applyFont="1" applyFill="1" applyAlignment="1" applyProtection="1">
      <alignment vertical="center" wrapText="1"/>
      <protection locked="0"/>
    </xf>
    <xf numFmtId="1" fontId="25" fillId="0" borderId="0" xfId="56" applyNumberFormat="1" applyFont="1" applyFill="1" applyAlignment="1" applyProtection="1">
      <alignment horizontal="center" wrapText="1"/>
      <protection locked="0"/>
    </xf>
    <xf numFmtId="203" fontId="25" fillId="0" borderId="0" xfId="56" applyNumberFormat="1" applyFont="1" applyFill="1" applyAlignment="1" applyProtection="1">
      <alignment horizontal="center" wrapText="1"/>
      <protection locked="0"/>
    </xf>
    <xf numFmtId="49" fontId="25" fillId="0" borderId="0" xfId="56" applyNumberFormat="1" applyFont="1" applyFill="1" applyAlignment="1" applyProtection="1">
      <alignment horizontal="center" wrapText="1"/>
      <protection locked="0"/>
    </xf>
    <xf numFmtId="0" fontId="113" fillId="29" borderId="12" xfId="48" applyFont="1" applyFill="1" applyBorder="1" applyAlignment="1" applyProtection="1">
      <alignment horizontal="left" vertical="center" wrapText="1"/>
      <protection/>
    </xf>
    <xf numFmtId="0" fontId="113" fillId="29" borderId="12" xfId="48" applyFont="1" applyFill="1" applyBorder="1" applyAlignment="1" applyProtection="1">
      <alignment horizontal="center" vertical="center" wrapText="1"/>
      <protection/>
    </xf>
    <xf numFmtId="0" fontId="116" fillId="2" borderId="12" xfId="0" applyFont="1" applyFill="1" applyBorder="1" applyAlignment="1">
      <alignment horizontal="center" vertical="center" wrapText="1"/>
    </xf>
    <xf numFmtId="0" fontId="47" fillId="0" borderId="0" xfId="0" applyFont="1" applyBorder="1" applyAlignment="1">
      <alignment vertical="center" wrapText="1"/>
    </xf>
    <xf numFmtId="0" fontId="117" fillId="25" borderId="12" xfId="0" applyNumberFormat="1" applyFont="1" applyFill="1" applyBorder="1" applyAlignment="1">
      <alignment horizontal="center" vertical="center" wrapText="1"/>
    </xf>
    <xf numFmtId="0" fontId="118" fillId="25" borderId="12" xfId="0" applyNumberFormat="1" applyFont="1" applyFill="1" applyBorder="1" applyAlignment="1">
      <alignment horizontal="center" vertical="center" wrapText="1"/>
    </xf>
    <xf numFmtId="14" fontId="118" fillId="25" borderId="12" xfId="0" applyNumberFormat="1" applyFont="1" applyFill="1" applyBorder="1" applyAlignment="1">
      <alignment horizontal="center" vertical="center" wrapText="1"/>
    </xf>
    <xf numFmtId="0" fontId="118" fillId="25" borderId="12" xfId="0" applyNumberFormat="1" applyFont="1" applyFill="1" applyBorder="1" applyAlignment="1">
      <alignment horizontal="left" vertical="center" wrapText="1"/>
    </xf>
    <xf numFmtId="203" fontId="118" fillId="25" borderId="12" xfId="0" applyNumberFormat="1" applyFont="1" applyFill="1" applyBorder="1" applyAlignment="1">
      <alignment horizontal="center" vertical="center" wrapText="1"/>
    </xf>
    <xf numFmtId="180" fontId="118" fillId="25" borderId="12" xfId="0" applyNumberFormat="1" applyFont="1" applyFill="1" applyBorder="1" applyAlignment="1">
      <alignment horizontal="center" vertical="center" wrapText="1"/>
    </xf>
    <xf numFmtId="0" fontId="64" fillId="0" borderId="0" xfId="0" applyFont="1" applyAlignment="1">
      <alignment vertical="center" wrapText="1"/>
    </xf>
    <xf numFmtId="0" fontId="119" fillId="0" borderId="0" xfId="0" applyFont="1" applyFill="1" applyAlignment="1">
      <alignment/>
    </xf>
    <xf numFmtId="0" fontId="120" fillId="0" borderId="12" xfId="48" applyNumberFormat="1" applyFont="1" applyFill="1" applyBorder="1" applyAlignment="1" applyProtection="1">
      <alignment horizontal="center" vertical="center" wrapText="1"/>
      <protection/>
    </xf>
    <xf numFmtId="14" fontId="121" fillId="26" borderId="12" xfId="48" applyNumberFormat="1" applyFont="1" applyFill="1" applyBorder="1" applyAlignment="1" applyProtection="1">
      <alignment horizontal="center" vertical="center" wrapText="1"/>
      <protection/>
    </xf>
    <xf numFmtId="203" fontId="121" fillId="26" borderId="12" xfId="48" applyNumberFormat="1" applyFont="1" applyFill="1" applyBorder="1" applyAlignment="1" applyProtection="1">
      <alignment horizontal="center" vertical="center" wrapText="1"/>
      <protection/>
    </xf>
    <xf numFmtId="1" fontId="121" fillId="26" borderId="12" xfId="48" applyNumberFormat="1" applyFont="1" applyFill="1" applyBorder="1" applyAlignment="1" applyProtection="1">
      <alignment horizontal="center" vertical="center" wrapText="1"/>
      <protection/>
    </xf>
    <xf numFmtId="49" fontId="121" fillId="26" borderId="12" xfId="48" applyNumberFormat="1" applyFont="1" applyFill="1" applyBorder="1" applyAlignment="1" applyProtection="1">
      <alignment horizontal="center" vertical="center" wrapText="1"/>
      <protection/>
    </xf>
    <xf numFmtId="0" fontId="64" fillId="26" borderId="12" xfId="0" applyNumberFormat="1" applyFont="1" applyFill="1" applyBorder="1" applyAlignment="1">
      <alignment horizontal="left" vertical="center" wrapText="1"/>
    </xf>
    <xf numFmtId="180" fontId="64" fillId="26" borderId="12" xfId="0" applyNumberFormat="1" applyFont="1" applyFill="1" applyBorder="1" applyAlignment="1">
      <alignment horizontal="center" vertical="center" wrapText="1"/>
    </xf>
    <xf numFmtId="203" fontId="64" fillId="26" borderId="12" xfId="0" applyNumberFormat="1" applyFont="1" applyFill="1" applyBorder="1" applyAlignment="1">
      <alignment horizontal="center" vertical="center" wrapText="1"/>
    </xf>
    <xf numFmtId="0" fontId="64" fillId="26" borderId="12" xfId="0" applyNumberFormat="1" applyFont="1" applyFill="1" applyBorder="1" applyAlignment="1">
      <alignment horizontal="center" vertical="center" wrapText="1"/>
    </xf>
    <xf numFmtId="0" fontId="121" fillId="26" borderId="12" xfId="48" applyNumberFormat="1" applyFont="1" applyFill="1" applyBorder="1" applyAlignment="1" applyProtection="1">
      <alignment horizontal="left" vertical="center" wrapText="1"/>
      <protection/>
    </xf>
    <xf numFmtId="0" fontId="122" fillId="26" borderId="12" xfId="48" applyNumberFormat="1" applyFont="1" applyFill="1" applyBorder="1" applyAlignment="1" applyProtection="1">
      <alignment horizontal="center" vertical="center" wrapText="1"/>
      <protection/>
    </xf>
    <xf numFmtId="0" fontId="116" fillId="31" borderId="13" xfId="0" applyFont="1" applyFill="1" applyBorder="1" applyAlignment="1">
      <alignment vertical="center" wrapText="1"/>
    </xf>
    <xf numFmtId="0" fontId="0" fillId="0" borderId="0" xfId="0" applyNumberFormat="1" applyFont="1" applyAlignment="1">
      <alignment horizontal="left"/>
    </xf>
    <xf numFmtId="0" fontId="115"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3" fillId="32" borderId="19" xfId="0" applyNumberFormat="1" applyFont="1" applyFill="1" applyBorder="1" applyAlignment="1">
      <alignment vertical="center" wrapText="1"/>
    </xf>
    <xf numFmtId="180" fontId="123"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6" applyNumberFormat="1" applyFont="1" applyFill="1" applyBorder="1" applyAlignment="1" applyProtection="1">
      <alignment horizontal="center" vertical="center" wrapText="1"/>
      <protection locked="0"/>
    </xf>
    <xf numFmtId="49" fontId="28" fillId="28" borderId="12" xfId="56" applyNumberFormat="1" applyFont="1" applyFill="1" applyBorder="1" applyAlignment="1" applyProtection="1">
      <alignment horizontal="center" vertical="center" wrapText="1"/>
      <protection locked="0"/>
    </xf>
    <xf numFmtId="1" fontId="28" fillId="28" borderId="12" xfId="56" applyNumberFormat="1" applyFont="1" applyFill="1" applyBorder="1" applyAlignment="1" applyProtection="1">
      <alignment horizontal="center" vertical="center" wrapText="1"/>
      <protection locked="0"/>
    </xf>
    <xf numFmtId="0" fontId="117" fillId="28" borderId="12" xfId="56" applyFont="1" applyFill="1" applyBorder="1" applyAlignment="1" applyProtection="1">
      <alignment horizontal="center" vertical="center" wrapText="1"/>
      <protection locked="0"/>
    </xf>
    <xf numFmtId="0" fontId="111" fillId="0" borderId="0" xfId="56" applyFont="1" applyFill="1" applyAlignment="1" applyProtection="1">
      <alignment horizontal="center" wrapText="1"/>
      <protection locked="0"/>
    </xf>
    <xf numFmtId="1" fontId="112" fillId="0" borderId="0" xfId="56" applyNumberFormat="1" applyFont="1" applyFill="1" applyAlignment="1" applyProtection="1">
      <alignment horizontal="center" wrapText="1"/>
      <protection locked="0"/>
    </xf>
    <xf numFmtId="0" fontId="34" fillId="26" borderId="23" xfId="56" applyFont="1" applyFill="1" applyBorder="1" applyAlignment="1" applyProtection="1">
      <alignment vertical="center" wrapText="1"/>
      <protection locked="0"/>
    </xf>
    <xf numFmtId="206" fontId="109" fillId="25" borderId="12" xfId="56" applyNumberFormat="1" applyFont="1" applyFill="1" applyBorder="1" applyAlignment="1">
      <alignment horizontal="center" vertical="center" wrapText="1"/>
      <protection/>
    </xf>
    <xf numFmtId="206" fontId="22" fillId="0" borderId="0" xfId="56" applyNumberFormat="1" applyFont="1" applyFill="1" applyAlignment="1">
      <alignment horizontal="center"/>
      <protection/>
    </xf>
    <xf numFmtId="206" fontId="22" fillId="0" borderId="0" xfId="56" applyNumberFormat="1" applyFont="1" applyFill="1">
      <alignment/>
      <protection/>
    </xf>
    <xf numFmtId="206" fontId="29" fillId="25" borderId="11" xfId="56" applyNumberFormat="1" applyFont="1" applyFill="1" applyBorder="1" applyAlignment="1" applyProtection="1">
      <alignment vertical="center" wrapText="1"/>
      <protection locked="0"/>
    </xf>
    <xf numFmtId="206" fontId="28" fillId="24" borderId="0" xfId="56" applyNumberFormat="1" applyFont="1" applyFill="1" applyBorder="1" applyAlignment="1" applyProtection="1">
      <alignment horizontal="left" wrapText="1"/>
      <protection locked="0"/>
    </xf>
    <xf numFmtId="206" fontId="22" fillId="0" borderId="0" xfId="56" applyNumberFormat="1" applyFont="1" applyFill="1" applyAlignment="1">
      <alignment horizontal="left"/>
      <protection/>
    </xf>
    <xf numFmtId="207" fontId="64" fillId="26" borderId="12" xfId="0" applyNumberFormat="1" applyFont="1" applyFill="1" applyBorder="1" applyAlignment="1">
      <alignment horizontal="center" vertical="center" wrapText="1"/>
    </xf>
    <xf numFmtId="206" fontId="64" fillId="26" borderId="12" xfId="0" applyNumberFormat="1" applyFont="1" applyFill="1" applyBorder="1" applyAlignment="1">
      <alignment horizontal="center" vertical="center" wrapText="1"/>
    </xf>
    <xf numFmtId="0" fontId="110" fillId="27" borderId="12" xfId="56" applyFont="1" applyFill="1" applyBorder="1" applyAlignment="1" applyProtection="1">
      <alignment horizontal="center" vertical="center" wrapText="1"/>
      <protection locked="0"/>
    </xf>
    <xf numFmtId="0" fontId="33" fillId="25" borderId="10" xfId="56" applyFont="1" applyFill="1" applyBorder="1" applyAlignment="1" applyProtection="1">
      <alignment horizontal="right" vertical="center" wrapText="1"/>
      <protection locked="0"/>
    </xf>
    <xf numFmtId="0" fontId="33" fillId="25" borderId="10" xfId="56" applyFont="1" applyFill="1" applyBorder="1" applyAlignment="1" applyProtection="1">
      <alignment horizontal="right" vertical="center" wrapText="1"/>
      <protection locked="0"/>
    </xf>
    <xf numFmtId="0" fontId="52" fillId="5" borderId="0" xfId="0" applyFont="1" applyFill="1" applyAlignment="1">
      <alignment vertical="center"/>
    </xf>
    <xf numFmtId="0" fontId="28" fillId="25" borderId="11" xfId="56" applyFont="1" applyFill="1" applyBorder="1" applyAlignment="1" applyProtection="1">
      <alignment horizontal="right" vertical="center" wrapText="1"/>
      <protection locked="0"/>
    </xf>
    <xf numFmtId="0" fontId="34" fillId="26" borderId="23" xfId="56" applyFont="1" applyFill="1" applyBorder="1" applyAlignment="1" applyProtection="1">
      <alignment horizontal="center" vertical="center" wrapText="1"/>
      <protection locked="0"/>
    </xf>
    <xf numFmtId="0" fontId="112" fillId="25" borderId="11" xfId="56" applyFont="1" applyFill="1" applyBorder="1" applyAlignment="1" applyProtection="1">
      <alignment vertical="top" wrapText="1"/>
      <protection locked="0"/>
    </xf>
    <xf numFmtId="1" fontId="25" fillId="0" borderId="0" xfId="56" applyNumberFormat="1" applyFont="1" applyFill="1" applyAlignment="1" applyProtection="1">
      <alignment horizontal="left" wrapText="1"/>
      <protection locked="0"/>
    </xf>
    <xf numFmtId="0" fontId="25" fillId="0" borderId="0" xfId="56" applyFont="1" applyFill="1" applyAlignment="1" applyProtection="1">
      <alignment horizontal="left" wrapText="1"/>
      <protection locked="0"/>
    </xf>
    <xf numFmtId="0" fontId="124" fillId="25" borderId="12" xfId="56" applyFont="1" applyFill="1" applyBorder="1" applyAlignment="1">
      <alignment horizontal="center" vertical="center" wrapText="1"/>
      <protection/>
    </xf>
    <xf numFmtId="14" fontId="124" fillId="25" borderId="12" xfId="56" applyNumberFormat="1" applyFont="1" applyFill="1" applyBorder="1" applyAlignment="1">
      <alignment horizontal="center" vertical="center" wrapText="1"/>
      <protection/>
    </xf>
    <xf numFmtId="0" fontId="124" fillId="25" borderId="12" xfId="56" applyNumberFormat="1" applyFont="1" applyFill="1" applyBorder="1" applyAlignment="1">
      <alignment horizontal="center" vertical="center" wrapText="1"/>
      <protection/>
    </xf>
    <xf numFmtId="0" fontId="70" fillId="0" borderId="12" xfId="0" applyFont="1" applyBorder="1" applyAlignment="1">
      <alignment horizontal="center" vertical="center"/>
    </xf>
    <xf numFmtId="207" fontId="71" fillId="0" borderId="12" xfId="56" applyNumberFormat="1" applyFont="1" applyFill="1" applyBorder="1" applyAlignment="1">
      <alignment horizontal="center" vertical="center"/>
      <protection/>
    </xf>
    <xf numFmtId="207" fontId="112" fillId="25" borderId="10" xfId="56" applyNumberFormat="1" applyFont="1" applyFill="1" applyBorder="1" applyAlignment="1" applyProtection="1">
      <alignment vertical="center" wrapText="1"/>
      <protection locked="0"/>
    </xf>
    <xf numFmtId="207" fontId="112" fillId="25" borderId="11" xfId="56" applyNumberFormat="1" applyFont="1" applyFill="1" applyBorder="1" applyAlignment="1" applyProtection="1">
      <alignment vertical="center" wrapText="1"/>
      <protection locked="0"/>
    </xf>
    <xf numFmtId="0" fontId="115" fillId="26" borderId="12" xfId="56" applyFont="1" applyFill="1" applyBorder="1" applyAlignment="1" applyProtection="1">
      <alignment horizontal="left" vertical="center" wrapText="1"/>
      <protection hidden="1"/>
    </xf>
    <xf numFmtId="0" fontId="25" fillId="26" borderId="0" xfId="56" applyFont="1" applyFill="1" applyAlignment="1" applyProtection="1">
      <alignment vertical="center" wrapText="1"/>
      <protection locked="0"/>
    </xf>
    <xf numFmtId="0" fontId="111" fillId="25" borderId="11" xfId="56" applyFont="1" applyFill="1" applyBorder="1" applyAlignment="1" applyProtection="1">
      <alignment horizontal="right" vertical="center" wrapText="1"/>
      <protection locked="0"/>
    </xf>
    <xf numFmtId="207" fontId="112" fillId="25" borderId="10" xfId="56" applyNumberFormat="1" applyFont="1" applyFill="1" applyBorder="1" applyAlignment="1" applyProtection="1">
      <alignment horizontal="left" vertical="center" wrapText="1"/>
      <protection locked="0"/>
    </xf>
    <xf numFmtId="0" fontId="0" fillId="31" borderId="0" xfId="0" applyFill="1" applyAlignment="1">
      <alignment/>
    </xf>
    <xf numFmtId="0" fontId="122" fillId="0" borderId="12" xfId="0" applyFont="1" applyBorder="1" applyAlignment="1">
      <alignment horizontal="center" vertical="center"/>
    </xf>
    <xf numFmtId="0" fontId="125"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33" fillId="18" borderId="10" xfId="56" applyNumberFormat="1" applyFont="1" applyFill="1" applyBorder="1" applyAlignment="1" applyProtection="1">
      <alignment horizontal="right" vertical="center" wrapText="1"/>
      <protection locked="0"/>
    </xf>
    <xf numFmtId="0" fontId="110" fillId="27" borderId="12" xfId="56" applyFont="1" applyFill="1" applyBorder="1" applyAlignment="1" applyProtection="1">
      <alignment horizontal="center" vertical="center" wrapText="1"/>
      <protection locked="0"/>
    </xf>
    <xf numFmtId="0" fontId="108" fillId="27" borderId="12" xfId="56" applyFont="1" applyFill="1" applyBorder="1" applyAlignment="1" applyProtection="1">
      <alignment horizontal="center" vertical="center" wrapText="1"/>
      <protection locked="0"/>
    </xf>
    <xf numFmtId="0" fontId="114" fillId="28" borderId="0" xfId="48" applyFont="1" applyFill="1" applyBorder="1" applyAlignment="1" applyProtection="1">
      <alignment horizontal="center" vertical="center"/>
      <protection/>
    </xf>
    <xf numFmtId="0" fontId="28" fillId="0" borderId="0" xfId="56" applyFont="1" applyAlignment="1" applyProtection="1">
      <alignment horizontal="center" vertical="center" wrapText="1"/>
      <protection locked="0"/>
    </xf>
    <xf numFmtId="203" fontId="28" fillId="0" borderId="0" xfId="56" applyNumberFormat="1" applyFont="1" applyAlignment="1" applyProtection="1">
      <alignment horizontal="center" vertical="center" wrapText="1"/>
      <protection locked="0"/>
    </xf>
    <xf numFmtId="203" fontId="28" fillId="0" borderId="0" xfId="56" applyNumberFormat="1" applyFont="1" applyFill="1" applyAlignment="1">
      <alignment horizontal="center" vertical="center"/>
      <protection/>
    </xf>
    <xf numFmtId="0" fontId="28" fillId="0" borderId="0" xfId="56" applyFont="1" applyFill="1" applyAlignment="1">
      <alignment horizontal="center" vertical="center"/>
      <protection/>
    </xf>
    <xf numFmtId="206" fontId="28" fillId="0" borderId="0" xfId="56" applyNumberFormat="1" applyFont="1" applyAlignment="1" applyProtection="1">
      <alignment horizontal="center" vertical="center" wrapText="1"/>
      <protection locked="0"/>
    </xf>
    <xf numFmtId="206" fontId="28" fillId="0" borderId="0" xfId="56" applyNumberFormat="1" applyFont="1" applyFill="1" applyAlignment="1">
      <alignment horizontal="center" vertical="center"/>
      <protection/>
    </xf>
    <xf numFmtId="0" fontId="24" fillId="0" borderId="0" xfId="56" applyFont="1" applyAlignment="1" applyProtection="1">
      <alignment horizontal="center" vertical="center" wrapText="1"/>
      <protection locked="0"/>
    </xf>
    <xf numFmtId="0" fontId="24" fillId="0" borderId="0" xfId="56" applyFont="1" applyFill="1" applyAlignment="1">
      <alignment horizontal="center" vertical="center"/>
      <protection/>
    </xf>
    <xf numFmtId="207" fontId="24" fillId="0" borderId="0" xfId="56" applyNumberFormat="1" applyFont="1" applyAlignment="1" applyProtection="1">
      <alignment horizontal="center" vertical="center" wrapText="1"/>
      <protection locked="0"/>
    </xf>
    <xf numFmtId="207" fontId="24" fillId="0" borderId="0" xfId="56" applyNumberFormat="1" applyFont="1" applyFill="1" applyAlignment="1">
      <alignment horizontal="center" vertical="center"/>
      <protection/>
    </xf>
    <xf numFmtId="0" fontId="28" fillId="0" borderId="0" xfId="56" applyFont="1" applyAlignment="1" applyProtection="1">
      <alignment horizontal="center" vertical="center" wrapText="1"/>
      <protection locked="0"/>
    </xf>
    <xf numFmtId="203" fontId="28" fillId="0" borderId="0" xfId="56" applyNumberFormat="1" applyFont="1" applyAlignment="1" applyProtection="1">
      <alignment horizontal="center" vertical="center" wrapText="1"/>
      <protection locked="0"/>
    </xf>
    <xf numFmtId="203" fontId="28" fillId="0" borderId="0" xfId="56" applyNumberFormat="1" applyFont="1" applyFill="1" applyAlignment="1" applyProtection="1">
      <alignment horizontal="center" vertical="center" wrapText="1"/>
      <protection locked="0"/>
    </xf>
    <xf numFmtId="207" fontId="28" fillId="0" borderId="0" xfId="56" applyNumberFormat="1" applyFont="1" applyAlignment="1" applyProtection="1">
      <alignment horizontal="center" vertical="center" wrapText="1"/>
      <protection locked="0"/>
    </xf>
    <xf numFmtId="207" fontId="28" fillId="0" borderId="0" xfId="56" applyNumberFormat="1" applyFont="1" applyFill="1" applyAlignment="1" applyProtection="1">
      <alignment horizontal="center" vertical="center" wrapText="1"/>
      <protection locked="0"/>
    </xf>
    <xf numFmtId="0" fontId="35" fillId="25" borderId="0" xfId="56" applyFont="1" applyFill="1" applyBorder="1" applyAlignment="1" applyProtection="1">
      <alignment horizontal="center" vertical="center" wrapText="1"/>
      <protection locked="0"/>
    </xf>
    <xf numFmtId="0" fontId="28" fillId="25" borderId="11" xfId="56" applyFont="1" applyFill="1" applyBorder="1" applyAlignment="1" applyProtection="1">
      <alignment horizontal="right" vertical="center" wrapText="1"/>
      <protection locked="0"/>
    </xf>
    <xf numFmtId="0" fontId="113" fillId="30" borderId="24" xfId="56" applyFont="1" applyFill="1" applyBorder="1" applyAlignment="1">
      <alignment vertical="center"/>
      <protection/>
    </xf>
    <xf numFmtId="0" fontId="113" fillId="30" borderId="23" xfId="56" applyFont="1" applyFill="1" applyBorder="1" applyAlignment="1">
      <alignment vertical="center"/>
      <protection/>
    </xf>
    <xf numFmtId="0" fontId="113" fillId="30" borderId="25" xfId="56" applyFont="1" applyFill="1" applyBorder="1" applyAlignment="1">
      <alignment vertical="center"/>
      <protection/>
    </xf>
    <xf numFmtId="190" fontId="25" fillId="24" borderId="0" xfId="56" applyNumberFormat="1" applyFont="1" applyFill="1" applyBorder="1" applyAlignment="1" applyProtection="1">
      <alignment horizontal="center" vertical="center" wrapText="1"/>
      <protection locked="0"/>
    </xf>
    <xf numFmtId="0" fontId="126" fillId="30" borderId="23" xfId="56" applyFont="1" applyFill="1" applyBorder="1" applyAlignment="1">
      <alignment horizontal="right" vertical="center"/>
      <protection/>
    </xf>
    <xf numFmtId="49" fontId="127" fillId="30" borderId="23" xfId="56" applyNumberFormat="1" applyFont="1" applyFill="1" applyBorder="1" applyAlignment="1">
      <alignment horizontal="left" vertical="center"/>
      <protection/>
    </xf>
    <xf numFmtId="0" fontId="128" fillId="0" borderId="12" xfId="56" applyNumberFormat="1" applyFont="1" applyFill="1" applyBorder="1" applyAlignment="1">
      <alignment horizontal="center" vertical="center"/>
      <protection/>
    </xf>
    <xf numFmtId="0" fontId="22" fillId="0" borderId="12" xfId="0" applyFont="1" applyBorder="1" applyAlignment="1">
      <alignment vertical="center"/>
    </xf>
    <xf numFmtId="0" fontId="37" fillId="0" borderId="12" xfId="0" applyFont="1" applyBorder="1" applyAlignment="1">
      <alignment vertical="center" wrapText="1"/>
    </xf>
    <xf numFmtId="0" fontId="22" fillId="0" borderId="0" xfId="0" applyFont="1" applyAlignment="1">
      <alignment vertical="center"/>
    </xf>
    <xf numFmtId="0" fontId="0" fillId="0" borderId="0" xfId="0" applyFont="1" applyAlignment="1">
      <alignment vertical="center"/>
    </xf>
    <xf numFmtId="49" fontId="75" fillId="0" borderId="12" xfId="56" applyNumberFormat="1" applyFont="1" applyFill="1" applyBorder="1" applyAlignment="1">
      <alignment horizontal="center" vertical="center"/>
      <protection/>
    </xf>
    <xf numFmtId="49" fontId="75" fillId="33" borderId="12" xfId="56" applyNumberFormat="1" applyFont="1" applyFill="1" applyBorder="1" applyAlignment="1" applyProtection="1">
      <alignment horizontal="center" vertical="center"/>
      <protection hidden="1" locked="0"/>
    </xf>
    <xf numFmtId="49" fontId="75" fillId="33" borderId="12" xfId="56" applyNumberFormat="1" applyFont="1" applyFill="1" applyBorder="1" applyAlignment="1">
      <alignment horizontal="center" vertical="center"/>
      <protection/>
    </xf>
    <xf numFmtId="49" fontId="75" fillId="0" borderId="12" xfId="56" applyNumberFormat="1" applyFont="1" applyFill="1" applyBorder="1" applyAlignment="1" applyProtection="1">
      <alignment horizontal="center" vertical="center"/>
      <protection hidden="1" locked="0"/>
    </xf>
    <xf numFmtId="49" fontId="75" fillId="33" borderId="12" xfId="56" applyNumberFormat="1" applyFont="1" applyFill="1" applyBorder="1" applyAlignment="1">
      <alignment vertical="center"/>
      <protection/>
    </xf>
    <xf numFmtId="49" fontId="75" fillId="0" borderId="12" xfId="56" applyNumberFormat="1" applyFont="1" applyFill="1" applyBorder="1" applyAlignment="1">
      <alignment vertical="center"/>
      <protection/>
    </xf>
    <xf numFmtId="1" fontId="129" fillId="34" borderId="12" xfId="0" applyNumberFormat="1" applyFont="1" applyFill="1" applyBorder="1" applyAlignment="1">
      <alignment horizontal="center" vertical="center"/>
    </xf>
    <xf numFmtId="0" fontId="129" fillId="35" borderId="12" xfId="0" applyFont="1" applyFill="1" applyBorder="1" applyAlignment="1">
      <alignment horizontal="center" vertical="center"/>
    </xf>
    <xf numFmtId="0" fontId="129" fillId="36" borderId="12" xfId="0" applyFont="1" applyFill="1" applyBorder="1" applyAlignment="1">
      <alignment horizontal="center" vertical="center"/>
    </xf>
    <xf numFmtId="0" fontId="23" fillId="0" borderId="12" xfId="0" applyFont="1" applyBorder="1" applyAlignment="1">
      <alignment horizontal="left" vertical="center"/>
    </xf>
    <xf numFmtId="203" fontId="77" fillId="0" borderId="12" xfId="0" applyNumberFormat="1" applyFont="1" applyBorder="1" applyAlignment="1">
      <alignment horizontal="center" vertical="center"/>
    </xf>
    <xf numFmtId="0" fontId="130" fillId="0" borderId="12" xfId="0" applyFont="1" applyBorder="1" applyAlignment="1">
      <alignment horizontal="center" vertical="center"/>
    </xf>
    <xf numFmtId="206" fontId="77" fillId="31" borderId="12" xfId="0" applyNumberFormat="1" applyFont="1" applyFill="1" applyBorder="1" applyAlignment="1">
      <alignment horizontal="center" vertical="center"/>
    </xf>
    <xf numFmtId="0" fontId="130" fillId="31" borderId="12" xfId="0" applyFont="1" applyFill="1" applyBorder="1" applyAlignment="1">
      <alignment horizontal="center" vertical="center"/>
    </xf>
    <xf numFmtId="207" fontId="77" fillId="26" borderId="12" xfId="0" applyNumberFormat="1" applyFont="1" applyFill="1" applyBorder="1" applyAlignment="1">
      <alignment horizontal="center" vertical="center"/>
    </xf>
    <xf numFmtId="0" fontId="130" fillId="26" borderId="12" xfId="0" applyFont="1" applyFill="1" applyBorder="1" applyAlignment="1">
      <alignment horizontal="center" vertical="center"/>
    </xf>
    <xf numFmtId="207" fontId="77" fillId="31" borderId="12" xfId="0" applyNumberFormat="1" applyFont="1" applyFill="1" applyBorder="1" applyAlignment="1">
      <alignment horizontal="center" vertical="center"/>
    </xf>
    <xf numFmtId="0" fontId="115" fillId="37" borderId="12" xfId="56" applyFont="1" applyFill="1" applyBorder="1" applyAlignment="1" applyProtection="1">
      <alignment horizontal="center" vertical="center" wrapText="1"/>
      <protection hidden="1"/>
    </xf>
    <xf numFmtId="14" fontId="22" fillId="37" borderId="12" xfId="56" applyNumberFormat="1" applyFont="1" applyFill="1" applyBorder="1" applyAlignment="1" applyProtection="1">
      <alignment horizontal="center" vertical="center" wrapText="1"/>
      <protection locked="0"/>
    </xf>
    <xf numFmtId="0" fontId="22" fillId="37" borderId="12" xfId="56" applyFont="1" applyFill="1" applyBorder="1" applyAlignment="1" applyProtection="1">
      <alignment vertical="center" wrapText="1"/>
      <protection locked="0"/>
    </xf>
    <xf numFmtId="0" fontId="22" fillId="37" borderId="12" xfId="56" applyFont="1" applyFill="1" applyBorder="1" applyAlignment="1" applyProtection="1">
      <alignment horizontal="left" vertical="center" wrapText="1"/>
      <protection locked="0"/>
    </xf>
    <xf numFmtId="203" fontId="22" fillId="37" borderId="12" xfId="56" applyNumberFormat="1" applyFont="1" applyFill="1" applyBorder="1" applyAlignment="1" applyProtection="1">
      <alignment horizontal="center" vertical="center" wrapText="1"/>
      <protection locked="0"/>
    </xf>
    <xf numFmtId="49" fontId="22" fillId="37" borderId="12" xfId="56" applyNumberFormat="1" applyFont="1" applyFill="1" applyBorder="1" applyAlignment="1" applyProtection="1">
      <alignment horizontal="center" vertical="center" wrapText="1"/>
      <protection locked="0"/>
    </xf>
    <xf numFmtId="1" fontId="22" fillId="37" borderId="12" xfId="56" applyNumberFormat="1" applyFont="1" applyFill="1" applyBorder="1" applyAlignment="1" applyProtection="1">
      <alignment horizontal="center" vertical="center" wrapText="1"/>
      <protection locked="0"/>
    </xf>
    <xf numFmtId="0" fontId="115" fillId="38" borderId="12" xfId="56" applyFont="1" applyFill="1" applyBorder="1" applyAlignment="1" applyProtection="1">
      <alignment horizontal="center" vertical="center" wrapText="1"/>
      <protection hidden="1"/>
    </xf>
    <xf numFmtId="14" fontId="22" fillId="38" borderId="12" xfId="56" applyNumberFormat="1" applyFont="1" applyFill="1" applyBorder="1" applyAlignment="1" applyProtection="1">
      <alignment horizontal="center" vertical="center" wrapText="1"/>
      <protection locked="0"/>
    </xf>
    <xf numFmtId="0" fontId="22" fillId="38" borderId="12" xfId="56" applyFont="1" applyFill="1" applyBorder="1" applyAlignment="1" applyProtection="1">
      <alignment vertical="center" wrapText="1"/>
      <protection locked="0"/>
    </xf>
    <xf numFmtId="0" fontId="22" fillId="38" borderId="12" xfId="56" applyFont="1" applyFill="1" applyBorder="1" applyAlignment="1" applyProtection="1">
      <alignment horizontal="left" vertical="center" wrapText="1"/>
      <protection locked="0"/>
    </xf>
    <xf numFmtId="203" fontId="22" fillId="38" borderId="12" xfId="56" applyNumberFormat="1" applyFont="1" applyFill="1" applyBorder="1" applyAlignment="1" applyProtection="1">
      <alignment horizontal="center" vertical="center" wrapText="1"/>
      <protection locked="0"/>
    </xf>
    <xf numFmtId="49" fontId="22" fillId="38" borderId="12" xfId="56" applyNumberFormat="1" applyFont="1" applyFill="1" applyBorder="1" applyAlignment="1" applyProtection="1">
      <alignment horizontal="center" vertical="center" wrapText="1"/>
      <protection locked="0"/>
    </xf>
    <xf numFmtId="1" fontId="22" fillId="38" borderId="12" xfId="56" applyNumberFormat="1" applyFont="1" applyFill="1" applyBorder="1" applyAlignment="1" applyProtection="1">
      <alignment horizontal="center" vertical="center" wrapText="1"/>
      <protection locked="0"/>
    </xf>
    <xf numFmtId="0" fontId="22" fillId="26" borderId="12" xfId="56" applyFont="1" applyFill="1" applyBorder="1" applyAlignment="1" applyProtection="1">
      <alignment horizontal="center" vertical="center" wrapText="1"/>
      <protection locked="0"/>
    </xf>
    <xf numFmtId="1" fontId="113" fillId="0" borderId="12" xfId="56" applyNumberFormat="1" applyFont="1" applyFill="1" applyBorder="1" applyAlignment="1" applyProtection="1">
      <alignment horizontal="center" vertical="center" wrapText="1"/>
      <protection locked="0"/>
    </xf>
    <xf numFmtId="0" fontId="41" fillId="0" borderId="12" xfId="56" applyFont="1" applyFill="1" applyBorder="1" applyAlignment="1">
      <alignment horizontal="center" vertical="center"/>
      <protection/>
    </xf>
    <xf numFmtId="0" fontId="131" fillId="0" borderId="12" xfId="56" applyFont="1" applyFill="1" applyBorder="1" applyAlignment="1">
      <alignment horizontal="center" vertical="center"/>
      <protection/>
    </xf>
    <xf numFmtId="1" fontId="113" fillId="0" borderId="12" xfId="56" applyNumberFormat="1" applyFont="1" applyFill="1" applyBorder="1" applyAlignment="1">
      <alignment horizontal="center" vertical="center"/>
      <protection/>
    </xf>
    <xf numFmtId="14" fontId="41" fillId="0" borderId="12" xfId="56" applyNumberFormat="1" applyFont="1" applyFill="1" applyBorder="1" applyAlignment="1">
      <alignment horizontal="center" vertical="center"/>
      <protection/>
    </xf>
    <xf numFmtId="0" fontId="41" fillId="0" borderId="12" xfId="56" applyNumberFormat="1" applyFont="1" applyFill="1" applyBorder="1" applyAlignment="1">
      <alignment horizontal="left" vertical="center" wrapText="1"/>
      <protection/>
    </xf>
    <xf numFmtId="203" fontId="41" fillId="0" borderId="12" xfId="56" applyNumberFormat="1" applyFont="1" applyFill="1" applyBorder="1" applyAlignment="1">
      <alignment horizontal="center" vertical="center"/>
      <protection/>
    </xf>
    <xf numFmtId="206" fontId="41" fillId="0" borderId="12" xfId="56" applyNumberFormat="1" applyFont="1" applyFill="1" applyBorder="1" applyAlignment="1">
      <alignment horizontal="center" vertical="center"/>
      <protection/>
    </xf>
    <xf numFmtId="1" fontId="113" fillId="0" borderId="12" xfId="56" applyNumberFormat="1" applyFont="1" applyFill="1" applyBorder="1" applyAlignment="1">
      <alignment horizontal="center" vertical="center" wrapText="1"/>
      <protection/>
    </xf>
    <xf numFmtId="14" fontId="132" fillId="0" borderId="12" xfId="56" applyNumberFormat="1" applyFont="1" applyFill="1" applyBorder="1" applyAlignment="1">
      <alignment horizontal="center" vertical="center" wrapText="1"/>
      <protection/>
    </xf>
    <xf numFmtId="0" fontId="132" fillId="0" borderId="12" xfId="56" applyFont="1" applyFill="1" applyBorder="1" applyAlignment="1">
      <alignment vertical="center" wrapText="1"/>
      <protection/>
    </xf>
    <xf numFmtId="0" fontId="132" fillId="0" borderId="12" xfId="56" applyFont="1" applyFill="1" applyBorder="1" applyAlignment="1">
      <alignment horizontal="center" vertical="center" wrapText="1"/>
      <protection/>
    </xf>
    <xf numFmtId="0" fontId="41" fillId="0" borderId="12" xfId="56" applyFont="1" applyFill="1" applyBorder="1" applyAlignment="1" applyProtection="1">
      <alignment horizontal="center" vertical="center" wrapText="1"/>
      <protection locked="0"/>
    </xf>
    <xf numFmtId="0" fontId="131" fillId="0" borderId="12" xfId="56" applyFont="1" applyFill="1" applyBorder="1" applyAlignment="1" applyProtection="1">
      <alignment horizontal="center" vertical="center" wrapText="1"/>
      <protection locked="0"/>
    </xf>
    <xf numFmtId="14" fontId="41" fillId="0" borderId="12" xfId="56" applyNumberFormat="1" applyFont="1" applyFill="1" applyBorder="1" applyAlignment="1" applyProtection="1">
      <alignment horizontal="center" vertical="center" wrapText="1"/>
      <protection locked="0"/>
    </xf>
    <xf numFmtId="0" fontId="41" fillId="0" borderId="12" xfId="56" applyFont="1" applyFill="1" applyBorder="1" applyAlignment="1" applyProtection="1">
      <alignment horizontal="left" vertical="center" wrapText="1"/>
      <protection locked="0"/>
    </xf>
    <xf numFmtId="1" fontId="41" fillId="0" borderId="12" xfId="56" applyNumberFormat="1" applyFont="1" applyFill="1" applyBorder="1" applyAlignment="1">
      <alignment horizontal="center" vertical="center"/>
      <protection/>
    </xf>
    <xf numFmtId="0" fontId="113" fillId="0" borderId="12" xfId="56" applyFont="1" applyFill="1" applyBorder="1" applyAlignment="1">
      <alignment horizontal="center" vertical="center"/>
      <protection/>
    </xf>
    <xf numFmtId="0" fontId="41" fillId="0" borderId="12" xfId="56" applyFont="1" applyFill="1" applyBorder="1" applyAlignment="1">
      <alignment horizontal="left" vertical="center" wrapText="1"/>
      <protection/>
    </xf>
    <xf numFmtId="0" fontId="132" fillId="0" borderId="12" xfId="56" applyFont="1" applyFill="1" applyBorder="1" applyAlignment="1">
      <alignment horizontal="left" vertical="center" wrapText="1"/>
      <protection/>
    </xf>
    <xf numFmtId="0" fontId="42" fillId="0" borderId="12" xfId="56" applyFont="1" applyFill="1" applyBorder="1" applyAlignment="1" applyProtection="1">
      <alignment horizontal="center" vertical="center" wrapText="1"/>
      <protection locked="0"/>
    </xf>
    <xf numFmtId="0" fontId="133" fillId="0" borderId="12" xfId="56" applyFont="1" applyFill="1" applyBorder="1" applyAlignment="1" applyProtection="1">
      <alignment horizontal="center" vertical="center" wrapText="1"/>
      <protection locked="0"/>
    </xf>
    <xf numFmtId="1" fontId="114" fillId="0" borderId="12" xfId="56" applyNumberFormat="1" applyFont="1" applyFill="1" applyBorder="1" applyAlignment="1" applyProtection="1">
      <alignment horizontal="center" vertical="center" wrapText="1"/>
      <protection locked="0"/>
    </xf>
    <xf numFmtId="14" fontId="42" fillId="0" borderId="12" xfId="56" applyNumberFormat="1" applyFont="1" applyFill="1" applyBorder="1" applyAlignment="1" applyProtection="1">
      <alignment horizontal="center" vertical="center" wrapText="1"/>
      <protection locked="0"/>
    </xf>
    <xf numFmtId="0" fontId="42" fillId="0" borderId="12" xfId="56" applyFont="1" applyFill="1" applyBorder="1" applyAlignment="1" applyProtection="1">
      <alignment horizontal="left" vertical="center" wrapText="1"/>
      <protection locked="0"/>
    </xf>
    <xf numFmtId="207" fontId="42" fillId="0" borderId="12" xfId="56" applyNumberFormat="1" applyFont="1" applyFill="1" applyBorder="1" applyAlignment="1" applyProtection="1">
      <alignment horizontal="center" vertical="center" wrapText="1"/>
      <protection locked="0"/>
    </xf>
    <xf numFmtId="207" fontId="134" fillId="0" borderId="12" xfId="56" applyNumberFormat="1" applyFont="1" applyFill="1" applyBorder="1" applyAlignment="1" applyProtection="1">
      <alignment horizontal="center" vertical="center" wrapText="1"/>
      <protection locked="0"/>
    </xf>
    <xf numFmtId="207" fontId="135" fillId="0" borderId="12" xfId="56" applyNumberFormat="1" applyFont="1" applyFill="1" applyBorder="1" applyAlignment="1" applyProtection="1">
      <alignment horizontal="center" vertical="center" wrapText="1"/>
      <protection locked="0"/>
    </xf>
    <xf numFmtId="207" fontId="136" fillId="0" borderId="12" xfId="56" applyNumberFormat="1" applyFont="1" applyFill="1" applyBorder="1" applyAlignment="1" applyProtection="1">
      <alignment horizontal="center" vertical="center" wrapText="1"/>
      <protection hidden="1"/>
    </xf>
    <xf numFmtId="49" fontId="24" fillId="0" borderId="12" xfId="56" applyNumberFormat="1" applyFont="1" applyFill="1" applyBorder="1" applyAlignment="1" applyProtection="1">
      <alignment vertical="center" wrapText="1"/>
      <protection locked="0"/>
    </xf>
    <xf numFmtId="0" fontId="75" fillId="0" borderId="12" xfId="56" applyFont="1" applyFill="1" applyBorder="1" applyAlignment="1">
      <alignment horizontal="center" vertical="center"/>
      <protection/>
    </xf>
    <xf numFmtId="0" fontId="137" fillId="0" borderId="12" xfId="56" applyFont="1" applyFill="1" applyBorder="1" applyAlignment="1">
      <alignment horizontal="center" vertical="center"/>
      <protection/>
    </xf>
    <xf numFmtId="1" fontId="129" fillId="0" borderId="12" xfId="56" applyNumberFormat="1" applyFont="1" applyFill="1" applyBorder="1" applyAlignment="1">
      <alignment horizontal="center" vertical="center" wrapText="1"/>
      <protection/>
    </xf>
    <xf numFmtId="14" fontId="138" fillId="0" borderId="12" xfId="56" applyNumberFormat="1" applyFont="1" applyFill="1" applyBorder="1" applyAlignment="1">
      <alignment horizontal="center" vertical="center" wrapText="1"/>
      <protection/>
    </xf>
    <xf numFmtId="0" fontId="138" fillId="0" borderId="12" xfId="56" applyFont="1" applyFill="1" applyBorder="1" applyAlignment="1">
      <alignment horizontal="left" vertical="center" wrapText="1"/>
      <protection/>
    </xf>
    <xf numFmtId="1" fontId="115" fillId="0" borderId="12" xfId="56" applyNumberFormat="1" applyFont="1" applyFill="1" applyBorder="1" applyAlignment="1">
      <alignment horizontal="center" vertical="center" wrapText="1"/>
      <protection/>
    </xf>
    <xf numFmtId="0" fontId="22" fillId="0" borderId="12" xfId="56" applyNumberFormat="1" applyFont="1" applyFill="1" applyBorder="1" applyAlignment="1">
      <alignment horizontal="left" vertical="center" wrapText="1"/>
      <protection/>
    </xf>
    <xf numFmtId="14" fontId="22" fillId="0" borderId="12" xfId="56" applyNumberFormat="1" applyFont="1" applyFill="1" applyBorder="1" applyAlignment="1">
      <alignment horizontal="center" vertical="center"/>
      <protection/>
    </xf>
    <xf numFmtId="1" fontId="112" fillId="0" borderId="12" xfId="56" applyNumberFormat="1" applyFont="1" applyFill="1" applyBorder="1" applyAlignment="1">
      <alignment horizontal="center" vertical="center" wrapText="1"/>
      <protection/>
    </xf>
    <xf numFmtId="14" fontId="52" fillId="0" borderId="12" xfId="56" applyNumberFormat="1" applyFont="1" applyFill="1" applyBorder="1" applyAlignment="1">
      <alignment horizontal="center" vertical="center" wrapText="1"/>
      <protection/>
    </xf>
    <xf numFmtId="0" fontId="52" fillId="0" borderId="12" xfId="56" applyNumberFormat="1" applyFont="1" applyFill="1" applyBorder="1" applyAlignment="1">
      <alignment horizontal="left" vertical="center" wrapText="1"/>
      <protection/>
    </xf>
    <xf numFmtId="0" fontId="112" fillId="0" borderId="12" xfId="56" applyFont="1" applyFill="1" applyBorder="1" applyAlignment="1">
      <alignment horizontal="center" vertical="center" wrapText="1"/>
      <protection/>
    </xf>
    <xf numFmtId="0" fontId="52" fillId="0" borderId="12" xfId="56" applyFont="1" applyFill="1" applyBorder="1" applyAlignment="1">
      <alignment horizontal="left" vertical="center" wrapText="1"/>
      <protection/>
    </xf>
    <xf numFmtId="0" fontId="52" fillId="26" borderId="0" xfId="0" applyFont="1" applyFill="1" applyAlignment="1">
      <alignment horizontal="center" vertical="center"/>
    </xf>
    <xf numFmtId="0" fontId="112" fillId="26" borderId="0" xfId="0" applyFont="1" applyFill="1" applyAlignment="1">
      <alignment horizontal="center" vertical="center"/>
    </xf>
    <xf numFmtId="0" fontId="58" fillId="26" borderId="0" xfId="0" applyFont="1" applyFill="1" applyAlignment="1">
      <alignment horizontal="center" vertical="center"/>
    </xf>
    <xf numFmtId="0" fontId="107" fillId="26" borderId="0" xfId="0" applyFont="1" applyFill="1" applyAlignment="1">
      <alignment horizontal="center" vertical="center"/>
    </xf>
    <xf numFmtId="0" fontId="139" fillId="26" borderId="0" xfId="0" applyFont="1" applyFill="1" applyAlignment="1">
      <alignment horizontal="center" vertical="center"/>
    </xf>
    <xf numFmtId="0" fontId="112" fillId="26" borderId="0" xfId="0" applyFont="1" applyFill="1" applyAlignment="1">
      <alignment horizontal="center" vertical="center" wrapText="1"/>
    </xf>
    <xf numFmtId="0" fontId="58" fillId="26" borderId="0" xfId="0" applyFont="1" applyFill="1" applyAlignment="1">
      <alignment horizontal="center" vertical="center" wrapText="1"/>
    </xf>
    <xf numFmtId="0" fontId="52" fillId="26" borderId="0" xfId="0" applyFont="1" applyFill="1" applyAlignment="1">
      <alignment horizontal="center" vertical="center" wrapText="1"/>
    </xf>
    <xf numFmtId="0" fontId="53" fillId="0" borderId="0" xfId="56" applyFont="1" applyFill="1" applyBorder="1" applyAlignment="1">
      <alignment horizontal="center" vertical="center"/>
      <protection/>
    </xf>
    <xf numFmtId="0" fontId="24" fillId="34" borderId="12" xfId="0" applyFont="1" applyFill="1" applyBorder="1" applyAlignment="1">
      <alignment horizontal="center" vertical="center"/>
    </xf>
    <xf numFmtId="0" fontId="24" fillId="28" borderId="12" xfId="0" applyFont="1" applyFill="1" applyBorder="1" applyAlignment="1">
      <alignment horizontal="center" vertical="center"/>
    </xf>
    <xf numFmtId="0" fontId="74" fillId="25" borderId="10" xfId="56" applyFont="1" applyFill="1" applyBorder="1" applyAlignment="1" applyProtection="1">
      <alignment vertical="center" wrapText="1"/>
      <protection locked="0"/>
    </xf>
    <xf numFmtId="0" fontId="70" fillId="25" borderId="10" xfId="56" applyFont="1" applyFill="1" applyBorder="1" applyAlignment="1" applyProtection="1">
      <alignment vertical="center" wrapText="1"/>
      <protection locked="0"/>
    </xf>
    <xf numFmtId="0" fontId="70" fillId="25" borderId="11" xfId="56" applyFont="1" applyFill="1" applyBorder="1" applyAlignment="1" applyProtection="1">
      <alignment vertical="center" wrapText="1"/>
      <protection locked="0"/>
    </xf>
    <xf numFmtId="0" fontId="110" fillId="30" borderId="26" xfId="56" applyFont="1" applyFill="1" applyBorder="1" applyAlignment="1">
      <alignment vertical="center" wrapText="1"/>
      <protection/>
    </xf>
    <xf numFmtId="0" fontId="110" fillId="30" borderId="26" xfId="56" applyFont="1" applyFill="1" applyBorder="1" applyAlignment="1">
      <alignment textRotation="90"/>
      <protection/>
    </xf>
    <xf numFmtId="207" fontId="77" fillId="39" borderId="12" xfId="0" applyNumberFormat="1" applyFont="1" applyFill="1" applyBorder="1" applyAlignment="1">
      <alignment horizontal="center" vertical="center"/>
    </xf>
    <xf numFmtId="0" fontId="130" fillId="39" borderId="12" xfId="0" applyFont="1" applyFill="1" applyBorder="1" applyAlignment="1">
      <alignment horizontal="center" vertical="center"/>
    </xf>
    <xf numFmtId="207" fontId="77" fillId="0" borderId="12" xfId="0" applyNumberFormat="1" applyFont="1" applyFill="1" applyBorder="1" applyAlignment="1">
      <alignment horizontal="center" vertical="center"/>
    </xf>
    <xf numFmtId="0" fontId="130" fillId="0" borderId="12" xfId="0" applyFont="1" applyFill="1" applyBorder="1" applyAlignment="1">
      <alignment horizontal="center" vertical="center"/>
    </xf>
    <xf numFmtId="0" fontId="113" fillId="29" borderId="13" xfId="48" applyFont="1" applyFill="1" applyBorder="1" applyAlignment="1" applyProtection="1">
      <alignment horizontal="left" vertical="center" wrapText="1"/>
      <protection/>
    </xf>
    <xf numFmtId="0" fontId="113" fillId="29" borderId="13" xfId="48" applyFont="1" applyFill="1" applyBorder="1" applyAlignment="1" applyProtection="1">
      <alignment horizontal="center" vertical="center" wrapText="1"/>
      <protection/>
    </xf>
    <xf numFmtId="0" fontId="112" fillId="29" borderId="22" xfId="48" applyFont="1" applyFill="1" applyBorder="1" applyAlignment="1" applyProtection="1">
      <alignment horizontal="center" vertical="center" wrapText="1"/>
      <protection/>
    </xf>
    <xf numFmtId="0" fontId="110" fillId="30" borderId="26" xfId="56" applyFont="1" applyFill="1" applyBorder="1" applyAlignment="1">
      <alignment horizontal="center" vertical="center" wrapText="1"/>
      <protection/>
    </xf>
    <xf numFmtId="0" fontId="113" fillId="0" borderId="0" xfId="0" applyFont="1" applyAlignment="1">
      <alignment/>
    </xf>
    <xf numFmtId="0" fontId="0" fillId="0" borderId="0" xfId="0" applyAlignment="1">
      <alignment horizontal="center" vertical="center"/>
    </xf>
    <xf numFmtId="0" fontId="130" fillId="0" borderId="0" xfId="56" applyFont="1" applyFill="1" applyAlignment="1" applyProtection="1">
      <alignment horizontal="center" vertical="center" wrapText="1"/>
      <protection locked="0"/>
    </xf>
    <xf numFmtId="0" fontId="130" fillId="26" borderId="0" xfId="56" applyFont="1" applyFill="1" applyAlignment="1" applyProtection="1">
      <alignment horizontal="center" vertical="center" wrapText="1"/>
      <protection locked="0"/>
    </xf>
    <xf numFmtId="0" fontId="140" fillId="37" borderId="12" xfId="56" applyFont="1" applyFill="1" applyBorder="1" applyAlignment="1" applyProtection="1">
      <alignment horizontal="center" vertical="center" wrapText="1"/>
      <protection locked="0"/>
    </xf>
    <xf numFmtId="0" fontId="140" fillId="38" borderId="12" xfId="56" applyFont="1" applyFill="1" applyBorder="1" applyAlignment="1" applyProtection="1">
      <alignment horizontal="center" vertical="center" wrapText="1"/>
      <protection locked="0"/>
    </xf>
    <xf numFmtId="0" fontId="24" fillId="40" borderId="23" xfId="0" applyFont="1" applyFill="1" applyBorder="1" applyAlignment="1">
      <alignment horizontal="center" vertical="center"/>
    </xf>
    <xf numFmtId="0" fontId="113" fillId="30" borderId="24" xfId="56" applyFont="1" applyFill="1" applyBorder="1" applyAlignment="1">
      <alignment horizontal="center" vertical="center"/>
      <protection/>
    </xf>
    <xf numFmtId="0" fontId="113" fillId="30" borderId="23" xfId="56" applyFont="1" applyFill="1" applyBorder="1" applyAlignment="1">
      <alignment horizontal="center" vertical="center"/>
      <protection/>
    </xf>
    <xf numFmtId="14" fontId="25" fillId="0" borderId="0" xfId="56" applyNumberFormat="1" applyFont="1" applyFill="1" applyAlignment="1" applyProtection="1">
      <alignment vertical="center" wrapText="1"/>
      <protection locked="0"/>
    </xf>
    <xf numFmtId="14" fontId="22" fillId="0" borderId="12" xfId="56" applyNumberFormat="1" applyFont="1" applyFill="1" applyBorder="1" applyAlignment="1">
      <alignment horizontal="center" vertical="center" wrapText="1"/>
      <protection/>
    </xf>
    <xf numFmtId="0" fontId="41" fillId="40" borderId="12" xfId="56" applyFont="1" applyFill="1" applyBorder="1" applyAlignment="1">
      <alignment horizontal="center" vertical="center"/>
      <protection/>
    </xf>
    <xf numFmtId="0" fontId="113" fillId="40" borderId="12" xfId="56" applyFont="1" applyFill="1" applyBorder="1" applyAlignment="1">
      <alignment horizontal="center" vertical="center"/>
      <protection/>
    </xf>
    <xf numFmtId="14" fontId="41" fillId="40" borderId="12" xfId="56" applyNumberFormat="1" applyFont="1" applyFill="1" applyBorder="1" applyAlignment="1">
      <alignment horizontal="center" vertical="center"/>
      <protection/>
    </xf>
    <xf numFmtId="0" fontId="41" fillId="40" borderId="12" xfId="56" applyFont="1" applyFill="1" applyBorder="1" applyAlignment="1">
      <alignment horizontal="left" vertical="center" wrapText="1"/>
      <protection/>
    </xf>
    <xf numFmtId="0" fontId="132" fillId="40" borderId="12" xfId="56" applyFont="1" applyFill="1" applyBorder="1" applyAlignment="1">
      <alignment horizontal="left" vertical="center" wrapText="1"/>
      <protection/>
    </xf>
    <xf numFmtId="203" fontId="41" fillId="40" borderId="12" xfId="56" applyNumberFormat="1" applyFont="1" applyFill="1" applyBorder="1" applyAlignment="1">
      <alignment horizontal="center" vertical="center"/>
      <protection/>
    </xf>
    <xf numFmtId="186" fontId="113" fillId="0" borderId="12" xfId="56" applyNumberFormat="1" applyFont="1" applyFill="1" applyBorder="1" applyAlignment="1">
      <alignment horizontal="center" vertical="center"/>
      <protection/>
    </xf>
    <xf numFmtId="186" fontId="129" fillId="34" borderId="12" xfId="0" applyNumberFormat="1" applyFont="1" applyFill="1" applyBorder="1" applyAlignment="1">
      <alignment horizontal="center" vertical="center"/>
    </xf>
    <xf numFmtId="207" fontId="133" fillId="0" borderId="12" xfId="56" applyNumberFormat="1" applyFont="1" applyFill="1" applyBorder="1" applyAlignment="1" applyProtection="1">
      <alignment horizontal="center" vertical="center" wrapText="1"/>
      <protection locked="0"/>
    </xf>
    <xf numFmtId="207" fontId="114" fillId="0" borderId="12" xfId="56" applyNumberFormat="1" applyFont="1" applyFill="1" applyBorder="1" applyAlignment="1" applyProtection="1">
      <alignment horizontal="center" vertical="center" wrapText="1"/>
      <protection hidden="1"/>
    </xf>
    <xf numFmtId="0" fontId="42" fillId="40" borderId="12" xfId="56" applyFont="1" applyFill="1" applyBorder="1" applyAlignment="1" applyProtection="1">
      <alignment horizontal="center" vertical="center" wrapText="1"/>
      <protection locked="0"/>
    </xf>
    <xf numFmtId="0" fontId="133" fillId="40" borderId="12" xfId="56" applyFont="1" applyFill="1" applyBorder="1" applyAlignment="1" applyProtection="1">
      <alignment horizontal="center" vertical="center" wrapText="1"/>
      <protection locked="0"/>
    </xf>
    <xf numFmtId="1" fontId="114" fillId="40" borderId="12" xfId="56" applyNumberFormat="1" applyFont="1" applyFill="1" applyBorder="1" applyAlignment="1" applyProtection="1">
      <alignment horizontal="center" vertical="center" wrapText="1"/>
      <protection locked="0"/>
    </xf>
    <xf numFmtId="14" fontId="42" fillId="40" borderId="12" xfId="56" applyNumberFormat="1" applyFont="1" applyFill="1" applyBorder="1" applyAlignment="1" applyProtection="1">
      <alignment horizontal="center" vertical="center" wrapText="1"/>
      <protection locked="0"/>
    </xf>
    <xf numFmtId="0" fontId="42" fillId="40" borderId="12" xfId="56" applyFont="1" applyFill="1" applyBorder="1" applyAlignment="1" applyProtection="1">
      <alignment horizontal="left" vertical="center" wrapText="1"/>
      <protection locked="0"/>
    </xf>
    <xf numFmtId="207" fontId="42" fillId="40" borderId="12" xfId="56" applyNumberFormat="1" applyFont="1" applyFill="1" applyBorder="1" applyAlignment="1" applyProtection="1">
      <alignment horizontal="center" vertical="center" wrapText="1"/>
      <protection locked="0"/>
    </xf>
    <xf numFmtId="207" fontId="133" fillId="40" borderId="12" xfId="56" applyNumberFormat="1" applyFont="1" applyFill="1" applyBorder="1" applyAlignment="1" applyProtection="1">
      <alignment horizontal="center" vertical="center" wrapText="1"/>
      <protection locked="0"/>
    </xf>
    <xf numFmtId="207" fontId="135" fillId="40" borderId="12" xfId="56" applyNumberFormat="1" applyFont="1" applyFill="1" applyBorder="1" applyAlignment="1" applyProtection="1">
      <alignment horizontal="center" vertical="center" wrapText="1"/>
      <protection locked="0"/>
    </xf>
    <xf numFmtId="207" fontId="114" fillId="40" borderId="12" xfId="56" applyNumberFormat="1" applyFont="1" applyFill="1" applyBorder="1" applyAlignment="1" applyProtection="1">
      <alignment horizontal="center" vertical="center" wrapText="1"/>
      <protection hidden="1"/>
    </xf>
    <xf numFmtId="49" fontId="24" fillId="40" borderId="12" xfId="56" applyNumberFormat="1" applyFont="1" applyFill="1" applyBorder="1" applyAlignment="1" applyProtection="1">
      <alignment vertical="center" wrapText="1"/>
      <protection locked="0"/>
    </xf>
    <xf numFmtId="0" fontId="42" fillId="26" borderId="12" xfId="56" applyFont="1" applyFill="1" applyBorder="1" applyAlignment="1" applyProtection="1">
      <alignment horizontal="center" vertical="center" wrapText="1"/>
      <protection locked="0"/>
    </xf>
    <xf numFmtId="0" fontId="133" fillId="26" borderId="12" xfId="56" applyFont="1" applyFill="1" applyBorder="1" applyAlignment="1" applyProtection="1">
      <alignment horizontal="center" vertical="center" wrapText="1"/>
      <protection locked="0"/>
    </xf>
    <xf numFmtId="1" fontId="114" fillId="26" borderId="12" xfId="56" applyNumberFormat="1" applyFont="1" applyFill="1" applyBorder="1" applyAlignment="1" applyProtection="1">
      <alignment horizontal="center" vertical="center" wrapText="1"/>
      <protection locked="0"/>
    </xf>
    <xf numFmtId="14" fontId="42" fillId="26" borderId="12" xfId="56" applyNumberFormat="1" applyFont="1" applyFill="1" applyBorder="1" applyAlignment="1" applyProtection="1">
      <alignment horizontal="center" vertical="center" wrapText="1"/>
      <protection locked="0"/>
    </xf>
    <xf numFmtId="0" fontId="42" fillId="26" borderId="12" xfId="56" applyFont="1" applyFill="1" applyBorder="1" applyAlignment="1" applyProtection="1">
      <alignment horizontal="left" vertical="center" wrapText="1"/>
      <protection locked="0"/>
    </xf>
    <xf numFmtId="207" fontId="42" fillId="26" borderId="12" xfId="56" applyNumberFormat="1" applyFont="1" applyFill="1" applyBorder="1" applyAlignment="1" applyProtection="1">
      <alignment horizontal="center" vertical="center" wrapText="1"/>
      <protection locked="0"/>
    </xf>
    <xf numFmtId="207" fontId="133" fillId="26" borderId="12" xfId="56" applyNumberFormat="1" applyFont="1" applyFill="1" applyBorder="1" applyAlignment="1" applyProtection="1">
      <alignment horizontal="center" vertical="center" wrapText="1"/>
      <protection locked="0"/>
    </xf>
    <xf numFmtId="207" fontId="135" fillId="26" borderId="12" xfId="56" applyNumberFormat="1" applyFont="1" applyFill="1" applyBorder="1" applyAlignment="1" applyProtection="1">
      <alignment horizontal="center" vertical="center" wrapText="1"/>
      <protection locked="0"/>
    </xf>
    <xf numFmtId="207" fontId="114" fillId="26" borderId="12" xfId="56" applyNumberFormat="1" applyFont="1" applyFill="1" applyBorder="1" applyAlignment="1" applyProtection="1">
      <alignment horizontal="center" vertical="center" wrapText="1"/>
      <protection hidden="1"/>
    </xf>
    <xf numFmtId="49" fontId="24" fillId="26" borderId="12" xfId="56" applyNumberFormat="1" applyFont="1" applyFill="1" applyBorder="1" applyAlignment="1" applyProtection="1">
      <alignment vertical="center" wrapText="1"/>
      <protection locked="0"/>
    </xf>
    <xf numFmtId="3" fontId="41" fillId="0" borderId="12" xfId="56" applyNumberFormat="1" applyFont="1" applyFill="1" applyBorder="1" applyAlignment="1">
      <alignment horizontal="center" vertical="center"/>
      <protection/>
    </xf>
    <xf numFmtId="0" fontId="141" fillId="32" borderId="27" xfId="0" applyNumberFormat="1" applyFont="1" applyFill="1" applyBorder="1" applyAlignment="1">
      <alignment horizontal="center" vertical="center" wrapText="1"/>
    </xf>
    <xf numFmtId="206" fontId="41" fillId="0" borderId="12" xfId="56" applyNumberFormat="1" applyFont="1" applyFill="1" applyBorder="1" applyAlignment="1">
      <alignment horizontal="center" vertical="center" wrapText="1"/>
      <protection/>
    </xf>
    <xf numFmtId="207" fontId="52" fillId="31" borderId="12" xfId="0" applyNumberFormat="1" applyFont="1" applyFill="1" applyBorder="1" applyAlignment="1">
      <alignment horizontal="center" vertical="center"/>
    </xf>
    <xf numFmtId="180" fontId="123" fillId="32" borderId="27" xfId="0" applyNumberFormat="1" applyFont="1" applyFill="1" applyBorder="1" applyAlignment="1">
      <alignment horizontal="left" vertical="center" wrapText="1"/>
    </xf>
    <xf numFmtId="180" fontId="123" fillId="32" borderId="19" xfId="0" applyNumberFormat="1" applyFont="1" applyFill="1" applyBorder="1" applyAlignment="1">
      <alignment horizontal="left" vertical="center" wrapText="1"/>
    </xf>
    <xf numFmtId="180" fontId="123"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42" fillId="32" borderId="28" xfId="0" applyNumberFormat="1" applyFont="1" applyFill="1" applyBorder="1" applyAlignment="1">
      <alignment horizontal="right" vertical="center"/>
    </xf>
    <xf numFmtId="180" fontId="142" fillId="32" borderId="29" xfId="0" applyNumberFormat="1" applyFont="1" applyFill="1" applyBorder="1" applyAlignment="1">
      <alignment horizontal="right" vertical="center"/>
    </xf>
    <xf numFmtId="180" fontId="142" fillId="32" borderId="30" xfId="0" applyNumberFormat="1" applyFont="1" applyFill="1" applyBorder="1" applyAlignment="1">
      <alignment horizontal="right" vertical="center"/>
    </xf>
    <xf numFmtId="180" fontId="142" fillId="32" borderId="17" xfId="0" applyNumberFormat="1" applyFont="1" applyFill="1" applyBorder="1" applyAlignment="1">
      <alignment horizontal="right" vertical="center"/>
    </xf>
    <xf numFmtId="180" fontId="142" fillId="32" borderId="0" xfId="0" applyNumberFormat="1" applyFont="1" applyFill="1" applyBorder="1" applyAlignment="1">
      <alignment horizontal="right" vertical="center"/>
    </xf>
    <xf numFmtId="180" fontId="142" fillId="32" borderId="31" xfId="0" applyNumberFormat="1" applyFont="1" applyFill="1" applyBorder="1" applyAlignment="1">
      <alignment horizontal="right" vertical="center"/>
    </xf>
    <xf numFmtId="180" fontId="142" fillId="32" borderId="32" xfId="0" applyNumberFormat="1" applyFont="1" applyFill="1" applyBorder="1" applyAlignment="1">
      <alignment horizontal="right" vertical="center"/>
    </xf>
    <xf numFmtId="180" fontId="142" fillId="32" borderId="33" xfId="0" applyNumberFormat="1" applyFont="1" applyFill="1" applyBorder="1" applyAlignment="1">
      <alignment horizontal="right" vertical="center"/>
    </xf>
    <xf numFmtId="180" fontId="142" fillId="32" borderId="34" xfId="0" applyNumberFormat="1" applyFont="1" applyFill="1" applyBorder="1" applyAlignment="1">
      <alignment horizontal="right" vertical="center"/>
    </xf>
    <xf numFmtId="0" fontId="142" fillId="32" borderId="17" xfId="0" applyFont="1" applyFill="1" applyBorder="1" applyAlignment="1">
      <alignment horizontal="center" vertical="center" wrapText="1"/>
    </xf>
    <xf numFmtId="0" fontId="142" fillId="32" borderId="0" xfId="0" applyFont="1" applyFill="1" applyBorder="1" applyAlignment="1">
      <alignment horizontal="center" vertical="center" wrapText="1"/>
    </xf>
    <xf numFmtId="0" fontId="142"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43" fillId="32" borderId="17" xfId="0" applyNumberFormat="1" applyFont="1" applyFill="1" applyBorder="1" applyAlignment="1">
      <alignment horizontal="center" vertical="center" wrapText="1"/>
    </xf>
    <xf numFmtId="0" fontId="143" fillId="32" borderId="0" xfId="0" applyFont="1" applyFill="1" applyBorder="1" applyAlignment="1">
      <alignment horizontal="center" vertical="center" wrapText="1"/>
    </xf>
    <xf numFmtId="0" fontId="143" fillId="32" borderId="18" xfId="0" applyFont="1" applyFill="1" applyBorder="1" applyAlignment="1">
      <alignment horizontal="center" vertical="center" wrapText="1"/>
    </xf>
    <xf numFmtId="180" fontId="116" fillId="25" borderId="35" xfId="0" applyNumberFormat="1" applyFont="1" applyFill="1" applyBorder="1" applyAlignment="1">
      <alignment horizontal="center" vertical="center"/>
    </xf>
    <xf numFmtId="180" fontId="116" fillId="25" borderId="36" xfId="0" applyNumberFormat="1" applyFont="1" applyFill="1" applyBorder="1" applyAlignment="1">
      <alignment horizontal="center" vertical="center"/>
    </xf>
    <xf numFmtId="180" fontId="116" fillId="25" borderId="37"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30" fillId="30" borderId="12" xfId="0" applyFont="1" applyFill="1" applyBorder="1" applyAlignment="1">
      <alignment horizontal="center" vertical="center" wrapText="1"/>
    </xf>
    <xf numFmtId="0" fontId="144" fillId="30" borderId="12" xfId="0" applyFont="1" applyFill="1" applyBorder="1" applyAlignment="1">
      <alignment horizontal="center" vertical="center" wrapText="1"/>
    </xf>
    <xf numFmtId="0" fontId="92" fillId="25" borderId="21" xfId="0" applyFont="1" applyFill="1" applyBorder="1" applyAlignment="1">
      <alignment horizontal="right" vertical="center" wrapText="1"/>
    </xf>
    <xf numFmtId="0" fontId="92" fillId="25" borderId="13" xfId="0" applyFont="1" applyFill="1" applyBorder="1" applyAlignment="1">
      <alignment horizontal="right" vertical="center" wrapText="1"/>
    </xf>
    <xf numFmtId="0" fontId="92" fillId="25" borderId="13" xfId="0" applyFont="1" applyFill="1" applyBorder="1" applyAlignment="1">
      <alignment horizontal="left" vertical="center" wrapText="1"/>
    </xf>
    <xf numFmtId="0" fontId="92" fillId="25" borderId="22" xfId="0" applyFont="1" applyFill="1" applyBorder="1" applyAlignment="1">
      <alignment horizontal="left" vertical="center" wrapText="1"/>
    </xf>
    <xf numFmtId="0" fontId="54" fillId="2" borderId="17"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5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25" fillId="0" borderId="17" xfId="56" applyFont="1" applyFill="1" applyBorder="1" applyAlignment="1" applyProtection="1">
      <alignment horizontal="center" vertical="center" wrapText="1"/>
      <protection locked="0"/>
    </xf>
    <xf numFmtId="0" fontId="32" fillId="0" borderId="10" xfId="56" applyFont="1" applyFill="1" applyBorder="1" applyAlignment="1" applyProtection="1">
      <alignment horizontal="center" vertical="center" wrapText="1"/>
      <protection locked="0"/>
    </xf>
    <xf numFmtId="0" fontId="32" fillId="0" borderId="10" xfId="56" applyFont="1" applyFill="1" applyBorder="1" applyAlignment="1" applyProtection="1">
      <alignment vertical="center" wrapText="1"/>
      <protection locked="0"/>
    </xf>
    <xf numFmtId="0" fontId="34" fillId="26" borderId="23" xfId="56" applyFont="1" applyFill="1" applyBorder="1" applyAlignment="1" applyProtection="1">
      <alignment horizontal="right" vertical="center" wrapText="1"/>
      <protection locked="0"/>
    </xf>
    <xf numFmtId="221" fontId="34" fillId="26" borderId="23" xfId="56" applyNumberFormat="1" applyFont="1" applyFill="1" applyBorder="1" applyAlignment="1" applyProtection="1">
      <alignment horizontal="center" vertical="center" wrapText="1"/>
      <protection locked="0"/>
    </xf>
    <xf numFmtId="0" fontId="24" fillId="40" borderId="13" xfId="0" applyFont="1" applyFill="1" applyBorder="1" applyAlignment="1">
      <alignment horizontal="center" vertical="center"/>
    </xf>
    <xf numFmtId="0" fontId="113" fillId="30" borderId="24" xfId="56" applyFont="1" applyFill="1" applyBorder="1" applyAlignment="1">
      <alignment horizontal="center" vertical="center"/>
      <protection/>
    </xf>
    <xf numFmtId="0" fontId="113" fillId="30" borderId="23" xfId="56" applyFont="1" applyFill="1" applyBorder="1" applyAlignment="1">
      <alignment horizontal="center" vertical="center"/>
      <protection/>
    </xf>
    <xf numFmtId="0" fontId="24" fillId="40" borderId="23" xfId="0" applyFont="1" applyFill="1" applyBorder="1" applyAlignment="1">
      <alignment horizontal="center" vertical="center"/>
    </xf>
    <xf numFmtId="0" fontId="24" fillId="40" borderId="25" xfId="0" applyFont="1" applyFill="1" applyBorder="1" applyAlignment="1">
      <alignment horizontal="center" vertical="center"/>
    </xf>
    <xf numFmtId="0" fontId="145" fillId="25" borderId="0" xfId="56" applyFont="1" applyFill="1" applyBorder="1" applyAlignment="1" applyProtection="1">
      <alignment horizontal="center" vertical="center" wrapText="1"/>
      <protection locked="0"/>
    </xf>
    <xf numFmtId="0" fontId="34" fillId="30" borderId="0" xfId="56" applyFont="1" applyFill="1" applyBorder="1" applyAlignment="1" applyProtection="1">
      <alignment horizontal="center" vertical="center" wrapText="1"/>
      <protection locked="0"/>
    </xf>
    <xf numFmtId="0" fontId="70" fillId="28" borderId="0" xfId="0" applyFont="1" applyFill="1" applyBorder="1" applyAlignment="1">
      <alignment horizontal="center" vertical="center"/>
    </xf>
    <xf numFmtId="0" fontId="110" fillId="30" borderId="26" xfId="56" applyFont="1" applyFill="1" applyBorder="1" applyAlignment="1">
      <alignment horizontal="center" vertical="center" wrapText="1"/>
      <protection/>
    </xf>
    <xf numFmtId="0" fontId="110" fillId="30" borderId="38" xfId="56" applyFont="1" applyFill="1" applyBorder="1" applyAlignment="1">
      <alignment horizontal="center" vertical="center" wrapText="1"/>
      <protection/>
    </xf>
    <xf numFmtId="190" fontId="28" fillId="24" borderId="39" xfId="56" applyNumberFormat="1" applyFont="1" applyFill="1" applyBorder="1" applyAlignment="1" applyProtection="1">
      <alignment horizontal="center" vertical="center" wrapText="1"/>
      <protection locked="0"/>
    </xf>
    <xf numFmtId="0" fontId="30" fillId="18" borderId="10" xfId="56" applyNumberFormat="1" applyFont="1" applyFill="1" applyBorder="1" applyAlignment="1" applyProtection="1">
      <alignment horizontal="left" vertical="center" wrapText="1"/>
      <protection locked="0"/>
    </xf>
    <xf numFmtId="0" fontId="30" fillId="25" borderId="11" xfId="56" applyNumberFormat="1" applyFont="1" applyFill="1" applyBorder="1" applyAlignment="1" applyProtection="1">
      <alignment horizontal="left" vertical="center" wrapText="1"/>
      <protection locked="0"/>
    </xf>
    <xf numFmtId="0" fontId="45" fillId="18" borderId="10" xfId="56" applyFont="1" applyFill="1" applyBorder="1" applyAlignment="1" applyProtection="1">
      <alignment horizontal="left" vertical="center" wrapText="1"/>
      <protection locked="0"/>
    </xf>
    <xf numFmtId="0" fontId="108" fillId="30" borderId="12" xfId="56" applyFont="1" applyFill="1" applyBorder="1" applyAlignment="1">
      <alignment horizontal="center" vertical="center" wrapText="1"/>
      <protection/>
    </xf>
    <xf numFmtId="0" fontId="109" fillId="30" borderId="26" xfId="56" applyFont="1" applyFill="1" applyBorder="1" applyAlignment="1">
      <alignment horizontal="center" textRotation="90" wrapText="1"/>
      <protection/>
    </xf>
    <xf numFmtId="0" fontId="109" fillId="30" borderId="38" xfId="56" applyFont="1" applyFill="1" applyBorder="1" applyAlignment="1">
      <alignment horizontal="center" textRotation="90" wrapText="1"/>
      <protection/>
    </xf>
    <xf numFmtId="0" fontId="108" fillId="30" borderId="12" xfId="56" applyFont="1" applyFill="1" applyBorder="1" applyAlignment="1" applyProtection="1">
      <alignment horizontal="center" vertical="center" wrapText="1"/>
      <protection locked="0"/>
    </xf>
    <xf numFmtId="0" fontId="34" fillId="30" borderId="40" xfId="56" applyFont="1" applyFill="1" applyBorder="1" applyAlignment="1" applyProtection="1">
      <alignment horizontal="center" vertical="center" wrapText="1"/>
      <protection locked="0"/>
    </xf>
    <xf numFmtId="0" fontId="25" fillId="18" borderId="10" xfId="56" applyFont="1" applyFill="1" applyBorder="1" applyAlignment="1" applyProtection="1">
      <alignment horizontal="right" vertical="center" wrapText="1"/>
      <protection locked="0"/>
    </xf>
    <xf numFmtId="0" fontId="146" fillId="18" borderId="10" xfId="48" applyFont="1" applyFill="1" applyBorder="1" applyAlignment="1" applyProtection="1">
      <alignment horizontal="left" vertical="center" wrapText="1"/>
      <protection locked="0"/>
    </xf>
    <xf numFmtId="0" fontId="33" fillId="18" borderId="10" xfId="56" applyNumberFormat="1" applyFont="1" applyFill="1" applyBorder="1" applyAlignment="1" applyProtection="1">
      <alignment horizontal="center" vertical="center" wrapText="1"/>
      <protection locked="0"/>
    </xf>
    <xf numFmtId="0" fontId="108" fillId="30" borderId="26" xfId="56" applyFont="1" applyFill="1" applyBorder="1" applyAlignment="1">
      <alignment horizontal="center" vertical="center" wrapText="1"/>
      <protection/>
    </xf>
    <xf numFmtId="0" fontId="108" fillId="30" borderId="38" xfId="56" applyFont="1" applyFill="1" applyBorder="1" applyAlignment="1">
      <alignment horizontal="center" vertical="center" wrapText="1"/>
      <protection/>
    </xf>
    <xf numFmtId="0" fontId="25" fillId="25" borderId="11" xfId="56" applyFont="1" applyFill="1" applyBorder="1" applyAlignment="1" applyProtection="1">
      <alignment horizontal="right" vertical="center" wrapText="1"/>
      <protection locked="0"/>
    </xf>
    <xf numFmtId="0" fontId="30" fillId="25" borderId="11" xfId="56" applyFont="1" applyFill="1" applyBorder="1" applyAlignment="1" applyProtection="1">
      <alignment horizontal="left" vertical="center" wrapText="1"/>
      <protection locked="0"/>
    </xf>
    <xf numFmtId="0" fontId="109" fillId="30" borderId="12" xfId="56" applyFont="1" applyFill="1" applyBorder="1" applyAlignment="1">
      <alignment horizontal="center" textRotation="90" wrapText="1"/>
      <protection/>
    </xf>
    <xf numFmtId="0" fontId="24" fillId="25" borderId="0" xfId="56" applyFont="1" applyFill="1" applyBorder="1" applyAlignment="1" applyProtection="1">
      <alignment horizontal="center" vertical="center" wrapText="1"/>
      <protection locked="0"/>
    </xf>
    <xf numFmtId="0" fontId="32" fillId="27" borderId="40" xfId="56" applyFont="1" applyFill="1" applyBorder="1" applyAlignment="1" applyProtection="1">
      <alignment horizontal="center" vertical="center" wrapText="1"/>
      <protection locked="0"/>
    </xf>
    <xf numFmtId="0" fontId="70" fillId="25" borderId="10" xfId="56" applyFont="1" applyFill="1" applyBorder="1" applyAlignment="1" applyProtection="1">
      <alignment horizontal="right" vertical="center" wrapText="1"/>
      <protection locked="0"/>
    </xf>
    <xf numFmtId="0" fontId="147" fillId="25" borderId="10" xfId="48" applyFont="1" applyFill="1" applyBorder="1" applyAlignment="1" applyProtection="1">
      <alignment horizontal="left" vertical="center" wrapText="1"/>
      <protection locked="0"/>
    </xf>
    <xf numFmtId="0" fontId="97" fillId="25" borderId="10" xfId="56" applyFont="1" applyFill="1" applyBorder="1" applyAlignment="1" applyProtection="1">
      <alignment horizontal="center" vertical="center" wrapText="1"/>
      <protection locked="0"/>
    </xf>
    <xf numFmtId="207" fontId="128" fillId="25" borderId="10" xfId="56" applyNumberFormat="1" applyFont="1" applyFill="1" applyBorder="1" applyAlignment="1" applyProtection="1">
      <alignment horizontal="left" vertical="center" wrapText="1"/>
      <protection locked="0"/>
    </xf>
    <xf numFmtId="0" fontId="128" fillId="25" borderId="10" xfId="56" applyFont="1" applyFill="1" applyBorder="1" applyAlignment="1" applyProtection="1">
      <alignment horizontal="left" vertical="center" wrapText="1"/>
      <protection locked="0"/>
    </xf>
    <xf numFmtId="0" fontId="148" fillId="30" borderId="12" xfId="56" applyFont="1" applyFill="1" applyBorder="1" applyAlignment="1">
      <alignment horizontal="center" textRotation="90"/>
      <protection/>
    </xf>
    <xf numFmtId="0" fontId="148" fillId="30" borderId="26" xfId="56" applyFont="1" applyFill="1" applyBorder="1" applyAlignment="1">
      <alignment horizontal="center" vertical="center" wrapText="1"/>
      <protection/>
    </xf>
    <xf numFmtId="0" fontId="148" fillId="30" borderId="38" xfId="56" applyFont="1" applyFill="1" applyBorder="1" applyAlignment="1">
      <alignment horizontal="center" vertical="center" wrapText="1"/>
      <protection/>
    </xf>
    <xf numFmtId="207" fontId="149" fillId="30" borderId="12" xfId="56" applyNumberFormat="1" applyFont="1" applyFill="1" applyBorder="1" applyAlignment="1">
      <alignment horizontal="center" vertical="center"/>
      <protection/>
    </xf>
    <xf numFmtId="0" fontId="70" fillId="25" borderId="11" xfId="56" applyFont="1" applyFill="1" applyBorder="1" applyAlignment="1" applyProtection="1">
      <alignment horizontal="right" vertical="center" wrapText="1"/>
      <protection locked="0"/>
    </xf>
    <xf numFmtId="0" fontId="74" fillId="25" borderId="11" xfId="56" applyFont="1" applyFill="1" applyBorder="1" applyAlignment="1" applyProtection="1">
      <alignment horizontal="left" vertical="center" wrapText="1"/>
      <protection locked="0"/>
    </xf>
    <xf numFmtId="190" fontId="24" fillId="24" borderId="39" xfId="56" applyNumberFormat="1" applyFont="1" applyFill="1" applyBorder="1" applyAlignment="1" applyProtection="1">
      <alignment horizontal="center" vertical="center" wrapText="1"/>
      <protection locked="0"/>
    </xf>
    <xf numFmtId="181" fontId="128" fillId="25" borderId="11" xfId="56" applyNumberFormat="1" applyFont="1" applyFill="1" applyBorder="1" applyAlignment="1" applyProtection="1">
      <alignment horizontal="left" vertical="center" wrapText="1"/>
      <protection locked="0"/>
    </xf>
    <xf numFmtId="2" fontId="148" fillId="30" borderId="12" xfId="56" applyNumberFormat="1" applyFont="1" applyFill="1" applyBorder="1" applyAlignment="1">
      <alignment horizontal="center" vertical="center" textRotation="90" wrapText="1"/>
      <protection/>
    </xf>
    <xf numFmtId="0" fontId="148" fillId="30" borderId="12" xfId="56" applyFont="1" applyFill="1" applyBorder="1" applyAlignment="1">
      <alignment horizontal="center" vertical="center" textRotation="90" wrapText="1"/>
      <protection/>
    </xf>
    <xf numFmtId="0" fontId="116" fillId="30" borderId="12" xfId="56" applyFont="1" applyFill="1" applyBorder="1" applyAlignment="1">
      <alignment horizontal="center" vertical="center"/>
      <protection/>
    </xf>
    <xf numFmtId="49" fontId="148" fillId="30" borderId="12" xfId="56" applyNumberFormat="1" applyFont="1" applyFill="1" applyBorder="1" applyAlignment="1">
      <alignment horizontal="center" vertical="center" textRotation="90" wrapText="1"/>
      <protection/>
    </xf>
    <xf numFmtId="0" fontId="108" fillId="27" borderId="12" xfId="56" applyFont="1" applyFill="1" applyBorder="1" applyAlignment="1" applyProtection="1">
      <alignment horizontal="center" vertical="center" wrapText="1"/>
      <protection locked="0"/>
    </xf>
    <xf numFmtId="0" fontId="30" fillId="25" borderId="11" xfId="56" applyFont="1" applyFill="1" applyBorder="1" applyAlignment="1" applyProtection="1">
      <alignment horizontal="left" vertical="center" wrapText="1"/>
      <protection locked="0"/>
    </xf>
    <xf numFmtId="0" fontId="25" fillId="25" borderId="10" xfId="56" applyFont="1" applyFill="1" applyBorder="1" applyAlignment="1" applyProtection="1">
      <alignment horizontal="right" vertical="center" wrapText="1"/>
      <protection locked="0"/>
    </xf>
    <xf numFmtId="0" fontId="112" fillId="25" borderId="10" xfId="56" applyFont="1" applyFill="1" applyBorder="1" applyAlignment="1" applyProtection="1">
      <alignment horizontal="left" vertical="center" wrapText="1"/>
      <protection locked="0"/>
    </xf>
    <xf numFmtId="2" fontId="108" fillId="27" borderId="12" xfId="56" applyNumberFormat="1" applyFont="1" applyFill="1" applyBorder="1" applyAlignment="1" applyProtection="1">
      <alignment horizontal="center" vertical="center" wrapText="1"/>
      <protection locked="0"/>
    </xf>
    <xf numFmtId="0" fontId="28" fillId="0" borderId="0" xfId="56" applyFont="1" applyFill="1" applyAlignment="1" applyProtection="1">
      <alignment horizontal="center" wrapText="1"/>
      <protection locked="0"/>
    </xf>
    <xf numFmtId="0" fontId="28" fillId="0" borderId="0" xfId="56" applyFont="1" applyFill="1" applyAlignment="1" applyProtection="1">
      <alignment horizontal="center" vertical="center" wrapText="1"/>
      <protection locked="0"/>
    </xf>
    <xf numFmtId="0" fontId="28" fillId="25" borderId="11" xfId="56" applyFont="1" applyFill="1" applyBorder="1" applyAlignment="1" applyProtection="1">
      <alignment horizontal="right" vertical="center" wrapText="1"/>
      <protection locked="0"/>
    </xf>
    <xf numFmtId="0" fontId="25" fillId="25" borderId="11" xfId="56" applyFont="1" applyFill="1" applyBorder="1" applyAlignment="1" applyProtection="1">
      <alignment horizontal="right" vertical="center" wrapText="1"/>
      <protection locked="0"/>
    </xf>
    <xf numFmtId="14" fontId="108" fillId="27" borderId="12" xfId="56" applyNumberFormat="1" applyFont="1" applyFill="1" applyBorder="1" applyAlignment="1" applyProtection="1">
      <alignment horizontal="center" vertical="center" wrapText="1"/>
      <protection locked="0"/>
    </xf>
    <xf numFmtId="181" fontId="30" fillId="25" borderId="11" xfId="56" applyNumberFormat="1" applyFont="1" applyFill="1" applyBorder="1" applyAlignment="1" applyProtection="1">
      <alignment horizontal="left" vertical="center" wrapText="1"/>
      <protection locked="0"/>
    </xf>
    <xf numFmtId="0" fontId="35" fillId="25" borderId="0" xfId="56" applyFont="1" applyFill="1" applyBorder="1" applyAlignment="1" applyProtection="1">
      <alignment horizontal="center" vertical="center" wrapText="1"/>
      <protection locked="0"/>
    </xf>
    <xf numFmtId="0" fontId="34" fillId="27" borderId="0" xfId="56" applyFont="1" applyFill="1" applyBorder="1" applyAlignment="1" applyProtection="1">
      <alignment horizontal="center" vertical="center" wrapText="1"/>
      <protection locked="0"/>
    </xf>
    <xf numFmtId="190" fontId="25" fillId="24" borderId="39" xfId="56" applyNumberFormat="1" applyFont="1" applyFill="1" applyBorder="1" applyAlignment="1" applyProtection="1">
      <alignment horizontal="center" vertical="center" wrapText="1"/>
      <protection locked="0"/>
    </xf>
    <xf numFmtId="0" fontId="110" fillId="27" borderId="12" xfId="56" applyFont="1" applyFill="1" applyBorder="1" applyAlignment="1" applyProtection="1">
      <alignment horizontal="center" vertical="center" wrapText="1"/>
      <protection locked="0"/>
    </xf>
    <xf numFmtId="0" fontId="150" fillId="25" borderId="10" xfId="48" applyFont="1" applyFill="1" applyBorder="1" applyAlignment="1" applyProtection="1">
      <alignment horizontal="left" vertical="center" wrapText="1"/>
      <protection locked="0"/>
    </xf>
    <xf numFmtId="206" fontId="108" fillId="30" borderId="12" xfId="56" applyNumberFormat="1" applyFont="1" applyFill="1" applyBorder="1" applyAlignment="1">
      <alignment horizontal="center" vertical="center" wrapText="1"/>
      <protection/>
    </xf>
    <xf numFmtId="203" fontId="112" fillId="25" borderId="10" xfId="56" applyNumberFormat="1" applyFont="1" applyFill="1" applyBorder="1" applyAlignment="1" applyProtection="1">
      <alignment horizontal="left" vertical="center" wrapText="1"/>
      <protection locked="0"/>
    </xf>
    <xf numFmtId="0" fontId="41" fillId="0" borderId="24" xfId="56" applyFont="1" applyFill="1" applyBorder="1" applyAlignment="1">
      <alignment horizontal="center" vertical="center" wrapText="1"/>
      <protection/>
    </xf>
    <xf numFmtId="0" fontId="41" fillId="0" borderId="23" xfId="56" applyFont="1" applyFill="1" applyBorder="1" applyAlignment="1">
      <alignment horizontal="center" vertical="center"/>
      <protection/>
    </xf>
    <xf numFmtId="0" fontId="41" fillId="0" borderId="25" xfId="56" applyFont="1" applyFill="1" applyBorder="1" applyAlignment="1">
      <alignment horizontal="center" vertical="center"/>
      <protection/>
    </xf>
    <xf numFmtId="0" fontId="151" fillId="18" borderId="10" xfId="56" applyFont="1" applyFill="1" applyBorder="1" applyAlignment="1" applyProtection="1">
      <alignment horizontal="center" vertical="center" wrapText="1"/>
      <protection locked="0"/>
    </xf>
    <xf numFmtId="0" fontId="152" fillId="35" borderId="13" xfId="0" applyFont="1" applyFill="1" applyBorder="1" applyAlignment="1">
      <alignment horizontal="center" vertical="center"/>
    </xf>
    <xf numFmtId="0" fontId="54" fillId="36" borderId="26" xfId="0" applyFont="1" applyFill="1" applyBorder="1" applyAlignment="1">
      <alignment horizontal="center" vertical="center" wrapText="1"/>
    </xf>
    <xf numFmtId="0" fontId="54" fillId="36" borderId="38" xfId="0" applyFont="1" applyFill="1" applyBorder="1" applyAlignment="1">
      <alignment horizontal="center" vertical="center" wrapText="1"/>
    </xf>
    <xf numFmtId="0" fontId="129" fillId="35" borderId="13" xfId="0" applyFont="1" applyFill="1" applyBorder="1" applyAlignment="1">
      <alignment horizontal="center" vertical="center"/>
    </xf>
    <xf numFmtId="0" fontId="153" fillId="25" borderId="0" xfId="56" applyFont="1" applyFill="1" applyBorder="1" applyAlignment="1" applyProtection="1">
      <alignment horizontal="center" vertical="center" wrapText="1"/>
      <protection locked="0"/>
    </xf>
    <xf numFmtId="0" fontId="8" fillId="30" borderId="0" xfId="56" applyFont="1" applyFill="1" applyBorder="1" applyAlignment="1" applyProtection="1">
      <alignment horizontal="center" vertical="center" wrapText="1"/>
      <protection locked="0"/>
    </xf>
    <xf numFmtId="22" fontId="128" fillId="28" borderId="0" xfId="48" applyNumberFormat="1" applyFont="1" applyFill="1" applyBorder="1" applyAlignment="1" applyProtection="1">
      <alignment horizontal="center" vertical="center"/>
      <protection/>
    </xf>
    <xf numFmtId="0" fontId="129" fillId="28" borderId="0" xfId="48" applyFont="1" applyFill="1" applyBorder="1" applyAlignment="1" applyProtection="1">
      <alignment horizontal="center" vertical="center"/>
      <protection/>
    </xf>
    <xf numFmtId="0" fontId="70" fillId="36" borderId="12" xfId="0" applyFont="1" applyFill="1" applyBorder="1" applyAlignment="1">
      <alignment horizontal="center" vertical="center"/>
    </xf>
    <xf numFmtId="0" fontId="54" fillId="36" borderId="12" xfId="0" applyFont="1" applyFill="1" applyBorder="1" applyAlignment="1">
      <alignment horizontal="center" vertical="center" wrapText="1"/>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0" fontId="152" fillId="28" borderId="0" xfId="48" applyFont="1" applyFill="1" applyBorder="1" applyAlignment="1" applyProtection="1">
      <alignment horizontal="center" vertical="center"/>
      <protection/>
    </xf>
    <xf numFmtId="0" fontId="24" fillId="31" borderId="12" xfId="0" applyFont="1" applyFill="1" applyBorder="1" applyAlignment="1">
      <alignment horizontal="center" vertical="center"/>
    </xf>
    <xf numFmtId="0" fontId="141" fillId="31" borderId="13" xfId="0" applyFont="1" applyFill="1" applyBorder="1" applyAlignment="1">
      <alignment horizontal="center" vertical="center" wrapText="1"/>
    </xf>
    <xf numFmtId="0" fontId="116" fillId="31" borderId="13" xfId="0" applyFont="1" applyFill="1" applyBorder="1" applyAlignment="1">
      <alignment horizontal="right" vertical="center" wrapText="1"/>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2 2" xfId="50"/>
    <cellStyle name="Köprü 3" xfId="51"/>
    <cellStyle name="Köprü 3 2" xfId="52"/>
    <cellStyle name="Köprü 4" xfId="53"/>
    <cellStyle name="Köprü 5" xfId="54"/>
    <cellStyle name="Kötü" xfId="55"/>
    <cellStyle name="Normal 2" xfId="56"/>
    <cellStyle name="Normal 3" xfId="57"/>
    <cellStyle name="Normal 4" xfId="58"/>
    <cellStyle name="Not" xfId="59"/>
    <cellStyle name="Nötr" xfId="60"/>
    <cellStyle name="Currency" xfId="61"/>
    <cellStyle name="Currency [0]" xfId="62"/>
    <cellStyle name="Toplam" xfId="63"/>
    <cellStyle name="Uyarı Metni" xfId="64"/>
    <cellStyle name="Vurgu1" xfId="65"/>
    <cellStyle name="Vurgu2" xfId="66"/>
    <cellStyle name="Vurgu3" xfId="67"/>
    <cellStyle name="Vurgu4" xfId="68"/>
    <cellStyle name="Vurgu5" xfId="69"/>
    <cellStyle name="Vurgu6" xfId="70"/>
    <cellStyle name="Percent" xfId="71"/>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jpeg" /><Relationship Id="rId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twoCellAnchor editAs="oneCell">
    <xdr:from>
      <xdr:col>4</xdr:col>
      <xdr:colOff>428625</xdr:colOff>
      <xdr:row>14</xdr:row>
      <xdr:rowOff>9525</xdr:rowOff>
    </xdr:from>
    <xdr:to>
      <xdr:col>6</xdr:col>
      <xdr:colOff>85725</xdr:colOff>
      <xdr:row>15</xdr:row>
      <xdr:rowOff>76200</xdr:rowOff>
    </xdr:to>
    <xdr:pic>
      <xdr:nvPicPr>
        <xdr:cNvPr id="5" name="Resim 6"/>
        <xdr:cNvPicPr preferRelativeResize="1">
          <a:picLocks noChangeAspect="1"/>
        </xdr:cNvPicPr>
      </xdr:nvPicPr>
      <xdr:blipFill>
        <a:blip r:embed="rId3"/>
        <a:stretch>
          <a:fillRect/>
        </a:stretch>
      </xdr:blipFill>
      <xdr:spPr>
        <a:xfrm>
          <a:off x="2838450" y="5600700"/>
          <a:ext cx="762000" cy="723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762000</xdr:colOff>
      <xdr:row>0</xdr:row>
      <xdr:rowOff>57150</xdr:rowOff>
    </xdr:from>
    <xdr:to>
      <xdr:col>13</xdr:col>
      <xdr:colOff>1676400</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839575" y="57150"/>
          <a:ext cx="914400" cy="914400"/>
        </a:xfrm>
        <a:prstGeom prst="rect">
          <a:avLst/>
        </a:prstGeom>
        <a:noFill/>
        <a:ln w="9525" cmpd="sng">
          <a:noFill/>
        </a:ln>
      </xdr:spPr>
    </xdr:pic>
    <xdr:clientData/>
  </xdr:twoCellAnchor>
  <xdr:twoCellAnchor editAs="oneCell">
    <xdr:from>
      <xdr:col>2</xdr:col>
      <xdr:colOff>219075</xdr:colOff>
      <xdr:row>0</xdr:row>
      <xdr:rowOff>228600</xdr:rowOff>
    </xdr:from>
    <xdr:to>
      <xdr:col>3</xdr:col>
      <xdr:colOff>104775</xdr:colOff>
      <xdr:row>2</xdr:row>
      <xdr:rowOff>19050</xdr:rowOff>
    </xdr:to>
    <xdr:pic>
      <xdr:nvPicPr>
        <xdr:cNvPr id="2" name="Resim 2"/>
        <xdr:cNvPicPr preferRelativeResize="1">
          <a:picLocks noChangeAspect="1"/>
        </xdr:cNvPicPr>
      </xdr:nvPicPr>
      <xdr:blipFill>
        <a:blip r:embed="rId2"/>
        <a:stretch>
          <a:fillRect/>
        </a:stretch>
      </xdr:blipFill>
      <xdr:spPr>
        <a:xfrm>
          <a:off x="1076325" y="228600"/>
          <a:ext cx="771525"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0</xdr:row>
      <xdr:rowOff>0</xdr:rowOff>
    </xdr:from>
    <xdr:to>
      <xdr:col>12</xdr:col>
      <xdr:colOff>619125</xdr:colOff>
      <xdr:row>3</xdr:row>
      <xdr:rowOff>133350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078075" y="0"/>
          <a:ext cx="1657350" cy="1809750"/>
        </a:xfrm>
        <a:prstGeom prst="rect">
          <a:avLst/>
        </a:prstGeom>
        <a:noFill/>
        <a:ln w="9525" cmpd="sng">
          <a:noFill/>
        </a:ln>
      </xdr:spPr>
    </xdr:pic>
    <xdr:clientData/>
  </xdr:twoCellAnchor>
  <xdr:twoCellAnchor editAs="oneCell">
    <xdr:from>
      <xdr:col>1</xdr:col>
      <xdr:colOff>276225</xdr:colOff>
      <xdr:row>0</xdr:row>
      <xdr:rowOff>228600</xdr:rowOff>
    </xdr:from>
    <xdr:to>
      <xdr:col>1</xdr:col>
      <xdr:colOff>2181225</xdr:colOff>
      <xdr:row>3</xdr:row>
      <xdr:rowOff>342900</xdr:rowOff>
    </xdr:to>
    <xdr:pic>
      <xdr:nvPicPr>
        <xdr:cNvPr id="2" name="Resim 2"/>
        <xdr:cNvPicPr preferRelativeResize="1">
          <a:picLocks noChangeAspect="1"/>
        </xdr:cNvPicPr>
      </xdr:nvPicPr>
      <xdr:blipFill>
        <a:blip r:embed="rId2"/>
        <a:stretch>
          <a:fillRect/>
        </a:stretch>
      </xdr:blipFill>
      <xdr:spPr>
        <a:xfrm>
          <a:off x="885825" y="228600"/>
          <a:ext cx="1905000" cy="1790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733425</xdr:colOff>
      <xdr:row>0</xdr:row>
      <xdr:rowOff>171450</xdr:rowOff>
    </xdr:from>
    <xdr:to>
      <xdr:col>15</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811250" y="171450"/>
          <a:ext cx="91440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1047750</xdr:colOff>
      <xdr:row>0</xdr:row>
      <xdr:rowOff>95250</xdr:rowOff>
    </xdr:from>
    <xdr:to>
      <xdr:col>14</xdr:col>
      <xdr:colOff>171450</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191875" y="95250"/>
          <a:ext cx="1095375" cy="904875"/>
        </a:xfrm>
        <a:prstGeom prst="rect">
          <a:avLst/>
        </a:prstGeom>
        <a:noFill/>
        <a:ln w="9525" cmpd="sng">
          <a:noFill/>
        </a:ln>
      </xdr:spPr>
    </xdr:pic>
    <xdr:clientData/>
  </xdr:twoCellAnchor>
  <xdr:twoCellAnchor editAs="oneCell">
    <xdr:from>
      <xdr:col>2</xdr:col>
      <xdr:colOff>409575</xdr:colOff>
      <xdr:row>0</xdr:row>
      <xdr:rowOff>276225</xdr:rowOff>
    </xdr:from>
    <xdr:to>
      <xdr:col>3</xdr:col>
      <xdr:colOff>76200</xdr:colOff>
      <xdr:row>2</xdr:row>
      <xdr:rowOff>0</xdr:rowOff>
    </xdr:to>
    <xdr:pic>
      <xdr:nvPicPr>
        <xdr:cNvPr id="2" name="Resim 2"/>
        <xdr:cNvPicPr preferRelativeResize="1">
          <a:picLocks noChangeAspect="1"/>
        </xdr:cNvPicPr>
      </xdr:nvPicPr>
      <xdr:blipFill>
        <a:blip r:embed="rId2"/>
        <a:stretch>
          <a:fillRect/>
        </a:stretch>
      </xdr:blipFill>
      <xdr:spPr>
        <a:xfrm>
          <a:off x="1247775" y="276225"/>
          <a:ext cx="7620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114300</xdr:colOff>
      <xdr:row>0</xdr:row>
      <xdr:rowOff>95250</xdr:rowOff>
    </xdr:from>
    <xdr:to>
      <xdr:col>60</xdr:col>
      <xdr:colOff>180975</xdr:colOff>
      <xdr:row>1</xdr:row>
      <xdr:rowOff>361950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6088975" y="95250"/>
          <a:ext cx="1323975" cy="1152525"/>
        </a:xfrm>
        <a:prstGeom prst="rect">
          <a:avLst/>
        </a:prstGeom>
        <a:noFill/>
        <a:ln w="9525" cmpd="sng">
          <a:noFill/>
        </a:ln>
      </xdr:spPr>
    </xdr:pic>
    <xdr:clientData/>
  </xdr:twoCellAnchor>
  <xdr:twoCellAnchor editAs="oneCell">
    <xdr:from>
      <xdr:col>3</xdr:col>
      <xdr:colOff>771525</xdr:colOff>
      <xdr:row>0</xdr:row>
      <xdr:rowOff>152400</xdr:rowOff>
    </xdr:from>
    <xdr:to>
      <xdr:col>3</xdr:col>
      <xdr:colOff>1543050</xdr:colOff>
      <xdr:row>0</xdr:row>
      <xdr:rowOff>885825</xdr:rowOff>
    </xdr:to>
    <xdr:pic>
      <xdr:nvPicPr>
        <xdr:cNvPr id="2" name="Resim 2"/>
        <xdr:cNvPicPr preferRelativeResize="1">
          <a:picLocks noChangeAspect="1"/>
        </xdr:cNvPicPr>
      </xdr:nvPicPr>
      <xdr:blipFill>
        <a:blip r:embed="rId2"/>
        <a:stretch>
          <a:fillRect/>
        </a:stretch>
      </xdr:blipFill>
      <xdr:spPr>
        <a:xfrm>
          <a:off x="2543175" y="152400"/>
          <a:ext cx="7715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0</xdr:row>
      <xdr:rowOff>123825</xdr:rowOff>
    </xdr:from>
    <xdr:to>
      <xdr:col>13</xdr:col>
      <xdr:colOff>495300</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191875" y="123825"/>
          <a:ext cx="914400" cy="904875"/>
        </a:xfrm>
        <a:prstGeom prst="rect">
          <a:avLst/>
        </a:prstGeom>
        <a:noFill/>
        <a:ln w="9525" cmpd="sng">
          <a:noFill/>
        </a:ln>
      </xdr:spPr>
    </xdr:pic>
    <xdr:clientData/>
  </xdr:twoCellAnchor>
  <xdr:twoCellAnchor editAs="oneCell">
    <xdr:from>
      <xdr:col>3</xdr:col>
      <xdr:colOff>152400</xdr:colOff>
      <xdr:row>0</xdr:row>
      <xdr:rowOff>152400</xdr:rowOff>
    </xdr:from>
    <xdr:to>
      <xdr:col>3</xdr:col>
      <xdr:colOff>923925</xdr:colOff>
      <xdr:row>1</xdr:row>
      <xdr:rowOff>247650</xdr:rowOff>
    </xdr:to>
    <xdr:pic>
      <xdr:nvPicPr>
        <xdr:cNvPr id="2" name="Resim 2"/>
        <xdr:cNvPicPr preferRelativeResize="1">
          <a:picLocks noChangeAspect="1"/>
        </xdr:cNvPicPr>
      </xdr:nvPicPr>
      <xdr:blipFill>
        <a:blip r:embed="rId2"/>
        <a:stretch>
          <a:fillRect/>
        </a:stretch>
      </xdr:blipFill>
      <xdr:spPr>
        <a:xfrm>
          <a:off x="1009650" y="152400"/>
          <a:ext cx="77152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1676400</xdr:colOff>
      <xdr:row>0</xdr:row>
      <xdr:rowOff>76200</xdr:rowOff>
    </xdr:from>
    <xdr:to>
      <xdr:col>13</xdr:col>
      <xdr:colOff>1676400</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706350" y="76200"/>
          <a:ext cx="0" cy="904875"/>
        </a:xfrm>
        <a:prstGeom prst="rect">
          <a:avLst/>
        </a:prstGeom>
        <a:noFill/>
        <a:ln w="9525" cmpd="sng">
          <a:noFill/>
        </a:ln>
      </xdr:spPr>
    </xdr:pic>
    <xdr:clientData/>
  </xdr:twoCellAnchor>
  <xdr:twoCellAnchor editAs="oneCell">
    <xdr:from>
      <xdr:col>2</xdr:col>
      <xdr:colOff>228600</xdr:colOff>
      <xdr:row>0</xdr:row>
      <xdr:rowOff>190500</xdr:rowOff>
    </xdr:from>
    <xdr:to>
      <xdr:col>3</xdr:col>
      <xdr:colOff>38100</xdr:colOff>
      <xdr:row>1</xdr:row>
      <xdr:rowOff>276225</xdr:rowOff>
    </xdr:to>
    <xdr:pic>
      <xdr:nvPicPr>
        <xdr:cNvPr id="2" name="Resim 2"/>
        <xdr:cNvPicPr preferRelativeResize="1">
          <a:picLocks noChangeAspect="1"/>
        </xdr:cNvPicPr>
      </xdr:nvPicPr>
      <xdr:blipFill>
        <a:blip r:embed="rId2"/>
        <a:stretch>
          <a:fillRect/>
        </a:stretch>
      </xdr:blipFill>
      <xdr:spPr>
        <a:xfrm>
          <a:off x="1219200" y="190500"/>
          <a:ext cx="77152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1238250</xdr:colOff>
      <xdr:row>0</xdr:row>
      <xdr:rowOff>133350</xdr:rowOff>
    </xdr:from>
    <xdr:to>
      <xdr:col>14</xdr:col>
      <xdr:colOff>123825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182350" y="133350"/>
          <a:ext cx="923925" cy="914400"/>
        </a:xfrm>
        <a:prstGeom prst="rect">
          <a:avLst/>
        </a:prstGeom>
        <a:noFill/>
        <a:ln w="9525" cmpd="sng">
          <a:noFill/>
        </a:ln>
      </xdr:spPr>
    </xdr:pic>
    <xdr:clientData/>
  </xdr:twoCellAnchor>
  <xdr:twoCellAnchor editAs="oneCell">
    <xdr:from>
      <xdr:col>2</xdr:col>
      <xdr:colOff>285750</xdr:colOff>
      <xdr:row>0</xdr:row>
      <xdr:rowOff>219075</xdr:rowOff>
    </xdr:from>
    <xdr:to>
      <xdr:col>3</xdr:col>
      <xdr:colOff>95250</xdr:colOff>
      <xdr:row>1</xdr:row>
      <xdr:rowOff>257175</xdr:rowOff>
    </xdr:to>
    <xdr:pic>
      <xdr:nvPicPr>
        <xdr:cNvPr id="2" name="Resim 2"/>
        <xdr:cNvPicPr preferRelativeResize="1">
          <a:picLocks noChangeAspect="1"/>
        </xdr:cNvPicPr>
      </xdr:nvPicPr>
      <xdr:blipFill>
        <a:blip r:embed="rId2"/>
        <a:stretch>
          <a:fillRect/>
        </a:stretch>
      </xdr:blipFill>
      <xdr:spPr>
        <a:xfrm>
          <a:off x="1123950" y="219075"/>
          <a:ext cx="771525"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1685925</xdr:colOff>
      <xdr:row>0</xdr:row>
      <xdr:rowOff>76200</xdr:rowOff>
    </xdr:from>
    <xdr:to>
      <xdr:col>13</xdr:col>
      <xdr:colOff>2600325</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201525" y="76200"/>
          <a:ext cx="914400" cy="904875"/>
        </a:xfrm>
        <a:prstGeom prst="rect">
          <a:avLst/>
        </a:prstGeom>
        <a:noFill/>
        <a:ln w="9525" cmpd="sng">
          <a:noFill/>
        </a:ln>
      </xdr:spPr>
    </xdr:pic>
    <xdr:clientData/>
  </xdr:twoCellAnchor>
  <xdr:twoCellAnchor editAs="oneCell">
    <xdr:from>
      <xdr:col>2</xdr:col>
      <xdr:colOff>228600</xdr:colOff>
      <xdr:row>0</xdr:row>
      <xdr:rowOff>190500</xdr:rowOff>
    </xdr:from>
    <xdr:to>
      <xdr:col>3</xdr:col>
      <xdr:colOff>38100</xdr:colOff>
      <xdr:row>1</xdr:row>
      <xdr:rowOff>276225</xdr:rowOff>
    </xdr:to>
    <xdr:pic>
      <xdr:nvPicPr>
        <xdr:cNvPr id="2" name="Resim 2"/>
        <xdr:cNvPicPr preferRelativeResize="1">
          <a:picLocks noChangeAspect="1"/>
        </xdr:cNvPicPr>
      </xdr:nvPicPr>
      <xdr:blipFill>
        <a:blip r:embed="rId2"/>
        <a:stretch>
          <a:fillRect/>
        </a:stretch>
      </xdr:blipFill>
      <xdr:spPr>
        <a:xfrm>
          <a:off x="1219200" y="190500"/>
          <a:ext cx="771525"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0</xdr:row>
      <xdr:rowOff>66675</xdr:rowOff>
    </xdr:from>
    <xdr:to>
      <xdr:col>14</xdr:col>
      <xdr:colOff>209550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53825" y="66675"/>
          <a:ext cx="942975" cy="895350"/>
        </a:xfrm>
        <a:prstGeom prst="rect">
          <a:avLst/>
        </a:prstGeom>
        <a:noFill/>
        <a:ln w="9525" cmpd="sng">
          <a:noFill/>
        </a:ln>
      </xdr:spPr>
    </xdr:pic>
    <xdr:clientData/>
  </xdr:twoCellAnchor>
  <xdr:twoCellAnchor editAs="oneCell">
    <xdr:from>
      <xdr:col>2</xdr:col>
      <xdr:colOff>295275</xdr:colOff>
      <xdr:row>0</xdr:row>
      <xdr:rowOff>161925</xdr:rowOff>
    </xdr:from>
    <xdr:to>
      <xdr:col>3</xdr:col>
      <xdr:colOff>609600</xdr:colOff>
      <xdr:row>1</xdr:row>
      <xdr:rowOff>257175</xdr:rowOff>
    </xdr:to>
    <xdr:pic>
      <xdr:nvPicPr>
        <xdr:cNvPr id="2" name="Resim 2"/>
        <xdr:cNvPicPr preferRelativeResize="1">
          <a:picLocks noChangeAspect="1"/>
        </xdr:cNvPicPr>
      </xdr:nvPicPr>
      <xdr:blipFill>
        <a:blip r:embed="rId2"/>
        <a:stretch>
          <a:fillRect/>
        </a:stretch>
      </xdr:blipFill>
      <xdr:spPr>
        <a:xfrm>
          <a:off x="695325" y="161925"/>
          <a:ext cx="78105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fin&#305;rmak\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fin&#305;rmak\Downloads\SALON%20YARI&#350;MA%20CETVELLER&#3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RKEK%20-BAYAN%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START LİSTE ERKEK"/>
      <sheetName val="YARIŞMA SONUÇ ERKEK"/>
      <sheetName val="TAKIM SONUÇ"/>
      <sheetName val="TAKIM PUAN SIRASI"/>
      <sheetName val="START LİSTE BAYAN"/>
      <sheetName val="YARIŞMA SONUÇ BAY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60" zoomScaleSheetLayoutView="160" zoomScalePageLayoutView="0" workbookViewId="0" topLeftCell="A19">
      <selection activeCell="N22" sqref="N22"/>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49"/>
      <c r="B1" s="150"/>
      <c r="C1" s="150"/>
      <c r="D1" s="150"/>
      <c r="E1" s="150"/>
      <c r="F1" s="150"/>
      <c r="G1" s="150"/>
      <c r="H1" s="150"/>
      <c r="I1" s="150"/>
      <c r="J1" s="150"/>
      <c r="K1" s="151"/>
    </row>
    <row r="2" spans="1:11" ht="116.25" customHeight="1">
      <c r="A2" s="400" t="s">
        <v>242</v>
      </c>
      <c r="B2" s="401"/>
      <c r="C2" s="401"/>
      <c r="D2" s="401"/>
      <c r="E2" s="401"/>
      <c r="F2" s="401"/>
      <c r="G2" s="401"/>
      <c r="H2" s="401"/>
      <c r="I2" s="401"/>
      <c r="J2" s="401"/>
      <c r="K2" s="402"/>
    </row>
    <row r="3" spans="1:11" ht="14.25">
      <c r="A3" s="152"/>
      <c r="B3" s="153"/>
      <c r="C3" s="153"/>
      <c r="D3" s="153"/>
      <c r="E3" s="153"/>
      <c r="F3" s="153"/>
      <c r="G3" s="153"/>
      <c r="H3" s="153"/>
      <c r="I3" s="153"/>
      <c r="J3" s="153"/>
      <c r="K3" s="154"/>
    </row>
    <row r="4" spans="1:11" ht="12.75">
      <c r="A4" s="155"/>
      <c r="B4" s="156"/>
      <c r="C4" s="156"/>
      <c r="D4" s="156"/>
      <c r="E4" s="156"/>
      <c r="F4" s="156"/>
      <c r="G4" s="156"/>
      <c r="H4" s="156"/>
      <c r="I4" s="156"/>
      <c r="J4" s="156"/>
      <c r="K4" s="157"/>
    </row>
    <row r="5" spans="1:11" ht="12.75">
      <c r="A5" s="155"/>
      <c r="B5" s="156"/>
      <c r="C5" s="156"/>
      <c r="D5" s="156"/>
      <c r="E5" s="156"/>
      <c r="F5" s="156"/>
      <c r="G5" s="156"/>
      <c r="H5" s="156"/>
      <c r="I5" s="156"/>
      <c r="J5" s="156"/>
      <c r="K5" s="157"/>
    </row>
    <row r="6" spans="1:11" ht="12.75">
      <c r="A6" s="155"/>
      <c r="B6" s="156"/>
      <c r="C6" s="156"/>
      <c r="D6" s="156"/>
      <c r="E6" s="156"/>
      <c r="F6" s="156"/>
      <c r="G6" s="156"/>
      <c r="H6" s="156"/>
      <c r="I6" s="156"/>
      <c r="J6" s="156"/>
      <c r="K6" s="157"/>
    </row>
    <row r="7" spans="1:11" ht="12.75">
      <c r="A7" s="155"/>
      <c r="B7" s="156"/>
      <c r="C7" s="156"/>
      <c r="D7" s="156"/>
      <c r="E7" s="156"/>
      <c r="F7" s="156"/>
      <c r="G7" s="156"/>
      <c r="H7" s="156"/>
      <c r="I7" s="156"/>
      <c r="J7" s="156"/>
      <c r="K7" s="157"/>
    </row>
    <row r="8" spans="1:11" ht="12.75">
      <c r="A8" s="155"/>
      <c r="B8" s="156"/>
      <c r="C8" s="156"/>
      <c r="D8" s="156"/>
      <c r="E8" s="156"/>
      <c r="F8" s="156"/>
      <c r="G8" s="156"/>
      <c r="H8" s="156"/>
      <c r="I8" s="156"/>
      <c r="J8" s="156"/>
      <c r="K8" s="157"/>
    </row>
    <row r="9" spans="1:11" ht="12.75">
      <c r="A9" s="155"/>
      <c r="B9" s="156"/>
      <c r="C9" s="156"/>
      <c r="D9" s="156"/>
      <c r="E9" s="156"/>
      <c r="F9" s="156"/>
      <c r="G9" s="156"/>
      <c r="H9" s="156"/>
      <c r="I9" s="156"/>
      <c r="J9" s="156"/>
      <c r="K9" s="157"/>
    </row>
    <row r="10" spans="1:11" ht="12.75">
      <c r="A10" s="155"/>
      <c r="B10" s="156"/>
      <c r="C10" s="156"/>
      <c r="D10" s="156"/>
      <c r="E10" s="156"/>
      <c r="F10" s="156"/>
      <c r="G10" s="156"/>
      <c r="H10" s="156"/>
      <c r="I10" s="156"/>
      <c r="J10" s="156"/>
      <c r="K10" s="157"/>
    </row>
    <row r="11" spans="1:11" ht="12.75">
      <c r="A11" s="155"/>
      <c r="B11" s="156"/>
      <c r="C11" s="156"/>
      <c r="D11" s="156"/>
      <c r="E11" s="156"/>
      <c r="F11" s="156"/>
      <c r="G11" s="156"/>
      <c r="H11" s="156"/>
      <c r="I11" s="156"/>
      <c r="J11" s="156"/>
      <c r="K11" s="157"/>
    </row>
    <row r="12" spans="1:11" ht="51.75" customHeight="1">
      <c r="A12" s="415"/>
      <c r="B12" s="416"/>
      <c r="C12" s="416"/>
      <c r="D12" s="416"/>
      <c r="E12" s="416"/>
      <c r="F12" s="416"/>
      <c r="G12" s="416"/>
      <c r="H12" s="416"/>
      <c r="I12" s="416"/>
      <c r="J12" s="416"/>
      <c r="K12" s="417"/>
    </row>
    <row r="13" spans="1:11" ht="71.25" customHeight="1">
      <c r="A13" s="403"/>
      <c r="B13" s="404"/>
      <c r="C13" s="404"/>
      <c r="D13" s="404"/>
      <c r="E13" s="404"/>
      <c r="F13" s="404"/>
      <c r="G13" s="404"/>
      <c r="H13" s="404"/>
      <c r="I13" s="404"/>
      <c r="J13" s="404"/>
      <c r="K13" s="405"/>
    </row>
    <row r="14" spans="1:11" ht="72" customHeight="1">
      <c r="A14" s="409" t="str">
        <f>F19</f>
        <v>9. Doğu ve Güneydoğu Anadolu Yaz Spor Oyunları</v>
      </c>
      <c r="B14" s="410"/>
      <c r="C14" s="410"/>
      <c r="D14" s="410"/>
      <c r="E14" s="410"/>
      <c r="F14" s="410"/>
      <c r="G14" s="410"/>
      <c r="H14" s="410"/>
      <c r="I14" s="410"/>
      <c r="J14" s="410"/>
      <c r="K14" s="411"/>
    </row>
    <row r="15" spans="1:11" ht="51.75" customHeight="1">
      <c r="A15" s="406"/>
      <c r="B15" s="407"/>
      <c r="C15" s="407"/>
      <c r="D15" s="407"/>
      <c r="E15" s="407"/>
      <c r="F15" s="407"/>
      <c r="G15" s="407"/>
      <c r="H15" s="407"/>
      <c r="I15" s="407"/>
      <c r="J15" s="407"/>
      <c r="K15" s="408"/>
    </row>
    <row r="16" spans="1:11" ht="12.75">
      <c r="A16" s="155"/>
      <c r="B16" s="156"/>
      <c r="C16" s="156"/>
      <c r="D16" s="156"/>
      <c r="E16" s="156"/>
      <c r="F16" s="156"/>
      <c r="G16" s="156"/>
      <c r="H16" s="156"/>
      <c r="I16" s="156"/>
      <c r="J16" s="156"/>
      <c r="K16" s="157"/>
    </row>
    <row r="17" spans="1:11" ht="25.5">
      <c r="A17" s="418"/>
      <c r="B17" s="419"/>
      <c r="C17" s="419"/>
      <c r="D17" s="419"/>
      <c r="E17" s="419"/>
      <c r="F17" s="419"/>
      <c r="G17" s="419"/>
      <c r="H17" s="419"/>
      <c r="I17" s="419"/>
      <c r="J17" s="419"/>
      <c r="K17" s="420"/>
    </row>
    <row r="18" spans="1:11" ht="24.75" customHeight="1">
      <c r="A18" s="412" t="s">
        <v>57</v>
      </c>
      <c r="B18" s="413"/>
      <c r="C18" s="413"/>
      <c r="D18" s="413"/>
      <c r="E18" s="413"/>
      <c r="F18" s="413"/>
      <c r="G18" s="413"/>
      <c r="H18" s="413"/>
      <c r="I18" s="413"/>
      <c r="J18" s="413"/>
      <c r="K18" s="414"/>
    </row>
    <row r="19" spans="1:11" s="31" customFormat="1" ht="35.25" customHeight="1">
      <c r="A19" s="391" t="s">
        <v>53</v>
      </c>
      <c r="B19" s="392"/>
      <c r="C19" s="392"/>
      <c r="D19" s="392"/>
      <c r="E19" s="393"/>
      <c r="F19" s="382" t="s">
        <v>334</v>
      </c>
      <c r="G19" s="383"/>
      <c r="H19" s="383"/>
      <c r="I19" s="383"/>
      <c r="J19" s="383"/>
      <c r="K19" s="384"/>
    </row>
    <row r="20" spans="1:11" s="31" customFormat="1" ht="35.25" customHeight="1">
      <c r="A20" s="394" t="s">
        <v>54</v>
      </c>
      <c r="B20" s="395"/>
      <c r="C20" s="395"/>
      <c r="D20" s="395"/>
      <c r="E20" s="396"/>
      <c r="F20" s="382" t="s">
        <v>236</v>
      </c>
      <c r="G20" s="383"/>
      <c r="H20" s="383"/>
      <c r="I20" s="383"/>
      <c r="J20" s="383"/>
      <c r="K20" s="384"/>
    </row>
    <row r="21" spans="1:11" s="31" customFormat="1" ht="35.25" customHeight="1">
      <c r="A21" s="394" t="s">
        <v>55</v>
      </c>
      <c r="B21" s="395"/>
      <c r="C21" s="395"/>
      <c r="D21" s="395"/>
      <c r="E21" s="396"/>
      <c r="F21" s="382" t="s">
        <v>237</v>
      </c>
      <c r="G21" s="383"/>
      <c r="H21" s="383"/>
      <c r="I21" s="383"/>
      <c r="J21" s="383"/>
      <c r="K21" s="384"/>
    </row>
    <row r="22" spans="1:11" s="31" customFormat="1" ht="35.25" customHeight="1">
      <c r="A22" s="394" t="s">
        <v>56</v>
      </c>
      <c r="B22" s="395"/>
      <c r="C22" s="395"/>
      <c r="D22" s="395"/>
      <c r="E22" s="396"/>
      <c r="F22" s="382" t="s">
        <v>683</v>
      </c>
      <c r="G22" s="383"/>
      <c r="H22" s="383"/>
      <c r="I22" s="383"/>
      <c r="J22" s="383"/>
      <c r="K22" s="384"/>
    </row>
    <row r="23" spans="1:11" s="31" customFormat="1" ht="35.25" customHeight="1">
      <c r="A23" s="397" t="s">
        <v>58</v>
      </c>
      <c r="B23" s="398"/>
      <c r="C23" s="398"/>
      <c r="D23" s="398"/>
      <c r="E23" s="399"/>
      <c r="F23" s="379">
        <v>162</v>
      </c>
      <c r="G23" s="158" t="s">
        <v>221</v>
      </c>
      <c r="H23" s="158"/>
      <c r="I23" s="158"/>
      <c r="J23" s="158"/>
      <c r="K23" s="159"/>
    </row>
    <row r="24" spans="1:11" ht="35.25" customHeight="1">
      <c r="A24" s="397" t="s">
        <v>224</v>
      </c>
      <c r="B24" s="398"/>
      <c r="C24" s="398"/>
      <c r="D24" s="398"/>
      <c r="E24" s="399"/>
      <c r="F24" s="379">
        <v>22</v>
      </c>
      <c r="G24" s="158" t="s">
        <v>221</v>
      </c>
      <c r="H24" s="158"/>
      <c r="I24" s="158"/>
      <c r="J24" s="158"/>
      <c r="K24" s="159"/>
    </row>
    <row r="25" spans="1:11" ht="20.25">
      <c r="A25" s="388"/>
      <c r="B25" s="389"/>
      <c r="C25" s="389"/>
      <c r="D25" s="389"/>
      <c r="E25" s="389"/>
      <c r="F25" s="389"/>
      <c r="G25" s="389"/>
      <c r="H25" s="389"/>
      <c r="I25" s="389"/>
      <c r="J25" s="389"/>
      <c r="K25" s="390"/>
    </row>
    <row r="26" spans="1:11" ht="12.75">
      <c r="A26" s="155"/>
      <c r="B26" s="156"/>
      <c r="C26" s="156"/>
      <c r="D26" s="156"/>
      <c r="E26" s="156"/>
      <c r="F26" s="156"/>
      <c r="G26" s="156"/>
      <c r="H26" s="156"/>
      <c r="I26" s="156"/>
      <c r="J26" s="156"/>
      <c r="K26" s="157"/>
    </row>
    <row r="27" spans="1:11" ht="20.25">
      <c r="A27" s="385"/>
      <c r="B27" s="386"/>
      <c r="C27" s="386"/>
      <c r="D27" s="386"/>
      <c r="E27" s="386"/>
      <c r="F27" s="386"/>
      <c r="G27" s="386"/>
      <c r="H27" s="386"/>
      <c r="I27" s="386"/>
      <c r="J27" s="386"/>
      <c r="K27" s="387"/>
    </row>
    <row r="28" spans="1:11" ht="12.75">
      <c r="A28" s="155"/>
      <c r="B28" s="156"/>
      <c r="C28" s="156"/>
      <c r="D28" s="156"/>
      <c r="E28" s="156"/>
      <c r="F28" s="156"/>
      <c r="G28" s="156"/>
      <c r="H28" s="156"/>
      <c r="I28" s="156"/>
      <c r="J28" s="156"/>
      <c r="K28" s="157"/>
    </row>
    <row r="29" spans="1:11" ht="12.75">
      <c r="A29" s="160"/>
      <c r="B29" s="161"/>
      <c r="C29" s="161"/>
      <c r="D29" s="161"/>
      <c r="E29" s="161"/>
      <c r="F29" s="161"/>
      <c r="G29" s="161"/>
      <c r="H29" s="161"/>
      <c r="I29" s="161"/>
      <c r="J29" s="161"/>
      <c r="K29" s="162"/>
    </row>
  </sheetData>
  <sheetProtection/>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73"/>
  <sheetViews>
    <sheetView view="pageBreakPreview" zoomScale="70" zoomScaleSheetLayoutView="70" zoomScalePageLayoutView="0" workbookViewId="0" topLeftCell="A1">
      <selection activeCell="Q58" sqref="Q58"/>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2.8515625" style="48" customWidth="1"/>
    <col min="6" max="6" width="14.57421875" style="172" customWidth="1"/>
    <col min="7" max="7" width="7.57421875" style="24" customWidth="1"/>
    <col min="8" max="8" width="2.140625" style="21" customWidth="1"/>
    <col min="9" max="9" width="4.421875" style="23" customWidth="1"/>
    <col min="10" max="10" width="1.8515625" style="23" hidden="1" customWidth="1"/>
    <col min="11" max="11" width="6.57421875" style="23" customWidth="1"/>
    <col min="12" max="12" width="15.140625" style="25" bestFit="1" customWidth="1"/>
    <col min="13" max="13" width="23.00390625" style="52" customWidth="1"/>
    <col min="14" max="14" width="39.7109375" style="52" bestFit="1" customWidth="1"/>
    <col min="15" max="15" width="14.00390625" style="172" customWidth="1"/>
    <col min="16" max="16" width="7.7109375" style="21" customWidth="1"/>
    <col min="17" max="17" width="5.7109375" style="21" customWidth="1"/>
    <col min="18" max="19" width="9.140625" style="21" customWidth="1"/>
    <col min="20" max="20" width="9.140625" style="215" hidden="1" customWidth="1"/>
    <col min="21" max="21" width="9.140625" style="213" hidden="1" customWidth="1"/>
    <col min="22" max="16384" width="9.140625" style="21" customWidth="1"/>
  </cols>
  <sheetData>
    <row r="1" spans="1:21" s="10" customFormat="1" ht="50.25" customHeight="1">
      <c r="A1" s="446" t="str">
        <f>('YARIŞMA BİLGİLERİ'!A2)</f>
        <v>Türkiye Atletizm Federasyonu
Malatya Atletizm İl Temsilciliği</v>
      </c>
      <c r="B1" s="446"/>
      <c r="C1" s="446"/>
      <c r="D1" s="446"/>
      <c r="E1" s="446"/>
      <c r="F1" s="446"/>
      <c r="G1" s="446"/>
      <c r="H1" s="446"/>
      <c r="I1" s="446"/>
      <c r="J1" s="446"/>
      <c r="K1" s="446"/>
      <c r="L1" s="446"/>
      <c r="M1" s="446"/>
      <c r="N1" s="446"/>
      <c r="O1" s="446"/>
      <c r="P1" s="446"/>
      <c r="T1" s="214">
        <v>41514</v>
      </c>
      <c r="U1" s="210">
        <v>100</v>
      </c>
    </row>
    <row r="2" spans="1:21" s="10" customFormat="1" ht="24.75" customHeight="1">
      <c r="A2" s="459" t="str">
        <f>'YARIŞMA BİLGİLERİ'!F19</f>
        <v>9. Doğu ve Güneydoğu Anadolu Yaz Spor Oyunları</v>
      </c>
      <c r="B2" s="459"/>
      <c r="C2" s="459"/>
      <c r="D2" s="459"/>
      <c r="E2" s="459"/>
      <c r="F2" s="459"/>
      <c r="G2" s="459"/>
      <c r="H2" s="459"/>
      <c r="I2" s="459"/>
      <c r="J2" s="459"/>
      <c r="K2" s="459"/>
      <c r="L2" s="459"/>
      <c r="M2" s="459"/>
      <c r="N2" s="459"/>
      <c r="O2" s="459"/>
      <c r="P2" s="459"/>
      <c r="T2" s="214">
        <v>41564</v>
      </c>
      <c r="U2" s="210">
        <v>99</v>
      </c>
    </row>
    <row r="3" spans="1:21" s="12" customFormat="1" ht="29.25" customHeight="1">
      <c r="A3" s="460" t="s">
        <v>65</v>
      </c>
      <c r="B3" s="460"/>
      <c r="C3" s="460"/>
      <c r="D3" s="461" t="str">
        <f>'YARIŞMA PROGRAMI'!C14</f>
        <v>1500 Metre</v>
      </c>
      <c r="E3" s="461"/>
      <c r="F3" s="462"/>
      <c r="G3" s="462"/>
      <c r="H3" s="11"/>
      <c r="I3" s="454"/>
      <c r="J3" s="454"/>
      <c r="K3" s="454"/>
      <c r="L3" s="454"/>
      <c r="M3" s="206" t="s">
        <v>197</v>
      </c>
      <c r="N3" s="452" t="str">
        <f>'YARIŞMA PROGRAMI'!E14</f>
        <v>Süleyman BEKMEZCİ  3:43.05</v>
      </c>
      <c r="O3" s="452"/>
      <c r="P3" s="452"/>
      <c r="T3" s="214">
        <v>41614</v>
      </c>
      <c r="U3" s="210">
        <v>98</v>
      </c>
    </row>
    <row r="4" spans="1:21" s="12" customFormat="1" ht="17.25" customHeight="1">
      <c r="A4" s="465" t="s">
        <v>55</v>
      </c>
      <c r="B4" s="465"/>
      <c r="C4" s="465"/>
      <c r="D4" s="466" t="str">
        <f>'YARIŞMA BİLGİLERİ'!F21</f>
        <v>Erkekler</v>
      </c>
      <c r="E4" s="466"/>
      <c r="F4" s="173"/>
      <c r="G4" s="29"/>
      <c r="H4" s="29"/>
      <c r="I4" s="29"/>
      <c r="J4" s="29"/>
      <c r="K4" s="29"/>
      <c r="L4" s="30"/>
      <c r="M4" s="75" t="s">
        <v>5</v>
      </c>
      <c r="N4" s="453" t="str">
        <f>'YARIŞMA PROGRAMI'!B9</f>
        <v>29 Ağustos 2014 - 09.30</v>
      </c>
      <c r="O4" s="453"/>
      <c r="P4" s="453"/>
      <c r="T4" s="214">
        <v>41664</v>
      </c>
      <c r="U4" s="210">
        <v>97</v>
      </c>
    </row>
    <row r="5" spans="1:21" s="10" customFormat="1" ht="15" customHeight="1">
      <c r="A5" s="13"/>
      <c r="B5" s="13"/>
      <c r="C5" s="14"/>
      <c r="D5" s="15"/>
      <c r="E5" s="16"/>
      <c r="F5" s="174"/>
      <c r="G5" s="16"/>
      <c r="H5" s="16"/>
      <c r="I5" s="13"/>
      <c r="J5" s="13"/>
      <c r="K5" s="13"/>
      <c r="L5" s="17"/>
      <c r="M5" s="18"/>
      <c r="N5" s="500">
        <f ca="1">NOW()</f>
        <v>41881.60047048611</v>
      </c>
      <c r="O5" s="500"/>
      <c r="P5" s="500"/>
      <c r="T5" s="214">
        <v>41714</v>
      </c>
      <c r="U5" s="210">
        <v>96</v>
      </c>
    </row>
    <row r="6" spans="1:21" s="19" customFormat="1" ht="18.75" customHeight="1">
      <c r="A6" s="467" t="s">
        <v>12</v>
      </c>
      <c r="B6" s="456" t="s">
        <v>50</v>
      </c>
      <c r="C6" s="458" t="s">
        <v>62</v>
      </c>
      <c r="D6" s="455" t="s">
        <v>14</v>
      </c>
      <c r="E6" s="455" t="s">
        <v>219</v>
      </c>
      <c r="F6" s="503" t="s">
        <v>15</v>
      </c>
      <c r="G6" s="463" t="s">
        <v>135</v>
      </c>
      <c r="I6" s="227" t="s">
        <v>16</v>
      </c>
      <c r="J6" s="228"/>
      <c r="K6" s="228"/>
      <c r="L6" s="228"/>
      <c r="M6" s="228"/>
      <c r="N6" s="228"/>
      <c r="O6" s="228"/>
      <c r="P6" s="229"/>
      <c r="T6" s="215">
        <v>41774</v>
      </c>
      <c r="U6" s="213">
        <v>95</v>
      </c>
    </row>
    <row r="7" spans="1:21" ht="26.25" customHeight="1">
      <c r="A7" s="467"/>
      <c r="B7" s="457"/>
      <c r="C7" s="458"/>
      <c r="D7" s="455"/>
      <c r="E7" s="455"/>
      <c r="F7" s="503"/>
      <c r="G7" s="464"/>
      <c r="H7" s="20"/>
      <c r="I7" s="46" t="s">
        <v>12</v>
      </c>
      <c r="J7" s="46" t="s">
        <v>51</v>
      </c>
      <c r="K7" s="46" t="s">
        <v>50</v>
      </c>
      <c r="L7" s="113" t="s">
        <v>13</v>
      </c>
      <c r="M7" s="114" t="s">
        <v>14</v>
      </c>
      <c r="N7" s="114" t="s">
        <v>219</v>
      </c>
      <c r="O7" s="170" t="s">
        <v>15</v>
      </c>
      <c r="P7" s="46" t="s">
        <v>27</v>
      </c>
      <c r="T7" s="215">
        <v>41834</v>
      </c>
      <c r="U7" s="213">
        <v>94</v>
      </c>
    </row>
    <row r="8" spans="1:21" s="19" customFormat="1" ht="50.25" customHeight="1">
      <c r="A8" s="271">
        <v>1</v>
      </c>
      <c r="B8" s="287">
        <v>347</v>
      </c>
      <c r="C8" s="274">
        <v>36371</v>
      </c>
      <c r="D8" s="288" t="s">
        <v>402</v>
      </c>
      <c r="E8" s="289" t="s">
        <v>409</v>
      </c>
      <c r="F8" s="277">
        <v>41418</v>
      </c>
      <c r="G8" s="273">
        <v>22</v>
      </c>
      <c r="H8" s="22"/>
      <c r="I8" s="271">
        <v>1</v>
      </c>
      <c r="J8" s="272" t="s">
        <v>434</v>
      </c>
      <c r="K8" s="273">
        <f>IF(ISERROR(VLOOKUP(J8,'KAYIT LİSTESİ'!$B$4:$G$945,2,0)),"",(VLOOKUP(J8,'KAYIT LİSTESİ'!$B$4:$G$945,2,0)))</f>
        <v>266</v>
      </c>
      <c r="L8" s="274">
        <f>IF(ISERROR(VLOOKUP(J8,'KAYIT LİSTESİ'!$B$4:$G$945,3,0)),"",(VLOOKUP(J8,'KAYIT LİSTESİ'!$B$4:$G$945,3,0)))</f>
        <v>36400</v>
      </c>
      <c r="M8" s="275" t="str">
        <f>IF(ISERROR(VLOOKUP(J8,'KAYIT LİSTESİ'!$B$4:$G$945,4,0)),"",(VLOOKUP(J8,'KAYIT LİSTESİ'!$B$4:$G$945,4,0)))</f>
        <v>MÜCAHİT BULUT</v>
      </c>
      <c r="N8" s="275" t="str">
        <f>IF(ISERROR(VLOOKUP(J8,'KAYIT LİSTESİ'!$B$4:$G$945,5,0)),"",(VLOOKUP(J8,'KAYIT LİSTESİ'!$B$4:$G$945,5,0)))</f>
        <v>AĞRI</v>
      </c>
      <c r="O8" s="277">
        <v>41934</v>
      </c>
      <c r="P8" s="286">
        <v>3</v>
      </c>
      <c r="T8" s="215">
        <v>41894</v>
      </c>
      <c r="U8" s="213">
        <v>93</v>
      </c>
    </row>
    <row r="9" spans="1:21" s="19" customFormat="1" ht="50.25" customHeight="1">
      <c r="A9" s="271">
        <v>2</v>
      </c>
      <c r="B9" s="287">
        <v>259</v>
      </c>
      <c r="C9" s="274">
        <v>35743</v>
      </c>
      <c r="D9" s="288" t="s">
        <v>277</v>
      </c>
      <c r="E9" s="289" t="s">
        <v>508</v>
      </c>
      <c r="F9" s="277">
        <v>41655</v>
      </c>
      <c r="G9" s="273">
        <v>21</v>
      </c>
      <c r="H9" s="22"/>
      <c r="I9" s="271">
        <v>2</v>
      </c>
      <c r="J9" s="272" t="s">
        <v>435</v>
      </c>
      <c r="K9" s="273">
        <f>IF(ISERROR(VLOOKUP(J9,'KAYIT LİSTESİ'!$B$4:$G$945,2,0)),"",(VLOOKUP(J9,'KAYIT LİSTESİ'!$B$4:$G$945,2,0)))</f>
        <v>347</v>
      </c>
      <c r="L9" s="274">
        <f>IF(ISERROR(VLOOKUP(J9,'KAYIT LİSTESİ'!$B$4:$G$945,3,0)),"",(VLOOKUP(J9,'KAYIT LİSTESİ'!$B$4:$G$945,3,0)))</f>
        <v>36371</v>
      </c>
      <c r="M9" s="275" t="str">
        <f>IF(ISERROR(VLOOKUP(J9,'KAYIT LİSTESİ'!$B$4:$G$945,4,0)),"",(VLOOKUP(J9,'KAYIT LİSTESİ'!$B$4:$G$945,4,0)))</f>
        <v>MÜSLÜM KAÇAR</v>
      </c>
      <c r="N9" s="275" t="str">
        <f>IF(ISERROR(VLOOKUP(J9,'KAYIT LİSTESİ'!$B$4:$G$945,5,0)),"",(VLOOKUP(J9,'KAYIT LİSTESİ'!$B$4:$G$945,5,0)))</f>
        <v>SİİRT</v>
      </c>
      <c r="O9" s="277">
        <v>41418</v>
      </c>
      <c r="P9" s="286">
        <v>1</v>
      </c>
      <c r="T9" s="215">
        <v>41954</v>
      </c>
      <c r="U9" s="213">
        <v>92</v>
      </c>
    </row>
    <row r="10" spans="1:21" s="19" customFormat="1" ht="50.25" customHeight="1">
      <c r="A10" s="271">
        <v>3</v>
      </c>
      <c r="B10" s="287">
        <v>317</v>
      </c>
      <c r="C10" s="274">
        <v>36218</v>
      </c>
      <c r="D10" s="288" t="s">
        <v>371</v>
      </c>
      <c r="E10" s="289" t="s">
        <v>376</v>
      </c>
      <c r="F10" s="277">
        <v>41707</v>
      </c>
      <c r="G10" s="273">
        <v>20</v>
      </c>
      <c r="H10" s="22"/>
      <c r="I10" s="271">
        <v>3</v>
      </c>
      <c r="J10" s="272" t="s">
        <v>436</v>
      </c>
      <c r="K10" s="273">
        <f>IF(ISERROR(VLOOKUP(J10,'KAYIT LİSTESİ'!$B$4:$G$945,2,0)),"",(VLOOKUP(J10,'KAYIT LİSTESİ'!$B$4:$G$945,2,0)))</f>
        <v>310</v>
      </c>
      <c r="L10" s="274">
        <f>IF(ISERROR(VLOOKUP(J10,'KAYIT LİSTESİ'!$B$4:$G$945,3,0)),"",(VLOOKUP(J10,'KAYIT LİSTESİ'!$B$4:$G$945,3,0)))</f>
        <v>36526</v>
      </c>
      <c r="M10" s="275" t="str">
        <f>IF(ISERROR(VLOOKUP(J10,'KAYIT LİSTESİ'!$B$4:$G$945,4,0)),"",(VLOOKUP(J10,'KAYIT LİSTESİ'!$B$4:$G$945,4,0)))</f>
        <v>SAMET DEMİR</v>
      </c>
      <c r="N10" s="275" t="str">
        <f>IF(ISERROR(VLOOKUP(J10,'KAYIT LİSTESİ'!$B$4:$G$945,5,0)),"",(VLOOKUP(J10,'KAYIT LİSTESİ'!$B$4:$G$945,5,0)))</f>
        <v>BİTLİS</v>
      </c>
      <c r="O10" s="277">
        <v>42880</v>
      </c>
      <c r="P10" s="286">
        <v>6</v>
      </c>
      <c r="T10" s="215">
        <v>42014</v>
      </c>
      <c r="U10" s="213">
        <v>91</v>
      </c>
    </row>
    <row r="11" spans="1:21" s="19" customFormat="1" ht="50.25" customHeight="1">
      <c r="A11" s="271">
        <v>4</v>
      </c>
      <c r="B11" s="287">
        <v>266</v>
      </c>
      <c r="C11" s="274">
        <v>36400</v>
      </c>
      <c r="D11" s="288" t="s">
        <v>313</v>
      </c>
      <c r="E11" s="289" t="s">
        <v>509</v>
      </c>
      <c r="F11" s="277">
        <v>41934</v>
      </c>
      <c r="G11" s="273">
        <v>19</v>
      </c>
      <c r="H11" s="22"/>
      <c r="I11" s="271">
        <v>4</v>
      </c>
      <c r="J11" s="272" t="s">
        <v>437</v>
      </c>
      <c r="K11" s="273">
        <f>IF(ISERROR(VLOOKUP(J11,'KAYIT LİSTESİ'!$B$4:$G$945,2,0)),"",(VLOOKUP(J11,'KAYIT LİSTESİ'!$B$4:$G$945,2,0)))</f>
        <v>252</v>
      </c>
      <c r="L11" s="274">
        <f>IF(ISERROR(VLOOKUP(J11,'KAYIT LİSTESİ'!$B$4:$G$945,3,0)),"",(VLOOKUP(J11,'KAYIT LİSTESİ'!$B$4:$G$945,3,0)))</f>
        <v>36348</v>
      </c>
      <c r="M11" s="275" t="str">
        <f>IF(ISERROR(VLOOKUP(J11,'KAYIT LİSTESİ'!$B$4:$G$945,4,0)),"",(VLOOKUP(J11,'KAYIT LİSTESİ'!$B$4:$G$945,4,0)))</f>
        <v>ESAT YETİM </v>
      </c>
      <c r="N11" s="275" t="str">
        <f>IF(ISERROR(VLOOKUP(J11,'KAYIT LİSTESİ'!$B$4:$G$945,5,0)),"",(VLOOKUP(J11,'KAYIT LİSTESİ'!$B$4:$G$945,5,0)))</f>
        <v>ADIYAMAN</v>
      </c>
      <c r="O11" s="277">
        <v>43975</v>
      </c>
      <c r="P11" s="286">
        <v>7</v>
      </c>
      <c r="T11" s="215">
        <v>42084</v>
      </c>
      <c r="U11" s="213">
        <v>90</v>
      </c>
    </row>
    <row r="12" spans="1:21" s="19" customFormat="1" ht="50.25" customHeight="1">
      <c r="A12" s="271">
        <v>5</v>
      </c>
      <c r="B12" s="287">
        <v>281</v>
      </c>
      <c r="C12" s="274">
        <v>36161</v>
      </c>
      <c r="D12" s="288" t="s">
        <v>329</v>
      </c>
      <c r="E12" s="289" t="s">
        <v>333</v>
      </c>
      <c r="F12" s="277">
        <v>42445</v>
      </c>
      <c r="G12" s="273">
        <v>18</v>
      </c>
      <c r="H12" s="22"/>
      <c r="I12" s="271">
        <v>5</v>
      </c>
      <c r="J12" s="272" t="s">
        <v>438</v>
      </c>
      <c r="K12" s="273">
        <f>IF(ISERROR(VLOOKUP(J12,'KAYIT LİSTESİ'!$B$4:$G$945,2,0)),"",(VLOOKUP(J12,'KAYIT LİSTESİ'!$B$4:$G$945,2,0)))</f>
        <v>328</v>
      </c>
      <c r="L12" s="274">
        <f>IF(ISERROR(VLOOKUP(J12,'KAYIT LİSTESİ'!$B$4:$G$945,3,0)),"",(VLOOKUP(J12,'KAYIT LİSTESİ'!$B$4:$G$945,3,0)))</f>
        <v>35481</v>
      </c>
      <c r="M12" s="275" t="str">
        <f>IF(ISERROR(VLOOKUP(J12,'KAYIT LİSTESİ'!$B$4:$G$945,4,0)),"",(VLOOKUP(J12,'KAYIT LİSTESİ'!$B$4:$G$945,4,0)))</f>
        <v>TAHSİN ATALAYIN</v>
      </c>
      <c r="N12" s="275" t="str">
        <f>IF(ISERROR(VLOOKUP(J12,'KAYIT LİSTESİ'!$B$4:$G$945,5,0)),"",(VLOOKUP(J12,'KAYIT LİSTESİ'!$B$4:$G$945,5,0)))</f>
        <v>KARS</v>
      </c>
      <c r="O12" s="277">
        <v>42696</v>
      </c>
      <c r="P12" s="286">
        <v>5</v>
      </c>
      <c r="T12" s="215">
        <v>42154</v>
      </c>
      <c r="U12" s="213">
        <v>89</v>
      </c>
    </row>
    <row r="13" spans="1:21" s="19" customFormat="1" ht="50.25" customHeight="1">
      <c r="A13" s="271">
        <v>6</v>
      </c>
      <c r="B13" s="287">
        <v>328</v>
      </c>
      <c r="C13" s="274">
        <v>35481</v>
      </c>
      <c r="D13" s="288" t="s">
        <v>382</v>
      </c>
      <c r="E13" s="289" t="s">
        <v>383</v>
      </c>
      <c r="F13" s="277">
        <v>42696</v>
      </c>
      <c r="G13" s="273">
        <v>17</v>
      </c>
      <c r="H13" s="22"/>
      <c r="I13" s="271">
        <v>6</v>
      </c>
      <c r="J13" s="272" t="s">
        <v>439</v>
      </c>
      <c r="K13" s="273">
        <f>IF(ISERROR(VLOOKUP(J13,'KAYIT LİSTESİ'!$B$4:$G$945,2,0)),"",(VLOOKUP(J13,'KAYIT LİSTESİ'!$B$4:$G$945,2,0)))</f>
        <v>303</v>
      </c>
      <c r="L13" s="274">
        <f>IF(ISERROR(VLOOKUP(J13,'KAYIT LİSTESİ'!$B$4:$G$945,3,0)),"",(VLOOKUP(J13,'KAYIT LİSTESİ'!$B$4:$G$945,3,0)))</f>
        <v>35796</v>
      </c>
      <c r="M13" s="275" t="str">
        <f>IF(ISERROR(VLOOKUP(J13,'KAYIT LİSTESİ'!$B$4:$G$945,4,0)),"",(VLOOKUP(J13,'KAYIT LİSTESİ'!$B$4:$G$945,4,0)))</f>
        <v>FERHAT BARAÇ</v>
      </c>
      <c r="N13" s="275" t="str">
        <f>IF(ISERROR(VLOOKUP(J13,'KAYIT LİSTESİ'!$B$4:$G$945,5,0)),"",(VLOOKUP(J13,'KAYIT LİSTESİ'!$B$4:$G$945,5,0)))</f>
        <v>ELAZIĞ</v>
      </c>
      <c r="O13" s="277">
        <v>44436</v>
      </c>
      <c r="P13" s="286">
        <v>8</v>
      </c>
      <c r="T13" s="215">
        <v>42224</v>
      </c>
      <c r="U13" s="213">
        <v>88</v>
      </c>
    </row>
    <row r="14" spans="1:21" s="19" customFormat="1" ht="50.25" customHeight="1">
      <c r="A14" s="271">
        <v>7</v>
      </c>
      <c r="B14" s="287">
        <v>376</v>
      </c>
      <c r="C14" s="274">
        <v>35839</v>
      </c>
      <c r="D14" s="288" t="s">
        <v>555</v>
      </c>
      <c r="E14" s="289" t="s">
        <v>236</v>
      </c>
      <c r="F14" s="277">
        <v>42705</v>
      </c>
      <c r="G14" s="273">
        <v>16</v>
      </c>
      <c r="H14" s="22"/>
      <c r="I14" s="271">
        <v>7</v>
      </c>
      <c r="J14" s="272" t="s">
        <v>440</v>
      </c>
      <c r="K14" s="273">
        <f>IF(ISERROR(VLOOKUP(J14,'KAYIT LİSTESİ'!$B$4:$G$945,2,0)),"",(VLOOKUP(J14,'KAYIT LİSTESİ'!$B$4:$G$945,2,0)))</f>
        <v>340</v>
      </c>
      <c r="L14" s="274">
        <f>IF(ISERROR(VLOOKUP(J14,'KAYIT LİSTESİ'!$B$4:$G$945,3,0)),"",(VLOOKUP(J14,'KAYIT LİSTESİ'!$B$4:$G$945,3,0)))</f>
        <v>36161</v>
      </c>
      <c r="M14" s="275" t="str">
        <f>IF(ISERROR(VLOOKUP(J14,'KAYIT LİSTESİ'!$B$4:$G$945,4,0)),"",(VLOOKUP(J14,'KAYIT LİSTESİ'!$B$4:$G$945,4,0)))</f>
        <v>OSMAN TOĞYILMAZ</v>
      </c>
      <c r="N14" s="275" t="str">
        <f>IF(ISERROR(VLOOKUP(J14,'KAYIT LİSTESİ'!$B$4:$G$945,5,0)),"",(VLOOKUP(J14,'KAYIT LİSTESİ'!$B$4:$G$945,5,0)))</f>
        <v>BATMAN</v>
      </c>
      <c r="O14" s="277">
        <v>51788</v>
      </c>
      <c r="P14" s="286">
        <v>10</v>
      </c>
      <c r="T14" s="215">
        <v>42294</v>
      </c>
      <c r="U14" s="213">
        <v>87</v>
      </c>
    </row>
    <row r="15" spans="1:21" s="19" customFormat="1" ht="50.25" customHeight="1">
      <c r="A15" s="271">
        <v>8</v>
      </c>
      <c r="B15" s="287">
        <v>310</v>
      </c>
      <c r="C15" s="274">
        <v>36526</v>
      </c>
      <c r="D15" s="288" t="s">
        <v>361</v>
      </c>
      <c r="E15" s="289" t="s">
        <v>368</v>
      </c>
      <c r="F15" s="277">
        <v>42880</v>
      </c>
      <c r="G15" s="273">
        <v>15</v>
      </c>
      <c r="H15" s="22"/>
      <c r="I15" s="271">
        <v>8</v>
      </c>
      <c r="J15" s="272" t="s">
        <v>441</v>
      </c>
      <c r="K15" s="273">
        <f>IF(ISERROR(VLOOKUP(J15,'KAYIT LİSTESİ'!$B$4:$G$945,2,0)),"",(VLOOKUP(J15,'KAYIT LİSTESİ'!$B$4:$G$945,2,0)))</f>
        <v>281</v>
      </c>
      <c r="L15" s="274">
        <f>IF(ISERROR(VLOOKUP(J15,'KAYIT LİSTESİ'!$B$4:$G$945,3,0)),"",(VLOOKUP(J15,'KAYIT LİSTESİ'!$B$4:$G$945,3,0)))</f>
        <v>36161</v>
      </c>
      <c r="M15" s="275" t="str">
        <f>IF(ISERROR(VLOOKUP(J15,'KAYIT LİSTESİ'!$B$4:$G$945,4,0)),"",(VLOOKUP(J15,'KAYIT LİSTESİ'!$B$4:$G$945,4,0)))</f>
        <v>ÖZKAN ARSLAN</v>
      </c>
      <c r="N15" s="275" t="str">
        <f>IF(ISERROR(VLOOKUP(J15,'KAYIT LİSTESİ'!$B$4:$G$945,5,0)),"",(VLOOKUP(J15,'KAYIT LİSTESİ'!$B$4:$G$945,5,0)))</f>
        <v>MUŞ</v>
      </c>
      <c r="O15" s="277">
        <v>42445</v>
      </c>
      <c r="P15" s="286">
        <v>4</v>
      </c>
      <c r="T15" s="215">
        <v>42364</v>
      </c>
      <c r="U15" s="213">
        <v>86</v>
      </c>
    </row>
    <row r="16" spans="1:21" s="19" customFormat="1" ht="50.25" customHeight="1">
      <c r="A16" s="271">
        <v>9</v>
      </c>
      <c r="B16" s="287">
        <v>362</v>
      </c>
      <c r="C16" s="274">
        <v>35906</v>
      </c>
      <c r="D16" s="288" t="s">
        <v>540</v>
      </c>
      <c r="E16" s="289" t="s">
        <v>547</v>
      </c>
      <c r="F16" s="277">
        <v>42914</v>
      </c>
      <c r="G16" s="273">
        <v>14</v>
      </c>
      <c r="H16" s="22"/>
      <c r="I16" s="271">
        <v>9</v>
      </c>
      <c r="J16" s="272" t="s">
        <v>442</v>
      </c>
      <c r="K16" s="273">
        <f>IF(ISERROR(VLOOKUP(J16,'KAYIT LİSTESİ'!$B$4:$G$945,2,0)),"",(VLOOKUP(J16,'KAYIT LİSTESİ'!$B$4:$G$945,2,0)))</f>
        <v>288</v>
      </c>
      <c r="L16" s="274">
        <f>IF(ISERROR(VLOOKUP(J16,'KAYIT LİSTESİ'!$B$4:$G$945,3,0)),"",(VLOOKUP(J16,'KAYIT LİSTESİ'!$B$4:$G$945,3,0)))</f>
        <v>35796</v>
      </c>
      <c r="M16" s="275" t="str">
        <f>IF(ISERROR(VLOOKUP(J16,'KAYIT LİSTESİ'!$B$4:$G$945,4,0)),"",(VLOOKUP(J16,'KAYIT LİSTESİ'!$B$4:$G$945,4,0)))</f>
        <v>BARAN TAT</v>
      </c>
      <c r="N16" s="275" t="str">
        <f>IF(ISERROR(VLOOKUP(J16,'KAYIT LİSTESİ'!$B$4:$G$945,5,0)),"",(VLOOKUP(J16,'KAYIT LİSTESİ'!$B$4:$G$945,5,0)))</f>
        <v>TUNCELİ</v>
      </c>
      <c r="O16" s="277" t="s">
        <v>693</v>
      </c>
      <c r="P16" s="286"/>
      <c r="T16" s="215">
        <v>42434</v>
      </c>
      <c r="U16" s="213">
        <v>85</v>
      </c>
    </row>
    <row r="17" spans="1:21" s="19" customFormat="1" ht="50.25" customHeight="1">
      <c r="A17" s="271">
        <v>10</v>
      </c>
      <c r="B17" s="287">
        <v>295</v>
      </c>
      <c r="C17" s="274">
        <v>35989</v>
      </c>
      <c r="D17" s="288" t="s">
        <v>346</v>
      </c>
      <c r="E17" s="289" t="s">
        <v>351</v>
      </c>
      <c r="F17" s="277">
        <v>43161</v>
      </c>
      <c r="G17" s="273">
        <v>13</v>
      </c>
      <c r="H17" s="22"/>
      <c r="I17" s="271">
        <v>10</v>
      </c>
      <c r="J17" s="272" t="s">
        <v>443</v>
      </c>
      <c r="K17" s="273">
        <f>IF(ISERROR(VLOOKUP(J17,'KAYIT LİSTESİ'!$B$4:$G$945,2,0)),"",(VLOOKUP(J17,'KAYIT LİSTESİ'!$B$4:$G$945,2,0)))</f>
        <v>317</v>
      </c>
      <c r="L17" s="274">
        <f>IF(ISERROR(VLOOKUP(J17,'KAYIT LİSTESİ'!$B$4:$G$945,3,0)),"",(VLOOKUP(J17,'KAYIT LİSTESİ'!$B$4:$G$945,3,0)))</f>
        <v>36218</v>
      </c>
      <c r="M17" s="275" t="str">
        <f>IF(ISERROR(VLOOKUP(J17,'KAYIT LİSTESİ'!$B$4:$G$945,4,0)),"",(VLOOKUP(J17,'KAYIT LİSTESİ'!$B$4:$G$945,4,0)))</f>
        <v>AHMET TURAN</v>
      </c>
      <c r="N17" s="275" t="str">
        <f>IF(ISERROR(VLOOKUP(J17,'KAYIT LİSTESİ'!$B$4:$G$945,5,0)),"",(VLOOKUP(J17,'KAYIT LİSTESİ'!$B$4:$G$945,5,0)))</f>
        <v>MARDİN</v>
      </c>
      <c r="O17" s="277">
        <v>41707</v>
      </c>
      <c r="P17" s="286">
        <v>2</v>
      </c>
      <c r="T17" s="215">
        <v>42504</v>
      </c>
      <c r="U17" s="213">
        <v>84</v>
      </c>
    </row>
    <row r="18" spans="1:21" s="19" customFormat="1" ht="50.25" customHeight="1">
      <c r="A18" s="271">
        <v>11</v>
      </c>
      <c r="B18" s="287">
        <v>252</v>
      </c>
      <c r="C18" s="274">
        <v>36348</v>
      </c>
      <c r="D18" s="288" t="s">
        <v>271</v>
      </c>
      <c r="E18" s="289" t="s">
        <v>562</v>
      </c>
      <c r="F18" s="277">
        <v>43975</v>
      </c>
      <c r="G18" s="273">
        <v>12</v>
      </c>
      <c r="H18" s="22"/>
      <c r="I18" s="271">
        <v>11</v>
      </c>
      <c r="J18" s="272" t="s">
        <v>444</v>
      </c>
      <c r="K18" s="273">
        <f>IF(ISERROR(VLOOKUP(J18,'KAYIT LİSTESİ'!$B$4:$G$945,2,0)),"",(VLOOKUP(J18,'KAYIT LİSTESİ'!$B$4:$G$945,2,0)))</f>
        <v>355</v>
      </c>
      <c r="L18" s="274">
        <f>IF(ISERROR(VLOOKUP(J18,'KAYIT LİSTESİ'!$B$4:$G$945,3,0)),"",(VLOOKUP(J18,'KAYIT LİSTESİ'!$B$4:$G$945,3,0)))</f>
        <v>36753</v>
      </c>
      <c r="M18" s="275" t="str">
        <f>IF(ISERROR(VLOOKUP(J18,'KAYIT LİSTESİ'!$B$4:$G$945,4,0)),"",(VLOOKUP(J18,'KAYIT LİSTESİ'!$B$4:$G$945,4,0)))</f>
        <v>İsmail YAŞAR</v>
      </c>
      <c r="N18" s="275" t="str">
        <f>IF(ISERROR(VLOOKUP(J18,'KAYIT LİSTESİ'!$B$4:$G$945,5,0)),"",(VLOOKUP(J18,'KAYIT LİSTESİ'!$B$4:$G$945,5,0)))</f>
        <v>ERZURUM</v>
      </c>
      <c r="O18" s="277">
        <v>50462</v>
      </c>
      <c r="P18" s="286">
        <v>9</v>
      </c>
      <c r="T18" s="215">
        <v>42574</v>
      </c>
      <c r="U18" s="213">
        <v>83</v>
      </c>
    </row>
    <row r="19" spans="1:21" s="19" customFormat="1" ht="50.25" customHeight="1">
      <c r="A19" s="271">
        <v>12</v>
      </c>
      <c r="B19" s="287">
        <v>303</v>
      </c>
      <c r="C19" s="274">
        <v>35796</v>
      </c>
      <c r="D19" s="288" t="s">
        <v>353</v>
      </c>
      <c r="E19" s="289" t="s">
        <v>357</v>
      </c>
      <c r="F19" s="277">
        <v>44436</v>
      </c>
      <c r="G19" s="273">
        <v>11</v>
      </c>
      <c r="H19" s="22"/>
      <c r="I19" s="271"/>
      <c r="J19" s="272" t="s">
        <v>445</v>
      </c>
      <c r="K19" s="273">
        <f>IF(ISERROR(VLOOKUP(J19,'KAYIT LİSTESİ'!$B$4:$G$945,2,0)),"",(VLOOKUP(J19,'KAYIT LİSTESİ'!$B$4:$G$945,2,0)))</f>
      </c>
      <c r="L19" s="274">
        <f>IF(ISERROR(VLOOKUP(J19,'KAYIT LİSTESİ'!$B$4:$G$945,3,0)),"",(VLOOKUP(J19,'KAYIT LİSTESİ'!$B$4:$G$945,3,0)))</f>
      </c>
      <c r="M19" s="275">
        <f>IF(ISERROR(VLOOKUP(J19,'KAYIT LİSTESİ'!$B$4:$G$945,4,0)),"",(VLOOKUP(J19,'KAYIT LİSTESİ'!$B$4:$G$945,4,0)))</f>
      </c>
      <c r="N19" s="275">
        <f>IF(ISERROR(VLOOKUP(J19,'KAYIT LİSTESİ'!$B$4:$G$945,5,0)),"",(VLOOKUP(J19,'KAYIT LİSTESİ'!$B$4:$G$945,5,0)))</f>
      </c>
      <c r="O19" s="277"/>
      <c r="P19" s="286"/>
      <c r="T19" s="215">
        <v>42654</v>
      </c>
      <c r="U19" s="213">
        <v>82</v>
      </c>
    </row>
    <row r="20" spans="1:21" s="19" customFormat="1" ht="50.25" customHeight="1">
      <c r="A20" s="271">
        <v>13</v>
      </c>
      <c r="B20" s="287">
        <v>384</v>
      </c>
      <c r="C20" s="274">
        <v>36161</v>
      </c>
      <c r="D20" s="288" t="s">
        <v>582</v>
      </c>
      <c r="E20" s="289" t="s">
        <v>579</v>
      </c>
      <c r="F20" s="277">
        <v>44514</v>
      </c>
      <c r="G20" s="273">
        <v>10</v>
      </c>
      <c r="H20" s="22"/>
      <c r="I20" s="271"/>
      <c r="J20" s="272" t="s">
        <v>458</v>
      </c>
      <c r="K20" s="273">
        <f>IF(ISERROR(VLOOKUP(J20,'KAYIT LİSTESİ'!$B$4:$G$945,2,0)),"",(VLOOKUP(J20,'KAYIT LİSTESİ'!$B$4:$G$945,2,0)))</f>
      </c>
      <c r="L20" s="274">
        <f>IF(ISERROR(VLOOKUP(J20,'KAYIT LİSTESİ'!$B$4:$G$945,3,0)),"",(VLOOKUP(J20,'KAYIT LİSTESİ'!$B$4:$G$945,3,0)))</f>
      </c>
      <c r="M20" s="275">
        <f>IF(ISERROR(VLOOKUP(J20,'KAYIT LİSTESİ'!$B$4:$G$945,4,0)),"",(VLOOKUP(J20,'KAYIT LİSTESİ'!$B$4:$G$945,4,0)))</f>
      </c>
      <c r="N20" s="275">
        <f>IF(ISERROR(VLOOKUP(J20,'KAYIT LİSTESİ'!$B$4:$G$945,5,0)),"",(VLOOKUP(J20,'KAYIT LİSTESİ'!$B$4:$G$945,5,0)))</f>
      </c>
      <c r="O20" s="277"/>
      <c r="P20" s="286"/>
      <c r="T20" s="215"/>
      <c r="U20" s="213"/>
    </row>
    <row r="21" spans="1:21" s="19" customFormat="1" ht="50.25" customHeight="1">
      <c r="A21" s="271">
        <v>14</v>
      </c>
      <c r="B21" s="287">
        <v>398</v>
      </c>
      <c r="C21" s="274">
        <v>36312</v>
      </c>
      <c r="D21" s="288" t="s">
        <v>605</v>
      </c>
      <c r="E21" s="289" t="s">
        <v>611</v>
      </c>
      <c r="F21" s="277">
        <v>44818</v>
      </c>
      <c r="G21" s="273">
        <v>9</v>
      </c>
      <c r="H21" s="22"/>
      <c r="I21" s="227" t="s">
        <v>17</v>
      </c>
      <c r="J21" s="228"/>
      <c r="K21" s="228"/>
      <c r="L21" s="228"/>
      <c r="M21" s="228"/>
      <c r="N21" s="228"/>
      <c r="O21" s="228"/>
      <c r="P21" s="229"/>
      <c r="T21" s="215">
        <v>42734</v>
      </c>
      <c r="U21" s="213">
        <v>81</v>
      </c>
    </row>
    <row r="22" spans="1:21" s="19" customFormat="1" ht="50.25" customHeight="1">
      <c r="A22" s="271">
        <v>15</v>
      </c>
      <c r="B22" s="287">
        <v>391</v>
      </c>
      <c r="C22" s="274">
        <v>36526</v>
      </c>
      <c r="D22" s="288" t="s">
        <v>593</v>
      </c>
      <c r="E22" s="289" t="s">
        <v>600</v>
      </c>
      <c r="F22" s="277">
        <v>50311</v>
      </c>
      <c r="G22" s="273">
        <v>8</v>
      </c>
      <c r="H22" s="22"/>
      <c r="I22" s="46" t="s">
        <v>12</v>
      </c>
      <c r="J22" s="46" t="s">
        <v>51</v>
      </c>
      <c r="K22" s="46" t="s">
        <v>50</v>
      </c>
      <c r="L22" s="113" t="s">
        <v>13</v>
      </c>
      <c r="M22" s="114" t="s">
        <v>14</v>
      </c>
      <c r="N22" s="114" t="s">
        <v>219</v>
      </c>
      <c r="O22" s="170" t="s">
        <v>15</v>
      </c>
      <c r="P22" s="46" t="s">
        <v>27</v>
      </c>
      <c r="T22" s="215">
        <v>42814</v>
      </c>
      <c r="U22" s="213">
        <v>80</v>
      </c>
    </row>
    <row r="23" spans="1:21" s="19" customFormat="1" ht="50.25" customHeight="1">
      <c r="A23" s="271">
        <v>16</v>
      </c>
      <c r="B23" s="287">
        <v>355</v>
      </c>
      <c r="C23" s="274">
        <v>36753</v>
      </c>
      <c r="D23" s="288" t="s">
        <v>503</v>
      </c>
      <c r="E23" s="289" t="s">
        <v>507</v>
      </c>
      <c r="F23" s="277">
        <v>50462</v>
      </c>
      <c r="G23" s="273">
        <v>7</v>
      </c>
      <c r="H23" s="22"/>
      <c r="I23" s="271">
        <v>1</v>
      </c>
      <c r="J23" s="272" t="s">
        <v>446</v>
      </c>
      <c r="K23" s="273">
        <f>IF(ISERROR(VLOOKUP(J23,'KAYIT LİSTESİ'!$B$4:$G$945,2,0)),"",(VLOOKUP(J23,'KAYIT LİSTESİ'!$B$4:$G$945,2,0)))</f>
        <v>333</v>
      </c>
      <c r="L23" s="274">
        <f>IF(ISERROR(VLOOKUP(J23,'KAYIT LİSTESİ'!$B$4:$G$945,3,0)),"",(VLOOKUP(J23,'KAYIT LİSTESİ'!$B$4:$G$945,3,0)))</f>
        <v>35796</v>
      </c>
      <c r="M23" s="275" t="str">
        <f>IF(ISERROR(VLOOKUP(J23,'KAYIT LİSTESİ'!$B$4:$G$945,4,0)),"",(VLOOKUP(J23,'KAYIT LİSTESİ'!$B$4:$G$945,4,0)))</f>
        <v>MUHAMMET KILIÇ</v>
      </c>
      <c r="N23" s="275" t="str">
        <f>IF(ISERROR(VLOOKUP(J23,'KAYIT LİSTESİ'!$B$4:$G$945,5,0)),"",(VLOOKUP(J23,'KAYIT LİSTESİ'!$B$4:$G$945,5,0)))</f>
        <v>ERZİNCAN</v>
      </c>
      <c r="O23" s="277">
        <v>51009</v>
      </c>
      <c r="P23" s="286">
        <v>8</v>
      </c>
      <c r="T23" s="215">
        <v>42894</v>
      </c>
      <c r="U23" s="213">
        <v>79</v>
      </c>
    </row>
    <row r="24" spans="1:21" s="19" customFormat="1" ht="50.25" customHeight="1">
      <c r="A24" s="271">
        <v>17</v>
      </c>
      <c r="B24" s="287">
        <v>333</v>
      </c>
      <c r="C24" s="274">
        <v>35796</v>
      </c>
      <c r="D24" s="288" t="s">
        <v>384</v>
      </c>
      <c r="E24" s="289" t="s">
        <v>388</v>
      </c>
      <c r="F24" s="277">
        <v>51009</v>
      </c>
      <c r="G24" s="273">
        <v>6</v>
      </c>
      <c r="H24" s="22"/>
      <c r="I24" s="271">
        <v>2</v>
      </c>
      <c r="J24" s="272" t="s">
        <v>447</v>
      </c>
      <c r="K24" s="273">
        <f>IF(ISERROR(VLOOKUP(J24,'KAYIT LİSTESİ'!$B$4:$G$945,2,0)),"",(VLOOKUP(J24,'KAYIT LİSTESİ'!$B$4:$G$945,2,0)))</f>
        <v>274</v>
      </c>
      <c r="L24" s="274">
        <f>IF(ISERROR(VLOOKUP(J24,'KAYIT LİSTESİ'!$B$4:$G$945,3,0)),"",(VLOOKUP(J24,'KAYIT LİSTESİ'!$B$4:$G$945,3,0)))</f>
        <v>35490</v>
      </c>
      <c r="M24" s="275" t="str">
        <f>IF(ISERROR(VLOOKUP(J24,'KAYIT LİSTESİ'!$B$4:$G$945,4,0)),"",(VLOOKUP(J24,'KAYIT LİSTESİ'!$B$4:$G$945,4,0)))</f>
        <v>Mehmet MUSABEYLİOĞLU</v>
      </c>
      <c r="N24" s="275" t="str">
        <f>IF(ISERROR(VLOOKUP(J24,'KAYIT LİSTESİ'!$B$4:$G$945,5,0)),"",(VLOOKUP(J24,'KAYIT LİSTESİ'!$B$4:$G$945,5,0)))</f>
        <v>KİLİS</v>
      </c>
      <c r="O24" s="277">
        <v>51902</v>
      </c>
      <c r="P24" s="286">
        <v>9</v>
      </c>
      <c r="T24" s="215">
        <v>42974</v>
      </c>
      <c r="U24" s="213">
        <v>78</v>
      </c>
    </row>
    <row r="25" spans="1:21" s="19" customFormat="1" ht="50.25" customHeight="1">
      <c r="A25" s="271">
        <v>18</v>
      </c>
      <c r="B25" s="287">
        <v>340</v>
      </c>
      <c r="C25" s="274">
        <v>36161</v>
      </c>
      <c r="D25" s="288" t="s">
        <v>390</v>
      </c>
      <c r="E25" s="289" t="s">
        <v>395</v>
      </c>
      <c r="F25" s="277">
        <v>51788</v>
      </c>
      <c r="G25" s="273">
        <v>5</v>
      </c>
      <c r="H25" s="22"/>
      <c r="I25" s="271">
        <v>3</v>
      </c>
      <c r="J25" s="272" t="s">
        <v>448</v>
      </c>
      <c r="K25" s="273">
        <f>IF(ISERROR(VLOOKUP(J25,'KAYIT LİSTESİ'!$B$4:$G$945,2,0)),"",(VLOOKUP(J25,'KAYIT LİSTESİ'!$B$4:$G$945,2,0)))</f>
        <v>362</v>
      </c>
      <c r="L25" s="274">
        <f>IF(ISERROR(VLOOKUP(J25,'KAYIT LİSTESİ'!$B$4:$G$945,3,0)),"",(VLOOKUP(J25,'KAYIT LİSTESİ'!$B$4:$G$945,3,0)))</f>
        <v>35906</v>
      </c>
      <c r="M25" s="275" t="str">
        <f>IF(ISERROR(VLOOKUP(J25,'KAYIT LİSTESİ'!$B$4:$G$945,4,0)),"",(VLOOKUP(J25,'KAYIT LİSTESİ'!$B$4:$G$945,4,0)))</f>
        <v>MUHAMET CINAR</v>
      </c>
      <c r="N25" s="275" t="str">
        <f>IF(ISERROR(VLOOKUP(J25,'KAYIT LİSTESİ'!$B$4:$G$945,5,0)),"",(VLOOKUP(J25,'KAYIT LİSTESİ'!$B$4:$G$945,5,0)))</f>
        <v>DİYARBAKIR</v>
      </c>
      <c r="O25" s="277">
        <v>42914</v>
      </c>
      <c r="P25" s="286">
        <v>3</v>
      </c>
      <c r="T25" s="215">
        <v>43054</v>
      </c>
      <c r="U25" s="213">
        <v>77</v>
      </c>
    </row>
    <row r="26" spans="1:21" s="19" customFormat="1" ht="50.25" customHeight="1">
      <c r="A26" s="271">
        <v>19</v>
      </c>
      <c r="B26" s="287">
        <v>274</v>
      </c>
      <c r="C26" s="274">
        <v>35490</v>
      </c>
      <c r="D26" s="288" t="s">
        <v>322</v>
      </c>
      <c r="E26" s="289" t="s">
        <v>510</v>
      </c>
      <c r="F26" s="277">
        <v>51902</v>
      </c>
      <c r="G26" s="273">
        <v>4</v>
      </c>
      <c r="H26" s="22"/>
      <c r="I26" s="271">
        <v>4</v>
      </c>
      <c r="J26" s="272" t="s">
        <v>449</v>
      </c>
      <c r="K26" s="273">
        <f>IF(ISERROR(VLOOKUP(J26,'KAYIT LİSTESİ'!$B$4:$G$945,2,0)),"",(VLOOKUP(J26,'KAYIT LİSTESİ'!$B$4:$G$945,2,0)))</f>
        <v>398</v>
      </c>
      <c r="L26" s="274">
        <f>IF(ISERROR(VLOOKUP(J26,'KAYIT LİSTESİ'!$B$4:$G$945,3,0)),"",(VLOOKUP(J26,'KAYIT LİSTESİ'!$B$4:$G$945,3,0)))</f>
        <v>36312</v>
      </c>
      <c r="M26" s="275" t="str">
        <f>IF(ISERROR(VLOOKUP(J26,'KAYIT LİSTESİ'!$B$4:$G$945,4,0)),"",(VLOOKUP(J26,'KAYIT LİSTESİ'!$B$4:$G$945,4,0)))</f>
        <v>YUSUF ÜZEN</v>
      </c>
      <c r="N26" s="275" t="str">
        <f>IF(ISERROR(VLOOKUP(J26,'KAYIT LİSTESİ'!$B$4:$G$945,5,0)),"",(VLOOKUP(J26,'KAYIT LİSTESİ'!$B$4:$G$945,5,0)))</f>
        <v>ŞANLIURFA</v>
      </c>
      <c r="O26" s="277">
        <v>44818</v>
      </c>
      <c r="P26" s="286">
        <v>6</v>
      </c>
      <c r="T26" s="215">
        <v>43134</v>
      </c>
      <c r="U26" s="213">
        <v>76</v>
      </c>
    </row>
    <row r="27" spans="1:21" s="19" customFormat="1" ht="50.25" customHeight="1">
      <c r="A27" s="271" t="s">
        <v>688</v>
      </c>
      <c r="B27" s="287">
        <v>288</v>
      </c>
      <c r="C27" s="274">
        <v>35796</v>
      </c>
      <c r="D27" s="288" t="s">
        <v>338</v>
      </c>
      <c r="E27" s="289" t="s">
        <v>343</v>
      </c>
      <c r="F27" s="277" t="s">
        <v>693</v>
      </c>
      <c r="G27" s="273">
        <v>0</v>
      </c>
      <c r="H27" s="22"/>
      <c r="I27" s="271">
        <v>5</v>
      </c>
      <c r="J27" s="272" t="s">
        <v>450</v>
      </c>
      <c r="K27" s="273">
        <f>IF(ISERROR(VLOOKUP(J27,'KAYIT LİSTESİ'!$B$4:$G$945,2,0)),"",(VLOOKUP(J27,'KAYIT LİSTESİ'!$B$4:$G$945,2,0)))</f>
        <v>369</v>
      </c>
      <c r="L27" s="274">
        <f>IF(ISERROR(VLOOKUP(J27,'KAYIT LİSTESİ'!$B$4:$G$945,3,0)),"",(VLOOKUP(J27,'KAYIT LİSTESİ'!$B$4:$G$945,3,0)))</f>
        <v>36739</v>
      </c>
      <c r="M27" s="275" t="str">
        <f>IF(ISERROR(VLOOKUP(J27,'KAYIT LİSTESİ'!$B$4:$G$945,4,0)),"",(VLOOKUP(J27,'KAYIT LİSTESİ'!$B$4:$G$945,4,0)))</f>
        <v>MUTLU KURŞUN</v>
      </c>
      <c r="N27" s="275" t="str">
        <f>IF(ISERROR(VLOOKUP(J27,'KAYIT LİSTESİ'!$B$4:$G$945,5,0)),"",(VLOOKUP(J27,'KAYIT LİSTESİ'!$B$4:$G$945,5,0)))</f>
        <v>HAKKARİ</v>
      </c>
      <c r="O27" s="277" t="s">
        <v>693</v>
      </c>
      <c r="P27" s="286"/>
      <c r="T27" s="215">
        <v>43214</v>
      </c>
      <c r="U27" s="213">
        <v>75</v>
      </c>
    </row>
    <row r="28" spans="1:21" s="19" customFormat="1" ht="50.25" customHeight="1">
      <c r="A28" s="271" t="s">
        <v>688</v>
      </c>
      <c r="B28" s="287">
        <v>369</v>
      </c>
      <c r="C28" s="274">
        <v>36739</v>
      </c>
      <c r="D28" s="288" t="s">
        <v>550</v>
      </c>
      <c r="E28" s="289" t="s">
        <v>554</v>
      </c>
      <c r="F28" s="277" t="s">
        <v>693</v>
      </c>
      <c r="G28" s="273">
        <v>0</v>
      </c>
      <c r="H28" s="22"/>
      <c r="I28" s="271">
        <v>6</v>
      </c>
      <c r="J28" s="272" t="s">
        <v>451</v>
      </c>
      <c r="K28" s="273">
        <f>IF(ISERROR(VLOOKUP(J28,'KAYIT LİSTESİ'!$B$4:$G$945,2,0)),"",(VLOOKUP(J28,'KAYIT LİSTESİ'!$B$4:$G$945,2,0)))</f>
        <v>259</v>
      </c>
      <c r="L28" s="274">
        <f>IF(ISERROR(VLOOKUP(J28,'KAYIT LİSTESİ'!$B$4:$G$945,3,0)),"",(VLOOKUP(J28,'KAYIT LİSTESİ'!$B$4:$G$945,3,0)))</f>
        <v>35743</v>
      </c>
      <c r="M28" s="275" t="str">
        <f>IF(ISERROR(VLOOKUP(J28,'KAYIT LİSTESİ'!$B$4:$G$945,4,0)),"",(VLOOKUP(J28,'KAYIT LİSTESİ'!$B$4:$G$945,4,0)))</f>
        <v>FARUK ÇOBAN</v>
      </c>
      <c r="N28" s="275" t="str">
        <f>IF(ISERROR(VLOOKUP(J28,'KAYIT LİSTESİ'!$B$4:$G$945,5,0)),"",(VLOOKUP(J28,'KAYIT LİSTESİ'!$B$4:$G$945,5,0)))</f>
        <v>BİNGÖL</v>
      </c>
      <c r="O28" s="277">
        <v>41655</v>
      </c>
      <c r="P28" s="286">
        <v>1</v>
      </c>
      <c r="T28" s="215">
        <v>43314</v>
      </c>
      <c r="U28" s="213">
        <v>74</v>
      </c>
    </row>
    <row r="29" spans="1:21" s="19" customFormat="1" ht="50.25" customHeight="1">
      <c r="A29" s="271" t="s">
        <v>688</v>
      </c>
      <c r="B29" s="287">
        <v>407</v>
      </c>
      <c r="C29" s="274">
        <v>36104</v>
      </c>
      <c r="D29" s="288" t="s">
        <v>615</v>
      </c>
      <c r="E29" s="289" t="s">
        <v>613</v>
      </c>
      <c r="F29" s="277" t="s">
        <v>693</v>
      </c>
      <c r="G29" s="273">
        <v>0</v>
      </c>
      <c r="H29" s="22"/>
      <c r="I29" s="271">
        <v>7</v>
      </c>
      <c r="J29" s="272" t="s">
        <v>452</v>
      </c>
      <c r="K29" s="273">
        <f>IF(ISERROR(VLOOKUP(J29,'KAYIT LİSTESİ'!$B$4:$G$945,2,0)),"",(VLOOKUP(J29,'KAYIT LİSTESİ'!$B$4:$G$945,2,0)))</f>
        <v>295</v>
      </c>
      <c r="L29" s="274">
        <f>IF(ISERROR(VLOOKUP(J29,'KAYIT LİSTESİ'!$B$4:$G$945,3,0)),"",(VLOOKUP(J29,'KAYIT LİSTESİ'!$B$4:$G$945,3,0)))</f>
        <v>35989</v>
      </c>
      <c r="M29" s="275" t="str">
        <f>IF(ISERROR(VLOOKUP(J29,'KAYIT LİSTESİ'!$B$4:$G$945,4,0)),"",(VLOOKUP(J29,'KAYIT LİSTESİ'!$B$4:$G$945,4,0)))</f>
        <v>ENVER MEYDAN</v>
      </c>
      <c r="N29" s="275" t="str">
        <f>IF(ISERROR(VLOOKUP(J29,'KAYIT LİSTESİ'!$B$4:$G$945,5,0)),"",(VLOOKUP(J29,'KAYIT LİSTESİ'!$B$4:$G$945,5,0)))</f>
        <v>VAN</v>
      </c>
      <c r="O29" s="277">
        <v>43161</v>
      </c>
      <c r="P29" s="286">
        <v>4</v>
      </c>
      <c r="T29" s="215">
        <v>43414</v>
      </c>
      <c r="U29" s="213">
        <v>73</v>
      </c>
    </row>
    <row r="30" spans="1:21" s="19" customFormat="1" ht="50.25" customHeight="1">
      <c r="A30" s="271"/>
      <c r="B30" s="287"/>
      <c r="C30" s="274"/>
      <c r="D30" s="288"/>
      <c r="E30" s="289"/>
      <c r="F30" s="277"/>
      <c r="G30" s="273"/>
      <c r="H30" s="22"/>
      <c r="I30" s="271">
        <v>8</v>
      </c>
      <c r="J30" s="272" t="s">
        <v>453</v>
      </c>
      <c r="K30" s="273">
        <f>IF(ISERROR(VLOOKUP(J30,'KAYIT LİSTESİ'!$B$4:$G$945,2,0)),"",(VLOOKUP(J30,'KAYIT LİSTESİ'!$B$4:$G$945,2,0)))</f>
        <v>376</v>
      </c>
      <c r="L30" s="274">
        <f>IF(ISERROR(VLOOKUP(J30,'KAYIT LİSTESİ'!$B$4:$G$945,3,0)),"",(VLOOKUP(J30,'KAYIT LİSTESİ'!$B$4:$G$945,3,0)))</f>
        <v>35839</v>
      </c>
      <c r="M30" s="275" t="str">
        <f>IF(ISERROR(VLOOKUP(J30,'KAYIT LİSTESİ'!$B$4:$G$945,4,0)),"",(VLOOKUP(J30,'KAYIT LİSTESİ'!$B$4:$G$945,4,0)))</f>
        <v>MESUT AK</v>
      </c>
      <c r="N30" s="275" t="str">
        <f>IF(ISERROR(VLOOKUP(J30,'KAYIT LİSTESİ'!$B$4:$G$945,5,0)),"",(VLOOKUP(J30,'KAYIT LİSTESİ'!$B$4:$G$945,5,0)))</f>
        <v>MALATYA</v>
      </c>
      <c r="O30" s="277">
        <v>42705</v>
      </c>
      <c r="P30" s="286">
        <v>2</v>
      </c>
      <c r="T30" s="215">
        <v>43514</v>
      </c>
      <c r="U30" s="213">
        <v>72</v>
      </c>
    </row>
    <row r="31" spans="1:21" s="19" customFormat="1" ht="50.25" customHeight="1">
      <c r="A31" s="271"/>
      <c r="B31" s="287"/>
      <c r="C31" s="274"/>
      <c r="D31" s="288"/>
      <c r="E31" s="289"/>
      <c r="F31" s="277"/>
      <c r="G31" s="273"/>
      <c r="H31" s="22"/>
      <c r="I31" s="271">
        <v>9</v>
      </c>
      <c r="J31" s="272" t="s">
        <v>454</v>
      </c>
      <c r="K31" s="273">
        <f>IF(ISERROR(VLOOKUP(J31,'KAYIT LİSTESİ'!$B$4:$G$945,2,0)),"",(VLOOKUP(J31,'KAYIT LİSTESİ'!$B$4:$G$945,2,0)))</f>
        <v>391</v>
      </c>
      <c r="L31" s="274">
        <f>IF(ISERROR(VLOOKUP(J31,'KAYIT LİSTESİ'!$B$4:$G$945,3,0)),"",(VLOOKUP(J31,'KAYIT LİSTESİ'!$B$4:$G$945,3,0)))</f>
        <v>36526</v>
      </c>
      <c r="M31" s="275" t="str">
        <f>IF(ISERROR(VLOOKUP(J31,'KAYIT LİSTESİ'!$B$4:$G$945,4,0)),"",(VLOOKUP(J31,'KAYIT LİSTESİ'!$B$4:$G$945,4,0)))</f>
        <v>EREN E ŞENTÜRT</v>
      </c>
      <c r="N31" s="275" t="str">
        <f>IF(ISERROR(VLOOKUP(J31,'KAYIT LİSTESİ'!$B$4:$G$945,5,0)),"",(VLOOKUP(J31,'KAYIT LİSTESİ'!$B$4:$G$945,5,0)))</f>
        <v>ARDAHAN</v>
      </c>
      <c r="O31" s="277">
        <v>50311</v>
      </c>
      <c r="P31" s="286">
        <v>7</v>
      </c>
      <c r="T31" s="215">
        <v>43614</v>
      </c>
      <c r="U31" s="213">
        <v>71</v>
      </c>
    </row>
    <row r="32" spans="1:21" s="19" customFormat="1" ht="50.25" customHeight="1">
      <c r="A32" s="271"/>
      <c r="B32" s="287"/>
      <c r="C32" s="274"/>
      <c r="D32" s="288"/>
      <c r="E32" s="289"/>
      <c r="F32" s="277"/>
      <c r="G32" s="273"/>
      <c r="H32" s="22"/>
      <c r="I32" s="271">
        <v>10</v>
      </c>
      <c r="J32" s="272" t="s">
        <v>455</v>
      </c>
      <c r="K32" s="273">
        <f>IF(ISERROR(VLOOKUP(J32,'KAYIT LİSTESİ'!$B$4:$G$945,2,0)),"",(VLOOKUP(J32,'KAYIT LİSTESİ'!$B$4:$G$945,2,0)))</f>
        <v>407</v>
      </c>
      <c r="L32" s="274">
        <f>IF(ISERROR(VLOOKUP(J32,'KAYIT LİSTESİ'!$B$4:$G$945,3,0)),"",(VLOOKUP(J32,'KAYIT LİSTESİ'!$B$4:$G$945,3,0)))</f>
        <v>36104</v>
      </c>
      <c r="M32" s="275" t="str">
        <f>IF(ISERROR(VLOOKUP(J32,'KAYIT LİSTESİ'!$B$4:$G$945,4,0)),"",(VLOOKUP(J32,'KAYIT LİSTESİ'!$B$4:$G$945,4,0)))</f>
        <v>DİNDAR GELTURAN</v>
      </c>
      <c r="N32" s="275" t="str">
        <f>IF(ISERROR(VLOOKUP(J32,'KAYIT LİSTESİ'!$B$4:$G$945,5,0)),"",(VLOOKUP(J32,'KAYIT LİSTESİ'!$B$4:$G$945,5,0)))</f>
        <v>IĞDIR</v>
      </c>
      <c r="O32" s="277" t="s">
        <v>693</v>
      </c>
      <c r="P32" s="286"/>
      <c r="T32" s="215">
        <v>43714</v>
      </c>
      <c r="U32" s="213">
        <v>70</v>
      </c>
    </row>
    <row r="33" spans="1:21" s="19" customFormat="1" ht="50.25" customHeight="1">
      <c r="A33" s="271"/>
      <c r="B33" s="287"/>
      <c r="C33" s="274"/>
      <c r="D33" s="288"/>
      <c r="E33" s="289"/>
      <c r="F33" s="277"/>
      <c r="G33" s="273"/>
      <c r="H33" s="22"/>
      <c r="I33" s="271">
        <v>11</v>
      </c>
      <c r="J33" s="272" t="s">
        <v>456</v>
      </c>
      <c r="K33" s="273">
        <f>IF(ISERROR(VLOOKUP(J33,'KAYIT LİSTESİ'!$B$4:$G$945,2,0)),"",(VLOOKUP(J33,'KAYIT LİSTESİ'!$B$4:$G$945,2,0)))</f>
        <v>384</v>
      </c>
      <c r="L33" s="274">
        <f>IF(ISERROR(VLOOKUP(J33,'KAYIT LİSTESİ'!$B$4:$G$945,3,0)),"",(VLOOKUP(J33,'KAYIT LİSTESİ'!$B$4:$G$945,3,0)))</f>
        <v>36161</v>
      </c>
      <c r="M33" s="275" t="str">
        <f>IF(ISERROR(VLOOKUP(J33,'KAYIT LİSTESİ'!$B$4:$G$945,4,0)),"",(VLOOKUP(J33,'KAYIT LİSTESİ'!$B$4:$G$945,4,0)))</f>
        <v>MUSTAFA YILDIRIM</v>
      </c>
      <c r="N33" s="275" t="str">
        <f>IF(ISERROR(VLOOKUP(J33,'KAYIT LİSTESİ'!$B$4:$G$945,5,0)),"",(VLOOKUP(J33,'KAYIT LİSTESİ'!$B$4:$G$945,5,0)))</f>
        <v>GAZİANTEP</v>
      </c>
      <c r="O33" s="277">
        <v>44514</v>
      </c>
      <c r="P33" s="286">
        <v>5</v>
      </c>
      <c r="T33" s="215">
        <v>43834</v>
      </c>
      <c r="U33" s="213">
        <v>69</v>
      </c>
    </row>
    <row r="34" spans="1:21" s="19" customFormat="1" ht="50.25" customHeight="1">
      <c r="A34" s="271"/>
      <c r="B34" s="287"/>
      <c r="C34" s="274"/>
      <c r="D34" s="288"/>
      <c r="E34" s="289"/>
      <c r="F34" s="277"/>
      <c r="G34" s="273"/>
      <c r="H34" s="22"/>
      <c r="I34" s="271"/>
      <c r="J34" s="272" t="s">
        <v>457</v>
      </c>
      <c r="K34" s="273">
        <f>IF(ISERROR(VLOOKUP(J34,'KAYIT LİSTESİ'!$B$4:$G$945,2,0)),"",(VLOOKUP(J34,'KAYIT LİSTESİ'!$B$4:$G$945,2,0)))</f>
      </c>
      <c r="L34" s="274">
        <f>IF(ISERROR(VLOOKUP(J34,'KAYIT LİSTESİ'!$B$4:$G$945,3,0)),"",(VLOOKUP(J34,'KAYIT LİSTESİ'!$B$4:$G$945,3,0)))</f>
      </c>
      <c r="M34" s="275">
        <f>IF(ISERROR(VLOOKUP(J34,'KAYIT LİSTESİ'!$B$4:$G$945,4,0)),"",(VLOOKUP(J34,'KAYIT LİSTESİ'!$B$4:$G$945,4,0)))</f>
      </c>
      <c r="N34" s="275">
        <f>IF(ISERROR(VLOOKUP(J34,'KAYIT LİSTESİ'!$B$4:$G$945,5,0)),"",(VLOOKUP(J34,'KAYIT LİSTESİ'!$B$4:$G$945,5,0)))</f>
      </c>
      <c r="O34" s="277"/>
      <c r="P34" s="286"/>
      <c r="T34" s="215">
        <v>43954</v>
      </c>
      <c r="U34" s="213">
        <v>68</v>
      </c>
    </row>
    <row r="35" spans="1:21" ht="50.25" customHeight="1">
      <c r="A35" s="271"/>
      <c r="B35" s="287"/>
      <c r="C35" s="274"/>
      <c r="D35" s="288"/>
      <c r="E35" s="289"/>
      <c r="F35" s="277"/>
      <c r="G35" s="273"/>
      <c r="H35" s="22"/>
      <c r="I35" s="271"/>
      <c r="J35" s="272" t="s">
        <v>459</v>
      </c>
      <c r="K35" s="273">
        <f>IF(ISERROR(VLOOKUP(J35,'KAYIT LİSTESİ'!$B$4:$G$945,2,0)),"",(VLOOKUP(J35,'KAYIT LİSTESİ'!$B$4:$G$945,2,0)))</f>
      </c>
      <c r="L35" s="274">
        <f>IF(ISERROR(VLOOKUP(J35,'KAYIT LİSTESİ'!$B$4:$G$945,3,0)),"",(VLOOKUP(J35,'KAYIT LİSTESİ'!$B$4:$G$945,3,0)))</f>
      </c>
      <c r="M35" s="275">
        <f>IF(ISERROR(VLOOKUP(J35,'KAYIT LİSTESİ'!$B$4:$G$945,4,0)),"",(VLOOKUP(J35,'KAYIT LİSTESİ'!$B$4:$G$945,4,0)))</f>
      </c>
      <c r="N35" s="275">
        <f>IF(ISERROR(VLOOKUP(J35,'KAYIT LİSTESİ'!$B$4:$G$945,5,0)),"",(VLOOKUP(J35,'KAYIT LİSTESİ'!$B$4:$G$945,5,0)))</f>
      </c>
      <c r="O35" s="277"/>
      <c r="P35" s="286"/>
      <c r="T35" s="215">
        <v>52614</v>
      </c>
      <c r="U35" s="213">
        <v>39</v>
      </c>
    </row>
    <row r="36" spans="1:21" ht="38.25" customHeight="1">
      <c r="A36" s="26" t="s">
        <v>18</v>
      </c>
      <c r="B36" s="26"/>
      <c r="C36" s="26"/>
      <c r="D36" s="54"/>
      <c r="E36" s="47" t="s">
        <v>0</v>
      </c>
      <c r="F36" s="175" t="s">
        <v>1</v>
      </c>
      <c r="G36" s="23"/>
      <c r="H36" s="27" t="s">
        <v>2</v>
      </c>
      <c r="I36" s="27"/>
      <c r="J36" s="27"/>
      <c r="K36" s="27"/>
      <c r="M36" s="50" t="s">
        <v>3</v>
      </c>
      <c r="N36" s="51" t="s">
        <v>3</v>
      </c>
      <c r="O36" s="171" t="s">
        <v>3</v>
      </c>
      <c r="P36" s="26"/>
      <c r="Q36" s="28"/>
      <c r="T36" s="215">
        <v>52814</v>
      </c>
      <c r="U36" s="213">
        <v>38</v>
      </c>
    </row>
    <row r="37" spans="20:21" ht="18" customHeight="1">
      <c r="T37" s="215">
        <v>53014</v>
      </c>
      <c r="U37" s="213">
        <v>37</v>
      </c>
    </row>
    <row r="38" spans="20:21" ht="18" customHeight="1">
      <c r="T38" s="215">
        <v>53214</v>
      </c>
      <c r="U38" s="213">
        <v>36</v>
      </c>
    </row>
    <row r="39" spans="20:21" ht="18" customHeight="1">
      <c r="T39" s="215">
        <v>53514</v>
      </c>
      <c r="U39" s="213">
        <v>35</v>
      </c>
    </row>
    <row r="40" spans="20:21" ht="18" customHeight="1">
      <c r="T40" s="215">
        <v>53814</v>
      </c>
      <c r="U40" s="213">
        <v>34</v>
      </c>
    </row>
    <row r="41" spans="20:21" ht="18" customHeight="1">
      <c r="T41" s="215">
        <v>54114</v>
      </c>
      <c r="U41" s="213">
        <v>33</v>
      </c>
    </row>
    <row r="42" spans="20:21" ht="18" customHeight="1">
      <c r="T42" s="215">
        <v>54414</v>
      </c>
      <c r="U42" s="213">
        <v>32</v>
      </c>
    </row>
    <row r="43" spans="20:21" ht="18" customHeight="1">
      <c r="T43" s="215">
        <v>54814</v>
      </c>
      <c r="U43" s="213">
        <v>31</v>
      </c>
    </row>
    <row r="44" spans="20:21" ht="18" customHeight="1">
      <c r="T44" s="215">
        <v>55214</v>
      </c>
      <c r="U44" s="213">
        <v>30</v>
      </c>
    </row>
    <row r="45" spans="20:21" ht="18" customHeight="1">
      <c r="T45" s="215">
        <v>55614</v>
      </c>
      <c r="U45" s="213">
        <v>29</v>
      </c>
    </row>
    <row r="46" spans="20:21" ht="18" customHeight="1">
      <c r="T46" s="215">
        <v>60014</v>
      </c>
      <c r="U46" s="213">
        <v>28</v>
      </c>
    </row>
    <row r="47" spans="20:21" ht="18" customHeight="1">
      <c r="T47" s="215">
        <v>60414</v>
      </c>
      <c r="U47" s="213">
        <v>27</v>
      </c>
    </row>
    <row r="48" spans="20:21" ht="18" customHeight="1">
      <c r="T48" s="215">
        <v>60814</v>
      </c>
      <c r="U48" s="213">
        <v>26</v>
      </c>
    </row>
    <row r="49" spans="20:21" ht="12.75">
      <c r="T49" s="215">
        <v>61214</v>
      </c>
      <c r="U49" s="213">
        <v>25</v>
      </c>
    </row>
    <row r="50" spans="20:21" ht="12.75">
      <c r="T50" s="215">
        <v>61614</v>
      </c>
      <c r="U50" s="213">
        <v>24</v>
      </c>
    </row>
    <row r="51" spans="20:21" ht="12.75">
      <c r="T51" s="215">
        <v>62014</v>
      </c>
      <c r="U51" s="213">
        <v>23</v>
      </c>
    </row>
    <row r="52" spans="20:21" ht="12.75">
      <c r="T52" s="215">
        <v>62414</v>
      </c>
      <c r="U52" s="213">
        <v>22</v>
      </c>
    </row>
    <row r="53" spans="20:21" ht="12.75">
      <c r="T53" s="215">
        <v>62814</v>
      </c>
      <c r="U53" s="213">
        <v>21</v>
      </c>
    </row>
    <row r="54" spans="20:21" ht="12.75">
      <c r="T54" s="215">
        <v>63214</v>
      </c>
      <c r="U54" s="213">
        <v>20</v>
      </c>
    </row>
    <row r="55" spans="20:21" ht="12.75">
      <c r="T55" s="215">
        <v>63614</v>
      </c>
      <c r="U55" s="213">
        <v>19</v>
      </c>
    </row>
    <row r="56" spans="20:21" ht="12.75">
      <c r="T56" s="215">
        <v>64014</v>
      </c>
      <c r="U56" s="213">
        <v>18</v>
      </c>
    </row>
    <row r="57" spans="20:21" ht="12.75">
      <c r="T57" s="215">
        <v>64414</v>
      </c>
      <c r="U57" s="213">
        <v>17</v>
      </c>
    </row>
    <row r="58" spans="20:21" ht="12.75">
      <c r="T58" s="215">
        <v>64814</v>
      </c>
      <c r="U58" s="213">
        <v>16</v>
      </c>
    </row>
    <row r="59" spans="20:21" ht="12.75">
      <c r="T59" s="215">
        <v>65214</v>
      </c>
      <c r="U59" s="213">
        <v>15</v>
      </c>
    </row>
    <row r="60" spans="20:21" ht="12.75">
      <c r="T60" s="215">
        <v>65614</v>
      </c>
      <c r="U60" s="213">
        <v>14</v>
      </c>
    </row>
    <row r="61" spans="20:21" ht="12.75">
      <c r="T61" s="215">
        <v>70014</v>
      </c>
      <c r="U61" s="213">
        <v>13</v>
      </c>
    </row>
    <row r="62" spans="20:21" ht="12.75">
      <c r="T62" s="215">
        <v>70414</v>
      </c>
      <c r="U62" s="213">
        <v>12</v>
      </c>
    </row>
    <row r="63" spans="20:21" ht="12.75">
      <c r="T63" s="215">
        <v>70914</v>
      </c>
      <c r="U63" s="213">
        <v>11</v>
      </c>
    </row>
    <row r="64" spans="20:21" ht="12.75">
      <c r="T64" s="215">
        <v>71414</v>
      </c>
      <c r="U64" s="213">
        <v>10</v>
      </c>
    </row>
    <row r="65" spans="20:21" ht="12.75">
      <c r="T65" s="215">
        <v>71914</v>
      </c>
      <c r="U65" s="213">
        <v>9</v>
      </c>
    </row>
    <row r="66" spans="20:21" ht="12.75">
      <c r="T66" s="215">
        <v>72414</v>
      </c>
      <c r="U66" s="213">
        <v>8</v>
      </c>
    </row>
    <row r="67" spans="20:21" ht="12.75">
      <c r="T67" s="215">
        <v>72914</v>
      </c>
      <c r="U67" s="213">
        <v>7</v>
      </c>
    </row>
    <row r="68" spans="20:21" ht="12.75">
      <c r="T68" s="215">
        <v>73414</v>
      </c>
      <c r="U68" s="213">
        <v>6</v>
      </c>
    </row>
    <row r="69" spans="20:21" ht="12.75">
      <c r="T69" s="215">
        <v>73914</v>
      </c>
      <c r="U69" s="213">
        <v>5</v>
      </c>
    </row>
    <row r="70" spans="20:21" ht="12.75">
      <c r="T70" s="215">
        <v>74414</v>
      </c>
      <c r="U70" s="213">
        <v>4</v>
      </c>
    </row>
    <row r="71" spans="20:21" ht="12.75">
      <c r="T71" s="215">
        <v>74914</v>
      </c>
      <c r="U71" s="213">
        <v>3</v>
      </c>
    </row>
    <row r="72" spans="20:21" ht="12.75">
      <c r="T72" s="215">
        <v>75414</v>
      </c>
      <c r="U72" s="213">
        <v>2</v>
      </c>
    </row>
    <row r="73" spans="20:21" ht="12.75">
      <c r="T73" s="215">
        <v>80014</v>
      </c>
      <c r="U73" s="213">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R83"/>
  <sheetViews>
    <sheetView view="pageBreakPreview" zoomScale="70" zoomScaleSheetLayoutView="70" zoomScalePageLayoutView="0" workbookViewId="0" topLeftCell="A1">
      <selection activeCell="Q58" sqref="Q58"/>
    </sheetView>
  </sheetViews>
  <sheetFormatPr defaultColWidth="9.140625" defaultRowHeight="12.75"/>
  <cols>
    <col min="1" max="1" width="6.00390625" style="82" customWidth="1"/>
    <col min="2" max="2" width="0.9921875" style="82" hidden="1" customWidth="1"/>
    <col min="3" max="3" width="7.00390625" style="82" customWidth="1"/>
    <col min="4" max="4" width="16.28125" style="83" bestFit="1" customWidth="1"/>
    <col min="5" max="5" width="25.8515625" style="82" customWidth="1"/>
    <col min="6" max="6" width="43.57421875" style="3" bestFit="1" customWidth="1"/>
    <col min="7" max="12" width="10.8515625" style="3" customWidth="1"/>
    <col min="13" max="13" width="10.7109375" style="3" customWidth="1"/>
    <col min="14" max="14" width="9.7109375" style="84" bestFit="1" customWidth="1"/>
    <col min="15" max="15" width="10.28125" style="82" customWidth="1"/>
    <col min="16" max="16" width="10.00390625" style="82" customWidth="1"/>
    <col min="17" max="17" width="9.140625" style="221" hidden="1" customWidth="1"/>
    <col min="18" max="18" width="9.140625" style="220" hidden="1" customWidth="1"/>
    <col min="19" max="16384" width="9.140625" style="3" customWidth="1"/>
  </cols>
  <sheetData>
    <row r="1" spans="1:18" ht="48.75" customHeight="1">
      <c r="A1" s="498" t="s">
        <v>242</v>
      </c>
      <c r="B1" s="498"/>
      <c r="C1" s="498"/>
      <c r="D1" s="498"/>
      <c r="E1" s="498"/>
      <c r="F1" s="498"/>
      <c r="G1" s="498"/>
      <c r="H1" s="498"/>
      <c r="I1" s="498"/>
      <c r="J1" s="498"/>
      <c r="K1" s="498"/>
      <c r="L1" s="498"/>
      <c r="M1" s="498"/>
      <c r="N1" s="498"/>
      <c r="O1" s="498"/>
      <c r="P1" s="225"/>
      <c r="Q1" s="221">
        <v>330</v>
      </c>
      <c r="R1" s="220">
        <v>1</v>
      </c>
    </row>
    <row r="2" spans="1:18" ht="25.5" customHeight="1">
      <c r="A2" s="499" t="s">
        <v>334</v>
      </c>
      <c r="B2" s="499"/>
      <c r="C2" s="499"/>
      <c r="D2" s="499"/>
      <c r="E2" s="499"/>
      <c r="F2" s="499"/>
      <c r="G2" s="499"/>
      <c r="H2" s="499"/>
      <c r="I2" s="499"/>
      <c r="J2" s="499"/>
      <c r="K2" s="499"/>
      <c r="L2" s="499"/>
      <c r="M2" s="499"/>
      <c r="N2" s="499"/>
      <c r="O2" s="499"/>
      <c r="P2" s="499"/>
      <c r="Q2" s="221">
        <v>347</v>
      </c>
      <c r="R2" s="220">
        <v>2</v>
      </c>
    </row>
    <row r="3" spans="1:18" s="4" customFormat="1" ht="27" customHeight="1">
      <c r="A3" s="489" t="s">
        <v>65</v>
      </c>
      <c r="B3" s="489"/>
      <c r="C3" s="489"/>
      <c r="D3" s="502" t="s">
        <v>140</v>
      </c>
      <c r="E3" s="502"/>
      <c r="F3" s="179"/>
      <c r="G3" s="504"/>
      <c r="H3" s="504"/>
      <c r="I3" s="180"/>
      <c r="J3" s="180"/>
      <c r="K3" s="180"/>
      <c r="L3" s="206" t="s">
        <v>197</v>
      </c>
      <c r="M3" s="490" t="s">
        <v>235</v>
      </c>
      <c r="N3" s="490"/>
      <c r="O3" s="490"/>
      <c r="P3" s="490"/>
      <c r="Q3" s="221">
        <v>364</v>
      </c>
      <c r="R3" s="220">
        <v>3</v>
      </c>
    </row>
    <row r="4" spans="1:18" s="4" customFormat="1" ht="17.25" customHeight="1">
      <c r="A4" s="495" t="s">
        <v>66</v>
      </c>
      <c r="B4" s="495"/>
      <c r="C4" s="495"/>
      <c r="D4" s="488" t="s">
        <v>237</v>
      </c>
      <c r="E4" s="488"/>
      <c r="F4" s="196" t="s">
        <v>144</v>
      </c>
      <c r="G4" s="184" t="s">
        <v>281</v>
      </c>
      <c r="H4" s="184"/>
      <c r="I4" s="182"/>
      <c r="J4" s="182"/>
      <c r="K4" s="494" t="s">
        <v>64</v>
      </c>
      <c r="L4" s="494"/>
      <c r="M4" s="497" t="s">
        <v>517</v>
      </c>
      <c r="N4" s="497"/>
      <c r="O4" s="497"/>
      <c r="P4" s="226"/>
      <c r="Q4" s="221">
        <v>381</v>
      </c>
      <c r="R4" s="220">
        <v>4</v>
      </c>
    </row>
    <row r="5" spans="1:18" ht="15" customHeight="1">
      <c r="A5" s="5"/>
      <c r="B5" s="5"/>
      <c r="C5" s="5"/>
      <c r="D5" s="9"/>
      <c r="E5" s="6"/>
      <c r="F5" s="7"/>
      <c r="G5" s="8"/>
      <c r="H5" s="8"/>
      <c r="I5" s="8"/>
      <c r="J5" s="8"/>
      <c r="K5" s="8"/>
      <c r="L5" s="8"/>
      <c r="M5" s="8"/>
      <c r="N5" s="500">
        <v>41881.476306944445</v>
      </c>
      <c r="O5" s="500"/>
      <c r="P5" s="230"/>
      <c r="Q5" s="221">
        <v>398</v>
      </c>
      <c r="R5" s="220">
        <v>5</v>
      </c>
    </row>
    <row r="6" spans="1:18" ht="15.75">
      <c r="A6" s="487" t="s">
        <v>6</v>
      </c>
      <c r="B6" s="487"/>
      <c r="C6" s="496" t="s">
        <v>49</v>
      </c>
      <c r="D6" s="496" t="s">
        <v>68</v>
      </c>
      <c r="E6" s="487" t="s">
        <v>7</v>
      </c>
      <c r="F6" s="487" t="s">
        <v>219</v>
      </c>
      <c r="G6" s="501" t="s">
        <v>195</v>
      </c>
      <c r="H6" s="501"/>
      <c r="I6" s="501"/>
      <c r="J6" s="501"/>
      <c r="K6" s="501"/>
      <c r="L6" s="501"/>
      <c r="M6" s="501"/>
      <c r="N6" s="491" t="s">
        <v>8</v>
      </c>
      <c r="O6" s="491" t="s">
        <v>104</v>
      </c>
      <c r="P6" s="491" t="s">
        <v>9</v>
      </c>
      <c r="Q6" s="221">
        <v>415</v>
      </c>
      <c r="R6" s="220">
        <v>6</v>
      </c>
    </row>
    <row r="7" spans="1:18" ht="60" customHeight="1">
      <c r="A7" s="487"/>
      <c r="B7" s="487"/>
      <c r="C7" s="496"/>
      <c r="D7" s="496"/>
      <c r="E7" s="487"/>
      <c r="F7" s="487"/>
      <c r="G7" s="178">
        <v>1</v>
      </c>
      <c r="H7" s="178">
        <v>2</v>
      </c>
      <c r="I7" s="178">
        <v>3</v>
      </c>
      <c r="J7" s="208" t="s">
        <v>192</v>
      </c>
      <c r="K7" s="207">
        <v>4</v>
      </c>
      <c r="L7" s="207">
        <v>5</v>
      </c>
      <c r="M7" s="207">
        <v>6</v>
      </c>
      <c r="N7" s="491"/>
      <c r="O7" s="491"/>
      <c r="P7" s="491"/>
      <c r="Q7" s="221">
        <v>432</v>
      </c>
      <c r="R7" s="220">
        <v>7</v>
      </c>
    </row>
    <row r="8" spans="1:18" s="76" customFormat="1" ht="60" customHeight="1">
      <c r="A8" s="290">
        <v>1</v>
      </c>
      <c r="B8" s="291" t="s">
        <v>148</v>
      </c>
      <c r="C8" s="292">
        <v>370</v>
      </c>
      <c r="D8" s="293">
        <v>36557</v>
      </c>
      <c r="E8" s="294" t="s">
        <v>551</v>
      </c>
      <c r="F8" s="294" t="s">
        <v>554</v>
      </c>
      <c r="G8" s="295">
        <v>1275</v>
      </c>
      <c r="H8" s="295">
        <v>1195</v>
      </c>
      <c r="I8" s="295">
        <v>1265</v>
      </c>
      <c r="J8" s="356">
        <v>1275</v>
      </c>
      <c r="K8" s="297" t="s">
        <v>686</v>
      </c>
      <c r="L8" s="297">
        <v>1280</v>
      </c>
      <c r="M8" s="297" t="s">
        <v>686</v>
      </c>
      <c r="N8" s="357">
        <v>1280</v>
      </c>
      <c r="O8" s="292">
        <v>22</v>
      </c>
      <c r="P8" s="299"/>
      <c r="Q8" s="221">
        <v>448</v>
      </c>
      <c r="R8" s="220">
        <v>8</v>
      </c>
    </row>
    <row r="9" spans="1:18" s="76" customFormat="1" ht="60" customHeight="1">
      <c r="A9" s="290">
        <v>2</v>
      </c>
      <c r="B9" s="291" t="s">
        <v>149</v>
      </c>
      <c r="C9" s="292">
        <v>304</v>
      </c>
      <c r="D9" s="293">
        <v>35796</v>
      </c>
      <c r="E9" s="294" t="s">
        <v>354</v>
      </c>
      <c r="F9" s="294" t="s">
        <v>357</v>
      </c>
      <c r="G9" s="295">
        <v>1075</v>
      </c>
      <c r="H9" s="295">
        <v>1132</v>
      </c>
      <c r="I9" s="295" t="s">
        <v>686</v>
      </c>
      <c r="J9" s="356">
        <v>1132</v>
      </c>
      <c r="K9" s="297">
        <v>1255</v>
      </c>
      <c r="L9" s="297">
        <v>1237</v>
      </c>
      <c r="M9" s="297">
        <v>1212</v>
      </c>
      <c r="N9" s="357">
        <v>1255</v>
      </c>
      <c r="O9" s="292">
        <v>21</v>
      </c>
      <c r="P9" s="299"/>
      <c r="Q9" s="221">
        <v>464</v>
      </c>
      <c r="R9" s="220">
        <v>9</v>
      </c>
    </row>
    <row r="10" spans="1:18" s="76" customFormat="1" ht="60" customHeight="1">
      <c r="A10" s="290">
        <v>3</v>
      </c>
      <c r="B10" s="291" t="s">
        <v>150</v>
      </c>
      <c r="C10" s="292">
        <v>385</v>
      </c>
      <c r="D10" s="293">
        <v>35431</v>
      </c>
      <c r="E10" s="294" t="s">
        <v>583</v>
      </c>
      <c r="F10" s="294" t="s">
        <v>579</v>
      </c>
      <c r="G10" s="295">
        <v>1110</v>
      </c>
      <c r="H10" s="295">
        <v>1101</v>
      </c>
      <c r="I10" s="295">
        <v>1142</v>
      </c>
      <c r="J10" s="356">
        <v>1142</v>
      </c>
      <c r="K10" s="297">
        <v>1165</v>
      </c>
      <c r="L10" s="297">
        <v>1169</v>
      </c>
      <c r="M10" s="297">
        <v>1222</v>
      </c>
      <c r="N10" s="357">
        <v>1222</v>
      </c>
      <c r="O10" s="292">
        <v>20</v>
      </c>
      <c r="P10" s="299"/>
      <c r="Q10" s="221">
        <v>480</v>
      </c>
      <c r="R10" s="220">
        <v>10</v>
      </c>
    </row>
    <row r="11" spans="1:18" s="76" customFormat="1" ht="60" customHeight="1">
      <c r="A11" s="290">
        <v>4</v>
      </c>
      <c r="B11" s="291" t="s">
        <v>151</v>
      </c>
      <c r="C11" s="292">
        <v>282</v>
      </c>
      <c r="D11" s="293">
        <v>35535</v>
      </c>
      <c r="E11" s="294" t="s">
        <v>330</v>
      </c>
      <c r="F11" s="294" t="s">
        <v>333</v>
      </c>
      <c r="G11" s="295" t="s">
        <v>686</v>
      </c>
      <c r="H11" s="295">
        <v>907</v>
      </c>
      <c r="I11" s="295">
        <v>1039</v>
      </c>
      <c r="J11" s="356">
        <v>1039</v>
      </c>
      <c r="K11" s="297">
        <v>1156</v>
      </c>
      <c r="L11" s="297">
        <v>1188</v>
      </c>
      <c r="M11" s="297">
        <v>1094</v>
      </c>
      <c r="N11" s="357">
        <v>1188</v>
      </c>
      <c r="O11" s="292">
        <v>19</v>
      </c>
      <c r="P11" s="299"/>
      <c r="Q11" s="221">
        <v>496</v>
      </c>
      <c r="R11" s="220">
        <v>11</v>
      </c>
    </row>
    <row r="12" spans="1:18" s="76" customFormat="1" ht="60" customHeight="1">
      <c r="A12" s="290">
        <v>5</v>
      </c>
      <c r="B12" s="291" t="s">
        <v>152</v>
      </c>
      <c r="C12" s="292">
        <v>260</v>
      </c>
      <c r="D12" s="293">
        <v>36035</v>
      </c>
      <c r="E12" s="294" t="s">
        <v>278</v>
      </c>
      <c r="F12" s="294" t="s">
        <v>508</v>
      </c>
      <c r="G12" s="295">
        <v>1143</v>
      </c>
      <c r="H12" s="295" t="s">
        <v>686</v>
      </c>
      <c r="I12" s="295">
        <v>1123</v>
      </c>
      <c r="J12" s="356">
        <v>1143</v>
      </c>
      <c r="K12" s="297">
        <v>1153</v>
      </c>
      <c r="L12" s="297" t="s">
        <v>686</v>
      </c>
      <c r="M12" s="297">
        <v>1152</v>
      </c>
      <c r="N12" s="357">
        <v>1153</v>
      </c>
      <c r="O12" s="292">
        <v>18</v>
      </c>
      <c r="P12" s="299"/>
      <c r="Q12" s="221">
        <v>512</v>
      </c>
      <c r="R12" s="220">
        <v>12</v>
      </c>
    </row>
    <row r="13" spans="1:18" s="76" customFormat="1" ht="60" customHeight="1">
      <c r="A13" s="290">
        <v>6</v>
      </c>
      <c r="B13" s="291" t="s">
        <v>153</v>
      </c>
      <c r="C13" s="292">
        <v>348</v>
      </c>
      <c r="D13" s="293">
        <v>36540</v>
      </c>
      <c r="E13" s="294" t="s">
        <v>403</v>
      </c>
      <c r="F13" s="294" t="s">
        <v>409</v>
      </c>
      <c r="G13" s="295">
        <v>952</v>
      </c>
      <c r="H13" s="295">
        <v>965</v>
      </c>
      <c r="I13" s="295">
        <v>990</v>
      </c>
      <c r="J13" s="356">
        <v>990</v>
      </c>
      <c r="K13" s="297">
        <v>946</v>
      </c>
      <c r="L13" s="297">
        <v>1027</v>
      </c>
      <c r="M13" s="297">
        <v>1005</v>
      </c>
      <c r="N13" s="357">
        <v>1027</v>
      </c>
      <c r="O13" s="292">
        <v>17</v>
      </c>
      <c r="P13" s="299"/>
      <c r="Q13" s="221">
        <v>528</v>
      </c>
      <c r="R13" s="220">
        <v>13</v>
      </c>
    </row>
    <row r="14" spans="1:18" s="76" customFormat="1" ht="60" customHeight="1">
      <c r="A14" s="290">
        <v>7</v>
      </c>
      <c r="B14" s="291" t="s">
        <v>154</v>
      </c>
      <c r="C14" s="292">
        <v>325</v>
      </c>
      <c r="D14" s="293">
        <v>35601</v>
      </c>
      <c r="E14" s="294" t="s">
        <v>379</v>
      </c>
      <c r="F14" s="294" t="s">
        <v>383</v>
      </c>
      <c r="G14" s="295">
        <v>997</v>
      </c>
      <c r="H14" s="295">
        <v>950</v>
      </c>
      <c r="I14" s="295">
        <v>925</v>
      </c>
      <c r="J14" s="356">
        <v>997</v>
      </c>
      <c r="K14" s="297">
        <v>812</v>
      </c>
      <c r="L14" s="297">
        <v>963</v>
      </c>
      <c r="M14" s="297">
        <v>928</v>
      </c>
      <c r="N14" s="357">
        <v>997</v>
      </c>
      <c r="O14" s="292">
        <v>16</v>
      </c>
      <c r="P14" s="299"/>
      <c r="Q14" s="221">
        <v>544</v>
      </c>
      <c r="R14" s="220">
        <v>14</v>
      </c>
    </row>
    <row r="15" spans="1:18" s="76" customFormat="1" ht="60" customHeight="1">
      <c r="A15" s="290">
        <v>8</v>
      </c>
      <c r="B15" s="291" t="s">
        <v>155</v>
      </c>
      <c r="C15" s="292">
        <v>377</v>
      </c>
      <c r="D15" s="293">
        <v>35618</v>
      </c>
      <c r="E15" s="294" t="s">
        <v>640</v>
      </c>
      <c r="F15" s="294" t="s">
        <v>236</v>
      </c>
      <c r="G15" s="295">
        <v>912</v>
      </c>
      <c r="H15" s="295">
        <v>988</v>
      </c>
      <c r="I15" s="295">
        <v>543</v>
      </c>
      <c r="J15" s="356">
        <v>988</v>
      </c>
      <c r="K15" s="297">
        <v>938</v>
      </c>
      <c r="L15" s="297">
        <v>819</v>
      </c>
      <c r="M15" s="297">
        <v>903</v>
      </c>
      <c r="N15" s="357">
        <v>988</v>
      </c>
      <c r="O15" s="292">
        <v>15</v>
      </c>
      <c r="P15" s="299"/>
      <c r="Q15" s="221">
        <v>560</v>
      </c>
      <c r="R15" s="220">
        <v>15</v>
      </c>
    </row>
    <row r="16" spans="1:18" s="76" customFormat="1" ht="60" customHeight="1">
      <c r="A16" s="290">
        <v>9</v>
      </c>
      <c r="B16" s="291" t="s">
        <v>156</v>
      </c>
      <c r="C16" s="292">
        <v>399</v>
      </c>
      <c r="D16" s="293">
        <v>36801</v>
      </c>
      <c r="E16" s="294" t="s">
        <v>606</v>
      </c>
      <c r="F16" s="294" t="s">
        <v>611</v>
      </c>
      <c r="G16" s="295">
        <v>835</v>
      </c>
      <c r="H16" s="295">
        <v>969</v>
      </c>
      <c r="I16" s="295">
        <v>824</v>
      </c>
      <c r="J16" s="356">
        <v>969</v>
      </c>
      <c r="K16" s="297"/>
      <c r="L16" s="297"/>
      <c r="M16" s="297"/>
      <c r="N16" s="357">
        <v>969</v>
      </c>
      <c r="O16" s="292">
        <v>14</v>
      </c>
      <c r="P16" s="299"/>
      <c r="Q16" s="221">
        <v>576</v>
      </c>
      <c r="R16" s="220">
        <v>16</v>
      </c>
    </row>
    <row r="17" spans="1:18" s="76" customFormat="1" ht="60" customHeight="1">
      <c r="A17" s="290">
        <v>10</v>
      </c>
      <c r="B17" s="291" t="s">
        <v>157</v>
      </c>
      <c r="C17" s="292">
        <v>296</v>
      </c>
      <c r="D17" s="293">
        <v>35554</v>
      </c>
      <c r="E17" s="294" t="s">
        <v>347</v>
      </c>
      <c r="F17" s="294" t="s">
        <v>351</v>
      </c>
      <c r="G17" s="295" t="s">
        <v>686</v>
      </c>
      <c r="H17" s="295">
        <v>963</v>
      </c>
      <c r="I17" s="295">
        <v>861</v>
      </c>
      <c r="J17" s="356">
        <v>963</v>
      </c>
      <c r="K17" s="297"/>
      <c r="L17" s="297"/>
      <c r="M17" s="297"/>
      <c r="N17" s="357">
        <v>963</v>
      </c>
      <c r="O17" s="292">
        <v>13</v>
      </c>
      <c r="P17" s="299"/>
      <c r="Q17" s="221">
        <v>592</v>
      </c>
      <c r="R17" s="220">
        <v>17</v>
      </c>
    </row>
    <row r="18" spans="1:18" s="76" customFormat="1" ht="60" customHeight="1">
      <c r="A18" s="290">
        <v>11</v>
      </c>
      <c r="B18" s="291" t="s">
        <v>158</v>
      </c>
      <c r="C18" s="292">
        <v>334</v>
      </c>
      <c r="D18" s="293">
        <v>36772</v>
      </c>
      <c r="E18" s="294" t="s">
        <v>385</v>
      </c>
      <c r="F18" s="294" t="s">
        <v>388</v>
      </c>
      <c r="G18" s="295">
        <v>930</v>
      </c>
      <c r="H18" s="295">
        <v>908</v>
      </c>
      <c r="I18" s="295">
        <v>919</v>
      </c>
      <c r="J18" s="356">
        <v>930</v>
      </c>
      <c r="K18" s="297"/>
      <c r="L18" s="297"/>
      <c r="M18" s="297"/>
      <c r="N18" s="357">
        <v>930</v>
      </c>
      <c r="O18" s="292">
        <v>12</v>
      </c>
      <c r="P18" s="299"/>
      <c r="Q18" s="221">
        <v>608</v>
      </c>
      <c r="R18" s="220">
        <v>18</v>
      </c>
    </row>
    <row r="19" spans="1:18" s="76" customFormat="1" ht="60" customHeight="1">
      <c r="A19" s="290">
        <v>12</v>
      </c>
      <c r="B19" s="291" t="s">
        <v>159</v>
      </c>
      <c r="C19" s="292">
        <v>341</v>
      </c>
      <c r="D19" s="293">
        <v>36526</v>
      </c>
      <c r="E19" s="294" t="s">
        <v>391</v>
      </c>
      <c r="F19" s="294" t="s">
        <v>395</v>
      </c>
      <c r="G19" s="295">
        <v>819</v>
      </c>
      <c r="H19" s="295">
        <v>867</v>
      </c>
      <c r="I19" s="295">
        <v>929</v>
      </c>
      <c r="J19" s="356">
        <v>929</v>
      </c>
      <c r="K19" s="297"/>
      <c r="L19" s="297"/>
      <c r="M19" s="297"/>
      <c r="N19" s="357">
        <v>929</v>
      </c>
      <c r="O19" s="292">
        <v>11</v>
      </c>
      <c r="P19" s="299"/>
      <c r="Q19" s="221">
        <v>624</v>
      </c>
      <c r="R19" s="220">
        <v>19</v>
      </c>
    </row>
    <row r="20" spans="1:18" s="76" customFormat="1" ht="60" customHeight="1">
      <c r="A20" s="290">
        <v>13</v>
      </c>
      <c r="B20" s="291" t="s">
        <v>160</v>
      </c>
      <c r="C20" s="292">
        <v>408</v>
      </c>
      <c r="D20" s="293">
        <v>36567</v>
      </c>
      <c r="E20" s="294" t="s">
        <v>616</v>
      </c>
      <c r="F20" s="294" t="s">
        <v>613</v>
      </c>
      <c r="G20" s="295">
        <v>903</v>
      </c>
      <c r="H20" s="295">
        <v>872</v>
      </c>
      <c r="I20" s="295">
        <v>909</v>
      </c>
      <c r="J20" s="356">
        <v>909</v>
      </c>
      <c r="K20" s="297"/>
      <c r="L20" s="297"/>
      <c r="M20" s="297"/>
      <c r="N20" s="357">
        <v>909</v>
      </c>
      <c r="O20" s="292">
        <v>10</v>
      </c>
      <c r="P20" s="299"/>
      <c r="Q20" s="221">
        <v>640</v>
      </c>
      <c r="R20" s="220">
        <v>20</v>
      </c>
    </row>
    <row r="21" spans="1:18" s="76" customFormat="1" ht="60" customHeight="1">
      <c r="A21" s="290">
        <v>14</v>
      </c>
      <c r="B21" s="291" t="s">
        <v>161</v>
      </c>
      <c r="C21" s="292">
        <v>275</v>
      </c>
      <c r="D21" s="293">
        <v>35475</v>
      </c>
      <c r="E21" s="294" t="s">
        <v>323</v>
      </c>
      <c r="F21" s="294" t="s">
        <v>510</v>
      </c>
      <c r="G21" s="295">
        <v>844</v>
      </c>
      <c r="H21" s="295">
        <v>890</v>
      </c>
      <c r="I21" s="295">
        <v>843</v>
      </c>
      <c r="J21" s="356">
        <v>890</v>
      </c>
      <c r="K21" s="297"/>
      <c r="L21" s="297"/>
      <c r="M21" s="297"/>
      <c r="N21" s="357">
        <v>890</v>
      </c>
      <c r="O21" s="292">
        <v>9</v>
      </c>
      <c r="P21" s="299"/>
      <c r="Q21" s="221">
        <v>656</v>
      </c>
      <c r="R21" s="220">
        <v>21</v>
      </c>
    </row>
    <row r="22" spans="1:18" s="76" customFormat="1" ht="60" customHeight="1">
      <c r="A22" s="290">
        <v>15</v>
      </c>
      <c r="B22" s="291" t="s">
        <v>162</v>
      </c>
      <c r="C22" s="292">
        <v>289</v>
      </c>
      <c r="D22" s="293">
        <v>35431</v>
      </c>
      <c r="E22" s="294" t="s">
        <v>339</v>
      </c>
      <c r="F22" s="294" t="s">
        <v>343</v>
      </c>
      <c r="G22" s="295">
        <v>809</v>
      </c>
      <c r="H22" s="295">
        <v>795</v>
      </c>
      <c r="I22" s="295">
        <v>827</v>
      </c>
      <c r="J22" s="356">
        <v>827</v>
      </c>
      <c r="K22" s="297"/>
      <c r="L22" s="297"/>
      <c r="M22" s="297"/>
      <c r="N22" s="357">
        <v>827</v>
      </c>
      <c r="O22" s="292">
        <v>8</v>
      </c>
      <c r="P22" s="299"/>
      <c r="Q22" s="221">
        <v>672</v>
      </c>
      <c r="R22" s="220">
        <v>22</v>
      </c>
    </row>
    <row r="23" spans="1:18" s="76" customFormat="1" ht="60" customHeight="1">
      <c r="A23" s="290">
        <v>16</v>
      </c>
      <c r="B23" s="291" t="s">
        <v>163</v>
      </c>
      <c r="C23" s="292">
        <v>311</v>
      </c>
      <c r="D23" s="293">
        <v>36636</v>
      </c>
      <c r="E23" s="294" t="s">
        <v>362</v>
      </c>
      <c r="F23" s="294" t="s">
        <v>368</v>
      </c>
      <c r="G23" s="295">
        <v>782</v>
      </c>
      <c r="H23" s="295">
        <v>764</v>
      </c>
      <c r="I23" s="295">
        <v>799</v>
      </c>
      <c r="J23" s="356">
        <v>799</v>
      </c>
      <c r="K23" s="297"/>
      <c r="L23" s="297"/>
      <c r="M23" s="297"/>
      <c r="N23" s="357">
        <v>799</v>
      </c>
      <c r="O23" s="292">
        <v>7</v>
      </c>
      <c r="P23" s="299"/>
      <c r="Q23" s="221">
        <v>688</v>
      </c>
      <c r="R23" s="220">
        <v>23</v>
      </c>
    </row>
    <row r="24" spans="1:18" s="76" customFormat="1" ht="60" customHeight="1">
      <c r="A24" s="290">
        <v>17</v>
      </c>
      <c r="B24" s="291" t="s">
        <v>164</v>
      </c>
      <c r="C24" s="292">
        <v>363</v>
      </c>
      <c r="D24" s="293">
        <v>36526</v>
      </c>
      <c r="E24" s="294" t="s">
        <v>541</v>
      </c>
      <c r="F24" s="294" t="s">
        <v>547</v>
      </c>
      <c r="G24" s="295">
        <v>790</v>
      </c>
      <c r="H24" s="295" t="s">
        <v>686</v>
      </c>
      <c r="I24" s="295">
        <v>780</v>
      </c>
      <c r="J24" s="356">
        <v>790</v>
      </c>
      <c r="K24" s="297"/>
      <c r="L24" s="297"/>
      <c r="M24" s="297"/>
      <c r="N24" s="357">
        <v>790</v>
      </c>
      <c r="O24" s="292">
        <v>6</v>
      </c>
      <c r="P24" s="299"/>
      <c r="Q24" s="221">
        <v>704</v>
      </c>
      <c r="R24" s="220">
        <v>24</v>
      </c>
    </row>
    <row r="25" spans="1:18" s="76" customFormat="1" ht="60" customHeight="1">
      <c r="A25" s="290">
        <v>18</v>
      </c>
      <c r="B25" s="291" t="s">
        <v>165</v>
      </c>
      <c r="C25" s="292">
        <v>267</v>
      </c>
      <c r="D25" s="293">
        <v>36444</v>
      </c>
      <c r="E25" s="294" t="s">
        <v>314</v>
      </c>
      <c r="F25" s="294" t="s">
        <v>509</v>
      </c>
      <c r="G25" s="295">
        <v>779</v>
      </c>
      <c r="H25" s="295">
        <v>787</v>
      </c>
      <c r="I25" s="295">
        <v>773</v>
      </c>
      <c r="J25" s="356">
        <v>787</v>
      </c>
      <c r="K25" s="297"/>
      <c r="L25" s="297"/>
      <c r="M25" s="297"/>
      <c r="N25" s="357">
        <v>787</v>
      </c>
      <c r="O25" s="292">
        <v>5</v>
      </c>
      <c r="P25" s="299"/>
      <c r="Q25" s="221">
        <v>720</v>
      </c>
      <c r="R25" s="220">
        <v>25</v>
      </c>
    </row>
    <row r="26" spans="1:18" s="76" customFormat="1" ht="60" customHeight="1">
      <c r="A26" s="290">
        <v>19</v>
      </c>
      <c r="B26" s="291" t="s">
        <v>166</v>
      </c>
      <c r="C26" s="292">
        <v>318</v>
      </c>
      <c r="D26" s="293">
        <v>35563</v>
      </c>
      <c r="E26" s="294" t="s">
        <v>372</v>
      </c>
      <c r="F26" s="294" t="s">
        <v>376</v>
      </c>
      <c r="G26" s="295">
        <v>731</v>
      </c>
      <c r="H26" s="295">
        <v>772</v>
      </c>
      <c r="I26" s="295">
        <v>783</v>
      </c>
      <c r="J26" s="356">
        <v>783</v>
      </c>
      <c r="K26" s="297"/>
      <c r="L26" s="297"/>
      <c r="M26" s="297"/>
      <c r="N26" s="357">
        <v>783</v>
      </c>
      <c r="O26" s="292">
        <v>4</v>
      </c>
      <c r="P26" s="299"/>
      <c r="Q26" s="221">
        <v>736</v>
      </c>
      <c r="R26" s="220">
        <v>26</v>
      </c>
    </row>
    <row r="27" spans="1:18" s="76" customFormat="1" ht="60" customHeight="1">
      <c r="A27" s="290">
        <v>20</v>
      </c>
      <c r="B27" s="291" t="s">
        <v>167</v>
      </c>
      <c r="C27" s="292">
        <v>253</v>
      </c>
      <c r="D27" s="293">
        <v>35582</v>
      </c>
      <c r="E27" s="294" t="s">
        <v>272</v>
      </c>
      <c r="F27" s="294" t="s">
        <v>562</v>
      </c>
      <c r="G27" s="295">
        <v>778</v>
      </c>
      <c r="H27" s="295">
        <v>781</v>
      </c>
      <c r="I27" s="295" t="s">
        <v>686</v>
      </c>
      <c r="J27" s="356">
        <v>781</v>
      </c>
      <c r="K27" s="297"/>
      <c r="L27" s="297"/>
      <c r="M27" s="297"/>
      <c r="N27" s="357">
        <v>781</v>
      </c>
      <c r="O27" s="292">
        <v>3</v>
      </c>
      <c r="P27" s="299"/>
      <c r="Q27" s="221"/>
      <c r="R27" s="220"/>
    </row>
    <row r="28" spans="1:18" s="76" customFormat="1" ht="60" customHeight="1">
      <c r="A28" s="290">
        <v>21</v>
      </c>
      <c r="B28" s="291" t="s">
        <v>260</v>
      </c>
      <c r="C28" s="292">
        <v>356</v>
      </c>
      <c r="D28" s="293">
        <v>36203</v>
      </c>
      <c r="E28" s="294" t="s">
        <v>504</v>
      </c>
      <c r="F28" s="294" t="s">
        <v>507</v>
      </c>
      <c r="G28" s="295" t="s">
        <v>686</v>
      </c>
      <c r="H28" s="295">
        <v>447</v>
      </c>
      <c r="I28" s="295">
        <v>475</v>
      </c>
      <c r="J28" s="356">
        <v>475</v>
      </c>
      <c r="K28" s="297"/>
      <c r="L28" s="297"/>
      <c r="M28" s="297"/>
      <c r="N28" s="357">
        <v>475</v>
      </c>
      <c r="O28" s="292">
        <v>2</v>
      </c>
      <c r="P28" s="299"/>
      <c r="Q28" s="221"/>
      <c r="R28" s="220"/>
    </row>
    <row r="29" spans="1:18" s="76" customFormat="1" ht="60" customHeight="1">
      <c r="A29" s="290">
        <v>22</v>
      </c>
      <c r="B29" s="291" t="s">
        <v>261</v>
      </c>
      <c r="C29" s="292">
        <v>392</v>
      </c>
      <c r="D29" s="293">
        <v>35796</v>
      </c>
      <c r="E29" s="294" t="s">
        <v>594</v>
      </c>
      <c r="F29" s="294" t="s">
        <v>600</v>
      </c>
      <c r="G29" s="295">
        <v>448</v>
      </c>
      <c r="H29" s="295">
        <v>452</v>
      </c>
      <c r="I29" s="295">
        <v>469</v>
      </c>
      <c r="J29" s="356">
        <v>469</v>
      </c>
      <c r="K29" s="297"/>
      <c r="L29" s="297"/>
      <c r="M29" s="297"/>
      <c r="N29" s="357">
        <v>469</v>
      </c>
      <c r="O29" s="292">
        <v>1</v>
      </c>
      <c r="P29" s="299"/>
      <c r="Q29" s="221"/>
      <c r="R29" s="220"/>
    </row>
    <row r="30" spans="1:18" s="76" customFormat="1" ht="60" customHeight="1">
      <c r="A30" s="290"/>
      <c r="B30" s="291" t="s">
        <v>262</v>
      </c>
      <c r="C30" s="292" t="s">
        <v>692</v>
      </c>
      <c r="D30" s="293" t="s">
        <v>692</v>
      </c>
      <c r="E30" s="294" t="s">
        <v>692</v>
      </c>
      <c r="F30" s="294" t="s">
        <v>692</v>
      </c>
      <c r="G30" s="295"/>
      <c r="H30" s="295"/>
      <c r="I30" s="295"/>
      <c r="J30" s="296">
        <v>0</v>
      </c>
      <c r="K30" s="297"/>
      <c r="L30" s="297"/>
      <c r="M30" s="297"/>
      <c r="N30" s="298">
        <v>0</v>
      </c>
      <c r="O30" s="292"/>
      <c r="P30" s="299"/>
      <c r="Q30" s="221">
        <v>752</v>
      </c>
      <c r="R30" s="220">
        <v>27</v>
      </c>
    </row>
    <row r="31" spans="1:18" s="79" customFormat="1" ht="32.25" customHeight="1">
      <c r="A31" s="77"/>
      <c r="B31" s="77"/>
      <c r="C31" s="77"/>
      <c r="D31" s="78"/>
      <c r="E31" s="77"/>
      <c r="N31" s="80"/>
      <c r="O31" s="77"/>
      <c r="P31" s="77"/>
      <c r="Q31" s="221">
        <v>1075</v>
      </c>
      <c r="R31" s="220">
        <v>48</v>
      </c>
    </row>
    <row r="32" spans="1:18" s="79" customFormat="1" ht="32.25" customHeight="1">
      <c r="A32" s="492" t="s">
        <v>4</v>
      </c>
      <c r="B32" s="492"/>
      <c r="C32" s="492"/>
      <c r="D32" s="492"/>
      <c r="E32" s="81" t="s">
        <v>0</v>
      </c>
      <c r="F32" s="81" t="s">
        <v>1</v>
      </c>
      <c r="G32" s="493" t="s">
        <v>2</v>
      </c>
      <c r="H32" s="493"/>
      <c r="I32" s="493"/>
      <c r="J32" s="493"/>
      <c r="K32" s="493"/>
      <c r="L32" s="493"/>
      <c r="M32" s="493"/>
      <c r="N32" s="493" t="s">
        <v>3</v>
      </c>
      <c r="O32" s="493"/>
      <c r="P32" s="81"/>
      <c r="Q32" s="221">
        <v>1090</v>
      </c>
      <c r="R32" s="220">
        <v>49</v>
      </c>
    </row>
    <row r="33" spans="17:18" ht="12.75">
      <c r="Q33" s="221">
        <v>1105</v>
      </c>
      <c r="R33" s="220">
        <v>50</v>
      </c>
    </row>
    <row r="34" spans="17:18" ht="12.75">
      <c r="Q34" s="221">
        <v>1120</v>
      </c>
      <c r="R34" s="220">
        <v>51</v>
      </c>
    </row>
    <row r="35" spans="17:18" ht="12.75">
      <c r="Q35" s="222">
        <v>1135</v>
      </c>
      <c r="R35" s="81">
        <v>52</v>
      </c>
    </row>
    <row r="36" spans="17:18" ht="12.75">
      <c r="Q36" s="222">
        <v>1150</v>
      </c>
      <c r="R36" s="81">
        <v>53</v>
      </c>
    </row>
    <row r="37" spans="17:18" ht="12.75">
      <c r="Q37" s="222">
        <v>1165</v>
      </c>
      <c r="R37" s="81">
        <v>54</v>
      </c>
    </row>
    <row r="38" spans="17:18" ht="12.75">
      <c r="Q38" s="222">
        <v>1180</v>
      </c>
      <c r="R38" s="81">
        <v>55</v>
      </c>
    </row>
    <row r="39" spans="17:18" ht="12.75">
      <c r="Q39" s="222">
        <v>1195</v>
      </c>
      <c r="R39" s="81">
        <v>56</v>
      </c>
    </row>
    <row r="40" spans="17:18" ht="12.75">
      <c r="Q40" s="222">
        <v>1210</v>
      </c>
      <c r="R40" s="81">
        <v>57</v>
      </c>
    </row>
    <row r="41" spans="17:18" ht="12.75">
      <c r="Q41" s="222">
        <v>1225</v>
      </c>
      <c r="R41" s="81">
        <v>58</v>
      </c>
    </row>
    <row r="42" spans="17:18" ht="12.75">
      <c r="Q42" s="222">
        <v>1240</v>
      </c>
      <c r="R42" s="81">
        <v>59</v>
      </c>
    </row>
    <row r="43" spans="17:18" ht="12.75">
      <c r="Q43" s="222">
        <v>1255</v>
      </c>
      <c r="R43" s="81">
        <v>60</v>
      </c>
    </row>
    <row r="44" spans="17:18" ht="12.75">
      <c r="Q44" s="222">
        <v>1270</v>
      </c>
      <c r="R44" s="81">
        <v>61</v>
      </c>
    </row>
    <row r="45" spans="17:18" ht="12.75">
      <c r="Q45" s="222">
        <v>1285</v>
      </c>
      <c r="R45" s="81">
        <v>62</v>
      </c>
    </row>
    <row r="46" spans="17:18" ht="12.75">
      <c r="Q46" s="222">
        <v>1300</v>
      </c>
      <c r="R46" s="81">
        <v>63</v>
      </c>
    </row>
    <row r="47" spans="17:18" ht="12.75">
      <c r="Q47" s="222">
        <v>1315</v>
      </c>
      <c r="R47" s="81">
        <v>64</v>
      </c>
    </row>
    <row r="48" spans="17:18" ht="12.75">
      <c r="Q48" s="222">
        <v>1330</v>
      </c>
      <c r="R48" s="81">
        <v>65</v>
      </c>
    </row>
    <row r="49" spans="17:18" ht="12.75">
      <c r="Q49" s="222">
        <v>1345</v>
      </c>
      <c r="R49" s="81">
        <v>66</v>
      </c>
    </row>
    <row r="50" spans="17:18" ht="12.75">
      <c r="Q50" s="222">
        <v>1360</v>
      </c>
      <c r="R50" s="81">
        <v>67</v>
      </c>
    </row>
    <row r="51" spans="17:18" ht="12.75">
      <c r="Q51" s="222">
        <v>1375</v>
      </c>
      <c r="R51" s="81">
        <v>68</v>
      </c>
    </row>
    <row r="52" spans="17:18" ht="12.75">
      <c r="Q52" s="222">
        <v>1390</v>
      </c>
      <c r="R52" s="81">
        <v>69</v>
      </c>
    </row>
    <row r="53" spans="17:18" ht="12.75">
      <c r="Q53" s="222">
        <v>1405</v>
      </c>
      <c r="R53" s="81">
        <v>70</v>
      </c>
    </row>
    <row r="54" spans="17:18" ht="12.75">
      <c r="Q54" s="222">
        <v>1420</v>
      </c>
      <c r="R54" s="81">
        <v>71</v>
      </c>
    </row>
    <row r="55" spans="17:18" ht="12.75">
      <c r="Q55" s="222">
        <v>1435</v>
      </c>
      <c r="R55" s="81">
        <v>72</v>
      </c>
    </row>
    <row r="56" spans="17:18" ht="12.75">
      <c r="Q56" s="222">
        <v>1450</v>
      </c>
      <c r="R56" s="81">
        <v>73</v>
      </c>
    </row>
    <row r="57" spans="17:18" ht="12.75">
      <c r="Q57" s="222">
        <v>1465</v>
      </c>
      <c r="R57" s="81">
        <v>74</v>
      </c>
    </row>
    <row r="58" spans="17:18" ht="12.75">
      <c r="Q58" s="222">
        <v>1480</v>
      </c>
      <c r="R58" s="81">
        <v>75</v>
      </c>
    </row>
    <row r="59" spans="17:18" ht="12.75">
      <c r="Q59" s="222">
        <v>1495</v>
      </c>
      <c r="R59" s="81">
        <v>76</v>
      </c>
    </row>
    <row r="60" spans="17:18" ht="12.75">
      <c r="Q60" s="222">
        <v>1510</v>
      </c>
      <c r="R60" s="81">
        <v>77</v>
      </c>
    </row>
    <row r="61" spans="17:18" ht="12.75">
      <c r="Q61" s="222">
        <v>1525</v>
      </c>
      <c r="R61" s="81">
        <v>78</v>
      </c>
    </row>
    <row r="62" spans="17:18" ht="12.75">
      <c r="Q62" s="222">
        <v>1540</v>
      </c>
      <c r="R62" s="81">
        <v>79</v>
      </c>
    </row>
    <row r="63" spans="17:18" ht="12.75">
      <c r="Q63" s="222">
        <v>1555</v>
      </c>
      <c r="R63" s="81">
        <v>80</v>
      </c>
    </row>
    <row r="64" spans="17:18" ht="12.75">
      <c r="Q64" s="222">
        <v>1570</v>
      </c>
      <c r="R64" s="81">
        <v>81</v>
      </c>
    </row>
    <row r="65" spans="17:18" ht="12.75">
      <c r="Q65" s="222">
        <v>1585</v>
      </c>
      <c r="R65" s="81">
        <v>82</v>
      </c>
    </row>
    <row r="66" spans="17:18" ht="12.75">
      <c r="Q66" s="222">
        <v>1600</v>
      </c>
      <c r="R66" s="81">
        <v>83</v>
      </c>
    </row>
    <row r="67" spans="17:18" ht="12.75">
      <c r="Q67" s="222">
        <v>1615</v>
      </c>
      <c r="R67" s="81">
        <v>84</v>
      </c>
    </row>
    <row r="68" spans="17:18" ht="12.75">
      <c r="Q68" s="222">
        <v>1630</v>
      </c>
      <c r="R68" s="81">
        <v>85</v>
      </c>
    </row>
    <row r="69" spans="17:18" ht="12.75">
      <c r="Q69" s="222">
        <v>1645</v>
      </c>
      <c r="R69" s="81">
        <v>86</v>
      </c>
    </row>
    <row r="70" spans="17:18" ht="12.75">
      <c r="Q70" s="222">
        <v>1660</v>
      </c>
      <c r="R70" s="81">
        <v>87</v>
      </c>
    </row>
    <row r="71" spans="17:18" ht="12.75">
      <c r="Q71" s="222">
        <v>1675</v>
      </c>
      <c r="R71" s="81">
        <v>88</v>
      </c>
    </row>
    <row r="72" spans="17:18" ht="12.75">
      <c r="Q72" s="222">
        <v>1690</v>
      </c>
      <c r="R72" s="81">
        <v>89</v>
      </c>
    </row>
    <row r="73" spans="17:18" ht="12.75">
      <c r="Q73" s="222">
        <v>1705</v>
      </c>
      <c r="R73" s="81">
        <v>90</v>
      </c>
    </row>
    <row r="74" spans="17:18" ht="12.75">
      <c r="Q74" s="222">
        <v>1720</v>
      </c>
      <c r="R74" s="81">
        <v>91</v>
      </c>
    </row>
    <row r="75" spans="17:18" ht="12.75">
      <c r="Q75" s="222">
        <v>1735</v>
      </c>
      <c r="R75" s="81">
        <v>92</v>
      </c>
    </row>
    <row r="76" spans="17:18" ht="12.75">
      <c r="Q76" s="222">
        <v>1750</v>
      </c>
      <c r="R76" s="81">
        <v>93</v>
      </c>
    </row>
    <row r="77" spans="17:18" ht="12.75">
      <c r="Q77" s="221">
        <v>1765</v>
      </c>
      <c r="R77" s="220">
        <v>94</v>
      </c>
    </row>
    <row r="78" spans="17:18" ht="12.75">
      <c r="Q78" s="221">
        <v>1780</v>
      </c>
      <c r="R78" s="220">
        <v>95</v>
      </c>
    </row>
    <row r="79" spans="17:18" ht="12.75">
      <c r="Q79" s="221">
        <v>1794</v>
      </c>
      <c r="R79" s="220">
        <v>96</v>
      </c>
    </row>
    <row r="80" spans="17:18" ht="12.75">
      <c r="Q80" s="221">
        <v>1808</v>
      </c>
      <c r="R80" s="220">
        <v>97</v>
      </c>
    </row>
    <row r="81" spans="17:18" ht="12.75">
      <c r="Q81" s="221">
        <v>1822</v>
      </c>
      <c r="R81" s="220">
        <v>98</v>
      </c>
    </row>
    <row r="82" spans="17:18" ht="12.75">
      <c r="Q82" s="221">
        <v>1836</v>
      </c>
      <c r="R82" s="220">
        <v>99</v>
      </c>
    </row>
    <row r="83" spans="17:18" ht="12.75">
      <c r="Q83" s="221">
        <v>1850</v>
      </c>
      <c r="R83" s="220">
        <v>100</v>
      </c>
    </row>
  </sheetData>
  <sheetProtection/>
  <mergeCells count="24">
    <mergeCell ref="P6:P7"/>
    <mergeCell ref="O6:O7"/>
    <mergeCell ref="A6:A7"/>
    <mergeCell ref="E6:E7"/>
    <mergeCell ref="D6:D7"/>
    <mergeCell ref="D4:E4"/>
    <mergeCell ref="M4:O4"/>
    <mergeCell ref="A32:D32"/>
    <mergeCell ref="G32:M32"/>
    <mergeCell ref="N32:O32"/>
    <mergeCell ref="N5:O5"/>
    <mergeCell ref="G6:M6"/>
    <mergeCell ref="N6:N7"/>
    <mergeCell ref="F6:F7"/>
    <mergeCell ref="C6:C7"/>
    <mergeCell ref="B6:B7"/>
    <mergeCell ref="G3:H3"/>
    <mergeCell ref="A1:O1"/>
    <mergeCell ref="A3:C3"/>
    <mergeCell ref="D3:E3"/>
    <mergeCell ref="A2:P2"/>
    <mergeCell ref="A4:C4"/>
    <mergeCell ref="K4:L4"/>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8"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U110"/>
  <sheetViews>
    <sheetView view="pageBreakPreview" zoomScale="70" zoomScaleSheetLayoutView="70" zoomScalePageLayoutView="0" workbookViewId="0" topLeftCell="A25">
      <selection activeCell="K32" sqref="K32"/>
    </sheetView>
  </sheetViews>
  <sheetFormatPr defaultColWidth="9.140625" defaultRowHeight="12.75"/>
  <cols>
    <col min="1" max="1" width="4.8515625" style="23" customWidth="1"/>
    <col min="2" max="2" width="8.00390625" style="23" bestFit="1" customWidth="1"/>
    <col min="3" max="3" width="13.28125" style="21" bestFit="1" customWidth="1"/>
    <col min="4" max="4" width="20.8515625" style="48" customWidth="1"/>
    <col min="5" max="5" width="26.8515625" style="48" customWidth="1"/>
    <col min="6" max="6" width="14.140625" style="21" customWidth="1"/>
    <col min="7" max="7" width="10.57421875" style="24" customWidth="1"/>
    <col min="8" max="8" width="3.8515625" style="21" customWidth="1"/>
    <col min="9" max="9" width="10.57421875" style="23" customWidth="1"/>
    <col min="10" max="10" width="19.00390625" style="23" hidden="1" customWidth="1"/>
    <col min="11" max="11" width="7.7109375" style="23" customWidth="1"/>
    <col min="12" max="12" width="15.140625" style="25" bestFit="1" customWidth="1"/>
    <col min="13" max="13" width="30.28125" style="52" bestFit="1" customWidth="1"/>
    <col min="14" max="14" width="25.8515625" style="52" customWidth="1"/>
    <col min="15" max="15" width="14.28125" style="21" customWidth="1"/>
    <col min="16" max="16" width="7.7109375" style="21" customWidth="1"/>
    <col min="17" max="17" width="5.7109375" style="21" customWidth="1"/>
    <col min="18" max="19" width="9.140625" style="21" customWidth="1"/>
    <col min="20" max="20" width="9.140625" style="215" hidden="1" customWidth="1"/>
    <col min="21" max="21" width="9.140625" style="213" hidden="1" customWidth="1"/>
    <col min="22" max="16384" width="9.140625" style="21" customWidth="1"/>
  </cols>
  <sheetData>
    <row r="1" spans="1:21" s="10" customFormat="1" ht="48.75" customHeight="1">
      <c r="A1" s="446" t="str">
        <f>('YARIŞMA BİLGİLERİ'!A2)</f>
        <v>Türkiye Atletizm Federasyonu
Malatya Atletizm İl Temsilciliği</v>
      </c>
      <c r="B1" s="446"/>
      <c r="C1" s="446"/>
      <c r="D1" s="446"/>
      <c r="E1" s="446"/>
      <c r="F1" s="446"/>
      <c r="G1" s="446"/>
      <c r="H1" s="446"/>
      <c r="I1" s="446"/>
      <c r="J1" s="446"/>
      <c r="K1" s="446"/>
      <c r="L1" s="446"/>
      <c r="M1" s="446"/>
      <c r="N1" s="446"/>
      <c r="O1" s="446"/>
      <c r="P1" s="446"/>
      <c r="T1" s="214">
        <v>21214</v>
      </c>
      <c r="U1" s="210">
        <v>100</v>
      </c>
    </row>
    <row r="2" spans="1:21" s="10" customFormat="1" ht="24.75" customHeight="1">
      <c r="A2" s="459" t="str">
        <f>'YARIŞMA BİLGİLERİ'!F19</f>
        <v>9. Doğu ve Güneydoğu Anadolu Yaz Spor Oyunları</v>
      </c>
      <c r="B2" s="459"/>
      <c r="C2" s="459"/>
      <c r="D2" s="459"/>
      <c r="E2" s="459"/>
      <c r="F2" s="459"/>
      <c r="G2" s="459"/>
      <c r="H2" s="459"/>
      <c r="I2" s="459"/>
      <c r="J2" s="459"/>
      <c r="K2" s="459"/>
      <c r="L2" s="459"/>
      <c r="M2" s="459"/>
      <c r="N2" s="459"/>
      <c r="O2" s="459"/>
      <c r="P2" s="459"/>
      <c r="T2" s="214">
        <v>21244</v>
      </c>
      <c r="U2" s="210">
        <v>99</v>
      </c>
    </row>
    <row r="3" spans="1:21" s="12" customFormat="1" ht="20.25" customHeight="1">
      <c r="A3" s="460" t="s">
        <v>65</v>
      </c>
      <c r="B3" s="460"/>
      <c r="C3" s="460"/>
      <c r="D3" s="461" t="str">
        <f>'YARIŞMA PROGRAMI'!C16</f>
        <v>4x100 Metre Bayrak</v>
      </c>
      <c r="E3" s="461"/>
      <c r="F3" s="462"/>
      <c r="G3" s="462"/>
      <c r="H3" s="11"/>
      <c r="I3" s="508"/>
      <c r="J3" s="508"/>
      <c r="K3" s="508"/>
      <c r="L3" s="508"/>
      <c r="M3" s="206" t="s">
        <v>197</v>
      </c>
      <c r="N3" s="452" t="str">
        <f>'YARIŞMA PROGRAMI'!E16</f>
        <v>Milli Takım  40.92</v>
      </c>
      <c r="O3" s="452"/>
      <c r="P3" s="452"/>
      <c r="T3" s="214">
        <v>21274</v>
      </c>
      <c r="U3" s="210">
        <v>98</v>
      </c>
    </row>
    <row r="4" spans="1:21" s="12" customFormat="1" ht="17.25" customHeight="1">
      <c r="A4" s="465" t="s">
        <v>55</v>
      </c>
      <c r="B4" s="465"/>
      <c r="C4" s="465"/>
      <c r="D4" s="466" t="str">
        <f>'YARIŞMA BİLGİLERİ'!F21</f>
        <v>Erkekler</v>
      </c>
      <c r="E4" s="466"/>
      <c r="F4" s="29"/>
      <c r="G4" s="29"/>
      <c r="H4" s="29"/>
      <c r="I4" s="29"/>
      <c r="J4" s="29"/>
      <c r="K4" s="29"/>
      <c r="L4" s="30"/>
      <c r="M4" s="75" t="s">
        <v>63</v>
      </c>
      <c r="N4" s="453" t="str">
        <f>'YARIŞMA PROGRAMI'!B16</f>
        <v>30 Ağustos 2014 - 11.00</v>
      </c>
      <c r="O4" s="453"/>
      <c r="P4" s="453"/>
      <c r="T4" s="214">
        <v>21304</v>
      </c>
      <c r="U4" s="210">
        <v>97</v>
      </c>
    </row>
    <row r="5" spans="1:21" s="10" customFormat="1" ht="15" customHeight="1">
      <c r="A5" s="13"/>
      <c r="B5" s="13"/>
      <c r="C5" s="14"/>
      <c r="D5" s="15"/>
      <c r="E5" s="16"/>
      <c r="F5" s="16"/>
      <c r="G5" s="16"/>
      <c r="H5" s="16"/>
      <c r="I5" s="13"/>
      <c r="J5" s="13"/>
      <c r="K5" s="13"/>
      <c r="L5" s="17"/>
      <c r="M5" s="18"/>
      <c r="N5" s="500">
        <f ca="1">NOW()</f>
        <v>41881.60047048611</v>
      </c>
      <c r="O5" s="500"/>
      <c r="P5" s="500"/>
      <c r="T5" s="214">
        <v>21334</v>
      </c>
      <c r="U5" s="210">
        <v>96</v>
      </c>
    </row>
    <row r="6" spans="1:21" s="19" customFormat="1" ht="24" customHeight="1">
      <c r="A6" s="467" t="s">
        <v>12</v>
      </c>
      <c r="B6" s="456" t="s">
        <v>50</v>
      </c>
      <c r="C6" s="458" t="s">
        <v>62</v>
      </c>
      <c r="D6" s="455" t="s">
        <v>14</v>
      </c>
      <c r="E6" s="455" t="s">
        <v>219</v>
      </c>
      <c r="F6" s="455" t="s">
        <v>15</v>
      </c>
      <c r="G6" s="463" t="s">
        <v>135</v>
      </c>
      <c r="I6" s="227" t="s">
        <v>16</v>
      </c>
      <c r="J6" s="228"/>
      <c r="K6" s="228"/>
      <c r="L6" s="228"/>
      <c r="M6" s="228"/>
      <c r="N6" s="228"/>
      <c r="O6" s="228"/>
      <c r="P6" s="229"/>
      <c r="T6" s="215">
        <v>21364</v>
      </c>
      <c r="U6" s="213">
        <v>95</v>
      </c>
    </row>
    <row r="7" spans="1:21" ht="24" customHeight="1">
      <c r="A7" s="467"/>
      <c r="B7" s="457"/>
      <c r="C7" s="458"/>
      <c r="D7" s="455"/>
      <c r="E7" s="455"/>
      <c r="F7" s="455"/>
      <c r="G7" s="464"/>
      <c r="H7" s="20"/>
      <c r="I7" s="46" t="s">
        <v>12</v>
      </c>
      <c r="J7" s="43" t="s">
        <v>51</v>
      </c>
      <c r="K7" s="43" t="s">
        <v>50</v>
      </c>
      <c r="L7" s="44" t="s">
        <v>13</v>
      </c>
      <c r="M7" s="45" t="s">
        <v>14</v>
      </c>
      <c r="N7" s="45" t="s">
        <v>219</v>
      </c>
      <c r="O7" s="43" t="s">
        <v>15</v>
      </c>
      <c r="P7" s="43" t="s">
        <v>27</v>
      </c>
      <c r="T7" s="215">
        <v>21394</v>
      </c>
      <c r="U7" s="213">
        <v>94</v>
      </c>
    </row>
    <row r="8" spans="1:21" s="19" customFormat="1" ht="65.25" customHeight="1">
      <c r="A8" s="271">
        <v>1</v>
      </c>
      <c r="B8" s="311" t="s">
        <v>588</v>
      </c>
      <c r="C8" s="309" t="s">
        <v>586</v>
      </c>
      <c r="D8" s="312" t="s">
        <v>587</v>
      </c>
      <c r="E8" s="289" t="s">
        <v>579</v>
      </c>
      <c r="F8" s="277">
        <v>4704</v>
      </c>
      <c r="G8" s="273">
        <v>22</v>
      </c>
      <c r="H8" s="22"/>
      <c r="I8" s="271">
        <v>1</v>
      </c>
      <c r="J8" s="272" t="s">
        <v>202</v>
      </c>
      <c r="K8" s="308" t="str">
        <f>IF(ISERROR(VLOOKUP(J8,'KAYIT LİSTESİ'!$B$4:$G$945,2,0)),"",(VLOOKUP(J8,'KAYIT LİSTESİ'!$B$4:$G$945,2,0)))</f>
        <v>264
266
269
265</v>
      </c>
      <c r="L8" s="309" t="str">
        <f>IF(ISERROR(VLOOKUP(J8,'KAYIT LİSTESİ'!$B$4:$G$945,3,0)),"",(VLOOKUP(J8,'KAYIT LİSTESİ'!$B$4:$G$945,3,0)))</f>
        <v>18.4.1999
28.8.1999
7.11.1998
11.4.1999</v>
      </c>
      <c r="M8" s="310" t="str">
        <f>IF(ISERROR(VLOOKUP(J8,'KAYIT LİSTESİ'!$B$4:$G$945,4,0)),"",(VLOOKUP(J8,'KAYIT LİSTESİ'!$B$4:$G$945,4,0)))</f>
        <v>ALİ OSMAN ÇİFTÇİ
MÜCAHİT BULUT
M.DİYADİN AKBAŞ
CİHAN KAÇMAZ</v>
      </c>
      <c r="N8" s="275" t="str">
        <f>IF(ISERROR(VLOOKUP(J8,'KAYIT LİSTESİ'!$B$4:$G$945,5,0)),"",(VLOOKUP(J8,'KAYIT LİSTESİ'!$B$4:$G$945,5,0)))</f>
        <v>AĞRI</v>
      </c>
      <c r="O8" s="276">
        <v>5335</v>
      </c>
      <c r="P8" s="286"/>
      <c r="T8" s="215">
        <v>21424</v>
      </c>
      <c r="U8" s="213">
        <v>93</v>
      </c>
    </row>
    <row r="9" spans="1:21" s="19" customFormat="1" ht="65.25" customHeight="1">
      <c r="A9" s="271">
        <v>2</v>
      </c>
      <c r="B9" s="311" t="s">
        <v>657</v>
      </c>
      <c r="C9" s="309" t="s">
        <v>658</v>
      </c>
      <c r="D9" s="312" t="s">
        <v>656</v>
      </c>
      <c r="E9" s="289" t="s">
        <v>357</v>
      </c>
      <c r="F9" s="277">
        <v>4849</v>
      </c>
      <c r="G9" s="273">
        <v>21</v>
      </c>
      <c r="H9" s="22"/>
      <c r="I9" s="271">
        <v>2</v>
      </c>
      <c r="J9" s="272" t="s">
        <v>203</v>
      </c>
      <c r="K9" s="308" t="str">
        <f>IF(ISERROR(VLOOKUP(J9,'KAYIT LİSTESİ'!$B$4:$G$945,2,0)),"",(VLOOKUP(J9,'KAYIT LİSTESİ'!$B$4:$G$945,2,0)))</f>
        <v>345
347
352
351</v>
      </c>
      <c r="L9" s="309" t="str">
        <f>IF(ISERROR(VLOOKUP(J9,'KAYIT LİSTESİ'!$B$4:$G$945,3,0)),"",(VLOOKUP(J9,'KAYIT LİSTESİ'!$B$4:$G$945,3,0)))</f>
        <v>1.1.1997
30.7.1999
1.1.1999
1.8.1997</v>
      </c>
      <c r="M9" s="310" t="str">
        <f>IF(ISERROR(VLOOKUP(J9,'KAYIT LİSTESİ'!$B$4:$G$945,4,0)),"",(VLOOKUP(J9,'KAYIT LİSTESİ'!$B$4:$G$945,4,0)))</f>
        <v>M. YUSUF KINAY
MÜSLÜM KAÇAR
ERKAN TANIŞ
RIDVAN TAŞ</v>
      </c>
      <c r="N9" s="275" t="str">
        <f>IF(ISERROR(VLOOKUP(J9,'KAYIT LİSTESİ'!$B$4:$G$945,5,0)),"",(VLOOKUP(J9,'KAYIT LİSTESİ'!$B$4:$G$945,5,0)))</f>
        <v>SİİRT</v>
      </c>
      <c r="O9" s="276">
        <v>4944</v>
      </c>
      <c r="P9" s="286"/>
      <c r="T9" s="215">
        <v>21454</v>
      </c>
      <c r="U9" s="213">
        <v>92</v>
      </c>
    </row>
    <row r="10" spans="1:21" s="19" customFormat="1" ht="65.25" customHeight="1">
      <c r="A10" s="271">
        <v>3</v>
      </c>
      <c r="B10" s="311" t="s">
        <v>696</v>
      </c>
      <c r="C10" s="309" t="s">
        <v>695</v>
      </c>
      <c r="D10" s="312" t="s">
        <v>694</v>
      </c>
      <c r="E10" s="289" t="s">
        <v>333</v>
      </c>
      <c r="F10" s="277">
        <v>4850</v>
      </c>
      <c r="G10" s="273">
        <v>20</v>
      </c>
      <c r="H10" s="22"/>
      <c r="I10" s="271">
        <v>3</v>
      </c>
      <c r="J10" s="272" t="s">
        <v>204</v>
      </c>
      <c r="K10" s="308" t="str">
        <f>IF(ISERROR(VLOOKUP(J10,'KAYIT LİSTESİ'!$B$4:$G$945,2,0)),"",(VLOOKUP(J10,'KAYIT LİSTESİ'!$B$4:$G$945,2,0)))</f>
        <v>312
308
310
314</v>
      </c>
      <c r="L10" s="309" t="str">
        <f>IF(ISERROR(VLOOKUP(J10,'KAYIT LİSTESİ'!$B$4:$G$945,3,0)),"",(VLOOKUP(J10,'KAYIT LİSTESİ'!$B$4:$G$945,3,0)))</f>
        <v>3.8.1997
1.8.1998
1.1.2000
10.4.2000</v>
      </c>
      <c r="M10" s="310" t="str">
        <f>IF(ISERROR(VLOOKUP(J10,'KAYIT LİSTESİ'!$B$4:$G$945,4,0)),"",(VLOOKUP(J10,'KAYIT LİSTESİ'!$B$4:$G$945,4,0)))</f>
        <v>FIRAT ÖZDEMİR
MUSTAFA ŞÖLEN
SAMET DEMİR
VEYSEL TÜMİNÇİN</v>
      </c>
      <c r="N10" s="275" t="str">
        <f>IF(ISERROR(VLOOKUP(J10,'KAYIT LİSTESİ'!$B$4:$G$945,5,0)),"",(VLOOKUP(J10,'KAYIT LİSTESİ'!$B$4:$G$945,5,0)))</f>
        <v>BİTLİS</v>
      </c>
      <c r="O10" s="276">
        <v>5238</v>
      </c>
      <c r="P10" s="286"/>
      <c r="T10" s="215">
        <v>21484</v>
      </c>
      <c r="U10" s="213">
        <v>91</v>
      </c>
    </row>
    <row r="11" spans="1:21" s="19" customFormat="1" ht="65.25" customHeight="1">
      <c r="A11" s="271">
        <v>4</v>
      </c>
      <c r="B11" s="311" t="s">
        <v>535</v>
      </c>
      <c r="C11" s="309" t="s">
        <v>406</v>
      </c>
      <c r="D11" s="312" t="s">
        <v>407</v>
      </c>
      <c r="E11" s="289" t="s">
        <v>409</v>
      </c>
      <c r="F11" s="277">
        <v>4944</v>
      </c>
      <c r="G11" s="273">
        <v>19</v>
      </c>
      <c r="H11" s="22"/>
      <c r="I11" s="271">
        <v>4</v>
      </c>
      <c r="J11" s="272" t="s">
        <v>205</v>
      </c>
      <c r="K11" s="308" t="str">
        <f>IF(ISERROR(VLOOKUP(J11,'KAYIT LİSTESİ'!$B$4:$G$945,2,0)),"",(VLOOKUP(J11,'KAYIT LİSTESİ'!$B$4:$G$945,2,0)))</f>
        <v>255
250
254
253</v>
      </c>
      <c r="L11" s="309" t="str">
        <f>IF(ISERROR(VLOOKUP(J11,'KAYIT LİSTESİ'!$B$4:$G$945,3,0)),"",(VLOOKUP(J11,'KAYIT LİSTESİ'!$B$4:$G$945,3,0)))</f>
        <v>09.09.1997
25.12.1997
5.7.2000
1.6.1997</v>
      </c>
      <c r="M11" s="310" t="str">
        <f>IF(ISERROR(VLOOKUP(J11,'KAYIT LİSTESİ'!$B$4:$G$945,4,0)),"",(VLOOKUP(J11,'KAYIT LİSTESİ'!$B$4:$G$945,4,0)))</f>
        <v>ALİCAN BEKE
YUSUF ŞAŞAMAZ
MUSTAFA GÖKSUN
İSMAİL GÜLEÇ</v>
      </c>
      <c r="N11" s="275" t="str">
        <f>IF(ISERROR(VLOOKUP(J11,'KAYIT LİSTESİ'!$B$4:$G$945,5,0)),"",(VLOOKUP(J11,'KAYIT LİSTESİ'!$B$4:$G$945,5,0)))</f>
        <v>ADIYAMAN</v>
      </c>
      <c r="O11" s="276">
        <v>5174</v>
      </c>
      <c r="P11" s="286"/>
      <c r="T11" s="215">
        <v>21514</v>
      </c>
      <c r="U11" s="213">
        <v>90</v>
      </c>
    </row>
    <row r="12" spans="1:21" s="19" customFormat="1" ht="65.25" customHeight="1">
      <c r="A12" s="271">
        <v>5</v>
      </c>
      <c r="B12" s="311" t="s">
        <v>699</v>
      </c>
      <c r="C12" s="309" t="s">
        <v>698</v>
      </c>
      <c r="D12" s="312" t="s">
        <v>697</v>
      </c>
      <c r="E12" s="289" t="s">
        <v>388</v>
      </c>
      <c r="F12" s="277">
        <v>4957</v>
      </c>
      <c r="G12" s="273">
        <v>18</v>
      </c>
      <c r="H12" s="22"/>
      <c r="I12" s="271">
        <v>5</v>
      </c>
      <c r="J12" s="272" t="s">
        <v>206</v>
      </c>
      <c r="K12" s="308" t="str">
        <f>IF(ISERROR(VLOOKUP(J12,'KAYIT LİSTESİ'!$B$4:$G$945,2,0)),"",(VLOOKUP(J12,'KAYIT LİSTESİ'!$B$4:$G$945,2,0)))</f>
        <v>324
330
329
326</v>
      </c>
      <c r="L12" s="309" t="str">
        <f>IF(ISERROR(VLOOKUP(J12,'KAYIT LİSTESİ'!$B$4:$G$945,3,0)),"",(VLOOKUP(J12,'KAYIT LİSTESİ'!$B$4:$G$945,3,0)))</f>
        <v>5.2.1997
20.02.1997
3.5.2000
30.03.2000</v>
      </c>
      <c r="M12" s="310" t="str">
        <f>IF(ISERROR(VLOOKUP(J12,'KAYIT LİSTESİ'!$B$4:$G$945,4,0)),"",(VLOOKUP(J12,'KAYIT LİSTESİ'!$B$4:$G$945,4,0)))</f>
        <v>KEMAL YILDIRIM
MERCAN AYABE
SERKAN ÖZAVUNCA
ÖMER KÖSE</v>
      </c>
      <c r="N12" s="275" t="str">
        <f>IF(ISERROR(VLOOKUP(J12,'KAYIT LİSTESİ'!$B$4:$G$945,5,0)),"",(VLOOKUP(J12,'KAYIT LİSTESİ'!$B$4:$G$945,5,0)))</f>
        <v>KARS</v>
      </c>
      <c r="O12" s="276">
        <v>5246</v>
      </c>
      <c r="P12" s="286"/>
      <c r="T12" s="215">
        <v>21544</v>
      </c>
      <c r="U12" s="213">
        <v>89</v>
      </c>
    </row>
    <row r="13" spans="1:21" s="19" customFormat="1" ht="65.25" customHeight="1">
      <c r="A13" s="271">
        <v>6</v>
      </c>
      <c r="B13" s="311" t="s">
        <v>619</v>
      </c>
      <c r="C13" s="309" t="s">
        <v>620</v>
      </c>
      <c r="D13" s="312" t="s">
        <v>724</v>
      </c>
      <c r="E13" s="289" t="s">
        <v>613</v>
      </c>
      <c r="F13" s="277">
        <v>4980</v>
      </c>
      <c r="G13" s="273">
        <v>17</v>
      </c>
      <c r="H13" s="22"/>
      <c r="I13" s="271">
        <v>6</v>
      </c>
      <c r="J13" s="272" t="s">
        <v>207</v>
      </c>
      <c r="K13" s="308" t="str">
        <f>IF(ISERROR(VLOOKUP(J13,'KAYIT LİSTESİ'!$B$4:$G$945,2,0)),"",(VLOOKUP(J13,'KAYIT LİSTESİ'!$B$4:$G$945,2,0)))</f>
        <v>305
301
306
302</v>
      </c>
      <c r="L13" s="309" t="str">
        <f>IF(ISERROR(VLOOKUP(J13,'KAYIT LİSTESİ'!$B$4:$G$945,3,0)),"",(VLOOKUP(J13,'KAYIT LİSTESİ'!$B$4:$G$945,3,0)))</f>
        <v>1.1.1998
1.1.1997
1.1.1997
1.1.2000</v>
      </c>
      <c r="M13" s="310" t="str">
        <f>IF(ISERROR(VLOOKUP(J13,'KAYIT LİSTESİ'!$B$4:$G$945,4,0)),"",(VLOOKUP(J13,'KAYIT LİSTESİ'!$B$4:$G$945,4,0)))</f>
        <v>FERHAT KALENDER
GÖKHAN İLBAŞ
Y.EMRE TANYILDIZI
İBRAHİM ERÜKÇÜ</v>
      </c>
      <c r="N13" s="275" t="str">
        <f>IF(ISERROR(VLOOKUP(J13,'KAYIT LİSTESİ'!$B$4:$G$945,5,0)),"",(VLOOKUP(J13,'KAYIT LİSTESİ'!$B$4:$G$945,5,0)))</f>
        <v>ELAZIĞ</v>
      </c>
      <c r="O13" s="276">
        <v>4849</v>
      </c>
      <c r="P13" s="286"/>
      <c r="T13" s="215">
        <v>21574</v>
      </c>
      <c r="U13" s="213">
        <v>88</v>
      </c>
    </row>
    <row r="14" spans="1:21" s="19" customFormat="1" ht="65.25" customHeight="1">
      <c r="A14" s="271">
        <v>7</v>
      </c>
      <c r="B14" s="311" t="s">
        <v>704</v>
      </c>
      <c r="C14" s="309" t="s">
        <v>705</v>
      </c>
      <c r="D14" s="312" t="s">
        <v>703</v>
      </c>
      <c r="E14" s="289" t="s">
        <v>351</v>
      </c>
      <c r="F14" s="277">
        <v>4993</v>
      </c>
      <c r="G14" s="273">
        <v>16</v>
      </c>
      <c r="H14" s="22"/>
      <c r="I14" s="271">
        <v>7</v>
      </c>
      <c r="J14" s="272" t="s">
        <v>225</v>
      </c>
      <c r="K14" s="308" t="str">
        <f>IF(ISERROR(VLOOKUP(J14,'KAYIT LİSTESİ'!$B$4:$G$945,2,0)),"",(VLOOKUP(J14,'KAYIT LİSTESİ'!$B$4:$G$945,2,0)))</f>
        <v>341
339
342
338</v>
      </c>
      <c r="L14" s="309" t="str">
        <f>IF(ISERROR(VLOOKUP(J14,'KAYIT LİSTESİ'!$B$4:$G$945,3,0)),"",(VLOOKUP(J14,'KAYIT LİSTESİ'!$B$4:$G$945,3,0)))</f>
        <v>1.1.2000
1.1.1998
1.1.1999
1.1.1999</v>
      </c>
      <c r="M14" s="310" t="str">
        <f>IF(ISERROR(VLOOKUP(J14,'KAYIT LİSTESİ'!$B$4:$G$945,4,0)),"",(VLOOKUP(J14,'KAYIT LİSTESİ'!$B$4:$G$945,4,0)))</f>
        <v>SEDAT KARTAL
İSMAİL TAŞDEMİR
İDRİS GÜNEŞ
FESİH TURĞUT</v>
      </c>
      <c r="N14" s="275" t="str">
        <f>IF(ISERROR(VLOOKUP(J14,'KAYIT LİSTESİ'!$B$4:$G$945,5,0)),"",(VLOOKUP(J14,'KAYIT LİSTESİ'!$B$4:$G$945,5,0)))</f>
        <v>BATMAN</v>
      </c>
      <c r="O14" s="276" t="s">
        <v>721</v>
      </c>
      <c r="P14" s="286"/>
      <c r="T14" s="215"/>
      <c r="U14" s="213"/>
    </row>
    <row r="15" spans="1:21" s="19" customFormat="1" ht="65.25" customHeight="1">
      <c r="A15" s="271">
        <v>8</v>
      </c>
      <c r="B15" s="311" t="s">
        <v>558</v>
      </c>
      <c r="C15" s="309" t="s">
        <v>544</v>
      </c>
      <c r="D15" s="312" t="s">
        <v>545</v>
      </c>
      <c r="E15" s="289" t="s">
        <v>547</v>
      </c>
      <c r="F15" s="277">
        <v>5001</v>
      </c>
      <c r="G15" s="273">
        <v>15</v>
      </c>
      <c r="H15" s="22"/>
      <c r="I15" s="271"/>
      <c r="J15" s="272" t="s">
        <v>226</v>
      </c>
      <c r="K15" s="308">
        <f>IF(ISERROR(VLOOKUP(J15,'KAYIT LİSTESİ'!$B$4:$G$945,2,0)),"",(VLOOKUP(J15,'KAYIT LİSTESİ'!$B$4:$G$945,2,0)))</f>
      </c>
      <c r="L15" s="309">
        <f>IF(ISERROR(VLOOKUP(J15,'KAYIT LİSTESİ'!$B$4:$G$945,3,0)),"",(VLOOKUP(J15,'KAYIT LİSTESİ'!$B$4:$G$945,3,0)))</f>
      </c>
      <c r="M15" s="310">
        <f>IF(ISERROR(VLOOKUP(J15,'KAYIT LİSTESİ'!$B$4:$G$945,4,0)),"",(VLOOKUP(J15,'KAYIT LİSTESİ'!$B$4:$G$945,4,0)))</f>
      </c>
      <c r="N15" s="275">
        <f>IF(ISERROR(VLOOKUP(J15,'KAYIT LİSTESİ'!$B$4:$G$945,5,0)),"",(VLOOKUP(J15,'KAYIT LİSTESİ'!$B$4:$G$945,5,0)))</f>
      </c>
      <c r="O15" s="276"/>
      <c r="P15" s="286"/>
      <c r="T15" s="215"/>
      <c r="U15" s="213"/>
    </row>
    <row r="16" spans="1:21" s="19" customFormat="1" ht="65.25" customHeight="1">
      <c r="A16" s="271">
        <v>9</v>
      </c>
      <c r="B16" s="311" t="s">
        <v>651</v>
      </c>
      <c r="C16" s="309" t="s">
        <v>650</v>
      </c>
      <c r="D16" s="312" t="s">
        <v>649</v>
      </c>
      <c r="E16" s="289" t="s">
        <v>508</v>
      </c>
      <c r="F16" s="277">
        <v>5056</v>
      </c>
      <c r="G16" s="273">
        <v>14</v>
      </c>
      <c r="H16" s="22"/>
      <c r="I16" s="227" t="s">
        <v>17</v>
      </c>
      <c r="J16" s="228"/>
      <c r="K16" s="228"/>
      <c r="L16" s="228"/>
      <c r="M16" s="228"/>
      <c r="N16" s="228"/>
      <c r="O16" s="228"/>
      <c r="P16" s="229"/>
      <c r="T16" s="215">
        <v>21664</v>
      </c>
      <c r="U16" s="213">
        <v>85</v>
      </c>
    </row>
    <row r="17" spans="1:21" s="19" customFormat="1" ht="65.25" customHeight="1">
      <c r="A17" s="271">
        <v>10</v>
      </c>
      <c r="B17" s="311" t="s">
        <v>646</v>
      </c>
      <c r="C17" s="309" t="s">
        <v>647</v>
      </c>
      <c r="D17" s="312" t="s">
        <v>645</v>
      </c>
      <c r="E17" s="289" t="s">
        <v>343</v>
      </c>
      <c r="F17" s="277">
        <v>5094</v>
      </c>
      <c r="G17" s="273">
        <v>13</v>
      </c>
      <c r="H17" s="22"/>
      <c r="I17" s="46" t="s">
        <v>12</v>
      </c>
      <c r="J17" s="43" t="s">
        <v>51</v>
      </c>
      <c r="K17" s="43" t="s">
        <v>50</v>
      </c>
      <c r="L17" s="44" t="s">
        <v>13</v>
      </c>
      <c r="M17" s="45" t="s">
        <v>14</v>
      </c>
      <c r="N17" s="45" t="s">
        <v>219</v>
      </c>
      <c r="O17" s="43" t="s">
        <v>15</v>
      </c>
      <c r="P17" s="43" t="s">
        <v>27</v>
      </c>
      <c r="T17" s="215">
        <v>21694</v>
      </c>
      <c r="U17" s="213">
        <v>84</v>
      </c>
    </row>
    <row r="18" spans="1:21" s="19" customFormat="1" ht="65.25" customHeight="1">
      <c r="A18" s="271">
        <v>11</v>
      </c>
      <c r="B18" s="311" t="s">
        <v>530</v>
      </c>
      <c r="C18" s="309" t="s">
        <v>397</v>
      </c>
      <c r="D18" s="312" t="s">
        <v>374</v>
      </c>
      <c r="E18" s="289" t="s">
        <v>376</v>
      </c>
      <c r="F18" s="277">
        <v>5163</v>
      </c>
      <c r="G18" s="273">
        <v>12</v>
      </c>
      <c r="H18" s="22"/>
      <c r="I18" s="271">
        <v>1</v>
      </c>
      <c r="J18" s="272" t="s">
        <v>208</v>
      </c>
      <c r="K18" s="308" t="str">
        <f>IF(ISERROR(VLOOKUP(J18,'KAYIT LİSTESİ'!$B$4:$G$945,2,0)),"",(VLOOKUP(J18,'KAYIT LİSTESİ'!$B$4:$G$945,2,0)))</f>
        <v>333
336
332
335</v>
      </c>
      <c r="L18" s="309" t="str">
        <f>IF(ISERROR(VLOOKUP(J18,'KAYIT LİSTESİ'!$B$4:$G$945,3,0)),"",(VLOOKUP(J18,'KAYIT LİSTESİ'!$B$4:$G$945,3,0)))</f>
        <v>01.01.1998
13.02.1999
28.10.2000
12.08.2000</v>
      </c>
      <c r="M18" s="310" t="str">
        <f>IF(ISERROR(VLOOKUP(J18,'KAYIT LİSTESİ'!$B$4:$G$945,4,0)),"",(VLOOKUP(J18,'KAYIT LİSTESİ'!$B$4:$G$945,4,0)))</f>
        <v>MUHAMMED KILIÇ
ALİCAN ÇERÇİ
YUNUS EMRE KORKMAZ
ÇAYAN ENİŞ</v>
      </c>
      <c r="N18" s="275" t="str">
        <f>IF(ISERROR(VLOOKUP(J18,'KAYIT LİSTESİ'!$B$4:$G$945,5,0)),"",(VLOOKUP(J18,'KAYIT LİSTESİ'!$B$4:$G$945,5,0)))</f>
        <v>ERZİNCAN</v>
      </c>
      <c r="O18" s="276">
        <v>4957</v>
      </c>
      <c r="P18" s="286"/>
      <c r="T18" s="215">
        <v>21724</v>
      </c>
      <c r="U18" s="213">
        <v>83</v>
      </c>
    </row>
    <row r="19" spans="1:21" s="19" customFormat="1" ht="65.25" customHeight="1">
      <c r="A19" s="271">
        <v>12</v>
      </c>
      <c r="B19" s="311" t="s">
        <v>662</v>
      </c>
      <c r="C19" s="309" t="s">
        <v>661</v>
      </c>
      <c r="D19" s="312" t="s">
        <v>660</v>
      </c>
      <c r="E19" s="289" t="s">
        <v>562</v>
      </c>
      <c r="F19" s="277">
        <v>5174</v>
      </c>
      <c r="G19" s="273">
        <v>11</v>
      </c>
      <c r="H19" s="22"/>
      <c r="I19" s="271">
        <v>2</v>
      </c>
      <c r="J19" s="272" t="s">
        <v>209</v>
      </c>
      <c r="K19" s="308" t="str">
        <f>IF(ISERROR(VLOOKUP(J19,'KAYIT LİSTESİ'!$B$4:$G$945,2,0)),"",(VLOOKUP(J19,'KAYIT LİSTESİ'!$B$4:$G$945,2,0)))</f>
        <v>272
274
277
276</v>
      </c>
      <c r="L19" s="309" t="str">
        <f>IF(ISERROR(VLOOKUP(J19,'KAYIT LİSTESİ'!$B$4:$G$945,3,0)),"",(VLOOKUP(J19,'KAYIT LİSTESİ'!$B$4:$G$945,3,0)))</f>
        <v>17.4.1998
01.03.1997
1.8.1997
16.2.1997</v>
      </c>
      <c r="M19" s="310" t="str">
        <f>IF(ISERROR(VLOOKUP(J19,'KAYIT LİSTESİ'!$B$4:$G$945,4,0)),"",(VLOOKUP(J19,'KAYIT LİSTESİ'!$B$4:$G$945,4,0)))</f>
        <v>Mehmet Ali NOHUT
MEHMET MUSABEYLİOĞLU
Ökkeş ERCAN
Ali Murtaza ERGÜN</v>
      </c>
      <c r="N19" s="275" t="str">
        <f>IF(ISERROR(VLOOKUP(J19,'KAYIT LİSTESİ'!$B$4:$G$945,5,0)),"",(VLOOKUP(J19,'KAYIT LİSTESİ'!$B$4:$G$945,5,0)))</f>
        <v>KİLİS</v>
      </c>
      <c r="O19" s="276" t="s">
        <v>721</v>
      </c>
      <c r="P19" s="286"/>
      <c r="T19" s="215">
        <v>21754</v>
      </c>
      <c r="U19" s="213">
        <v>82</v>
      </c>
    </row>
    <row r="20" spans="1:21" s="19" customFormat="1" ht="65.25" customHeight="1">
      <c r="A20" s="271">
        <v>13</v>
      </c>
      <c r="B20" s="311" t="s">
        <v>679</v>
      </c>
      <c r="C20" s="309" t="s">
        <v>609</v>
      </c>
      <c r="D20" s="312" t="s">
        <v>610</v>
      </c>
      <c r="E20" s="289" t="s">
        <v>611</v>
      </c>
      <c r="F20" s="277">
        <v>5208</v>
      </c>
      <c r="G20" s="273">
        <v>10</v>
      </c>
      <c r="H20" s="22"/>
      <c r="I20" s="271">
        <v>3</v>
      </c>
      <c r="J20" s="272" t="s">
        <v>210</v>
      </c>
      <c r="K20" s="308" t="str">
        <f>IF(ISERROR(VLOOKUP(J20,'KAYIT LİSTESİ'!$B$4:$G$945,2,0)),"",(VLOOKUP(J20,'KAYIT LİSTESİ'!$B$4:$G$945,2,0)))</f>
        <v>382
383
386
387</v>
      </c>
      <c r="L20" s="309" t="str">
        <f>IF(ISERROR(VLOOKUP(J20,'KAYIT LİSTESİ'!$B$4:$G$945,3,0)),"",(VLOOKUP(J20,'KAYIT LİSTESİ'!$B$4:$G$945,3,0)))</f>
        <v>1.1.1997
1.1.1997
1.1.1997
1.1.1999</v>
      </c>
      <c r="M20" s="310" t="str">
        <f>IF(ISERROR(VLOOKUP(J20,'KAYIT LİSTESİ'!$B$4:$G$945,4,0)),"",(VLOOKUP(J20,'KAYIT LİSTESİ'!$B$4:$G$945,4,0)))</f>
        <v>FARUK YILMAZ
İZZET ÖZÜBERK
EMRE DALKIRAN
MUHAMMET SALİH GÜNDÜZ</v>
      </c>
      <c r="N20" s="275" t="str">
        <f>IF(ISERROR(VLOOKUP(J20,'KAYIT LİSTESİ'!$B$4:$G$945,5,0)),"",(VLOOKUP(J20,'KAYIT LİSTESİ'!$B$4:$G$945,5,0)))</f>
        <v>GAZİANTEP</v>
      </c>
      <c r="O20" s="276">
        <v>4704</v>
      </c>
      <c r="P20" s="286"/>
      <c r="T20" s="215">
        <v>21794</v>
      </c>
      <c r="U20" s="213">
        <v>81</v>
      </c>
    </row>
    <row r="21" spans="1:21" s="19" customFormat="1" ht="65.25" customHeight="1">
      <c r="A21" s="271">
        <v>14</v>
      </c>
      <c r="B21" s="311" t="s">
        <v>644</v>
      </c>
      <c r="C21" s="309" t="s">
        <v>643</v>
      </c>
      <c r="D21" s="312" t="s">
        <v>642</v>
      </c>
      <c r="E21" s="289" t="s">
        <v>236</v>
      </c>
      <c r="F21" s="277">
        <v>5213</v>
      </c>
      <c r="G21" s="273">
        <v>9</v>
      </c>
      <c r="H21" s="22"/>
      <c r="I21" s="271">
        <v>4</v>
      </c>
      <c r="J21" s="272" t="s">
        <v>211</v>
      </c>
      <c r="K21" s="308" t="str">
        <f>IF(ISERROR(VLOOKUP(J21,'KAYIT LİSTESİ'!$B$4:$G$945,2,0)),"",(VLOOKUP(J21,'KAYIT LİSTESİ'!$B$4:$G$945,2,0)))</f>
        <v>396
404
397
399</v>
      </c>
      <c r="L21" s="309" t="str">
        <f>IF(ISERROR(VLOOKUP(J21,'KAYIT LİSTESİ'!$B$4:$G$945,3,0)),"",(VLOOKUP(J21,'KAYIT LİSTESİ'!$B$4:$G$945,3,0)))</f>
        <v>16.4.1998
1.1.2000
1.1.1998
2.10.2000</v>
      </c>
      <c r="M21" s="310" t="str">
        <f>IF(ISERROR(VLOOKUP(J21,'KAYIT LİSTESİ'!$B$4:$G$945,4,0)),"",(VLOOKUP(J21,'KAYIT LİSTESİ'!$B$4:$G$945,4,0)))</f>
        <v>FETHİ ÜKÜNÇ
MÜCAHİT AKDAĞ
MEVLÜT ÇETİNTAŞ
HASAN ASLAN</v>
      </c>
      <c r="N21" s="275" t="str">
        <f>IF(ISERROR(VLOOKUP(J21,'KAYIT LİSTESİ'!$B$4:$G$945,5,0)),"",(VLOOKUP(J21,'KAYIT LİSTESİ'!$B$4:$G$945,5,0)))</f>
        <v>ŞANLIURFA</v>
      </c>
      <c r="O21" s="276">
        <v>5208</v>
      </c>
      <c r="P21" s="286"/>
      <c r="T21" s="215">
        <v>21824</v>
      </c>
      <c r="U21" s="213">
        <v>80</v>
      </c>
    </row>
    <row r="22" spans="1:21" s="19" customFormat="1" ht="65.25" customHeight="1">
      <c r="A22" s="271">
        <v>15</v>
      </c>
      <c r="B22" s="311" t="s">
        <v>528</v>
      </c>
      <c r="C22" s="309" t="s">
        <v>365</v>
      </c>
      <c r="D22" s="312" t="s">
        <v>366</v>
      </c>
      <c r="E22" s="289" t="s">
        <v>368</v>
      </c>
      <c r="F22" s="277">
        <v>5238</v>
      </c>
      <c r="G22" s="273">
        <v>8</v>
      </c>
      <c r="H22" s="22"/>
      <c r="I22" s="271">
        <v>5</v>
      </c>
      <c r="J22" s="272" t="s">
        <v>212</v>
      </c>
      <c r="K22" s="308" t="str">
        <f>IF(ISERROR(VLOOKUP(J22,'KAYIT LİSTESİ'!$B$4:$G$945,2,0)),"",(VLOOKUP(J22,'KAYIT LİSTESİ'!$B$4:$G$945,2,0)))</f>
        <v>367
369
368
370</v>
      </c>
      <c r="L22" s="309" t="str">
        <f>IF(ISERROR(VLOOKUP(J22,'KAYIT LİSTESİ'!$B$4:$G$945,3,0)),"",(VLOOKUP(J22,'KAYIT LİSTESİ'!$B$4:$G$945,3,0)))</f>
        <v>10.10.1999
1.8.2000
5.10.1997
1.2.2000</v>
      </c>
      <c r="M22" s="310" t="str">
        <f>IF(ISERROR(VLOOKUP(J22,'KAYIT LİSTESİ'!$B$4:$G$945,4,0)),"",(VLOOKUP(J22,'KAYIT LİSTESİ'!$B$4:$G$945,4,0)))</f>
        <v>ÖMER ATALAY
VELAT AKAN
MUTLU KURŞUN
TARIK DİLBİLİR</v>
      </c>
      <c r="N22" s="275" t="str">
        <f>IF(ISERROR(VLOOKUP(J22,'KAYIT LİSTESİ'!$B$4:$G$945,5,0)),"",(VLOOKUP(J22,'KAYIT LİSTESİ'!$B$4:$G$945,5,0)))</f>
        <v>HAKKARİ</v>
      </c>
      <c r="O22" s="277">
        <v>12167</v>
      </c>
      <c r="P22" s="286"/>
      <c r="T22" s="215">
        <v>21854</v>
      </c>
      <c r="U22" s="213">
        <v>79</v>
      </c>
    </row>
    <row r="23" spans="1:21" s="19" customFormat="1" ht="65.25" customHeight="1">
      <c r="A23" s="271">
        <v>16</v>
      </c>
      <c r="B23" s="311" t="s">
        <v>665</v>
      </c>
      <c r="C23" s="309" t="s">
        <v>664</v>
      </c>
      <c r="D23" s="312" t="s">
        <v>663</v>
      </c>
      <c r="E23" s="289" t="s">
        <v>383</v>
      </c>
      <c r="F23" s="277">
        <v>5246</v>
      </c>
      <c r="G23" s="273">
        <v>7</v>
      </c>
      <c r="H23" s="22"/>
      <c r="I23" s="271">
        <v>6</v>
      </c>
      <c r="J23" s="272" t="s">
        <v>213</v>
      </c>
      <c r="K23" s="308" t="str">
        <f>IF(ISERROR(VLOOKUP(J23,'KAYIT LİSTESİ'!$B$4:$G$945,2,0)),"",(VLOOKUP(J23,'KAYIT LİSTESİ'!$B$4:$G$945,2,0)))</f>
        <v>259
257
263
262</v>
      </c>
      <c r="L23" s="309" t="str">
        <f>IF(ISERROR(VLOOKUP(J23,'KAYIT LİSTESİ'!$B$4:$G$945,3,0)),"",(VLOOKUP(J23,'KAYIT LİSTESİ'!$B$4:$G$945,3,0)))</f>
        <v>09.11.1997
15.10.1998
13.3.1998
1.1.1998</v>
      </c>
      <c r="M23" s="310" t="str">
        <f>IF(ISERROR(VLOOKUP(J23,'KAYIT LİSTESİ'!$B$4:$G$945,4,0)),"",(VLOOKUP(J23,'KAYIT LİSTESİ'!$B$4:$G$945,4,0)))</f>
        <v>FARUK ÇOBAN
MUSTAFA ÇİFTÇİ
A.MUTALİP BAYNAL
OĞUZHAN KORKUT</v>
      </c>
      <c r="N23" s="275" t="str">
        <f>IF(ISERROR(VLOOKUP(J23,'KAYIT LİSTESİ'!$B$4:$G$945,5,0)),"",(VLOOKUP(J23,'KAYIT LİSTESİ'!$B$4:$G$945,5,0)))</f>
        <v>BİNGÖL</v>
      </c>
      <c r="O23" s="276">
        <v>5056</v>
      </c>
      <c r="P23" s="286"/>
      <c r="T23" s="215">
        <v>21894</v>
      </c>
      <c r="U23" s="213">
        <v>78</v>
      </c>
    </row>
    <row r="24" spans="1:21" s="19" customFormat="1" ht="65.25" customHeight="1">
      <c r="A24" s="271">
        <v>17</v>
      </c>
      <c r="B24" s="311" t="s">
        <v>706</v>
      </c>
      <c r="C24" s="309" t="s">
        <v>317</v>
      </c>
      <c r="D24" s="312" t="s">
        <v>318</v>
      </c>
      <c r="E24" s="289" t="s">
        <v>509</v>
      </c>
      <c r="F24" s="277">
        <v>5335</v>
      </c>
      <c r="G24" s="273">
        <v>6</v>
      </c>
      <c r="H24" s="22"/>
      <c r="I24" s="271">
        <v>7</v>
      </c>
      <c r="J24" s="272" t="s">
        <v>227</v>
      </c>
      <c r="K24" s="308" t="str">
        <f>IF(ISERROR(VLOOKUP(J24,'KAYIT LİSTESİ'!$B$4:$G$945,2,0)),"",(VLOOKUP(J24,'KAYIT LİSTESİ'!$B$4:$G$945,2,0)))</f>
        <v>297
294
299
293</v>
      </c>
      <c r="L24" s="309" t="str">
        <f>IF(ISERROR(VLOOKUP(J24,'KAYIT LİSTESİ'!$B$4:$G$945,3,0)),"",(VLOOKUP(J24,'KAYIT LİSTESİ'!$B$4:$G$945,3,0)))</f>
        <v>15.04.1998
14.04.1999
10.03.1997
17.01.2000
</v>
      </c>
      <c r="M24" s="310" t="str">
        <f>IF(ISERROR(VLOOKUP(J24,'KAYIT LİSTESİ'!$B$4:$G$945,4,0)),"",(VLOOKUP(J24,'KAYIT LİSTESİ'!$B$4:$G$945,4,0)))</f>
        <v>ABDURRAHİM CİDAN
NURULLAH TORAN
CAHİT CİNGÖZ
ALİ URS</v>
      </c>
      <c r="N24" s="275" t="str">
        <f>IF(ISERROR(VLOOKUP(J24,'KAYIT LİSTESİ'!$B$4:$G$945,5,0)),"",(VLOOKUP(J24,'KAYIT LİSTESİ'!$B$4:$G$945,5,0)))</f>
        <v>VAN</v>
      </c>
      <c r="O24" s="276">
        <v>4993</v>
      </c>
      <c r="P24" s="286"/>
      <c r="T24" s="215"/>
      <c r="U24" s="213"/>
    </row>
    <row r="25" spans="1:21" s="19" customFormat="1" ht="65.25" customHeight="1">
      <c r="A25" s="271">
        <v>18</v>
      </c>
      <c r="B25" s="311" t="s">
        <v>601</v>
      </c>
      <c r="C25" s="309" t="s">
        <v>597</v>
      </c>
      <c r="D25" s="312" t="s">
        <v>598</v>
      </c>
      <c r="E25" s="289" t="s">
        <v>600</v>
      </c>
      <c r="F25" s="277">
        <v>5409</v>
      </c>
      <c r="G25" s="273">
        <v>5</v>
      </c>
      <c r="H25" s="22"/>
      <c r="I25" s="271"/>
      <c r="J25" s="272" t="s">
        <v>228</v>
      </c>
      <c r="K25" s="308">
        <f>IF(ISERROR(VLOOKUP(J25,'KAYIT LİSTESİ'!$B$4:$G$945,2,0)),"",(VLOOKUP(J25,'KAYIT LİSTESİ'!$B$4:$G$945,2,0)))</f>
      </c>
      <c r="L25" s="309">
        <f>IF(ISERROR(VLOOKUP(J25,'KAYIT LİSTESİ'!$B$4:$G$945,3,0)),"",(VLOOKUP(J25,'KAYIT LİSTESİ'!$B$4:$G$945,3,0)))</f>
      </c>
      <c r="M25" s="310">
        <f>IF(ISERROR(VLOOKUP(J25,'KAYIT LİSTESİ'!$B$4:$G$945,4,0)),"",(VLOOKUP(J25,'KAYIT LİSTESİ'!$B$4:$G$945,4,0)))</f>
      </c>
      <c r="N25" s="275">
        <f>IF(ISERROR(VLOOKUP(J25,'KAYIT LİSTESİ'!$B$4:$G$945,5,0)),"",(VLOOKUP(J25,'KAYIT LİSTESİ'!$B$4:$G$945,5,0)))</f>
      </c>
      <c r="O25" s="276"/>
      <c r="P25" s="286"/>
      <c r="T25" s="215"/>
      <c r="U25" s="213"/>
    </row>
    <row r="26" spans="1:21" s="19" customFormat="1" ht="65.25" customHeight="1">
      <c r="A26" s="271">
        <v>19</v>
      </c>
      <c r="B26" s="311" t="s">
        <v>654</v>
      </c>
      <c r="C26" s="309" t="s">
        <v>653</v>
      </c>
      <c r="D26" s="312" t="s">
        <v>652</v>
      </c>
      <c r="E26" s="289" t="s">
        <v>507</v>
      </c>
      <c r="F26" s="277">
        <v>5440</v>
      </c>
      <c r="G26" s="273">
        <v>4</v>
      </c>
      <c r="H26" s="22"/>
      <c r="I26" s="227" t="s">
        <v>244</v>
      </c>
      <c r="J26" s="228"/>
      <c r="K26" s="228"/>
      <c r="L26" s="228"/>
      <c r="M26" s="228"/>
      <c r="N26" s="228"/>
      <c r="O26" s="228"/>
      <c r="P26" s="229"/>
      <c r="T26" s="215">
        <v>21664</v>
      </c>
      <c r="U26" s="213">
        <v>85</v>
      </c>
    </row>
    <row r="27" spans="1:21" s="19" customFormat="1" ht="65.25" customHeight="1">
      <c r="A27" s="271">
        <v>20</v>
      </c>
      <c r="B27" s="311" t="s">
        <v>702</v>
      </c>
      <c r="C27" s="309" t="s">
        <v>701</v>
      </c>
      <c r="D27" s="312" t="s">
        <v>700</v>
      </c>
      <c r="E27" s="289" t="s">
        <v>554</v>
      </c>
      <c r="F27" s="277">
        <v>12167</v>
      </c>
      <c r="G27" s="273">
        <v>3</v>
      </c>
      <c r="H27" s="22"/>
      <c r="I27" s="46" t="s">
        <v>12</v>
      </c>
      <c r="J27" s="43" t="s">
        <v>51</v>
      </c>
      <c r="K27" s="43" t="s">
        <v>50</v>
      </c>
      <c r="L27" s="44" t="s">
        <v>13</v>
      </c>
      <c r="M27" s="45" t="s">
        <v>14</v>
      </c>
      <c r="N27" s="45" t="s">
        <v>219</v>
      </c>
      <c r="O27" s="43" t="s">
        <v>15</v>
      </c>
      <c r="P27" s="43" t="s">
        <v>27</v>
      </c>
      <c r="T27" s="215">
        <v>21694</v>
      </c>
      <c r="U27" s="213">
        <v>84</v>
      </c>
    </row>
    <row r="28" spans="1:21" s="19" customFormat="1" ht="65.25" customHeight="1">
      <c r="A28" s="271" t="s">
        <v>688</v>
      </c>
      <c r="B28" s="311" t="s">
        <v>670</v>
      </c>
      <c r="C28" s="309" t="s">
        <v>669</v>
      </c>
      <c r="D28" s="312" t="s">
        <v>668</v>
      </c>
      <c r="E28" s="289" t="s">
        <v>395</v>
      </c>
      <c r="F28" s="380" t="s">
        <v>727</v>
      </c>
      <c r="G28" s="273">
        <v>0</v>
      </c>
      <c r="H28" s="22"/>
      <c r="I28" s="271">
        <v>1</v>
      </c>
      <c r="J28" s="272" t="s">
        <v>245</v>
      </c>
      <c r="K28" s="308" t="str">
        <f>IF(ISERROR(VLOOKUP(J28,'KAYIT LİSTESİ'!$B$4:$G$945,2,0)),"",(VLOOKUP(J28,'KAYIT LİSTESİ'!$B$4:$G$945,2,0)))</f>
        <v>391
393
389
392</v>
      </c>
      <c r="L28" s="309" t="str">
        <f>IF(ISERROR(VLOOKUP(J28,'KAYIT LİSTESİ'!$B$4:$G$945,3,0)),"",(VLOOKUP(J28,'KAYIT LİSTESİ'!$B$4:$G$945,3,0)))</f>
        <v>1.1.1999
1.1.1998
1.1.1998
1.1.1998</v>
      </c>
      <c r="M28" s="310" t="str">
        <f>IF(ISERROR(VLOOKUP(J28,'KAYIT LİSTESİ'!$B$4:$G$945,4,0)),"",(VLOOKUP(J28,'KAYIT LİSTESİ'!$B$4:$G$945,4,0)))</f>
        <v>EREN E ŞENTÜRT
M.ALİ ŞENTÜRK
SERHAT YILMAZ
H. İBRAHİM AKTÜRK</v>
      </c>
      <c r="N28" s="275" t="str">
        <f>IF(ISERROR(VLOOKUP(J28,'KAYIT LİSTESİ'!$B$4:$G$945,5,0)),"",(VLOOKUP(J28,'KAYIT LİSTESİ'!$B$4:$G$945,5,0)))</f>
        <v>ARDAHAN</v>
      </c>
      <c r="O28" s="276">
        <v>5409</v>
      </c>
      <c r="P28" s="286"/>
      <c r="T28" s="215">
        <v>21724</v>
      </c>
      <c r="U28" s="213">
        <v>83</v>
      </c>
    </row>
    <row r="29" spans="1:21" s="19" customFormat="1" ht="65.25" customHeight="1">
      <c r="A29" s="271" t="s">
        <v>688</v>
      </c>
      <c r="B29" s="311" t="s">
        <v>720</v>
      </c>
      <c r="C29" s="309" t="s">
        <v>719</v>
      </c>
      <c r="D29" s="312" t="s">
        <v>718</v>
      </c>
      <c r="E29" s="289" t="s">
        <v>510</v>
      </c>
      <c r="F29" s="380" t="s">
        <v>727</v>
      </c>
      <c r="G29" s="273">
        <v>0</v>
      </c>
      <c r="H29" s="22"/>
      <c r="I29" s="271">
        <v>2</v>
      </c>
      <c r="J29" s="272" t="s">
        <v>246</v>
      </c>
      <c r="K29" s="308" t="str">
        <f>IF(ISERROR(VLOOKUP(J29,'KAYIT LİSTESİ'!$B$4:$G$945,2,0)),"",(VLOOKUP(J29,'KAYIT LİSTESİ'!$B$4:$G$945,2,0)))</f>
        <v>286
287
289
290</v>
      </c>
      <c r="L29" s="309" t="str">
        <f>IF(ISERROR(VLOOKUP(J29,'KAYIT LİSTESİ'!$B$4:$G$945,3,0)),"",(VLOOKUP(J29,'KAYIT LİSTESİ'!$B$4:$G$945,3,0)))</f>
        <v>1.1.1999
1.1.1998
1.1.1997
1.1.1999</v>
      </c>
      <c r="M29" s="310" t="str">
        <f>IF(ISERROR(VLOOKUP(J29,'KAYIT LİSTESİ'!$B$4:$G$945,4,0)),"",(VLOOKUP(J29,'KAYIT LİSTESİ'!$B$4:$G$945,4,0)))</f>
        <v>EKİN CAYAN POLAT
YUSUF YOLDAŞ
CEM AKBAYRAK
ŞİYAR M.GÜVEN</v>
      </c>
      <c r="N29" s="275" t="str">
        <f>IF(ISERROR(VLOOKUP(J29,'KAYIT LİSTESİ'!$B$4:$G$945,5,0)),"",(VLOOKUP(J29,'KAYIT LİSTESİ'!$B$4:$G$945,5,0)))</f>
        <v>TUNCELİ</v>
      </c>
      <c r="O29" s="276">
        <v>5094</v>
      </c>
      <c r="P29" s="286"/>
      <c r="T29" s="215">
        <v>21754</v>
      </c>
      <c r="U29" s="213">
        <v>82</v>
      </c>
    </row>
    <row r="30" spans="1:21" s="19" customFormat="1" ht="65.25" customHeight="1">
      <c r="A30" s="271"/>
      <c r="B30" s="311"/>
      <c r="C30" s="309"/>
      <c r="D30" s="312"/>
      <c r="E30" s="289"/>
      <c r="F30" s="277"/>
      <c r="G30" s="273"/>
      <c r="H30" s="22"/>
      <c r="I30" s="271">
        <v>3</v>
      </c>
      <c r="J30" s="272" t="s">
        <v>247</v>
      </c>
      <c r="K30" s="308" t="str">
        <f>IF(ISERROR(VLOOKUP(J30,'KAYIT LİSTESİ'!$B$4:$G$945,2,0)),"",(VLOOKUP(J30,'KAYIT LİSTESİ'!$B$4:$G$945,2,0)))</f>
        <v>364
360
361
366</v>
      </c>
      <c r="L30" s="309" t="str">
        <f>IF(ISERROR(VLOOKUP(J30,'KAYIT LİSTESİ'!$B$4:$G$945,3,0)),"",(VLOOKUP(J30,'KAYIT LİSTESİ'!$B$4:$G$945,3,0)))</f>
        <v>22.03.2000
22.01.1998
06.11.1997
15.01.1998</v>
      </c>
      <c r="M30" s="310" t="str">
        <f>IF(ISERROR(VLOOKUP(J30,'KAYIT LİSTESİ'!$B$4:$G$945,4,0)),"",(VLOOKUP(J30,'KAYIT LİSTESİ'!$B$4:$G$945,4,0)))</f>
        <v>FIRAT DEMIR
ENDER AKDENIZ
NURALLAH CEYLAN
DEVRAN ÖZMEZ</v>
      </c>
      <c r="N30" s="275" t="str">
        <f>IF(ISERROR(VLOOKUP(J30,'KAYIT LİSTESİ'!$B$4:$G$945,5,0)),"",(VLOOKUP(J30,'KAYIT LİSTESİ'!$B$4:$G$945,5,0)))</f>
        <v>DİYARBAKIR</v>
      </c>
      <c r="O30" s="276">
        <v>5001</v>
      </c>
      <c r="P30" s="286"/>
      <c r="T30" s="215">
        <v>21794</v>
      </c>
      <c r="U30" s="213">
        <v>81</v>
      </c>
    </row>
    <row r="31" spans="1:21" s="19" customFormat="1" ht="65.25" customHeight="1">
      <c r="A31" s="505" t="s">
        <v>722</v>
      </c>
      <c r="B31" s="506"/>
      <c r="C31" s="506"/>
      <c r="D31" s="506"/>
      <c r="E31" s="506"/>
      <c r="F31" s="506"/>
      <c r="G31" s="507"/>
      <c r="H31" s="22"/>
      <c r="I31" s="271">
        <v>4</v>
      </c>
      <c r="J31" s="272" t="s">
        <v>248</v>
      </c>
      <c r="K31" s="308" t="str">
        <f>IF(ISERROR(VLOOKUP(J31,'KAYIT LİSTESİ'!$B$4:$G$945,2,0)),"",(VLOOKUP(J31,'KAYIT LİSTESİ'!$B$4:$G$945,2,0)))</f>
        <v>315
321
317
316</v>
      </c>
      <c r="L31" s="309" t="str">
        <f>IF(ISERROR(VLOOKUP(J31,'KAYIT LİSTESİ'!$B$4:$G$945,3,0)),"",(VLOOKUP(J31,'KAYIT LİSTESİ'!$B$4:$G$945,3,0)))</f>
        <v>1.1.1999
4.1.1997
27.2.1999
3.7.1997</v>
      </c>
      <c r="M31" s="310" t="str">
        <f>IF(ISERROR(VLOOKUP(J31,'KAYIT LİSTESİ'!$B$4:$G$945,4,0)),"",(VLOOKUP(J31,'KAYIT LİSTESİ'!$B$4:$G$945,4,0)))</f>
        <v>ABDULAZİZ DANIŞ
FURKAN KERELTİ
AHMET TURAN
SELİM KARDAŞ</v>
      </c>
      <c r="N31" s="275" t="str">
        <f>IF(ISERROR(VLOOKUP(J31,'KAYIT LİSTESİ'!$B$4:$G$945,5,0)),"",(VLOOKUP(J31,'KAYIT LİSTESİ'!$B$4:$G$945,5,0)))</f>
        <v>MARDİN</v>
      </c>
      <c r="O31" s="276">
        <v>5163</v>
      </c>
      <c r="P31" s="286"/>
      <c r="T31" s="215">
        <v>21824</v>
      </c>
      <c r="U31" s="213">
        <v>80</v>
      </c>
    </row>
    <row r="32" spans="1:21" s="19" customFormat="1" ht="65.25" customHeight="1">
      <c r="A32" s="505" t="s">
        <v>723</v>
      </c>
      <c r="B32" s="506"/>
      <c r="C32" s="506"/>
      <c r="D32" s="506"/>
      <c r="E32" s="506"/>
      <c r="F32" s="506"/>
      <c r="G32" s="507"/>
      <c r="H32" s="22"/>
      <c r="I32" s="271">
        <v>5</v>
      </c>
      <c r="J32" s="272" t="s">
        <v>249</v>
      </c>
      <c r="K32" s="308" t="str">
        <f>IF(ISERROR(VLOOKUP(J32,'KAYIT LİSTESİ'!$B$4:$G$945,2,0)),"",(VLOOKUP(J32,'KAYIT LİSTESİ'!$B$4:$G$945,2,0)))</f>
        <v>375
376
380
374</v>
      </c>
      <c r="L32" s="309" t="str">
        <f>IF(ISERROR(VLOOKUP(J32,'KAYIT LİSTESİ'!$B$4:$G$945,3,0)),"",(VLOOKUP(J32,'KAYIT LİSTESİ'!$B$4:$G$945,3,0)))</f>
        <v>03.10.1997
13.02.1998
01.01.1997
10.06.1997</v>
      </c>
      <c r="M32" s="310" t="str">
        <f>IF(ISERROR(VLOOKUP(J32,'KAYIT LİSTESİ'!$B$4:$G$945,4,0)),"",(VLOOKUP(J32,'KAYIT LİSTESİ'!$B$4:$G$945,4,0)))</f>
        <v>YUSUF OLÇAR
MESUT AK
SALİH KORKMAZ
BÜLENT YAVUZ</v>
      </c>
      <c r="N32" s="275" t="str">
        <f>IF(ISERROR(VLOOKUP(J32,'KAYIT LİSTESİ'!$B$4:$G$945,5,0)),"",(VLOOKUP(J32,'KAYIT LİSTESİ'!$B$4:$G$945,5,0)))</f>
        <v>MALATYA</v>
      </c>
      <c r="O32" s="276">
        <v>5213</v>
      </c>
      <c r="P32" s="286"/>
      <c r="T32" s="215">
        <v>21854</v>
      </c>
      <c r="U32" s="213">
        <v>79</v>
      </c>
    </row>
    <row r="33" spans="1:21" s="19" customFormat="1" ht="65.25" customHeight="1">
      <c r="A33" s="271"/>
      <c r="B33" s="311"/>
      <c r="C33" s="309"/>
      <c r="D33" s="312"/>
      <c r="E33" s="289"/>
      <c r="F33" s="277"/>
      <c r="G33" s="273"/>
      <c r="H33" s="22"/>
      <c r="I33" s="271">
        <v>6</v>
      </c>
      <c r="J33" s="272" t="s">
        <v>250</v>
      </c>
      <c r="K33" s="308" t="str">
        <f>IF(ISERROR(VLOOKUP(J33,'KAYIT LİSTESİ'!$B$4:$G$945,2,0)),"",(VLOOKUP(J33,'KAYIT LİSTESİ'!$B$4:$G$945,2,0)))</f>
        <v>405
411
406
410</v>
      </c>
      <c r="L33" s="309" t="str">
        <f>IF(ISERROR(VLOOKUP(J33,'KAYIT LİSTESİ'!$B$4:$G$945,3,0)),"",(VLOOKUP(J33,'KAYIT LİSTESİ'!$B$4:$G$945,3,0)))</f>
        <v>03.04.1999
01.01.1997
15.10.1997
30.01.1997</v>
      </c>
      <c r="M33" s="310" t="str">
        <f>IF(ISERROR(VLOOKUP(J33,'KAYIT LİSTESİ'!$B$4:$G$945,4,0)),"",(VLOOKUP(J33,'KAYIT LİSTESİ'!$B$4:$G$945,4,0)))</f>
        <v>CEMİL KUTLUCA
ŞAHİN IRMAK
EMRAH YANIK
Ö. FARUK AKASLAN</v>
      </c>
      <c r="N33" s="275" t="str">
        <f>IF(ISERROR(VLOOKUP(J33,'KAYIT LİSTESİ'!$B$4:$G$945,5,0)),"",(VLOOKUP(J33,'KAYIT LİSTESİ'!$B$4:$G$945,5,0)))</f>
        <v>IĞDIR</v>
      </c>
      <c r="O33" s="276">
        <v>4980</v>
      </c>
      <c r="P33" s="286"/>
      <c r="T33" s="215">
        <v>21894</v>
      </c>
      <c r="U33" s="213">
        <v>78</v>
      </c>
    </row>
    <row r="34" spans="1:21" s="19" customFormat="1" ht="65.25" customHeight="1">
      <c r="A34" s="271"/>
      <c r="B34" s="311"/>
      <c r="C34" s="309"/>
      <c r="D34" s="312"/>
      <c r="E34" s="289"/>
      <c r="F34" s="277"/>
      <c r="G34" s="273"/>
      <c r="H34" s="22"/>
      <c r="I34" s="271">
        <v>7</v>
      </c>
      <c r="J34" s="272" t="s">
        <v>251</v>
      </c>
      <c r="K34" s="308" t="str">
        <f>IF(ISERROR(VLOOKUP(J34,'KAYIT LİSTESİ'!$B$4:$G$945,2,0)),"",(VLOOKUP(J34,'KAYIT LİSTESİ'!$B$4:$G$945,2,0)))</f>
        <v>283
284
281
282</v>
      </c>
      <c r="L34" s="309" t="str">
        <f>IF(ISERROR(VLOOKUP(J34,'KAYIT LİSTESİ'!$B$4:$G$945,3,0)),"",(VLOOKUP(J34,'KAYIT LİSTESİ'!$B$4:$G$945,3,0)))</f>
        <v>26.4.1997
10.06.1998
1.1.1999
15.04.1997</v>
      </c>
      <c r="M34" s="310" t="str">
        <f>IF(ISERROR(VLOOKUP(J34,'KAYIT LİSTESİ'!$B$4:$G$945,4,0)),"",(VLOOKUP(J34,'KAYIT LİSTESİ'!$B$4:$G$945,4,0)))</f>
        <v>ŞENOL ŞEN
YUSUF KOÇLARDAN
ÖZKAN ARSLAN
MÜCAHİT DAĞ</v>
      </c>
      <c r="N34" s="275" t="str">
        <f>IF(ISERROR(VLOOKUP(J34,'KAYIT LİSTESİ'!$B$4:$G$945,5,0)),"",(VLOOKUP(J34,'KAYIT LİSTESİ'!$B$4:$G$945,5,0)))</f>
        <v>MUŞ</v>
      </c>
      <c r="O34" s="276">
        <v>4850</v>
      </c>
      <c r="P34" s="286"/>
      <c r="T34" s="215"/>
      <c r="U34" s="213"/>
    </row>
    <row r="35" spans="1:21" s="19" customFormat="1" ht="65.25" customHeight="1">
      <c r="A35" s="271"/>
      <c r="B35" s="311"/>
      <c r="C35" s="309"/>
      <c r="D35" s="312"/>
      <c r="E35" s="289"/>
      <c r="F35" s="277"/>
      <c r="G35" s="273"/>
      <c r="H35" s="22"/>
      <c r="I35" s="271">
        <v>8</v>
      </c>
      <c r="J35" s="272" t="s">
        <v>252</v>
      </c>
      <c r="K35" s="308" t="str">
        <f>IF(ISERROR(VLOOKUP(J35,'KAYIT LİSTESİ'!$B$4:$G$945,2,0)),"",(VLOOKUP(J35,'KAYIT LİSTESİ'!$B$4:$G$945,2,0)))</f>
        <v>355
359
357
353</v>
      </c>
      <c r="L35" s="309" t="str">
        <f>IF(ISERROR(VLOOKUP(J35,'KAYIT LİSTESİ'!$B$4:$G$945,3,0)),"",(VLOOKUP(J35,'KAYIT LİSTESİ'!$B$4:$G$945,3,0)))</f>
        <v>15.08.2000
23.08.1999
1.1.2000
10.7.1998</v>
      </c>
      <c r="M35" s="310" t="str">
        <f>IF(ISERROR(VLOOKUP(J35,'KAYIT LİSTESİ'!$B$4:$G$945,4,0)),"",(VLOOKUP(J35,'KAYIT LİSTESİ'!$B$4:$G$945,4,0)))</f>
        <v>İSMAİL YAŞAR
İSMAİL ACAR
Emrullah SELÇUK
Akın yılmaz</v>
      </c>
      <c r="N35" s="275" t="str">
        <f>IF(ISERROR(VLOOKUP(J35,'KAYIT LİSTESİ'!$B$4:$G$945,5,0)),"",(VLOOKUP(J35,'KAYIT LİSTESİ'!$B$4:$G$945,5,0)))</f>
        <v>ERZURUM</v>
      </c>
      <c r="O35" s="276">
        <v>5440</v>
      </c>
      <c r="P35" s="286"/>
      <c r="T35" s="215"/>
      <c r="U35" s="213"/>
    </row>
    <row r="36" spans="1:21" ht="13.5" customHeight="1">
      <c r="A36" s="32"/>
      <c r="B36" s="32"/>
      <c r="C36" s="33"/>
      <c r="D36" s="53"/>
      <c r="E36" s="34"/>
      <c r="F36" s="35"/>
      <c r="G36" s="36"/>
      <c r="T36" s="215">
        <v>22014</v>
      </c>
      <c r="U36" s="213">
        <v>75</v>
      </c>
    </row>
    <row r="37" spans="1:21" ht="14.25" customHeight="1">
      <c r="A37" s="26" t="s">
        <v>18</v>
      </c>
      <c r="B37" s="26"/>
      <c r="C37" s="26"/>
      <c r="D37" s="54"/>
      <c r="E37" s="47" t="s">
        <v>0</v>
      </c>
      <c r="F37" s="42" t="s">
        <v>1</v>
      </c>
      <c r="G37" s="23"/>
      <c r="H37" s="27" t="s">
        <v>2</v>
      </c>
      <c r="M37" s="50" t="s">
        <v>3</v>
      </c>
      <c r="N37" s="51" t="s">
        <v>3</v>
      </c>
      <c r="O37" s="23" t="s">
        <v>3</v>
      </c>
      <c r="P37" s="26"/>
      <c r="Q37" s="28"/>
      <c r="T37" s="215">
        <v>22054</v>
      </c>
      <c r="U37" s="213">
        <v>74</v>
      </c>
    </row>
    <row r="38" spans="20:21" ht="12.75">
      <c r="T38" s="215">
        <v>22084</v>
      </c>
      <c r="U38" s="213">
        <v>73</v>
      </c>
    </row>
    <row r="39" spans="20:21" ht="12.75">
      <c r="T39" s="215">
        <v>22134</v>
      </c>
      <c r="U39" s="213">
        <v>72</v>
      </c>
    </row>
    <row r="40" spans="20:21" ht="12.75">
      <c r="T40" s="215">
        <v>22174</v>
      </c>
      <c r="U40" s="213">
        <v>71</v>
      </c>
    </row>
    <row r="41" spans="20:21" ht="12.75">
      <c r="T41" s="215">
        <v>22214</v>
      </c>
      <c r="U41" s="213">
        <v>70</v>
      </c>
    </row>
    <row r="42" spans="20:21" ht="12.75">
      <c r="T42" s="215">
        <v>22254</v>
      </c>
      <c r="U42" s="213">
        <v>69</v>
      </c>
    </row>
    <row r="43" spans="20:21" ht="12.75">
      <c r="T43" s="215">
        <v>22294</v>
      </c>
      <c r="U43" s="213">
        <v>68</v>
      </c>
    </row>
    <row r="44" spans="20:21" ht="12.75">
      <c r="T44" s="215">
        <v>22334</v>
      </c>
      <c r="U44" s="213">
        <v>67</v>
      </c>
    </row>
    <row r="45" spans="20:21" ht="12.75">
      <c r="T45" s="215">
        <v>22374</v>
      </c>
      <c r="U45" s="213">
        <v>66</v>
      </c>
    </row>
    <row r="46" spans="20:21" ht="12.75">
      <c r="T46" s="215">
        <v>22414</v>
      </c>
      <c r="U46" s="213">
        <v>65</v>
      </c>
    </row>
    <row r="47" spans="20:21" ht="12.75">
      <c r="T47" s="215">
        <v>22454</v>
      </c>
      <c r="U47" s="213">
        <v>64</v>
      </c>
    </row>
    <row r="48" spans="20:21" ht="12.75">
      <c r="T48" s="215">
        <v>22494</v>
      </c>
      <c r="U48" s="213">
        <v>63</v>
      </c>
    </row>
    <row r="49" spans="20:21" ht="12.75">
      <c r="T49" s="215">
        <v>22534</v>
      </c>
      <c r="U49" s="213">
        <v>62</v>
      </c>
    </row>
    <row r="50" spans="20:21" ht="12.75">
      <c r="T50" s="215">
        <v>22574</v>
      </c>
      <c r="U50" s="213">
        <v>61</v>
      </c>
    </row>
    <row r="51" spans="20:21" ht="12.75">
      <c r="T51" s="215">
        <v>22614</v>
      </c>
      <c r="U51" s="213">
        <v>60</v>
      </c>
    </row>
    <row r="52" spans="20:21" ht="12.75">
      <c r="T52" s="215">
        <v>22654</v>
      </c>
      <c r="U52" s="213">
        <v>59</v>
      </c>
    </row>
    <row r="53" spans="20:21" ht="12.75">
      <c r="T53" s="215">
        <v>22694</v>
      </c>
      <c r="U53" s="213">
        <v>58</v>
      </c>
    </row>
    <row r="54" spans="20:21" ht="12.75">
      <c r="T54" s="215">
        <v>22734</v>
      </c>
      <c r="U54" s="213">
        <v>57</v>
      </c>
    </row>
    <row r="55" spans="20:21" ht="12.75">
      <c r="T55" s="215">
        <v>22774</v>
      </c>
      <c r="U55" s="213">
        <v>56</v>
      </c>
    </row>
    <row r="56" spans="20:21" ht="12.75">
      <c r="T56" s="215">
        <v>22814</v>
      </c>
      <c r="U56" s="213">
        <v>55</v>
      </c>
    </row>
    <row r="57" spans="20:21" ht="12.75">
      <c r="T57" s="215">
        <v>22854</v>
      </c>
      <c r="U57" s="213">
        <v>54</v>
      </c>
    </row>
    <row r="58" spans="20:21" ht="12.75">
      <c r="T58" s="215">
        <v>22894</v>
      </c>
      <c r="U58" s="213">
        <v>53</v>
      </c>
    </row>
    <row r="59" spans="20:21" ht="12.75">
      <c r="T59" s="215">
        <v>22934</v>
      </c>
      <c r="U59" s="213">
        <v>52</v>
      </c>
    </row>
    <row r="60" spans="20:21" ht="12.75">
      <c r="T60" s="215">
        <v>22974</v>
      </c>
      <c r="U60" s="213">
        <v>51</v>
      </c>
    </row>
    <row r="61" spans="20:21" ht="12.75">
      <c r="T61" s="215">
        <v>23014</v>
      </c>
      <c r="U61" s="213">
        <v>50</v>
      </c>
    </row>
    <row r="62" spans="20:21" ht="12.75">
      <c r="T62" s="215">
        <v>23074</v>
      </c>
      <c r="U62" s="213">
        <v>49</v>
      </c>
    </row>
    <row r="63" spans="20:21" ht="12.75">
      <c r="T63" s="215">
        <v>23134</v>
      </c>
      <c r="U63" s="213">
        <v>48</v>
      </c>
    </row>
    <row r="64" spans="20:21" ht="12.75">
      <c r="T64" s="215">
        <v>23194</v>
      </c>
      <c r="U64" s="213">
        <v>47</v>
      </c>
    </row>
    <row r="65" spans="20:21" ht="12.75">
      <c r="T65" s="215">
        <v>23254</v>
      </c>
      <c r="U65" s="213">
        <v>46</v>
      </c>
    </row>
    <row r="66" spans="20:21" ht="12.75">
      <c r="T66" s="215">
        <v>23314</v>
      </c>
      <c r="U66" s="213">
        <v>45</v>
      </c>
    </row>
    <row r="67" spans="20:21" ht="12.75">
      <c r="T67" s="215">
        <v>23374</v>
      </c>
      <c r="U67" s="213">
        <v>44</v>
      </c>
    </row>
    <row r="68" spans="20:21" ht="12.75">
      <c r="T68" s="215">
        <v>23434</v>
      </c>
      <c r="U68" s="213">
        <v>43</v>
      </c>
    </row>
    <row r="69" spans="20:21" ht="12.75">
      <c r="T69" s="215">
        <v>23494</v>
      </c>
      <c r="U69" s="213">
        <v>42</v>
      </c>
    </row>
    <row r="70" spans="20:21" ht="12.75">
      <c r="T70" s="215">
        <v>23554</v>
      </c>
      <c r="U70" s="213">
        <v>41</v>
      </c>
    </row>
    <row r="71" spans="20:21" ht="12.75">
      <c r="T71" s="215">
        <v>23614</v>
      </c>
      <c r="U71" s="213">
        <v>40</v>
      </c>
    </row>
    <row r="72" spans="20:21" ht="12.75">
      <c r="T72" s="215">
        <v>23674</v>
      </c>
      <c r="U72" s="213">
        <v>39</v>
      </c>
    </row>
    <row r="73" spans="20:21" ht="12.75">
      <c r="T73" s="215">
        <v>23734</v>
      </c>
      <c r="U73" s="213">
        <v>38</v>
      </c>
    </row>
    <row r="74" spans="20:21" ht="12.75">
      <c r="T74" s="215">
        <v>23794</v>
      </c>
      <c r="U74" s="213">
        <v>37</v>
      </c>
    </row>
    <row r="75" spans="20:21" ht="12.75">
      <c r="T75" s="215">
        <v>23854</v>
      </c>
      <c r="U75" s="213">
        <v>36</v>
      </c>
    </row>
    <row r="76" spans="20:21" ht="12.75">
      <c r="T76" s="215">
        <v>23814</v>
      </c>
      <c r="U76" s="213">
        <v>35</v>
      </c>
    </row>
    <row r="77" spans="20:21" ht="12.75">
      <c r="T77" s="215">
        <v>23974</v>
      </c>
      <c r="U77" s="213">
        <v>34</v>
      </c>
    </row>
    <row r="78" spans="20:21" ht="12.75">
      <c r="T78" s="215">
        <v>24034</v>
      </c>
      <c r="U78" s="213">
        <v>33</v>
      </c>
    </row>
    <row r="79" spans="20:21" ht="12.75">
      <c r="T79" s="215">
        <v>24094</v>
      </c>
      <c r="U79" s="213">
        <v>32</v>
      </c>
    </row>
    <row r="80" spans="20:21" ht="12.75">
      <c r="T80" s="215">
        <v>24154</v>
      </c>
      <c r="U80" s="213">
        <v>31</v>
      </c>
    </row>
    <row r="81" spans="20:21" ht="12.75">
      <c r="T81" s="215">
        <v>24214</v>
      </c>
      <c r="U81" s="213">
        <v>30</v>
      </c>
    </row>
    <row r="82" spans="20:21" ht="12.75">
      <c r="T82" s="215">
        <v>24274</v>
      </c>
      <c r="U82" s="213">
        <v>29</v>
      </c>
    </row>
    <row r="83" spans="20:21" ht="12.75">
      <c r="T83" s="215">
        <v>24334</v>
      </c>
      <c r="U83" s="213">
        <v>28</v>
      </c>
    </row>
    <row r="84" spans="20:21" ht="12.75">
      <c r="T84" s="215">
        <v>24394</v>
      </c>
      <c r="U84" s="213">
        <v>27</v>
      </c>
    </row>
    <row r="85" spans="20:21" ht="12.75">
      <c r="T85" s="215">
        <v>24454</v>
      </c>
      <c r="U85" s="213">
        <v>26</v>
      </c>
    </row>
    <row r="86" spans="20:21" ht="12.75">
      <c r="T86" s="215">
        <v>24514</v>
      </c>
      <c r="U86" s="213">
        <v>25</v>
      </c>
    </row>
    <row r="87" spans="20:21" ht="12.75">
      <c r="T87" s="215">
        <v>24614</v>
      </c>
      <c r="U87" s="213">
        <v>24</v>
      </c>
    </row>
    <row r="88" spans="20:21" ht="12.75">
      <c r="T88" s="215">
        <v>24714</v>
      </c>
      <c r="U88" s="213">
        <v>23</v>
      </c>
    </row>
    <row r="89" spans="20:21" ht="12.75">
      <c r="T89" s="215">
        <v>24814</v>
      </c>
      <c r="U89" s="213">
        <v>22</v>
      </c>
    </row>
    <row r="90" spans="20:21" ht="12.75">
      <c r="T90" s="215">
        <v>24914</v>
      </c>
      <c r="U90" s="213">
        <v>21</v>
      </c>
    </row>
    <row r="91" spans="20:21" ht="12.75">
      <c r="T91" s="215">
        <v>25014</v>
      </c>
      <c r="U91" s="213">
        <v>20</v>
      </c>
    </row>
    <row r="92" spans="20:21" ht="12.75">
      <c r="T92" s="215">
        <v>25114</v>
      </c>
      <c r="U92" s="213">
        <v>19</v>
      </c>
    </row>
    <row r="93" spans="20:21" ht="12.75">
      <c r="T93" s="215">
        <v>25214</v>
      </c>
      <c r="U93" s="213">
        <v>18</v>
      </c>
    </row>
    <row r="94" spans="20:21" ht="12.75">
      <c r="T94" s="215">
        <v>25314</v>
      </c>
      <c r="U94" s="213">
        <v>17</v>
      </c>
    </row>
    <row r="95" spans="20:21" ht="12.75">
      <c r="T95" s="215">
        <v>25414</v>
      </c>
      <c r="U95" s="213">
        <v>16</v>
      </c>
    </row>
    <row r="96" spans="20:21" ht="12.75">
      <c r="T96" s="215">
        <v>25514</v>
      </c>
      <c r="U96" s="213">
        <v>15</v>
      </c>
    </row>
    <row r="97" spans="20:21" ht="12.75">
      <c r="T97" s="215">
        <v>25614</v>
      </c>
      <c r="U97" s="213">
        <v>14</v>
      </c>
    </row>
    <row r="98" spans="20:21" ht="12.75">
      <c r="T98" s="215">
        <v>25714</v>
      </c>
      <c r="U98" s="213">
        <v>13</v>
      </c>
    </row>
    <row r="99" spans="20:21" ht="12.75">
      <c r="T99" s="215">
        <v>25814</v>
      </c>
      <c r="U99" s="213">
        <v>12</v>
      </c>
    </row>
    <row r="100" spans="20:21" ht="12.75">
      <c r="T100" s="215">
        <v>25914</v>
      </c>
      <c r="U100" s="213">
        <v>11</v>
      </c>
    </row>
    <row r="101" spans="20:21" ht="12.75">
      <c r="T101" s="215">
        <v>30014</v>
      </c>
      <c r="U101" s="213">
        <v>10</v>
      </c>
    </row>
    <row r="102" spans="20:21" ht="12.75">
      <c r="T102" s="215">
        <v>30114</v>
      </c>
      <c r="U102" s="213">
        <v>9</v>
      </c>
    </row>
    <row r="103" spans="20:21" ht="12.75">
      <c r="T103" s="215">
        <v>30214</v>
      </c>
      <c r="U103" s="213">
        <v>8</v>
      </c>
    </row>
    <row r="104" spans="20:21" ht="12.75">
      <c r="T104" s="215">
        <v>30314</v>
      </c>
      <c r="U104" s="213">
        <v>7</v>
      </c>
    </row>
    <row r="105" spans="20:21" ht="12.75">
      <c r="T105" s="215">
        <v>30414</v>
      </c>
      <c r="U105" s="213">
        <v>6</v>
      </c>
    </row>
    <row r="106" spans="20:21" ht="12.75">
      <c r="T106" s="215">
        <v>30514</v>
      </c>
      <c r="U106" s="213">
        <v>5</v>
      </c>
    </row>
    <row r="107" spans="20:21" ht="12.75">
      <c r="T107" s="215">
        <v>30614</v>
      </c>
      <c r="U107" s="213">
        <v>4</v>
      </c>
    </row>
    <row r="108" spans="20:21" ht="12.75">
      <c r="T108" s="215">
        <v>30714</v>
      </c>
      <c r="U108" s="213">
        <v>3</v>
      </c>
    </row>
    <row r="109" spans="20:21" ht="12.75">
      <c r="T109" s="215">
        <v>30814</v>
      </c>
      <c r="U109" s="213">
        <v>2</v>
      </c>
    </row>
    <row r="110" spans="20:21" ht="12.75">
      <c r="T110" s="215">
        <v>30914</v>
      </c>
      <c r="U110" s="213">
        <v>1</v>
      </c>
    </row>
  </sheetData>
  <sheetProtection/>
  <mergeCells count="20">
    <mergeCell ref="A4:C4"/>
    <mergeCell ref="A1:P1"/>
    <mergeCell ref="A2:P2"/>
    <mergeCell ref="A3:C3"/>
    <mergeCell ref="D3:E3"/>
    <mergeCell ref="F3:G3"/>
    <mergeCell ref="I3:L3"/>
    <mergeCell ref="N3:P3"/>
    <mergeCell ref="D4:E4"/>
    <mergeCell ref="N4:P4"/>
    <mergeCell ref="A31:G31"/>
    <mergeCell ref="A32:G32"/>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 right="0" top="0" bottom="0" header="0.3937007874015748" footer="0.2755905511811024"/>
  <pageSetup horizontalDpi="600" verticalDpi="600" orientation="portrait" paperSize="9" scale="40"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M59"/>
  <sheetViews>
    <sheetView tabSelected="1" view="pageBreakPreview" zoomScale="55" zoomScaleSheetLayoutView="55" zoomScalePageLayoutView="0" workbookViewId="0" topLeftCell="A2">
      <selection activeCell="M9" sqref="M9"/>
    </sheetView>
  </sheetViews>
  <sheetFormatPr defaultColWidth="9.140625" defaultRowHeight="12.75"/>
  <cols>
    <col min="2" max="2" width="68.140625" style="0" bestFit="1" customWidth="1"/>
    <col min="3" max="3" width="19.421875" style="0" customWidth="1"/>
    <col min="4" max="4" width="14.421875" style="0" customWidth="1"/>
    <col min="5" max="5" width="21.8515625" style="0" customWidth="1"/>
    <col min="6" max="6" width="11.7109375" style="0" customWidth="1"/>
    <col min="7" max="7" width="16.8515625" style="0" customWidth="1"/>
    <col min="8" max="8" width="11.57421875" style="0" customWidth="1"/>
    <col min="9" max="9" width="15.57421875" style="0" customWidth="1"/>
    <col min="10" max="10" width="17.00390625" style="0" customWidth="1"/>
    <col min="11" max="13" width="18.00390625" style="0" bestFit="1" customWidth="1"/>
  </cols>
  <sheetData>
    <row r="1" spans="1:13" ht="74.25" customHeight="1">
      <c r="A1" s="513" t="str">
        <f>('YARIŞMA BİLGİLERİ'!A2)</f>
        <v>Türkiye Atletizm Federasyonu
Malatya Atletizm İl Temsilciliği</v>
      </c>
      <c r="B1" s="513"/>
      <c r="C1" s="513"/>
      <c r="D1" s="513"/>
      <c r="E1" s="513"/>
      <c r="F1" s="513"/>
      <c r="G1" s="513"/>
      <c r="H1" s="513"/>
      <c r="I1" s="513"/>
      <c r="J1" s="513"/>
      <c r="K1" s="513"/>
      <c r="L1" s="513"/>
      <c r="M1" s="513"/>
    </row>
    <row r="2" spans="1:13" ht="27.75" customHeight="1">
      <c r="A2" s="514" t="str">
        <f>'YARIŞMA BİLGİLERİ'!F19</f>
        <v>9. Doğu ve Güneydoğu Anadolu Yaz Spor Oyunları</v>
      </c>
      <c r="B2" s="514"/>
      <c r="C2" s="514"/>
      <c r="D2" s="514"/>
      <c r="E2" s="514"/>
      <c r="F2" s="514"/>
      <c r="G2" s="514"/>
      <c r="H2" s="514"/>
      <c r="I2" s="514"/>
      <c r="J2" s="514"/>
      <c r="K2" s="514"/>
      <c r="L2" s="514"/>
      <c r="M2" s="514"/>
    </row>
    <row r="3" spans="1:13" ht="30" customHeight="1">
      <c r="A3" s="521" t="s">
        <v>168</v>
      </c>
      <c r="B3" s="521"/>
      <c r="C3" s="521"/>
      <c r="D3" s="521"/>
      <c r="E3" s="521"/>
      <c r="F3" s="521"/>
      <c r="G3" s="521"/>
      <c r="H3" s="521"/>
      <c r="I3" s="521"/>
      <c r="J3" s="521"/>
      <c r="K3" s="521"/>
      <c r="L3" s="521"/>
      <c r="M3" s="521"/>
    </row>
    <row r="4" spans="1:13" ht="32.25" customHeight="1">
      <c r="A4" s="516" t="str">
        <f>'YARIŞMA BİLGİLERİ'!F21</f>
        <v>Erkekler</v>
      </c>
      <c r="B4" s="516"/>
      <c r="C4" s="516"/>
      <c r="D4" s="516"/>
      <c r="E4" s="516"/>
      <c r="F4" s="516"/>
      <c r="G4" s="516"/>
      <c r="H4" s="516"/>
      <c r="I4" s="516"/>
      <c r="J4" s="516"/>
      <c r="K4" s="516"/>
      <c r="L4" s="516"/>
      <c r="M4" s="516"/>
    </row>
    <row r="5" spans="1:13" ht="23.25" customHeight="1">
      <c r="A5" s="209"/>
      <c r="B5" s="209"/>
      <c r="C5" s="209"/>
      <c r="D5" s="209"/>
      <c r="E5" s="209"/>
      <c r="F5" s="209"/>
      <c r="G5" s="209"/>
      <c r="H5" s="209"/>
      <c r="I5" s="209"/>
      <c r="J5" s="209"/>
      <c r="K5" s="209"/>
      <c r="L5" s="515">
        <f ca="1">NOW()</f>
        <v>41881.60047048611</v>
      </c>
      <c r="M5" s="515"/>
    </row>
    <row r="6" spans="1:11" ht="36.75" customHeight="1">
      <c r="A6" s="517" t="s">
        <v>131</v>
      </c>
      <c r="B6" s="517" t="s">
        <v>219</v>
      </c>
      <c r="C6" s="522" t="s">
        <v>127</v>
      </c>
      <c r="D6" s="522"/>
      <c r="E6" s="522" t="s">
        <v>129</v>
      </c>
      <c r="F6" s="522"/>
      <c r="G6" s="519" t="s">
        <v>130</v>
      </c>
      <c r="H6" s="520"/>
      <c r="I6" s="522" t="s">
        <v>728</v>
      </c>
      <c r="J6" s="522"/>
      <c r="K6" s="518" t="s">
        <v>132</v>
      </c>
    </row>
    <row r="7" spans="1:11" ht="27" customHeight="1">
      <c r="A7" s="517"/>
      <c r="B7" s="517"/>
      <c r="C7" s="322" t="s">
        <v>26</v>
      </c>
      <c r="D7" s="323" t="s">
        <v>104</v>
      </c>
      <c r="E7" s="322" t="s">
        <v>26</v>
      </c>
      <c r="F7" s="323" t="s">
        <v>104</v>
      </c>
      <c r="G7" s="322" t="s">
        <v>26</v>
      </c>
      <c r="H7" s="323" t="s">
        <v>104</v>
      </c>
      <c r="I7" s="322" t="s">
        <v>26</v>
      </c>
      <c r="J7" s="323" t="s">
        <v>104</v>
      </c>
      <c r="K7" s="518"/>
    </row>
    <row r="8" spans="1:11" ht="50.25" customHeight="1">
      <c r="A8" s="190">
        <v>1</v>
      </c>
      <c r="B8" s="247" t="s">
        <v>579</v>
      </c>
      <c r="C8" s="248">
        <f>IF(ISERROR(VLOOKUP(B8,'100m.'!$E$8:$F$990,2,0)),"",(VLOOKUP(B8,'100m.'!$E$8:$H$990,2,0)))</f>
        <v>1194</v>
      </c>
      <c r="D8" s="249">
        <f>IF(ISERROR(VLOOKUP(B8,'100m.'!$E$8:$G$990,3,0)),"",(VLOOKUP(B8,'100m.'!$E$8:$G$990,3,0)))</f>
        <v>21</v>
      </c>
      <c r="E8" s="329">
        <f>IF(ISERROR(VLOOKUP(B8,Yüksek!$F$8:$BO$998,62,0)),"",(VLOOKUP(B8,Yüksek!$F$8:$BO$998,62,0)))</f>
        <v>165</v>
      </c>
      <c r="F8" s="330">
        <f>IF(ISERROR(VLOOKUP(B8,Yüksek!$F$8:$BP$998,63,0)),"",(VLOOKUP(B8,Yüksek!$F$8:$BP$998,63,0)))</f>
        <v>17</v>
      </c>
      <c r="G8" s="331">
        <f>IF(ISERROR(VLOOKUP(B8,Uzun!$F$8:$N$983,9,0)),"",(VLOOKUP(B8,Uzun!$F$8:$N$983,9,0)))</f>
        <v>644</v>
      </c>
      <c r="H8" s="332">
        <f>IF(ISERROR(VLOOKUP(B8,Uzun!$F$8:$O$983,10,0)),"",(VLOOKUP(B8,Uzun!$F$8:$O$983,10,0)))</f>
        <v>22</v>
      </c>
      <c r="I8" s="276">
        <f>IF(ISERROR(VLOOKUP(B8,'5000m. KROS'!$E$8:$F$967,2,0)),"",(VLOOKUP(B8,'5000m. KROS'!$E$8:$H$971,2,0)))</f>
        <v>1502</v>
      </c>
      <c r="J8" s="330">
        <f>IF(ISERROR(VLOOKUP(B8,'5000m. KROS'!$E$8:$G$967,3,0)),"",(VLOOKUP(B8,'5000m. KROS'!$E$8:$G$967,3,0)))</f>
        <v>17</v>
      </c>
      <c r="K8" s="244">
        <f aca="true" t="shared" si="0" ref="K8:K29">SUM(D8,F8,H8,J8)</f>
        <v>77</v>
      </c>
    </row>
    <row r="9" spans="1:11" ht="50.25" customHeight="1">
      <c r="A9" s="190">
        <v>2</v>
      </c>
      <c r="B9" s="247" t="s">
        <v>547</v>
      </c>
      <c r="C9" s="248">
        <f>IF(ISERROR(VLOOKUP(B9,'100m.'!$E$8:$F$990,2,0)),"",(VLOOKUP(B9,'100m.'!$E$8:$H$990,2,0)))</f>
        <v>1274</v>
      </c>
      <c r="D9" s="249">
        <f>IF(ISERROR(VLOOKUP(B9,'100m.'!$E$8:$G$990,3,0)),"",(VLOOKUP(B9,'100m.'!$E$8:$G$990,3,0)))</f>
        <v>14</v>
      </c>
      <c r="E9" s="329">
        <f>IF(ISERROR(VLOOKUP(B9,Yüksek!$F$8:$BO$998,62,0)),"",(VLOOKUP(B9,Yüksek!$F$8:$BO$998,62,0)))</f>
        <v>173</v>
      </c>
      <c r="F9" s="330">
        <f>IF(ISERROR(VLOOKUP(B9,Yüksek!$F$8:$BP$998,63,0)),"",(VLOOKUP(B9,Yüksek!$F$8:$BP$998,63,0)))</f>
        <v>21</v>
      </c>
      <c r="G9" s="331">
        <f>IF(ISERROR(VLOOKUP(B9,Uzun!$F$8:$N$983,9,0)),"",(VLOOKUP(B9,Uzun!$F$8:$N$983,9,0)))</f>
        <v>518</v>
      </c>
      <c r="H9" s="332">
        <f>IF(ISERROR(VLOOKUP(B9,Uzun!$F$8:$O$983,10,0)),"",(VLOOKUP(B9,Uzun!$F$8:$O$983,10,0)))</f>
        <v>15</v>
      </c>
      <c r="I9" s="276">
        <f>IF(ISERROR(VLOOKUP(B9,'5000m. KROS'!$E$8:$F$967,2,0)),"",(VLOOKUP(B9,'5000m. KROS'!$E$8:$H$971,2,0)))</f>
        <v>1449</v>
      </c>
      <c r="J9" s="330">
        <f>IF(ISERROR(VLOOKUP(B9,'5000m. KROS'!$E$8:$G$967,3,0)),"",(VLOOKUP(B9,'5000m. KROS'!$E$8:$G$967,3,0)))</f>
        <v>18</v>
      </c>
      <c r="K9" s="244">
        <f t="shared" si="0"/>
        <v>68</v>
      </c>
    </row>
    <row r="10" spans="1:11" ht="50.25" customHeight="1">
      <c r="A10" s="190">
        <v>3</v>
      </c>
      <c r="B10" s="247" t="s">
        <v>236</v>
      </c>
      <c r="C10" s="248">
        <f>IF(ISERROR(VLOOKUP(B10,'100m.'!$E$8:$F$990,2,0)),"",(VLOOKUP(B10,'100m.'!$E$8:$H$990,2,0)))</f>
        <v>1291</v>
      </c>
      <c r="D10" s="249">
        <f>IF(ISERROR(VLOOKUP(B10,'100m.'!$E$8:$G$990,3,0)),"",(VLOOKUP(B10,'100m.'!$E$8:$G$990,3,0)))</f>
        <v>11</v>
      </c>
      <c r="E10" s="329">
        <f>IF(ISERROR(VLOOKUP(B10,Yüksek!$F$8:$BO$998,62,0)),"",(VLOOKUP(B10,Yüksek!$F$8:$BO$998,62,0)))</f>
        <v>170</v>
      </c>
      <c r="F10" s="330">
        <f>IF(ISERROR(VLOOKUP(B10,Yüksek!$F$8:$BP$998,63,0)),"",(VLOOKUP(B10,Yüksek!$F$8:$BP$998,63,0)))</f>
        <v>20</v>
      </c>
      <c r="G10" s="331">
        <f>IF(ISERROR(VLOOKUP(B10,Uzun!$F$8:$N$983,9,0)),"",(VLOOKUP(B10,Uzun!$F$8:$N$983,9,0)))</f>
        <v>589</v>
      </c>
      <c r="H10" s="332">
        <f>IF(ISERROR(VLOOKUP(B10,Uzun!$F$8:$O$983,10,0)),"",(VLOOKUP(B10,Uzun!$F$8:$O$983,10,0)))</f>
        <v>21</v>
      </c>
      <c r="I10" s="276">
        <f>IF(ISERROR(VLOOKUP(B10,'5000m. KROS'!$E$8:$F$967,2,0)),"",(VLOOKUP(B10,'5000m. KROS'!$E$8:$H$971,2,0)))</f>
        <v>1513</v>
      </c>
      <c r="J10" s="330">
        <f>IF(ISERROR(VLOOKUP(B10,'5000m. KROS'!$E$8:$G$967,3,0)),"",(VLOOKUP(B10,'5000m. KROS'!$E$8:$G$967,3,0)))</f>
        <v>15</v>
      </c>
      <c r="K10" s="244">
        <f t="shared" si="0"/>
        <v>67</v>
      </c>
    </row>
    <row r="11" spans="1:11" ht="50.25" customHeight="1">
      <c r="A11" s="190">
        <v>4</v>
      </c>
      <c r="B11" s="247" t="s">
        <v>357</v>
      </c>
      <c r="C11" s="248">
        <f>IF(ISERROR(VLOOKUP(B11,'100m.'!$E$8:$F$990,2,0)),"",(VLOOKUP(B11,'100m.'!$E$8:$H$990,2,0)))</f>
        <v>1260</v>
      </c>
      <c r="D11" s="249">
        <f>IF(ISERROR(VLOOKUP(B11,'100m.'!$E$8:$G$990,3,0)),"",(VLOOKUP(B11,'100m.'!$E$8:$G$990,3,0)))</f>
        <v>15</v>
      </c>
      <c r="E11" s="329">
        <f>IF(ISERROR(VLOOKUP(B11,Yüksek!$F$8:$BO$998,62,0)),"",(VLOOKUP(B11,Yüksek!$F$8:$BO$998,62,0)))</f>
        <v>170</v>
      </c>
      <c r="F11" s="330">
        <f>IF(ISERROR(VLOOKUP(B11,Yüksek!$F$8:$BP$998,63,0)),"",(VLOOKUP(B11,Yüksek!$F$8:$BP$998,63,0)))</f>
        <v>19</v>
      </c>
      <c r="G11" s="331">
        <f>IF(ISERROR(VLOOKUP(B11,Uzun!$F$8:$N$983,9,0)),"",(VLOOKUP(B11,Uzun!$F$8:$N$983,9,0)))</f>
        <v>581</v>
      </c>
      <c r="H11" s="332">
        <f>IF(ISERROR(VLOOKUP(B11,Uzun!$F$8:$O$983,10,0)),"",(VLOOKUP(B11,Uzun!$F$8:$O$983,10,0)))</f>
        <v>20</v>
      </c>
      <c r="I11" s="276">
        <f>IF(ISERROR(VLOOKUP(B11,'5000m. KROS'!$E$8:$F$967,2,0)),"",(VLOOKUP(B11,'5000m. KROS'!$E$8:$H$971,2,0)))</f>
        <v>1607</v>
      </c>
      <c r="J11" s="330">
        <f>IF(ISERROR(VLOOKUP(B11,'5000m. KROS'!$E$8:$G$967,3,0)),"",(VLOOKUP(B11,'5000m. KROS'!$E$8:$G$967,3,0)))</f>
        <v>9</v>
      </c>
      <c r="K11" s="244">
        <f t="shared" si="0"/>
        <v>63</v>
      </c>
    </row>
    <row r="12" spans="1:11" ht="50.25" customHeight="1">
      <c r="A12" s="190">
        <v>5</v>
      </c>
      <c r="B12" s="247" t="s">
        <v>510</v>
      </c>
      <c r="C12" s="248">
        <f>IF(ISERROR(VLOOKUP(B12,'100m.'!$E$8:$F$990,2,0)),"",(VLOOKUP(B12,'100m.'!$E$8:$H$990,2,0)))</f>
        <v>1201</v>
      </c>
      <c r="D12" s="249">
        <f>IF(ISERROR(VLOOKUP(B12,'100m.'!$E$8:$G$990,3,0)),"",(VLOOKUP(B12,'100m.'!$E$8:$G$990,3,0)))</f>
        <v>20</v>
      </c>
      <c r="E12" s="329">
        <f>IF(ISERROR(VLOOKUP(B12,Yüksek!$F$8:$BO$998,62,0)),"",(VLOOKUP(B12,Yüksek!$F$8:$BO$998,62,0)))</f>
        <v>170</v>
      </c>
      <c r="F12" s="330">
        <f>IF(ISERROR(VLOOKUP(B12,Yüksek!$F$8:$BP$998,63,0)),"",(VLOOKUP(B12,Yüksek!$F$8:$BP$998,63,0)))</f>
        <v>18</v>
      </c>
      <c r="G12" s="331">
        <f>IF(ISERROR(VLOOKUP(B12,Uzun!$F$8:$N$983,9,0)),"",(VLOOKUP(B12,Uzun!$F$8:$N$983,9,0)))</f>
        <v>557</v>
      </c>
      <c r="H12" s="332">
        <f>IF(ISERROR(VLOOKUP(B12,Uzun!$F$8:$O$983,10,0)),"",(VLOOKUP(B12,Uzun!$F$8:$O$983,10,0)))</f>
        <v>19</v>
      </c>
      <c r="I12" s="276">
        <f>IF(ISERROR(VLOOKUP(B12,'5000m. KROS'!$E$8:$F$967,2,0)),"",(VLOOKUP(B12,'5000m. KROS'!$E$8:$H$971,2,0)))</f>
        <v>2112</v>
      </c>
      <c r="J12" s="330">
        <f>IF(ISERROR(VLOOKUP(B12,'5000m. KROS'!$E$8:$G$967,3,0)),"",(VLOOKUP(B12,'5000m. KROS'!$E$8:$G$967,3,0)))</f>
        <v>5</v>
      </c>
      <c r="K12" s="244">
        <f t="shared" si="0"/>
        <v>62</v>
      </c>
    </row>
    <row r="13" spans="1:11" ht="50.25" customHeight="1">
      <c r="A13" s="190">
        <v>6</v>
      </c>
      <c r="B13" s="247" t="s">
        <v>351</v>
      </c>
      <c r="C13" s="248">
        <f>IF(ISERROR(VLOOKUP(B13,'100m.'!$E$8:$F$990,2,0)),"",(VLOOKUP(B13,'100m.'!$E$8:$H$990,2,0)))</f>
        <v>1301</v>
      </c>
      <c r="D13" s="249">
        <f>IF(ISERROR(VLOOKUP(B13,'100m.'!$E$8:$G$990,3,0)),"",(VLOOKUP(B13,'100m.'!$E$8:$G$990,3,0)))</f>
        <v>9</v>
      </c>
      <c r="E13" s="329">
        <f>IF(ISERROR(VLOOKUP(B13,Yüksek!$F$8:$BO$998,62,0)),"",(VLOOKUP(B13,Yüksek!$F$8:$BO$998,62,0)))</f>
        <v>160</v>
      </c>
      <c r="F13" s="330">
        <f>IF(ISERROR(VLOOKUP(B13,Yüksek!$F$8:$BP$998,63,0)),"",(VLOOKUP(B13,Yüksek!$F$8:$BP$998,63,0)))</f>
        <v>13.5</v>
      </c>
      <c r="G13" s="331">
        <f>IF(ISERROR(VLOOKUP(B13,Uzun!$F$8:$N$983,9,0)),"",(VLOOKUP(B13,Uzun!$F$8:$N$983,9,0)))</f>
        <v>542</v>
      </c>
      <c r="H13" s="332">
        <f>IF(ISERROR(VLOOKUP(B13,Uzun!$F$8:$O$983,10,0)),"",(VLOOKUP(B13,Uzun!$F$8:$O$983,10,0)))</f>
        <v>17</v>
      </c>
      <c r="I13" s="276">
        <f>IF(ISERROR(VLOOKUP(B13,'5000m. KROS'!$E$8:$F$967,2,0)),"",(VLOOKUP(B13,'5000m. KROS'!$E$8:$H$971,2,0)))</f>
        <v>1436</v>
      </c>
      <c r="J13" s="330">
        <f>IF(ISERROR(VLOOKUP(B13,'5000m. KROS'!$E$8:$G$967,3,0)),"",(VLOOKUP(B13,'5000m. KROS'!$E$8:$G$967,3,0)))</f>
        <v>21</v>
      </c>
      <c r="K13" s="244">
        <f t="shared" si="0"/>
        <v>60.5</v>
      </c>
    </row>
    <row r="14" spans="1:11" ht="50.25" customHeight="1">
      <c r="A14" s="190">
        <v>7</v>
      </c>
      <c r="B14" s="247" t="s">
        <v>333</v>
      </c>
      <c r="C14" s="248">
        <f>IF(ISERROR(VLOOKUP(B14,'100m.'!$E$8:$F$990,2,0)),"",(VLOOKUP(B14,'100m.'!$E$8:$H$990,2,0)))</f>
        <v>1487</v>
      </c>
      <c r="D14" s="249">
        <f>IF(ISERROR(VLOOKUP(B14,'100m.'!$E$8:$G$990,3,0)),"",(VLOOKUP(B14,'100m.'!$E$8:$G$990,3,0)))</f>
        <v>1</v>
      </c>
      <c r="E14" s="329">
        <f>IF(ISERROR(VLOOKUP(B14,Yüksek!$F$8:$BO$998,62,0)),"",(VLOOKUP(B14,Yüksek!$F$8:$BO$998,62,0)))</f>
        <v>176</v>
      </c>
      <c r="F14" s="330">
        <f>IF(ISERROR(VLOOKUP(B14,Yüksek!$F$8:$BP$998,63,0)),"",(VLOOKUP(B14,Yüksek!$F$8:$BP$998,63,0)))</f>
        <v>22</v>
      </c>
      <c r="G14" s="331">
        <f>IF(ISERROR(VLOOKUP(B14,Uzun!$F$8:$N$983,9,0)),"",(VLOOKUP(B14,Uzun!$F$8:$N$983,9,0)))</f>
        <v>508</v>
      </c>
      <c r="H14" s="332">
        <f>IF(ISERROR(VLOOKUP(B14,Uzun!$F$8:$O$983,10,0)),"",(VLOOKUP(B14,Uzun!$F$8:$O$983,10,0)))</f>
        <v>14</v>
      </c>
      <c r="I14" s="276">
        <f>IF(ISERROR(VLOOKUP(B14,'5000m. KROS'!$E$8:$F$967,2,0)),"",(VLOOKUP(B14,'5000m. KROS'!$E$8:$H$971,2,0)))</f>
        <v>1439</v>
      </c>
      <c r="J14" s="330">
        <f>IF(ISERROR(VLOOKUP(B14,'5000m. KROS'!$E$8:$G$967,3,0)),"",(VLOOKUP(B14,'5000m. KROS'!$E$8:$G$967,3,0)))</f>
        <v>20</v>
      </c>
      <c r="K14" s="244">
        <f t="shared" si="0"/>
        <v>57</v>
      </c>
    </row>
    <row r="15" spans="1:11" ht="50.25" customHeight="1">
      <c r="A15" s="190">
        <v>8</v>
      </c>
      <c r="B15" s="247" t="s">
        <v>409</v>
      </c>
      <c r="C15" s="248">
        <f>IF(ISERROR(VLOOKUP(B15,'100m.'!$E$8:$F$990,2,0)),"",(VLOOKUP(B15,'100m.'!$E$8:$H$990,2,0)))</f>
        <v>1218</v>
      </c>
      <c r="D15" s="249">
        <f>IF(ISERROR(VLOOKUP(B15,'100m.'!$E$8:$G$990,3,0)),"",(VLOOKUP(B15,'100m.'!$E$8:$G$990,3,0)))</f>
        <v>18.5</v>
      </c>
      <c r="E15" s="329">
        <f>IF(ISERROR(VLOOKUP(B15,Yüksek!$F$8:$BO$998,62,0)),"",(VLOOKUP(B15,Yüksek!$F$8:$BO$998,62,0)))</f>
        <v>160</v>
      </c>
      <c r="F15" s="330">
        <f>IF(ISERROR(VLOOKUP(B15,Yüksek!$F$8:$BP$998,63,0)),"",(VLOOKUP(B15,Yüksek!$F$8:$BP$998,63,0)))</f>
        <v>13.5</v>
      </c>
      <c r="G15" s="331">
        <f>IF(ISERROR(VLOOKUP(B15,Uzun!$F$8:$N$983,9,0)),"",(VLOOKUP(B15,Uzun!$F$8:$N$983,9,0)))</f>
        <v>457</v>
      </c>
      <c r="H15" s="332">
        <f>IF(ISERROR(VLOOKUP(B15,Uzun!$F$8:$O$983,10,0)),"",(VLOOKUP(B15,Uzun!$F$8:$O$983,10,0)))</f>
        <v>8</v>
      </c>
      <c r="I15" s="276">
        <f>IF(ISERROR(VLOOKUP(B15,'5000m. KROS'!$E$8:$F$967,2,0)),"",(VLOOKUP(B15,'5000m. KROS'!$E$8:$H$971,2,0)))</f>
        <v>1529</v>
      </c>
      <c r="J15" s="330">
        <f>IF(ISERROR(VLOOKUP(B15,'5000m. KROS'!$E$8:$G$967,3,0)),"",(VLOOKUP(B15,'5000m. KROS'!$E$8:$G$967,3,0)))</f>
        <v>12</v>
      </c>
      <c r="K15" s="244">
        <f t="shared" si="0"/>
        <v>52</v>
      </c>
    </row>
    <row r="16" spans="1:11" ht="50.25" customHeight="1">
      <c r="A16" s="190">
        <v>9</v>
      </c>
      <c r="B16" s="247" t="s">
        <v>343</v>
      </c>
      <c r="C16" s="248">
        <f>IF(ISERROR(VLOOKUP(B16,'100m.'!$E$8:$F$990,2,0)),"",(VLOOKUP(B16,'100m.'!$E$8:$H$990,2,0)))</f>
        <v>1321</v>
      </c>
      <c r="D16" s="249">
        <f>IF(ISERROR(VLOOKUP(B16,'100m.'!$E$8:$G$990,3,0)),"",(VLOOKUP(B16,'100m.'!$E$8:$G$990,3,0)))</f>
        <v>7</v>
      </c>
      <c r="E16" s="329">
        <f>IF(ISERROR(VLOOKUP(B16,Yüksek!$F$8:$BO$998,62,0)),"",(VLOOKUP(B16,Yüksek!$F$8:$BO$998,62,0)))</f>
        <v>165</v>
      </c>
      <c r="F16" s="330">
        <f>IF(ISERROR(VLOOKUP(B16,Yüksek!$F$8:$BP$998,63,0)),"",(VLOOKUP(B16,Yüksek!$F$8:$BP$998,63,0)))</f>
        <v>16</v>
      </c>
      <c r="G16" s="331">
        <f>IF(ISERROR(VLOOKUP(B16,Uzun!$F$8:$N$983,9,0)),"",(VLOOKUP(B16,Uzun!$F$8:$N$983,9,0)))</f>
        <v>549</v>
      </c>
      <c r="H16" s="332">
        <f>IF(ISERROR(VLOOKUP(B16,Uzun!$F$8:$O$983,10,0)),"",(VLOOKUP(B16,Uzun!$F$8:$O$983,10,0)))</f>
        <v>18</v>
      </c>
      <c r="I16" s="276">
        <f>IF(ISERROR(VLOOKUP(B16,'5000m. KROS'!$E$8:$F$967,2,0)),"",(VLOOKUP(B16,'5000m. KROS'!$E$8:$H$971,2,0)))</f>
        <v>1550</v>
      </c>
      <c r="J16" s="330">
        <f>IF(ISERROR(VLOOKUP(B16,'5000m. KROS'!$E$8:$G$967,3,0)),"",(VLOOKUP(B16,'5000m. KROS'!$E$8:$G$967,3,0)))</f>
        <v>10</v>
      </c>
      <c r="K16" s="244">
        <f t="shared" si="0"/>
        <v>51</v>
      </c>
    </row>
    <row r="17" spans="1:11" ht="50.25" customHeight="1">
      <c r="A17" s="190">
        <v>10</v>
      </c>
      <c r="B17" s="247" t="s">
        <v>383</v>
      </c>
      <c r="C17" s="248">
        <f>IF(ISERROR(VLOOKUP(B17,'100m.'!$E$8:$F$990,2,0)),"",(VLOOKUP(B17,'100m.'!$E$8:$H$990,2,0)))</f>
        <v>1344</v>
      </c>
      <c r="D17" s="249">
        <f>IF(ISERROR(VLOOKUP(B17,'100m.'!$E$8:$G$990,3,0)),"",(VLOOKUP(B17,'100m.'!$E$8:$G$990,3,0)))</f>
        <v>4</v>
      </c>
      <c r="E17" s="329">
        <f>IF(ISERROR(VLOOKUP(B17,Yüksek!$F$8:$BO$998,62,0)),"",(VLOOKUP(B17,Yüksek!$F$8:$BO$998,62,0)))</f>
        <v>160</v>
      </c>
      <c r="F17" s="330">
        <f>IF(ISERROR(VLOOKUP(B17,Yüksek!$F$8:$BP$998,63,0)),"",(VLOOKUP(B17,Yüksek!$F$8:$BP$998,63,0)))</f>
        <v>13.5</v>
      </c>
      <c r="G17" s="331">
        <f>IF(ISERROR(VLOOKUP(B17,Uzun!$F$8:$N$983,9,0)),"",(VLOOKUP(B17,Uzun!$F$8:$N$983,9,0)))</f>
        <v>456</v>
      </c>
      <c r="H17" s="332">
        <f>IF(ISERROR(VLOOKUP(B17,Uzun!$F$8:$O$983,10,0)),"",(VLOOKUP(B17,Uzun!$F$8:$O$983,10,0)))</f>
        <v>7</v>
      </c>
      <c r="I17" s="276">
        <f>IF(ISERROR(VLOOKUP(B17,'5000m. KROS'!$E$8:$F$967,2,0)),"",(VLOOKUP(B17,'5000m. KROS'!$E$8:$H$971,2,0)))</f>
        <v>1421</v>
      </c>
      <c r="J17" s="330">
        <f>IF(ISERROR(VLOOKUP(B17,'5000m. KROS'!$E$8:$G$967,3,0)),"",(VLOOKUP(B17,'5000m. KROS'!$E$8:$G$967,3,0)))</f>
        <v>22</v>
      </c>
      <c r="K17" s="244">
        <f t="shared" si="0"/>
        <v>46.5</v>
      </c>
    </row>
    <row r="18" spans="1:11" ht="50.25" customHeight="1">
      <c r="A18" s="190">
        <v>11</v>
      </c>
      <c r="B18" s="247" t="s">
        <v>554</v>
      </c>
      <c r="C18" s="248">
        <f>IF(ISERROR(VLOOKUP(B18,'100m.'!$E$8:$F$990,2,0)),"",(VLOOKUP(B18,'100m.'!$E$8:$H$990,2,0)))</f>
        <v>1218</v>
      </c>
      <c r="D18" s="249">
        <f>IF(ISERROR(VLOOKUP(B18,'100m.'!$E$8:$G$990,3,0)),"",(VLOOKUP(B18,'100m.'!$E$8:$G$990,3,0)))</f>
        <v>18.5</v>
      </c>
      <c r="E18" s="329">
        <f>IF(ISERROR(VLOOKUP(B18,Yüksek!$F$8:$BO$998,62,0)),"",(VLOOKUP(B18,Yüksek!$F$8:$BO$998,62,0)))</f>
        <v>150</v>
      </c>
      <c r="F18" s="330">
        <f>IF(ISERROR(VLOOKUP(B18,Yüksek!$F$8:$BP$998,63,0)),"",(VLOOKUP(B18,Yüksek!$F$8:$BP$998,63,0)))</f>
        <v>9</v>
      </c>
      <c r="G18" s="331">
        <f>IF(ISERROR(VLOOKUP(B18,Uzun!$F$8:$N$983,9,0)),"",(VLOOKUP(B18,Uzun!$F$8:$N$983,9,0)))</f>
        <v>497</v>
      </c>
      <c r="H18" s="332">
        <f>IF(ISERROR(VLOOKUP(B18,Uzun!$F$8:$O$983,10,0)),"",(VLOOKUP(B18,Uzun!$F$8:$O$983,10,0)))</f>
        <v>12</v>
      </c>
      <c r="I18" s="276">
        <f>IF(ISERROR(VLOOKUP(B18,'5000m. KROS'!$E$8:$F$967,2,0)),"",(VLOOKUP(B18,'5000m. KROS'!$E$8:$H$971,2,0)))</f>
        <v>1719</v>
      </c>
      <c r="J18" s="330">
        <f>IF(ISERROR(VLOOKUP(B18,'5000m. KROS'!$E$8:$G$967,3,0)),"",(VLOOKUP(B18,'5000m. KROS'!$E$8:$G$967,3,0)))</f>
        <v>7</v>
      </c>
      <c r="K18" s="355">
        <f t="shared" si="0"/>
        <v>46.5</v>
      </c>
    </row>
    <row r="19" spans="1:11" ht="50.25" customHeight="1">
      <c r="A19" s="190">
        <v>12</v>
      </c>
      <c r="B19" s="247" t="s">
        <v>562</v>
      </c>
      <c r="C19" s="248">
        <f>IF(ISERROR(VLOOKUP(B19,'100m.'!$E$8:$F$990,2,0)),"",(VLOOKUP(B19,'100m.'!$E$8:$H$990,2,0)))</f>
        <v>1184</v>
      </c>
      <c r="D19" s="249">
        <f>IF(ISERROR(VLOOKUP(B19,'100m.'!$E$8:$G$990,3,0)),"",(VLOOKUP(B19,'100m.'!$E$8:$G$990,3,0)))</f>
        <v>22</v>
      </c>
      <c r="E19" s="329" t="str">
        <f>IF(ISERROR(VLOOKUP(B19,Yüksek!$F$8:$BO$998,62,0)),"",(VLOOKUP(B19,Yüksek!$F$8:$BO$998,62,0)))</f>
        <v>NM</v>
      </c>
      <c r="F19" s="330">
        <f>IF(ISERROR(VLOOKUP(B19,Yüksek!$F$8:$BP$998,63,0)),"",(VLOOKUP(B19,Yüksek!$F$8:$BP$998,63,0)))</f>
        <v>0</v>
      </c>
      <c r="G19" s="331">
        <f>IF(ISERROR(VLOOKUP(B19,Uzun!$F$8:$N$983,9,0)),"",(VLOOKUP(B19,Uzun!$F$8:$N$983,9,0)))</f>
        <v>499</v>
      </c>
      <c r="H19" s="332">
        <f>IF(ISERROR(VLOOKUP(B19,Uzun!$F$8:$O$983,10,0)),"",(VLOOKUP(B19,Uzun!$F$8:$O$983,10,0)))</f>
        <v>13</v>
      </c>
      <c r="I19" s="276">
        <f>IF(ISERROR(VLOOKUP(B19,'5000m. KROS'!$E$8:$F$967,2,0)),"",(VLOOKUP(B19,'5000m. KROS'!$E$8:$H$971,2,0)))</f>
        <v>1547</v>
      </c>
      <c r="J19" s="330">
        <f>IF(ISERROR(VLOOKUP(B19,'5000m. KROS'!$E$8:$G$967,3,0)),"",(VLOOKUP(B19,'5000m. KROS'!$E$8:$G$967,3,0)))</f>
        <v>11</v>
      </c>
      <c r="K19" s="244">
        <f t="shared" si="0"/>
        <v>46</v>
      </c>
    </row>
    <row r="20" spans="1:11" ht="50.25" customHeight="1">
      <c r="A20" s="190">
        <v>13</v>
      </c>
      <c r="B20" s="247" t="s">
        <v>388</v>
      </c>
      <c r="C20" s="248">
        <f>IF(ISERROR(VLOOKUP(B20,'100m.'!$E$8:$F$990,2,0)),"",(VLOOKUP(B20,'100m.'!$E$8:$H$990,2,0)))</f>
        <v>1380</v>
      </c>
      <c r="D20" s="249">
        <f>IF(ISERROR(VLOOKUP(B20,'100m.'!$E$8:$G$990,3,0)),"",(VLOOKUP(B20,'100m.'!$E$8:$G$990,3,0)))</f>
        <v>2</v>
      </c>
      <c r="E20" s="329">
        <f>IF(ISERROR(VLOOKUP(B20,Yüksek!$F$8:$BO$998,62,0)),"",(VLOOKUP(B20,Yüksek!$F$8:$BO$998,62,0)))</f>
        <v>160</v>
      </c>
      <c r="F20" s="330">
        <f>IF(ISERROR(VLOOKUP(B20,Yüksek!$F$8:$BP$998,63,0)),"",(VLOOKUP(B20,Yüksek!$F$8:$BP$998,63,0)))</f>
        <v>13.5</v>
      </c>
      <c r="G20" s="331">
        <f>IF(ISERROR(VLOOKUP(B20,Uzun!$F$8:$N$983,9,0)),"",(VLOOKUP(B20,Uzun!$F$8:$N$983,9,0)))</f>
        <v>524</v>
      </c>
      <c r="H20" s="332">
        <f>IF(ISERROR(VLOOKUP(B20,Uzun!$F$8:$O$983,10,0)),"",(VLOOKUP(B20,Uzun!$F$8:$O$983,10,0)))</f>
        <v>16</v>
      </c>
      <c r="I20" s="276">
        <f>IF(ISERROR(VLOOKUP(B20,'5000m. KROS'!$E$8:$F$967,2,0)),"",(VLOOKUP(B20,'5000m. KROS'!$E$8:$H$971,2,0)))</f>
        <v>1519</v>
      </c>
      <c r="J20" s="330">
        <f>IF(ISERROR(VLOOKUP(B20,'5000m. KROS'!$E$8:$G$967,3,0)),"",(VLOOKUP(B20,'5000m. KROS'!$E$8:$G$967,3,0)))</f>
        <v>14</v>
      </c>
      <c r="K20" s="244">
        <f t="shared" si="0"/>
        <v>45.5</v>
      </c>
    </row>
    <row r="21" spans="1:11" ht="50.25" customHeight="1">
      <c r="A21" s="190">
        <v>14</v>
      </c>
      <c r="B21" s="247" t="s">
        <v>376</v>
      </c>
      <c r="C21" s="248">
        <f>IF(ISERROR(VLOOKUP(B21,'100m.'!$E$8:$F$990,2,0)),"",(VLOOKUP(B21,'100m.'!$E$8:$H$990,2,0)))</f>
        <v>1281</v>
      </c>
      <c r="D21" s="249">
        <f>IF(ISERROR(VLOOKUP(B21,'100m.'!$E$8:$G$990,3,0)),"",(VLOOKUP(B21,'100m.'!$E$8:$G$990,3,0)))</f>
        <v>13</v>
      </c>
      <c r="E21" s="329">
        <f>IF(ISERROR(VLOOKUP(B21,Yüksek!$F$8:$BO$998,62,0)),"",(VLOOKUP(B21,Yüksek!$F$8:$BO$998,62,0)))</f>
        <v>135</v>
      </c>
      <c r="F21" s="330">
        <f>IF(ISERROR(VLOOKUP(B21,Yüksek!$F$8:$BP$998,63,0)),"",(VLOOKUP(B21,Yüksek!$F$8:$BP$998,63,0)))</f>
        <v>4.5</v>
      </c>
      <c r="G21" s="331">
        <f>IF(ISERROR(VLOOKUP(B21,Uzun!$F$8:$N$983,9,0)),"",(VLOOKUP(B21,Uzun!$F$8:$N$983,9,0)))</f>
        <v>454</v>
      </c>
      <c r="H21" s="332">
        <f>IF(ISERROR(VLOOKUP(B21,Uzun!$F$8:$O$983,10,0)),"",(VLOOKUP(B21,Uzun!$F$8:$O$983,10,0)))</f>
        <v>6</v>
      </c>
      <c r="I21" s="276">
        <f>IF(ISERROR(VLOOKUP(B21,'5000m. KROS'!$E$8:$F$967,2,0)),"",(VLOOKUP(B21,'5000m. KROS'!$E$8:$H$971,2,0)))</f>
        <v>1504</v>
      </c>
      <c r="J21" s="330">
        <f>IF(ISERROR(VLOOKUP(B21,'5000m. KROS'!$E$8:$G$967,3,0)),"",(VLOOKUP(B21,'5000m. KROS'!$E$8:$G$967,3,0)))</f>
        <v>16</v>
      </c>
      <c r="K21" s="244">
        <f t="shared" si="0"/>
        <v>39.5</v>
      </c>
    </row>
    <row r="22" spans="1:11" ht="50.25" customHeight="1">
      <c r="A22" s="190">
        <v>15</v>
      </c>
      <c r="B22" s="247" t="s">
        <v>509</v>
      </c>
      <c r="C22" s="248">
        <f>IF(ISERROR(VLOOKUP(B22,'100m.'!$E$8:$F$990,2,0)),"",(VLOOKUP(B22,'100m.'!$E$8:$H$990,2,0)))</f>
        <v>1226</v>
      </c>
      <c r="D22" s="249">
        <f>IF(ISERROR(VLOOKUP(B22,'100m.'!$E$8:$G$990,3,0)),"",(VLOOKUP(B22,'100m.'!$E$8:$G$990,3,0)))</f>
        <v>17</v>
      </c>
      <c r="E22" s="329">
        <f>IF(ISERROR(VLOOKUP(B22,Yüksek!$F$8:$BO$998,62,0)),"",(VLOOKUP(B22,Yüksek!$F$8:$BO$998,62,0)))</f>
        <v>150</v>
      </c>
      <c r="F22" s="330">
        <f>IF(ISERROR(VLOOKUP(B22,Yüksek!$F$8:$BP$998,63,0)),"",(VLOOKUP(B22,Yüksek!$F$8:$BP$998,63,0)))</f>
        <v>7.5</v>
      </c>
      <c r="G22" s="331">
        <f>IF(ISERROR(VLOOKUP(B22,Uzun!$F$8:$N$983,9,0)),"",(VLOOKUP(B22,Uzun!$F$8:$N$983,9,0)))</f>
        <v>479</v>
      </c>
      <c r="H22" s="332">
        <f>IF(ISERROR(VLOOKUP(B22,Uzun!$F$8:$O$983,10,0)),"",(VLOOKUP(B22,Uzun!$F$8:$O$983,10,0)))</f>
        <v>10</v>
      </c>
      <c r="I22" s="276" t="str">
        <f>IF(ISERROR(VLOOKUP(B22,'5000m. KROS'!$E$8:$F$967,2,0)),"",(VLOOKUP(B22,'5000m. KROS'!$E$8:$H$971,2,0)))</f>
        <v>DNF</v>
      </c>
      <c r="J22" s="330">
        <f>IF(ISERROR(VLOOKUP(B22,'5000m. KROS'!$E$8:$G$967,3,0)),"",(VLOOKUP(B22,'5000m. KROS'!$E$8:$G$967,3,0)))</f>
        <v>0</v>
      </c>
      <c r="K22" s="244">
        <f t="shared" si="0"/>
        <v>34.5</v>
      </c>
    </row>
    <row r="23" spans="1:11" ht="50.25" customHeight="1">
      <c r="A23" s="190">
        <v>16</v>
      </c>
      <c r="B23" s="247" t="s">
        <v>613</v>
      </c>
      <c r="C23" s="248">
        <f>IF(ISERROR(VLOOKUP(B23,'100m.'!$E$8:$F$990,2,0)),"",(VLOOKUP(B23,'100m.'!$E$8:$H$990,2,0)))</f>
        <v>1242</v>
      </c>
      <c r="D23" s="249">
        <f>IF(ISERROR(VLOOKUP(B23,'100m.'!$E$8:$G$990,3,0)),"",(VLOOKUP(B23,'100m.'!$E$8:$G$990,3,0)))</f>
        <v>16</v>
      </c>
      <c r="E23" s="329">
        <f>IF(ISERROR(VLOOKUP(B23,Yüksek!$F$8:$BO$998,62,0)),"",(VLOOKUP(B23,Yüksek!$F$8:$BO$998,62,0)))</f>
        <v>155</v>
      </c>
      <c r="F23" s="330">
        <f>IF(ISERROR(VLOOKUP(B23,Yüksek!$F$8:$BP$998,63,0)),"",(VLOOKUP(B23,Yüksek!$F$8:$BP$998,63,0)))</f>
        <v>10</v>
      </c>
      <c r="G23" s="331">
        <f>IF(ISERROR(VLOOKUP(B23,Uzun!$F$8:$N$983,9,0)),"",(VLOOKUP(B23,Uzun!$F$8:$N$983,9,0)))</f>
        <v>444</v>
      </c>
      <c r="H23" s="332">
        <f>IF(ISERROR(VLOOKUP(B23,Uzun!$F$8:$O$983,10,0)),"",(VLOOKUP(B23,Uzun!$F$8:$O$983,10,0)))</f>
        <v>3</v>
      </c>
      <c r="I23" s="276" t="str">
        <f>IF(ISERROR(VLOOKUP(B23,'5000m. KROS'!$E$8:$F$967,2,0)),"",(VLOOKUP(B23,'5000m. KROS'!$E$8:$H$971,2,0)))</f>
        <v>DNS</v>
      </c>
      <c r="J23" s="330">
        <f>IF(ISERROR(VLOOKUP(B23,'5000m. KROS'!$E$8:$G$967,3,0)),"",(VLOOKUP(B23,'5000m. KROS'!$E$8:$G$967,3,0)))</f>
        <v>0</v>
      </c>
      <c r="K23" s="244">
        <f t="shared" si="0"/>
        <v>29</v>
      </c>
    </row>
    <row r="24" spans="1:11" ht="50.25" customHeight="1">
      <c r="A24" s="190">
        <v>17</v>
      </c>
      <c r="B24" s="247" t="s">
        <v>611</v>
      </c>
      <c r="C24" s="248">
        <f>IF(ISERROR(VLOOKUP(B24,'100m.'!$E$8:$F$990,2,0)),"",(VLOOKUP(B24,'100m.'!$E$8:$H$990,2,0)))</f>
        <v>1290</v>
      </c>
      <c r="D24" s="249">
        <f>IF(ISERROR(VLOOKUP(B24,'100m.'!$E$8:$G$990,3,0)),"",(VLOOKUP(B24,'100m.'!$E$8:$G$990,3,0)))</f>
        <v>12</v>
      </c>
      <c r="E24" s="329">
        <f>IF(ISERROR(VLOOKUP(B24,Yüksek!$F$8:$BO$998,62,0)),"",(VLOOKUP(B24,Yüksek!$F$8:$BO$998,62,0)))</f>
        <v>150</v>
      </c>
      <c r="F24" s="330">
        <f>IF(ISERROR(VLOOKUP(B24,Yüksek!$F$8:$BP$998,63,0)),"",(VLOOKUP(B24,Yüksek!$F$8:$BP$998,63,0)))</f>
        <v>7.5</v>
      </c>
      <c r="G24" s="331">
        <f>IF(ISERROR(VLOOKUP(B24,Uzun!$F$8:$N$983,9,0)),"",(VLOOKUP(B24,Uzun!$F$8:$N$983,9,0)))</f>
        <v>457</v>
      </c>
      <c r="H24" s="332">
        <f>IF(ISERROR(VLOOKUP(B24,Uzun!$F$8:$O$983,10,0)),"",(VLOOKUP(B24,Uzun!$F$8:$O$983,10,0)))</f>
        <v>9</v>
      </c>
      <c r="I24" s="276" t="str">
        <f>IF(ISERROR(VLOOKUP(B24,'5000m. KROS'!$E$8:$F$967,2,0)),"",(VLOOKUP(B24,'5000m. KROS'!$E$8:$H$971,2,0)))</f>
        <v>DNS</v>
      </c>
      <c r="J24" s="330">
        <f>IF(ISERROR(VLOOKUP(B24,'5000m. KROS'!$E$8:$G$967,3,0)),"",(VLOOKUP(B24,'5000m. KROS'!$E$8:$G$967,3,0)))</f>
        <v>0</v>
      </c>
      <c r="K24" s="244">
        <f t="shared" si="0"/>
        <v>28.5</v>
      </c>
    </row>
    <row r="25" spans="1:11" ht="50.25" customHeight="1">
      <c r="A25" s="190">
        <v>18</v>
      </c>
      <c r="B25" s="247" t="s">
        <v>508</v>
      </c>
      <c r="C25" s="248">
        <f>IF(ISERROR(VLOOKUP(B25,'100m.'!$E$8:$F$990,2,0)),"",(VLOOKUP(B25,'100m.'!$E$8:$H$990,2,0)))</f>
        <v>1324</v>
      </c>
      <c r="D25" s="249">
        <f>IF(ISERROR(VLOOKUP(B25,'100m.'!$E$8:$G$990,3,0)),"",(VLOOKUP(B25,'100m.'!$E$8:$G$990,3,0)))</f>
        <v>6</v>
      </c>
      <c r="E25" s="329">
        <f>IF(ISERROR(VLOOKUP(B25,Yüksek!$F$8:$BO$998,62,0)),"",(VLOOKUP(B25,Yüksek!$F$8:$BO$998,62,0)))</f>
        <v>160</v>
      </c>
      <c r="F25" s="330">
        <f>IF(ISERROR(VLOOKUP(B25,Yüksek!$F$8:$BP$998,63,0)),"",(VLOOKUP(B25,Yüksek!$F$8:$BP$998,63,0)))</f>
        <v>11</v>
      </c>
      <c r="G25" s="331">
        <f>IF(ISERROR(VLOOKUP(B25,Uzun!$F$8:$N$983,9,0)),"",(VLOOKUP(B25,Uzun!$F$8:$N$983,9,0)))</f>
        <v>495</v>
      </c>
      <c r="H25" s="332">
        <f>IF(ISERROR(VLOOKUP(B25,Uzun!$F$8:$O$983,10,0)),"",(VLOOKUP(B25,Uzun!$F$8:$O$983,10,0)))</f>
        <v>11</v>
      </c>
      <c r="I25" s="276" t="str">
        <f>IF(ISERROR(VLOOKUP(B25,'5000m. KROS'!$E$8:$F$967,2,0)),"",(VLOOKUP(B25,'5000m. KROS'!$E$8:$H$971,2,0)))</f>
        <v>DNF</v>
      </c>
      <c r="J25" s="330">
        <f>IF(ISERROR(VLOOKUP(B25,'5000m. KROS'!$E$8:$G$967,3,0)),"",(VLOOKUP(B25,'5000m. KROS'!$E$8:$G$967,3,0)))</f>
        <v>0</v>
      </c>
      <c r="K25" s="244">
        <f t="shared" si="0"/>
        <v>28</v>
      </c>
    </row>
    <row r="26" spans="1:11" ht="50.25" customHeight="1">
      <c r="A26" s="190">
        <v>19</v>
      </c>
      <c r="B26" s="247" t="s">
        <v>368</v>
      </c>
      <c r="C26" s="248">
        <f>IF(ISERROR(VLOOKUP(B26,'100m.'!$E$8:$F$990,2,0)),"",(VLOOKUP(B26,'100m.'!$E$8:$H$990,2,0)))</f>
        <v>1341</v>
      </c>
      <c r="D26" s="249">
        <f>IF(ISERROR(VLOOKUP(B26,'100m.'!$E$8:$G$990,3,0)),"",(VLOOKUP(B26,'100m.'!$E$8:$G$990,3,0)))</f>
        <v>5</v>
      </c>
      <c r="E26" s="329" t="str">
        <f>IF(ISERROR(VLOOKUP(B26,Yüksek!$F$8:$BO$998,62,0)),"",(VLOOKUP(B26,Yüksek!$F$8:$BO$998,62,0)))</f>
        <v>NM</v>
      </c>
      <c r="F26" s="330">
        <f>IF(ISERROR(VLOOKUP(B26,Yüksek!$F$8:$BP$998,63,0)),"",(VLOOKUP(B26,Yüksek!$F$8:$BP$998,63,0)))</f>
        <v>0</v>
      </c>
      <c r="G26" s="331">
        <f>IF(ISERROR(VLOOKUP(B26,Uzun!$F$8:$N$983,9,0)),"",(VLOOKUP(B26,Uzun!$F$8:$N$983,9,0)))</f>
        <v>448</v>
      </c>
      <c r="H26" s="332">
        <f>IF(ISERROR(VLOOKUP(B26,Uzun!$F$8:$O$983,10,0)),"",(VLOOKUP(B26,Uzun!$F$8:$O$983,10,0)))</f>
        <v>4</v>
      </c>
      <c r="I26" s="276">
        <f>IF(ISERROR(VLOOKUP(B26,'5000m. KROS'!$E$8:$F$967,2,0)),"",(VLOOKUP(B26,'5000m. KROS'!$E$8:$H$971,2,0)))</f>
        <v>1442</v>
      </c>
      <c r="J26" s="330">
        <f>IF(ISERROR(VLOOKUP(B26,'5000m. KROS'!$E$8:$G$967,3,0)),"",(VLOOKUP(B26,'5000m. KROS'!$E$8:$G$967,3,0)))</f>
        <v>19</v>
      </c>
      <c r="K26" s="244">
        <f t="shared" si="0"/>
        <v>28</v>
      </c>
    </row>
    <row r="27" spans="1:11" ht="50.25" customHeight="1">
      <c r="A27" s="190">
        <v>20</v>
      </c>
      <c r="B27" s="247" t="s">
        <v>395</v>
      </c>
      <c r="C27" s="248">
        <f>IF(ISERROR(VLOOKUP(B27,'100m.'!$E$8:$F$990,2,0)),"",(VLOOKUP(B27,'100m.'!$E$8:$H$990,2,0)))</f>
        <v>1307</v>
      </c>
      <c r="D27" s="249">
        <f>IF(ISERROR(VLOOKUP(B27,'100m.'!$E$8:$G$990,3,0)),"",(VLOOKUP(B27,'100m.'!$E$8:$G$990,3,0)))</f>
        <v>8</v>
      </c>
      <c r="E27" s="329">
        <f>IF(ISERROR(VLOOKUP(B27,Yüksek!$F$8:$BO$998,62,0)),"",(VLOOKUP(B27,Yüksek!$F$8:$BO$998,62,0)))</f>
        <v>140</v>
      </c>
      <c r="F27" s="330">
        <f>IF(ISERROR(VLOOKUP(B27,Yüksek!$F$8:$BP$998,63,0)),"",(VLOOKUP(B27,Yüksek!$F$8:$BP$998,63,0)))</f>
        <v>6</v>
      </c>
      <c r="G27" s="331">
        <f>IF(ISERROR(VLOOKUP(B27,Uzun!$F$8:$N$983,9,0)),"",(VLOOKUP(B27,Uzun!$F$8:$N$983,9,0)))</f>
        <v>452</v>
      </c>
      <c r="H27" s="332">
        <f>IF(ISERROR(VLOOKUP(B27,Uzun!$F$8:$O$983,10,0)),"",(VLOOKUP(B27,Uzun!$F$8:$O$983,10,0)))</f>
        <v>5</v>
      </c>
      <c r="I27" s="276">
        <f>IF(ISERROR(VLOOKUP(B27,'5000m. KROS'!$E$8:$F$967,2,0)),"",(VLOOKUP(B27,'5000m. KROS'!$E$8:$H$971,2,0)))</f>
        <v>1750</v>
      </c>
      <c r="J27" s="330">
        <f>IF(ISERROR(VLOOKUP(B27,'5000m. KROS'!$E$8:$G$967,3,0)),"",(VLOOKUP(B27,'5000m. KROS'!$E$8:$G$967,3,0)))</f>
        <v>6</v>
      </c>
      <c r="K27" s="244">
        <f t="shared" si="0"/>
        <v>25</v>
      </c>
    </row>
    <row r="28" spans="1:11" ht="50.25" customHeight="1">
      <c r="A28" s="190">
        <v>21</v>
      </c>
      <c r="B28" s="247" t="s">
        <v>600</v>
      </c>
      <c r="C28" s="248">
        <f>IF(ISERROR(VLOOKUP(B28,'100m.'!$E$8:$F$990,2,0)),"",(VLOOKUP(B28,'100m.'!$E$8:$H$990,2,0)))</f>
        <v>1294</v>
      </c>
      <c r="D28" s="249">
        <f>IF(ISERROR(VLOOKUP(B28,'100m.'!$E$8:$G$990,3,0)),"",(VLOOKUP(B28,'100m.'!$E$8:$G$990,3,0)))</f>
        <v>10</v>
      </c>
      <c r="E28" s="329">
        <f>IF(ISERROR(VLOOKUP(B28,Yüksek!$F$8:$BO$998,62,0)),"",(VLOOKUP(B28,Yüksek!$F$8:$BO$998,62,0)))</f>
        <v>135</v>
      </c>
      <c r="F28" s="330">
        <f>IF(ISERROR(VLOOKUP(B28,Yüksek!$F$8:$BP$998,63,0)),"",(VLOOKUP(B28,Yüksek!$F$8:$BP$998,63,0)))</f>
        <v>4.5</v>
      </c>
      <c r="G28" s="331">
        <f>IF(ISERROR(VLOOKUP(B28,Uzun!$F$8:$N$983,9,0)),"",(VLOOKUP(B28,Uzun!$F$8:$N$983,9,0)))</f>
        <v>442</v>
      </c>
      <c r="H28" s="332">
        <f>IF(ISERROR(VLOOKUP(B28,Uzun!$F$8:$O$983,10,0)),"",(VLOOKUP(B28,Uzun!$F$8:$O$983,10,0)))</f>
        <v>2</v>
      </c>
      <c r="I28" s="276">
        <f>IF(ISERROR(VLOOKUP(B28,'5000m. KROS'!$E$8:$F$967,2,0)),"",(VLOOKUP(B28,'5000m. KROS'!$E$8:$H$971,2,0)))</f>
        <v>1638</v>
      </c>
      <c r="J28" s="330">
        <f>IF(ISERROR(VLOOKUP(B28,'5000m. KROS'!$E$8:$G$967,3,0)),"",(VLOOKUP(B28,'5000m. KROS'!$E$8:$G$967,3,0)))</f>
        <v>8</v>
      </c>
      <c r="K28" s="244">
        <f t="shared" si="0"/>
        <v>24.5</v>
      </c>
    </row>
    <row r="29" spans="1:11" ht="50.25" customHeight="1">
      <c r="A29" s="190">
        <v>22</v>
      </c>
      <c r="B29" s="247" t="s">
        <v>507</v>
      </c>
      <c r="C29" s="248">
        <f>IF(ISERROR(VLOOKUP(B29,'100m.'!$E$8:$F$990,2,0)),"",(VLOOKUP(B29,'100m.'!$E$8:$H$990,2,0)))</f>
        <v>1349</v>
      </c>
      <c r="D29" s="249">
        <f>IF(ISERROR(VLOOKUP(B29,'100m.'!$E$8:$G$990,3,0)),"",(VLOOKUP(B29,'100m.'!$E$8:$G$990,3,0)))</f>
        <v>3</v>
      </c>
      <c r="E29" s="329" t="str">
        <f>IF(ISERROR(VLOOKUP(B29,Yüksek!$F$8:$BO$998,62,0)),"",(VLOOKUP(B29,Yüksek!$F$8:$BO$998,62,0)))</f>
        <v>DNS</v>
      </c>
      <c r="F29" s="330">
        <f>IF(ISERROR(VLOOKUP(B29,Yüksek!$F$8:$BP$998,63,0)),"",(VLOOKUP(B29,Yüksek!$F$8:$BP$998,63,0)))</f>
        <v>0</v>
      </c>
      <c r="G29" s="331">
        <f>IF(ISERROR(VLOOKUP(B29,Uzun!$F$8:$N$983,9,0)),"",(VLOOKUP(B29,Uzun!$F$8:$N$983,9,0)))</f>
        <v>414</v>
      </c>
      <c r="H29" s="332">
        <f>IF(ISERROR(VLOOKUP(B29,Uzun!$F$8:$O$983,10,0)),"",(VLOOKUP(B29,Uzun!$F$8:$O$983,10,0)))</f>
        <v>1</v>
      </c>
      <c r="I29" s="276">
        <f>IF(ISERROR(VLOOKUP(B29,'5000m. KROS'!$E$8:$F$967,2,0)),"",(VLOOKUP(B29,'5000m. KROS'!$E$8:$H$971,2,0)))</f>
        <v>1528</v>
      </c>
      <c r="J29" s="330">
        <f>IF(ISERROR(VLOOKUP(B29,'5000m. KROS'!$E$8:$G$967,3,0)),"",(VLOOKUP(B29,'5000m. KROS'!$E$8:$G$967,3,0)))</f>
        <v>13</v>
      </c>
      <c r="K29" s="244">
        <f t="shared" si="0"/>
        <v>17</v>
      </c>
    </row>
    <row r="30" spans="1:11" ht="50.25" customHeight="1">
      <c r="A30" s="190"/>
      <c r="B30" s="247"/>
      <c r="C30" s="248">
        <f>IF(ISERROR(VLOOKUP(B30,'100m.'!$E$8:$F$990,2,0)),"",(VLOOKUP(B30,'100m.'!$E$8:$H$990,2,0)))</f>
      </c>
      <c r="D30" s="249">
        <f>IF(ISERROR(VLOOKUP(B30,'100m.'!$E$8:$G$990,3,0)),"",(VLOOKUP(B30,'100m.'!$E$8:$G$990,3,0)))</f>
      </c>
      <c r="E30" s="329">
        <f>IF(ISERROR(VLOOKUP(B30,Yüksek!$F$8:$BO$998,62,0)),"",(VLOOKUP(B30,Yüksek!$F$8:$BO$998,62,0)))</f>
      </c>
      <c r="F30" s="330">
        <f>IF(ISERROR(VLOOKUP(B30,Yüksek!$F$8:$BP$998,63,0)),"",(VLOOKUP(B30,Yüksek!$F$8:$BP$998,63,0)))</f>
      </c>
      <c r="G30" s="331">
        <f>IF(ISERROR(VLOOKUP(B30,Uzun!$F$8:$N$983,9,0)),"",(VLOOKUP(B30,Uzun!$F$8:$N$983,9,0)))</f>
      </c>
      <c r="H30" s="332">
        <f>IF(ISERROR(VLOOKUP(B30,Uzun!$F$8:$O$983,10,0)),"",(VLOOKUP(B30,Uzun!$F$8:$O$983,10,0)))</f>
      </c>
      <c r="I30" s="329">
        <f>IF(ISERROR(VLOOKUP(B30,'5000m. KROS'!$E$8:$F$967,2,0)),"",(VLOOKUP(B30,'5000m. KROS'!$E$8:$H$971,2,0)))</f>
      </c>
      <c r="J30" s="330">
        <f>IF(ISERROR(VLOOKUP(B30,'5000m. KROS'!$E$8:$G$967,3,0)),"",(VLOOKUP(B30,'5000m. KROS'!$E$8:$G$967,3,0)))</f>
      </c>
      <c r="K30" s="244"/>
    </row>
    <row r="31" spans="1:11" ht="50.25" customHeight="1">
      <c r="A31" s="190"/>
      <c r="B31" s="247"/>
      <c r="C31" s="248">
        <f>IF(ISERROR(VLOOKUP(B31,'100m.'!$E$8:$F$990,2,0)),"",(VLOOKUP(B31,'100m.'!$E$8:$H$990,2,0)))</f>
      </c>
      <c r="D31" s="249">
        <f>IF(ISERROR(VLOOKUP(B31,'100m.'!$E$8:$G$990,3,0)),"",(VLOOKUP(B31,'100m.'!$E$8:$G$990,3,0)))</f>
      </c>
      <c r="E31" s="329">
        <f>IF(ISERROR(VLOOKUP(B31,Yüksek!$F$8:$BO$998,62,0)),"",(VLOOKUP(B31,Yüksek!$F$8:$BO$998,62,0)))</f>
      </c>
      <c r="F31" s="330">
        <f>IF(ISERROR(VLOOKUP(B31,Yüksek!$F$8:$BP$998,63,0)),"",(VLOOKUP(B31,Yüksek!$F$8:$BP$998,63,0)))</f>
      </c>
      <c r="G31" s="331">
        <f>IF(ISERROR(VLOOKUP(B31,Uzun!$F$8:$N$983,9,0)),"",(VLOOKUP(B31,Uzun!$F$8:$N$983,9,0)))</f>
      </c>
      <c r="H31" s="332">
        <f>IF(ISERROR(VLOOKUP(B31,Uzun!$F$8:$O$983,10,0)),"",(VLOOKUP(B31,Uzun!$F$8:$O$983,10,0)))</f>
      </c>
      <c r="I31" s="329">
        <f>IF(ISERROR(VLOOKUP(B31,'5000m. KROS'!$E$8:$F$967,2,0)),"",(VLOOKUP(B31,'5000m. KROS'!$E$8:$H$971,2,0)))</f>
      </c>
      <c r="J31" s="330">
        <f>IF(ISERROR(VLOOKUP(B31,'5000m. KROS'!$E$8:$G$967,3,0)),"",(VLOOKUP(B31,'5000m. KROS'!$E$8:$G$967,3,0)))</f>
      </c>
      <c r="K31" s="244"/>
    </row>
    <row r="32" spans="1:13" ht="50.25" customHeight="1">
      <c r="A32" s="509" t="s">
        <v>169</v>
      </c>
      <c r="B32" s="509"/>
      <c r="C32" s="509"/>
      <c r="D32" s="509"/>
      <c r="E32" s="509"/>
      <c r="F32" s="509"/>
      <c r="G32" s="509"/>
      <c r="H32" s="509"/>
      <c r="I32" s="509"/>
      <c r="J32" s="509"/>
      <c r="K32" s="509"/>
      <c r="L32" s="509"/>
      <c r="M32" s="509"/>
    </row>
    <row r="33" spans="1:13" ht="34.5" customHeight="1">
      <c r="A33" s="512" t="str">
        <f>'YARIŞMA BİLGİLERİ'!F21</f>
        <v>Erkekler</v>
      </c>
      <c r="B33" s="512"/>
      <c r="C33" s="512"/>
      <c r="D33" s="512"/>
      <c r="E33" s="512"/>
      <c r="F33" s="512"/>
      <c r="G33" s="512"/>
      <c r="H33" s="512"/>
      <c r="I33" s="512"/>
      <c r="J33" s="512"/>
      <c r="K33" s="512"/>
      <c r="L33" s="512"/>
      <c r="M33" s="512"/>
    </row>
    <row r="34" spans="1:13" ht="24" customHeight="1">
      <c r="A34" s="517" t="s">
        <v>131</v>
      </c>
      <c r="B34" s="517" t="s">
        <v>219</v>
      </c>
      <c r="C34" s="519" t="s">
        <v>223</v>
      </c>
      <c r="D34" s="520"/>
      <c r="E34" s="519" t="s">
        <v>146</v>
      </c>
      <c r="F34" s="520"/>
      <c r="G34" s="519" t="s">
        <v>147</v>
      </c>
      <c r="H34" s="520"/>
      <c r="I34" s="519" t="s">
        <v>214</v>
      </c>
      <c r="J34" s="520"/>
      <c r="K34" s="510" t="s">
        <v>132</v>
      </c>
      <c r="L34" s="510" t="s">
        <v>133</v>
      </c>
      <c r="M34" s="510" t="s">
        <v>134</v>
      </c>
    </row>
    <row r="35" spans="1:13" ht="24" customHeight="1">
      <c r="A35" s="517"/>
      <c r="B35" s="517"/>
      <c r="C35" s="322" t="s">
        <v>26</v>
      </c>
      <c r="D35" s="323" t="s">
        <v>104</v>
      </c>
      <c r="E35" s="322" t="s">
        <v>26</v>
      </c>
      <c r="F35" s="323" t="s">
        <v>104</v>
      </c>
      <c r="G35" s="322" t="s">
        <v>26</v>
      </c>
      <c r="H35" s="323" t="s">
        <v>104</v>
      </c>
      <c r="I35" s="322" t="s">
        <v>26</v>
      </c>
      <c r="J35" s="323" t="s">
        <v>104</v>
      </c>
      <c r="K35" s="511"/>
      <c r="L35" s="511"/>
      <c r="M35" s="511"/>
    </row>
    <row r="36" spans="1:13" ht="51" customHeight="1">
      <c r="A36" s="190">
        <v>1</v>
      </c>
      <c r="B36" s="247" t="s">
        <v>579</v>
      </c>
      <c r="C36" s="248">
        <f>IF(ISERROR(VLOOKUP(B36,'110m.Eng'!$E$8:$F$1000,2,0)),"",(VLOOKUP(B36,'110m.Eng'!$E$8:$H$1000,2,0)))</f>
        <v>1653</v>
      </c>
      <c r="D36" s="249">
        <f>IF(ISERROR(VLOOKUP(B36,'110m.Eng'!$E$8:$G$1000,3,0)),"",(VLOOKUP(B36,'110m.Eng'!$E$8:$G$1000,3,0)))</f>
        <v>22</v>
      </c>
      <c r="E36" s="250">
        <f>IF(ISERROR(VLOOKUP(B36,'1500m.'!$E$8:$F$973,2,0)),"",(VLOOKUP(B36,'1500m.'!$E$8:$H$973,2,0)))</f>
        <v>44514</v>
      </c>
      <c r="F36" s="251">
        <f>IF(ISERROR(VLOOKUP(B36,'1500m.'!$E$8:$G$973,3,0)),"",(VLOOKUP(B36,'1500m.'!$E$8:$G$973,3,0)))</f>
        <v>10</v>
      </c>
      <c r="G36" s="252">
        <f>IF(ISERROR(VLOOKUP(B36,Gülle!$F$8:$N$983,9,0)),"",(VLOOKUP(B36,Gülle!$F$8:$N$983,9,0)))</f>
        <v>1222</v>
      </c>
      <c r="H36" s="253">
        <f>IF(ISERROR(VLOOKUP(B36,Gülle!$F$8:$O$983,10,0)),"",(VLOOKUP(B36,Gülle!$F$8:$O$983,10,0)))</f>
        <v>20</v>
      </c>
      <c r="I36" s="254">
        <f>IF(ISERROR(VLOOKUP(B36,'4x100m.'!$E$8:$F$1000,2,0)),"",(VLOOKUP(B36,'4x100m.'!$E$8:$H$1000,2,0)))</f>
        <v>4704</v>
      </c>
      <c r="J36" s="251">
        <f>IF(ISERROR(VLOOKUP(B36,'4x100m.'!$E$8:$G$1000,3,0)),"",(VLOOKUP(B36,'4x100m.'!$E$8:$G$1000,3,0)))</f>
        <v>22</v>
      </c>
      <c r="K36" s="245">
        <f>IF(ISERROR(VLOOKUP(B36,'Genel Puan Tablosu'!$B$8:$K$31,10,0)),"",(VLOOKUP(B36,'Genel Puan Tablosu'!$B$8:$K$31,10,0)))</f>
        <v>77</v>
      </c>
      <c r="L36" s="245">
        <f aca="true" t="shared" si="1" ref="L36:L57">SUM(D36,F36,H36,J36)</f>
        <v>74</v>
      </c>
      <c r="M36" s="246">
        <f aca="true" t="shared" si="2" ref="M36:M57">SUM(K36,L36)</f>
        <v>151</v>
      </c>
    </row>
    <row r="37" spans="1:13" ht="51" customHeight="1">
      <c r="A37" s="190">
        <v>2</v>
      </c>
      <c r="B37" s="247" t="s">
        <v>357</v>
      </c>
      <c r="C37" s="248">
        <f>IF(ISERROR(VLOOKUP(B37,'110m.Eng'!$E$8:$F$1000,2,0)),"",(VLOOKUP(B37,'110m.Eng'!$E$8:$H$1000,2,0)))</f>
        <v>1966</v>
      </c>
      <c r="D37" s="249">
        <f>IF(ISERROR(VLOOKUP(B37,'110m.Eng'!$E$8:$G$1000,3,0)),"",(VLOOKUP(B37,'110m.Eng'!$E$8:$G$1000,3,0)))</f>
        <v>15</v>
      </c>
      <c r="E37" s="250">
        <f>IF(ISERROR(VLOOKUP(B37,'1500m.'!$E$8:$F$973,2,0)),"",(VLOOKUP(B37,'1500m.'!$E$8:$H$973,2,0)))</f>
        <v>44436</v>
      </c>
      <c r="F37" s="251">
        <f>IF(ISERROR(VLOOKUP(B37,'1500m.'!$E$8:$G$973,3,0)),"",(VLOOKUP(B37,'1500m.'!$E$8:$G$973,3,0)))</f>
        <v>11</v>
      </c>
      <c r="G37" s="252">
        <f>IF(ISERROR(VLOOKUP(B37,Gülle!$F$8:$N$983,9,0)),"",(VLOOKUP(B37,Gülle!$F$8:$N$983,9,0)))</f>
        <v>1255</v>
      </c>
      <c r="H37" s="253">
        <f>IF(ISERROR(VLOOKUP(B37,Gülle!$F$8:$O$983,10,0)),"",(VLOOKUP(B37,Gülle!$F$8:$O$983,10,0)))</f>
        <v>21</v>
      </c>
      <c r="I37" s="254">
        <f>IF(ISERROR(VLOOKUP(B37,'4x100m.'!$E$8:$F$1000,2,0)),"",(VLOOKUP(B37,'4x100m.'!$E$8:$H$1000,2,0)))</f>
        <v>4849</v>
      </c>
      <c r="J37" s="251">
        <f>IF(ISERROR(VLOOKUP(B37,'4x100m.'!$E$8:$G$1000,3,0)),"",(VLOOKUP(B37,'4x100m.'!$E$8:$G$1000,3,0)))</f>
        <v>21</v>
      </c>
      <c r="K37" s="245">
        <f>IF(ISERROR(VLOOKUP(B37,'Genel Puan Tablosu'!$B$8:$K$31,10,0)),"",(VLOOKUP(B37,'Genel Puan Tablosu'!$B$8:$K$31,10,0)))</f>
        <v>63</v>
      </c>
      <c r="L37" s="245">
        <f t="shared" si="1"/>
        <v>68</v>
      </c>
      <c r="M37" s="246">
        <f t="shared" si="2"/>
        <v>131</v>
      </c>
    </row>
    <row r="38" spans="1:13" ht="51" customHeight="1">
      <c r="A38" s="190">
        <v>3</v>
      </c>
      <c r="B38" s="247" t="s">
        <v>333</v>
      </c>
      <c r="C38" s="248">
        <f>IF(ISERROR(VLOOKUP(B38,'110m.Eng'!$E$8:$F$1000,2,0)),"",(VLOOKUP(B38,'110m.Eng'!$E$8:$H$1000,2,0)))</f>
        <v>1956</v>
      </c>
      <c r="D38" s="249">
        <f>IF(ISERROR(VLOOKUP(B38,'110m.Eng'!$E$8:$G$1000,3,0)),"",(VLOOKUP(B38,'110m.Eng'!$E$8:$G$1000,3,0)))</f>
        <v>16</v>
      </c>
      <c r="E38" s="250">
        <f>IF(ISERROR(VLOOKUP(B38,'1500m.'!$E$8:$F$973,2,0)),"",(VLOOKUP(B38,'1500m.'!$E$8:$H$973,2,0)))</f>
        <v>42445</v>
      </c>
      <c r="F38" s="251">
        <f>IF(ISERROR(VLOOKUP(B38,'1500m.'!$E$8:$G$973,3,0)),"",(VLOOKUP(B38,'1500m.'!$E$8:$G$973,3,0)))</f>
        <v>18</v>
      </c>
      <c r="G38" s="252">
        <f>IF(ISERROR(VLOOKUP(B38,Gülle!$F$8:$N$983,9,0)),"",(VLOOKUP(B38,Gülle!$F$8:$N$983,9,0)))</f>
        <v>1188</v>
      </c>
      <c r="H38" s="253">
        <f>IF(ISERROR(VLOOKUP(B38,Gülle!$F$8:$O$983,10,0)),"",(VLOOKUP(B38,Gülle!$F$8:$O$983,10,0)))</f>
        <v>19</v>
      </c>
      <c r="I38" s="254">
        <f>IF(ISERROR(VLOOKUP(B38,'4x100m.'!$E$8:$F$1000,2,0)),"",(VLOOKUP(B38,'4x100m.'!$E$8:$H$1000,2,0)))</f>
        <v>4850</v>
      </c>
      <c r="J38" s="251">
        <f>IF(ISERROR(VLOOKUP(B38,'4x100m.'!$E$8:$G$1000,3,0)),"",(VLOOKUP(B38,'4x100m.'!$E$8:$G$1000,3,0)))</f>
        <v>20</v>
      </c>
      <c r="K38" s="245">
        <f>IF(ISERROR(VLOOKUP(B38,'Genel Puan Tablosu'!$B$8:$K$31,10,0)),"",(VLOOKUP(B38,'Genel Puan Tablosu'!$B$8:$K$31,10,0)))</f>
        <v>57</v>
      </c>
      <c r="L38" s="245">
        <f t="shared" si="1"/>
        <v>73</v>
      </c>
      <c r="M38" s="246">
        <f t="shared" si="2"/>
        <v>130</v>
      </c>
    </row>
    <row r="39" spans="1:13" ht="51" customHeight="1">
      <c r="A39" s="190">
        <v>4</v>
      </c>
      <c r="B39" s="247" t="s">
        <v>236</v>
      </c>
      <c r="C39" s="248">
        <f>IF(ISERROR(VLOOKUP(B39,'110m.Eng'!$E$8:$F$1000,2,0)),"",(VLOOKUP(B39,'110m.Eng'!$E$8:$H$1000,2,0)))</f>
        <v>1865</v>
      </c>
      <c r="D39" s="249">
        <f>IF(ISERROR(VLOOKUP(B39,'110m.Eng'!$E$8:$G$1000,3,0)),"",(VLOOKUP(B39,'110m.Eng'!$E$8:$G$1000,3,0)))</f>
        <v>21</v>
      </c>
      <c r="E39" s="250">
        <f>IF(ISERROR(VLOOKUP(B39,'1500m.'!$E$8:$F$973,2,0)),"",(VLOOKUP(B39,'1500m.'!$E$8:$H$973,2,0)))</f>
        <v>42705</v>
      </c>
      <c r="F39" s="251">
        <f>IF(ISERROR(VLOOKUP(B39,'1500m.'!$E$8:$G$973,3,0)),"",(VLOOKUP(B39,'1500m.'!$E$8:$G$973,3,0)))</f>
        <v>16</v>
      </c>
      <c r="G39" s="252">
        <f>IF(ISERROR(VLOOKUP(B39,Gülle!$F$8:$N$983,9,0)),"",(VLOOKUP(B39,Gülle!$F$8:$N$983,9,0)))</f>
        <v>988</v>
      </c>
      <c r="H39" s="253">
        <f>IF(ISERROR(VLOOKUP(B39,Gülle!$F$8:$O$983,10,0)),"",(VLOOKUP(B39,Gülle!$F$8:$O$983,10,0)))</f>
        <v>15</v>
      </c>
      <c r="I39" s="254">
        <f>IF(ISERROR(VLOOKUP(B39,'4x100m.'!$E$8:$F$1000,2,0)),"",(VLOOKUP(B39,'4x100m.'!$E$8:$H$1000,2,0)))</f>
        <v>5213</v>
      </c>
      <c r="J39" s="251">
        <f>IF(ISERROR(VLOOKUP(B39,'4x100m.'!$E$8:$G$1000,3,0)),"",(VLOOKUP(B39,'4x100m.'!$E$8:$G$1000,3,0)))</f>
        <v>9</v>
      </c>
      <c r="K39" s="245">
        <f>IF(ISERROR(VLOOKUP(B39,'Genel Puan Tablosu'!$B$8:$K$31,10,0)),"",(VLOOKUP(B39,'Genel Puan Tablosu'!$B$8:$K$31,10,0)))</f>
        <v>67</v>
      </c>
      <c r="L39" s="245">
        <f t="shared" si="1"/>
        <v>61</v>
      </c>
      <c r="M39" s="246">
        <f t="shared" si="2"/>
        <v>128</v>
      </c>
    </row>
    <row r="40" spans="1:13" ht="51" customHeight="1">
      <c r="A40" s="190">
        <v>5</v>
      </c>
      <c r="B40" s="247" t="s">
        <v>547</v>
      </c>
      <c r="C40" s="248">
        <f>IF(ISERROR(VLOOKUP(B40,'110m.Eng'!$E$8:$F$1000,2,0)),"",(VLOOKUP(B40,'110m.Eng'!$E$8:$H$1000,2,0)))</f>
        <v>1872</v>
      </c>
      <c r="D40" s="249">
        <f>IF(ISERROR(VLOOKUP(B40,'110m.Eng'!$E$8:$G$1000,3,0)),"",(VLOOKUP(B40,'110m.Eng'!$E$8:$G$1000,3,0)))</f>
        <v>19</v>
      </c>
      <c r="E40" s="250">
        <f>IF(ISERROR(VLOOKUP(B40,'1500m.'!$E$8:$F$973,2,0)),"",(VLOOKUP(B40,'1500m.'!$E$8:$H$973,2,0)))</f>
        <v>42914</v>
      </c>
      <c r="F40" s="251">
        <f>IF(ISERROR(VLOOKUP(B40,'1500m.'!$E$8:$G$973,3,0)),"",(VLOOKUP(B40,'1500m.'!$E$8:$G$973,3,0)))</f>
        <v>14</v>
      </c>
      <c r="G40" s="252">
        <f>IF(ISERROR(VLOOKUP(B40,Gülle!$F$8:$N$983,9,0)),"",(VLOOKUP(B40,Gülle!$F$8:$N$983,9,0)))</f>
        <v>790</v>
      </c>
      <c r="H40" s="253">
        <f>IF(ISERROR(VLOOKUP(B40,Gülle!$F$8:$O$983,10,0)),"",(VLOOKUP(B40,Gülle!$F$8:$O$983,10,0)))</f>
        <v>6</v>
      </c>
      <c r="I40" s="254">
        <f>IF(ISERROR(VLOOKUP(B40,'4x100m.'!$E$8:$F$1000,2,0)),"",(VLOOKUP(B40,'4x100m.'!$E$8:$H$1000,2,0)))</f>
        <v>5001</v>
      </c>
      <c r="J40" s="251">
        <f>IF(ISERROR(VLOOKUP(B40,'4x100m.'!$E$8:$G$1000,3,0)),"",(VLOOKUP(B40,'4x100m.'!$E$8:$G$1000,3,0)))</f>
        <v>15</v>
      </c>
      <c r="K40" s="245">
        <f>IF(ISERROR(VLOOKUP(B40,'Genel Puan Tablosu'!$B$8:$K$31,10,0)),"",(VLOOKUP(B40,'Genel Puan Tablosu'!$B$8:$K$31,10,0)))</f>
        <v>68</v>
      </c>
      <c r="L40" s="245">
        <f t="shared" si="1"/>
        <v>54</v>
      </c>
      <c r="M40" s="246">
        <f t="shared" si="2"/>
        <v>122</v>
      </c>
    </row>
    <row r="41" spans="1:13" ht="51" customHeight="1">
      <c r="A41" s="190">
        <v>6</v>
      </c>
      <c r="B41" s="247" t="s">
        <v>409</v>
      </c>
      <c r="C41" s="248">
        <f>IF(ISERROR(VLOOKUP(B41,'110m.Eng'!$E$8:$F$1000,2,0)),"",(VLOOKUP(B41,'110m.Eng'!$E$8:$H$1000,2,0)))</f>
        <v>2052</v>
      </c>
      <c r="D41" s="249">
        <f>IF(ISERROR(VLOOKUP(B41,'110m.Eng'!$E$8:$G$1000,3,0)),"",(VLOOKUP(B41,'110m.Eng'!$E$8:$G$1000,3,0)))</f>
        <v>11</v>
      </c>
      <c r="E41" s="250">
        <f>IF(ISERROR(VLOOKUP(B41,'1500m.'!$E$8:$F$973,2,0)),"",(VLOOKUP(B41,'1500m.'!$E$8:$H$973,2,0)))</f>
        <v>41418</v>
      </c>
      <c r="F41" s="251">
        <f>IF(ISERROR(VLOOKUP(B41,'1500m.'!$E$8:$G$973,3,0)),"",(VLOOKUP(B41,'1500m.'!$E$8:$G$973,3,0)))</f>
        <v>22</v>
      </c>
      <c r="G41" s="252">
        <f>IF(ISERROR(VLOOKUP(B41,Gülle!$F$8:$N$983,9,0)),"",(VLOOKUP(B41,Gülle!$F$8:$N$983,9,0)))</f>
        <v>1027</v>
      </c>
      <c r="H41" s="253">
        <f>IF(ISERROR(VLOOKUP(B41,Gülle!$F$8:$O$983,10,0)),"",(VLOOKUP(B41,Gülle!$F$8:$O$983,10,0)))</f>
        <v>17</v>
      </c>
      <c r="I41" s="254">
        <f>IF(ISERROR(VLOOKUP(B41,'4x100m.'!$E$8:$F$1000,2,0)),"",(VLOOKUP(B41,'4x100m.'!$E$8:$H$1000,2,0)))</f>
        <v>4944</v>
      </c>
      <c r="J41" s="251">
        <f>IF(ISERROR(VLOOKUP(B41,'4x100m.'!$E$8:$G$1000,3,0)),"",(VLOOKUP(B41,'4x100m.'!$E$8:$G$1000,3,0)))</f>
        <v>19</v>
      </c>
      <c r="K41" s="245">
        <f>IF(ISERROR(VLOOKUP(B41,'Genel Puan Tablosu'!$B$8:$K$31,10,0)),"",(VLOOKUP(B41,'Genel Puan Tablosu'!$B$8:$K$31,10,0)))</f>
        <v>52</v>
      </c>
      <c r="L41" s="245">
        <f t="shared" si="1"/>
        <v>69</v>
      </c>
      <c r="M41" s="246">
        <f t="shared" si="2"/>
        <v>121</v>
      </c>
    </row>
    <row r="42" spans="1:13" ht="51" customHeight="1">
      <c r="A42" s="190">
        <v>7</v>
      </c>
      <c r="B42" s="247" t="s">
        <v>351</v>
      </c>
      <c r="C42" s="248">
        <f>IF(ISERROR(VLOOKUP(B42,'110m.Eng'!$E$8:$F$1000,2,0)),"",(VLOOKUP(B42,'110m.Eng'!$E$8:$H$1000,2,0)))</f>
        <v>1926</v>
      </c>
      <c r="D42" s="249">
        <f>IF(ISERROR(VLOOKUP(B42,'110m.Eng'!$E$8:$G$1000,3,0)),"",(VLOOKUP(B42,'110m.Eng'!$E$8:$G$1000,3,0)))</f>
        <v>17</v>
      </c>
      <c r="E42" s="250">
        <f>IF(ISERROR(VLOOKUP(B42,'1500m.'!$E$8:$F$973,2,0)),"",(VLOOKUP(B42,'1500m.'!$E$8:$H$973,2,0)))</f>
        <v>43161</v>
      </c>
      <c r="F42" s="251">
        <f>IF(ISERROR(VLOOKUP(B42,'1500m.'!$E$8:$G$973,3,0)),"",(VLOOKUP(B42,'1500m.'!$E$8:$G$973,3,0)))</f>
        <v>13</v>
      </c>
      <c r="G42" s="252">
        <f>IF(ISERROR(VLOOKUP(B42,Gülle!$F$8:$N$983,9,0)),"",(VLOOKUP(B42,Gülle!$F$8:$N$983,9,0)))</f>
        <v>963</v>
      </c>
      <c r="H42" s="253">
        <f>IF(ISERROR(VLOOKUP(B42,Gülle!$F$8:$O$983,10,0)),"",(VLOOKUP(B42,Gülle!$F$8:$O$983,10,0)))</f>
        <v>13</v>
      </c>
      <c r="I42" s="254">
        <f>IF(ISERROR(VLOOKUP(B42,'4x100m.'!$E$8:$F$1000,2,0)),"",(VLOOKUP(B42,'4x100m.'!$E$8:$H$1000,2,0)))</f>
        <v>4993</v>
      </c>
      <c r="J42" s="251">
        <f>IF(ISERROR(VLOOKUP(B42,'4x100m.'!$E$8:$G$1000,3,0)),"",(VLOOKUP(B42,'4x100m.'!$E$8:$G$1000,3,0)))</f>
        <v>16</v>
      </c>
      <c r="K42" s="245">
        <f>IF(ISERROR(VLOOKUP(B42,'Genel Puan Tablosu'!$B$8:$K$31,10,0)),"",(VLOOKUP(B42,'Genel Puan Tablosu'!$B$8:$K$31,10,0)))</f>
        <v>60.5</v>
      </c>
      <c r="L42" s="245">
        <f t="shared" si="1"/>
        <v>59</v>
      </c>
      <c r="M42" s="246">
        <f t="shared" si="2"/>
        <v>119.5</v>
      </c>
    </row>
    <row r="43" spans="1:13" ht="51" customHeight="1">
      <c r="A43" s="190">
        <v>8</v>
      </c>
      <c r="B43" s="247" t="s">
        <v>383</v>
      </c>
      <c r="C43" s="248">
        <f>IF(ISERROR(VLOOKUP(B43,'110m.Eng'!$E$8:$F$1000,2,0)),"",(VLOOKUP(B43,'110m.Eng'!$E$8:$H$1000,2,0)))</f>
        <v>2038</v>
      </c>
      <c r="D43" s="249">
        <f>IF(ISERROR(VLOOKUP(B43,'110m.Eng'!$E$8:$G$1000,3,0)),"",(VLOOKUP(B43,'110m.Eng'!$E$8:$G$1000,3,0)))</f>
        <v>13</v>
      </c>
      <c r="E43" s="250">
        <f>IF(ISERROR(VLOOKUP(B43,'1500m.'!$E$8:$F$973,2,0)),"",(VLOOKUP(B43,'1500m.'!$E$8:$H$973,2,0)))</f>
        <v>42696</v>
      </c>
      <c r="F43" s="251">
        <f>IF(ISERROR(VLOOKUP(B43,'1500m.'!$E$8:$G$973,3,0)),"",(VLOOKUP(B43,'1500m.'!$E$8:$G$973,3,0)))</f>
        <v>17</v>
      </c>
      <c r="G43" s="252">
        <f>IF(ISERROR(VLOOKUP(B43,Gülle!$F$8:$N$983,9,0)),"",(VLOOKUP(B43,Gülle!$F$8:$N$983,9,0)))</f>
        <v>997</v>
      </c>
      <c r="H43" s="253">
        <f>IF(ISERROR(VLOOKUP(B43,Gülle!$F$8:$O$983,10,0)),"",(VLOOKUP(B43,Gülle!$F$8:$O$983,10,0)))</f>
        <v>16</v>
      </c>
      <c r="I43" s="254">
        <f>IF(ISERROR(VLOOKUP(B43,'4x100m.'!$E$8:$F$1000,2,0)),"",(VLOOKUP(B43,'4x100m.'!$E$8:$H$1000,2,0)))</f>
        <v>5246</v>
      </c>
      <c r="J43" s="251">
        <f>IF(ISERROR(VLOOKUP(B43,'4x100m.'!$E$8:$G$1000,3,0)),"",(VLOOKUP(B43,'4x100m.'!$E$8:$G$1000,3,0)))</f>
        <v>7</v>
      </c>
      <c r="K43" s="245">
        <f>IF(ISERROR(VLOOKUP(B43,'Genel Puan Tablosu'!$B$8:$K$31,10,0)),"",(VLOOKUP(B43,'Genel Puan Tablosu'!$B$8:$K$31,10,0)))</f>
        <v>46.5</v>
      </c>
      <c r="L43" s="245">
        <f t="shared" si="1"/>
        <v>53</v>
      </c>
      <c r="M43" s="246">
        <f t="shared" si="2"/>
        <v>99.5</v>
      </c>
    </row>
    <row r="44" spans="1:13" ht="51" customHeight="1">
      <c r="A44" s="190">
        <v>9</v>
      </c>
      <c r="B44" s="247" t="s">
        <v>376</v>
      </c>
      <c r="C44" s="248">
        <f>IF(ISERROR(VLOOKUP(B44,'110m.Eng'!$E$8:$F$1000,2,0)),"",(VLOOKUP(B44,'110m.Eng'!$E$8:$H$1000,2,0)))</f>
        <v>1912</v>
      </c>
      <c r="D44" s="249">
        <f>IF(ISERROR(VLOOKUP(B44,'110m.Eng'!$E$8:$G$1000,3,0)),"",(VLOOKUP(B44,'110m.Eng'!$E$8:$G$1000,3,0)))</f>
        <v>18</v>
      </c>
      <c r="E44" s="250">
        <f>IF(ISERROR(VLOOKUP(B44,'1500m.'!$E$8:$F$973,2,0)),"",(VLOOKUP(B44,'1500m.'!$E$8:$H$973,2,0)))</f>
        <v>41707</v>
      </c>
      <c r="F44" s="251">
        <f>IF(ISERROR(VLOOKUP(B44,'1500m.'!$E$8:$G$973,3,0)),"",(VLOOKUP(B44,'1500m.'!$E$8:$G$973,3,0)))</f>
        <v>20</v>
      </c>
      <c r="G44" s="252">
        <f>IF(ISERROR(VLOOKUP(B44,Gülle!$F$8:$N$983,9,0)),"",(VLOOKUP(B44,Gülle!$F$8:$N$983,9,0)))</f>
        <v>783</v>
      </c>
      <c r="H44" s="253">
        <f>IF(ISERROR(VLOOKUP(B44,Gülle!$F$8:$O$983,10,0)),"",(VLOOKUP(B44,Gülle!$F$8:$O$983,10,0)))</f>
        <v>4</v>
      </c>
      <c r="I44" s="254">
        <f>IF(ISERROR(VLOOKUP(B44,'4x100m.'!$E$8:$F$1000,2,0)),"",(VLOOKUP(B44,'4x100m.'!$E$8:$H$1000,2,0)))</f>
        <v>5163</v>
      </c>
      <c r="J44" s="251">
        <f>IF(ISERROR(VLOOKUP(B44,'4x100m.'!$E$8:$G$1000,3,0)),"",(VLOOKUP(B44,'4x100m.'!$E$8:$G$1000,3,0)))</f>
        <v>12</v>
      </c>
      <c r="K44" s="245">
        <f>IF(ISERROR(VLOOKUP(B44,'Genel Puan Tablosu'!$B$8:$K$31,10,0)),"",(VLOOKUP(B44,'Genel Puan Tablosu'!$B$8:$K$31,10,0)))</f>
        <v>39.5</v>
      </c>
      <c r="L44" s="245">
        <f t="shared" si="1"/>
        <v>54</v>
      </c>
      <c r="M44" s="246">
        <f t="shared" si="2"/>
        <v>93.5</v>
      </c>
    </row>
    <row r="45" spans="1:13" ht="51" customHeight="1">
      <c r="A45" s="190">
        <v>10</v>
      </c>
      <c r="B45" s="247" t="s">
        <v>388</v>
      </c>
      <c r="C45" s="248">
        <f>IF(ISERROR(VLOOKUP(B45,'110m.Eng'!$E$8:$F$1000,2,0)),"",(VLOOKUP(B45,'110m.Eng'!$E$8:$H$1000,2,0)))</f>
        <v>2116</v>
      </c>
      <c r="D45" s="249">
        <f>IF(ISERROR(VLOOKUP(B45,'110m.Eng'!$E$8:$G$1000,3,0)),"",(VLOOKUP(B45,'110m.Eng'!$E$8:$G$1000,3,0)))</f>
        <v>7</v>
      </c>
      <c r="E45" s="250">
        <f>IF(ISERROR(VLOOKUP(B45,'1500m.'!$E$8:$F$973,2,0)),"",(VLOOKUP(B45,'1500m.'!$E$8:$H$973,2,0)))</f>
        <v>51009</v>
      </c>
      <c r="F45" s="251">
        <f>IF(ISERROR(VLOOKUP(B45,'1500m.'!$E$8:$G$973,3,0)),"",(VLOOKUP(B45,'1500m.'!$E$8:$G$973,3,0)))</f>
        <v>6</v>
      </c>
      <c r="G45" s="252">
        <f>IF(ISERROR(VLOOKUP(B45,Gülle!$F$8:$N$983,9,0)),"",(VLOOKUP(B45,Gülle!$F$8:$N$983,9,0)))</f>
        <v>930</v>
      </c>
      <c r="H45" s="253">
        <f>IF(ISERROR(VLOOKUP(B45,Gülle!$F$8:$O$983,10,0)),"",(VLOOKUP(B45,Gülle!$F$8:$O$983,10,0)))</f>
        <v>12</v>
      </c>
      <c r="I45" s="254">
        <f>IF(ISERROR(VLOOKUP(B45,'4x100m.'!$E$8:$F$1000,2,0)),"",(VLOOKUP(B45,'4x100m.'!$E$8:$H$1000,2,0)))</f>
        <v>4957</v>
      </c>
      <c r="J45" s="251">
        <f>IF(ISERROR(VLOOKUP(B45,'4x100m.'!$E$8:$G$1000,3,0)),"",(VLOOKUP(B45,'4x100m.'!$E$8:$G$1000,3,0)))</f>
        <v>18</v>
      </c>
      <c r="K45" s="245">
        <f>IF(ISERROR(VLOOKUP(B45,'Genel Puan Tablosu'!$B$8:$K$31,10,0)),"",(VLOOKUP(B45,'Genel Puan Tablosu'!$B$8:$K$31,10,0)))</f>
        <v>45.5</v>
      </c>
      <c r="L45" s="245">
        <f t="shared" si="1"/>
        <v>43</v>
      </c>
      <c r="M45" s="246">
        <f t="shared" si="2"/>
        <v>88.5</v>
      </c>
    </row>
    <row r="46" spans="1:13" ht="51" customHeight="1">
      <c r="A46" s="190">
        <v>11</v>
      </c>
      <c r="B46" s="247" t="s">
        <v>554</v>
      </c>
      <c r="C46" s="248">
        <f>IF(ISERROR(VLOOKUP(B46,'110m.Eng'!$E$8:$F$1000,2,0)),"",(VLOOKUP(B46,'110m.Eng'!$E$8:$H$1000,2,0)))</f>
        <v>2022</v>
      </c>
      <c r="D46" s="249">
        <f>IF(ISERROR(VLOOKUP(B46,'110m.Eng'!$E$8:$G$1000,3,0)),"",(VLOOKUP(B46,'110m.Eng'!$E$8:$G$1000,3,0)))</f>
        <v>14</v>
      </c>
      <c r="E46" s="250" t="str">
        <f>IF(ISERROR(VLOOKUP(B46,'1500m.'!$E$8:$F$973,2,0)),"",(VLOOKUP(B46,'1500m.'!$E$8:$H$973,2,0)))</f>
        <v>DNF</v>
      </c>
      <c r="F46" s="251">
        <f>IF(ISERROR(VLOOKUP(B46,'1500m.'!$E$8:$G$973,3,0)),"",(VLOOKUP(B46,'1500m.'!$E$8:$G$973,3,0)))</f>
        <v>0</v>
      </c>
      <c r="G46" s="252">
        <f>IF(ISERROR(VLOOKUP(B46,Gülle!$F$8:$N$983,9,0)),"",(VLOOKUP(B46,Gülle!$F$8:$N$983,9,0)))</f>
        <v>1280</v>
      </c>
      <c r="H46" s="253">
        <f>IF(ISERROR(VLOOKUP(B46,Gülle!$F$8:$O$983,10,0)),"",(VLOOKUP(B46,Gülle!$F$8:$O$983,10,0)))</f>
        <v>22</v>
      </c>
      <c r="I46" s="254">
        <f>IF(ISERROR(VLOOKUP(B46,'4x100m.'!$E$8:$F$1000,2,0)),"",(VLOOKUP(B46,'4x100m.'!$E$8:$H$1000,2,0)))</f>
        <v>12167</v>
      </c>
      <c r="J46" s="251">
        <f>IF(ISERROR(VLOOKUP(B46,'4x100m.'!$E$8:$G$1000,3,0)),"",(VLOOKUP(B46,'4x100m.'!$E$8:$G$1000,3,0)))</f>
        <v>3</v>
      </c>
      <c r="K46" s="245">
        <f>IF(ISERROR(VLOOKUP(B46,'Genel Puan Tablosu'!$B$8:$K$31,10,0)),"",(VLOOKUP(B46,'Genel Puan Tablosu'!$B$8:$K$31,10,0)))</f>
        <v>46.5</v>
      </c>
      <c r="L46" s="245">
        <f t="shared" si="1"/>
        <v>39</v>
      </c>
      <c r="M46" s="246">
        <f t="shared" si="2"/>
        <v>85.5</v>
      </c>
    </row>
    <row r="47" spans="1:13" ht="51" customHeight="1">
      <c r="A47" s="190">
        <v>12</v>
      </c>
      <c r="B47" s="247" t="s">
        <v>510</v>
      </c>
      <c r="C47" s="378">
        <f>IF(ISERROR(VLOOKUP(B47,'110m.Eng'!$E$8:$F$1000,2,0)),"",(VLOOKUP(B47,'110m.Eng'!$E$8:$H$1000,2,0)))</f>
        <v>20629</v>
      </c>
      <c r="D47" s="249">
        <f>IF(ISERROR(VLOOKUP(B47,'110m.Eng'!$E$8:$G$1000,3,0)),"",(VLOOKUP(B47,'110m.Eng'!$E$8:$G$1000,3,0)))</f>
        <v>9</v>
      </c>
      <c r="E47" s="250">
        <f>IF(ISERROR(VLOOKUP(B47,'1500m.'!$E$8:$F$973,2,0)),"",(VLOOKUP(B47,'1500m.'!$E$8:$H$973,2,0)))</f>
        <v>51902</v>
      </c>
      <c r="F47" s="251">
        <f>IF(ISERROR(VLOOKUP(B47,'1500m.'!$E$8:$G$973,3,0)),"",(VLOOKUP(B47,'1500m.'!$E$8:$G$973,3,0)))</f>
        <v>4</v>
      </c>
      <c r="G47" s="252">
        <f>IF(ISERROR(VLOOKUP(B47,Gülle!$F$8:$N$983,9,0)),"",(VLOOKUP(B47,Gülle!$F$8:$N$983,9,0)))</f>
        <v>890</v>
      </c>
      <c r="H47" s="253">
        <f>IF(ISERROR(VLOOKUP(B47,Gülle!$F$8:$O$983,10,0)),"",(VLOOKUP(B47,Gülle!$F$8:$O$983,10,0)))</f>
        <v>9</v>
      </c>
      <c r="I47" s="381" t="str">
        <f>IF(ISERROR(VLOOKUP(B47,'4x100m.'!$E$8:$F$1000,2,0)),"",(VLOOKUP(B47,'4x100m.'!$E$8:$H$1000,2,0)))</f>
        <v>DQ 
 (170/14)</v>
      </c>
      <c r="J47" s="251">
        <f>IF(ISERROR(VLOOKUP(B47,'4x100m.'!$E$8:$G$1000,3,0)),"",(VLOOKUP(B47,'4x100m.'!$E$8:$G$1000,3,0)))</f>
        <v>0</v>
      </c>
      <c r="K47" s="245">
        <f>IF(ISERROR(VLOOKUP(B47,'Genel Puan Tablosu'!$B$8:$K$31,10,0)),"",(VLOOKUP(B47,'Genel Puan Tablosu'!$B$8:$K$31,10,0)))</f>
        <v>62</v>
      </c>
      <c r="L47" s="245">
        <f t="shared" si="1"/>
        <v>22</v>
      </c>
      <c r="M47" s="246">
        <f t="shared" si="2"/>
        <v>84</v>
      </c>
    </row>
    <row r="48" spans="1:13" ht="50.25" customHeight="1">
      <c r="A48" s="190">
        <v>13</v>
      </c>
      <c r="B48" s="247" t="s">
        <v>562</v>
      </c>
      <c r="C48" s="378">
        <f>IF(ISERROR(VLOOKUP(B48,'110m.Eng'!$E$8:$F$1000,2,0)),"",(VLOOKUP(B48,'110m.Eng'!$E$8:$H$1000,2,0)))</f>
        <v>20621</v>
      </c>
      <c r="D48" s="249">
        <f>IF(ISERROR(VLOOKUP(B48,'110m.Eng'!$E$8:$G$1000,3,0)),"",(VLOOKUP(B48,'110m.Eng'!$E$8:$G$1000,3,0)))</f>
        <v>10</v>
      </c>
      <c r="E48" s="250">
        <f>IF(ISERROR(VLOOKUP(B48,'1500m.'!$E$8:$F$973,2,0)),"",(VLOOKUP(B48,'1500m.'!$E$8:$H$973,2,0)))</f>
        <v>43975</v>
      </c>
      <c r="F48" s="251">
        <f>IF(ISERROR(VLOOKUP(B48,'1500m.'!$E$8:$G$973,3,0)),"",(VLOOKUP(B48,'1500m.'!$E$8:$G$973,3,0)))</f>
        <v>12</v>
      </c>
      <c r="G48" s="252">
        <f>IF(ISERROR(VLOOKUP(B48,Gülle!$F$8:$N$983,9,0)),"",(VLOOKUP(B48,Gülle!$F$8:$N$983,9,0)))</f>
        <v>781</v>
      </c>
      <c r="H48" s="253">
        <f>IF(ISERROR(VLOOKUP(B48,Gülle!$F$8:$O$983,10,0)),"",(VLOOKUP(B48,Gülle!$F$8:$O$983,10,0)))</f>
        <v>3</v>
      </c>
      <c r="I48" s="254">
        <f>IF(ISERROR(VLOOKUP(B48,'4x100m.'!$E$8:$F$1000,2,0)),"",(VLOOKUP(B48,'4x100m.'!$E$8:$H$1000,2,0)))</f>
        <v>5174</v>
      </c>
      <c r="J48" s="251">
        <f>IF(ISERROR(VLOOKUP(B48,'4x100m.'!$E$8:$G$1000,3,0)),"",(VLOOKUP(B48,'4x100m.'!$E$8:$G$1000,3,0)))</f>
        <v>11</v>
      </c>
      <c r="K48" s="245">
        <f>IF(ISERROR(VLOOKUP(B48,'Genel Puan Tablosu'!$B$8:$K$31,10,0)),"",(VLOOKUP(B48,'Genel Puan Tablosu'!$B$8:$K$31,10,0)))</f>
        <v>46</v>
      </c>
      <c r="L48" s="245">
        <f t="shared" si="1"/>
        <v>36</v>
      </c>
      <c r="M48" s="246">
        <f t="shared" si="2"/>
        <v>82</v>
      </c>
    </row>
    <row r="49" spans="1:13" ht="50.25" customHeight="1">
      <c r="A49" s="190">
        <v>14</v>
      </c>
      <c r="B49" s="247" t="s">
        <v>508</v>
      </c>
      <c r="C49" s="248" t="str">
        <f>IF(ISERROR(VLOOKUP(B49,'110m.Eng'!$E$8:$F$1000,2,0)),"",(VLOOKUP(B49,'110m.Eng'!$E$8:$H$1000,2,0)))</f>
        <v>DNF</v>
      </c>
      <c r="D49" s="249">
        <f>IF(ISERROR(VLOOKUP(B49,'110m.Eng'!$E$8:$G$1000,3,0)),"",(VLOOKUP(B49,'110m.Eng'!$E$8:$G$1000,3,0)))</f>
        <v>0</v>
      </c>
      <c r="E49" s="250">
        <f>IF(ISERROR(VLOOKUP(B49,'1500m.'!$E$8:$F$973,2,0)),"",(VLOOKUP(B49,'1500m.'!$E$8:$H$973,2,0)))</f>
        <v>41655</v>
      </c>
      <c r="F49" s="251">
        <f>IF(ISERROR(VLOOKUP(B49,'1500m.'!$E$8:$G$973,3,0)),"",(VLOOKUP(B49,'1500m.'!$E$8:$G$973,3,0)))</f>
        <v>21</v>
      </c>
      <c r="G49" s="252">
        <f>IF(ISERROR(VLOOKUP(B49,Gülle!$F$8:$N$983,9,0)),"",(VLOOKUP(B49,Gülle!$F$8:$N$983,9,0)))</f>
        <v>1153</v>
      </c>
      <c r="H49" s="253">
        <f>IF(ISERROR(VLOOKUP(B49,Gülle!$F$8:$O$983,10,0)),"",(VLOOKUP(B49,Gülle!$F$8:$O$983,10,0)))</f>
        <v>18</v>
      </c>
      <c r="I49" s="254">
        <f>IF(ISERROR(VLOOKUP(B49,'4x100m.'!$E$8:$F$1000,2,0)),"",(VLOOKUP(B49,'4x100m.'!$E$8:$H$1000,2,0)))</f>
        <v>5056</v>
      </c>
      <c r="J49" s="251">
        <f>IF(ISERROR(VLOOKUP(B49,'4x100m.'!$E$8:$G$1000,3,0)),"",(VLOOKUP(B49,'4x100m.'!$E$8:$G$1000,3,0)))</f>
        <v>14</v>
      </c>
      <c r="K49" s="245">
        <f>IF(ISERROR(VLOOKUP(B49,'Genel Puan Tablosu'!$B$8:$K$31,10,0)),"",(VLOOKUP(B49,'Genel Puan Tablosu'!$B$8:$K$31,10,0)))</f>
        <v>28</v>
      </c>
      <c r="L49" s="245">
        <f t="shared" si="1"/>
        <v>53</v>
      </c>
      <c r="M49" s="246">
        <f t="shared" si="2"/>
        <v>81</v>
      </c>
    </row>
    <row r="50" spans="1:13" ht="50.25" customHeight="1">
      <c r="A50" s="190">
        <v>15</v>
      </c>
      <c r="B50" s="247" t="s">
        <v>343</v>
      </c>
      <c r="C50" s="248">
        <f>IF(ISERROR(VLOOKUP(B50,'110m.Eng'!$E$8:$F$1000,2,0)),"",(VLOOKUP(B50,'110m.Eng'!$E$8:$H$1000,2,0)))</f>
        <v>2164</v>
      </c>
      <c r="D50" s="249">
        <f>IF(ISERROR(VLOOKUP(B50,'110m.Eng'!$E$8:$G$1000,3,0)),"",(VLOOKUP(B50,'110m.Eng'!$E$8:$G$1000,3,0)))</f>
        <v>6</v>
      </c>
      <c r="E50" s="250" t="str">
        <f>IF(ISERROR(VLOOKUP(B50,'1500m.'!$E$8:$F$973,2,0)),"",(VLOOKUP(B50,'1500m.'!$E$8:$H$973,2,0)))</f>
        <v>DNF</v>
      </c>
      <c r="F50" s="251">
        <f>IF(ISERROR(VLOOKUP(B50,'1500m.'!$E$8:$G$973,3,0)),"",(VLOOKUP(B50,'1500m.'!$E$8:$G$973,3,0)))</f>
        <v>0</v>
      </c>
      <c r="G50" s="252">
        <f>IF(ISERROR(VLOOKUP(B50,Gülle!$F$8:$N$983,9,0)),"",(VLOOKUP(B50,Gülle!$F$8:$N$983,9,0)))</f>
        <v>827</v>
      </c>
      <c r="H50" s="253">
        <f>IF(ISERROR(VLOOKUP(B50,Gülle!$F$8:$O$983,10,0)),"",(VLOOKUP(B50,Gülle!$F$8:$O$983,10,0)))</f>
        <v>8</v>
      </c>
      <c r="I50" s="254">
        <f>IF(ISERROR(VLOOKUP(B50,'4x100m.'!$E$8:$F$1000,2,0)),"",(VLOOKUP(B50,'4x100m.'!$E$8:$H$1000,2,0)))</f>
        <v>5094</v>
      </c>
      <c r="J50" s="251">
        <f>IF(ISERROR(VLOOKUP(B50,'4x100m.'!$E$8:$G$1000,3,0)),"",(VLOOKUP(B50,'4x100m.'!$E$8:$G$1000,3,0)))</f>
        <v>13</v>
      </c>
      <c r="K50" s="245">
        <f>IF(ISERROR(VLOOKUP(B50,'Genel Puan Tablosu'!$B$8:$K$31,10,0)),"",(VLOOKUP(B50,'Genel Puan Tablosu'!$B$8:$K$31,10,0)))</f>
        <v>51</v>
      </c>
      <c r="L50" s="245">
        <f t="shared" si="1"/>
        <v>27</v>
      </c>
      <c r="M50" s="246">
        <f t="shared" si="2"/>
        <v>78</v>
      </c>
    </row>
    <row r="51" spans="1:13" ht="50.25" customHeight="1">
      <c r="A51" s="190">
        <v>16</v>
      </c>
      <c r="B51" s="247" t="s">
        <v>509</v>
      </c>
      <c r="C51" s="248">
        <f>IF(ISERROR(VLOOKUP(B51,'110m.Eng'!$E$8:$F$1000,2,0)),"",(VLOOKUP(B51,'110m.Eng'!$E$8:$H$1000,2,0)))</f>
        <v>2047</v>
      </c>
      <c r="D51" s="249">
        <f>IF(ISERROR(VLOOKUP(B51,'110m.Eng'!$E$8:$G$1000,3,0)),"",(VLOOKUP(B51,'110m.Eng'!$E$8:$G$1000,3,0)))</f>
        <v>12</v>
      </c>
      <c r="E51" s="250">
        <f>IF(ISERROR(VLOOKUP(B51,'1500m.'!$E$8:$F$973,2,0)),"",(VLOOKUP(B51,'1500m.'!$E$8:$H$973,2,0)))</f>
        <v>41934</v>
      </c>
      <c r="F51" s="251">
        <f>IF(ISERROR(VLOOKUP(B51,'1500m.'!$E$8:$G$973,3,0)),"",(VLOOKUP(B51,'1500m.'!$E$8:$G$973,3,0)))</f>
        <v>19</v>
      </c>
      <c r="G51" s="252">
        <f>IF(ISERROR(VLOOKUP(B51,Gülle!$F$8:$N$983,9,0)),"",(VLOOKUP(B51,Gülle!$F$8:$N$983,9,0)))</f>
        <v>787</v>
      </c>
      <c r="H51" s="253">
        <f>IF(ISERROR(VLOOKUP(B51,Gülle!$F$8:$O$983,10,0)),"",(VLOOKUP(B51,Gülle!$F$8:$O$983,10,0)))</f>
        <v>5</v>
      </c>
      <c r="I51" s="254">
        <f>IF(ISERROR(VLOOKUP(B51,'4x100m.'!$E$8:$F$1000,2,0)),"",(VLOOKUP(B51,'4x100m.'!$E$8:$H$1000,2,0)))</f>
        <v>5335</v>
      </c>
      <c r="J51" s="251">
        <f>IF(ISERROR(VLOOKUP(B51,'4x100m.'!$E$8:$G$1000,3,0)),"",(VLOOKUP(B51,'4x100m.'!$E$8:$G$1000,3,0)))</f>
        <v>6</v>
      </c>
      <c r="K51" s="245">
        <f>IF(ISERROR(VLOOKUP(B51,'Genel Puan Tablosu'!$B$8:$K$31,10,0)),"",(VLOOKUP(B51,'Genel Puan Tablosu'!$B$8:$K$31,10,0)))</f>
        <v>34.5</v>
      </c>
      <c r="L51" s="245">
        <f t="shared" si="1"/>
        <v>42</v>
      </c>
      <c r="M51" s="246">
        <f t="shared" si="2"/>
        <v>76.5</v>
      </c>
    </row>
    <row r="52" spans="1:13" ht="50.25" customHeight="1">
      <c r="A52" s="190">
        <v>17</v>
      </c>
      <c r="B52" s="247" t="s">
        <v>613</v>
      </c>
      <c r="C52" s="248">
        <f>IF(ISERROR(VLOOKUP(B52,'110m.Eng'!$E$8:$F$1000,2,0)),"",(VLOOKUP(B52,'110m.Eng'!$E$8:$H$1000,2,0)))</f>
        <v>1868</v>
      </c>
      <c r="D52" s="249">
        <f>IF(ISERROR(VLOOKUP(B52,'110m.Eng'!$E$8:$G$1000,3,0)),"",(VLOOKUP(B52,'110m.Eng'!$E$8:$G$1000,3,0)))</f>
        <v>20</v>
      </c>
      <c r="E52" s="250" t="str">
        <f>IF(ISERROR(VLOOKUP(B52,'1500m.'!$E$8:$F$973,2,0)),"",(VLOOKUP(B52,'1500m.'!$E$8:$H$973,2,0)))</f>
        <v>DNF</v>
      </c>
      <c r="F52" s="251">
        <f>IF(ISERROR(VLOOKUP(B52,'1500m.'!$E$8:$G$973,3,0)),"",(VLOOKUP(B52,'1500m.'!$E$8:$G$973,3,0)))</f>
        <v>0</v>
      </c>
      <c r="G52" s="252">
        <f>IF(ISERROR(VLOOKUP(B52,Gülle!$F$8:$N$983,9,0)),"",(VLOOKUP(B52,Gülle!$F$8:$N$983,9,0)))</f>
        <v>909</v>
      </c>
      <c r="H52" s="253">
        <f>IF(ISERROR(VLOOKUP(B52,Gülle!$F$8:$O$983,10,0)),"",(VLOOKUP(B52,Gülle!$F$8:$O$983,10,0)))</f>
        <v>10</v>
      </c>
      <c r="I52" s="254">
        <f>IF(ISERROR(VLOOKUP(B52,'4x100m.'!$E$8:$F$1000,2,0)),"",(VLOOKUP(B52,'4x100m.'!$E$8:$H$1000,2,0)))</f>
        <v>4980</v>
      </c>
      <c r="J52" s="251">
        <f>IF(ISERROR(VLOOKUP(B52,'4x100m.'!$E$8:$G$1000,3,0)),"",(VLOOKUP(B52,'4x100m.'!$E$8:$G$1000,3,0)))</f>
        <v>17</v>
      </c>
      <c r="K52" s="245">
        <f>IF(ISERROR(VLOOKUP(B52,'Genel Puan Tablosu'!$B$8:$K$31,10,0)),"",(VLOOKUP(B52,'Genel Puan Tablosu'!$B$8:$K$31,10,0)))</f>
        <v>29</v>
      </c>
      <c r="L52" s="245">
        <f t="shared" si="1"/>
        <v>47</v>
      </c>
      <c r="M52" s="246">
        <f t="shared" si="2"/>
        <v>76</v>
      </c>
    </row>
    <row r="53" spans="1:13" ht="50.25" customHeight="1">
      <c r="A53" s="190">
        <v>18</v>
      </c>
      <c r="B53" s="247" t="s">
        <v>611</v>
      </c>
      <c r="C53" s="248">
        <f>IF(ISERROR(VLOOKUP(B53,'110m.Eng'!$E$8:$F$1000,2,0)),"",(VLOOKUP(B53,'110m.Eng'!$E$8:$H$1000,2,0)))</f>
        <v>2111</v>
      </c>
      <c r="D53" s="249">
        <f>IF(ISERROR(VLOOKUP(B53,'110m.Eng'!$E$8:$G$1000,3,0)),"",(VLOOKUP(B53,'110m.Eng'!$E$8:$G$1000,3,0)))</f>
        <v>8</v>
      </c>
      <c r="E53" s="250">
        <f>IF(ISERROR(VLOOKUP(B53,'1500m.'!$E$8:$F$973,2,0)),"",(VLOOKUP(B53,'1500m.'!$E$8:$H$973,2,0)))</f>
        <v>44818</v>
      </c>
      <c r="F53" s="251">
        <f>IF(ISERROR(VLOOKUP(B53,'1500m.'!$E$8:$G$973,3,0)),"",(VLOOKUP(B53,'1500m.'!$E$8:$G$973,3,0)))</f>
        <v>9</v>
      </c>
      <c r="G53" s="252">
        <f>IF(ISERROR(VLOOKUP(B53,Gülle!$F$8:$N$983,9,0)),"",(VLOOKUP(B53,Gülle!$F$8:$N$983,9,0)))</f>
        <v>969</v>
      </c>
      <c r="H53" s="253">
        <f>IF(ISERROR(VLOOKUP(B53,Gülle!$F$8:$O$983,10,0)),"",(VLOOKUP(B53,Gülle!$F$8:$O$983,10,0)))</f>
        <v>14</v>
      </c>
      <c r="I53" s="254">
        <f>IF(ISERROR(VLOOKUP(B53,'4x100m.'!$E$8:$F$1000,2,0)),"",(VLOOKUP(B53,'4x100m.'!$E$8:$H$1000,2,0)))</f>
        <v>5208</v>
      </c>
      <c r="J53" s="251">
        <f>IF(ISERROR(VLOOKUP(B53,'4x100m.'!$E$8:$G$1000,3,0)),"",(VLOOKUP(B53,'4x100m.'!$E$8:$G$1000,3,0)))</f>
        <v>10</v>
      </c>
      <c r="K53" s="245">
        <f>IF(ISERROR(VLOOKUP(B53,'Genel Puan Tablosu'!$B$8:$K$31,10,0)),"",(VLOOKUP(B53,'Genel Puan Tablosu'!$B$8:$K$31,10,0)))</f>
        <v>28.5</v>
      </c>
      <c r="L53" s="245">
        <f t="shared" si="1"/>
        <v>41</v>
      </c>
      <c r="M53" s="246">
        <f t="shared" si="2"/>
        <v>69.5</v>
      </c>
    </row>
    <row r="54" spans="1:13" ht="50.25" customHeight="1">
      <c r="A54" s="190">
        <v>19</v>
      </c>
      <c r="B54" s="247" t="s">
        <v>368</v>
      </c>
      <c r="C54" s="248">
        <f>IF(ISERROR(VLOOKUP(B54,'110m.Eng'!$E$8:$F$1000,2,0)),"",(VLOOKUP(B54,'110m.Eng'!$E$8:$H$1000,2,0)))</f>
        <v>2278</v>
      </c>
      <c r="D54" s="249">
        <f>IF(ISERROR(VLOOKUP(B54,'110m.Eng'!$E$8:$G$1000,3,0)),"",(VLOOKUP(B54,'110m.Eng'!$E$8:$G$1000,3,0)))</f>
        <v>5</v>
      </c>
      <c r="E54" s="250">
        <f>IF(ISERROR(VLOOKUP(B54,'1500m.'!$E$8:$F$973,2,0)),"",(VLOOKUP(B54,'1500m.'!$E$8:$H$973,2,0)))</f>
        <v>42880</v>
      </c>
      <c r="F54" s="251">
        <f>IF(ISERROR(VLOOKUP(B54,'1500m.'!$E$8:$G$973,3,0)),"",(VLOOKUP(B54,'1500m.'!$E$8:$G$973,3,0)))</f>
        <v>15</v>
      </c>
      <c r="G54" s="252">
        <f>IF(ISERROR(VLOOKUP(B54,Gülle!$F$8:$N$983,9,0)),"",(VLOOKUP(B54,Gülle!$F$8:$N$983,9,0)))</f>
        <v>799</v>
      </c>
      <c r="H54" s="253">
        <f>IF(ISERROR(VLOOKUP(B54,Gülle!$F$8:$O$983,10,0)),"",(VLOOKUP(B54,Gülle!$F$8:$O$983,10,0)))</f>
        <v>7</v>
      </c>
      <c r="I54" s="254">
        <f>IF(ISERROR(VLOOKUP(B54,'4x100m.'!$E$8:$F$1000,2,0)),"",(VLOOKUP(B54,'4x100m.'!$E$8:$H$1000,2,0)))</f>
        <v>5238</v>
      </c>
      <c r="J54" s="251">
        <f>IF(ISERROR(VLOOKUP(B54,'4x100m.'!$E$8:$G$1000,3,0)),"",(VLOOKUP(B54,'4x100m.'!$E$8:$G$1000,3,0)))</f>
        <v>8</v>
      </c>
      <c r="K54" s="245">
        <f>IF(ISERROR(VLOOKUP(B54,'Genel Puan Tablosu'!$B$8:$K$31,10,0)),"",(VLOOKUP(B54,'Genel Puan Tablosu'!$B$8:$K$31,10,0)))</f>
        <v>28</v>
      </c>
      <c r="L54" s="245">
        <f t="shared" si="1"/>
        <v>35</v>
      </c>
      <c r="M54" s="246">
        <f t="shared" si="2"/>
        <v>63</v>
      </c>
    </row>
    <row r="55" spans="1:13" ht="50.25" customHeight="1">
      <c r="A55" s="190">
        <v>20</v>
      </c>
      <c r="B55" s="247" t="s">
        <v>395</v>
      </c>
      <c r="C55" s="248">
        <f>IF(ISERROR(VLOOKUP(B55,'110m.Eng'!$E$8:$F$1000,2,0)),"",(VLOOKUP(B55,'110m.Eng'!$E$8:$H$1000,2,0)))</f>
        <v>2411</v>
      </c>
      <c r="D55" s="249">
        <f>IF(ISERROR(VLOOKUP(B55,'110m.Eng'!$E$8:$G$1000,3,0)),"",(VLOOKUP(B55,'110m.Eng'!$E$8:$G$1000,3,0)))</f>
        <v>2</v>
      </c>
      <c r="E55" s="250">
        <f>IF(ISERROR(VLOOKUP(B55,'1500m.'!$E$8:$F$973,2,0)),"",(VLOOKUP(B55,'1500m.'!$E$8:$H$973,2,0)))</f>
        <v>51788</v>
      </c>
      <c r="F55" s="251">
        <f>IF(ISERROR(VLOOKUP(B55,'1500m.'!$E$8:$G$973,3,0)),"",(VLOOKUP(B55,'1500m.'!$E$8:$G$973,3,0)))</f>
        <v>5</v>
      </c>
      <c r="G55" s="252">
        <f>IF(ISERROR(VLOOKUP(B55,Gülle!$F$8:$N$983,9,0)),"",(VLOOKUP(B55,Gülle!$F$8:$N$983,9,0)))</f>
        <v>929</v>
      </c>
      <c r="H55" s="253">
        <f>IF(ISERROR(VLOOKUP(B55,Gülle!$F$8:$O$983,10,0)),"",(VLOOKUP(B55,Gülle!$F$8:$O$983,10,0)))</f>
        <v>11</v>
      </c>
      <c r="I55" s="381" t="str">
        <f>IF(ISERROR(VLOOKUP(B55,'4x100m.'!$E$8:$F$1000,2,0)),"",(VLOOKUP(B55,'4x100m.'!$E$8:$H$1000,2,0)))</f>
        <v>DQ 
 (170/14)</v>
      </c>
      <c r="J55" s="251">
        <f>IF(ISERROR(VLOOKUP(B55,'4x100m.'!$E$8:$G$1000,3,0)),"",(VLOOKUP(B55,'4x100m.'!$E$8:$G$1000,3,0)))</f>
        <v>0</v>
      </c>
      <c r="K55" s="245">
        <f>IF(ISERROR(VLOOKUP(B55,'Genel Puan Tablosu'!$B$8:$K$31,10,0)),"",(VLOOKUP(B55,'Genel Puan Tablosu'!$B$8:$K$31,10,0)))</f>
        <v>25</v>
      </c>
      <c r="L55" s="245">
        <f t="shared" si="1"/>
        <v>18</v>
      </c>
      <c r="M55" s="246">
        <f t="shared" si="2"/>
        <v>43</v>
      </c>
    </row>
    <row r="56" spans="1:13" ht="50.25" customHeight="1">
      <c r="A56" s="190">
        <v>21</v>
      </c>
      <c r="B56" s="247" t="s">
        <v>600</v>
      </c>
      <c r="C56" s="248">
        <f>IF(ISERROR(VLOOKUP(B56,'110m.Eng'!$E$8:$F$1000,2,0)),"",(VLOOKUP(B56,'110m.Eng'!$E$8:$H$1000,2,0)))</f>
        <v>2377</v>
      </c>
      <c r="D56" s="249">
        <f>IF(ISERROR(VLOOKUP(B56,'110m.Eng'!$E$8:$G$1000,3,0)),"",(VLOOKUP(B56,'110m.Eng'!$E$8:$G$1000,3,0)))</f>
        <v>3</v>
      </c>
      <c r="E56" s="250">
        <f>IF(ISERROR(VLOOKUP(B56,'1500m.'!$E$8:$F$973,2,0)),"",(VLOOKUP(B56,'1500m.'!$E$8:$H$973,2,0)))</f>
        <v>50311</v>
      </c>
      <c r="F56" s="251">
        <f>IF(ISERROR(VLOOKUP(B56,'1500m.'!$E$8:$G$973,3,0)),"",(VLOOKUP(B56,'1500m.'!$E$8:$G$973,3,0)))</f>
        <v>8</v>
      </c>
      <c r="G56" s="252">
        <f>IF(ISERROR(VLOOKUP(B56,Gülle!$F$8:$N$983,9,0)),"",(VLOOKUP(B56,Gülle!$F$8:$N$983,9,0)))</f>
        <v>469</v>
      </c>
      <c r="H56" s="253">
        <f>IF(ISERROR(VLOOKUP(B56,Gülle!$F$8:$O$983,10,0)),"",(VLOOKUP(B56,Gülle!$F$8:$O$983,10,0)))</f>
        <v>1</v>
      </c>
      <c r="I56" s="254">
        <f>IF(ISERROR(VLOOKUP(B56,'4x100m.'!$E$8:$F$1000,2,0)),"",(VLOOKUP(B56,'4x100m.'!$E$8:$H$1000,2,0)))</f>
        <v>5409</v>
      </c>
      <c r="J56" s="251">
        <f>IF(ISERROR(VLOOKUP(B56,'4x100m.'!$E$8:$G$1000,3,0)),"",(VLOOKUP(B56,'4x100m.'!$E$8:$G$1000,3,0)))</f>
        <v>5</v>
      </c>
      <c r="K56" s="245">
        <f>IF(ISERROR(VLOOKUP(B56,'Genel Puan Tablosu'!$B$8:$K$31,10,0)),"",(VLOOKUP(B56,'Genel Puan Tablosu'!$B$8:$K$31,10,0)))</f>
        <v>24.5</v>
      </c>
      <c r="L56" s="245">
        <f t="shared" si="1"/>
        <v>17</v>
      </c>
      <c r="M56" s="246">
        <f t="shared" si="2"/>
        <v>41.5</v>
      </c>
    </row>
    <row r="57" spans="1:13" ht="50.25" customHeight="1">
      <c r="A57" s="190">
        <v>22</v>
      </c>
      <c r="B57" s="247" t="s">
        <v>507</v>
      </c>
      <c r="C57" s="248">
        <f>IF(ISERROR(VLOOKUP(B57,'110m.Eng'!$E$8:$F$1000,2,0)),"",(VLOOKUP(B57,'110m.Eng'!$E$8:$H$1000,2,0)))</f>
        <v>2296</v>
      </c>
      <c r="D57" s="249">
        <f>IF(ISERROR(VLOOKUP(B57,'110m.Eng'!$E$8:$G$1000,3,0)),"",(VLOOKUP(B57,'110m.Eng'!$E$8:$G$1000,3,0)))</f>
        <v>4</v>
      </c>
      <c r="E57" s="250">
        <f>IF(ISERROR(VLOOKUP(B57,'1500m.'!$E$8:$F$973,2,0)),"",(VLOOKUP(B57,'1500m.'!$E$8:$H$973,2,0)))</f>
        <v>50462</v>
      </c>
      <c r="F57" s="251">
        <f>IF(ISERROR(VLOOKUP(B57,'1500m.'!$E$8:$G$973,3,0)),"",(VLOOKUP(B57,'1500m.'!$E$8:$G$973,3,0)))</f>
        <v>7</v>
      </c>
      <c r="G57" s="252">
        <f>IF(ISERROR(VLOOKUP(B57,Gülle!$F$8:$N$983,9,0)),"",(VLOOKUP(B57,Gülle!$F$8:$N$983,9,0)))</f>
        <v>475</v>
      </c>
      <c r="H57" s="253">
        <f>IF(ISERROR(VLOOKUP(B57,Gülle!$F$8:$O$983,10,0)),"",(VLOOKUP(B57,Gülle!$F$8:$O$983,10,0)))</f>
        <v>2</v>
      </c>
      <c r="I57" s="254">
        <f>IF(ISERROR(VLOOKUP(B57,'4x100m.'!$E$8:$F$1000,2,0)),"",(VLOOKUP(B57,'4x100m.'!$E$8:$H$1000,2,0)))</f>
        <v>5440</v>
      </c>
      <c r="J57" s="251">
        <f>IF(ISERROR(VLOOKUP(B57,'4x100m.'!$E$8:$G$1000,3,0)),"",(VLOOKUP(B57,'4x100m.'!$E$8:$G$1000,3,0)))</f>
        <v>4</v>
      </c>
      <c r="K57" s="245">
        <f>IF(ISERROR(VLOOKUP(B57,'Genel Puan Tablosu'!$B$8:$K$31,10,0)),"",(VLOOKUP(B57,'Genel Puan Tablosu'!$B$8:$K$31,10,0)))</f>
        <v>17</v>
      </c>
      <c r="L57" s="245">
        <f t="shared" si="1"/>
        <v>17</v>
      </c>
      <c r="M57" s="246">
        <f t="shared" si="2"/>
        <v>34</v>
      </c>
    </row>
    <row r="58" spans="1:13" ht="50.25" customHeight="1">
      <c r="A58" s="190"/>
      <c r="B58" s="247"/>
      <c r="C58" s="248">
        <f>IF(ISERROR(VLOOKUP(B58,'110m.Eng'!$E$8:$F$1000,2,0)),"",(VLOOKUP(B58,'110m.Eng'!$E$8:$H$1000,2,0)))</f>
      </c>
      <c r="D58" s="249">
        <f>IF(ISERROR(VLOOKUP(B58,'110m.Eng'!$E$8:$G$1000,3,0)),"",(VLOOKUP(B58,'110m.Eng'!$E$8:$G$1000,3,0)))</f>
      </c>
      <c r="E58" s="250">
        <f>IF(ISERROR(VLOOKUP(B58,'1500m.'!$E$8:$F$973,2,0)),"",(VLOOKUP(B58,'1500m.'!$E$8:$H$973,2,0)))</f>
      </c>
      <c r="F58" s="251">
        <f>IF(ISERROR(VLOOKUP(B58,'1500m.'!$E$8:$G$973,3,0)),"",(VLOOKUP(B58,'1500m.'!$E$8:$G$973,3,0)))</f>
      </c>
      <c r="G58" s="252">
        <f>IF(ISERROR(VLOOKUP(B58,Gülle!$F$8:$N$983,9,0)),"",(VLOOKUP(B58,Gülle!$F$8:$N$983,9,0)))</f>
      </c>
      <c r="H58" s="253">
        <f>IF(ISERROR(VLOOKUP(B58,Gülle!$F$8:$O$983,10,0)),"",(VLOOKUP(B58,Gülle!$F$8:$O$983,10,0)))</f>
      </c>
      <c r="I58" s="254">
        <f>IF(ISERROR(VLOOKUP(B58,'4x100m.'!$E$8:$F$1000,2,0)),"",(VLOOKUP(B58,'4x100m.'!$E$8:$H$1000,2,0)))</f>
      </c>
      <c r="J58" s="251">
        <f>IF(ISERROR(VLOOKUP(B58,'4x100m.'!$E$8:$G$1000,3,0)),"",(VLOOKUP(B58,'4x100m.'!$E$8:$G$1000,3,0)))</f>
      </c>
      <c r="K58" s="245">
        <f>IF(ISERROR(VLOOKUP(B58,'Genel Puan Tablosu'!$B$8:$K$31,10,0)),"",(VLOOKUP(B58,'Genel Puan Tablosu'!$B$8:$K$31,10,0)))</f>
      </c>
      <c r="L58" s="245"/>
      <c r="M58" s="246"/>
    </row>
    <row r="59" spans="1:13" ht="50.25" customHeight="1">
      <c r="A59" s="190"/>
      <c r="B59" s="247"/>
      <c r="C59" s="248">
        <f>IF(ISERROR(VLOOKUP(B59,'110m.Eng'!$E$8:$F$1000,2,0)),"",(VLOOKUP(B59,'110m.Eng'!$E$8:$H$1000,2,0)))</f>
      </c>
      <c r="D59" s="249">
        <f>IF(ISERROR(VLOOKUP(B59,'110m.Eng'!$E$8:$G$1000,3,0)),"",(VLOOKUP(B59,'110m.Eng'!$E$8:$G$1000,3,0)))</f>
      </c>
      <c r="E59" s="250">
        <f>IF(ISERROR(VLOOKUP(B59,'1500m.'!$E$8:$F$973,2,0)),"",(VLOOKUP(B59,'1500m.'!$E$8:$H$973,2,0)))</f>
      </c>
      <c r="F59" s="251">
        <f>IF(ISERROR(VLOOKUP(B59,'1500m.'!$E$8:$G$973,3,0)),"",(VLOOKUP(B59,'1500m.'!$E$8:$G$973,3,0)))</f>
      </c>
      <c r="G59" s="252">
        <f>IF(ISERROR(VLOOKUP(B59,Gülle!$F$8:$N$983,9,0)),"",(VLOOKUP(B59,Gülle!$F$8:$N$983,9,0)))</f>
      </c>
      <c r="H59" s="253">
        <f>IF(ISERROR(VLOOKUP(B59,Gülle!$F$8:$O$983,10,0)),"",(VLOOKUP(B59,Gülle!$F$8:$O$983,10,0)))</f>
      </c>
      <c r="I59" s="254">
        <f>IF(ISERROR(VLOOKUP(B59,'4x100m.'!$E$8:$F$1000,2,0)),"",(VLOOKUP(B59,'4x100m.'!$E$8:$H$1000,2,0)))</f>
      </c>
      <c r="J59" s="251">
        <f>IF(ISERROR(VLOOKUP(B59,'4x100m.'!$E$8:$G$1000,3,0)),"",(VLOOKUP(B59,'4x100m.'!$E$8:$G$1000,3,0)))</f>
      </c>
      <c r="K59" s="245">
        <f>IF(ISERROR(VLOOKUP(B59,'Genel Puan Tablosu'!$B$8:$K$31,10,0)),"",(VLOOKUP(B59,'Genel Puan Tablosu'!$B$8:$K$31,10,0)))</f>
      </c>
      <c r="L59" s="245"/>
      <c r="M59" s="246"/>
    </row>
  </sheetData>
  <sheetProtection/>
  <mergeCells count="23">
    <mergeCell ref="C6:D6"/>
    <mergeCell ref="K34:K35"/>
    <mergeCell ref="E6:F6"/>
    <mergeCell ref="G34:H34"/>
    <mergeCell ref="A34:A35"/>
    <mergeCell ref="A6:A7"/>
    <mergeCell ref="A3:M3"/>
    <mergeCell ref="E34:F34"/>
    <mergeCell ref="G6:H6"/>
    <mergeCell ref="I6:J6"/>
    <mergeCell ref="C34:D34"/>
    <mergeCell ref="I34:J34"/>
    <mergeCell ref="L34:L35"/>
    <mergeCell ref="A32:M32"/>
    <mergeCell ref="M34:M35"/>
    <mergeCell ref="A33:M33"/>
    <mergeCell ref="A1:M1"/>
    <mergeCell ref="A2:M2"/>
    <mergeCell ref="L5:M5"/>
    <mergeCell ref="A4:M4"/>
    <mergeCell ref="B34:B35"/>
    <mergeCell ref="B6:B7"/>
    <mergeCell ref="K6:K7"/>
  </mergeCells>
  <hyperlinks>
    <hyperlink ref="A3:M3" location="'YARIŞMA PROGRAMI'!A1" display="GENEL PUAN TABLOSU"/>
    <hyperlink ref="A32:M32" location="'YARIŞMA PROGRAMI'!A1" display="GENEL PUAN TABLOSU"/>
  </hyperlinks>
  <printOptions/>
  <pageMargins left="0" right="0" top="0" bottom="0" header="0.31496062992125984" footer="0.7874015748031497"/>
  <pageSetup fitToHeight="0" fitToWidth="1" horizontalDpi="600" verticalDpi="600" orientation="portrait" paperSize="9" scale="40" r:id="rId2"/>
  <rowBreaks count="1" manualBreakCount="1">
    <brk id="31" max="12" man="1"/>
  </rowBreaks>
  <drawing r:id="rId1"/>
</worksheet>
</file>

<file path=xl/worksheets/sheet14.xml><?xml version="1.0" encoding="utf-8"?>
<worksheet xmlns="http://schemas.openxmlformats.org/spreadsheetml/2006/main" xmlns:r="http://schemas.openxmlformats.org/officeDocument/2006/relationships">
  <sheetPr>
    <tabColor rgb="FF66FF33"/>
  </sheetPr>
  <dimension ref="A1:M278"/>
  <sheetViews>
    <sheetView zoomScale="90" zoomScaleNormal="90" zoomScalePageLayoutView="0" workbookViewId="0" topLeftCell="A1">
      <selection activeCell="A231" sqref="A231:IV232"/>
    </sheetView>
  </sheetViews>
  <sheetFormatPr defaultColWidth="9.140625" defaultRowHeight="12.75"/>
  <cols>
    <col min="1" max="1" width="4.7109375" style="134" bestFit="1" customWidth="1"/>
    <col min="2" max="2" width="17.421875" style="200" bestFit="1" customWidth="1"/>
    <col min="3" max="3" width="10.421875" style="2" bestFit="1" customWidth="1"/>
    <col min="4" max="4" width="17.421875" style="147" customWidth="1"/>
    <col min="5" max="5" width="28.8515625" style="147" bestFit="1"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9.28125" style="2" bestFit="1" customWidth="1"/>
    <col min="13" max="13" width="14.140625" style="2" customWidth="1"/>
    <col min="14" max="16384" width="9.140625" style="2" customWidth="1"/>
  </cols>
  <sheetData>
    <row r="1" spans="1:13" s="126" customFormat="1" ht="42" customHeight="1">
      <c r="A1" s="524" t="str">
        <f>'YARIŞMA BİLGİLERİ'!F19</f>
        <v>9. Doğu ve Güneydoğu Anadolu Yaz Spor Oyunları</v>
      </c>
      <c r="B1" s="524"/>
      <c r="C1" s="524"/>
      <c r="D1" s="524"/>
      <c r="E1" s="524"/>
      <c r="F1" s="524"/>
      <c r="G1" s="524"/>
      <c r="H1" s="524"/>
      <c r="I1" s="524"/>
      <c r="J1" s="524"/>
      <c r="K1" s="146" t="str">
        <f>'YARIŞMA BİLGİLERİ'!F20</f>
        <v>MALATYA</v>
      </c>
      <c r="L1" s="523"/>
      <c r="M1" s="523"/>
    </row>
    <row r="2" spans="1:13" s="133" customFormat="1" ht="27.75" customHeight="1">
      <c r="A2" s="127" t="s">
        <v>24</v>
      </c>
      <c r="B2" s="148" t="s">
        <v>34</v>
      </c>
      <c r="C2" s="129" t="s">
        <v>20</v>
      </c>
      <c r="D2" s="130" t="s">
        <v>25</v>
      </c>
      <c r="E2" s="130" t="s">
        <v>23</v>
      </c>
      <c r="F2" s="131" t="s">
        <v>26</v>
      </c>
      <c r="G2" s="128" t="s">
        <v>29</v>
      </c>
      <c r="H2" s="128" t="s">
        <v>11</v>
      </c>
      <c r="I2" s="128" t="s">
        <v>98</v>
      </c>
      <c r="J2" s="128" t="s">
        <v>30</v>
      </c>
      <c r="K2" s="128" t="s">
        <v>31</v>
      </c>
      <c r="L2" s="132" t="s">
        <v>32</v>
      </c>
      <c r="M2" s="132" t="s">
        <v>33</v>
      </c>
    </row>
    <row r="3" spans="1:13" s="133" customFormat="1" ht="26.25" customHeight="1">
      <c r="A3" s="135">
        <v>1</v>
      </c>
      <c r="B3" s="145" t="s">
        <v>136</v>
      </c>
      <c r="C3" s="136">
        <f>'100m.'!C8</f>
        <v>35789</v>
      </c>
      <c r="D3" s="144" t="str">
        <f>'100m.'!D8</f>
        <v>YUSUF ŞAŞAMAZ</v>
      </c>
      <c r="E3" s="144" t="str">
        <f>'100m.'!E8</f>
        <v>ADIYAMAN</v>
      </c>
      <c r="F3" s="137">
        <f>'100m.'!F8</f>
        <v>1184</v>
      </c>
      <c r="G3" s="138">
        <f>'100m.'!A8</f>
        <v>1</v>
      </c>
      <c r="H3" s="137" t="s">
        <v>105</v>
      </c>
      <c r="I3" s="139"/>
      <c r="J3" s="137" t="str">
        <f>'YARIŞMA BİLGİLERİ'!$F$21</f>
        <v>Erkekler</v>
      </c>
      <c r="K3" s="140" t="str">
        <f aca="true" t="shared" si="0" ref="K3:K54">CONCATENATE(K$1,"-",A$1)</f>
        <v>MALATYA-9. Doğu ve Güneydoğu Anadolu Yaz Spor Oyunları</v>
      </c>
      <c r="L3" s="143" t="str">
        <f>'100m.'!N$4</f>
        <v>29 Ağustos 2014 - 10.00</v>
      </c>
      <c r="M3" s="141" t="s">
        <v>191</v>
      </c>
    </row>
    <row r="4" spans="1:13" s="133" customFormat="1" ht="26.25" customHeight="1">
      <c r="A4" s="135">
        <v>2</v>
      </c>
      <c r="B4" s="145" t="s">
        <v>136</v>
      </c>
      <c r="C4" s="136">
        <f>'100m.'!C9</f>
        <v>35431</v>
      </c>
      <c r="D4" s="144" t="str">
        <f>'100m.'!D9</f>
        <v>FARUK YILMAZ</v>
      </c>
      <c r="E4" s="144" t="str">
        <f>'100m.'!E9</f>
        <v>GAZİANTEP</v>
      </c>
      <c r="F4" s="137">
        <f>'100m.'!F9</f>
        <v>1194</v>
      </c>
      <c r="G4" s="138">
        <f>'100m.'!A9</f>
        <v>2</v>
      </c>
      <c r="H4" s="137" t="s">
        <v>105</v>
      </c>
      <c r="I4" s="139"/>
      <c r="J4" s="137" t="str">
        <f>'YARIŞMA BİLGİLERİ'!$F$21</f>
        <v>Erkekler</v>
      </c>
      <c r="K4" s="140" t="str">
        <f t="shared" si="0"/>
        <v>MALATYA-9. Doğu ve Güneydoğu Anadolu Yaz Spor Oyunları</v>
      </c>
      <c r="L4" s="143" t="str">
        <f>'100m.'!N$4</f>
        <v>29 Ağustos 2014 - 10.00</v>
      </c>
      <c r="M4" s="141" t="s">
        <v>191</v>
      </c>
    </row>
    <row r="5" spans="1:13" s="133" customFormat="1" ht="26.25" customHeight="1">
      <c r="A5" s="135">
        <v>3</v>
      </c>
      <c r="B5" s="145" t="s">
        <v>136</v>
      </c>
      <c r="C5" s="136">
        <f>'100m.'!C10</f>
        <v>35902</v>
      </c>
      <c r="D5" s="144" t="str">
        <f>'100m.'!D10</f>
        <v>Mehmet Ali NOHUT</v>
      </c>
      <c r="E5" s="144" t="str">
        <f>'100m.'!E10</f>
        <v>KİLİS</v>
      </c>
      <c r="F5" s="137">
        <f>'100m.'!F10</f>
        <v>1201</v>
      </c>
      <c r="G5" s="138">
        <f>'100m.'!A10</f>
        <v>3</v>
      </c>
      <c r="H5" s="137" t="s">
        <v>105</v>
      </c>
      <c r="I5" s="139"/>
      <c r="J5" s="137" t="str">
        <f>'YARIŞMA BİLGİLERİ'!$F$21</f>
        <v>Erkekler</v>
      </c>
      <c r="K5" s="140" t="str">
        <f t="shared" si="0"/>
        <v>MALATYA-9. Doğu ve Güneydoğu Anadolu Yaz Spor Oyunları</v>
      </c>
      <c r="L5" s="143" t="str">
        <f>'100m.'!N$4</f>
        <v>29 Ağustos 2014 - 10.00</v>
      </c>
      <c r="M5" s="141" t="s">
        <v>191</v>
      </c>
    </row>
    <row r="6" spans="1:13" s="133" customFormat="1" ht="26.25" customHeight="1">
      <c r="A6" s="135">
        <v>4</v>
      </c>
      <c r="B6" s="145" t="s">
        <v>136</v>
      </c>
      <c r="C6" s="136">
        <f>'100m.'!C11</f>
        <v>35431</v>
      </c>
      <c r="D6" s="144" t="str">
        <f>'100m.'!D11</f>
        <v>M. YUSUF KINAY</v>
      </c>
      <c r="E6" s="144" t="str">
        <f>'100m.'!E11</f>
        <v>SİİRT</v>
      </c>
      <c r="F6" s="137">
        <f>'100m.'!F11</f>
        <v>1218</v>
      </c>
      <c r="G6" s="138">
        <f>'100m.'!A11</f>
        <v>4</v>
      </c>
      <c r="H6" s="137" t="s">
        <v>105</v>
      </c>
      <c r="I6" s="139"/>
      <c r="J6" s="137" t="str">
        <f>'YARIŞMA BİLGİLERİ'!$F$21</f>
        <v>Erkekler</v>
      </c>
      <c r="K6" s="140" t="str">
        <f t="shared" si="0"/>
        <v>MALATYA-9. Doğu ve Güneydoğu Anadolu Yaz Spor Oyunları</v>
      </c>
      <c r="L6" s="143" t="str">
        <f>'100m.'!N$4</f>
        <v>29 Ağustos 2014 - 10.00</v>
      </c>
      <c r="M6" s="141" t="s">
        <v>191</v>
      </c>
    </row>
    <row r="7" spans="1:13" s="133" customFormat="1" ht="26.25" customHeight="1">
      <c r="A7" s="135">
        <v>5</v>
      </c>
      <c r="B7" s="145" t="s">
        <v>136</v>
      </c>
      <c r="C7" s="136">
        <f>'100m.'!C12</f>
        <v>36443</v>
      </c>
      <c r="D7" s="144" t="str">
        <f>'100m.'!D12</f>
        <v>ÖMER ATALAY</v>
      </c>
      <c r="E7" s="144" t="str">
        <f>'100m.'!E12</f>
        <v>HAKKARİ</v>
      </c>
      <c r="F7" s="137">
        <f>'100m.'!F12</f>
        <v>1218</v>
      </c>
      <c r="G7" s="138">
        <f>'100m.'!A12</f>
        <v>4</v>
      </c>
      <c r="H7" s="137" t="s">
        <v>105</v>
      </c>
      <c r="I7" s="139"/>
      <c r="J7" s="137" t="str">
        <f>'YARIŞMA BİLGİLERİ'!$F$21</f>
        <v>Erkekler</v>
      </c>
      <c r="K7" s="140" t="str">
        <f t="shared" si="0"/>
        <v>MALATYA-9. Doğu ve Güneydoğu Anadolu Yaz Spor Oyunları</v>
      </c>
      <c r="L7" s="143" t="str">
        <f>'100m.'!N$4</f>
        <v>29 Ağustos 2014 - 10.00</v>
      </c>
      <c r="M7" s="141" t="s">
        <v>191</v>
      </c>
    </row>
    <row r="8" spans="1:13" s="133" customFormat="1" ht="26.25" customHeight="1">
      <c r="A8" s="135">
        <v>6</v>
      </c>
      <c r="B8" s="145" t="s">
        <v>136</v>
      </c>
      <c r="C8" s="136">
        <f>'100m.'!C13</f>
        <v>36268</v>
      </c>
      <c r="D8" s="144" t="str">
        <f>'100m.'!D13</f>
        <v>ALİ OSMAN ÇİFTÇİ</v>
      </c>
      <c r="E8" s="144" t="str">
        <f>'100m.'!E13</f>
        <v>AĞRI</v>
      </c>
      <c r="F8" s="137">
        <f>'100m.'!F13</f>
        <v>1226</v>
      </c>
      <c r="G8" s="138">
        <f>'100m.'!A13</f>
        <v>6</v>
      </c>
      <c r="H8" s="137" t="s">
        <v>105</v>
      </c>
      <c r="I8" s="139"/>
      <c r="J8" s="137" t="str">
        <f>'YARIŞMA BİLGİLERİ'!$F$21</f>
        <v>Erkekler</v>
      </c>
      <c r="K8" s="140" t="str">
        <f t="shared" si="0"/>
        <v>MALATYA-9. Doğu ve Güneydoğu Anadolu Yaz Spor Oyunları</v>
      </c>
      <c r="L8" s="143" t="str">
        <f>'100m.'!N$4</f>
        <v>29 Ağustos 2014 - 10.00</v>
      </c>
      <c r="M8" s="141" t="s">
        <v>191</v>
      </c>
    </row>
    <row r="9" spans="1:13" s="133" customFormat="1" ht="26.25" customHeight="1">
      <c r="A9" s="135">
        <v>9</v>
      </c>
      <c r="B9" s="145" t="s">
        <v>136</v>
      </c>
      <c r="C9" s="136">
        <f>'100m.'!C16</f>
        <v>35817</v>
      </c>
      <c r="D9" s="144" t="str">
        <f>'100m.'!D16</f>
        <v>ENDER AKDENIZ</v>
      </c>
      <c r="E9" s="144" t="str">
        <f>'100m.'!E16</f>
        <v>DİYARBAKIR</v>
      </c>
      <c r="F9" s="137">
        <f>'100m.'!F16</f>
        <v>1274</v>
      </c>
      <c r="G9" s="138">
        <f>'100m.'!A16</f>
        <v>9</v>
      </c>
      <c r="H9" s="137" t="s">
        <v>105</v>
      </c>
      <c r="I9" s="139"/>
      <c r="J9" s="137" t="str">
        <f>'YARIŞMA BİLGİLERİ'!$F$21</f>
        <v>Erkekler</v>
      </c>
      <c r="K9" s="140" t="str">
        <f t="shared" si="0"/>
        <v>MALATYA-9. Doğu ve Güneydoğu Anadolu Yaz Spor Oyunları</v>
      </c>
      <c r="L9" s="143" t="str">
        <f>'100m.'!N$4</f>
        <v>29 Ağustos 2014 - 10.00</v>
      </c>
      <c r="M9" s="141" t="s">
        <v>191</v>
      </c>
    </row>
    <row r="10" spans="1:13" s="133" customFormat="1" ht="26.25" customHeight="1">
      <c r="A10" s="135">
        <v>10</v>
      </c>
      <c r="B10" s="145" t="s">
        <v>136</v>
      </c>
      <c r="C10" s="136">
        <f>'100m.'!C17</f>
        <v>36161</v>
      </c>
      <c r="D10" s="144" t="str">
        <f>'100m.'!D17</f>
        <v>ABDULAZİZ DANIŞ</v>
      </c>
      <c r="E10" s="144" t="str">
        <f>'100m.'!E17</f>
        <v>MARDİN</v>
      </c>
      <c r="F10" s="137">
        <f>'100m.'!F17</f>
        <v>1281</v>
      </c>
      <c r="G10" s="138">
        <f>'100m.'!A17</f>
        <v>10</v>
      </c>
      <c r="H10" s="137" t="s">
        <v>105</v>
      </c>
      <c r="I10" s="139"/>
      <c r="J10" s="137" t="str">
        <f>'YARIŞMA BİLGİLERİ'!$F$21</f>
        <v>Erkekler</v>
      </c>
      <c r="K10" s="140" t="str">
        <f t="shared" si="0"/>
        <v>MALATYA-9. Doğu ve Güneydoğu Anadolu Yaz Spor Oyunları</v>
      </c>
      <c r="L10" s="143" t="str">
        <f>'100m.'!N$4</f>
        <v>29 Ağustos 2014 - 10.00</v>
      </c>
      <c r="M10" s="141" t="s">
        <v>191</v>
      </c>
    </row>
    <row r="11" spans="1:13" s="133" customFormat="1" ht="26.25" customHeight="1">
      <c r="A11" s="135">
        <v>11</v>
      </c>
      <c r="B11" s="145" t="s">
        <v>136</v>
      </c>
      <c r="C11" s="136">
        <f>'100m.'!C18</f>
        <v>35901</v>
      </c>
      <c r="D11" s="144" t="str">
        <f>'100m.'!D18</f>
        <v>FETHİ ÜKÜNÇ</v>
      </c>
      <c r="E11" s="144" t="str">
        <f>'100m.'!E18</f>
        <v>ŞANLIURFA</v>
      </c>
      <c r="F11" s="137">
        <f>'100m.'!F18</f>
        <v>1290</v>
      </c>
      <c r="G11" s="138">
        <f>'100m.'!A18</f>
        <v>11</v>
      </c>
      <c r="H11" s="137" t="s">
        <v>105</v>
      </c>
      <c r="I11" s="139"/>
      <c r="J11" s="137" t="str">
        <f>'YARIŞMA BİLGİLERİ'!$F$21</f>
        <v>Erkekler</v>
      </c>
      <c r="K11" s="140" t="str">
        <f t="shared" si="0"/>
        <v>MALATYA-9. Doğu ve Güneydoğu Anadolu Yaz Spor Oyunları</v>
      </c>
      <c r="L11" s="143" t="str">
        <f>'100m.'!N$4</f>
        <v>29 Ağustos 2014 - 10.00</v>
      </c>
      <c r="M11" s="141" t="s">
        <v>191</v>
      </c>
    </row>
    <row r="12" spans="1:13" s="133" customFormat="1" ht="26.25" customHeight="1">
      <c r="A12" s="135">
        <v>12</v>
      </c>
      <c r="B12" s="145" t="s">
        <v>136</v>
      </c>
      <c r="C12" s="136">
        <f>'100m.'!C19</f>
        <v>35591</v>
      </c>
      <c r="D12" s="144" t="str">
        <f>'100m.'!D19</f>
        <v>BÜLENT YAVUZ</v>
      </c>
      <c r="E12" s="144" t="str">
        <f>'100m.'!E19</f>
        <v>MALATYA</v>
      </c>
      <c r="F12" s="137">
        <f>'100m.'!F19</f>
        <v>1291</v>
      </c>
      <c r="G12" s="138">
        <f>'100m.'!A19</f>
        <v>12</v>
      </c>
      <c r="H12" s="137" t="s">
        <v>105</v>
      </c>
      <c r="I12" s="139"/>
      <c r="J12" s="137" t="str">
        <f>'YARIŞMA BİLGİLERİ'!$F$21</f>
        <v>Erkekler</v>
      </c>
      <c r="K12" s="140" t="str">
        <f t="shared" si="0"/>
        <v>MALATYA-9. Doğu ve Güneydoğu Anadolu Yaz Spor Oyunları</v>
      </c>
      <c r="L12" s="143" t="str">
        <f>'100m.'!N$4</f>
        <v>29 Ağustos 2014 - 10.00</v>
      </c>
      <c r="M12" s="141" t="s">
        <v>191</v>
      </c>
    </row>
    <row r="13" spans="1:13" s="133" customFormat="1" ht="26.25" customHeight="1">
      <c r="A13" s="135">
        <v>13</v>
      </c>
      <c r="B13" s="145" t="s">
        <v>136</v>
      </c>
      <c r="C13" s="136">
        <f>'100m.'!C20</f>
        <v>35796</v>
      </c>
      <c r="D13" s="144" t="str">
        <f>'100m.'!D20</f>
        <v>SERHAT YILMAZ</v>
      </c>
      <c r="E13" s="144" t="str">
        <f>'100m.'!E20</f>
        <v>ARDAHAN</v>
      </c>
      <c r="F13" s="137">
        <f>'100m.'!F20</f>
        <v>1294</v>
      </c>
      <c r="G13" s="138">
        <f>'100m.'!A20</f>
        <v>13</v>
      </c>
      <c r="H13" s="137" t="s">
        <v>105</v>
      </c>
      <c r="I13" s="139"/>
      <c r="J13" s="137" t="str">
        <f>'YARIŞMA BİLGİLERİ'!$F$21</f>
        <v>Erkekler</v>
      </c>
      <c r="K13" s="140" t="str">
        <f t="shared" si="0"/>
        <v>MALATYA-9. Doğu ve Güneydoğu Anadolu Yaz Spor Oyunları</v>
      </c>
      <c r="L13" s="143" t="str">
        <f>'100m.'!N$4</f>
        <v>29 Ağustos 2014 - 10.00</v>
      </c>
      <c r="M13" s="141" t="s">
        <v>191</v>
      </c>
    </row>
    <row r="14" spans="1:13" s="133" customFormat="1" ht="26.25" customHeight="1">
      <c r="A14" s="135">
        <v>14</v>
      </c>
      <c r="B14" s="145" t="s">
        <v>136</v>
      </c>
      <c r="C14" s="136">
        <f>'100m.'!C21</f>
        <v>36542</v>
      </c>
      <c r="D14" s="144" t="str">
        <f>'100m.'!D21</f>
        <v>ALİ URS</v>
      </c>
      <c r="E14" s="144" t="str">
        <f>'100m.'!E21</f>
        <v>VAN</v>
      </c>
      <c r="F14" s="137">
        <f>'100m.'!F21</f>
        <v>1301</v>
      </c>
      <c r="G14" s="138">
        <f>'100m.'!A21</f>
        <v>14</v>
      </c>
      <c r="H14" s="137" t="s">
        <v>105</v>
      </c>
      <c r="I14" s="139"/>
      <c r="J14" s="137" t="str">
        <f>'YARIŞMA BİLGİLERİ'!$F$21</f>
        <v>Erkekler</v>
      </c>
      <c r="K14" s="140" t="str">
        <f t="shared" si="0"/>
        <v>MALATYA-9. Doğu ve Güneydoğu Anadolu Yaz Spor Oyunları</v>
      </c>
      <c r="L14" s="143" t="str">
        <f>'100m.'!N$4</f>
        <v>29 Ağustos 2014 - 10.00</v>
      </c>
      <c r="M14" s="141" t="s">
        <v>191</v>
      </c>
    </row>
    <row r="15" spans="1:13" s="133" customFormat="1" ht="26.25" customHeight="1">
      <c r="A15" s="135">
        <v>15</v>
      </c>
      <c r="B15" s="145" t="s">
        <v>136</v>
      </c>
      <c r="C15" s="136">
        <f>'100m.'!C22</f>
        <v>35796</v>
      </c>
      <c r="D15" s="144" t="str">
        <f>'100m.'!D22</f>
        <v>FESİH TURĞUT</v>
      </c>
      <c r="E15" s="144" t="str">
        <f>'100m.'!E22</f>
        <v>BATMAN</v>
      </c>
      <c r="F15" s="137">
        <f>'100m.'!F22</f>
        <v>1307</v>
      </c>
      <c r="G15" s="138">
        <f>'100m.'!A22</f>
        <v>15</v>
      </c>
      <c r="H15" s="137" t="s">
        <v>105</v>
      </c>
      <c r="I15" s="139"/>
      <c r="J15" s="137" t="str">
        <f>'YARIŞMA BİLGİLERİ'!$F$21</f>
        <v>Erkekler</v>
      </c>
      <c r="K15" s="140" t="str">
        <f t="shared" si="0"/>
        <v>MALATYA-9. Doğu ve Güneydoğu Anadolu Yaz Spor Oyunları</v>
      </c>
      <c r="L15" s="143" t="str">
        <f>'100m.'!N$4</f>
        <v>29 Ağustos 2014 - 10.00</v>
      </c>
      <c r="M15" s="141" t="s">
        <v>191</v>
      </c>
    </row>
    <row r="16" spans="1:13" s="133" customFormat="1" ht="26.25" customHeight="1">
      <c r="A16" s="135">
        <v>16</v>
      </c>
      <c r="B16" s="145" t="s">
        <v>136</v>
      </c>
      <c r="C16" s="136">
        <f>'100m.'!C23</f>
        <v>36161</v>
      </c>
      <c r="D16" s="144" t="str">
        <f>'100m.'!D23</f>
        <v>EKİN CAYAN POLAT</v>
      </c>
      <c r="E16" s="144" t="str">
        <f>'100m.'!E23</f>
        <v>TUNCELİ</v>
      </c>
      <c r="F16" s="137">
        <f>'100m.'!F23</f>
        <v>1321</v>
      </c>
      <c r="G16" s="138">
        <f>'100m.'!A23</f>
        <v>16</v>
      </c>
      <c r="H16" s="137" t="s">
        <v>105</v>
      </c>
      <c r="I16" s="139"/>
      <c r="J16" s="137" t="str">
        <f>'YARIŞMA BİLGİLERİ'!$F$21</f>
        <v>Erkekler</v>
      </c>
      <c r="K16" s="140" t="str">
        <f t="shared" si="0"/>
        <v>MALATYA-9. Doğu ve Güneydoğu Anadolu Yaz Spor Oyunları</v>
      </c>
      <c r="L16" s="143" t="str">
        <f>'100m.'!N$4</f>
        <v>29 Ağustos 2014 - 10.00</v>
      </c>
      <c r="M16" s="141" t="s">
        <v>191</v>
      </c>
    </row>
    <row r="17" spans="1:13" s="133" customFormat="1" ht="26.25" customHeight="1">
      <c r="A17" s="135">
        <v>19</v>
      </c>
      <c r="B17" s="145" t="s">
        <v>136</v>
      </c>
      <c r="C17" s="136" t="e">
        <f>'100m.'!#REF!</f>
        <v>#REF!</v>
      </c>
      <c r="D17" s="144" t="e">
        <f>'100m.'!#REF!</f>
        <v>#REF!</v>
      </c>
      <c r="E17" s="144" t="e">
        <f>'100m.'!#REF!</f>
        <v>#REF!</v>
      </c>
      <c r="F17" s="137" t="e">
        <f>'100m.'!#REF!</f>
        <v>#REF!</v>
      </c>
      <c r="G17" s="138" t="e">
        <f>'100m.'!#REF!</f>
        <v>#REF!</v>
      </c>
      <c r="H17" s="137" t="s">
        <v>105</v>
      </c>
      <c r="I17" s="143"/>
      <c r="J17" s="137" t="str">
        <f>'YARIŞMA BİLGİLERİ'!$F$21</f>
        <v>Erkekler</v>
      </c>
      <c r="K17" s="140" t="str">
        <f t="shared" si="0"/>
        <v>MALATYA-9. Doğu ve Güneydoğu Anadolu Yaz Spor Oyunları</v>
      </c>
      <c r="L17" s="143" t="str">
        <f>'100m.'!N$4</f>
        <v>29 Ağustos 2014 - 10.00</v>
      </c>
      <c r="M17" s="141" t="s">
        <v>191</v>
      </c>
    </row>
    <row r="18" spans="1:13" s="133" customFormat="1" ht="26.25" customHeight="1">
      <c r="A18" s="135">
        <v>20</v>
      </c>
      <c r="B18" s="145" t="s">
        <v>136</v>
      </c>
      <c r="C18" s="136" t="e">
        <f>'100m.'!#REF!</f>
        <v>#REF!</v>
      </c>
      <c r="D18" s="144" t="e">
        <f>'100m.'!#REF!</f>
        <v>#REF!</v>
      </c>
      <c r="E18" s="144" t="e">
        <f>'100m.'!#REF!</f>
        <v>#REF!</v>
      </c>
      <c r="F18" s="137" t="e">
        <f>'100m.'!#REF!</f>
        <v>#REF!</v>
      </c>
      <c r="G18" s="138" t="e">
        <f>'100m.'!#REF!</f>
        <v>#REF!</v>
      </c>
      <c r="H18" s="137" t="s">
        <v>105</v>
      </c>
      <c r="I18" s="143"/>
      <c r="J18" s="137" t="str">
        <f>'YARIŞMA BİLGİLERİ'!$F$21</f>
        <v>Erkekler</v>
      </c>
      <c r="K18" s="140" t="str">
        <f t="shared" si="0"/>
        <v>MALATYA-9. Doğu ve Güneydoğu Anadolu Yaz Spor Oyunları</v>
      </c>
      <c r="L18" s="143" t="str">
        <f>'100m.'!N$4</f>
        <v>29 Ağustos 2014 - 10.00</v>
      </c>
      <c r="M18" s="141" t="s">
        <v>191</v>
      </c>
    </row>
    <row r="19" spans="1:13" s="133" customFormat="1" ht="26.25" customHeight="1">
      <c r="A19" s="135">
        <v>21</v>
      </c>
      <c r="B19" s="145" t="s">
        <v>136</v>
      </c>
      <c r="C19" s="136" t="e">
        <f>'100m.'!#REF!</f>
        <v>#REF!</v>
      </c>
      <c r="D19" s="144" t="e">
        <f>'100m.'!#REF!</f>
        <v>#REF!</v>
      </c>
      <c r="E19" s="144" t="e">
        <f>'100m.'!#REF!</f>
        <v>#REF!</v>
      </c>
      <c r="F19" s="137" t="e">
        <f>'100m.'!#REF!</f>
        <v>#REF!</v>
      </c>
      <c r="G19" s="138" t="e">
        <f>'100m.'!#REF!</f>
        <v>#REF!</v>
      </c>
      <c r="H19" s="137" t="s">
        <v>105</v>
      </c>
      <c r="I19" s="143"/>
      <c r="J19" s="137" t="str">
        <f>'YARIŞMA BİLGİLERİ'!$F$21</f>
        <v>Erkekler</v>
      </c>
      <c r="K19" s="140" t="str">
        <f t="shared" si="0"/>
        <v>MALATYA-9. Doğu ve Güneydoğu Anadolu Yaz Spor Oyunları</v>
      </c>
      <c r="L19" s="143" t="str">
        <f>'100m.'!N$4</f>
        <v>29 Ağustos 2014 - 10.00</v>
      </c>
      <c r="M19" s="141" t="s">
        <v>191</v>
      </c>
    </row>
    <row r="20" spans="1:13" s="133" customFormat="1" ht="26.25" customHeight="1">
      <c r="A20" s="135">
        <v>22</v>
      </c>
      <c r="B20" s="145" t="s">
        <v>136</v>
      </c>
      <c r="C20" s="136" t="e">
        <f>'100m.'!#REF!</f>
        <v>#REF!</v>
      </c>
      <c r="D20" s="144" t="e">
        <f>'100m.'!#REF!</f>
        <v>#REF!</v>
      </c>
      <c r="E20" s="144" t="e">
        <f>'100m.'!#REF!</f>
        <v>#REF!</v>
      </c>
      <c r="F20" s="137" t="e">
        <f>'100m.'!#REF!</f>
        <v>#REF!</v>
      </c>
      <c r="G20" s="138" t="e">
        <f>'100m.'!#REF!</f>
        <v>#REF!</v>
      </c>
      <c r="H20" s="137" t="s">
        <v>105</v>
      </c>
      <c r="I20" s="143"/>
      <c r="J20" s="137" t="str">
        <f>'YARIŞMA BİLGİLERİ'!$F$21</f>
        <v>Erkekler</v>
      </c>
      <c r="K20" s="140" t="str">
        <f t="shared" si="0"/>
        <v>MALATYA-9. Doğu ve Güneydoğu Anadolu Yaz Spor Oyunları</v>
      </c>
      <c r="L20" s="143" t="str">
        <f>'100m.'!N$4</f>
        <v>29 Ağustos 2014 - 10.00</v>
      </c>
      <c r="M20" s="141" t="s">
        <v>191</v>
      </c>
    </row>
    <row r="21" spans="1:13" s="133" customFormat="1" ht="26.25" customHeight="1">
      <c r="A21" s="135">
        <v>23</v>
      </c>
      <c r="B21" s="145" t="s">
        <v>136</v>
      </c>
      <c r="C21" s="136" t="e">
        <f>'100m.'!#REF!</f>
        <v>#REF!</v>
      </c>
      <c r="D21" s="144" t="e">
        <f>'100m.'!#REF!</f>
        <v>#REF!</v>
      </c>
      <c r="E21" s="144" t="e">
        <f>'100m.'!#REF!</f>
        <v>#REF!</v>
      </c>
      <c r="F21" s="137" t="e">
        <f>'100m.'!#REF!</f>
        <v>#REF!</v>
      </c>
      <c r="G21" s="138" t="e">
        <f>'100m.'!#REF!</f>
        <v>#REF!</v>
      </c>
      <c r="H21" s="137" t="s">
        <v>105</v>
      </c>
      <c r="I21" s="143"/>
      <c r="J21" s="137" t="str">
        <f>'YARIŞMA BİLGİLERİ'!$F$21</f>
        <v>Erkekler</v>
      </c>
      <c r="K21" s="140" t="str">
        <f t="shared" si="0"/>
        <v>MALATYA-9. Doğu ve Güneydoğu Anadolu Yaz Spor Oyunları</v>
      </c>
      <c r="L21" s="143" t="str">
        <f>'100m.'!N$4</f>
        <v>29 Ağustos 2014 - 10.00</v>
      </c>
      <c r="M21" s="141" t="s">
        <v>191</v>
      </c>
    </row>
    <row r="22" spans="1:13" s="133" customFormat="1" ht="26.25" customHeight="1">
      <c r="A22" s="135">
        <v>24</v>
      </c>
      <c r="B22" s="145" t="s">
        <v>136</v>
      </c>
      <c r="C22" s="136" t="e">
        <f>'100m.'!#REF!</f>
        <v>#REF!</v>
      </c>
      <c r="D22" s="144" t="e">
        <f>'100m.'!#REF!</f>
        <v>#REF!</v>
      </c>
      <c r="E22" s="144" t="e">
        <f>'100m.'!#REF!</f>
        <v>#REF!</v>
      </c>
      <c r="F22" s="137" t="e">
        <f>'100m.'!#REF!</f>
        <v>#REF!</v>
      </c>
      <c r="G22" s="138" t="e">
        <f>'100m.'!#REF!</f>
        <v>#REF!</v>
      </c>
      <c r="H22" s="137" t="s">
        <v>105</v>
      </c>
      <c r="I22" s="143"/>
      <c r="J22" s="137" t="str">
        <f>'YARIŞMA BİLGİLERİ'!$F$21</f>
        <v>Erkekler</v>
      </c>
      <c r="K22" s="140" t="str">
        <f t="shared" si="0"/>
        <v>MALATYA-9. Doğu ve Güneydoğu Anadolu Yaz Spor Oyunları</v>
      </c>
      <c r="L22" s="143" t="str">
        <f>'100m.'!N$4</f>
        <v>29 Ağustos 2014 - 10.00</v>
      </c>
      <c r="M22" s="141" t="s">
        <v>191</v>
      </c>
    </row>
    <row r="23" spans="1:13" s="133" customFormat="1" ht="26.25" customHeight="1">
      <c r="A23" s="135">
        <v>25</v>
      </c>
      <c r="B23" s="145" t="s">
        <v>136</v>
      </c>
      <c r="C23" s="136" t="e">
        <f>'100m.'!#REF!</f>
        <v>#REF!</v>
      </c>
      <c r="D23" s="144" t="e">
        <f>'100m.'!#REF!</f>
        <v>#REF!</v>
      </c>
      <c r="E23" s="144" t="e">
        <f>'100m.'!#REF!</f>
        <v>#REF!</v>
      </c>
      <c r="F23" s="137" t="e">
        <f>'100m.'!#REF!</f>
        <v>#REF!</v>
      </c>
      <c r="G23" s="138" t="e">
        <f>'100m.'!#REF!</f>
        <v>#REF!</v>
      </c>
      <c r="H23" s="137" t="s">
        <v>105</v>
      </c>
      <c r="I23" s="143"/>
      <c r="J23" s="137" t="str">
        <f>'YARIŞMA BİLGİLERİ'!$F$21</f>
        <v>Erkekler</v>
      </c>
      <c r="K23" s="140" t="str">
        <f t="shared" si="0"/>
        <v>MALATYA-9. Doğu ve Güneydoğu Anadolu Yaz Spor Oyunları</v>
      </c>
      <c r="L23" s="143" t="str">
        <f>'100m.'!N$4</f>
        <v>29 Ağustos 2014 - 10.00</v>
      </c>
      <c r="M23" s="141" t="s">
        <v>191</v>
      </c>
    </row>
    <row r="24" spans="1:13" s="133" customFormat="1" ht="26.25" customHeight="1">
      <c r="A24" s="135">
        <v>26</v>
      </c>
      <c r="B24" s="145" t="s">
        <v>136</v>
      </c>
      <c r="C24" s="136" t="e">
        <f>'100m.'!#REF!</f>
        <v>#REF!</v>
      </c>
      <c r="D24" s="144" t="e">
        <f>'100m.'!#REF!</f>
        <v>#REF!</v>
      </c>
      <c r="E24" s="144" t="e">
        <f>'100m.'!#REF!</f>
        <v>#REF!</v>
      </c>
      <c r="F24" s="137" t="e">
        <f>'100m.'!#REF!</f>
        <v>#REF!</v>
      </c>
      <c r="G24" s="138" t="e">
        <f>'100m.'!#REF!</f>
        <v>#REF!</v>
      </c>
      <c r="H24" s="137" t="s">
        <v>105</v>
      </c>
      <c r="I24" s="143"/>
      <c r="J24" s="137" t="str">
        <f>'YARIŞMA BİLGİLERİ'!$F$21</f>
        <v>Erkekler</v>
      </c>
      <c r="K24" s="140" t="str">
        <f t="shared" si="0"/>
        <v>MALATYA-9. Doğu ve Güneydoğu Anadolu Yaz Spor Oyunları</v>
      </c>
      <c r="L24" s="143" t="str">
        <f>'100m.'!N$4</f>
        <v>29 Ağustos 2014 - 10.00</v>
      </c>
      <c r="M24" s="141" t="s">
        <v>191</v>
      </c>
    </row>
    <row r="25" spans="1:13" s="133" customFormat="1" ht="26.25" customHeight="1">
      <c r="A25" s="135">
        <v>83</v>
      </c>
      <c r="B25" s="199" t="s">
        <v>145</v>
      </c>
      <c r="C25" s="201">
        <f>'110m.Eng'!C8</f>
        <v>35431</v>
      </c>
      <c r="D25" s="203" t="str">
        <f>'110m.Eng'!D8</f>
        <v>İZZET ÖZÜBERK</v>
      </c>
      <c r="E25" s="203" t="str">
        <f>'110m.Eng'!E8</f>
        <v>GAZİANTEP</v>
      </c>
      <c r="F25" s="204">
        <f>'110m.Eng'!F8</f>
        <v>1653</v>
      </c>
      <c r="G25" s="202">
        <f>'110m.Eng'!A8</f>
        <v>1</v>
      </c>
      <c r="H25" s="143" t="s">
        <v>138</v>
      </c>
      <c r="I25" s="234"/>
      <c r="J25" s="137" t="str">
        <f>'YARIŞMA BİLGİLERİ'!$F$21</f>
        <v>Erkekler</v>
      </c>
      <c r="K25" s="235" t="str">
        <f t="shared" si="0"/>
        <v>MALATYA-9. Doğu ve Güneydoğu Anadolu Yaz Spor Oyunları</v>
      </c>
      <c r="L25" s="141" t="str">
        <f>'110m.Eng'!N$4</f>
        <v>30 Ağustos 2014 - 09.30</v>
      </c>
      <c r="M25" s="141" t="s">
        <v>191</v>
      </c>
    </row>
    <row r="26" spans="1:13" s="133" customFormat="1" ht="26.25" customHeight="1">
      <c r="A26" s="135">
        <v>84</v>
      </c>
      <c r="B26" s="199" t="s">
        <v>145</v>
      </c>
      <c r="C26" s="201">
        <f>'110m.Eng'!C9</f>
        <v>35706</v>
      </c>
      <c r="D26" s="203" t="str">
        <f>'110m.Eng'!D9</f>
        <v>YUSUF OLÇAR</v>
      </c>
      <c r="E26" s="203" t="str">
        <f>'110m.Eng'!E9</f>
        <v>MALATYA</v>
      </c>
      <c r="F26" s="204">
        <f>'110m.Eng'!F9</f>
        <v>1865</v>
      </c>
      <c r="G26" s="202">
        <f>'110m.Eng'!A9</f>
        <v>2</v>
      </c>
      <c r="H26" s="143" t="s">
        <v>138</v>
      </c>
      <c r="I26" s="234"/>
      <c r="J26" s="137" t="str">
        <f>'YARIŞMA BİLGİLERİ'!$F$21</f>
        <v>Erkekler</v>
      </c>
      <c r="K26" s="235" t="str">
        <f t="shared" si="0"/>
        <v>MALATYA-9. Doğu ve Güneydoğu Anadolu Yaz Spor Oyunları</v>
      </c>
      <c r="L26" s="141" t="str">
        <f>'110m.Eng'!N$4</f>
        <v>30 Ağustos 2014 - 09.30</v>
      </c>
      <c r="M26" s="141" t="s">
        <v>191</v>
      </c>
    </row>
    <row r="27" spans="1:13" s="133" customFormat="1" ht="26.25" customHeight="1">
      <c r="A27" s="135">
        <v>85</v>
      </c>
      <c r="B27" s="199" t="s">
        <v>145</v>
      </c>
      <c r="C27" s="201">
        <f>'110m.Eng'!C10</f>
        <v>35718</v>
      </c>
      <c r="D27" s="203" t="str">
        <f>'110m.Eng'!D10</f>
        <v>EMRAH YANIK</v>
      </c>
      <c r="E27" s="203" t="str">
        <f>'110m.Eng'!E10</f>
        <v>IĞDIR</v>
      </c>
      <c r="F27" s="204">
        <f>'110m.Eng'!F10</f>
        <v>1868</v>
      </c>
      <c r="G27" s="202">
        <f>'110m.Eng'!A10</f>
        <v>3</v>
      </c>
      <c r="H27" s="143" t="s">
        <v>138</v>
      </c>
      <c r="I27" s="234"/>
      <c r="J27" s="137" t="str">
        <f>'YARIŞMA BİLGİLERİ'!$F$21</f>
        <v>Erkekler</v>
      </c>
      <c r="K27" s="235" t="str">
        <f t="shared" si="0"/>
        <v>MALATYA-9. Doğu ve Güneydoğu Anadolu Yaz Spor Oyunları</v>
      </c>
      <c r="L27" s="141" t="str">
        <f>'110m.Eng'!N$4</f>
        <v>30 Ağustos 2014 - 09.30</v>
      </c>
      <c r="M27" s="141" t="s">
        <v>191</v>
      </c>
    </row>
    <row r="28" spans="1:13" s="133" customFormat="1" ht="26.25" customHeight="1">
      <c r="A28" s="135">
        <v>86</v>
      </c>
      <c r="B28" s="199" t="s">
        <v>145</v>
      </c>
      <c r="C28" s="201">
        <f>'110m.Eng'!C11</f>
        <v>35740</v>
      </c>
      <c r="D28" s="203" t="str">
        <f>'110m.Eng'!D11</f>
        <v> NURULLAH CEYLAN</v>
      </c>
      <c r="E28" s="203" t="str">
        <f>'110m.Eng'!E11</f>
        <v>DİYARBAKIR</v>
      </c>
      <c r="F28" s="204">
        <f>'110m.Eng'!F11</f>
        <v>1872</v>
      </c>
      <c r="G28" s="202">
        <f>'110m.Eng'!A11</f>
        <v>4</v>
      </c>
      <c r="H28" s="143" t="s">
        <v>138</v>
      </c>
      <c r="I28" s="234"/>
      <c r="J28" s="137" t="str">
        <f>'YARIŞMA BİLGİLERİ'!$F$21</f>
        <v>Erkekler</v>
      </c>
      <c r="K28" s="235" t="str">
        <f t="shared" si="0"/>
        <v>MALATYA-9. Doğu ve Güneydoğu Anadolu Yaz Spor Oyunları</v>
      </c>
      <c r="L28" s="141" t="str">
        <f>'110m.Eng'!N$4</f>
        <v>30 Ağustos 2014 - 09.30</v>
      </c>
      <c r="M28" s="141" t="s">
        <v>191</v>
      </c>
    </row>
    <row r="29" spans="1:13" s="133" customFormat="1" ht="26.25" customHeight="1">
      <c r="A29" s="135">
        <v>87</v>
      </c>
      <c r="B29" s="199" t="s">
        <v>145</v>
      </c>
      <c r="C29" s="201">
        <f>'110m.Eng'!C12</f>
        <v>35614</v>
      </c>
      <c r="D29" s="203" t="str">
        <f>'110m.Eng'!D12</f>
        <v>SELİM KARDAŞ</v>
      </c>
      <c r="E29" s="203" t="str">
        <f>'110m.Eng'!E12</f>
        <v>MARDİN</v>
      </c>
      <c r="F29" s="204">
        <f>'110m.Eng'!F12</f>
        <v>1912</v>
      </c>
      <c r="G29" s="202">
        <f>'110m.Eng'!A12</f>
        <v>5</v>
      </c>
      <c r="H29" s="143" t="s">
        <v>138</v>
      </c>
      <c r="I29" s="234"/>
      <c r="J29" s="137" t="str">
        <f>'YARIŞMA BİLGİLERİ'!$F$21</f>
        <v>Erkekler</v>
      </c>
      <c r="K29" s="235" t="str">
        <f t="shared" si="0"/>
        <v>MALATYA-9. Doğu ve Güneydoğu Anadolu Yaz Spor Oyunları</v>
      </c>
      <c r="L29" s="141" t="str">
        <f>'110m.Eng'!N$4</f>
        <v>30 Ağustos 2014 - 09.30</v>
      </c>
      <c r="M29" s="141" t="s">
        <v>191</v>
      </c>
    </row>
    <row r="30" spans="1:13" s="133" customFormat="1" ht="26.25" customHeight="1">
      <c r="A30" s="135">
        <v>88</v>
      </c>
      <c r="B30" s="199" t="s">
        <v>145</v>
      </c>
      <c r="C30" s="201">
        <f>'110m.Eng'!C13</f>
        <v>36264</v>
      </c>
      <c r="D30" s="203" t="str">
        <f>'110m.Eng'!D13</f>
        <v>NURULLAH TORAN</v>
      </c>
      <c r="E30" s="203" t="str">
        <f>'110m.Eng'!E13</f>
        <v>VAN</v>
      </c>
      <c r="F30" s="204">
        <f>'110m.Eng'!F13</f>
        <v>1926</v>
      </c>
      <c r="G30" s="202">
        <f>'110m.Eng'!A13</f>
        <v>6</v>
      </c>
      <c r="H30" s="143" t="s">
        <v>138</v>
      </c>
      <c r="I30" s="234"/>
      <c r="J30" s="137" t="str">
        <f>'YARIŞMA BİLGİLERİ'!$F$21</f>
        <v>Erkekler</v>
      </c>
      <c r="K30" s="235" t="str">
        <f t="shared" si="0"/>
        <v>MALATYA-9. Doğu ve Güneydoğu Anadolu Yaz Spor Oyunları</v>
      </c>
      <c r="L30" s="141" t="str">
        <f>'110m.Eng'!N$4</f>
        <v>30 Ağustos 2014 - 09.30</v>
      </c>
      <c r="M30" s="141" t="s">
        <v>191</v>
      </c>
    </row>
    <row r="31" spans="1:13" s="133" customFormat="1" ht="26.25" customHeight="1">
      <c r="A31" s="135">
        <v>91</v>
      </c>
      <c r="B31" s="199" t="s">
        <v>145</v>
      </c>
      <c r="C31" s="201">
        <f>'110m.Eng'!C16</f>
        <v>35708</v>
      </c>
      <c r="D31" s="203" t="str">
        <f>'110m.Eng'!D16</f>
        <v>SUAT TEMEL</v>
      </c>
      <c r="E31" s="203" t="str">
        <f>'110m.Eng'!E16</f>
        <v>HAKKARİ</v>
      </c>
      <c r="F31" s="204">
        <f>'110m.Eng'!F16</f>
        <v>2022</v>
      </c>
      <c r="G31" s="202">
        <f>'110m.Eng'!A16</f>
        <v>9</v>
      </c>
      <c r="H31" s="143" t="s">
        <v>138</v>
      </c>
      <c r="I31" s="234"/>
      <c r="J31" s="137" t="str">
        <f>'YARIŞMA BİLGİLERİ'!$F$21</f>
        <v>Erkekler</v>
      </c>
      <c r="K31" s="235" t="str">
        <f t="shared" si="0"/>
        <v>MALATYA-9. Doğu ve Güneydoğu Anadolu Yaz Spor Oyunları</v>
      </c>
      <c r="L31" s="141" t="str">
        <f>'110m.Eng'!N$4</f>
        <v>30 Ağustos 2014 - 09.30</v>
      </c>
      <c r="M31" s="141" t="s">
        <v>191</v>
      </c>
    </row>
    <row r="32" spans="1:13" s="133" customFormat="1" ht="26.25" customHeight="1">
      <c r="A32" s="135">
        <v>92</v>
      </c>
      <c r="B32" s="199" t="s">
        <v>145</v>
      </c>
      <c r="C32" s="201">
        <f>'110m.Eng'!C17</f>
        <v>35947</v>
      </c>
      <c r="D32" s="203" t="str">
        <f>'110m.Eng'!D17</f>
        <v>BİRHAN UÇAR</v>
      </c>
      <c r="E32" s="203" t="str">
        <f>'110m.Eng'!E17</f>
        <v>KARS</v>
      </c>
      <c r="F32" s="204">
        <f>'110m.Eng'!F17</f>
        <v>2038</v>
      </c>
      <c r="G32" s="202">
        <f>'110m.Eng'!A17</f>
        <v>10</v>
      </c>
      <c r="H32" s="143" t="s">
        <v>138</v>
      </c>
      <c r="I32" s="234"/>
      <c r="J32" s="137" t="str">
        <f>'YARIŞMA BİLGİLERİ'!$F$21</f>
        <v>Erkekler</v>
      </c>
      <c r="K32" s="235" t="str">
        <f t="shared" si="0"/>
        <v>MALATYA-9. Doğu ve Güneydoğu Anadolu Yaz Spor Oyunları</v>
      </c>
      <c r="L32" s="141" t="str">
        <f>'110m.Eng'!N$4</f>
        <v>30 Ağustos 2014 - 09.30</v>
      </c>
      <c r="M32" s="141" t="s">
        <v>191</v>
      </c>
    </row>
    <row r="33" spans="1:13" s="133" customFormat="1" ht="26.25" customHeight="1">
      <c r="A33" s="135">
        <v>93</v>
      </c>
      <c r="B33" s="199" t="s">
        <v>145</v>
      </c>
      <c r="C33" s="201">
        <f>'110m.Eng'!C18</f>
        <v>36261</v>
      </c>
      <c r="D33" s="203" t="str">
        <f>'110m.Eng'!D18</f>
        <v>CİHAN KAÇMAZ</v>
      </c>
      <c r="E33" s="203" t="str">
        <f>'110m.Eng'!E18</f>
        <v>AĞRI</v>
      </c>
      <c r="F33" s="204">
        <f>'110m.Eng'!F18</f>
        <v>2047</v>
      </c>
      <c r="G33" s="202">
        <f>'110m.Eng'!A18</f>
        <v>11</v>
      </c>
      <c r="H33" s="143" t="s">
        <v>138</v>
      </c>
      <c r="I33" s="234"/>
      <c r="J33" s="137" t="str">
        <f>'YARIŞMA BİLGİLERİ'!$F$21</f>
        <v>Erkekler</v>
      </c>
      <c r="K33" s="235" t="str">
        <f t="shared" si="0"/>
        <v>MALATYA-9. Doğu ve Güneydoğu Anadolu Yaz Spor Oyunları</v>
      </c>
      <c r="L33" s="141" t="str">
        <f>'110m.Eng'!N$4</f>
        <v>30 Ağustos 2014 - 09.30</v>
      </c>
      <c r="M33" s="141" t="s">
        <v>191</v>
      </c>
    </row>
    <row r="34" spans="1:13" s="133" customFormat="1" ht="26.25" customHeight="1">
      <c r="A34" s="135">
        <v>94</v>
      </c>
      <c r="B34" s="199" t="s">
        <v>145</v>
      </c>
      <c r="C34" s="201">
        <f>'110m.Eng'!C19</f>
        <v>36784</v>
      </c>
      <c r="D34" s="203" t="str">
        <f>'110m.Eng'!D19</f>
        <v>YUSUF İNAN</v>
      </c>
      <c r="E34" s="203" t="str">
        <f>'110m.Eng'!E19</f>
        <v>SİİRT</v>
      </c>
      <c r="F34" s="204">
        <f>'110m.Eng'!F19</f>
        <v>2052</v>
      </c>
      <c r="G34" s="202">
        <f>'110m.Eng'!A19</f>
        <v>12</v>
      </c>
      <c r="H34" s="143" t="s">
        <v>138</v>
      </c>
      <c r="I34" s="234"/>
      <c r="J34" s="137" t="str">
        <f>'YARIŞMA BİLGİLERİ'!$F$21</f>
        <v>Erkekler</v>
      </c>
      <c r="K34" s="235" t="str">
        <f t="shared" si="0"/>
        <v>MALATYA-9. Doğu ve Güneydoğu Anadolu Yaz Spor Oyunları</v>
      </c>
      <c r="L34" s="141" t="str">
        <f>'110m.Eng'!N$4</f>
        <v>30 Ağustos 2014 - 09.30</v>
      </c>
      <c r="M34" s="141" t="s">
        <v>191</v>
      </c>
    </row>
    <row r="35" spans="1:13" s="133" customFormat="1" ht="26.25" customHeight="1">
      <c r="A35" s="135">
        <v>95</v>
      </c>
      <c r="B35" s="199" t="s">
        <v>145</v>
      </c>
      <c r="C35" s="201">
        <f>'110m.Eng'!C20</f>
        <v>36429</v>
      </c>
      <c r="D35" s="203" t="str">
        <f>'110m.Eng'!D20</f>
        <v>FERHAT PARLAK </v>
      </c>
      <c r="E35" s="203" t="str">
        <f>'110m.Eng'!E20</f>
        <v>ADIYAMAN</v>
      </c>
      <c r="F35" s="204">
        <f>'110m.Eng'!F20</f>
        <v>20621</v>
      </c>
      <c r="G35" s="202">
        <f>'110m.Eng'!A20</f>
        <v>13</v>
      </c>
      <c r="H35" s="143" t="s">
        <v>138</v>
      </c>
      <c r="I35" s="234"/>
      <c r="J35" s="137" t="str">
        <f>'YARIŞMA BİLGİLERİ'!$F$21</f>
        <v>Erkekler</v>
      </c>
      <c r="K35" s="235" t="str">
        <f t="shared" si="0"/>
        <v>MALATYA-9. Doğu ve Güneydoğu Anadolu Yaz Spor Oyunları</v>
      </c>
      <c r="L35" s="141" t="str">
        <f>'110m.Eng'!N$4</f>
        <v>30 Ağustos 2014 - 09.30</v>
      </c>
      <c r="M35" s="141" t="s">
        <v>191</v>
      </c>
    </row>
    <row r="36" spans="1:13" s="133" customFormat="1" ht="26.25" customHeight="1">
      <c r="A36" s="135">
        <v>96</v>
      </c>
      <c r="B36" s="199" t="s">
        <v>145</v>
      </c>
      <c r="C36" s="201">
        <f>'110m.Eng'!C21</f>
        <v>35874</v>
      </c>
      <c r="D36" s="203" t="str">
        <f>'110m.Eng'!D21</f>
        <v>Ahmet TÖREMİŞOĞLU</v>
      </c>
      <c r="E36" s="203" t="str">
        <f>'110m.Eng'!E21</f>
        <v>KİLİS</v>
      </c>
      <c r="F36" s="204">
        <f>'110m.Eng'!F21</f>
        <v>20629</v>
      </c>
      <c r="G36" s="202">
        <f>'110m.Eng'!A21</f>
        <v>14</v>
      </c>
      <c r="H36" s="143" t="s">
        <v>138</v>
      </c>
      <c r="I36" s="234"/>
      <c r="J36" s="137" t="str">
        <f>'YARIŞMA BİLGİLERİ'!$F$21</f>
        <v>Erkekler</v>
      </c>
      <c r="K36" s="235" t="str">
        <f t="shared" si="0"/>
        <v>MALATYA-9. Doğu ve Güneydoğu Anadolu Yaz Spor Oyunları</v>
      </c>
      <c r="L36" s="141" t="str">
        <f>'110m.Eng'!N$4</f>
        <v>30 Ağustos 2014 - 09.30</v>
      </c>
      <c r="M36" s="141" t="s">
        <v>191</v>
      </c>
    </row>
    <row r="37" spans="1:13" s="133" customFormat="1" ht="26.25" customHeight="1">
      <c r="A37" s="135">
        <v>97</v>
      </c>
      <c r="B37" s="199" t="s">
        <v>145</v>
      </c>
      <c r="C37" s="201">
        <f>'110m.Eng'!C22</f>
        <v>35796</v>
      </c>
      <c r="D37" s="203" t="str">
        <f>'110m.Eng'!D22</f>
        <v>MEVLÜT ÇETİNTAŞ</v>
      </c>
      <c r="E37" s="203" t="str">
        <f>'110m.Eng'!E22</f>
        <v>ŞANLIURFA</v>
      </c>
      <c r="F37" s="204">
        <f>'110m.Eng'!F22</f>
        <v>2111</v>
      </c>
      <c r="G37" s="202">
        <f>'110m.Eng'!A22</f>
        <v>15</v>
      </c>
      <c r="H37" s="143" t="s">
        <v>138</v>
      </c>
      <c r="I37" s="234"/>
      <c r="J37" s="137" t="str">
        <f>'YARIŞMA BİLGİLERİ'!$F$21</f>
        <v>Erkekler</v>
      </c>
      <c r="K37" s="235" t="str">
        <f t="shared" si="0"/>
        <v>MALATYA-9. Doğu ve Güneydoğu Anadolu Yaz Spor Oyunları</v>
      </c>
      <c r="L37" s="141" t="str">
        <f>'110m.Eng'!N$4</f>
        <v>30 Ağustos 2014 - 09.30</v>
      </c>
      <c r="M37" s="141" t="s">
        <v>191</v>
      </c>
    </row>
    <row r="38" spans="1:13" s="133" customFormat="1" ht="26.25" customHeight="1">
      <c r="A38" s="135">
        <v>98</v>
      </c>
      <c r="B38" s="199" t="s">
        <v>145</v>
      </c>
      <c r="C38" s="201">
        <f>'110m.Eng'!C23</f>
        <v>36827</v>
      </c>
      <c r="D38" s="203" t="str">
        <f>'110m.Eng'!D23</f>
        <v>YUNUS EMRE KORKMAZ</v>
      </c>
      <c r="E38" s="203" t="str">
        <f>'110m.Eng'!E23</f>
        <v>ERZİNCAN</v>
      </c>
      <c r="F38" s="204">
        <f>'110m.Eng'!F23</f>
        <v>2116</v>
      </c>
      <c r="G38" s="202">
        <f>'110m.Eng'!A23</f>
        <v>16</v>
      </c>
      <c r="H38" s="143" t="s">
        <v>138</v>
      </c>
      <c r="I38" s="234"/>
      <c r="J38" s="137" t="str">
        <f>'YARIŞMA BİLGİLERİ'!$F$21</f>
        <v>Erkekler</v>
      </c>
      <c r="K38" s="235" t="str">
        <f t="shared" si="0"/>
        <v>MALATYA-9. Doğu ve Güneydoğu Anadolu Yaz Spor Oyunları</v>
      </c>
      <c r="L38" s="141" t="str">
        <f>'110m.Eng'!N$4</f>
        <v>30 Ağustos 2014 - 09.30</v>
      </c>
      <c r="M38" s="141" t="s">
        <v>191</v>
      </c>
    </row>
    <row r="39" spans="1:13" s="133" customFormat="1" ht="26.25" customHeight="1">
      <c r="A39" s="135">
        <v>101</v>
      </c>
      <c r="B39" s="199" t="s">
        <v>145</v>
      </c>
      <c r="C39" s="201" t="e">
        <f>'110m.Eng'!#REF!</f>
        <v>#REF!</v>
      </c>
      <c r="D39" s="203" t="e">
        <f>'110m.Eng'!#REF!</f>
        <v>#REF!</v>
      </c>
      <c r="E39" s="203" t="e">
        <f>'110m.Eng'!#REF!</f>
        <v>#REF!</v>
      </c>
      <c r="F39" s="204" t="e">
        <f>'110m.Eng'!#REF!</f>
        <v>#REF!</v>
      </c>
      <c r="G39" s="202" t="e">
        <f>'110m.Eng'!#REF!</f>
        <v>#REF!</v>
      </c>
      <c r="H39" s="143" t="s">
        <v>138</v>
      </c>
      <c r="I39" s="234"/>
      <c r="J39" s="137" t="str">
        <f>'YARIŞMA BİLGİLERİ'!$F$21</f>
        <v>Erkekler</v>
      </c>
      <c r="K39" s="235" t="str">
        <f t="shared" si="0"/>
        <v>MALATYA-9. Doğu ve Güneydoğu Anadolu Yaz Spor Oyunları</v>
      </c>
      <c r="L39" s="141" t="str">
        <f>'110m.Eng'!N$4</f>
        <v>30 Ağustos 2014 - 09.30</v>
      </c>
      <c r="M39" s="141" t="s">
        <v>191</v>
      </c>
    </row>
    <row r="40" spans="1:13" s="133" customFormat="1" ht="26.25" customHeight="1">
      <c r="A40" s="135">
        <v>102</v>
      </c>
      <c r="B40" s="199" t="s">
        <v>145</v>
      </c>
      <c r="C40" s="201" t="e">
        <f>'110m.Eng'!#REF!</f>
        <v>#REF!</v>
      </c>
      <c r="D40" s="203" t="e">
        <f>'110m.Eng'!#REF!</f>
        <v>#REF!</v>
      </c>
      <c r="E40" s="203" t="e">
        <f>'110m.Eng'!#REF!</f>
        <v>#REF!</v>
      </c>
      <c r="F40" s="204" t="e">
        <f>'110m.Eng'!#REF!</f>
        <v>#REF!</v>
      </c>
      <c r="G40" s="202" t="e">
        <f>'110m.Eng'!#REF!</f>
        <v>#REF!</v>
      </c>
      <c r="H40" s="143" t="s">
        <v>138</v>
      </c>
      <c r="I40" s="234"/>
      <c r="J40" s="137" t="str">
        <f>'YARIŞMA BİLGİLERİ'!$F$21</f>
        <v>Erkekler</v>
      </c>
      <c r="K40" s="235" t="str">
        <f t="shared" si="0"/>
        <v>MALATYA-9. Doğu ve Güneydoğu Anadolu Yaz Spor Oyunları</v>
      </c>
      <c r="L40" s="141" t="str">
        <f>'110m.Eng'!N$4</f>
        <v>30 Ağustos 2014 - 09.30</v>
      </c>
      <c r="M40" s="141" t="s">
        <v>191</v>
      </c>
    </row>
    <row r="41" spans="1:13" s="133" customFormat="1" ht="26.25" customHeight="1">
      <c r="A41" s="135">
        <v>103</v>
      </c>
      <c r="B41" s="199" t="s">
        <v>145</v>
      </c>
      <c r="C41" s="201" t="e">
        <f>'110m.Eng'!#REF!</f>
        <v>#REF!</v>
      </c>
      <c r="D41" s="203" t="e">
        <f>'110m.Eng'!#REF!</f>
        <v>#REF!</v>
      </c>
      <c r="E41" s="203" t="e">
        <f>'110m.Eng'!#REF!</f>
        <v>#REF!</v>
      </c>
      <c r="F41" s="204" t="e">
        <f>'110m.Eng'!#REF!</f>
        <v>#REF!</v>
      </c>
      <c r="G41" s="202" t="e">
        <f>'110m.Eng'!#REF!</f>
        <v>#REF!</v>
      </c>
      <c r="H41" s="143" t="s">
        <v>138</v>
      </c>
      <c r="I41" s="234"/>
      <c r="J41" s="137" t="str">
        <f>'YARIŞMA BİLGİLERİ'!$F$21</f>
        <v>Erkekler</v>
      </c>
      <c r="K41" s="235" t="str">
        <f t="shared" si="0"/>
        <v>MALATYA-9. Doğu ve Güneydoğu Anadolu Yaz Spor Oyunları</v>
      </c>
      <c r="L41" s="141" t="str">
        <f>'110m.Eng'!N$4</f>
        <v>30 Ağustos 2014 - 09.30</v>
      </c>
      <c r="M41" s="141" t="s">
        <v>191</v>
      </c>
    </row>
    <row r="42" spans="1:13" s="133" customFormat="1" ht="26.25" customHeight="1">
      <c r="A42" s="135">
        <v>104</v>
      </c>
      <c r="B42" s="199" t="s">
        <v>145</v>
      </c>
      <c r="C42" s="201" t="e">
        <f>'110m.Eng'!#REF!</f>
        <v>#REF!</v>
      </c>
      <c r="D42" s="203" t="e">
        <f>'110m.Eng'!#REF!</f>
        <v>#REF!</v>
      </c>
      <c r="E42" s="203" t="e">
        <f>'110m.Eng'!#REF!</f>
        <v>#REF!</v>
      </c>
      <c r="F42" s="204" t="e">
        <f>'110m.Eng'!#REF!</f>
        <v>#REF!</v>
      </c>
      <c r="G42" s="202" t="e">
        <f>'110m.Eng'!#REF!</f>
        <v>#REF!</v>
      </c>
      <c r="H42" s="143" t="s">
        <v>138</v>
      </c>
      <c r="I42" s="234"/>
      <c r="J42" s="137" t="str">
        <f>'YARIŞMA BİLGİLERİ'!$F$21</f>
        <v>Erkekler</v>
      </c>
      <c r="K42" s="235" t="str">
        <f t="shared" si="0"/>
        <v>MALATYA-9. Doğu ve Güneydoğu Anadolu Yaz Spor Oyunları</v>
      </c>
      <c r="L42" s="141" t="str">
        <f>'110m.Eng'!N$4</f>
        <v>30 Ağustos 2014 - 09.30</v>
      </c>
      <c r="M42" s="141" t="s">
        <v>191</v>
      </c>
    </row>
    <row r="43" spans="1:13" s="133" customFormat="1" ht="26.25" customHeight="1">
      <c r="A43" s="135">
        <v>105</v>
      </c>
      <c r="B43" s="199" t="s">
        <v>145</v>
      </c>
      <c r="C43" s="201" t="e">
        <f>'110m.Eng'!#REF!</f>
        <v>#REF!</v>
      </c>
      <c r="D43" s="203" t="e">
        <f>'110m.Eng'!#REF!</f>
        <v>#REF!</v>
      </c>
      <c r="E43" s="203" t="e">
        <f>'110m.Eng'!#REF!</f>
        <v>#REF!</v>
      </c>
      <c r="F43" s="204" t="e">
        <f>'110m.Eng'!#REF!</f>
        <v>#REF!</v>
      </c>
      <c r="G43" s="202" t="e">
        <f>'110m.Eng'!#REF!</f>
        <v>#REF!</v>
      </c>
      <c r="H43" s="143" t="s">
        <v>138</v>
      </c>
      <c r="I43" s="234"/>
      <c r="J43" s="137" t="str">
        <f>'YARIŞMA BİLGİLERİ'!$F$21</f>
        <v>Erkekler</v>
      </c>
      <c r="K43" s="235" t="str">
        <f t="shared" si="0"/>
        <v>MALATYA-9. Doğu ve Güneydoğu Anadolu Yaz Spor Oyunları</v>
      </c>
      <c r="L43" s="141" t="str">
        <f>'110m.Eng'!N$4</f>
        <v>30 Ağustos 2014 - 09.30</v>
      </c>
      <c r="M43" s="141" t="s">
        <v>191</v>
      </c>
    </row>
    <row r="44" spans="1:13" s="133" customFormat="1" ht="26.25" customHeight="1">
      <c r="A44" s="135">
        <v>106</v>
      </c>
      <c r="B44" s="199" t="s">
        <v>145</v>
      </c>
      <c r="C44" s="201" t="e">
        <f>'110m.Eng'!#REF!</f>
        <v>#REF!</v>
      </c>
      <c r="D44" s="203" t="e">
        <f>'110m.Eng'!#REF!</f>
        <v>#REF!</v>
      </c>
      <c r="E44" s="203" t="e">
        <f>'110m.Eng'!#REF!</f>
        <v>#REF!</v>
      </c>
      <c r="F44" s="204" t="e">
        <f>'110m.Eng'!#REF!</f>
        <v>#REF!</v>
      </c>
      <c r="G44" s="202" t="e">
        <f>'110m.Eng'!#REF!</f>
        <v>#REF!</v>
      </c>
      <c r="H44" s="143" t="s">
        <v>138</v>
      </c>
      <c r="I44" s="234"/>
      <c r="J44" s="137" t="str">
        <f>'YARIŞMA BİLGİLERİ'!$F$21</f>
        <v>Erkekler</v>
      </c>
      <c r="K44" s="235" t="str">
        <f t="shared" si="0"/>
        <v>MALATYA-9. Doğu ve Güneydoğu Anadolu Yaz Spor Oyunları</v>
      </c>
      <c r="L44" s="141" t="str">
        <f>'110m.Eng'!N$4</f>
        <v>30 Ağustos 2014 - 09.30</v>
      </c>
      <c r="M44" s="141" t="s">
        <v>191</v>
      </c>
    </row>
    <row r="45" spans="1:13" s="133" customFormat="1" ht="26.25" customHeight="1">
      <c r="A45" s="135">
        <v>107</v>
      </c>
      <c r="B45" s="199" t="s">
        <v>145</v>
      </c>
      <c r="C45" s="201" t="e">
        <f>'110m.Eng'!#REF!</f>
        <v>#REF!</v>
      </c>
      <c r="D45" s="203" t="e">
        <f>'110m.Eng'!#REF!</f>
        <v>#REF!</v>
      </c>
      <c r="E45" s="203" t="e">
        <f>'110m.Eng'!#REF!</f>
        <v>#REF!</v>
      </c>
      <c r="F45" s="204" t="e">
        <f>'110m.Eng'!#REF!</f>
        <v>#REF!</v>
      </c>
      <c r="G45" s="202" t="e">
        <f>'110m.Eng'!#REF!</f>
        <v>#REF!</v>
      </c>
      <c r="H45" s="143" t="s">
        <v>138</v>
      </c>
      <c r="I45" s="234"/>
      <c r="J45" s="137" t="str">
        <f>'YARIŞMA BİLGİLERİ'!$F$21</f>
        <v>Erkekler</v>
      </c>
      <c r="K45" s="235" t="str">
        <f t="shared" si="0"/>
        <v>MALATYA-9. Doğu ve Güneydoğu Anadolu Yaz Spor Oyunları</v>
      </c>
      <c r="L45" s="141" t="str">
        <f>'110m.Eng'!N$4</f>
        <v>30 Ağustos 2014 - 09.30</v>
      </c>
      <c r="M45" s="141" t="s">
        <v>191</v>
      </c>
    </row>
    <row r="46" spans="1:13" s="133" customFormat="1" ht="26.25" customHeight="1">
      <c r="A46" s="135">
        <v>123</v>
      </c>
      <c r="B46" s="199" t="s">
        <v>145</v>
      </c>
      <c r="C46" s="201" t="e">
        <f>'110m.Eng'!#REF!</f>
        <v>#REF!</v>
      </c>
      <c r="D46" s="203" t="e">
        <f>'110m.Eng'!#REF!</f>
        <v>#REF!</v>
      </c>
      <c r="E46" s="203" t="e">
        <f>'110m.Eng'!#REF!</f>
        <v>#REF!</v>
      </c>
      <c r="F46" s="204" t="e">
        <f>'110m.Eng'!#REF!</f>
        <v>#REF!</v>
      </c>
      <c r="G46" s="202" t="e">
        <f>'110m.Eng'!#REF!</f>
        <v>#REF!</v>
      </c>
      <c r="H46" s="143" t="s">
        <v>138</v>
      </c>
      <c r="I46" s="234"/>
      <c r="J46" s="137" t="str">
        <f>'YARIŞMA BİLGİLERİ'!$F$21</f>
        <v>Erkekler</v>
      </c>
      <c r="K46" s="235" t="str">
        <f t="shared" si="0"/>
        <v>MALATYA-9. Doğu ve Güneydoğu Anadolu Yaz Spor Oyunları</v>
      </c>
      <c r="L46" s="141" t="str">
        <f>'110m.Eng'!N$4</f>
        <v>30 Ağustos 2014 - 09.30</v>
      </c>
      <c r="M46" s="141" t="s">
        <v>191</v>
      </c>
    </row>
    <row r="47" spans="1:13" s="133" customFormat="1" ht="26.25" customHeight="1">
      <c r="A47" s="135">
        <v>126</v>
      </c>
      <c r="B47" s="199" t="s">
        <v>146</v>
      </c>
      <c r="C47" s="201">
        <f>'1500m.'!C8</f>
        <v>36371</v>
      </c>
      <c r="D47" s="203" t="str">
        <f>'1500m.'!D8</f>
        <v>MÜSLÜM KAÇAR</v>
      </c>
      <c r="E47" s="203" t="str">
        <f>'1500m.'!E8</f>
        <v>SİİRT</v>
      </c>
      <c r="F47" s="205">
        <f>'1500m.'!F8</f>
        <v>41418</v>
      </c>
      <c r="G47" s="202">
        <f>'1500m.'!A8</f>
        <v>1</v>
      </c>
      <c r="H47" s="143" t="s">
        <v>139</v>
      </c>
      <c r="I47" s="234"/>
      <c r="J47" s="137" t="str">
        <f>'YARIŞMA BİLGİLERİ'!$F$21</f>
        <v>Erkekler</v>
      </c>
      <c r="K47" s="235" t="str">
        <f t="shared" si="0"/>
        <v>MALATYA-9. Doğu ve Güneydoğu Anadolu Yaz Spor Oyunları</v>
      </c>
      <c r="L47" s="141" t="str">
        <f>'1500m.'!N$4</f>
        <v>29 Ağustos 2014 - 09.30</v>
      </c>
      <c r="M47" s="141" t="s">
        <v>191</v>
      </c>
    </row>
    <row r="48" spans="1:13" s="133" customFormat="1" ht="26.25" customHeight="1">
      <c r="A48" s="135">
        <v>127</v>
      </c>
      <c r="B48" s="199" t="s">
        <v>146</v>
      </c>
      <c r="C48" s="201">
        <f>'1500m.'!C9</f>
        <v>35743</v>
      </c>
      <c r="D48" s="203" t="str">
        <f>'1500m.'!D9</f>
        <v>FARUK ÇOBAN</v>
      </c>
      <c r="E48" s="203" t="str">
        <f>'1500m.'!E9</f>
        <v>BİNGÖL</v>
      </c>
      <c r="F48" s="205">
        <f>'1500m.'!F9</f>
        <v>41655</v>
      </c>
      <c r="G48" s="202">
        <f>'1500m.'!A9</f>
        <v>2</v>
      </c>
      <c r="H48" s="143" t="s">
        <v>139</v>
      </c>
      <c r="I48" s="234"/>
      <c r="J48" s="137" t="str">
        <f>'YARIŞMA BİLGİLERİ'!$F$21</f>
        <v>Erkekler</v>
      </c>
      <c r="K48" s="235" t="str">
        <f t="shared" si="0"/>
        <v>MALATYA-9. Doğu ve Güneydoğu Anadolu Yaz Spor Oyunları</v>
      </c>
      <c r="L48" s="141" t="str">
        <f>'1500m.'!N$4</f>
        <v>29 Ağustos 2014 - 09.30</v>
      </c>
      <c r="M48" s="141" t="s">
        <v>191</v>
      </c>
    </row>
    <row r="49" spans="1:13" s="133" customFormat="1" ht="26.25" customHeight="1">
      <c r="A49" s="135">
        <v>128</v>
      </c>
      <c r="B49" s="199" t="s">
        <v>146</v>
      </c>
      <c r="C49" s="201">
        <f>'1500m.'!C10</f>
        <v>36218</v>
      </c>
      <c r="D49" s="203" t="str">
        <f>'1500m.'!D10</f>
        <v>AHMET TURAN</v>
      </c>
      <c r="E49" s="203" t="str">
        <f>'1500m.'!E10</f>
        <v>MARDİN</v>
      </c>
      <c r="F49" s="205">
        <f>'1500m.'!F10</f>
        <v>41707</v>
      </c>
      <c r="G49" s="202">
        <f>'1500m.'!A10</f>
        <v>3</v>
      </c>
      <c r="H49" s="143" t="s">
        <v>139</v>
      </c>
      <c r="I49" s="234"/>
      <c r="J49" s="137" t="str">
        <f>'YARIŞMA BİLGİLERİ'!$F$21</f>
        <v>Erkekler</v>
      </c>
      <c r="K49" s="235" t="str">
        <f t="shared" si="0"/>
        <v>MALATYA-9. Doğu ve Güneydoğu Anadolu Yaz Spor Oyunları</v>
      </c>
      <c r="L49" s="141" t="str">
        <f>'1500m.'!N$4</f>
        <v>29 Ağustos 2014 - 09.30</v>
      </c>
      <c r="M49" s="141" t="s">
        <v>191</v>
      </c>
    </row>
    <row r="50" spans="1:13" s="133" customFormat="1" ht="26.25" customHeight="1">
      <c r="A50" s="135">
        <v>129</v>
      </c>
      <c r="B50" s="199" t="s">
        <v>146</v>
      </c>
      <c r="C50" s="201">
        <f>'1500m.'!C11</f>
        <v>36400</v>
      </c>
      <c r="D50" s="203" t="str">
        <f>'1500m.'!D11</f>
        <v>MÜCAHİT BULUT</v>
      </c>
      <c r="E50" s="203" t="str">
        <f>'1500m.'!E11</f>
        <v>AĞRI</v>
      </c>
      <c r="F50" s="205">
        <f>'1500m.'!F11</f>
        <v>41934</v>
      </c>
      <c r="G50" s="202">
        <f>'1500m.'!A11</f>
        <v>4</v>
      </c>
      <c r="H50" s="143" t="s">
        <v>139</v>
      </c>
      <c r="I50" s="234"/>
      <c r="J50" s="137" t="str">
        <f>'YARIŞMA BİLGİLERİ'!$F$21</f>
        <v>Erkekler</v>
      </c>
      <c r="K50" s="235" t="str">
        <f t="shared" si="0"/>
        <v>MALATYA-9. Doğu ve Güneydoğu Anadolu Yaz Spor Oyunları</v>
      </c>
      <c r="L50" s="141" t="str">
        <f>'1500m.'!N$4</f>
        <v>29 Ağustos 2014 - 09.30</v>
      </c>
      <c r="M50" s="141" t="s">
        <v>191</v>
      </c>
    </row>
    <row r="51" spans="1:13" s="133" customFormat="1" ht="26.25" customHeight="1">
      <c r="A51" s="135">
        <v>130</v>
      </c>
      <c r="B51" s="199" t="s">
        <v>146</v>
      </c>
      <c r="C51" s="201">
        <f>'1500m.'!C12</f>
        <v>36161</v>
      </c>
      <c r="D51" s="203" t="str">
        <f>'1500m.'!D12</f>
        <v>ÖZKAN ARSLAN</v>
      </c>
      <c r="E51" s="203" t="str">
        <f>'1500m.'!E12</f>
        <v>MUŞ</v>
      </c>
      <c r="F51" s="205">
        <f>'1500m.'!F12</f>
        <v>42445</v>
      </c>
      <c r="G51" s="202">
        <f>'1500m.'!A12</f>
        <v>5</v>
      </c>
      <c r="H51" s="143" t="s">
        <v>139</v>
      </c>
      <c r="I51" s="234"/>
      <c r="J51" s="137" t="str">
        <f>'YARIŞMA BİLGİLERİ'!$F$21</f>
        <v>Erkekler</v>
      </c>
      <c r="K51" s="235" t="str">
        <f t="shared" si="0"/>
        <v>MALATYA-9. Doğu ve Güneydoğu Anadolu Yaz Spor Oyunları</v>
      </c>
      <c r="L51" s="141" t="str">
        <f>'1500m.'!N$4</f>
        <v>29 Ağustos 2014 - 09.30</v>
      </c>
      <c r="M51" s="141" t="s">
        <v>191</v>
      </c>
    </row>
    <row r="52" spans="1:13" s="133" customFormat="1" ht="26.25" customHeight="1">
      <c r="A52" s="135">
        <v>131</v>
      </c>
      <c r="B52" s="199" t="s">
        <v>146</v>
      </c>
      <c r="C52" s="201">
        <f>'1500m.'!C13</f>
        <v>35481</v>
      </c>
      <c r="D52" s="203" t="str">
        <f>'1500m.'!D13</f>
        <v>TAHSİN ATALAYIN</v>
      </c>
      <c r="E52" s="203" t="str">
        <f>'1500m.'!E13</f>
        <v>KARS</v>
      </c>
      <c r="F52" s="205">
        <f>'1500m.'!F13</f>
        <v>42696</v>
      </c>
      <c r="G52" s="202">
        <f>'1500m.'!A13</f>
        <v>6</v>
      </c>
      <c r="H52" s="143" t="s">
        <v>139</v>
      </c>
      <c r="I52" s="234"/>
      <c r="J52" s="137" t="str">
        <f>'YARIŞMA BİLGİLERİ'!$F$21</f>
        <v>Erkekler</v>
      </c>
      <c r="K52" s="235" t="str">
        <f t="shared" si="0"/>
        <v>MALATYA-9. Doğu ve Güneydoğu Anadolu Yaz Spor Oyunları</v>
      </c>
      <c r="L52" s="141" t="str">
        <f>'1500m.'!N$4</f>
        <v>29 Ağustos 2014 - 09.30</v>
      </c>
      <c r="M52" s="141" t="s">
        <v>191</v>
      </c>
    </row>
    <row r="53" spans="1:13" s="133" customFormat="1" ht="26.25" customHeight="1">
      <c r="A53" s="135">
        <v>132</v>
      </c>
      <c r="B53" s="199" t="s">
        <v>146</v>
      </c>
      <c r="C53" s="201">
        <f>'1500m.'!C14</f>
        <v>35839</v>
      </c>
      <c r="D53" s="203" t="str">
        <f>'1500m.'!D14</f>
        <v>MESUT AK</v>
      </c>
      <c r="E53" s="203" t="str">
        <f>'1500m.'!E14</f>
        <v>MALATYA</v>
      </c>
      <c r="F53" s="205">
        <f>'1500m.'!F14</f>
        <v>42705</v>
      </c>
      <c r="G53" s="202">
        <f>'1500m.'!A14</f>
        <v>7</v>
      </c>
      <c r="H53" s="143" t="s">
        <v>139</v>
      </c>
      <c r="I53" s="234"/>
      <c r="J53" s="137" t="str">
        <f>'YARIŞMA BİLGİLERİ'!$F$21</f>
        <v>Erkekler</v>
      </c>
      <c r="K53" s="235" t="str">
        <f t="shared" si="0"/>
        <v>MALATYA-9. Doğu ve Güneydoğu Anadolu Yaz Spor Oyunları</v>
      </c>
      <c r="L53" s="141" t="str">
        <f>'1500m.'!N$4</f>
        <v>29 Ağustos 2014 - 09.30</v>
      </c>
      <c r="M53" s="141" t="s">
        <v>191</v>
      </c>
    </row>
    <row r="54" spans="1:13" s="133" customFormat="1" ht="26.25" customHeight="1">
      <c r="A54" s="135">
        <v>133</v>
      </c>
      <c r="B54" s="199" t="s">
        <v>146</v>
      </c>
      <c r="C54" s="201">
        <f>'1500m.'!C15</f>
        <v>36526</v>
      </c>
      <c r="D54" s="203" t="str">
        <f>'1500m.'!D15</f>
        <v>SAMET DEMİR</v>
      </c>
      <c r="E54" s="203" t="str">
        <f>'1500m.'!E15</f>
        <v>BİTLİS</v>
      </c>
      <c r="F54" s="205">
        <f>'1500m.'!F15</f>
        <v>42880</v>
      </c>
      <c r="G54" s="202">
        <f>'1500m.'!A15</f>
        <v>8</v>
      </c>
      <c r="H54" s="143" t="s">
        <v>139</v>
      </c>
      <c r="I54" s="234"/>
      <c r="J54" s="137" t="str">
        <f>'YARIŞMA BİLGİLERİ'!$F$21</f>
        <v>Erkekler</v>
      </c>
      <c r="K54" s="235" t="str">
        <f t="shared" si="0"/>
        <v>MALATYA-9. Doğu ve Güneydoğu Anadolu Yaz Spor Oyunları</v>
      </c>
      <c r="L54" s="141" t="str">
        <f>'1500m.'!N$4</f>
        <v>29 Ağustos 2014 - 09.30</v>
      </c>
      <c r="M54" s="141" t="s">
        <v>191</v>
      </c>
    </row>
    <row r="55" spans="1:13" s="133" customFormat="1" ht="26.25" customHeight="1">
      <c r="A55" s="135">
        <v>134</v>
      </c>
      <c r="B55" s="199" t="s">
        <v>146</v>
      </c>
      <c r="C55" s="201">
        <f>'1500m.'!C16</f>
        <v>35906</v>
      </c>
      <c r="D55" s="203" t="str">
        <f>'1500m.'!D16</f>
        <v>MUHAMET CINAR</v>
      </c>
      <c r="E55" s="203" t="str">
        <f>'1500m.'!E16</f>
        <v>DİYARBAKIR</v>
      </c>
      <c r="F55" s="205">
        <f>'1500m.'!F16</f>
        <v>42914</v>
      </c>
      <c r="G55" s="202">
        <f>'1500m.'!A16</f>
        <v>9</v>
      </c>
      <c r="H55" s="143" t="s">
        <v>139</v>
      </c>
      <c r="I55" s="234"/>
      <c r="J55" s="137" t="str">
        <f>'YARIŞMA BİLGİLERİ'!$F$21</f>
        <v>Erkekler</v>
      </c>
      <c r="K55" s="235" t="str">
        <f aca="true" t="shared" si="1" ref="K55:K98">CONCATENATE(K$1,"-",A$1)</f>
        <v>MALATYA-9. Doğu ve Güneydoğu Anadolu Yaz Spor Oyunları</v>
      </c>
      <c r="L55" s="141" t="str">
        <f>'1500m.'!N$4</f>
        <v>29 Ağustos 2014 - 09.30</v>
      </c>
      <c r="M55" s="141" t="s">
        <v>191</v>
      </c>
    </row>
    <row r="56" spans="1:13" s="133" customFormat="1" ht="26.25" customHeight="1">
      <c r="A56" s="135">
        <v>135</v>
      </c>
      <c r="B56" s="199" t="s">
        <v>146</v>
      </c>
      <c r="C56" s="201">
        <f>'1500m.'!C17</f>
        <v>35989</v>
      </c>
      <c r="D56" s="203" t="str">
        <f>'1500m.'!D17</f>
        <v>ENVER MEYDAN</v>
      </c>
      <c r="E56" s="203" t="str">
        <f>'1500m.'!E17</f>
        <v>VAN</v>
      </c>
      <c r="F56" s="205">
        <f>'1500m.'!F17</f>
        <v>43161</v>
      </c>
      <c r="G56" s="202">
        <f>'1500m.'!A17</f>
        <v>10</v>
      </c>
      <c r="H56" s="143" t="s">
        <v>139</v>
      </c>
      <c r="I56" s="234"/>
      <c r="J56" s="137" t="str">
        <f>'YARIŞMA BİLGİLERİ'!$F$21</f>
        <v>Erkekler</v>
      </c>
      <c r="K56" s="235" t="str">
        <f t="shared" si="1"/>
        <v>MALATYA-9. Doğu ve Güneydoğu Anadolu Yaz Spor Oyunları</v>
      </c>
      <c r="L56" s="141" t="str">
        <f>'1500m.'!N$4</f>
        <v>29 Ağustos 2014 - 09.30</v>
      </c>
      <c r="M56" s="141" t="s">
        <v>191</v>
      </c>
    </row>
    <row r="57" spans="1:13" s="133" customFormat="1" ht="26.25" customHeight="1">
      <c r="A57" s="135">
        <v>136</v>
      </c>
      <c r="B57" s="199" t="s">
        <v>146</v>
      </c>
      <c r="C57" s="201">
        <f>'1500m.'!C18</f>
        <v>36348</v>
      </c>
      <c r="D57" s="203" t="str">
        <f>'1500m.'!D18</f>
        <v>ESAT YETİM </v>
      </c>
      <c r="E57" s="203" t="str">
        <f>'1500m.'!E18</f>
        <v>ADIYAMAN</v>
      </c>
      <c r="F57" s="205">
        <f>'1500m.'!F18</f>
        <v>43975</v>
      </c>
      <c r="G57" s="202">
        <f>'1500m.'!A18</f>
        <v>11</v>
      </c>
      <c r="H57" s="143" t="s">
        <v>139</v>
      </c>
      <c r="I57" s="234"/>
      <c r="J57" s="137" t="str">
        <f>'YARIŞMA BİLGİLERİ'!$F$21</f>
        <v>Erkekler</v>
      </c>
      <c r="K57" s="235" t="str">
        <f t="shared" si="1"/>
        <v>MALATYA-9. Doğu ve Güneydoğu Anadolu Yaz Spor Oyunları</v>
      </c>
      <c r="L57" s="141" t="str">
        <f>'1500m.'!N$4</f>
        <v>29 Ağustos 2014 - 09.30</v>
      </c>
      <c r="M57" s="141" t="s">
        <v>191</v>
      </c>
    </row>
    <row r="58" spans="1:13" s="133" customFormat="1" ht="26.25" customHeight="1">
      <c r="A58" s="135">
        <v>137</v>
      </c>
      <c r="B58" s="199" t="s">
        <v>146</v>
      </c>
      <c r="C58" s="201">
        <f>'1500m.'!C19</f>
        <v>35796</v>
      </c>
      <c r="D58" s="203" t="str">
        <f>'1500m.'!D19</f>
        <v>FERHAT BARAÇ</v>
      </c>
      <c r="E58" s="203" t="str">
        <f>'1500m.'!E19</f>
        <v>ELAZIĞ</v>
      </c>
      <c r="F58" s="205">
        <f>'1500m.'!F19</f>
        <v>44436</v>
      </c>
      <c r="G58" s="202">
        <f>'1500m.'!A19</f>
        <v>12</v>
      </c>
      <c r="H58" s="143" t="s">
        <v>139</v>
      </c>
      <c r="I58" s="234"/>
      <c r="J58" s="137" t="str">
        <f>'YARIŞMA BİLGİLERİ'!$F$21</f>
        <v>Erkekler</v>
      </c>
      <c r="K58" s="235" t="str">
        <f t="shared" si="1"/>
        <v>MALATYA-9. Doğu ve Güneydoğu Anadolu Yaz Spor Oyunları</v>
      </c>
      <c r="L58" s="141" t="str">
        <f>'1500m.'!N$4</f>
        <v>29 Ağustos 2014 - 09.30</v>
      </c>
      <c r="M58" s="141" t="s">
        <v>191</v>
      </c>
    </row>
    <row r="59" spans="1:13" s="133" customFormat="1" ht="26.25" customHeight="1">
      <c r="A59" s="135">
        <v>138</v>
      </c>
      <c r="B59" s="199" t="s">
        <v>146</v>
      </c>
      <c r="C59" s="201">
        <f>'1500m.'!C21</f>
        <v>36312</v>
      </c>
      <c r="D59" s="203" t="str">
        <f>'1500m.'!D21</f>
        <v>YUSUF ÜZEN</v>
      </c>
      <c r="E59" s="203" t="str">
        <f>'1500m.'!E21</f>
        <v>ŞANLIURFA</v>
      </c>
      <c r="F59" s="205">
        <f>'1500m.'!F21</f>
        <v>44818</v>
      </c>
      <c r="G59" s="202">
        <f>'1500m.'!A21</f>
        <v>14</v>
      </c>
      <c r="H59" s="143" t="s">
        <v>139</v>
      </c>
      <c r="I59" s="234"/>
      <c r="J59" s="137" t="str">
        <f>'YARIŞMA BİLGİLERİ'!$F$21</f>
        <v>Erkekler</v>
      </c>
      <c r="K59" s="235" t="str">
        <f t="shared" si="1"/>
        <v>MALATYA-9. Doğu ve Güneydoğu Anadolu Yaz Spor Oyunları</v>
      </c>
      <c r="L59" s="141" t="str">
        <f>'1500m.'!N$4</f>
        <v>29 Ağustos 2014 - 09.30</v>
      </c>
      <c r="M59" s="141" t="s">
        <v>191</v>
      </c>
    </row>
    <row r="60" spans="1:13" s="133" customFormat="1" ht="26.25" customHeight="1">
      <c r="A60" s="135">
        <v>139</v>
      </c>
      <c r="B60" s="199" t="s">
        <v>146</v>
      </c>
      <c r="C60" s="201">
        <f>'1500m.'!C22</f>
        <v>36526</v>
      </c>
      <c r="D60" s="203" t="str">
        <f>'1500m.'!D22</f>
        <v>EREN E ŞENTÜRT</v>
      </c>
      <c r="E60" s="203" t="str">
        <f>'1500m.'!E22</f>
        <v>ARDAHAN</v>
      </c>
      <c r="F60" s="205">
        <f>'1500m.'!F22</f>
        <v>50311</v>
      </c>
      <c r="G60" s="202">
        <f>'1500m.'!A22</f>
        <v>15</v>
      </c>
      <c r="H60" s="143" t="s">
        <v>139</v>
      </c>
      <c r="I60" s="234"/>
      <c r="J60" s="137" t="str">
        <f>'YARIŞMA BİLGİLERİ'!$F$21</f>
        <v>Erkekler</v>
      </c>
      <c r="K60" s="235" t="str">
        <f t="shared" si="1"/>
        <v>MALATYA-9. Doğu ve Güneydoğu Anadolu Yaz Spor Oyunları</v>
      </c>
      <c r="L60" s="141" t="str">
        <f>'1500m.'!N$4</f>
        <v>29 Ağustos 2014 - 09.30</v>
      </c>
      <c r="M60" s="141" t="s">
        <v>191</v>
      </c>
    </row>
    <row r="61" spans="1:13" s="133" customFormat="1" ht="26.25" customHeight="1">
      <c r="A61" s="135">
        <v>140</v>
      </c>
      <c r="B61" s="199" t="s">
        <v>146</v>
      </c>
      <c r="C61" s="201">
        <f>'1500m.'!C23</f>
        <v>36753</v>
      </c>
      <c r="D61" s="203" t="str">
        <f>'1500m.'!D23</f>
        <v>İsmail YAŞAR</v>
      </c>
      <c r="E61" s="203" t="str">
        <f>'1500m.'!E23</f>
        <v>ERZURUM</v>
      </c>
      <c r="F61" s="205">
        <f>'1500m.'!F23</f>
        <v>50462</v>
      </c>
      <c r="G61" s="202">
        <f>'1500m.'!A23</f>
        <v>16</v>
      </c>
      <c r="H61" s="143" t="s">
        <v>139</v>
      </c>
      <c r="I61" s="234"/>
      <c r="J61" s="137" t="str">
        <f>'YARIŞMA BİLGİLERİ'!$F$21</f>
        <v>Erkekler</v>
      </c>
      <c r="K61" s="235" t="str">
        <f t="shared" si="1"/>
        <v>MALATYA-9. Doğu ve Güneydoğu Anadolu Yaz Spor Oyunları</v>
      </c>
      <c r="L61" s="141" t="str">
        <f>'1500m.'!N$4</f>
        <v>29 Ağustos 2014 - 09.30</v>
      </c>
      <c r="M61" s="141" t="s">
        <v>191</v>
      </c>
    </row>
    <row r="62" spans="1:13" s="133" customFormat="1" ht="26.25" customHeight="1">
      <c r="A62" s="135">
        <v>141</v>
      </c>
      <c r="B62" s="199" t="s">
        <v>146</v>
      </c>
      <c r="C62" s="201">
        <f>'1500m.'!C24</f>
        <v>35796</v>
      </c>
      <c r="D62" s="203" t="str">
        <f>'1500m.'!D24</f>
        <v>MUHAMMET KILIÇ</v>
      </c>
      <c r="E62" s="203" t="str">
        <f>'1500m.'!E24</f>
        <v>ERZİNCAN</v>
      </c>
      <c r="F62" s="205">
        <f>'1500m.'!F24</f>
        <v>51009</v>
      </c>
      <c r="G62" s="202">
        <f>'1500m.'!A24</f>
        <v>17</v>
      </c>
      <c r="H62" s="143" t="s">
        <v>139</v>
      </c>
      <c r="I62" s="234"/>
      <c r="J62" s="137" t="str">
        <f>'YARIŞMA BİLGİLERİ'!$F$21</f>
        <v>Erkekler</v>
      </c>
      <c r="K62" s="235" t="str">
        <f t="shared" si="1"/>
        <v>MALATYA-9. Doğu ve Güneydoğu Anadolu Yaz Spor Oyunları</v>
      </c>
      <c r="L62" s="141" t="str">
        <f>'1500m.'!N$4</f>
        <v>29 Ağustos 2014 - 09.30</v>
      </c>
      <c r="M62" s="141" t="s">
        <v>191</v>
      </c>
    </row>
    <row r="63" spans="1:13" s="133" customFormat="1" ht="26.25" customHeight="1">
      <c r="A63" s="135">
        <v>142</v>
      </c>
      <c r="B63" s="199" t="s">
        <v>146</v>
      </c>
      <c r="C63" s="201">
        <f>'1500m.'!C25</f>
        <v>36161</v>
      </c>
      <c r="D63" s="203" t="str">
        <f>'1500m.'!D25</f>
        <v>OSMAN TOĞYILMAZ</v>
      </c>
      <c r="E63" s="203" t="str">
        <f>'1500m.'!E25</f>
        <v>BATMAN</v>
      </c>
      <c r="F63" s="205">
        <f>'1500m.'!F25</f>
        <v>51788</v>
      </c>
      <c r="G63" s="202">
        <f>'1500m.'!A25</f>
        <v>18</v>
      </c>
      <c r="H63" s="143" t="s">
        <v>139</v>
      </c>
      <c r="I63" s="234"/>
      <c r="J63" s="137" t="str">
        <f>'YARIŞMA BİLGİLERİ'!$F$21</f>
        <v>Erkekler</v>
      </c>
      <c r="K63" s="235" t="str">
        <f t="shared" si="1"/>
        <v>MALATYA-9. Doğu ve Güneydoğu Anadolu Yaz Spor Oyunları</v>
      </c>
      <c r="L63" s="141" t="str">
        <f>'1500m.'!N$4</f>
        <v>29 Ağustos 2014 - 09.30</v>
      </c>
      <c r="M63" s="141" t="s">
        <v>191</v>
      </c>
    </row>
    <row r="64" spans="1:13" s="133" customFormat="1" ht="26.25" customHeight="1">
      <c r="A64" s="135">
        <v>210</v>
      </c>
      <c r="B64" s="199" t="s">
        <v>146</v>
      </c>
      <c r="C64" s="201">
        <f>'1500m.'!C26</f>
        <v>35490</v>
      </c>
      <c r="D64" s="203" t="str">
        <f>'1500m.'!D26</f>
        <v>Mehmet MUSABEYLİOĞLU</v>
      </c>
      <c r="E64" s="203" t="str">
        <f>'1500m.'!E26</f>
        <v>KİLİS</v>
      </c>
      <c r="F64" s="205">
        <f>'1500m.'!F26</f>
        <v>51902</v>
      </c>
      <c r="G64" s="202">
        <f>'1500m.'!A26</f>
        <v>19</v>
      </c>
      <c r="H64" s="143" t="s">
        <v>139</v>
      </c>
      <c r="I64" s="234"/>
      <c r="J64" s="137" t="str">
        <f>'YARIŞMA BİLGİLERİ'!$F$21</f>
        <v>Erkekler</v>
      </c>
      <c r="K64" s="235" t="str">
        <f t="shared" si="1"/>
        <v>MALATYA-9. Doğu ve Güneydoğu Anadolu Yaz Spor Oyunları</v>
      </c>
      <c r="L64" s="141" t="str">
        <f>'1500m.'!N$4</f>
        <v>29 Ağustos 2014 - 09.30</v>
      </c>
      <c r="M64" s="141" t="s">
        <v>191</v>
      </c>
    </row>
    <row r="65" spans="1:13" s="133" customFormat="1" ht="26.25" customHeight="1">
      <c r="A65" s="135">
        <v>211</v>
      </c>
      <c r="B65" s="199" t="s">
        <v>146</v>
      </c>
      <c r="C65" s="201">
        <f>'1500m.'!C27</f>
        <v>35796</v>
      </c>
      <c r="D65" s="203" t="str">
        <f>'1500m.'!D27</f>
        <v>BARAN TAT</v>
      </c>
      <c r="E65" s="203" t="str">
        <f>'1500m.'!E27</f>
        <v>TUNCELİ</v>
      </c>
      <c r="F65" s="205" t="str">
        <f>'1500m.'!F27</f>
        <v>DNF</v>
      </c>
      <c r="G65" s="202" t="str">
        <f>'1500m.'!A27</f>
        <v>-</v>
      </c>
      <c r="H65" s="143" t="s">
        <v>139</v>
      </c>
      <c r="I65" s="234"/>
      <c r="J65" s="137" t="str">
        <f>'YARIŞMA BİLGİLERİ'!$F$21</f>
        <v>Erkekler</v>
      </c>
      <c r="K65" s="235" t="str">
        <f t="shared" si="1"/>
        <v>MALATYA-9. Doğu ve Güneydoğu Anadolu Yaz Spor Oyunları</v>
      </c>
      <c r="L65" s="141" t="str">
        <f>'1500m.'!N$4</f>
        <v>29 Ağustos 2014 - 09.30</v>
      </c>
      <c r="M65" s="141" t="s">
        <v>191</v>
      </c>
    </row>
    <row r="66" spans="1:13" s="133" customFormat="1" ht="26.25" customHeight="1">
      <c r="A66" s="135">
        <v>212</v>
      </c>
      <c r="B66" s="199" t="s">
        <v>146</v>
      </c>
      <c r="C66" s="201">
        <f>'1500m.'!C28</f>
        <v>36739</v>
      </c>
      <c r="D66" s="203" t="str">
        <f>'1500m.'!D28</f>
        <v>MUTLU KURŞUN</v>
      </c>
      <c r="E66" s="203" t="str">
        <f>'1500m.'!E28</f>
        <v>HAKKARİ</v>
      </c>
      <c r="F66" s="205" t="str">
        <f>'1500m.'!F28</f>
        <v>DNF</v>
      </c>
      <c r="G66" s="202" t="str">
        <f>'1500m.'!A28</f>
        <v>-</v>
      </c>
      <c r="H66" s="143" t="s">
        <v>139</v>
      </c>
      <c r="I66" s="234"/>
      <c r="J66" s="137" t="str">
        <f>'YARIŞMA BİLGİLERİ'!$F$21</f>
        <v>Erkekler</v>
      </c>
      <c r="K66" s="235" t="str">
        <f t="shared" si="1"/>
        <v>MALATYA-9. Doğu ve Güneydoğu Anadolu Yaz Spor Oyunları</v>
      </c>
      <c r="L66" s="141" t="str">
        <f>'1500m.'!N$4</f>
        <v>29 Ağustos 2014 - 09.30</v>
      </c>
      <c r="M66" s="141" t="s">
        <v>191</v>
      </c>
    </row>
    <row r="67" spans="1:13" s="133" customFormat="1" ht="26.25" customHeight="1">
      <c r="A67" s="135">
        <v>213</v>
      </c>
      <c r="B67" s="199" t="s">
        <v>146</v>
      </c>
      <c r="C67" s="201">
        <f>'1500m.'!C29</f>
        <v>36104</v>
      </c>
      <c r="D67" s="203" t="str">
        <f>'1500m.'!D29</f>
        <v>DİNDAR GELTURAN</v>
      </c>
      <c r="E67" s="203" t="str">
        <f>'1500m.'!E29</f>
        <v>IĞDIR</v>
      </c>
      <c r="F67" s="205" t="str">
        <f>'1500m.'!F29</f>
        <v>DNF</v>
      </c>
      <c r="G67" s="202" t="str">
        <f>'1500m.'!A29</f>
        <v>-</v>
      </c>
      <c r="H67" s="143" t="s">
        <v>139</v>
      </c>
      <c r="I67" s="234"/>
      <c r="J67" s="137" t="str">
        <f>'YARIŞMA BİLGİLERİ'!$F$21</f>
        <v>Erkekler</v>
      </c>
      <c r="K67" s="235" t="str">
        <f t="shared" si="1"/>
        <v>MALATYA-9. Doğu ve Güneydoğu Anadolu Yaz Spor Oyunları</v>
      </c>
      <c r="L67" s="141" t="str">
        <f>'1500m.'!N$4</f>
        <v>29 Ağustos 2014 - 09.30</v>
      </c>
      <c r="M67" s="141" t="s">
        <v>191</v>
      </c>
    </row>
    <row r="68" spans="1:13" s="133" customFormat="1" ht="26.25" customHeight="1">
      <c r="A68" s="135">
        <v>214</v>
      </c>
      <c r="B68" s="199" t="s">
        <v>146</v>
      </c>
      <c r="C68" s="201">
        <f>'1500m.'!C30</f>
        <v>0</v>
      </c>
      <c r="D68" s="203">
        <f>'1500m.'!D30</f>
        <v>0</v>
      </c>
      <c r="E68" s="203">
        <f>'1500m.'!E30</f>
        <v>0</v>
      </c>
      <c r="F68" s="205">
        <f>'1500m.'!F30</f>
        <v>0</v>
      </c>
      <c r="G68" s="202">
        <f>'1500m.'!A30</f>
        <v>0</v>
      </c>
      <c r="H68" s="143" t="s">
        <v>139</v>
      </c>
      <c r="I68" s="234"/>
      <c r="J68" s="137" t="str">
        <f>'YARIŞMA BİLGİLERİ'!$F$21</f>
        <v>Erkekler</v>
      </c>
      <c r="K68" s="235" t="str">
        <f t="shared" si="1"/>
        <v>MALATYA-9. Doğu ve Güneydoğu Anadolu Yaz Spor Oyunları</v>
      </c>
      <c r="L68" s="141" t="str">
        <f>'1500m.'!N$4</f>
        <v>29 Ağustos 2014 - 09.30</v>
      </c>
      <c r="M68" s="141" t="s">
        <v>191</v>
      </c>
    </row>
    <row r="69" spans="1:13" s="133" customFormat="1" ht="26.25" customHeight="1">
      <c r="A69" s="135">
        <v>215</v>
      </c>
      <c r="B69" s="199" t="s">
        <v>146</v>
      </c>
      <c r="C69" s="201">
        <f>'1500m.'!C31</f>
        <v>0</v>
      </c>
      <c r="D69" s="203">
        <f>'1500m.'!D31</f>
        <v>0</v>
      </c>
      <c r="E69" s="203">
        <f>'1500m.'!E31</f>
        <v>0</v>
      </c>
      <c r="F69" s="205">
        <f>'1500m.'!F31</f>
        <v>0</v>
      </c>
      <c r="G69" s="202">
        <f>'1500m.'!A31</f>
        <v>0</v>
      </c>
      <c r="H69" s="143" t="s">
        <v>139</v>
      </c>
      <c r="I69" s="234"/>
      <c r="J69" s="137" t="str">
        <f>'YARIŞMA BİLGİLERİ'!$F$21</f>
        <v>Erkekler</v>
      </c>
      <c r="K69" s="235" t="str">
        <f t="shared" si="1"/>
        <v>MALATYA-9. Doğu ve Güneydoğu Anadolu Yaz Spor Oyunları</v>
      </c>
      <c r="L69" s="141" t="str">
        <f>'1500m.'!N$4</f>
        <v>29 Ağustos 2014 - 09.30</v>
      </c>
      <c r="M69" s="141" t="s">
        <v>191</v>
      </c>
    </row>
    <row r="70" spans="1:13" s="133" customFormat="1" ht="26.25" customHeight="1">
      <c r="A70" s="135">
        <v>216</v>
      </c>
      <c r="B70" s="199" t="s">
        <v>146</v>
      </c>
      <c r="C70" s="201">
        <f>'1500m.'!C32</f>
        <v>0</v>
      </c>
      <c r="D70" s="203">
        <f>'1500m.'!D32</f>
        <v>0</v>
      </c>
      <c r="E70" s="203">
        <f>'1500m.'!E32</f>
        <v>0</v>
      </c>
      <c r="F70" s="205">
        <f>'1500m.'!F32</f>
        <v>0</v>
      </c>
      <c r="G70" s="202">
        <f>'1500m.'!A32</f>
        <v>0</v>
      </c>
      <c r="H70" s="143" t="s">
        <v>139</v>
      </c>
      <c r="I70" s="234"/>
      <c r="J70" s="137" t="str">
        <f>'YARIŞMA BİLGİLERİ'!$F$21</f>
        <v>Erkekler</v>
      </c>
      <c r="K70" s="235" t="str">
        <f t="shared" si="1"/>
        <v>MALATYA-9. Doğu ve Güneydoğu Anadolu Yaz Spor Oyunları</v>
      </c>
      <c r="L70" s="141" t="str">
        <f>'1500m.'!N$4</f>
        <v>29 Ağustos 2014 - 09.30</v>
      </c>
      <c r="M70" s="141" t="s">
        <v>191</v>
      </c>
    </row>
    <row r="71" spans="1:13" s="133" customFormat="1" ht="26.25" customHeight="1">
      <c r="A71" s="135">
        <v>217</v>
      </c>
      <c r="B71" s="199" t="s">
        <v>146</v>
      </c>
      <c r="C71" s="201">
        <f>'1500m.'!C33</f>
        <v>0</v>
      </c>
      <c r="D71" s="203">
        <f>'1500m.'!D33</f>
        <v>0</v>
      </c>
      <c r="E71" s="203">
        <f>'1500m.'!E33</f>
        <v>0</v>
      </c>
      <c r="F71" s="205">
        <f>'1500m.'!F33</f>
        <v>0</v>
      </c>
      <c r="G71" s="202">
        <f>'1500m.'!A33</f>
        <v>0</v>
      </c>
      <c r="H71" s="143" t="s">
        <v>139</v>
      </c>
      <c r="I71" s="234"/>
      <c r="J71" s="137" t="str">
        <f>'YARIŞMA BİLGİLERİ'!$F$21</f>
        <v>Erkekler</v>
      </c>
      <c r="K71" s="235" t="str">
        <f t="shared" si="1"/>
        <v>MALATYA-9. Doğu ve Güneydoğu Anadolu Yaz Spor Oyunları</v>
      </c>
      <c r="L71" s="141" t="str">
        <f>'1500m.'!N$4</f>
        <v>29 Ağustos 2014 - 09.30</v>
      </c>
      <c r="M71" s="141" t="s">
        <v>191</v>
      </c>
    </row>
    <row r="72" spans="1:13" s="133" customFormat="1" ht="26.25" customHeight="1">
      <c r="A72" s="135">
        <v>222</v>
      </c>
      <c r="B72" s="199" t="s">
        <v>146</v>
      </c>
      <c r="C72" s="201">
        <f>'1500m.'!C34</f>
        <v>0</v>
      </c>
      <c r="D72" s="203">
        <f>'1500m.'!D34</f>
        <v>0</v>
      </c>
      <c r="E72" s="203">
        <f>'1500m.'!E34</f>
        <v>0</v>
      </c>
      <c r="F72" s="205">
        <f>'1500m.'!F34</f>
        <v>0</v>
      </c>
      <c r="G72" s="202">
        <f>'1500m.'!A34</f>
        <v>0</v>
      </c>
      <c r="H72" s="143" t="s">
        <v>139</v>
      </c>
      <c r="I72" s="234"/>
      <c r="J72" s="137" t="str">
        <f>'YARIŞMA BİLGİLERİ'!$F$21</f>
        <v>Erkekler</v>
      </c>
      <c r="K72" s="235" t="str">
        <f t="shared" si="1"/>
        <v>MALATYA-9. Doğu ve Güneydoğu Anadolu Yaz Spor Oyunları</v>
      </c>
      <c r="L72" s="141" t="str">
        <f>'1500m.'!N$4</f>
        <v>29 Ağustos 2014 - 09.30</v>
      </c>
      <c r="M72" s="141" t="s">
        <v>191</v>
      </c>
    </row>
    <row r="73" spans="1:13" s="133" customFormat="1" ht="26.25" customHeight="1">
      <c r="A73" s="135">
        <v>231</v>
      </c>
      <c r="B73" s="199" t="s">
        <v>217</v>
      </c>
      <c r="C73" s="201" t="e">
        <f>#REF!</f>
        <v>#REF!</v>
      </c>
      <c r="D73" s="203" t="e">
        <f>#REF!</f>
        <v>#REF!</v>
      </c>
      <c r="E73" s="203" t="e">
        <f>#REF!</f>
        <v>#REF!</v>
      </c>
      <c r="F73" s="205" t="e">
        <f>#REF!</f>
        <v>#REF!</v>
      </c>
      <c r="G73" s="202" t="e">
        <f>#REF!</f>
        <v>#REF!</v>
      </c>
      <c r="H73" s="143" t="s">
        <v>199</v>
      </c>
      <c r="I73" s="234"/>
      <c r="J73" s="137" t="str">
        <f>'YARIŞMA BİLGİLERİ'!$F$21</f>
        <v>Erkekler</v>
      </c>
      <c r="K73" s="235" t="str">
        <f t="shared" si="1"/>
        <v>MALATYA-9. Doğu ve Güneydoğu Anadolu Yaz Spor Oyunları</v>
      </c>
      <c r="L73" s="141" t="e">
        <f>#REF!</f>
        <v>#REF!</v>
      </c>
      <c r="M73" s="141" t="s">
        <v>191</v>
      </c>
    </row>
    <row r="74" spans="1:13" s="133" customFormat="1" ht="26.25" customHeight="1">
      <c r="A74" s="135">
        <v>236</v>
      </c>
      <c r="B74" s="199" t="s">
        <v>217</v>
      </c>
      <c r="C74" s="201" t="e">
        <f>#REF!</f>
        <v>#REF!</v>
      </c>
      <c r="D74" s="203" t="e">
        <f>#REF!</f>
        <v>#REF!</v>
      </c>
      <c r="E74" s="203" t="e">
        <f>#REF!</f>
        <v>#REF!</v>
      </c>
      <c r="F74" s="205" t="e">
        <f>#REF!</f>
        <v>#REF!</v>
      </c>
      <c r="G74" s="202" t="e">
        <f>#REF!</f>
        <v>#REF!</v>
      </c>
      <c r="H74" s="143" t="s">
        <v>199</v>
      </c>
      <c r="I74" s="234"/>
      <c r="J74" s="137" t="str">
        <f>'YARIŞMA BİLGİLERİ'!$F$21</f>
        <v>Erkekler</v>
      </c>
      <c r="K74" s="235" t="str">
        <f t="shared" si="1"/>
        <v>MALATYA-9. Doğu ve Güneydoğu Anadolu Yaz Spor Oyunları</v>
      </c>
      <c r="L74" s="141" t="e">
        <f>#REF!</f>
        <v>#REF!</v>
      </c>
      <c r="M74" s="141" t="s">
        <v>191</v>
      </c>
    </row>
    <row r="75" spans="1:13" s="133" customFormat="1" ht="26.25" customHeight="1">
      <c r="A75" s="135">
        <v>237</v>
      </c>
      <c r="B75" s="199" t="s">
        <v>217</v>
      </c>
      <c r="C75" s="201" t="e">
        <f>#REF!</f>
        <v>#REF!</v>
      </c>
      <c r="D75" s="203" t="e">
        <f>#REF!</f>
        <v>#REF!</v>
      </c>
      <c r="E75" s="203" t="e">
        <f>#REF!</f>
        <v>#REF!</v>
      </c>
      <c r="F75" s="205" t="e">
        <f>#REF!</f>
        <v>#REF!</v>
      </c>
      <c r="G75" s="202" t="e">
        <f>#REF!</f>
        <v>#REF!</v>
      </c>
      <c r="H75" s="143" t="s">
        <v>199</v>
      </c>
      <c r="I75" s="234"/>
      <c r="J75" s="137" t="str">
        <f>'YARIŞMA BİLGİLERİ'!$F$21</f>
        <v>Erkekler</v>
      </c>
      <c r="K75" s="235" t="str">
        <f t="shared" si="1"/>
        <v>MALATYA-9. Doğu ve Güneydoğu Anadolu Yaz Spor Oyunları</v>
      </c>
      <c r="L75" s="141" t="e">
        <f>#REF!</f>
        <v>#REF!</v>
      </c>
      <c r="M75" s="141" t="s">
        <v>191</v>
      </c>
    </row>
    <row r="76" spans="1:13" s="133" customFormat="1" ht="26.25" customHeight="1">
      <c r="A76" s="135">
        <v>238</v>
      </c>
      <c r="B76" s="199" t="s">
        <v>217</v>
      </c>
      <c r="C76" s="201" t="e">
        <f>#REF!</f>
        <v>#REF!</v>
      </c>
      <c r="D76" s="203" t="e">
        <f>#REF!</f>
        <v>#REF!</v>
      </c>
      <c r="E76" s="203" t="e">
        <f>#REF!</f>
        <v>#REF!</v>
      </c>
      <c r="F76" s="205" t="e">
        <f>#REF!</f>
        <v>#REF!</v>
      </c>
      <c r="G76" s="202" t="e">
        <f>#REF!</f>
        <v>#REF!</v>
      </c>
      <c r="H76" s="143" t="s">
        <v>199</v>
      </c>
      <c r="I76" s="234"/>
      <c r="J76" s="137" t="str">
        <f>'YARIŞMA BİLGİLERİ'!$F$21</f>
        <v>Erkekler</v>
      </c>
      <c r="K76" s="235" t="str">
        <f t="shared" si="1"/>
        <v>MALATYA-9. Doğu ve Güneydoğu Anadolu Yaz Spor Oyunları</v>
      </c>
      <c r="L76" s="141" t="e">
        <f>#REF!</f>
        <v>#REF!</v>
      </c>
      <c r="M76" s="141" t="s">
        <v>191</v>
      </c>
    </row>
    <row r="77" spans="1:13" s="133" customFormat="1" ht="26.25" customHeight="1">
      <c r="A77" s="135">
        <v>239</v>
      </c>
      <c r="B77" s="199" t="s">
        <v>217</v>
      </c>
      <c r="C77" s="201" t="e">
        <f>#REF!</f>
        <v>#REF!</v>
      </c>
      <c r="D77" s="203" t="e">
        <f>#REF!</f>
        <v>#REF!</v>
      </c>
      <c r="E77" s="203" t="e">
        <f>#REF!</f>
        <v>#REF!</v>
      </c>
      <c r="F77" s="205" t="e">
        <f>#REF!</f>
        <v>#REF!</v>
      </c>
      <c r="G77" s="202" t="e">
        <f>#REF!</f>
        <v>#REF!</v>
      </c>
      <c r="H77" s="143" t="s">
        <v>199</v>
      </c>
      <c r="I77" s="234"/>
      <c r="J77" s="137" t="str">
        <f>'YARIŞMA BİLGİLERİ'!$F$21</f>
        <v>Erkekler</v>
      </c>
      <c r="K77" s="235" t="str">
        <f t="shared" si="1"/>
        <v>MALATYA-9. Doğu ve Güneydoğu Anadolu Yaz Spor Oyunları</v>
      </c>
      <c r="L77" s="141" t="e">
        <f>#REF!</f>
        <v>#REF!</v>
      </c>
      <c r="M77" s="141" t="s">
        <v>191</v>
      </c>
    </row>
    <row r="78" spans="1:13" s="133" customFormat="1" ht="26.25" customHeight="1">
      <c r="A78" s="135">
        <v>240</v>
      </c>
      <c r="B78" s="199" t="s">
        <v>217</v>
      </c>
      <c r="C78" s="201" t="e">
        <f>#REF!</f>
        <v>#REF!</v>
      </c>
      <c r="D78" s="203" t="e">
        <f>#REF!</f>
        <v>#REF!</v>
      </c>
      <c r="E78" s="203" t="e">
        <f>#REF!</f>
        <v>#REF!</v>
      </c>
      <c r="F78" s="205" t="e">
        <f>#REF!</f>
        <v>#REF!</v>
      </c>
      <c r="G78" s="202" t="e">
        <f>#REF!</f>
        <v>#REF!</v>
      </c>
      <c r="H78" s="143" t="s">
        <v>199</v>
      </c>
      <c r="I78" s="234"/>
      <c r="J78" s="137" t="str">
        <f>'YARIŞMA BİLGİLERİ'!$F$21</f>
        <v>Erkekler</v>
      </c>
      <c r="K78" s="235" t="str">
        <f t="shared" si="1"/>
        <v>MALATYA-9. Doğu ve Güneydoğu Anadolu Yaz Spor Oyunları</v>
      </c>
      <c r="L78" s="141" t="e">
        <f>#REF!</f>
        <v>#REF!</v>
      </c>
      <c r="M78" s="141" t="s">
        <v>191</v>
      </c>
    </row>
    <row r="79" spans="1:13" s="133" customFormat="1" ht="26.25" customHeight="1">
      <c r="A79" s="135">
        <v>241</v>
      </c>
      <c r="B79" s="199" t="s">
        <v>217</v>
      </c>
      <c r="C79" s="201" t="e">
        <f>#REF!</f>
        <v>#REF!</v>
      </c>
      <c r="D79" s="203" t="e">
        <f>#REF!</f>
        <v>#REF!</v>
      </c>
      <c r="E79" s="203" t="e">
        <f>#REF!</f>
        <v>#REF!</v>
      </c>
      <c r="F79" s="205" t="e">
        <f>#REF!</f>
        <v>#REF!</v>
      </c>
      <c r="G79" s="202" t="e">
        <f>#REF!</f>
        <v>#REF!</v>
      </c>
      <c r="H79" s="143" t="s">
        <v>199</v>
      </c>
      <c r="I79" s="234"/>
      <c r="J79" s="137" t="str">
        <f>'YARIŞMA BİLGİLERİ'!$F$21</f>
        <v>Erkekler</v>
      </c>
      <c r="K79" s="235" t="str">
        <f t="shared" si="1"/>
        <v>MALATYA-9. Doğu ve Güneydoğu Anadolu Yaz Spor Oyunları</v>
      </c>
      <c r="L79" s="141" t="e">
        <f>#REF!</f>
        <v>#REF!</v>
      </c>
      <c r="M79" s="141" t="s">
        <v>191</v>
      </c>
    </row>
    <row r="80" spans="1:13" s="133" customFormat="1" ht="26.25" customHeight="1">
      <c r="A80" s="135">
        <v>242</v>
      </c>
      <c r="B80" s="199" t="s">
        <v>217</v>
      </c>
      <c r="C80" s="201" t="e">
        <f>#REF!</f>
        <v>#REF!</v>
      </c>
      <c r="D80" s="203" t="e">
        <f>#REF!</f>
        <v>#REF!</v>
      </c>
      <c r="E80" s="203" t="e">
        <f>#REF!</f>
        <v>#REF!</v>
      </c>
      <c r="F80" s="205" t="e">
        <f>#REF!</f>
        <v>#REF!</v>
      </c>
      <c r="G80" s="202" t="e">
        <f>#REF!</f>
        <v>#REF!</v>
      </c>
      <c r="H80" s="143" t="s">
        <v>199</v>
      </c>
      <c r="I80" s="234"/>
      <c r="J80" s="137" t="str">
        <f>'YARIŞMA BİLGİLERİ'!$F$21</f>
        <v>Erkekler</v>
      </c>
      <c r="K80" s="235" t="str">
        <f t="shared" si="1"/>
        <v>MALATYA-9. Doğu ve Güneydoğu Anadolu Yaz Spor Oyunları</v>
      </c>
      <c r="L80" s="141" t="e">
        <f>#REF!</f>
        <v>#REF!</v>
      </c>
      <c r="M80" s="141" t="s">
        <v>191</v>
      </c>
    </row>
    <row r="81" spans="1:13" s="133" customFormat="1" ht="26.25" customHeight="1">
      <c r="A81" s="135">
        <v>243</v>
      </c>
      <c r="B81" s="199" t="s">
        <v>217</v>
      </c>
      <c r="C81" s="201" t="e">
        <f>#REF!</f>
        <v>#REF!</v>
      </c>
      <c r="D81" s="203" t="e">
        <f>#REF!</f>
        <v>#REF!</v>
      </c>
      <c r="E81" s="203" t="e">
        <f>#REF!</f>
        <v>#REF!</v>
      </c>
      <c r="F81" s="205" t="e">
        <f>#REF!</f>
        <v>#REF!</v>
      </c>
      <c r="G81" s="202" t="e">
        <f>#REF!</f>
        <v>#REF!</v>
      </c>
      <c r="H81" s="143" t="s">
        <v>199</v>
      </c>
      <c r="I81" s="234"/>
      <c r="J81" s="137" t="str">
        <f>'YARIŞMA BİLGİLERİ'!$F$21</f>
        <v>Erkekler</v>
      </c>
      <c r="K81" s="235" t="str">
        <f t="shared" si="1"/>
        <v>MALATYA-9. Doğu ve Güneydoğu Anadolu Yaz Spor Oyunları</v>
      </c>
      <c r="L81" s="141" t="e">
        <f>#REF!</f>
        <v>#REF!</v>
      </c>
      <c r="M81" s="141" t="s">
        <v>191</v>
      </c>
    </row>
    <row r="82" spans="1:13" s="133" customFormat="1" ht="26.25" customHeight="1">
      <c r="A82" s="135">
        <v>244</v>
      </c>
      <c r="B82" s="199" t="s">
        <v>217</v>
      </c>
      <c r="C82" s="201" t="e">
        <f>#REF!</f>
        <v>#REF!</v>
      </c>
      <c r="D82" s="203" t="e">
        <f>#REF!</f>
        <v>#REF!</v>
      </c>
      <c r="E82" s="203" t="e">
        <f>#REF!</f>
        <v>#REF!</v>
      </c>
      <c r="F82" s="205" t="e">
        <f>#REF!</f>
        <v>#REF!</v>
      </c>
      <c r="G82" s="202" t="e">
        <f>#REF!</f>
        <v>#REF!</v>
      </c>
      <c r="H82" s="143" t="s">
        <v>199</v>
      </c>
      <c r="I82" s="234"/>
      <c r="J82" s="137" t="str">
        <f>'YARIŞMA BİLGİLERİ'!$F$21</f>
        <v>Erkekler</v>
      </c>
      <c r="K82" s="235" t="str">
        <f t="shared" si="1"/>
        <v>MALATYA-9. Doğu ve Güneydoğu Anadolu Yaz Spor Oyunları</v>
      </c>
      <c r="L82" s="141" t="e">
        <f>#REF!</f>
        <v>#REF!</v>
      </c>
      <c r="M82" s="141" t="s">
        <v>191</v>
      </c>
    </row>
    <row r="83" spans="1:13" s="133" customFormat="1" ht="26.25" customHeight="1">
      <c r="A83" s="135">
        <v>245</v>
      </c>
      <c r="B83" s="199" t="s">
        <v>217</v>
      </c>
      <c r="C83" s="201" t="e">
        <f>#REF!</f>
        <v>#REF!</v>
      </c>
      <c r="D83" s="203" t="e">
        <f>#REF!</f>
        <v>#REF!</v>
      </c>
      <c r="E83" s="203" t="e">
        <f>#REF!</f>
        <v>#REF!</v>
      </c>
      <c r="F83" s="205" t="e">
        <f>#REF!</f>
        <v>#REF!</v>
      </c>
      <c r="G83" s="202" t="e">
        <f>#REF!</f>
        <v>#REF!</v>
      </c>
      <c r="H83" s="143" t="s">
        <v>199</v>
      </c>
      <c r="I83" s="234"/>
      <c r="J83" s="137" t="str">
        <f>'YARIŞMA BİLGİLERİ'!$F$21</f>
        <v>Erkekler</v>
      </c>
      <c r="K83" s="235" t="str">
        <f t="shared" si="1"/>
        <v>MALATYA-9. Doğu ve Güneydoğu Anadolu Yaz Spor Oyunları</v>
      </c>
      <c r="L83" s="141" t="e">
        <f>#REF!</f>
        <v>#REF!</v>
      </c>
      <c r="M83" s="141" t="s">
        <v>191</v>
      </c>
    </row>
    <row r="84" spans="1:13" s="133" customFormat="1" ht="26.25" customHeight="1">
      <c r="A84" s="135">
        <v>346</v>
      </c>
      <c r="B84" s="199" t="s">
        <v>217</v>
      </c>
      <c r="C84" s="201" t="e">
        <f>#REF!</f>
        <v>#REF!</v>
      </c>
      <c r="D84" s="203" t="e">
        <f>#REF!</f>
        <v>#REF!</v>
      </c>
      <c r="E84" s="203" t="e">
        <f>#REF!</f>
        <v>#REF!</v>
      </c>
      <c r="F84" s="205" t="e">
        <f>#REF!</f>
        <v>#REF!</v>
      </c>
      <c r="G84" s="202" t="e">
        <f>#REF!</f>
        <v>#REF!</v>
      </c>
      <c r="H84" s="143" t="s">
        <v>199</v>
      </c>
      <c r="I84" s="234"/>
      <c r="J84" s="137" t="str">
        <f>'YARIŞMA BİLGİLERİ'!$F$21</f>
        <v>Erkekler</v>
      </c>
      <c r="K84" s="235" t="str">
        <f t="shared" si="1"/>
        <v>MALATYA-9. Doğu ve Güneydoğu Anadolu Yaz Spor Oyunları</v>
      </c>
      <c r="L84" s="141" t="e">
        <f>#REF!</f>
        <v>#REF!</v>
      </c>
      <c r="M84" s="141" t="s">
        <v>191</v>
      </c>
    </row>
    <row r="85" spans="1:13" s="133" customFormat="1" ht="26.25" customHeight="1">
      <c r="A85" s="135">
        <v>347</v>
      </c>
      <c r="B85" s="199" t="s">
        <v>217</v>
      </c>
      <c r="C85" s="201" t="e">
        <f>#REF!</f>
        <v>#REF!</v>
      </c>
      <c r="D85" s="203" t="e">
        <f>#REF!</f>
        <v>#REF!</v>
      </c>
      <c r="E85" s="203" t="e">
        <f>#REF!</f>
        <v>#REF!</v>
      </c>
      <c r="F85" s="205" t="e">
        <f>#REF!</f>
        <v>#REF!</v>
      </c>
      <c r="G85" s="202" t="e">
        <f>#REF!</f>
        <v>#REF!</v>
      </c>
      <c r="H85" s="143" t="s">
        <v>199</v>
      </c>
      <c r="I85" s="234"/>
      <c r="J85" s="137" t="str">
        <f>'YARIŞMA BİLGİLERİ'!$F$21</f>
        <v>Erkekler</v>
      </c>
      <c r="K85" s="235" t="str">
        <f t="shared" si="1"/>
        <v>MALATYA-9. Doğu ve Güneydoğu Anadolu Yaz Spor Oyunları</v>
      </c>
      <c r="L85" s="141" t="e">
        <f>#REF!</f>
        <v>#REF!</v>
      </c>
      <c r="M85" s="141" t="s">
        <v>191</v>
      </c>
    </row>
    <row r="86" spans="1:13" s="133" customFormat="1" ht="26.25" customHeight="1">
      <c r="A86" s="135">
        <v>348</v>
      </c>
      <c r="B86" s="199" t="s">
        <v>217</v>
      </c>
      <c r="C86" s="201" t="e">
        <f>#REF!</f>
        <v>#REF!</v>
      </c>
      <c r="D86" s="203" t="e">
        <f>#REF!</f>
        <v>#REF!</v>
      </c>
      <c r="E86" s="203" t="e">
        <f>#REF!</f>
        <v>#REF!</v>
      </c>
      <c r="F86" s="205" t="e">
        <f>#REF!</f>
        <v>#REF!</v>
      </c>
      <c r="G86" s="202" t="e">
        <f>#REF!</f>
        <v>#REF!</v>
      </c>
      <c r="H86" s="143" t="s">
        <v>199</v>
      </c>
      <c r="I86" s="234"/>
      <c r="J86" s="137" t="str">
        <f>'YARIŞMA BİLGİLERİ'!$F$21</f>
        <v>Erkekler</v>
      </c>
      <c r="K86" s="235" t="str">
        <f t="shared" si="1"/>
        <v>MALATYA-9. Doğu ve Güneydoğu Anadolu Yaz Spor Oyunları</v>
      </c>
      <c r="L86" s="141" t="e">
        <f>#REF!</f>
        <v>#REF!</v>
      </c>
      <c r="M86" s="141" t="s">
        <v>191</v>
      </c>
    </row>
    <row r="87" spans="1:13" s="133" customFormat="1" ht="26.25" customHeight="1">
      <c r="A87" s="135">
        <v>349</v>
      </c>
      <c r="B87" s="199" t="s">
        <v>217</v>
      </c>
      <c r="C87" s="201" t="e">
        <f>#REF!</f>
        <v>#REF!</v>
      </c>
      <c r="D87" s="203" t="e">
        <f>#REF!</f>
        <v>#REF!</v>
      </c>
      <c r="E87" s="203" t="e">
        <f>#REF!</f>
        <v>#REF!</v>
      </c>
      <c r="F87" s="205" t="e">
        <f>#REF!</f>
        <v>#REF!</v>
      </c>
      <c r="G87" s="202" t="e">
        <f>#REF!</f>
        <v>#REF!</v>
      </c>
      <c r="H87" s="143" t="s">
        <v>199</v>
      </c>
      <c r="I87" s="234"/>
      <c r="J87" s="137" t="str">
        <f>'YARIŞMA BİLGİLERİ'!$F$21</f>
        <v>Erkekler</v>
      </c>
      <c r="K87" s="235" t="str">
        <f t="shared" si="1"/>
        <v>MALATYA-9. Doğu ve Güneydoğu Anadolu Yaz Spor Oyunları</v>
      </c>
      <c r="L87" s="141" t="e">
        <f>#REF!</f>
        <v>#REF!</v>
      </c>
      <c r="M87" s="141" t="s">
        <v>191</v>
      </c>
    </row>
    <row r="88" spans="1:13" s="133" customFormat="1" ht="26.25" customHeight="1">
      <c r="A88" s="135">
        <v>350</v>
      </c>
      <c r="B88" s="199" t="s">
        <v>217</v>
      </c>
      <c r="C88" s="201" t="e">
        <f>#REF!</f>
        <v>#REF!</v>
      </c>
      <c r="D88" s="203" t="e">
        <f>#REF!</f>
        <v>#REF!</v>
      </c>
      <c r="E88" s="203" t="e">
        <f>#REF!</f>
        <v>#REF!</v>
      </c>
      <c r="F88" s="205" t="e">
        <f>#REF!</f>
        <v>#REF!</v>
      </c>
      <c r="G88" s="202" t="e">
        <f>#REF!</f>
        <v>#REF!</v>
      </c>
      <c r="H88" s="143" t="s">
        <v>199</v>
      </c>
      <c r="I88" s="234"/>
      <c r="J88" s="137" t="str">
        <f>'YARIŞMA BİLGİLERİ'!$F$21</f>
        <v>Erkekler</v>
      </c>
      <c r="K88" s="235" t="str">
        <f t="shared" si="1"/>
        <v>MALATYA-9. Doğu ve Güneydoğu Anadolu Yaz Spor Oyunları</v>
      </c>
      <c r="L88" s="141" t="e">
        <f>#REF!</f>
        <v>#REF!</v>
      </c>
      <c r="M88" s="141" t="s">
        <v>191</v>
      </c>
    </row>
    <row r="89" spans="1:13" s="133" customFormat="1" ht="26.25" customHeight="1">
      <c r="A89" s="135">
        <v>351</v>
      </c>
      <c r="B89" s="199" t="s">
        <v>217</v>
      </c>
      <c r="C89" s="201" t="e">
        <f>#REF!</f>
        <v>#REF!</v>
      </c>
      <c r="D89" s="203" t="e">
        <f>#REF!</f>
        <v>#REF!</v>
      </c>
      <c r="E89" s="203" t="e">
        <f>#REF!</f>
        <v>#REF!</v>
      </c>
      <c r="F89" s="205" t="e">
        <f>#REF!</f>
        <v>#REF!</v>
      </c>
      <c r="G89" s="202" t="e">
        <f>#REF!</f>
        <v>#REF!</v>
      </c>
      <c r="H89" s="143" t="s">
        <v>199</v>
      </c>
      <c r="I89" s="234"/>
      <c r="J89" s="137" t="str">
        <f>'YARIŞMA BİLGİLERİ'!$F$21</f>
        <v>Erkekler</v>
      </c>
      <c r="K89" s="235" t="str">
        <f t="shared" si="1"/>
        <v>MALATYA-9. Doğu ve Güneydoğu Anadolu Yaz Spor Oyunları</v>
      </c>
      <c r="L89" s="141" t="e">
        <f>#REF!</f>
        <v>#REF!</v>
      </c>
      <c r="M89" s="141" t="s">
        <v>191</v>
      </c>
    </row>
    <row r="90" spans="1:13" s="133" customFormat="1" ht="26.25" customHeight="1">
      <c r="A90" s="135">
        <v>352</v>
      </c>
      <c r="B90" s="199" t="s">
        <v>217</v>
      </c>
      <c r="C90" s="201" t="e">
        <f>#REF!</f>
        <v>#REF!</v>
      </c>
      <c r="D90" s="203" t="e">
        <f>#REF!</f>
        <v>#REF!</v>
      </c>
      <c r="E90" s="203" t="e">
        <f>#REF!</f>
        <v>#REF!</v>
      </c>
      <c r="F90" s="205" t="e">
        <f>#REF!</f>
        <v>#REF!</v>
      </c>
      <c r="G90" s="202" t="e">
        <f>#REF!</f>
        <v>#REF!</v>
      </c>
      <c r="H90" s="143" t="s">
        <v>199</v>
      </c>
      <c r="I90" s="234"/>
      <c r="J90" s="137" t="str">
        <f>'YARIŞMA BİLGİLERİ'!$F$21</f>
        <v>Erkekler</v>
      </c>
      <c r="K90" s="235" t="str">
        <f t="shared" si="1"/>
        <v>MALATYA-9. Doğu ve Güneydoğu Anadolu Yaz Spor Oyunları</v>
      </c>
      <c r="L90" s="141" t="e">
        <f>#REF!</f>
        <v>#REF!</v>
      </c>
      <c r="M90" s="141" t="s">
        <v>191</v>
      </c>
    </row>
    <row r="91" spans="1:13" s="133" customFormat="1" ht="26.25" customHeight="1">
      <c r="A91" s="135">
        <v>353</v>
      </c>
      <c r="B91" s="199" t="s">
        <v>217</v>
      </c>
      <c r="C91" s="201" t="e">
        <f>#REF!</f>
        <v>#REF!</v>
      </c>
      <c r="D91" s="203" t="e">
        <f>#REF!</f>
        <v>#REF!</v>
      </c>
      <c r="E91" s="203" t="e">
        <f>#REF!</f>
        <v>#REF!</v>
      </c>
      <c r="F91" s="205" t="e">
        <f>#REF!</f>
        <v>#REF!</v>
      </c>
      <c r="G91" s="202" t="e">
        <f>#REF!</f>
        <v>#REF!</v>
      </c>
      <c r="H91" s="143" t="s">
        <v>199</v>
      </c>
      <c r="I91" s="234"/>
      <c r="J91" s="137" t="str">
        <f>'YARIŞMA BİLGİLERİ'!$F$21</f>
        <v>Erkekler</v>
      </c>
      <c r="K91" s="235" t="str">
        <f t="shared" si="1"/>
        <v>MALATYA-9. Doğu ve Güneydoğu Anadolu Yaz Spor Oyunları</v>
      </c>
      <c r="L91" s="141" t="e">
        <f>#REF!</f>
        <v>#REF!</v>
      </c>
      <c r="M91" s="141" t="s">
        <v>191</v>
      </c>
    </row>
    <row r="92" spans="1:13" s="133" customFormat="1" ht="26.25" customHeight="1">
      <c r="A92" s="135">
        <v>354</v>
      </c>
      <c r="B92" s="199" t="s">
        <v>217</v>
      </c>
      <c r="C92" s="201" t="e">
        <f>#REF!</f>
        <v>#REF!</v>
      </c>
      <c r="D92" s="203" t="e">
        <f>#REF!</f>
        <v>#REF!</v>
      </c>
      <c r="E92" s="203" t="e">
        <f>#REF!</f>
        <v>#REF!</v>
      </c>
      <c r="F92" s="205" t="e">
        <f>#REF!</f>
        <v>#REF!</v>
      </c>
      <c r="G92" s="202" t="e">
        <f>#REF!</f>
        <v>#REF!</v>
      </c>
      <c r="H92" s="143" t="s">
        <v>199</v>
      </c>
      <c r="I92" s="234"/>
      <c r="J92" s="137" t="str">
        <f>'YARIŞMA BİLGİLERİ'!$F$21</f>
        <v>Erkekler</v>
      </c>
      <c r="K92" s="235" t="str">
        <f t="shared" si="1"/>
        <v>MALATYA-9. Doğu ve Güneydoğu Anadolu Yaz Spor Oyunları</v>
      </c>
      <c r="L92" s="141" t="e">
        <f>#REF!</f>
        <v>#REF!</v>
      </c>
      <c r="M92" s="141" t="s">
        <v>191</v>
      </c>
    </row>
    <row r="93" spans="1:13" s="133" customFormat="1" ht="26.25" customHeight="1">
      <c r="A93" s="135">
        <v>355</v>
      </c>
      <c r="B93" s="199" t="s">
        <v>217</v>
      </c>
      <c r="C93" s="201" t="e">
        <f>#REF!</f>
        <v>#REF!</v>
      </c>
      <c r="D93" s="203" t="e">
        <f>#REF!</f>
        <v>#REF!</v>
      </c>
      <c r="E93" s="203" t="e">
        <f>#REF!</f>
        <v>#REF!</v>
      </c>
      <c r="F93" s="205" t="e">
        <f>#REF!</f>
        <v>#REF!</v>
      </c>
      <c r="G93" s="202" t="e">
        <f>#REF!</f>
        <v>#REF!</v>
      </c>
      <c r="H93" s="143" t="s">
        <v>199</v>
      </c>
      <c r="I93" s="234"/>
      <c r="J93" s="137" t="str">
        <f>'YARIŞMA BİLGİLERİ'!$F$21</f>
        <v>Erkekler</v>
      </c>
      <c r="K93" s="235" t="str">
        <f t="shared" si="1"/>
        <v>MALATYA-9. Doğu ve Güneydoğu Anadolu Yaz Spor Oyunları</v>
      </c>
      <c r="L93" s="141" t="e">
        <f>#REF!</f>
        <v>#REF!</v>
      </c>
      <c r="M93" s="141" t="s">
        <v>191</v>
      </c>
    </row>
    <row r="94" spans="1:13" s="133" customFormat="1" ht="26.25" customHeight="1">
      <c r="A94" s="135">
        <v>356</v>
      </c>
      <c r="B94" s="199" t="s">
        <v>217</v>
      </c>
      <c r="C94" s="201" t="e">
        <f>#REF!</f>
        <v>#REF!</v>
      </c>
      <c r="D94" s="203" t="e">
        <f>#REF!</f>
        <v>#REF!</v>
      </c>
      <c r="E94" s="203" t="e">
        <f>#REF!</f>
        <v>#REF!</v>
      </c>
      <c r="F94" s="205" t="e">
        <f>#REF!</f>
        <v>#REF!</v>
      </c>
      <c r="G94" s="202" t="e">
        <f>#REF!</f>
        <v>#REF!</v>
      </c>
      <c r="H94" s="143" t="s">
        <v>199</v>
      </c>
      <c r="I94" s="234"/>
      <c r="J94" s="137" t="str">
        <f>'YARIŞMA BİLGİLERİ'!$F$21</f>
        <v>Erkekler</v>
      </c>
      <c r="K94" s="235" t="str">
        <f t="shared" si="1"/>
        <v>MALATYA-9. Doğu ve Güneydoğu Anadolu Yaz Spor Oyunları</v>
      </c>
      <c r="L94" s="141" t="e">
        <f>#REF!</f>
        <v>#REF!</v>
      </c>
      <c r="M94" s="141" t="s">
        <v>191</v>
      </c>
    </row>
    <row r="95" spans="1:13" s="133" customFormat="1" ht="26.25" customHeight="1">
      <c r="A95" s="135">
        <v>357</v>
      </c>
      <c r="B95" s="199" t="s">
        <v>217</v>
      </c>
      <c r="C95" s="201" t="e">
        <f>#REF!</f>
        <v>#REF!</v>
      </c>
      <c r="D95" s="203" t="e">
        <f>#REF!</f>
        <v>#REF!</v>
      </c>
      <c r="E95" s="203" t="e">
        <f>#REF!</f>
        <v>#REF!</v>
      </c>
      <c r="F95" s="205" t="e">
        <f>#REF!</f>
        <v>#REF!</v>
      </c>
      <c r="G95" s="202" t="e">
        <f>#REF!</f>
        <v>#REF!</v>
      </c>
      <c r="H95" s="143" t="s">
        <v>199</v>
      </c>
      <c r="I95" s="234"/>
      <c r="J95" s="137" t="str">
        <f>'YARIŞMA BİLGİLERİ'!$F$21</f>
        <v>Erkekler</v>
      </c>
      <c r="K95" s="235" t="str">
        <f t="shared" si="1"/>
        <v>MALATYA-9. Doğu ve Güneydoğu Anadolu Yaz Spor Oyunları</v>
      </c>
      <c r="L95" s="141" t="e">
        <f>#REF!</f>
        <v>#REF!</v>
      </c>
      <c r="M95" s="141" t="s">
        <v>191</v>
      </c>
    </row>
    <row r="96" spans="1:13" s="133" customFormat="1" ht="26.25" customHeight="1">
      <c r="A96" s="135">
        <v>358</v>
      </c>
      <c r="B96" s="199" t="s">
        <v>217</v>
      </c>
      <c r="C96" s="201" t="e">
        <f>#REF!</f>
        <v>#REF!</v>
      </c>
      <c r="D96" s="203" t="e">
        <f>#REF!</f>
        <v>#REF!</v>
      </c>
      <c r="E96" s="203" t="e">
        <f>#REF!</f>
        <v>#REF!</v>
      </c>
      <c r="F96" s="205" t="e">
        <f>#REF!</f>
        <v>#REF!</v>
      </c>
      <c r="G96" s="202" t="e">
        <f>#REF!</f>
        <v>#REF!</v>
      </c>
      <c r="H96" s="143" t="s">
        <v>199</v>
      </c>
      <c r="I96" s="234"/>
      <c r="J96" s="137" t="str">
        <f>'YARIŞMA BİLGİLERİ'!$F$21</f>
        <v>Erkekler</v>
      </c>
      <c r="K96" s="235" t="str">
        <f t="shared" si="1"/>
        <v>MALATYA-9. Doğu ve Güneydoğu Anadolu Yaz Spor Oyunları</v>
      </c>
      <c r="L96" s="141" t="e">
        <f>#REF!</f>
        <v>#REF!</v>
      </c>
      <c r="M96" s="141" t="s">
        <v>191</v>
      </c>
    </row>
    <row r="97" spans="1:13" s="133" customFormat="1" ht="26.25" customHeight="1">
      <c r="A97" s="135">
        <v>359</v>
      </c>
      <c r="B97" s="199" t="s">
        <v>217</v>
      </c>
      <c r="C97" s="201" t="e">
        <f>#REF!</f>
        <v>#REF!</v>
      </c>
      <c r="D97" s="203" t="e">
        <f>#REF!</f>
        <v>#REF!</v>
      </c>
      <c r="E97" s="203" t="e">
        <f>#REF!</f>
        <v>#REF!</v>
      </c>
      <c r="F97" s="205" t="e">
        <f>#REF!</f>
        <v>#REF!</v>
      </c>
      <c r="G97" s="202" t="e">
        <f>#REF!</f>
        <v>#REF!</v>
      </c>
      <c r="H97" s="143" t="s">
        <v>199</v>
      </c>
      <c r="I97" s="234"/>
      <c r="J97" s="137" t="str">
        <f>'YARIŞMA BİLGİLERİ'!$F$21</f>
        <v>Erkekler</v>
      </c>
      <c r="K97" s="235" t="str">
        <f t="shared" si="1"/>
        <v>MALATYA-9. Doğu ve Güneydoğu Anadolu Yaz Spor Oyunları</v>
      </c>
      <c r="L97" s="141" t="e">
        <f>#REF!</f>
        <v>#REF!</v>
      </c>
      <c r="M97" s="141" t="s">
        <v>191</v>
      </c>
    </row>
    <row r="98" spans="1:13" s="133" customFormat="1" ht="26.25" customHeight="1">
      <c r="A98" s="135">
        <v>360</v>
      </c>
      <c r="B98" s="199" t="s">
        <v>217</v>
      </c>
      <c r="C98" s="201" t="e">
        <f>#REF!</f>
        <v>#REF!</v>
      </c>
      <c r="D98" s="203" t="e">
        <f>#REF!</f>
        <v>#REF!</v>
      </c>
      <c r="E98" s="203" t="e">
        <f>#REF!</f>
        <v>#REF!</v>
      </c>
      <c r="F98" s="205" t="e">
        <f>#REF!</f>
        <v>#REF!</v>
      </c>
      <c r="G98" s="202" t="e">
        <f>#REF!</f>
        <v>#REF!</v>
      </c>
      <c r="H98" s="143" t="s">
        <v>199</v>
      </c>
      <c r="I98" s="234"/>
      <c r="J98" s="137" t="str">
        <f>'YARIŞMA BİLGİLERİ'!$F$21</f>
        <v>Erkekler</v>
      </c>
      <c r="K98" s="235" t="str">
        <f t="shared" si="1"/>
        <v>MALATYA-9. Doğu ve Güneydoğu Anadolu Yaz Spor Oyunları</v>
      </c>
      <c r="L98" s="141" t="e">
        <f>#REF!</f>
        <v>#REF!</v>
      </c>
      <c r="M98" s="141" t="s">
        <v>191</v>
      </c>
    </row>
    <row r="99" spans="1:13" s="236" customFormat="1" ht="26.25" customHeight="1">
      <c r="A99" s="135">
        <v>482</v>
      </c>
      <c r="B99" s="199" t="s">
        <v>173</v>
      </c>
      <c r="C99" s="201" t="e">
        <f>#REF!</f>
        <v>#REF!</v>
      </c>
      <c r="D99" s="203" t="e">
        <f>#REF!</f>
        <v>#REF!</v>
      </c>
      <c r="E99" s="203" t="e">
        <f>#REF!</f>
        <v>#REF!</v>
      </c>
      <c r="F99" s="204" t="e">
        <f>#REF!</f>
        <v>#REF!</v>
      </c>
      <c r="G99" s="202" t="e">
        <f>#REF!</f>
        <v>#REF!</v>
      </c>
      <c r="H99" s="143" t="s">
        <v>171</v>
      </c>
      <c r="I99" s="234"/>
      <c r="J99" s="137" t="str">
        <f>'YARIŞMA BİLGİLERİ'!$F$21</f>
        <v>Erkekler</v>
      </c>
      <c r="K99" s="235" t="str">
        <f aca="true" t="shared" si="2" ref="K99:K126">CONCATENATE(K$1,"-",A$1)</f>
        <v>MALATYA-9. Doğu ve Güneydoğu Anadolu Yaz Spor Oyunları</v>
      </c>
      <c r="L99" s="141" t="e">
        <f>#REF!</f>
        <v>#REF!</v>
      </c>
      <c r="M99" s="141" t="s">
        <v>191</v>
      </c>
    </row>
    <row r="100" spans="1:13" s="236" customFormat="1" ht="26.25" customHeight="1">
      <c r="A100" s="135">
        <v>483</v>
      </c>
      <c r="B100" s="199" t="s">
        <v>173</v>
      </c>
      <c r="C100" s="201" t="e">
        <f>#REF!</f>
        <v>#REF!</v>
      </c>
      <c r="D100" s="203" t="e">
        <f>#REF!</f>
        <v>#REF!</v>
      </c>
      <c r="E100" s="203" t="e">
        <f>#REF!</f>
        <v>#REF!</v>
      </c>
      <c r="F100" s="204" t="e">
        <f>#REF!</f>
        <v>#REF!</v>
      </c>
      <c r="G100" s="202" t="e">
        <f>#REF!</f>
        <v>#REF!</v>
      </c>
      <c r="H100" s="143" t="s">
        <v>171</v>
      </c>
      <c r="I100" s="234"/>
      <c r="J100" s="137" t="str">
        <f>'YARIŞMA BİLGİLERİ'!$F$21</f>
        <v>Erkekler</v>
      </c>
      <c r="K100" s="235" t="str">
        <f t="shared" si="2"/>
        <v>MALATYA-9. Doğu ve Güneydoğu Anadolu Yaz Spor Oyunları</v>
      </c>
      <c r="L100" s="141" t="e">
        <f>#REF!</f>
        <v>#REF!</v>
      </c>
      <c r="M100" s="141" t="s">
        <v>191</v>
      </c>
    </row>
    <row r="101" spans="1:13" s="236" customFormat="1" ht="26.25" customHeight="1">
      <c r="A101" s="135">
        <v>484</v>
      </c>
      <c r="B101" s="199" t="s">
        <v>173</v>
      </c>
      <c r="C101" s="201" t="e">
        <f>#REF!</f>
        <v>#REF!</v>
      </c>
      <c r="D101" s="203" t="e">
        <f>#REF!</f>
        <v>#REF!</v>
      </c>
      <c r="E101" s="203" t="e">
        <f>#REF!</f>
        <v>#REF!</v>
      </c>
      <c r="F101" s="204" t="e">
        <f>#REF!</f>
        <v>#REF!</v>
      </c>
      <c r="G101" s="202" t="e">
        <f>#REF!</f>
        <v>#REF!</v>
      </c>
      <c r="H101" s="143" t="s">
        <v>171</v>
      </c>
      <c r="I101" s="234"/>
      <c r="J101" s="137" t="str">
        <f>'YARIŞMA BİLGİLERİ'!$F$21</f>
        <v>Erkekler</v>
      </c>
      <c r="K101" s="235" t="str">
        <f t="shared" si="2"/>
        <v>MALATYA-9. Doğu ve Güneydoğu Anadolu Yaz Spor Oyunları</v>
      </c>
      <c r="L101" s="141" t="e">
        <f>#REF!</f>
        <v>#REF!</v>
      </c>
      <c r="M101" s="141" t="s">
        <v>191</v>
      </c>
    </row>
    <row r="102" spans="1:13" s="236" customFormat="1" ht="26.25" customHeight="1">
      <c r="A102" s="135">
        <v>485</v>
      </c>
      <c r="B102" s="199" t="s">
        <v>173</v>
      </c>
      <c r="C102" s="201" t="e">
        <f>#REF!</f>
        <v>#REF!</v>
      </c>
      <c r="D102" s="203" t="e">
        <f>#REF!</f>
        <v>#REF!</v>
      </c>
      <c r="E102" s="203" t="e">
        <f>#REF!</f>
        <v>#REF!</v>
      </c>
      <c r="F102" s="204" t="e">
        <f>#REF!</f>
        <v>#REF!</v>
      </c>
      <c r="G102" s="202" t="e">
        <f>#REF!</f>
        <v>#REF!</v>
      </c>
      <c r="H102" s="143" t="s">
        <v>171</v>
      </c>
      <c r="I102" s="234"/>
      <c r="J102" s="137" t="str">
        <f>'YARIŞMA BİLGİLERİ'!$F$21</f>
        <v>Erkekler</v>
      </c>
      <c r="K102" s="235" t="str">
        <f t="shared" si="2"/>
        <v>MALATYA-9. Doğu ve Güneydoğu Anadolu Yaz Spor Oyunları</v>
      </c>
      <c r="L102" s="141" t="e">
        <f>#REF!</f>
        <v>#REF!</v>
      </c>
      <c r="M102" s="141" t="s">
        <v>191</v>
      </c>
    </row>
    <row r="103" spans="1:13" s="236" customFormat="1" ht="26.25" customHeight="1">
      <c r="A103" s="135">
        <v>486</v>
      </c>
      <c r="B103" s="199" t="s">
        <v>173</v>
      </c>
      <c r="C103" s="201" t="e">
        <f>#REF!</f>
        <v>#REF!</v>
      </c>
      <c r="D103" s="203" t="e">
        <f>#REF!</f>
        <v>#REF!</v>
      </c>
      <c r="E103" s="203" t="e">
        <f>#REF!</f>
        <v>#REF!</v>
      </c>
      <c r="F103" s="204" t="e">
        <f>#REF!</f>
        <v>#REF!</v>
      </c>
      <c r="G103" s="202" t="e">
        <f>#REF!</f>
        <v>#REF!</v>
      </c>
      <c r="H103" s="143" t="s">
        <v>171</v>
      </c>
      <c r="I103" s="234"/>
      <c r="J103" s="137" t="str">
        <f>'YARIŞMA BİLGİLERİ'!$F$21</f>
        <v>Erkekler</v>
      </c>
      <c r="K103" s="235" t="str">
        <f t="shared" si="2"/>
        <v>MALATYA-9. Doğu ve Güneydoğu Anadolu Yaz Spor Oyunları</v>
      </c>
      <c r="L103" s="141" t="e">
        <f>#REF!</f>
        <v>#REF!</v>
      </c>
      <c r="M103" s="141" t="s">
        <v>191</v>
      </c>
    </row>
    <row r="104" spans="1:13" s="236" customFormat="1" ht="26.25" customHeight="1">
      <c r="A104" s="135">
        <v>487</v>
      </c>
      <c r="B104" s="199" t="s">
        <v>173</v>
      </c>
      <c r="C104" s="201" t="e">
        <f>#REF!</f>
        <v>#REF!</v>
      </c>
      <c r="D104" s="203" t="e">
        <f>#REF!</f>
        <v>#REF!</v>
      </c>
      <c r="E104" s="203" t="e">
        <f>#REF!</f>
        <v>#REF!</v>
      </c>
      <c r="F104" s="204" t="e">
        <f>#REF!</f>
        <v>#REF!</v>
      </c>
      <c r="G104" s="202" t="e">
        <f>#REF!</f>
        <v>#REF!</v>
      </c>
      <c r="H104" s="143" t="s">
        <v>171</v>
      </c>
      <c r="I104" s="234"/>
      <c r="J104" s="137" t="str">
        <f>'YARIŞMA BİLGİLERİ'!$F$21</f>
        <v>Erkekler</v>
      </c>
      <c r="K104" s="235" t="str">
        <f t="shared" si="2"/>
        <v>MALATYA-9. Doğu ve Güneydoğu Anadolu Yaz Spor Oyunları</v>
      </c>
      <c r="L104" s="141" t="e">
        <f>#REF!</f>
        <v>#REF!</v>
      </c>
      <c r="M104" s="141" t="s">
        <v>191</v>
      </c>
    </row>
    <row r="105" spans="1:13" s="236" customFormat="1" ht="26.25" customHeight="1">
      <c r="A105" s="135">
        <v>490</v>
      </c>
      <c r="B105" s="199" t="s">
        <v>173</v>
      </c>
      <c r="C105" s="201" t="e">
        <f>#REF!</f>
        <v>#REF!</v>
      </c>
      <c r="D105" s="203" t="e">
        <f>#REF!</f>
        <v>#REF!</v>
      </c>
      <c r="E105" s="203" t="e">
        <f>#REF!</f>
        <v>#REF!</v>
      </c>
      <c r="F105" s="204" t="e">
        <f>#REF!</f>
        <v>#REF!</v>
      </c>
      <c r="G105" s="202" t="e">
        <f>#REF!</f>
        <v>#REF!</v>
      </c>
      <c r="H105" s="143" t="s">
        <v>171</v>
      </c>
      <c r="I105" s="234"/>
      <c r="J105" s="137" t="str">
        <f>'YARIŞMA BİLGİLERİ'!$F$21</f>
        <v>Erkekler</v>
      </c>
      <c r="K105" s="235" t="str">
        <f t="shared" si="2"/>
        <v>MALATYA-9. Doğu ve Güneydoğu Anadolu Yaz Spor Oyunları</v>
      </c>
      <c r="L105" s="141" t="e">
        <f>#REF!</f>
        <v>#REF!</v>
      </c>
      <c r="M105" s="141" t="s">
        <v>191</v>
      </c>
    </row>
    <row r="106" spans="1:13" s="236" customFormat="1" ht="26.25" customHeight="1">
      <c r="A106" s="135">
        <v>491</v>
      </c>
      <c r="B106" s="199" t="s">
        <v>173</v>
      </c>
      <c r="C106" s="201" t="e">
        <f>#REF!</f>
        <v>#REF!</v>
      </c>
      <c r="D106" s="203" t="e">
        <f>#REF!</f>
        <v>#REF!</v>
      </c>
      <c r="E106" s="203" t="e">
        <f>#REF!</f>
        <v>#REF!</v>
      </c>
      <c r="F106" s="204" t="e">
        <f>#REF!</f>
        <v>#REF!</v>
      </c>
      <c r="G106" s="202" t="e">
        <f>#REF!</f>
        <v>#REF!</v>
      </c>
      <c r="H106" s="143" t="s">
        <v>171</v>
      </c>
      <c r="I106" s="234"/>
      <c r="J106" s="137" t="str">
        <f>'YARIŞMA BİLGİLERİ'!$F$21</f>
        <v>Erkekler</v>
      </c>
      <c r="K106" s="235" t="str">
        <f t="shared" si="2"/>
        <v>MALATYA-9. Doğu ve Güneydoğu Anadolu Yaz Spor Oyunları</v>
      </c>
      <c r="L106" s="141" t="e">
        <f>#REF!</f>
        <v>#REF!</v>
      </c>
      <c r="M106" s="141" t="s">
        <v>191</v>
      </c>
    </row>
    <row r="107" spans="1:13" s="236" customFormat="1" ht="26.25" customHeight="1">
      <c r="A107" s="135">
        <v>492</v>
      </c>
      <c r="B107" s="199" t="s">
        <v>173</v>
      </c>
      <c r="C107" s="201" t="e">
        <f>#REF!</f>
        <v>#REF!</v>
      </c>
      <c r="D107" s="203" t="e">
        <f>#REF!</f>
        <v>#REF!</v>
      </c>
      <c r="E107" s="203" t="e">
        <f>#REF!</f>
        <v>#REF!</v>
      </c>
      <c r="F107" s="204" t="e">
        <f>#REF!</f>
        <v>#REF!</v>
      </c>
      <c r="G107" s="202" t="e">
        <f>#REF!</f>
        <v>#REF!</v>
      </c>
      <c r="H107" s="143" t="s">
        <v>171</v>
      </c>
      <c r="I107" s="234"/>
      <c r="J107" s="137" t="str">
        <f>'YARIŞMA BİLGİLERİ'!$F$21</f>
        <v>Erkekler</v>
      </c>
      <c r="K107" s="235" t="str">
        <f t="shared" si="2"/>
        <v>MALATYA-9. Doğu ve Güneydoğu Anadolu Yaz Spor Oyunları</v>
      </c>
      <c r="L107" s="141" t="e">
        <f>#REF!</f>
        <v>#REF!</v>
      </c>
      <c r="M107" s="141" t="s">
        <v>191</v>
      </c>
    </row>
    <row r="108" spans="1:13" s="236" customFormat="1" ht="26.25" customHeight="1">
      <c r="A108" s="135">
        <v>493</v>
      </c>
      <c r="B108" s="199" t="s">
        <v>173</v>
      </c>
      <c r="C108" s="201" t="e">
        <f>#REF!</f>
        <v>#REF!</v>
      </c>
      <c r="D108" s="203" t="e">
        <f>#REF!</f>
        <v>#REF!</v>
      </c>
      <c r="E108" s="203" t="e">
        <f>#REF!</f>
        <v>#REF!</v>
      </c>
      <c r="F108" s="204" t="e">
        <f>#REF!</f>
        <v>#REF!</v>
      </c>
      <c r="G108" s="202" t="e">
        <f>#REF!</f>
        <v>#REF!</v>
      </c>
      <c r="H108" s="143" t="s">
        <v>171</v>
      </c>
      <c r="I108" s="234"/>
      <c r="J108" s="137" t="str">
        <f>'YARIŞMA BİLGİLERİ'!$F$21</f>
        <v>Erkekler</v>
      </c>
      <c r="K108" s="235" t="str">
        <f t="shared" si="2"/>
        <v>MALATYA-9. Doğu ve Güneydoğu Anadolu Yaz Spor Oyunları</v>
      </c>
      <c r="L108" s="141" t="e">
        <f>#REF!</f>
        <v>#REF!</v>
      </c>
      <c r="M108" s="141" t="s">
        <v>191</v>
      </c>
    </row>
    <row r="109" spans="1:13" s="236" customFormat="1" ht="26.25" customHeight="1">
      <c r="A109" s="135">
        <v>494</v>
      </c>
      <c r="B109" s="199" t="s">
        <v>173</v>
      </c>
      <c r="C109" s="201" t="e">
        <f>#REF!</f>
        <v>#REF!</v>
      </c>
      <c r="D109" s="203" t="e">
        <f>#REF!</f>
        <v>#REF!</v>
      </c>
      <c r="E109" s="203" t="e">
        <f>#REF!</f>
        <v>#REF!</v>
      </c>
      <c r="F109" s="204" t="e">
        <f>#REF!</f>
        <v>#REF!</v>
      </c>
      <c r="G109" s="202" t="e">
        <f>#REF!</f>
        <v>#REF!</v>
      </c>
      <c r="H109" s="143" t="s">
        <v>171</v>
      </c>
      <c r="I109" s="234"/>
      <c r="J109" s="137" t="str">
        <f>'YARIŞMA BİLGİLERİ'!$F$21</f>
        <v>Erkekler</v>
      </c>
      <c r="K109" s="235" t="str">
        <f t="shared" si="2"/>
        <v>MALATYA-9. Doğu ve Güneydoğu Anadolu Yaz Spor Oyunları</v>
      </c>
      <c r="L109" s="141" t="e">
        <f>#REF!</f>
        <v>#REF!</v>
      </c>
      <c r="M109" s="141" t="s">
        <v>191</v>
      </c>
    </row>
    <row r="110" spans="1:13" s="236" customFormat="1" ht="26.25" customHeight="1">
      <c r="A110" s="135">
        <v>495</v>
      </c>
      <c r="B110" s="199" t="s">
        <v>173</v>
      </c>
      <c r="C110" s="201" t="e">
        <f>#REF!</f>
        <v>#REF!</v>
      </c>
      <c r="D110" s="203" t="e">
        <f>#REF!</f>
        <v>#REF!</v>
      </c>
      <c r="E110" s="203" t="e">
        <f>#REF!</f>
        <v>#REF!</v>
      </c>
      <c r="F110" s="204" t="e">
        <f>#REF!</f>
        <v>#REF!</v>
      </c>
      <c r="G110" s="202" t="e">
        <f>#REF!</f>
        <v>#REF!</v>
      </c>
      <c r="H110" s="143" t="s">
        <v>171</v>
      </c>
      <c r="I110" s="234"/>
      <c r="J110" s="137" t="str">
        <f>'YARIŞMA BİLGİLERİ'!$F$21</f>
        <v>Erkekler</v>
      </c>
      <c r="K110" s="235" t="str">
        <f t="shared" si="2"/>
        <v>MALATYA-9. Doğu ve Güneydoğu Anadolu Yaz Spor Oyunları</v>
      </c>
      <c r="L110" s="141" t="e">
        <f>#REF!</f>
        <v>#REF!</v>
      </c>
      <c r="M110" s="141" t="s">
        <v>191</v>
      </c>
    </row>
    <row r="111" spans="1:13" s="236" customFormat="1" ht="26.25" customHeight="1">
      <c r="A111" s="135">
        <v>496</v>
      </c>
      <c r="B111" s="199" t="s">
        <v>173</v>
      </c>
      <c r="C111" s="201" t="e">
        <f>#REF!</f>
        <v>#REF!</v>
      </c>
      <c r="D111" s="203" t="e">
        <f>#REF!</f>
        <v>#REF!</v>
      </c>
      <c r="E111" s="203" t="e">
        <f>#REF!</f>
        <v>#REF!</v>
      </c>
      <c r="F111" s="204" t="e">
        <f>#REF!</f>
        <v>#REF!</v>
      </c>
      <c r="G111" s="202" t="e">
        <f>#REF!</f>
        <v>#REF!</v>
      </c>
      <c r="H111" s="143" t="s">
        <v>171</v>
      </c>
      <c r="I111" s="234"/>
      <c r="J111" s="137" t="str">
        <f>'YARIŞMA BİLGİLERİ'!$F$21</f>
        <v>Erkekler</v>
      </c>
      <c r="K111" s="235" t="str">
        <f t="shared" si="2"/>
        <v>MALATYA-9. Doğu ve Güneydoğu Anadolu Yaz Spor Oyunları</v>
      </c>
      <c r="L111" s="141" t="e">
        <f>#REF!</f>
        <v>#REF!</v>
      </c>
      <c r="M111" s="141" t="s">
        <v>191</v>
      </c>
    </row>
    <row r="112" spans="1:13" s="236" customFormat="1" ht="26.25" customHeight="1">
      <c r="A112" s="135">
        <v>506</v>
      </c>
      <c r="B112" s="199" t="s">
        <v>173</v>
      </c>
      <c r="C112" s="201" t="e">
        <f>#REF!</f>
        <v>#REF!</v>
      </c>
      <c r="D112" s="203" t="e">
        <f>#REF!</f>
        <v>#REF!</v>
      </c>
      <c r="E112" s="203" t="e">
        <f>#REF!</f>
        <v>#REF!</v>
      </c>
      <c r="F112" s="204" t="e">
        <f>#REF!</f>
        <v>#REF!</v>
      </c>
      <c r="G112" s="202" t="e">
        <f>#REF!</f>
        <v>#REF!</v>
      </c>
      <c r="H112" s="143" t="s">
        <v>171</v>
      </c>
      <c r="I112" s="234"/>
      <c r="J112" s="137" t="str">
        <f>'YARIŞMA BİLGİLERİ'!$F$21</f>
        <v>Erkekler</v>
      </c>
      <c r="K112" s="235" t="str">
        <f t="shared" si="2"/>
        <v>MALATYA-9. Doğu ve Güneydoğu Anadolu Yaz Spor Oyunları</v>
      </c>
      <c r="L112" s="141" t="e">
        <f>#REF!</f>
        <v>#REF!</v>
      </c>
      <c r="M112" s="141" t="s">
        <v>191</v>
      </c>
    </row>
    <row r="113" spans="1:13" s="236" customFormat="1" ht="26.25" customHeight="1">
      <c r="A113" s="135">
        <v>509</v>
      </c>
      <c r="B113" s="199" t="s">
        <v>173</v>
      </c>
      <c r="C113" s="201" t="e">
        <f>#REF!</f>
        <v>#REF!</v>
      </c>
      <c r="D113" s="203" t="e">
        <f>#REF!</f>
        <v>#REF!</v>
      </c>
      <c r="E113" s="203" t="e">
        <f>#REF!</f>
        <v>#REF!</v>
      </c>
      <c r="F113" s="204" t="e">
        <f>#REF!</f>
        <v>#REF!</v>
      </c>
      <c r="G113" s="202" t="e">
        <f>#REF!</f>
        <v>#REF!</v>
      </c>
      <c r="H113" s="143" t="s">
        <v>171</v>
      </c>
      <c r="I113" s="234"/>
      <c r="J113" s="137" t="str">
        <f>'YARIŞMA BİLGİLERİ'!$F$21</f>
        <v>Erkekler</v>
      </c>
      <c r="K113" s="235" t="str">
        <f t="shared" si="2"/>
        <v>MALATYA-9. Doğu ve Güneydoğu Anadolu Yaz Spor Oyunları</v>
      </c>
      <c r="L113" s="141" t="e">
        <f>#REF!</f>
        <v>#REF!</v>
      </c>
      <c r="M113" s="141" t="s">
        <v>191</v>
      </c>
    </row>
    <row r="114" spans="1:13" s="236" customFormat="1" ht="26.25" customHeight="1">
      <c r="A114" s="135">
        <v>510</v>
      </c>
      <c r="B114" s="199" t="s">
        <v>173</v>
      </c>
      <c r="C114" s="201" t="e">
        <f>#REF!</f>
        <v>#REF!</v>
      </c>
      <c r="D114" s="203" t="e">
        <f>#REF!</f>
        <v>#REF!</v>
      </c>
      <c r="E114" s="203" t="e">
        <f>#REF!</f>
        <v>#REF!</v>
      </c>
      <c r="F114" s="204" t="e">
        <f>#REF!</f>
        <v>#REF!</v>
      </c>
      <c r="G114" s="202" t="e">
        <f>#REF!</f>
        <v>#REF!</v>
      </c>
      <c r="H114" s="143" t="s">
        <v>171</v>
      </c>
      <c r="I114" s="234"/>
      <c r="J114" s="137" t="str">
        <f>'YARIŞMA BİLGİLERİ'!$F$21</f>
        <v>Erkekler</v>
      </c>
      <c r="K114" s="235" t="str">
        <f t="shared" si="2"/>
        <v>MALATYA-9. Doğu ve Güneydoğu Anadolu Yaz Spor Oyunları</v>
      </c>
      <c r="L114" s="141" t="e">
        <f>#REF!</f>
        <v>#REF!</v>
      </c>
      <c r="M114" s="141" t="s">
        <v>191</v>
      </c>
    </row>
    <row r="115" spans="1:13" s="236" customFormat="1" ht="26.25" customHeight="1">
      <c r="A115" s="135">
        <v>511</v>
      </c>
      <c r="B115" s="199" t="s">
        <v>173</v>
      </c>
      <c r="C115" s="201" t="e">
        <f>#REF!</f>
        <v>#REF!</v>
      </c>
      <c r="D115" s="203" t="e">
        <f>#REF!</f>
        <v>#REF!</v>
      </c>
      <c r="E115" s="203" t="e">
        <f>#REF!</f>
        <v>#REF!</v>
      </c>
      <c r="F115" s="204" t="e">
        <f>#REF!</f>
        <v>#REF!</v>
      </c>
      <c r="G115" s="202" t="e">
        <f>#REF!</f>
        <v>#REF!</v>
      </c>
      <c r="H115" s="143" t="s">
        <v>171</v>
      </c>
      <c r="I115" s="234"/>
      <c r="J115" s="137" t="str">
        <f>'YARIŞMA BİLGİLERİ'!$F$21</f>
        <v>Erkekler</v>
      </c>
      <c r="K115" s="235" t="str">
        <f t="shared" si="2"/>
        <v>MALATYA-9. Doğu ve Güneydoğu Anadolu Yaz Spor Oyunları</v>
      </c>
      <c r="L115" s="141" t="e">
        <f>#REF!</f>
        <v>#REF!</v>
      </c>
      <c r="M115" s="141" t="s">
        <v>191</v>
      </c>
    </row>
    <row r="116" spans="1:13" s="236" customFormat="1" ht="26.25" customHeight="1">
      <c r="A116" s="135">
        <v>512</v>
      </c>
      <c r="B116" s="199" t="s">
        <v>173</v>
      </c>
      <c r="C116" s="201" t="e">
        <f>#REF!</f>
        <v>#REF!</v>
      </c>
      <c r="D116" s="203" t="e">
        <f>#REF!</f>
        <v>#REF!</v>
      </c>
      <c r="E116" s="203" t="e">
        <f>#REF!</f>
        <v>#REF!</v>
      </c>
      <c r="F116" s="204" t="e">
        <f>#REF!</f>
        <v>#REF!</v>
      </c>
      <c r="G116" s="202" t="e">
        <f>#REF!</f>
        <v>#REF!</v>
      </c>
      <c r="H116" s="143" t="s">
        <v>171</v>
      </c>
      <c r="I116" s="234"/>
      <c r="J116" s="137" t="str">
        <f>'YARIŞMA BİLGİLERİ'!$F$21</f>
        <v>Erkekler</v>
      </c>
      <c r="K116" s="235" t="str">
        <f t="shared" si="2"/>
        <v>MALATYA-9. Doğu ve Güneydoğu Anadolu Yaz Spor Oyunları</v>
      </c>
      <c r="L116" s="141" t="e">
        <f>#REF!</f>
        <v>#REF!</v>
      </c>
      <c r="M116" s="141" t="s">
        <v>191</v>
      </c>
    </row>
    <row r="117" spans="1:13" s="236" customFormat="1" ht="26.25" customHeight="1">
      <c r="A117" s="135">
        <v>513</v>
      </c>
      <c r="B117" s="199" t="s">
        <v>173</v>
      </c>
      <c r="C117" s="201" t="e">
        <f>#REF!</f>
        <v>#REF!</v>
      </c>
      <c r="D117" s="203" t="e">
        <f>#REF!</f>
        <v>#REF!</v>
      </c>
      <c r="E117" s="203" t="e">
        <f>#REF!</f>
        <v>#REF!</v>
      </c>
      <c r="F117" s="204" t="e">
        <f>#REF!</f>
        <v>#REF!</v>
      </c>
      <c r="G117" s="202" t="e">
        <f>#REF!</f>
        <v>#REF!</v>
      </c>
      <c r="H117" s="143" t="s">
        <v>171</v>
      </c>
      <c r="I117" s="234"/>
      <c r="J117" s="137" t="str">
        <f>'YARIŞMA BİLGİLERİ'!$F$21</f>
        <v>Erkekler</v>
      </c>
      <c r="K117" s="235" t="str">
        <f t="shared" si="2"/>
        <v>MALATYA-9. Doğu ve Güneydoğu Anadolu Yaz Spor Oyunları</v>
      </c>
      <c r="L117" s="141" t="e">
        <f>#REF!</f>
        <v>#REF!</v>
      </c>
      <c r="M117" s="141" t="s">
        <v>191</v>
      </c>
    </row>
    <row r="118" spans="1:13" s="236" customFormat="1" ht="26.25" customHeight="1">
      <c r="A118" s="135">
        <v>514</v>
      </c>
      <c r="B118" s="199" t="s">
        <v>173</v>
      </c>
      <c r="C118" s="201" t="e">
        <f>#REF!</f>
        <v>#REF!</v>
      </c>
      <c r="D118" s="203" t="e">
        <f>#REF!</f>
        <v>#REF!</v>
      </c>
      <c r="E118" s="203" t="e">
        <f>#REF!</f>
        <v>#REF!</v>
      </c>
      <c r="F118" s="204" t="e">
        <f>#REF!</f>
        <v>#REF!</v>
      </c>
      <c r="G118" s="202" t="e">
        <f>#REF!</f>
        <v>#REF!</v>
      </c>
      <c r="H118" s="143" t="s">
        <v>171</v>
      </c>
      <c r="I118" s="234"/>
      <c r="J118" s="137" t="str">
        <f>'YARIŞMA BİLGİLERİ'!$F$21</f>
        <v>Erkekler</v>
      </c>
      <c r="K118" s="235" t="str">
        <f t="shared" si="2"/>
        <v>MALATYA-9. Doğu ve Güneydoğu Anadolu Yaz Spor Oyunları</v>
      </c>
      <c r="L118" s="141" t="e">
        <f>#REF!</f>
        <v>#REF!</v>
      </c>
      <c r="M118" s="141" t="s">
        <v>191</v>
      </c>
    </row>
    <row r="119" spans="1:13" s="236" customFormat="1" ht="26.25" customHeight="1">
      <c r="A119" s="135">
        <v>515</v>
      </c>
      <c r="B119" s="199" t="s">
        <v>173</v>
      </c>
      <c r="C119" s="201" t="e">
        <f>#REF!</f>
        <v>#REF!</v>
      </c>
      <c r="D119" s="203" t="e">
        <f>#REF!</f>
        <v>#REF!</v>
      </c>
      <c r="E119" s="203" t="e">
        <f>#REF!</f>
        <v>#REF!</v>
      </c>
      <c r="F119" s="204" t="e">
        <f>#REF!</f>
        <v>#REF!</v>
      </c>
      <c r="G119" s="202" t="e">
        <f>#REF!</f>
        <v>#REF!</v>
      </c>
      <c r="H119" s="143" t="s">
        <v>171</v>
      </c>
      <c r="I119" s="234"/>
      <c r="J119" s="137" t="str">
        <f>'YARIŞMA BİLGİLERİ'!$F$21</f>
        <v>Erkekler</v>
      </c>
      <c r="K119" s="235" t="str">
        <f t="shared" si="2"/>
        <v>MALATYA-9. Doğu ve Güneydoğu Anadolu Yaz Spor Oyunları</v>
      </c>
      <c r="L119" s="141" t="e">
        <f>#REF!</f>
        <v>#REF!</v>
      </c>
      <c r="M119" s="141" t="s">
        <v>191</v>
      </c>
    </row>
    <row r="120" spans="1:13" s="236" customFormat="1" ht="26.25" customHeight="1">
      <c r="A120" s="135">
        <v>516</v>
      </c>
      <c r="B120" s="199" t="s">
        <v>173</v>
      </c>
      <c r="C120" s="201" t="e">
        <f>#REF!</f>
        <v>#REF!</v>
      </c>
      <c r="D120" s="203" t="e">
        <f>#REF!</f>
        <v>#REF!</v>
      </c>
      <c r="E120" s="203" t="e">
        <f>#REF!</f>
        <v>#REF!</v>
      </c>
      <c r="F120" s="204" t="e">
        <f>#REF!</f>
        <v>#REF!</v>
      </c>
      <c r="G120" s="202" t="e">
        <f>#REF!</f>
        <v>#REF!</v>
      </c>
      <c r="H120" s="143" t="s">
        <v>171</v>
      </c>
      <c r="I120" s="234"/>
      <c r="J120" s="137" t="str">
        <f>'YARIŞMA BİLGİLERİ'!$F$21</f>
        <v>Erkekler</v>
      </c>
      <c r="K120" s="235" t="str">
        <f t="shared" si="2"/>
        <v>MALATYA-9. Doğu ve Güneydoğu Anadolu Yaz Spor Oyunları</v>
      </c>
      <c r="L120" s="141" t="e">
        <f>#REF!</f>
        <v>#REF!</v>
      </c>
      <c r="M120" s="141" t="s">
        <v>191</v>
      </c>
    </row>
    <row r="121" spans="1:13" s="236" customFormat="1" ht="80.25" customHeight="1">
      <c r="A121" s="135">
        <v>519</v>
      </c>
      <c r="B121" s="145" t="s">
        <v>214</v>
      </c>
      <c r="C121" s="136" t="str">
        <f>'4x100m.'!C8</f>
        <v>1.1.1997
1.1.1997
1.1.1997
1.1.1999</v>
      </c>
      <c r="D121" s="140" t="str">
        <f>'4x100m.'!D8</f>
        <v>FARUK YILMAZ
İZZET ÖZÜBERK
EMRE DALKIRAN
MUHAMMET SALİH GÜNDÜZ</v>
      </c>
      <c r="E121" s="140" t="str">
        <f>'4x100m.'!E8</f>
        <v>GAZİANTEP</v>
      </c>
      <c r="F121" s="177">
        <f>'4x100m.'!F8</f>
        <v>4704</v>
      </c>
      <c r="G121" s="143">
        <f>'4x100m.'!A8</f>
        <v>1</v>
      </c>
      <c r="H121" s="143" t="s">
        <v>214</v>
      </c>
      <c r="I121" s="143"/>
      <c r="J121" s="137" t="str">
        <f>'YARIŞMA BİLGİLERİ'!$F$21</f>
        <v>Erkekler</v>
      </c>
      <c r="K121" s="140" t="str">
        <f t="shared" si="2"/>
        <v>MALATYA-9. Doğu ve Güneydoğu Anadolu Yaz Spor Oyunları</v>
      </c>
      <c r="L121" s="141" t="str">
        <f>'4x100m.'!N$4</f>
        <v>30 Ağustos 2014 - 11.00</v>
      </c>
      <c r="M121" s="141" t="s">
        <v>191</v>
      </c>
    </row>
    <row r="122" spans="1:13" s="236" customFormat="1" ht="80.25" customHeight="1">
      <c r="A122" s="135">
        <v>520</v>
      </c>
      <c r="B122" s="145" t="s">
        <v>214</v>
      </c>
      <c r="C122" s="136" t="str">
        <f>'4x100m.'!C9</f>
        <v>1.1.1998
1.1.1997
1.1.1997
1.1.2000</v>
      </c>
      <c r="D122" s="140" t="str">
        <f>'4x100m.'!D9</f>
        <v>FERHAT KALENDER
GÖKHAN İLBAŞ
Y.EMRE TANYILDIZI
İBRAHİM ERÜKÇÜ</v>
      </c>
      <c r="E122" s="140" t="str">
        <f>'4x100m.'!E9</f>
        <v>ELAZIĞ</v>
      </c>
      <c r="F122" s="177">
        <f>'4x100m.'!F9</f>
        <v>4849</v>
      </c>
      <c r="G122" s="143">
        <f>'4x100m.'!A9</f>
        <v>2</v>
      </c>
      <c r="H122" s="143" t="s">
        <v>214</v>
      </c>
      <c r="I122" s="143"/>
      <c r="J122" s="137" t="str">
        <f>'YARIŞMA BİLGİLERİ'!$F$21</f>
        <v>Erkekler</v>
      </c>
      <c r="K122" s="140" t="str">
        <f t="shared" si="2"/>
        <v>MALATYA-9. Doğu ve Güneydoğu Anadolu Yaz Spor Oyunları</v>
      </c>
      <c r="L122" s="141" t="str">
        <f>'4x100m.'!N$4</f>
        <v>30 Ağustos 2014 - 11.00</v>
      </c>
      <c r="M122" s="141" t="s">
        <v>191</v>
      </c>
    </row>
    <row r="123" spans="1:13" s="236" customFormat="1" ht="80.25" customHeight="1">
      <c r="A123" s="135">
        <v>521</v>
      </c>
      <c r="B123" s="145" t="s">
        <v>214</v>
      </c>
      <c r="C123" s="136" t="str">
        <f>'4x100m.'!C10</f>
        <v>26.4.1997
10.06.1998
1.1.1999
15.04.1997</v>
      </c>
      <c r="D123" s="140" t="str">
        <f>'4x100m.'!D10</f>
        <v>ŞENOL ŞEN
YUSUF KOÇLARDAN
ÖZKAN ARSLAN
MÜCAHİT DAĞ</v>
      </c>
      <c r="E123" s="140" t="str">
        <f>'4x100m.'!E10</f>
        <v>MUŞ</v>
      </c>
      <c r="F123" s="177">
        <f>'4x100m.'!F10</f>
        <v>4850</v>
      </c>
      <c r="G123" s="143">
        <f>'4x100m.'!A10</f>
        <v>3</v>
      </c>
      <c r="H123" s="143" t="s">
        <v>214</v>
      </c>
      <c r="I123" s="143"/>
      <c r="J123" s="137" t="str">
        <f>'YARIŞMA BİLGİLERİ'!$F$21</f>
        <v>Erkekler</v>
      </c>
      <c r="K123" s="140" t="str">
        <f t="shared" si="2"/>
        <v>MALATYA-9. Doğu ve Güneydoğu Anadolu Yaz Spor Oyunları</v>
      </c>
      <c r="L123" s="141" t="str">
        <f>'4x100m.'!N$4</f>
        <v>30 Ağustos 2014 - 11.00</v>
      </c>
      <c r="M123" s="141" t="s">
        <v>191</v>
      </c>
    </row>
    <row r="124" spans="1:13" s="236" customFormat="1" ht="80.25" customHeight="1">
      <c r="A124" s="135">
        <v>522</v>
      </c>
      <c r="B124" s="145" t="s">
        <v>214</v>
      </c>
      <c r="C124" s="136" t="str">
        <f>'4x100m.'!C11</f>
        <v>1.1.1997
30.7.1999
1.1.1999
1.8.1997</v>
      </c>
      <c r="D124" s="140" t="str">
        <f>'4x100m.'!D11</f>
        <v>M. YUSUF KINAY
MÜSLÜM KAÇAR
ERKAN TANIŞ
RIDVAN TAŞ</v>
      </c>
      <c r="E124" s="140" t="str">
        <f>'4x100m.'!E11</f>
        <v>SİİRT</v>
      </c>
      <c r="F124" s="177">
        <f>'4x100m.'!F11</f>
        <v>4944</v>
      </c>
      <c r="G124" s="143">
        <f>'4x100m.'!A11</f>
        <v>4</v>
      </c>
      <c r="H124" s="143" t="s">
        <v>214</v>
      </c>
      <c r="I124" s="143"/>
      <c r="J124" s="137" t="str">
        <f>'YARIŞMA BİLGİLERİ'!$F$21</f>
        <v>Erkekler</v>
      </c>
      <c r="K124" s="140" t="str">
        <f t="shared" si="2"/>
        <v>MALATYA-9. Doğu ve Güneydoğu Anadolu Yaz Spor Oyunları</v>
      </c>
      <c r="L124" s="141" t="str">
        <f>'4x100m.'!N$4</f>
        <v>30 Ağustos 2014 - 11.00</v>
      </c>
      <c r="M124" s="141" t="s">
        <v>191</v>
      </c>
    </row>
    <row r="125" spans="1:13" s="236" customFormat="1" ht="80.25" customHeight="1">
      <c r="A125" s="135">
        <v>523</v>
      </c>
      <c r="B125" s="145" t="s">
        <v>214</v>
      </c>
      <c r="C125" s="136" t="str">
        <f>'4x100m.'!C12</f>
        <v>01.01.1998
13.02.1999
28.10.2000
12.08.2000</v>
      </c>
      <c r="D125" s="140" t="str">
        <f>'4x100m.'!D12</f>
        <v>MUHAMMED KILIÇ
ALİCAN ÇERÇİ
YUNUS EMRE KORKMAZ
ÇAYAN ENİŞ</v>
      </c>
      <c r="E125" s="140" t="str">
        <f>'4x100m.'!E12</f>
        <v>ERZİNCAN</v>
      </c>
      <c r="F125" s="177">
        <f>'4x100m.'!F12</f>
        <v>4957</v>
      </c>
      <c r="G125" s="143">
        <f>'4x100m.'!A12</f>
        <v>5</v>
      </c>
      <c r="H125" s="143" t="s">
        <v>214</v>
      </c>
      <c r="I125" s="143"/>
      <c r="J125" s="137" t="str">
        <f>'YARIŞMA BİLGİLERİ'!$F$21</f>
        <v>Erkekler</v>
      </c>
      <c r="K125" s="140" t="str">
        <f t="shared" si="2"/>
        <v>MALATYA-9. Doğu ve Güneydoğu Anadolu Yaz Spor Oyunları</v>
      </c>
      <c r="L125" s="141" t="str">
        <f>'4x100m.'!N$4</f>
        <v>30 Ağustos 2014 - 11.00</v>
      </c>
      <c r="M125" s="141" t="s">
        <v>191</v>
      </c>
    </row>
    <row r="126" spans="1:13" s="236" customFormat="1" ht="80.25" customHeight="1">
      <c r="A126" s="135">
        <v>524</v>
      </c>
      <c r="B126" s="145" t="s">
        <v>214</v>
      </c>
      <c r="C126" s="136" t="str">
        <f>'4x100m.'!C13</f>
        <v>03.04.1999
01.01.1997
05.11.1998
30.01.1997</v>
      </c>
      <c r="D126" s="140" t="str">
        <f>'4x100m.'!D13</f>
        <v>CEMİL KUTLUCA
ŞAHİN IRMAK
EMRAH YANIK
Ö. FARUK AKASLAN</v>
      </c>
      <c r="E126" s="140" t="str">
        <f>'4x100m.'!E13</f>
        <v>IĞDIR</v>
      </c>
      <c r="F126" s="177">
        <f>'4x100m.'!F13</f>
        <v>4980</v>
      </c>
      <c r="G126" s="143">
        <f>'4x100m.'!A13</f>
        <v>6</v>
      </c>
      <c r="H126" s="143" t="s">
        <v>214</v>
      </c>
      <c r="I126" s="143"/>
      <c r="J126" s="137" t="str">
        <f>'YARIŞMA BİLGİLERİ'!$F$21</f>
        <v>Erkekler</v>
      </c>
      <c r="K126" s="140" t="str">
        <f t="shared" si="2"/>
        <v>MALATYA-9. Doğu ve Güneydoğu Anadolu Yaz Spor Oyunları</v>
      </c>
      <c r="L126" s="141" t="str">
        <f>'4x100m.'!N$4</f>
        <v>30 Ağustos 2014 - 11.00</v>
      </c>
      <c r="M126" s="141" t="s">
        <v>191</v>
      </c>
    </row>
    <row r="127" spans="1:13" s="236" customFormat="1" ht="80.25" customHeight="1">
      <c r="A127" s="135">
        <v>527</v>
      </c>
      <c r="B127" s="145" t="s">
        <v>214</v>
      </c>
      <c r="C127" s="136" t="str">
        <f>'4x100m.'!C16</f>
        <v>09.11.1997
15.10.1998
13.3.1998
1.1.1998</v>
      </c>
      <c r="D127" s="140" t="str">
        <f>'4x100m.'!D16</f>
        <v>FARUK ÇOBAN
MUSTAFA ÇİFTÇİ
A.MUTALİP BAYNAL
OĞUZHAN KORKUT</v>
      </c>
      <c r="E127" s="140" t="str">
        <f>'4x100m.'!E16</f>
        <v>BİNGÖL</v>
      </c>
      <c r="F127" s="177">
        <f>'4x100m.'!F16</f>
        <v>5056</v>
      </c>
      <c r="G127" s="143">
        <f>'4x100m.'!A16</f>
        <v>9</v>
      </c>
      <c r="H127" s="143" t="s">
        <v>214</v>
      </c>
      <c r="I127" s="143"/>
      <c r="J127" s="137" t="str">
        <f>'YARIŞMA BİLGİLERİ'!$F$21</f>
        <v>Erkekler</v>
      </c>
      <c r="K127" s="140" t="str">
        <f aca="true" t="shared" si="3" ref="K127:K146">CONCATENATE(K$1,"-",A$1)</f>
        <v>MALATYA-9. Doğu ve Güneydoğu Anadolu Yaz Spor Oyunları</v>
      </c>
      <c r="L127" s="141" t="str">
        <f>'4x100m.'!N$4</f>
        <v>30 Ağustos 2014 - 11.00</v>
      </c>
      <c r="M127" s="141" t="s">
        <v>191</v>
      </c>
    </row>
    <row r="128" spans="1:13" s="236" customFormat="1" ht="80.25" customHeight="1">
      <c r="A128" s="135">
        <v>528</v>
      </c>
      <c r="B128" s="145" t="s">
        <v>214</v>
      </c>
      <c r="C128" s="136" t="str">
        <f>'4x100m.'!C17</f>
        <v>1.1.1999
1.1.1998
1.1.1997
1.1.1999</v>
      </c>
      <c r="D128" s="140" t="str">
        <f>'4x100m.'!D17</f>
        <v>EKİN CAYAN POLAT
YUSUF YOLDAŞ
CEM AKBAYRAK
ŞİYAR M.GÜVEN</v>
      </c>
      <c r="E128" s="140" t="str">
        <f>'4x100m.'!E17</f>
        <v>TUNCELİ</v>
      </c>
      <c r="F128" s="177">
        <f>'4x100m.'!F17</f>
        <v>5094</v>
      </c>
      <c r="G128" s="143">
        <f>'4x100m.'!A17</f>
        <v>10</v>
      </c>
      <c r="H128" s="143" t="s">
        <v>214</v>
      </c>
      <c r="I128" s="143"/>
      <c r="J128" s="137" t="str">
        <f>'YARIŞMA BİLGİLERİ'!$F$21</f>
        <v>Erkekler</v>
      </c>
      <c r="K128" s="140" t="str">
        <f t="shared" si="3"/>
        <v>MALATYA-9. Doğu ve Güneydoğu Anadolu Yaz Spor Oyunları</v>
      </c>
      <c r="L128" s="141" t="str">
        <f>'4x100m.'!N$4</f>
        <v>30 Ağustos 2014 - 11.00</v>
      </c>
      <c r="M128" s="141" t="s">
        <v>191</v>
      </c>
    </row>
    <row r="129" spans="1:13" s="236" customFormat="1" ht="80.25" customHeight="1">
      <c r="A129" s="135">
        <v>529</v>
      </c>
      <c r="B129" s="145" t="s">
        <v>214</v>
      </c>
      <c r="C129" s="136" t="str">
        <f>'4x100m.'!C18</f>
        <v>1.1.1999
4.1.1997
27.2.1999
3.7.1997</v>
      </c>
      <c r="D129" s="140" t="str">
        <f>'4x100m.'!D18</f>
        <v>ABDULAZİZ DANIŞ
FURKAN KERELTİ
AHMET TURAN
SELİM KARDAŞ</v>
      </c>
      <c r="E129" s="140" t="str">
        <f>'4x100m.'!E18</f>
        <v>MARDİN</v>
      </c>
      <c r="F129" s="177">
        <f>'4x100m.'!F18</f>
        <v>5163</v>
      </c>
      <c r="G129" s="143">
        <f>'4x100m.'!A18</f>
        <v>11</v>
      </c>
      <c r="H129" s="143" t="s">
        <v>214</v>
      </c>
      <c r="I129" s="143"/>
      <c r="J129" s="137" t="str">
        <f>'YARIŞMA BİLGİLERİ'!$F$21</f>
        <v>Erkekler</v>
      </c>
      <c r="K129" s="140" t="str">
        <f t="shared" si="3"/>
        <v>MALATYA-9. Doğu ve Güneydoğu Anadolu Yaz Spor Oyunları</v>
      </c>
      <c r="L129" s="141" t="str">
        <f>'4x100m.'!N$4</f>
        <v>30 Ağustos 2014 - 11.00</v>
      </c>
      <c r="M129" s="141" t="s">
        <v>191</v>
      </c>
    </row>
    <row r="130" spans="1:13" s="236" customFormat="1" ht="80.25" customHeight="1">
      <c r="A130" s="135">
        <v>530</v>
      </c>
      <c r="B130" s="145" t="s">
        <v>214</v>
      </c>
      <c r="C130" s="136" t="str">
        <f>'4x100m.'!C19</f>
        <v>09.09.1997
25.12.1997
5.7.2000
1.6.1997</v>
      </c>
      <c r="D130" s="140" t="str">
        <f>'4x100m.'!D19</f>
        <v>ALİCAN BEKE
YUSUF ŞAŞAMAZ
MUSTAFA GÖKSUN
İSMAİL GÜLEÇ</v>
      </c>
      <c r="E130" s="140" t="str">
        <f>'4x100m.'!E19</f>
        <v>ADIYAMAN</v>
      </c>
      <c r="F130" s="177">
        <f>'4x100m.'!F19</f>
        <v>5174</v>
      </c>
      <c r="G130" s="143">
        <f>'4x100m.'!A19</f>
        <v>12</v>
      </c>
      <c r="H130" s="143" t="s">
        <v>214</v>
      </c>
      <c r="I130" s="143"/>
      <c r="J130" s="137" t="str">
        <f>'YARIŞMA BİLGİLERİ'!$F$21</f>
        <v>Erkekler</v>
      </c>
      <c r="K130" s="140" t="str">
        <f t="shared" si="3"/>
        <v>MALATYA-9. Doğu ve Güneydoğu Anadolu Yaz Spor Oyunları</v>
      </c>
      <c r="L130" s="141" t="str">
        <f>'4x100m.'!N$4</f>
        <v>30 Ağustos 2014 - 11.00</v>
      </c>
      <c r="M130" s="141" t="s">
        <v>191</v>
      </c>
    </row>
    <row r="131" spans="1:13" s="236" customFormat="1" ht="80.25" customHeight="1">
      <c r="A131" s="135">
        <v>531</v>
      </c>
      <c r="B131" s="145" t="s">
        <v>214</v>
      </c>
      <c r="C131" s="136" t="str">
        <f>'4x100m.'!C20</f>
        <v>16.4.1998
1.1.2000
1.1.1998
2.10.2000</v>
      </c>
      <c r="D131" s="140" t="str">
        <f>'4x100m.'!D20</f>
        <v>FETHİ ÜKÜNÇ
MÜCAHİT AKDAĞ
MEVLÜT ÇETİNTAŞ
HASAN ASLAN</v>
      </c>
      <c r="E131" s="140" t="str">
        <f>'4x100m.'!E20</f>
        <v>ŞANLIURFA</v>
      </c>
      <c r="F131" s="177">
        <f>'4x100m.'!F20</f>
        <v>5208</v>
      </c>
      <c r="G131" s="143">
        <f>'4x100m.'!A20</f>
        <v>13</v>
      </c>
      <c r="H131" s="143" t="s">
        <v>214</v>
      </c>
      <c r="I131" s="143"/>
      <c r="J131" s="137" t="str">
        <f>'YARIŞMA BİLGİLERİ'!$F$21</f>
        <v>Erkekler</v>
      </c>
      <c r="K131" s="140" t="str">
        <f t="shared" si="3"/>
        <v>MALATYA-9. Doğu ve Güneydoğu Anadolu Yaz Spor Oyunları</v>
      </c>
      <c r="L131" s="141" t="str">
        <f>'4x100m.'!N$4</f>
        <v>30 Ağustos 2014 - 11.00</v>
      </c>
      <c r="M131" s="141" t="s">
        <v>191</v>
      </c>
    </row>
    <row r="132" spans="1:13" s="236" customFormat="1" ht="80.25" customHeight="1">
      <c r="A132" s="135">
        <v>532</v>
      </c>
      <c r="B132" s="145" t="s">
        <v>214</v>
      </c>
      <c r="C132" s="136" t="str">
        <f>'4x100m.'!C21</f>
        <v>03.10.1997
13.02.1998
01.01.1997
10.06.1997</v>
      </c>
      <c r="D132" s="140" t="str">
        <f>'4x100m.'!D21</f>
        <v>YUSUF OLÇAR
MESUT AK
SALİH KORKMAZ
BÜLENT YAVUZ</v>
      </c>
      <c r="E132" s="140" t="str">
        <f>'4x100m.'!E21</f>
        <v>MALATYA</v>
      </c>
      <c r="F132" s="177">
        <f>'4x100m.'!F21</f>
        <v>5213</v>
      </c>
      <c r="G132" s="143">
        <f>'4x100m.'!A21</f>
        <v>14</v>
      </c>
      <c r="H132" s="143" t="s">
        <v>214</v>
      </c>
      <c r="I132" s="143"/>
      <c r="J132" s="137" t="str">
        <f>'YARIŞMA BİLGİLERİ'!$F$21</f>
        <v>Erkekler</v>
      </c>
      <c r="K132" s="140" t="str">
        <f t="shared" si="3"/>
        <v>MALATYA-9. Doğu ve Güneydoğu Anadolu Yaz Spor Oyunları</v>
      </c>
      <c r="L132" s="141" t="str">
        <f>'4x100m.'!N$4</f>
        <v>30 Ağustos 2014 - 11.00</v>
      </c>
      <c r="M132" s="141" t="s">
        <v>191</v>
      </c>
    </row>
    <row r="133" spans="1:13" s="236" customFormat="1" ht="80.25" customHeight="1">
      <c r="A133" s="135">
        <v>533</v>
      </c>
      <c r="B133" s="145" t="s">
        <v>214</v>
      </c>
      <c r="C133" s="136" t="str">
        <f>'4x100m.'!C22</f>
        <v>3.8.1997
1.8.1998
1.1.2000
10.4.2000</v>
      </c>
      <c r="D133" s="140" t="str">
        <f>'4x100m.'!D22</f>
        <v>FIRAT ÖZDEMİR
MUSTAFA ŞÖLEN
SAMET DEMİR
VEYSEL TÜMİNÇİN</v>
      </c>
      <c r="E133" s="140" t="str">
        <f>'4x100m.'!E22</f>
        <v>BİTLİS</v>
      </c>
      <c r="F133" s="177">
        <f>'4x100m.'!F22</f>
        <v>5238</v>
      </c>
      <c r="G133" s="143">
        <f>'4x100m.'!A22</f>
        <v>15</v>
      </c>
      <c r="H133" s="143" t="s">
        <v>214</v>
      </c>
      <c r="I133" s="143"/>
      <c r="J133" s="137" t="str">
        <f>'YARIŞMA BİLGİLERİ'!$F$21</f>
        <v>Erkekler</v>
      </c>
      <c r="K133" s="140" t="str">
        <f t="shared" si="3"/>
        <v>MALATYA-9. Doğu ve Güneydoğu Anadolu Yaz Spor Oyunları</v>
      </c>
      <c r="L133" s="141" t="str">
        <f>'4x100m.'!N$4</f>
        <v>30 Ağustos 2014 - 11.00</v>
      </c>
      <c r="M133" s="141" t="s">
        <v>191</v>
      </c>
    </row>
    <row r="134" spans="1:13" s="236" customFormat="1" ht="80.25" customHeight="1">
      <c r="A134" s="135">
        <v>534</v>
      </c>
      <c r="B134" s="145" t="s">
        <v>214</v>
      </c>
      <c r="C134" s="136" t="str">
        <f>'4x100m.'!C23</f>
        <v>5.2.1997
20.02.1997
3.5.2000
30.03.2000</v>
      </c>
      <c r="D134" s="140" t="str">
        <f>'4x100m.'!D23</f>
        <v>KEMAL YILDIRIM
MERCAN AYABE
SERKAN ÖZAVUNCA
ÖMER KÖSE</v>
      </c>
      <c r="E134" s="140" t="str">
        <f>'4x100m.'!E23</f>
        <v>KARS</v>
      </c>
      <c r="F134" s="177">
        <f>'4x100m.'!F23</f>
        <v>5246</v>
      </c>
      <c r="G134" s="143">
        <f>'4x100m.'!A23</f>
        <v>16</v>
      </c>
      <c r="H134" s="143" t="s">
        <v>214</v>
      </c>
      <c r="I134" s="143"/>
      <c r="J134" s="137" t="str">
        <f>'YARIŞMA BİLGİLERİ'!$F$21</f>
        <v>Erkekler</v>
      </c>
      <c r="K134" s="140" t="str">
        <f t="shared" si="3"/>
        <v>MALATYA-9. Doğu ve Güneydoğu Anadolu Yaz Spor Oyunları</v>
      </c>
      <c r="L134" s="141" t="str">
        <f>'4x100m.'!N$4</f>
        <v>30 Ağustos 2014 - 11.00</v>
      </c>
      <c r="M134" s="141" t="s">
        <v>191</v>
      </c>
    </row>
    <row r="135" spans="1:13" s="236" customFormat="1" ht="28.5" customHeight="1">
      <c r="A135" s="135">
        <v>563</v>
      </c>
      <c r="B135" s="199" t="s">
        <v>200</v>
      </c>
      <c r="C135" s="201" t="e">
        <f>#REF!</f>
        <v>#REF!</v>
      </c>
      <c r="D135" s="203" t="e">
        <f>#REF!</f>
        <v>#REF!</v>
      </c>
      <c r="E135" s="203" t="e">
        <f>#REF!</f>
        <v>#REF!</v>
      </c>
      <c r="F135" s="204" t="e">
        <f>#REF!</f>
        <v>#REF!</v>
      </c>
      <c r="G135" s="202" t="e">
        <f>#REF!</f>
        <v>#REF!</v>
      </c>
      <c r="H135" s="143" t="s">
        <v>200</v>
      </c>
      <c r="I135" s="143" t="e">
        <f>#REF!</f>
        <v>#REF!</v>
      </c>
      <c r="J135" s="137" t="str">
        <f>'YARIŞMA BİLGİLERİ'!$F$21</f>
        <v>Erkekler</v>
      </c>
      <c r="K135" s="235" t="str">
        <f t="shared" si="3"/>
        <v>MALATYA-9. Doğu ve Güneydoğu Anadolu Yaz Spor Oyunları</v>
      </c>
      <c r="L135" s="141" t="e">
        <f>#REF!</f>
        <v>#REF!</v>
      </c>
      <c r="M135" s="141" t="s">
        <v>191</v>
      </c>
    </row>
    <row r="136" spans="1:13" s="236" customFormat="1" ht="28.5" customHeight="1">
      <c r="A136" s="135">
        <v>564</v>
      </c>
      <c r="B136" s="199" t="s">
        <v>200</v>
      </c>
      <c r="C136" s="201" t="e">
        <f>#REF!</f>
        <v>#REF!</v>
      </c>
      <c r="D136" s="203" t="e">
        <f>#REF!</f>
        <v>#REF!</v>
      </c>
      <c r="E136" s="203" t="e">
        <f>#REF!</f>
        <v>#REF!</v>
      </c>
      <c r="F136" s="204" t="e">
        <f>#REF!</f>
        <v>#REF!</v>
      </c>
      <c r="G136" s="202" t="e">
        <f>#REF!</f>
        <v>#REF!</v>
      </c>
      <c r="H136" s="143" t="s">
        <v>200</v>
      </c>
      <c r="I136" s="143" t="e">
        <f>#REF!</f>
        <v>#REF!</v>
      </c>
      <c r="J136" s="137" t="str">
        <f>'YARIŞMA BİLGİLERİ'!$F$21</f>
        <v>Erkekler</v>
      </c>
      <c r="K136" s="235" t="str">
        <f t="shared" si="3"/>
        <v>MALATYA-9. Doğu ve Güneydoğu Anadolu Yaz Spor Oyunları</v>
      </c>
      <c r="L136" s="141" t="e">
        <f>#REF!</f>
        <v>#REF!</v>
      </c>
      <c r="M136" s="141" t="s">
        <v>191</v>
      </c>
    </row>
    <row r="137" spans="1:13" s="236" customFormat="1" ht="28.5" customHeight="1">
      <c r="A137" s="135">
        <v>565</v>
      </c>
      <c r="B137" s="199" t="s">
        <v>200</v>
      </c>
      <c r="C137" s="201" t="e">
        <f>#REF!</f>
        <v>#REF!</v>
      </c>
      <c r="D137" s="203" t="e">
        <f>#REF!</f>
        <v>#REF!</v>
      </c>
      <c r="E137" s="203" t="e">
        <f>#REF!</f>
        <v>#REF!</v>
      </c>
      <c r="F137" s="204" t="e">
        <f>#REF!</f>
        <v>#REF!</v>
      </c>
      <c r="G137" s="202" t="e">
        <f>#REF!</f>
        <v>#REF!</v>
      </c>
      <c r="H137" s="143" t="s">
        <v>200</v>
      </c>
      <c r="I137" s="143" t="e">
        <f>#REF!</f>
        <v>#REF!</v>
      </c>
      <c r="J137" s="137" t="str">
        <f>'YARIŞMA BİLGİLERİ'!$F$21</f>
        <v>Erkekler</v>
      </c>
      <c r="K137" s="235" t="str">
        <f t="shared" si="3"/>
        <v>MALATYA-9. Doğu ve Güneydoğu Anadolu Yaz Spor Oyunları</v>
      </c>
      <c r="L137" s="141" t="e">
        <f>#REF!</f>
        <v>#REF!</v>
      </c>
      <c r="M137" s="141" t="s">
        <v>191</v>
      </c>
    </row>
    <row r="138" spans="1:13" s="236" customFormat="1" ht="28.5" customHeight="1">
      <c r="A138" s="135">
        <v>566</v>
      </c>
      <c r="B138" s="199" t="s">
        <v>200</v>
      </c>
      <c r="C138" s="201" t="e">
        <f>#REF!</f>
        <v>#REF!</v>
      </c>
      <c r="D138" s="203" t="e">
        <f>#REF!</f>
        <v>#REF!</v>
      </c>
      <c r="E138" s="203" t="e">
        <f>#REF!</f>
        <v>#REF!</v>
      </c>
      <c r="F138" s="204" t="e">
        <f>#REF!</f>
        <v>#REF!</v>
      </c>
      <c r="G138" s="202" t="e">
        <f>#REF!</f>
        <v>#REF!</v>
      </c>
      <c r="H138" s="143" t="s">
        <v>200</v>
      </c>
      <c r="I138" s="143" t="e">
        <f>#REF!</f>
        <v>#REF!</v>
      </c>
      <c r="J138" s="137" t="str">
        <f>'YARIŞMA BİLGİLERİ'!$F$21</f>
        <v>Erkekler</v>
      </c>
      <c r="K138" s="235" t="str">
        <f t="shared" si="3"/>
        <v>MALATYA-9. Doğu ve Güneydoğu Anadolu Yaz Spor Oyunları</v>
      </c>
      <c r="L138" s="141" t="e">
        <f>#REF!</f>
        <v>#REF!</v>
      </c>
      <c r="M138" s="141" t="s">
        <v>191</v>
      </c>
    </row>
    <row r="139" spans="1:13" s="236" customFormat="1" ht="28.5" customHeight="1">
      <c r="A139" s="135">
        <v>567</v>
      </c>
      <c r="B139" s="199" t="s">
        <v>200</v>
      </c>
      <c r="C139" s="201" t="e">
        <f>#REF!</f>
        <v>#REF!</v>
      </c>
      <c r="D139" s="203" t="e">
        <f>#REF!</f>
        <v>#REF!</v>
      </c>
      <c r="E139" s="203" t="e">
        <f>#REF!</f>
        <v>#REF!</v>
      </c>
      <c r="F139" s="204" t="e">
        <f>#REF!</f>
        <v>#REF!</v>
      </c>
      <c r="G139" s="202" t="e">
        <f>#REF!</f>
        <v>#REF!</v>
      </c>
      <c r="H139" s="143" t="s">
        <v>200</v>
      </c>
      <c r="I139" s="143" t="e">
        <f>#REF!</f>
        <v>#REF!</v>
      </c>
      <c r="J139" s="137" t="str">
        <f>'YARIŞMA BİLGİLERİ'!$F$21</f>
        <v>Erkekler</v>
      </c>
      <c r="K139" s="235" t="str">
        <f t="shared" si="3"/>
        <v>MALATYA-9. Doğu ve Güneydoğu Anadolu Yaz Spor Oyunları</v>
      </c>
      <c r="L139" s="141" t="e">
        <f>#REF!</f>
        <v>#REF!</v>
      </c>
      <c r="M139" s="141" t="s">
        <v>191</v>
      </c>
    </row>
    <row r="140" spans="1:13" s="236" customFormat="1" ht="28.5" customHeight="1">
      <c r="A140" s="135">
        <v>590</v>
      </c>
      <c r="B140" s="199" t="s">
        <v>200</v>
      </c>
      <c r="C140" s="201" t="e">
        <f>#REF!</f>
        <v>#REF!</v>
      </c>
      <c r="D140" s="203" t="e">
        <f>#REF!</f>
        <v>#REF!</v>
      </c>
      <c r="E140" s="203" t="e">
        <f>#REF!</f>
        <v>#REF!</v>
      </c>
      <c r="F140" s="204" t="e">
        <f>#REF!</f>
        <v>#REF!</v>
      </c>
      <c r="G140" s="202" t="e">
        <f>#REF!</f>
        <v>#REF!</v>
      </c>
      <c r="H140" s="143" t="s">
        <v>200</v>
      </c>
      <c r="I140" s="143" t="e">
        <f>#REF!</f>
        <v>#REF!</v>
      </c>
      <c r="J140" s="137" t="str">
        <f>'YARIŞMA BİLGİLERİ'!$F$21</f>
        <v>Erkekler</v>
      </c>
      <c r="K140" s="235" t="str">
        <f t="shared" si="3"/>
        <v>MALATYA-9. Doğu ve Güneydoğu Anadolu Yaz Spor Oyunları</v>
      </c>
      <c r="L140" s="141" t="e">
        <f>#REF!</f>
        <v>#REF!</v>
      </c>
      <c r="M140" s="141" t="s">
        <v>191</v>
      </c>
    </row>
    <row r="141" spans="1:13" s="236" customFormat="1" ht="28.5" customHeight="1">
      <c r="A141" s="135">
        <v>591</v>
      </c>
      <c r="B141" s="199" t="s">
        <v>200</v>
      </c>
      <c r="C141" s="201" t="e">
        <f>#REF!</f>
        <v>#REF!</v>
      </c>
      <c r="D141" s="203" t="e">
        <f>#REF!</f>
        <v>#REF!</v>
      </c>
      <c r="E141" s="203" t="e">
        <f>#REF!</f>
        <v>#REF!</v>
      </c>
      <c r="F141" s="204" t="e">
        <f>#REF!</f>
        <v>#REF!</v>
      </c>
      <c r="G141" s="202" t="e">
        <f>#REF!</f>
        <v>#REF!</v>
      </c>
      <c r="H141" s="143" t="s">
        <v>200</v>
      </c>
      <c r="I141" s="143" t="e">
        <f>#REF!</f>
        <v>#REF!</v>
      </c>
      <c r="J141" s="137" t="str">
        <f>'YARIŞMA BİLGİLERİ'!$F$21</f>
        <v>Erkekler</v>
      </c>
      <c r="K141" s="235" t="str">
        <f t="shared" si="3"/>
        <v>MALATYA-9. Doğu ve Güneydoğu Anadolu Yaz Spor Oyunları</v>
      </c>
      <c r="L141" s="141" t="e">
        <f>#REF!</f>
        <v>#REF!</v>
      </c>
      <c r="M141" s="141" t="s">
        <v>191</v>
      </c>
    </row>
    <row r="142" spans="1:13" s="236" customFormat="1" ht="28.5" customHeight="1">
      <c r="A142" s="135">
        <v>592</v>
      </c>
      <c r="B142" s="199" t="s">
        <v>200</v>
      </c>
      <c r="C142" s="201" t="e">
        <f>#REF!</f>
        <v>#REF!</v>
      </c>
      <c r="D142" s="203" t="e">
        <f>#REF!</f>
        <v>#REF!</v>
      </c>
      <c r="E142" s="203" t="e">
        <f>#REF!</f>
        <v>#REF!</v>
      </c>
      <c r="F142" s="204" t="e">
        <f>#REF!</f>
        <v>#REF!</v>
      </c>
      <c r="G142" s="202" t="e">
        <f>#REF!</f>
        <v>#REF!</v>
      </c>
      <c r="H142" s="143" t="s">
        <v>200</v>
      </c>
      <c r="I142" s="143" t="e">
        <f>#REF!</f>
        <v>#REF!</v>
      </c>
      <c r="J142" s="137" t="str">
        <f>'YARIŞMA BİLGİLERİ'!$F$21</f>
        <v>Erkekler</v>
      </c>
      <c r="K142" s="235" t="str">
        <f t="shared" si="3"/>
        <v>MALATYA-9. Doğu ve Güneydoğu Anadolu Yaz Spor Oyunları</v>
      </c>
      <c r="L142" s="141" t="e">
        <f>#REF!</f>
        <v>#REF!</v>
      </c>
      <c r="M142" s="141" t="s">
        <v>191</v>
      </c>
    </row>
    <row r="143" spans="1:13" s="236" customFormat="1" ht="28.5" customHeight="1">
      <c r="A143" s="135">
        <v>593</v>
      </c>
      <c r="B143" s="199" t="s">
        <v>200</v>
      </c>
      <c r="C143" s="201" t="e">
        <f>#REF!</f>
        <v>#REF!</v>
      </c>
      <c r="D143" s="203" t="e">
        <f>#REF!</f>
        <v>#REF!</v>
      </c>
      <c r="E143" s="203" t="e">
        <f>#REF!</f>
        <v>#REF!</v>
      </c>
      <c r="F143" s="204" t="e">
        <f>#REF!</f>
        <v>#REF!</v>
      </c>
      <c r="G143" s="202" t="e">
        <f>#REF!</f>
        <v>#REF!</v>
      </c>
      <c r="H143" s="143" t="s">
        <v>200</v>
      </c>
      <c r="I143" s="143" t="e">
        <f>#REF!</f>
        <v>#REF!</v>
      </c>
      <c r="J143" s="137" t="str">
        <f>'YARIŞMA BİLGİLERİ'!$F$21</f>
        <v>Erkekler</v>
      </c>
      <c r="K143" s="235" t="str">
        <f t="shared" si="3"/>
        <v>MALATYA-9. Doğu ve Güneydoğu Anadolu Yaz Spor Oyunları</v>
      </c>
      <c r="L143" s="141" t="e">
        <f>#REF!</f>
        <v>#REF!</v>
      </c>
      <c r="M143" s="141" t="s">
        <v>191</v>
      </c>
    </row>
    <row r="144" spans="1:13" s="236" customFormat="1" ht="28.5" customHeight="1">
      <c r="A144" s="135">
        <v>594</v>
      </c>
      <c r="B144" s="199" t="s">
        <v>200</v>
      </c>
      <c r="C144" s="201" t="e">
        <f>#REF!</f>
        <v>#REF!</v>
      </c>
      <c r="D144" s="203" t="e">
        <f>#REF!</f>
        <v>#REF!</v>
      </c>
      <c r="E144" s="203" t="e">
        <f>#REF!</f>
        <v>#REF!</v>
      </c>
      <c r="F144" s="204" t="e">
        <f>#REF!</f>
        <v>#REF!</v>
      </c>
      <c r="G144" s="202" t="e">
        <f>#REF!</f>
        <v>#REF!</v>
      </c>
      <c r="H144" s="143" t="s">
        <v>200</v>
      </c>
      <c r="I144" s="143" t="e">
        <f>#REF!</f>
        <v>#REF!</v>
      </c>
      <c r="J144" s="137" t="str">
        <f>'YARIŞMA BİLGİLERİ'!$F$21</f>
        <v>Erkekler</v>
      </c>
      <c r="K144" s="235" t="str">
        <f t="shared" si="3"/>
        <v>MALATYA-9. Doğu ve Güneydoğu Anadolu Yaz Spor Oyunları</v>
      </c>
      <c r="L144" s="141" t="e">
        <f>#REF!</f>
        <v>#REF!</v>
      </c>
      <c r="M144" s="141" t="s">
        <v>191</v>
      </c>
    </row>
    <row r="145" spans="1:13" s="236" customFormat="1" ht="28.5" customHeight="1">
      <c r="A145" s="135">
        <v>610</v>
      </c>
      <c r="B145" s="145" t="s">
        <v>147</v>
      </c>
      <c r="C145" s="136">
        <f>Gülle!D8</f>
        <v>36557</v>
      </c>
      <c r="D145" s="140" t="str">
        <f>Gülle!E8</f>
        <v>TARIK DİLBİLİR</v>
      </c>
      <c r="E145" s="140" t="str">
        <f>Gülle!F8</f>
        <v>HAKKARİ</v>
      </c>
      <c r="F145" s="142">
        <f>Gülle!N8</f>
        <v>1280</v>
      </c>
      <c r="G145" s="143">
        <f>Gülle!A8</f>
        <v>1</v>
      </c>
      <c r="H145" s="143" t="s">
        <v>141</v>
      </c>
      <c r="I145" s="143" t="str">
        <f>Gülle!G$4</f>
        <v>5 Kg.</v>
      </c>
      <c r="J145" s="137" t="str">
        <f>'YARIŞMA BİLGİLERİ'!$F$21</f>
        <v>Erkekler</v>
      </c>
      <c r="K145" s="140" t="str">
        <f t="shared" si="3"/>
        <v>MALATYA-9. Doğu ve Güneydoğu Anadolu Yaz Spor Oyunları</v>
      </c>
      <c r="L145" s="141" t="str">
        <f>Gülle!M$4</f>
        <v>30 Ağustos 2014 - 10.00</v>
      </c>
      <c r="M145" s="141" t="s">
        <v>191</v>
      </c>
    </row>
    <row r="146" spans="1:13" s="236" customFormat="1" ht="28.5" customHeight="1">
      <c r="A146" s="135">
        <v>611</v>
      </c>
      <c r="B146" s="145" t="s">
        <v>147</v>
      </c>
      <c r="C146" s="136">
        <f>Gülle!D9</f>
        <v>35796</v>
      </c>
      <c r="D146" s="140" t="str">
        <f>Gülle!E9</f>
        <v>EMRULLAH BARULAY</v>
      </c>
      <c r="E146" s="140" t="str">
        <f>Gülle!F9</f>
        <v>ELAZIĞ</v>
      </c>
      <c r="F146" s="142">
        <f>Gülle!N9</f>
        <v>1255</v>
      </c>
      <c r="G146" s="143">
        <f>Gülle!A9</f>
        <v>2</v>
      </c>
      <c r="H146" s="143" t="s">
        <v>141</v>
      </c>
      <c r="I146" s="143" t="str">
        <f>Gülle!G$4</f>
        <v>5 Kg.</v>
      </c>
      <c r="J146" s="137" t="str">
        <f>'YARIŞMA BİLGİLERİ'!$F$21</f>
        <v>Erkekler</v>
      </c>
      <c r="K146" s="140" t="str">
        <f t="shared" si="3"/>
        <v>MALATYA-9. Doğu ve Güneydoğu Anadolu Yaz Spor Oyunları</v>
      </c>
      <c r="L146" s="141" t="str">
        <f>Gülle!M$4</f>
        <v>30 Ağustos 2014 - 10.00</v>
      </c>
      <c r="M146" s="141" t="s">
        <v>191</v>
      </c>
    </row>
    <row r="147" spans="1:13" s="236" customFormat="1" ht="28.5" customHeight="1">
      <c r="A147" s="135">
        <v>612</v>
      </c>
      <c r="B147" s="145" t="s">
        <v>147</v>
      </c>
      <c r="C147" s="136">
        <f>Gülle!D10</f>
        <v>35431</v>
      </c>
      <c r="D147" s="140" t="str">
        <f>Gülle!E10</f>
        <v>TOLGA AKDİŞ</v>
      </c>
      <c r="E147" s="140" t="str">
        <f>Gülle!F10</f>
        <v>GAZİANTEP</v>
      </c>
      <c r="F147" s="142">
        <f>Gülle!N10</f>
        <v>1222</v>
      </c>
      <c r="G147" s="143">
        <f>Gülle!A10</f>
        <v>3</v>
      </c>
      <c r="H147" s="143" t="s">
        <v>141</v>
      </c>
      <c r="I147" s="143" t="str">
        <f>Gülle!G$4</f>
        <v>5 Kg.</v>
      </c>
      <c r="J147" s="137" t="str">
        <f>'YARIŞMA BİLGİLERİ'!$F$21</f>
        <v>Erkekler</v>
      </c>
      <c r="K147" s="140" t="str">
        <f aca="true" t="shared" si="4" ref="K147:K181">CONCATENATE(K$1,"-",A$1)</f>
        <v>MALATYA-9. Doğu ve Güneydoğu Anadolu Yaz Spor Oyunları</v>
      </c>
      <c r="L147" s="141" t="str">
        <f>Gülle!M$4</f>
        <v>30 Ağustos 2014 - 10.00</v>
      </c>
      <c r="M147" s="141" t="s">
        <v>191</v>
      </c>
    </row>
    <row r="148" spans="1:13" s="236" customFormat="1" ht="28.5" customHeight="1">
      <c r="A148" s="135">
        <v>613</v>
      </c>
      <c r="B148" s="145" t="s">
        <v>147</v>
      </c>
      <c r="C148" s="136">
        <f>Gülle!D11</f>
        <v>35535</v>
      </c>
      <c r="D148" s="140" t="str">
        <f>Gülle!E11</f>
        <v>MÜCAHİT DAĞ</v>
      </c>
      <c r="E148" s="140" t="str">
        <f>Gülle!F11</f>
        <v>MUŞ</v>
      </c>
      <c r="F148" s="142">
        <f>Gülle!N11</f>
        <v>1188</v>
      </c>
      <c r="G148" s="143">
        <f>Gülle!A11</f>
        <v>4</v>
      </c>
      <c r="H148" s="143" t="s">
        <v>141</v>
      </c>
      <c r="I148" s="143" t="str">
        <f>Gülle!G$4</f>
        <v>5 Kg.</v>
      </c>
      <c r="J148" s="137" t="str">
        <f>'YARIŞMA BİLGİLERİ'!$F$21</f>
        <v>Erkekler</v>
      </c>
      <c r="K148" s="140" t="str">
        <f t="shared" si="4"/>
        <v>MALATYA-9. Doğu ve Güneydoğu Anadolu Yaz Spor Oyunları</v>
      </c>
      <c r="L148" s="141" t="str">
        <f>Gülle!M$4</f>
        <v>30 Ağustos 2014 - 10.00</v>
      </c>
      <c r="M148" s="141" t="s">
        <v>191</v>
      </c>
    </row>
    <row r="149" spans="1:13" s="236" customFormat="1" ht="28.5" customHeight="1">
      <c r="A149" s="135">
        <v>614</v>
      </c>
      <c r="B149" s="145" t="s">
        <v>147</v>
      </c>
      <c r="C149" s="136">
        <f>Gülle!D12</f>
        <v>36035</v>
      </c>
      <c r="D149" s="140" t="str">
        <f>Gülle!E12</f>
        <v>ONUR GÜRBÜZ</v>
      </c>
      <c r="E149" s="140" t="str">
        <f>Gülle!F12</f>
        <v>BİNGÖL</v>
      </c>
      <c r="F149" s="142">
        <f>Gülle!N12</f>
        <v>1153</v>
      </c>
      <c r="G149" s="143">
        <f>Gülle!A12</f>
        <v>5</v>
      </c>
      <c r="H149" s="143" t="s">
        <v>141</v>
      </c>
      <c r="I149" s="143" t="str">
        <f>Gülle!G$4</f>
        <v>5 Kg.</v>
      </c>
      <c r="J149" s="137" t="str">
        <f>'YARIŞMA BİLGİLERİ'!$F$21</f>
        <v>Erkekler</v>
      </c>
      <c r="K149" s="140" t="str">
        <f t="shared" si="4"/>
        <v>MALATYA-9. Doğu ve Güneydoğu Anadolu Yaz Spor Oyunları</v>
      </c>
      <c r="L149" s="141" t="str">
        <f>Gülle!M$4</f>
        <v>30 Ağustos 2014 - 10.00</v>
      </c>
      <c r="M149" s="141" t="s">
        <v>191</v>
      </c>
    </row>
    <row r="150" spans="1:13" s="236" customFormat="1" ht="28.5" customHeight="1">
      <c r="A150" s="135">
        <v>635</v>
      </c>
      <c r="B150" s="145" t="s">
        <v>147</v>
      </c>
      <c r="C150" s="136">
        <f>Gülle!D13</f>
        <v>36540</v>
      </c>
      <c r="D150" s="140" t="str">
        <f>Gülle!E13</f>
        <v>MELEK TAŞ</v>
      </c>
      <c r="E150" s="140" t="str">
        <f>Gülle!F13</f>
        <v>SİİRT</v>
      </c>
      <c r="F150" s="142">
        <f>Gülle!N13</f>
        <v>1027</v>
      </c>
      <c r="G150" s="143">
        <f>Gülle!A13</f>
        <v>6</v>
      </c>
      <c r="H150" s="143" t="s">
        <v>141</v>
      </c>
      <c r="I150" s="143" t="str">
        <f>Gülle!G$4</f>
        <v>5 Kg.</v>
      </c>
      <c r="J150" s="137" t="str">
        <f>'YARIŞMA BİLGİLERİ'!$F$21</f>
        <v>Erkekler</v>
      </c>
      <c r="K150" s="140" t="str">
        <f t="shared" si="4"/>
        <v>MALATYA-9. Doğu ve Güneydoğu Anadolu Yaz Spor Oyunları</v>
      </c>
      <c r="L150" s="141" t="str">
        <f>Gülle!M$4</f>
        <v>30 Ağustos 2014 - 10.00</v>
      </c>
      <c r="M150" s="141" t="s">
        <v>191</v>
      </c>
    </row>
    <row r="151" spans="1:13" s="236" customFormat="1" ht="28.5" customHeight="1">
      <c r="A151" s="135">
        <v>636</v>
      </c>
      <c r="B151" s="145" t="s">
        <v>147</v>
      </c>
      <c r="C151" s="136">
        <f>Gülle!D14</f>
        <v>35601</v>
      </c>
      <c r="D151" s="140" t="str">
        <f>Gülle!E14</f>
        <v>EMRAH ÖZTÜRK</v>
      </c>
      <c r="E151" s="140" t="str">
        <f>Gülle!F14</f>
        <v>KARS</v>
      </c>
      <c r="F151" s="142">
        <f>Gülle!N14</f>
        <v>997</v>
      </c>
      <c r="G151" s="143">
        <f>Gülle!A14</f>
        <v>7</v>
      </c>
      <c r="H151" s="143" t="s">
        <v>141</v>
      </c>
      <c r="I151" s="143" t="str">
        <f>Gülle!G$4</f>
        <v>5 Kg.</v>
      </c>
      <c r="J151" s="137" t="str">
        <f>'YARIŞMA BİLGİLERİ'!$F$21</f>
        <v>Erkekler</v>
      </c>
      <c r="K151" s="140" t="str">
        <f t="shared" si="4"/>
        <v>MALATYA-9. Doğu ve Güneydoğu Anadolu Yaz Spor Oyunları</v>
      </c>
      <c r="L151" s="141" t="str">
        <f>Gülle!M$4</f>
        <v>30 Ağustos 2014 - 10.00</v>
      </c>
      <c r="M151" s="141" t="s">
        <v>191</v>
      </c>
    </row>
    <row r="152" spans="1:13" s="236" customFormat="1" ht="28.5" customHeight="1">
      <c r="A152" s="135">
        <v>637</v>
      </c>
      <c r="B152" s="145" t="s">
        <v>147</v>
      </c>
      <c r="C152" s="136">
        <f>Gülle!D15</f>
        <v>35618</v>
      </c>
      <c r="D152" s="140" t="str">
        <f>Gülle!E15</f>
        <v>MUSTAFA BİTKİN</v>
      </c>
      <c r="E152" s="140" t="str">
        <f>Gülle!F15</f>
        <v>MALATYA</v>
      </c>
      <c r="F152" s="142">
        <f>Gülle!N15</f>
        <v>988</v>
      </c>
      <c r="G152" s="143">
        <f>Gülle!A15</f>
        <v>8</v>
      </c>
      <c r="H152" s="143" t="s">
        <v>141</v>
      </c>
      <c r="I152" s="143" t="str">
        <f>Gülle!G$4</f>
        <v>5 Kg.</v>
      </c>
      <c r="J152" s="137" t="str">
        <f>'YARIŞMA BİLGİLERİ'!$F$21</f>
        <v>Erkekler</v>
      </c>
      <c r="K152" s="140" t="str">
        <f t="shared" si="4"/>
        <v>MALATYA-9. Doğu ve Güneydoğu Anadolu Yaz Spor Oyunları</v>
      </c>
      <c r="L152" s="141" t="str">
        <f>Gülle!M$4</f>
        <v>30 Ağustos 2014 - 10.00</v>
      </c>
      <c r="M152" s="141" t="s">
        <v>191</v>
      </c>
    </row>
    <row r="153" spans="1:13" s="236" customFormat="1" ht="28.5" customHeight="1">
      <c r="A153" s="135">
        <v>638</v>
      </c>
      <c r="B153" s="145" t="s">
        <v>147</v>
      </c>
      <c r="C153" s="136">
        <f>Gülle!D16</f>
        <v>36801</v>
      </c>
      <c r="D153" s="140" t="str">
        <f>Gülle!E16</f>
        <v>HASAN ASLAN</v>
      </c>
      <c r="E153" s="140" t="str">
        <f>Gülle!F16</f>
        <v>ŞANLIURFA</v>
      </c>
      <c r="F153" s="142">
        <f>Gülle!N16</f>
        <v>969</v>
      </c>
      <c r="G153" s="143">
        <f>Gülle!A16</f>
        <v>9</v>
      </c>
      <c r="H153" s="143" t="s">
        <v>141</v>
      </c>
      <c r="I153" s="143" t="str">
        <f>Gülle!G$4</f>
        <v>5 Kg.</v>
      </c>
      <c r="J153" s="137" t="str">
        <f>'YARIŞMA BİLGİLERİ'!$F$21</f>
        <v>Erkekler</v>
      </c>
      <c r="K153" s="140" t="str">
        <f t="shared" si="4"/>
        <v>MALATYA-9. Doğu ve Güneydoğu Anadolu Yaz Spor Oyunları</v>
      </c>
      <c r="L153" s="141" t="str">
        <f>Gülle!M$4</f>
        <v>30 Ağustos 2014 - 10.00</v>
      </c>
      <c r="M153" s="141" t="s">
        <v>191</v>
      </c>
    </row>
    <row r="154" spans="1:13" s="236" customFormat="1" ht="28.5" customHeight="1">
      <c r="A154" s="135">
        <v>639</v>
      </c>
      <c r="B154" s="145" t="s">
        <v>147</v>
      </c>
      <c r="C154" s="136">
        <f>Gülle!D17</f>
        <v>35554</v>
      </c>
      <c r="D154" s="140" t="str">
        <f>Gülle!E17</f>
        <v>ESAT NAŞUAT</v>
      </c>
      <c r="E154" s="140" t="str">
        <f>Gülle!F17</f>
        <v>VAN</v>
      </c>
      <c r="F154" s="142">
        <f>Gülle!N17</f>
        <v>963</v>
      </c>
      <c r="G154" s="143">
        <f>Gülle!A17</f>
        <v>10</v>
      </c>
      <c r="H154" s="143" t="s">
        <v>141</v>
      </c>
      <c r="I154" s="143" t="str">
        <f>Gülle!G$4</f>
        <v>5 Kg.</v>
      </c>
      <c r="J154" s="137" t="str">
        <f>'YARIŞMA BİLGİLERİ'!$F$21</f>
        <v>Erkekler</v>
      </c>
      <c r="K154" s="140" t="str">
        <f t="shared" si="4"/>
        <v>MALATYA-9. Doğu ve Güneydoğu Anadolu Yaz Spor Oyunları</v>
      </c>
      <c r="L154" s="141" t="str">
        <f>Gülle!M$4</f>
        <v>30 Ağustos 2014 - 10.00</v>
      </c>
      <c r="M154" s="141" t="s">
        <v>191</v>
      </c>
    </row>
    <row r="155" spans="1:13" s="236" customFormat="1" ht="28.5" customHeight="1">
      <c r="A155" s="135">
        <v>655</v>
      </c>
      <c r="B155" s="145" t="s">
        <v>172</v>
      </c>
      <c r="C155" s="136" t="e">
        <f>#REF!</f>
        <v>#REF!</v>
      </c>
      <c r="D155" s="140" t="e">
        <f>#REF!</f>
        <v>#REF!</v>
      </c>
      <c r="E155" s="140" t="e">
        <f>#REF!</f>
        <v>#REF!</v>
      </c>
      <c r="F155" s="176" t="e">
        <f>#REF!</f>
        <v>#REF!</v>
      </c>
      <c r="G155" s="138" t="e">
        <f>#REF!</f>
        <v>#REF!</v>
      </c>
      <c r="H155" s="137" t="s">
        <v>172</v>
      </c>
      <c r="I155" s="143"/>
      <c r="J155" s="137" t="str">
        <f>'YARIŞMA BİLGİLERİ'!$F$21</f>
        <v>Erkekler</v>
      </c>
      <c r="K155" s="140" t="str">
        <f t="shared" si="4"/>
        <v>MALATYA-9. Doğu ve Güneydoğu Anadolu Yaz Spor Oyunları</v>
      </c>
      <c r="L155" s="141" t="e">
        <f>#REF!</f>
        <v>#REF!</v>
      </c>
      <c r="M155" s="141" t="s">
        <v>191</v>
      </c>
    </row>
    <row r="156" spans="1:13" s="236" customFormat="1" ht="28.5" customHeight="1">
      <c r="A156" s="135">
        <v>656</v>
      </c>
      <c r="B156" s="145" t="s">
        <v>172</v>
      </c>
      <c r="C156" s="136" t="e">
        <f>#REF!</f>
        <v>#REF!</v>
      </c>
      <c r="D156" s="140" t="e">
        <f>#REF!</f>
        <v>#REF!</v>
      </c>
      <c r="E156" s="140" t="e">
        <f>#REF!</f>
        <v>#REF!</v>
      </c>
      <c r="F156" s="176" t="e">
        <f>#REF!</f>
        <v>#REF!</v>
      </c>
      <c r="G156" s="138" t="e">
        <f>#REF!</f>
        <v>#REF!</v>
      </c>
      <c r="H156" s="137" t="s">
        <v>172</v>
      </c>
      <c r="I156" s="143"/>
      <c r="J156" s="137" t="str">
        <f>'YARIŞMA BİLGİLERİ'!$F$21</f>
        <v>Erkekler</v>
      </c>
      <c r="K156" s="140" t="str">
        <f t="shared" si="4"/>
        <v>MALATYA-9. Doğu ve Güneydoğu Anadolu Yaz Spor Oyunları</v>
      </c>
      <c r="L156" s="141" t="e">
        <f>#REF!</f>
        <v>#REF!</v>
      </c>
      <c r="M156" s="141" t="s">
        <v>191</v>
      </c>
    </row>
    <row r="157" spans="1:13" s="236" customFormat="1" ht="28.5" customHeight="1">
      <c r="A157" s="135">
        <v>657</v>
      </c>
      <c r="B157" s="145" t="s">
        <v>172</v>
      </c>
      <c r="C157" s="136" t="e">
        <f>#REF!</f>
        <v>#REF!</v>
      </c>
      <c r="D157" s="140" t="e">
        <f>#REF!</f>
        <v>#REF!</v>
      </c>
      <c r="E157" s="140" t="e">
        <f>#REF!</f>
        <v>#REF!</v>
      </c>
      <c r="F157" s="176" t="e">
        <f>#REF!</f>
        <v>#REF!</v>
      </c>
      <c r="G157" s="138" t="e">
        <f>#REF!</f>
        <v>#REF!</v>
      </c>
      <c r="H157" s="137" t="s">
        <v>172</v>
      </c>
      <c r="I157" s="143"/>
      <c r="J157" s="137" t="str">
        <f>'YARIŞMA BİLGİLERİ'!$F$21</f>
        <v>Erkekler</v>
      </c>
      <c r="K157" s="140" t="str">
        <f t="shared" si="4"/>
        <v>MALATYA-9. Doğu ve Güneydoğu Anadolu Yaz Spor Oyunları</v>
      </c>
      <c r="L157" s="141" t="e">
        <f>#REF!</f>
        <v>#REF!</v>
      </c>
      <c r="M157" s="141" t="s">
        <v>191</v>
      </c>
    </row>
    <row r="158" spans="1:13" s="236" customFormat="1" ht="28.5" customHeight="1">
      <c r="A158" s="135">
        <v>658</v>
      </c>
      <c r="B158" s="145" t="s">
        <v>172</v>
      </c>
      <c r="C158" s="136" t="e">
        <f>#REF!</f>
        <v>#REF!</v>
      </c>
      <c r="D158" s="140" t="e">
        <f>#REF!</f>
        <v>#REF!</v>
      </c>
      <c r="E158" s="140" t="e">
        <f>#REF!</f>
        <v>#REF!</v>
      </c>
      <c r="F158" s="176" t="e">
        <f>#REF!</f>
        <v>#REF!</v>
      </c>
      <c r="G158" s="138" t="e">
        <f>#REF!</f>
        <v>#REF!</v>
      </c>
      <c r="H158" s="137" t="s">
        <v>172</v>
      </c>
      <c r="I158" s="143"/>
      <c r="J158" s="137" t="str">
        <f>'YARIŞMA BİLGİLERİ'!$F$21</f>
        <v>Erkekler</v>
      </c>
      <c r="K158" s="140" t="str">
        <f t="shared" si="4"/>
        <v>MALATYA-9. Doğu ve Güneydoğu Anadolu Yaz Spor Oyunları</v>
      </c>
      <c r="L158" s="141" t="e">
        <f>#REF!</f>
        <v>#REF!</v>
      </c>
      <c r="M158" s="141" t="s">
        <v>191</v>
      </c>
    </row>
    <row r="159" spans="1:13" s="236" customFormat="1" ht="28.5" customHeight="1">
      <c r="A159" s="135">
        <v>659</v>
      </c>
      <c r="B159" s="145" t="s">
        <v>172</v>
      </c>
      <c r="C159" s="136" t="e">
        <f>#REF!</f>
        <v>#REF!</v>
      </c>
      <c r="D159" s="140" t="e">
        <f>#REF!</f>
        <v>#REF!</v>
      </c>
      <c r="E159" s="140" t="e">
        <f>#REF!</f>
        <v>#REF!</v>
      </c>
      <c r="F159" s="176" t="e">
        <f>#REF!</f>
        <v>#REF!</v>
      </c>
      <c r="G159" s="138" t="e">
        <f>#REF!</f>
        <v>#REF!</v>
      </c>
      <c r="H159" s="137" t="s">
        <v>172</v>
      </c>
      <c r="I159" s="143"/>
      <c r="J159" s="137" t="str">
        <f>'YARIŞMA BİLGİLERİ'!$F$21</f>
        <v>Erkekler</v>
      </c>
      <c r="K159" s="140" t="str">
        <f t="shared" si="4"/>
        <v>MALATYA-9. Doğu ve Güneydoğu Anadolu Yaz Spor Oyunları</v>
      </c>
      <c r="L159" s="141" t="e">
        <f>#REF!</f>
        <v>#REF!</v>
      </c>
      <c r="M159" s="141" t="s">
        <v>191</v>
      </c>
    </row>
    <row r="160" spans="1:13" s="237" customFormat="1" ht="28.5" customHeight="1">
      <c r="A160" s="135">
        <v>675</v>
      </c>
      <c r="B160" s="145" t="s">
        <v>172</v>
      </c>
      <c r="C160" s="136" t="e">
        <f>#REF!</f>
        <v>#REF!</v>
      </c>
      <c r="D160" s="140" t="e">
        <f>#REF!</f>
        <v>#REF!</v>
      </c>
      <c r="E160" s="140" t="e">
        <f>#REF!</f>
        <v>#REF!</v>
      </c>
      <c r="F160" s="176" t="e">
        <f>#REF!</f>
        <v>#REF!</v>
      </c>
      <c r="G160" s="138" t="e">
        <f>#REF!</f>
        <v>#REF!</v>
      </c>
      <c r="H160" s="137" t="s">
        <v>172</v>
      </c>
      <c r="I160" s="143"/>
      <c r="J160" s="137" t="str">
        <f>'YARIŞMA BİLGİLERİ'!$F$21</f>
        <v>Erkekler</v>
      </c>
      <c r="K160" s="140" t="str">
        <f t="shared" si="4"/>
        <v>MALATYA-9. Doğu ve Güneydoğu Anadolu Yaz Spor Oyunları</v>
      </c>
      <c r="L160" s="141" t="e">
        <f>#REF!</f>
        <v>#REF!</v>
      </c>
      <c r="M160" s="141" t="s">
        <v>191</v>
      </c>
    </row>
    <row r="161" spans="1:13" s="237" customFormat="1" ht="28.5" customHeight="1">
      <c r="A161" s="135">
        <v>676</v>
      </c>
      <c r="B161" s="145" t="s">
        <v>172</v>
      </c>
      <c r="C161" s="136" t="e">
        <f>#REF!</f>
        <v>#REF!</v>
      </c>
      <c r="D161" s="140" t="e">
        <f>#REF!</f>
        <v>#REF!</v>
      </c>
      <c r="E161" s="140" t="e">
        <f>#REF!</f>
        <v>#REF!</v>
      </c>
      <c r="F161" s="176" t="e">
        <f>#REF!</f>
        <v>#REF!</v>
      </c>
      <c r="G161" s="138" t="e">
        <f>#REF!</f>
        <v>#REF!</v>
      </c>
      <c r="H161" s="137" t="s">
        <v>172</v>
      </c>
      <c r="I161" s="143"/>
      <c r="J161" s="137" t="str">
        <f>'YARIŞMA BİLGİLERİ'!$F$21</f>
        <v>Erkekler</v>
      </c>
      <c r="K161" s="140" t="str">
        <f t="shared" si="4"/>
        <v>MALATYA-9. Doğu ve Güneydoğu Anadolu Yaz Spor Oyunları</v>
      </c>
      <c r="L161" s="141" t="e">
        <f>#REF!</f>
        <v>#REF!</v>
      </c>
      <c r="M161" s="141" t="s">
        <v>191</v>
      </c>
    </row>
    <row r="162" spans="1:13" s="237" customFormat="1" ht="28.5" customHeight="1">
      <c r="A162" s="135">
        <v>677</v>
      </c>
      <c r="B162" s="145" t="s">
        <v>172</v>
      </c>
      <c r="C162" s="136" t="e">
        <f>#REF!</f>
        <v>#REF!</v>
      </c>
      <c r="D162" s="140" t="e">
        <f>#REF!</f>
        <v>#REF!</v>
      </c>
      <c r="E162" s="140" t="e">
        <f>#REF!</f>
        <v>#REF!</v>
      </c>
      <c r="F162" s="176" t="e">
        <f>#REF!</f>
        <v>#REF!</v>
      </c>
      <c r="G162" s="138" t="e">
        <f>#REF!</f>
        <v>#REF!</v>
      </c>
      <c r="H162" s="137" t="s">
        <v>172</v>
      </c>
      <c r="I162" s="143"/>
      <c r="J162" s="137" t="str">
        <f>'YARIŞMA BİLGİLERİ'!$F$21</f>
        <v>Erkekler</v>
      </c>
      <c r="K162" s="140" t="str">
        <f t="shared" si="4"/>
        <v>MALATYA-9. Doğu ve Güneydoğu Anadolu Yaz Spor Oyunları</v>
      </c>
      <c r="L162" s="141" t="e">
        <f>#REF!</f>
        <v>#REF!</v>
      </c>
      <c r="M162" s="141" t="s">
        <v>191</v>
      </c>
    </row>
    <row r="163" spans="1:13" s="237" customFormat="1" ht="28.5" customHeight="1">
      <c r="A163" s="135">
        <v>678</v>
      </c>
      <c r="B163" s="145" t="s">
        <v>172</v>
      </c>
      <c r="C163" s="136" t="e">
        <f>#REF!</f>
        <v>#REF!</v>
      </c>
      <c r="D163" s="140" t="e">
        <f>#REF!</f>
        <v>#REF!</v>
      </c>
      <c r="E163" s="140" t="e">
        <f>#REF!</f>
        <v>#REF!</v>
      </c>
      <c r="F163" s="176" t="e">
        <f>#REF!</f>
        <v>#REF!</v>
      </c>
      <c r="G163" s="138" t="e">
        <f>#REF!</f>
        <v>#REF!</v>
      </c>
      <c r="H163" s="137" t="s">
        <v>172</v>
      </c>
      <c r="I163" s="143"/>
      <c r="J163" s="137" t="str">
        <f>'YARIŞMA BİLGİLERİ'!$F$21</f>
        <v>Erkekler</v>
      </c>
      <c r="K163" s="140" t="str">
        <f t="shared" si="4"/>
        <v>MALATYA-9. Doğu ve Güneydoğu Anadolu Yaz Spor Oyunları</v>
      </c>
      <c r="L163" s="141" t="e">
        <f>#REF!</f>
        <v>#REF!</v>
      </c>
      <c r="M163" s="141" t="s">
        <v>191</v>
      </c>
    </row>
    <row r="164" spans="1:13" s="237" customFormat="1" ht="28.5" customHeight="1">
      <c r="A164" s="135">
        <v>679</v>
      </c>
      <c r="B164" s="145" t="s">
        <v>172</v>
      </c>
      <c r="C164" s="136" t="e">
        <f>#REF!</f>
        <v>#REF!</v>
      </c>
      <c r="D164" s="140" t="e">
        <f>#REF!</f>
        <v>#REF!</v>
      </c>
      <c r="E164" s="140" t="e">
        <f>#REF!</f>
        <v>#REF!</v>
      </c>
      <c r="F164" s="176" t="e">
        <f>#REF!</f>
        <v>#REF!</v>
      </c>
      <c r="G164" s="138" t="e">
        <f>#REF!</f>
        <v>#REF!</v>
      </c>
      <c r="H164" s="137" t="s">
        <v>172</v>
      </c>
      <c r="I164" s="143"/>
      <c r="J164" s="137" t="str">
        <f>'YARIŞMA BİLGİLERİ'!$F$21</f>
        <v>Erkekler</v>
      </c>
      <c r="K164" s="140" t="str">
        <f t="shared" si="4"/>
        <v>MALATYA-9. Doğu ve Güneydoğu Anadolu Yaz Spor Oyunları</v>
      </c>
      <c r="L164" s="141" t="e">
        <f>#REF!</f>
        <v>#REF!</v>
      </c>
      <c r="M164" s="141" t="s">
        <v>191</v>
      </c>
    </row>
    <row r="165" spans="1:13" ht="24.75" customHeight="1">
      <c r="A165" s="135">
        <v>690</v>
      </c>
      <c r="B165" s="199" t="s">
        <v>175</v>
      </c>
      <c r="C165" s="201" t="e">
        <f>#REF!</f>
        <v>#REF!</v>
      </c>
      <c r="D165" s="203" t="e">
        <f>#REF!</f>
        <v>#REF!</v>
      </c>
      <c r="E165" s="203" t="e">
        <f>#REF!</f>
        <v>#REF!</v>
      </c>
      <c r="F165" s="204" t="e">
        <f>#REF!</f>
        <v>#REF!</v>
      </c>
      <c r="G165" s="202" t="e">
        <f>#REF!</f>
        <v>#REF!</v>
      </c>
      <c r="H165" s="143" t="s">
        <v>170</v>
      </c>
      <c r="I165" s="234"/>
      <c r="J165" s="137" t="str">
        <f>'YARIŞMA BİLGİLERİ'!$F$21</f>
        <v>Erkekler</v>
      </c>
      <c r="K165" s="235" t="str">
        <f t="shared" si="4"/>
        <v>MALATYA-9. Doğu ve Güneydoğu Anadolu Yaz Spor Oyunları</v>
      </c>
      <c r="L165" s="141" t="e">
        <f>#REF!</f>
        <v>#REF!</v>
      </c>
      <c r="M165" s="141" t="s">
        <v>191</v>
      </c>
    </row>
    <row r="166" spans="1:13" ht="24.75" customHeight="1">
      <c r="A166" s="135">
        <v>691</v>
      </c>
      <c r="B166" s="199" t="s">
        <v>175</v>
      </c>
      <c r="C166" s="201" t="e">
        <f>#REF!</f>
        <v>#REF!</v>
      </c>
      <c r="D166" s="203" t="e">
        <f>#REF!</f>
        <v>#REF!</v>
      </c>
      <c r="E166" s="203" t="e">
        <f>#REF!</f>
        <v>#REF!</v>
      </c>
      <c r="F166" s="204" t="e">
        <f>#REF!</f>
        <v>#REF!</v>
      </c>
      <c r="G166" s="202" t="e">
        <f>#REF!</f>
        <v>#REF!</v>
      </c>
      <c r="H166" s="143" t="s">
        <v>170</v>
      </c>
      <c r="I166" s="234"/>
      <c r="J166" s="137" t="str">
        <f>'YARIŞMA BİLGİLERİ'!$F$21</f>
        <v>Erkekler</v>
      </c>
      <c r="K166" s="235" t="str">
        <f t="shared" si="4"/>
        <v>MALATYA-9. Doğu ve Güneydoğu Anadolu Yaz Spor Oyunları</v>
      </c>
      <c r="L166" s="141" t="e">
        <f>#REF!</f>
        <v>#REF!</v>
      </c>
      <c r="M166" s="141" t="s">
        <v>191</v>
      </c>
    </row>
    <row r="167" spans="1:13" ht="24.75" customHeight="1">
      <c r="A167" s="135">
        <v>692</v>
      </c>
      <c r="B167" s="199" t="s">
        <v>175</v>
      </c>
      <c r="C167" s="201" t="e">
        <f>#REF!</f>
        <v>#REF!</v>
      </c>
      <c r="D167" s="203" t="e">
        <f>#REF!</f>
        <v>#REF!</v>
      </c>
      <c r="E167" s="203" t="e">
        <f>#REF!</f>
        <v>#REF!</v>
      </c>
      <c r="F167" s="204" t="e">
        <f>#REF!</f>
        <v>#REF!</v>
      </c>
      <c r="G167" s="202" t="e">
        <f>#REF!</f>
        <v>#REF!</v>
      </c>
      <c r="H167" s="143" t="s">
        <v>170</v>
      </c>
      <c r="I167" s="234"/>
      <c r="J167" s="137" t="str">
        <f>'YARIŞMA BİLGİLERİ'!$F$21</f>
        <v>Erkekler</v>
      </c>
      <c r="K167" s="235" t="str">
        <f t="shared" si="4"/>
        <v>MALATYA-9. Doğu ve Güneydoğu Anadolu Yaz Spor Oyunları</v>
      </c>
      <c r="L167" s="141" t="e">
        <f>#REF!</f>
        <v>#REF!</v>
      </c>
      <c r="M167" s="141" t="s">
        <v>191</v>
      </c>
    </row>
    <row r="168" spans="1:13" ht="24.75" customHeight="1">
      <c r="A168" s="135">
        <v>693</v>
      </c>
      <c r="B168" s="199" t="s">
        <v>175</v>
      </c>
      <c r="C168" s="201" t="e">
        <f>#REF!</f>
        <v>#REF!</v>
      </c>
      <c r="D168" s="203" t="e">
        <f>#REF!</f>
        <v>#REF!</v>
      </c>
      <c r="E168" s="203" t="e">
        <f>#REF!</f>
        <v>#REF!</v>
      </c>
      <c r="F168" s="204" t="e">
        <f>#REF!</f>
        <v>#REF!</v>
      </c>
      <c r="G168" s="202" t="e">
        <f>#REF!</f>
        <v>#REF!</v>
      </c>
      <c r="H168" s="143" t="s">
        <v>170</v>
      </c>
      <c r="I168" s="234"/>
      <c r="J168" s="137" t="str">
        <f>'YARIŞMA BİLGİLERİ'!$F$21</f>
        <v>Erkekler</v>
      </c>
      <c r="K168" s="235" t="str">
        <f t="shared" si="4"/>
        <v>MALATYA-9. Doğu ve Güneydoğu Anadolu Yaz Spor Oyunları</v>
      </c>
      <c r="L168" s="141" t="e">
        <f>#REF!</f>
        <v>#REF!</v>
      </c>
      <c r="M168" s="141" t="s">
        <v>191</v>
      </c>
    </row>
    <row r="169" spans="1:13" ht="24.75" customHeight="1">
      <c r="A169" s="135">
        <v>694</v>
      </c>
      <c r="B169" s="199" t="s">
        <v>175</v>
      </c>
      <c r="C169" s="201" t="e">
        <f>#REF!</f>
        <v>#REF!</v>
      </c>
      <c r="D169" s="203" t="e">
        <f>#REF!</f>
        <v>#REF!</v>
      </c>
      <c r="E169" s="203" t="e">
        <f>#REF!</f>
        <v>#REF!</v>
      </c>
      <c r="F169" s="204" t="e">
        <f>#REF!</f>
        <v>#REF!</v>
      </c>
      <c r="G169" s="202" t="e">
        <f>#REF!</f>
        <v>#REF!</v>
      </c>
      <c r="H169" s="143" t="s">
        <v>170</v>
      </c>
      <c r="I169" s="234"/>
      <c r="J169" s="137" t="str">
        <f>'YARIŞMA BİLGİLERİ'!$F$21</f>
        <v>Erkekler</v>
      </c>
      <c r="K169" s="235" t="str">
        <f t="shared" si="4"/>
        <v>MALATYA-9. Doğu ve Güneydoğu Anadolu Yaz Spor Oyunları</v>
      </c>
      <c r="L169" s="141" t="e">
        <f>#REF!</f>
        <v>#REF!</v>
      </c>
      <c r="M169" s="141" t="s">
        <v>191</v>
      </c>
    </row>
    <row r="170" spans="1:13" ht="24.75" customHeight="1">
      <c r="A170" s="135">
        <v>695</v>
      </c>
      <c r="B170" s="199" t="s">
        <v>175</v>
      </c>
      <c r="C170" s="201" t="e">
        <f>#REF!</f>
        <v>#REF!</v>
      </c>
      <c r="D170" s="203" t="e">
        <f>#REF!</f>
        <v>#REF!</v>
      </c>
      <c r="E170" s="203" t="e">
        <f>#REF!</f>
        <v>#REF!</v>
      </c>
      <c r="F170" s="204" t="e">
        <f>#REF!</f>
        <v>#REF!</v>
      </c>
      <c r="G170" s="202" t="e">
        <f>#REF!</f>
        <v>#REF!</v>
      </c>
      <c r="H170" s="143" t="s">
        <v>170</v>
      </c>
      <c r="I170" s="234"/>
      <c r="J170" s="137" t="str">
        <f>'YARIŞMA BİLGİLERİ'!$F$21</f>
        <v>Erkekler</v>
      </c>
      <c r="K170" s="235" t="str">
        <f t="shared" si="4"/>
        <v>MALATYA-9. Doğu ve Güneydoğu Anadolu Yaz Spor Oyunları</v>
      </c>
      <c r="L170" s="141" t="e">
        <f>#REF!</f>
        <v>#REF!</v>
      </c>
      <c r="M170" s="141" t="s">
        <v>191</v>
      </c>
    </row>
    <row r="171" spans="1:13" ht="24.75" customHeight="1">
      <c r="A171" s="135">
        <v>698</v>
      </c>
      <c r="B171" s="199" t="s">
        <v>175</v>
      </c>
      <c r="C171" s="201" t="e">
        <f>#REF!</f>
        <v>#REF!</v>
      </c>
      <c r="D171" s="203" t="e">
        <f>#REF!</f>
        <v>#REF!</v>
      </c>
      <c r="E171" s="203" t="e">
        <f>#REF!</f>
        <v>#REF!</v>
      </c>
      <c r="F171" s="204" t="e">
        <f>#REF!</f>
        <v>#REF!</v>
      </c>
      <c r="G171" s="202" t="e">
        <f>#REF!</f>
        <v>#REF!</v>
      </c>
      <c r="H171" s="143" t="s">
        <v>170</v>
      </c>
      <c r="I171" s="234"/>
      <c r="J171" s="137" t="str">
        <f>'YARIŞMA BİLGİLERİ'!$F$21</f>
        <v>Erkekler</v>
      </c>
      <c r="K171" s="235" t="str">
        <f t="shared" si="4"/>
        <v>MALATYA-9. Doğu ve Güneydoğu Anadolu Yaz Spor Oyunları</v>
      </c>
      <c r="L171" s="141" t="e">
        <f>#REF!</f>
        <v>#REF!</v>
      </c>
      <c r="M171" s="141" t="s">
        <v>191</v>
      </c>
    </row>
    <row r="172" spans="1:13" ht="24.75" customHeight="1">
      <c r="A172" s="135">
        <v>699</v>
      </c>
      <c r="B172" s="199" t="s">
        <v>175</v>
      </c>
      <c r="C172" s="201" t="e">
        <f>#REF!</f>
        <v>#REF!</v>
      </c>
      <c r="D172" s="203" t="e">
        <f>#REF!</f>
        <v>#REF!</v>
      </c>
      <c r="E172" s="203" t="e">
        <f>#REF!</f>
        <v>#REF!</v>
      </c>
      <c r="F172" s="204" t="e">
        <f>#REF!</f>
        <v>#REF!</v>
      </c>
      <c r="G172" s="202" t="e">
        <f>#REF!</f>
        <v>#REF!</v>
      </c>
      <c r="H172" s="143" t="s">
        <v>170</v>
      </c>
      <c r="I172" s="234"/>
      <c r="J172" s="137" t="str">
        <f>'YARIŞMA BİLGİLERİ'!$F$21</f>
        <v>Erkekler</v>
      </c>
      <c r="K172" s="235" t="str">
        <f t="shared" si="4"/>
        <v>MALATYA-9. Doğu ve Güneydoğu Anadolu Yaz Spor Oyunları</v>
      </c>
      <c r="L172" s="141" t="e">
        <f>#REF!</f>
        <v>#REF!</v>
      </c>
      <c r="M172" s="141" t="s">
        <v>191</v>
      </c>
    </row>
    <row r="173" spans="1:13" ht="24.75" customHeight="1">
      <c r="A173" s="135">
        <v>700</v>
      </c>
      <c r="B173" s="199" t="s">
        <v>175</v>
      </c>
      <c r="C173" s="201" t="e">
        <f>#REF!</f>
        <v>#REF!</v>
      </c>
      <c r="D173" s="203" t="e">
        <f>#REF!</f>
        <v>#REF!</v>
      </c>
      <c r="E173" s="203" t="e">
        <f>#REF!</f>
        <v>#REF!</v>
      </c>
      <c r="F173" s="204" t="e">
        <f>#REF!</f>
        <v>#REF!</v>
      </c>
      <c r="G173" s="202" t="e">
        <f>#REF!</f>
        <v>#REF!</v>
      </c>
      <c r="H173" s="143" t="s">
        <v>170</v>
      </c>
      <c r="I173" s="234"/>
      <c r="J173" s="137" t="str">
        <f>'YARIŞMA BİLGİLERİ'!$F$21</f>
        <v>Erkekler</v>
      </c>
      <c r="K173" s="235" t="str">
        <f t="shared" si="4"/>
        <v>MALATYA-9. Doğu ve Güneydoğu Anadolu Yaz Spor Oyunları</v>
      </c>
      <c r="L173" s="141" t="e">
        <f>#REF!</f>
        <v>#REF!</v>
      </c>
      <c r="M173" s="141" t="s">
        <v>191</v>
      </c>
    </row>
    <row r="174" spans="1:13" ht="24.75" customHeight="1">
      <c r="A174" s="135">
        <v>701</v>
      </c>
      <c r="B174" s="199" t="s">
        <v>175</v>
      </c>
      <c r="C174" s="201" t="e">
        <f>#REF!</f>
        <v>#REF!</v>
      </c>
      <c r="D174" s="203" t="e">
        <f>#REF!</f>
        <v>#REF!</v>
      </c>
      <c r="E174" s="203" t="e">
        <f>#REF!</f>
        <v>#REF!</v>
      </c>
      <c r="F174" s="204" t="e">
        <f>#REF!</f>
        <v>#REF!</v>
      </c>
      <c r="G174" s="202" t="e">
        <f>#REF!</f>
        <v>#REF!</v>
      </c>
      <c r="H174" s="143" t="s">
        <v>170</v>
      </c>
      <c r="I174" s="234"/>
      <c r="J174" s="137" t="str">
        <f>'YARIŞMA BİLGİLERİ'!$F$21</f>
        <v>Erkekler</v>
      </c>
      <c r="K174" s="235" t="str">
        <f t="shared" si="4"/>
        <v>MALATYA-9. Doğu ve Güneydoğu Anadolu Yaz Spor Oyunları</v>
      </c>
      <c r="L174" s="141" t="e">
        <f>#REF!</f>
        <v>#REF!</v>
      </c>
      <c r="M174" s="141" t="s">
        <v>191</v>
      </c>
    </row>
    <row r="175" spans="1:13" ht="24.75" customHeight="1">
      <c r="A175" s="135">
        <v>702</v>
      </c>
      <c r="B175" s="199" t="s">
        <v>175</v>
      </c>
      <c r="C175" s="201" t="e">
        <f>#REF!</f>
        <v>#REF!</v>
      </c>
      <c r="D175" s="203" t="e">
        <f>#REF!</f>
        <v>#REF!</v>
      </c>
      <c r="E175" s="203" t="e">
        <f>#REF!</f>
        <v>#REF!</v>
      </c>
      <c r="F175" s="204" t="e">
        <f>#REF!</f>
        <v>#REF!</v>
      </c>
      <c r="G175" s="202" t="e">
        <f>#REF!</f>
        <v>#REF!</v>
      </c>
      <c r="H175" s="143" t="s">
        <v>170</v>
      </c>
      <c r="I175" s="234"/>
      <c r="J175" s="137" t="str">
        <f>'YARIŞMA BİLGİLERİ'!$F$21</f>
        <v>Erkekler</v>
      </c>
      <c r="K175" s="235" t="str">
        <f t="shared" si="4"/>
        <v>MALATYA-9. Doğu ve Güneydoğu Anadolu Yaz Spor Oyunları</v>
      </c>
      <c r="L175" s="141" t="e">
        <f>#REF!</f>
        <v>#REF!</v>
      </c>
      <c r="M175" s="141" t="s">
        <v>191</v>
      </c>
    </row>
    <row r="176" spans="1:13" ht="24.75" customHeight="1">
      <c r="A176" s="135">
        <v>737</v>
      </c>
      <c r="B176" s="199" t="s">
        <v>175</v>
      </c>
      <c r="C176" s="201" t="e">
        <f>#REF!</f>
        <v>#REF!</v>
      </c>
      <c r="D176" s="203" t="e">
        <f>#REF!</f>
        <v>#REF!</v>
      </c>
      <c r="E176" s="203" t="e">
        <f>#REF!</f>
        <v>#REF!</v>
      </c>
      <c r="F176" s="204" t="e">
        <f>#REF!</f>
        <v>#REF!</v>
      </c>
      <c r="G176" s="202" t="e">
        <f>#REF!</f>
        <v>#REF!</v>
      </c>
      <c r="H176" s="143" t="s">
        <v>170</v>
      </c>
      <c r="I176" s="234"/>
      <c r="J176" s="137" t="str">
        <f>'YARIŞMA BİLGİLERİ'!$F$21</f>
        <v>Erkekler</v>
      </c>
      <c r="K176" s="235" t="str">
        <f t="shared" si="4"/>
        <v>MALATYA-9. Doğu ve Güneydoğu Anadolu Yaz Spor Oyunları</v>
      </c>
      <c r="L176" s="141" t="e">
        <f>#REF!</f>
        <v>#REF!</v>
      </c>
      <c r="M176" s="141" t="s">
        <v>191</v>
      </c>
    </row>
    <row r="177" spans="1:13" ht="24.75" customHeight="1">
      <c r="A177" s="135">
        <v>738</v>
      </c>
      <c r="B177" s="199" t="s">
        <v>175</v>
      </c>
      <c r="C177" s="201" t="e">
        <f>#REF!</f>
        <v>#REF!</v>
      </c>
      <c r="D177" s="203" t="e">
        <f>#REF!</f>
        <v>#REF!</v>
      </c>
      <c r="E177" s="203" t="e">
        <f>#REF!</f>
        <v>#REF!</v>
      </c>
      <c r="F177" s="204" t="e">
        <f>#REF!</f>
        <v>#REF!</v>
      </c>
      <c r="G177" s="202" t="e">
        <f>#REF!</f>
        <v>#REF!</v>
      </c>
      <c r="H177" s="143" t="s">
        <v>170</v>
      </c>
      <c r="I177" s="234"/>
      <c r="J177" s="137" t="str">
        <f>'YARIŞMA BİLGİLERİ'!$F$21</f>
        <v>Erkekler</v>
      </c>
      <c r="K177" s="235" t="str">
        <f t="shared" si="4"/>
        <v>MALATYA-9. Doğu ve Güneydoğu Anadolu Yaz Spor Oyunları</v>
      </c>
      <c r="L177" s="141" t="e">
        <f>#REF!</f>
        <v>#REF!</v>
      </c>
      <c r="M177" s="141" t="s">
        <v>191</v>
      </c>
    </row>
    <row r="178" spans="1:13" ht="24.75" customHeight="1">
      <c r="A178" s="135">
        <v>739</v>
      </c>
      <c r="B178" s="199" t="s">
        <v>175</v>
      </c>
      <c r="C178" s="201" t="e">
        <f>#REF!</f>
        <v>#REF!</v>
      </c>
      <c r="D178" s="203" t="e">
        <f>#REF!</f>
        <v>#REF!</v>
      </c>
      <c r="E178" s="203" t="e">
        <f>#REF!</f>
        <v>#REF!</v>
      </c>
      <c r="F178" s="204" t="e">
        <f>#REF!</f>
        <v>#REF!</v>
      </c>
      <c r="G178" s="202" t="e">
        <f>#REF!</f>
        <v>#REF!</v>
      </c>
      <c r="H178" s="143" t="s">
        <v>170</v>
      </c>
      <c r="I178" s="234"/>
      <c r="J178" s="137" t="str">
        <f>'YARIŞMA BİLGİLERİ'!$F$21</f>
        <v>Erkekler</v>
      </c>
      <c r="K178" s="235" t="str">
        <f t="shared" si="4"/>
        <v>MALATYA-9. Doğu ve Güneydoğu Anadolu Yaz Spor Oyunları</v>
      </c>
      <c r="L178" s="141" t="e">
        <f>#REF!</f>
        <v>#REF!</v>
      </c>
      <c r="M178" s="141" t="s">
        <v>191</v>
      </c>
    </row>
    <row r="179" spans="1:13" ht="24.75" customHeight="1">
      <c r="A179" s="135">
        <v>742</v>
      </c>
      <c r="B179" s="199" t="s">
        <v>175</v>
      </c>
      <c r="C179" s="201" t="e">
        <f>#REF!</f>
        <v>#REF!</v>
      </c>
      <c r="D179" s="203" t="e">
        <f>#REF!</f>
        <v>#REF!</v>
      </c>
      <c r="E179" s="203" t="e">
        <f>#REF!</f>
        <v>#REF!</v>
      </c>
      <c r="F179" s="204" t="e">
        <f>#REF!</f>
        <v>#REF!</v>
      </c>
      <c r="G179" s="202" t="e">
        <f>#REF!</f>
        <v>#REF!</v>
      </c>
      <c r="H179" s="143" t="s">
        <v>170</v>
      </c>
      <c r="I179" s="234"/>
      <c r="J179" s="137" t="str">
        <f>'YARIŞMA BİLGİLERİ'!$F$21</f>
        <v>Erkekler</v>
      </c>
      <c r="K179" s="235" t="str">
        <f t="shared" si="4"/>
        <v>MALATYA-9. Doğu ve Güneydoğu Anadolu Yaz Spor Oyunları</v>
      </c>
      <c r="L179" s="141" t="e">
        <f>#REF!</f>
        <v>#REF!</v>
      </c>
      <c r="M179" s="141" t="s">
        <v>191</v>
      </c>
    </row>
    <row r="180" spans="1:13" ht="24.75" customHeight="1">
      <c r="A180" s="135">
        <v>743</v>
      </c>
      <c r="B180" s="199" t="s">
        <v>175</v>
      </c>
      <c r="C180" s="201" t="e">
        <f>#REF!</f>
        <v>#REF!</v>
      </c>
      <c r="D180" s="203" t="e">
        <f>#REF!</f>
        <v>#REF!</v>
      </c>
      <c r="E180" s="203" t="e">
        <f>#REF!</f>
        <v>#REF!</v>
      </c>
      <c r="F180" s="204" t="e">
        <f>#REF!</f>
        <v>#REF!</v>
      </c>
      <c r="G180" s="202" t="e">
        <f>#REF!</f>
        <v>#REF!</v>
      </c>
      <c r="H180" s="143" t="s">
        <v>170</v>
      </c>
      <c r="I180" s="234"/>
      <c r="J180" s="137" t="str">
        <f>'YARIŞMA BİLGİLERİ'!$F$21</f>
        <v>Erkekler</v>
      </c>
      <c r="K180" s="235" t="str">
        <f t="shared" si="4"/>
        <v>MALATYA-9. Doğu ve Güneydoğu Anadolu Yaz Spor Oyunları</v>
      </c>
      <c r="L180" s="141" t="e">
        <f>#REF!</f>
        <v>#REF!</v>
      </c>
      <c r="M180" s="141" t="s">
        <v>191</v>
      </c>
    </row>
    <row r="181" spans="1:13" ht="24.75" customHeight="1">
      <c r="A181" s="135">
        <v>744</v>
      </c>
      <c r="B181" s="199" t="s">
        <v>175</v>
      </c>
      <c r="C181" s="201" t="e">
        <f>#REF!</f>
        <v>#REF!</v>
      </c>
      <c r="D181" s="203" t="e">
        <f>#REF!</f>
        <v>#REF!</v>
      </c>
      <c r="E181" s="203" t="e">
        <f>#REF!</f>
        <v>#REF!</v>
      </c>
      <c r="F181" s="204" t="e">
        <f>#REF!</f>
        <v>#REF!</v>
      </c>
      <c r="G181" s="202" t="e">
        <f>#REF!</f>
        <v>#REF!</v>
      </c>
      <c r="H181" s="143" t="s">
        <v>170</v>
      </c>
      <c r="I181" s="234"/>
      <c r="J181" s="137" t="str">
        <f>'YARIŞMA BİLGİLERİ'!$F$21</f>
        <v>Erkekler</v>
      </c>
      <c r="K181" s="235" t="str">
        <f t="shared" si="4"/>
        <v>MALATYA-9. Doğu ve Güneydoğu Anadolu Yaz Spor Oyunları</v>
      </c>
      <c r="L181" s="141" t="e">
        <f>#REF!</f>
        <v>#REF!</v>
      </c>
      <c r="M181" s="141" t="s">
        <v>191</v>
      </c>
    </row>
    <row r="182" spans="1:13" ht="24.75" customHeight="1">
      <c r="A182" s="135">
        <v>745</v>
      </c>
      <c r="B182" s="199" t="s">
        <v>175</v>
      </c>
      <c r="C182" s="201" t="e">
        <f>#REF!</f>
        <v>#REF!</v>
      </c>
      <c r="D182" s="203" t="e">
        <f>#REF!</f>
        <v>#REF!</v>
      </c>
      <c r="E182" s="203" t="e">
        <f>#REF!</f>
        <v>#REF!</v>
      </c>
      <c r="F182" s="204" t="e">
        <f>#REF!</f>
        <v>#REF!</v>
      </c>
      <c r="G182" s="202" t="e">
        <f>#REF!</f>
        <v>#REF!</v>
      </c>
      <c r="H182" s="143" t="s">
        <v>170</v>
      </c>
      <c r="I182" s="234"/>
      <c r="J182" s="137" t="str">
        <f>'YARIŞMA BİLGİLERİ'!$F$21</f>
        <v>Erkekler</v>
      </c>
      <c r="K182" s="235" t="str">
        <f aca="true" t="shared" si="5" ref="K182:K233">CONCATENATE(K$1,"-",A$1)</f>
        <v>MALATYA-9. Doğu ve Güneydoğu Anadolu Yaz Spor Oyunları</v>
      </c>
      <c r="L182" s="141" t="e">
        <f>#REF!</f>
        <v>#REF!</v>
      </c>
      <c r="M182" s="141" t="s">
        <v>191</v>
      </c>
    </row>
    <row r="183" spans="1:13" ht="24.75" customHeight="1">
      <c r="A183" s="135">
        <v>746</v>
      </c>
      <c r="B183" s="199" t="s">
        <v>175</v>
      </c>
      <c r="C183" s="201" t="e">
        <f>#REF!</f>
        <v>#REF!</v>
      </c>
      <c r="D183" s="203" t="e">
        <f>#REF!</f>
        <v>#REF!</v>
      </c>
      <c r="E183" s="203" t="e">
        <f>#REF!</f>
        <v>#REF!</v>
      </c>
      <c r="F183" s="204" t="e">
        <f>#REF!</f>
        <v>#REF!</v>
      </c>
      <c r="G183" s="202" t="e">
        <f>#REF!</f>
        <v>#REF!</v>
      </c>
      <c r="H183" s="143" t="s">
        <v>170</v>
      </c>
      <c r="I183" s="234"/>
      <c r="J183" s="137" t="str">
        <f>'YARIŞMA BİLGİLERİ'!$F$21</f>
        <v>Erkekler</v>
      </c>
      <c r="K183" s="235" t="str">
        <f t="shared" si="5"/>
        <v>MALATYA-9. Doğu ve Güneydoğu Anadolu Yaz Spor Oyunları</v>
      </c>
      <c r="L183" s="141" t="e">
        <f>#REF!</f>
        <v>#REF!</v>
      </c>
      <c r="M183" s="141" t="s">
        <v>191</v>
      </c>
    </row>
    <row r="184" spans="1:13" ht="24.75" customHeight="1">
      <c r="A184" s="135">
        <v>747</v>
      </c>
      <c r="B184" s="199" t="s">
        <v>175</v>
      </c>
      <c r="C184" s="201" t="e">
        <f>#REF!</f>
        <v>#REF!</v>
      </c>
      <c r="D184" s="203" t="e">
        <f>#REF!</f>
        <v>#REF!</v>
      </c>
      <c r="E184" s="203" t="e">
        <f>#REF!</f>
        <v>#REF!</v>
      </c>
      <c r="F184" s="204" t="e">
        <f>#REF!</f>
        <v>#REF!</v>
      </c>
      <c r="G184" s="202" t="e">
        <f>#REF!</f>
        <v>#REF!</v>
      </c>
      <c r="H184" s="143" t="s">
        <v>170</v>
      </c>
      <c r="I184" s="234"/>
      <c r="J184" s="137" t="str">
        <f>'YARIŞMA BİLGİLERİ'!$F$21</f>
        <v>Erkekler</v>
      </c>
      <c r="K184" s="235" t="str">
        <f t="shared" si="5"/>
        <v>MALATYA-9. Doğu ve Güneydoğu Anadolu Yaz Spor Oyunları</v>
      </c>
      <c r="L184" s="141" t="e">
        <f>#REF!</f>
        <v>#REF!</v>
      </c>
      <c r="M184" s="141" t="s">
        <v>191</v>
      </c>
    </row>
    <row r="185" spans="1:13" ht="24.75" customHeight="1">
      <c r="A185" s="135">
        <v>748</v>
      </c>
      <c r="B185" s="199" t="s">
        <v>175</v>
      </c>
      <c r="C185" s="201" t="e">
        <f>#REF!</f>
        <v>#REF!</v>
      </c>
      <c r="D185" s="203" t="e">
        <f>#REF!</f>
        <v>#REF!</v>
      </c>
      <c r="E185" s="203" t="e">
        <f>#REF!</f>
        <v>#REF!</v>
      </c>
      <c r="F185" s="204" t="e">
        <f>#REF!</f>
        <v>#REF!</v>
      </c>
      <c r="G185" s="202" t="e">
        <f>#REF!</f>
        <v>#REF!</v>
      </c>
      <c r="H185" s="143" t="s">
        <v>170</v>
      </c>
      <c r="I185" s="234"/>
      <c r="J185" s="137" t="str">
        <f>'YARIŞMA BİLGİLERİ'!$F$21</f>
        <v>Erkekler</v>
      </c>
      <c r="K185" s="235" t="str">
        <f t="shared" si="5"/>
        <v>MALATYA-9. Doğu ve Güneydoğu Anadolu Yaz Spor Oyunları</v>
      </c>
      <c r="L185" s="141" t="e">
        <f>#REF!</f>
        <v>#REF!</v>
      </c>
      <c r="M185" s="141" t="s">
        <v>191</v>
      </c>
    </row>
    <row r="186" spans="1:13" ht="24.75" customHeight="1">
      <c r="A186" s="135">
        <v>749</v>
      </c>
      <c r="B186" s="199" t="s">
        <v>175</v>
      </c>
      <c r="C186" s="201" t="e">
        <f>#REF!</f>
        <v>#REF!</v>
      </c>
      <c r="D186" s="203" t="e">
        <f>#REF!</f>
        <v>#REF!</v>
      </c>
      <c r="E186" s="203" t="e">
        <f>#REF!</f>
        <v>#REF!</v>
      </c>
      <c r="F186" s="204" t="e">
        <f>#REF!</f>
        <v>#REF!</v>
      </c>
      <c r="G186" s="202" t="e">
        <f>#REF!</f>
        <v>#REF!</v>
      </c>
      <c r="H186" s="143" t="s">
        <v>170</v>
      </c>
      <c r="I186" s="234"/>
      <c r="J186" s="137" t="str">
        <f>'YARIŞMA BİLGİLERİ'!$F$21</f>
        <v>Erkekler</v>
      </c>
      <c r="K186" s="235" t="str">
        <f t="shared" si="5"/>
        <v>MALATYA-9. Doğu ve Güneydoğu Anadolu Yaz Spor Oyunları</v>
      </c>
      <c r="L186" s="141" t="e">
        <f>#REF!</f>
        <v>#REF!</v>
      </c>
      <c r="M186" s="141" t="s">
        <v>191</v>
      </c>
    </row>
    <row r="187" spans="1:13" ht="24.75" customHeight="1">
      <c r="A187" s="135">
        <v>752</v>
      </c>
      <c r="B187" s="199" t="s">
        <v>216</v>
      </c>
      <c r="C187" s="201" t="e">
        <f>#REF!</f>
        <v>#REF!</v>
      </c>
      <c r="D187" s="203" t="e">
        <f>#REF!</f>
        <v>#REF!</v>
      </c>
      <c r="E187" s="203" t="e">
        <f>#REF!</f>
        <v>#REF!</v>
      </c>
      <c r="F187" s="204" t="e">
        <f>#REF!</f>
        <v>#REF!</v>
      </c>
      <c r="G187" s="202" t="e">
        <f>#REF!</f>
        <v>#REF!</v>
      </c>
      <c r="H187" s="143" t="s">
        <v>198</v>
      </c>
      <c r="I187" s="234"/>
      <c r="J187" s="137" t="str">
        <f>'YARIŞMA BİLGİLERİ'!$F$21</f>
        <v>Erkekler</v>
      </c>
      <c r="K187" s="235" t="str">
        <f t="shared" si="5"/>
        <v>MALATYA-9. Doğu ve Güneydoğu Anadolu Yaz Spor Oyunları</v>
      </c>
      <c r="L187" s="141" t="e">
        <f>#REF!</f>
        <v>#REF!</v>
      </c>
      <c r="M187" s="141" t="s">
        <v>191</v>
      </c>
    </row>
    <row r="188" spans="1:13" ht="24.75" customHeight="1">
      <c r="A188" s="135">
        <v>753</v>
      </c>
      <c r="B188" s="199" t="s">
        <v>216</v>
      </c>
      <c r="C188" s="201" t="e">
        <f>#REF!</f>
        <v>#REF!</v>
      </c>
      <c r="D188" s="203" t="e">
        <f>#REF!</f>
        <v>#REF!</v>
      </c>
      <c r="E188" s="203" t="e">
        <f>#REF!</f>
        <v>#REF!</v>
      </c>
      <c r="F188" s="204" t="e">
        <f>#REF!</f>
        <v>#REF!</v>
      </c>
      <c r="G188" s="202" t="e">
        <f>#REF!</f>
        <v>#REF!</v>
      </c>
      <c r="H188" s="143" t="s">
        <v>198</v>
      </c>
      <c r="I188" s="234"/>
      <c r="J188" s="137" t="str">
        <f>'YARIŞMA BİLGİLERİ'!$F$21</f>
        <v>Erkekler</v>
      </c>
      <c r="K188" s="235" t="str">
        <f t="shared" si="5"/>
        <v>MALATYA-9. Doğu ve Güneydoğu Anadolu Yaz Spor Oyunları</v>
      </c>
      <c r="L188" s="141" t="e">
        <f>#REF!</f>
        <v>#REF!</v>
      </c>
      <c r="M188" s="141" t="s">
        <v>191</v>
      </c>
    </row>
    <row r="189" spans="1:13" ht="24.75" customHeight="1">
      <c r="A189" s="135">
        <v>754</v>
      </c>
      <c r="B189" s="199" t="s">
        <v>216</v>
      </c>
      <c r="C189" s="201" t="e">
        <f>#REF!</f>
        <v>#REF!</v>
      </c>
      <c r="D189" s="203" t="e">
        <f>#REF!</f>
        <v>#REF!</v>
      </c>
      <c r="E189" s="203" t="e">
        <f>#REF!</f>
        <v>#REF!</v>
      </c>
      <c r="F189" s="204" t="e">
        <f>#REF!</f>
        <v>#REF!</v>
      </c>
      <c r="G189" s="202" t="e">
        <f>#REF!</f>
        <v>#REF!</v>
      </c>
      <c r="H189" s="143" t="s">
        <v>198</v>
      </c>
      <c r="I189" s="234"/>
      <c r="J189" s="137" t="str">
        <f>'YARIŞMA BİLGİLERİ'!$F$21</f>
        <v>Erkekler</v>
      </c>
      <c r="K189" s="235" t="str">
        <f t="shared" si="5"/>
        <v>MALATYA-9. Doğu ve Güneydoğu Anadolu Yaz Spor Oyunları</v>
      </c>
      <c r="L189" s="141" t="e">
        <f>#REF!</f>
        <v>#REF!</v>
      </c>
      <c r="M189" s="141" t="s">
        <v>191</v>
      </c>
    </row>
    <row r="190" spans="1:13" ht="24.75" customHeight="1">
      <c r="A190" s="135">
        <v>755</v>
      </c>
      <c r="B190" s="199" t="s">
        <v>216</v>
      </c>
      <c r="C190" s="201" t="e">
        <f>#REF!</f>
        <v>#REF!</v>
      </c>
      <c r="D190" s="203" t="e">
        <f>#REF!</f>
        <v>#REF!</v>
      </c>
      <c r="E190" s="203" t="e">
        <f>#REF!</f>
        <v>#REF!</v>
      </c>
      <c r="F190" s="204" t="e">
        <f>#REF!</f>
        <v>#REF!</v>
      </c>
      <c r="G190" s="202" t="e">
        <f>#REF!</f>
        <v>#REF!</v>
      </c>
      <c r="H190" s="143" t="s">
        <v>198</v>
      </c>
      <c r="I190" s="234"/>
      <c r="J190" s="137" t="str">
        <f>'YARIŞMA BİLGİLERİ'!$F$21</f>
        <v>Erkekler</v>
      </c>
      <c r="K190" s="235" t="str">
        <f t="shared" si="5"/>
        <v>MALATYA-9. Doğu ve Güneydoğu Anadolu Yaz Spor Oyunları</v>
      </c>
      <c r="L190" s="141" t="e">
        <f>#REF!</f>
        <v>#REF!</v>
      </c>
      <c r="M190" s="141" t="s">
        <v>191</v>
      </c>
    </row>
    <row r="191" spans="1:13" ht="24.75" customHeight="1">
      <c r="A191" s="135">
        <v>756</v>
      </c>
      <c r="B191" s="199" t="s">
        <v>216</v>
      </c>
      <c r="C191" s="201" t="e">
        <f>#REF!</f>
        <v>#REF!</v>
      </c>
      <c r="D191" s="203" t="e">
        <f>#REF!</f>
        <v>#REF!</v>
      </c>
      <c r="E191" s="203" t="e">
        <f>#REF!</f>
        <v>#REF!</v>
      </c>
      <c r="F191" s="204" t="e">
        <f>#REF!</f>
        <v>#REF!</v>
      </c>
      <c r="G191" s="202" t="e">
        <f>#REF!</f>
        <v>#REF!</v>
      </c>
      <c r="H191" s="143" t="s">
        <v>198</v>
      </c>
      <c r="I191" s="234"/>
      <c r="J191" s="137" t="str">
        <f>'YARIŞMA BİLGİLERİ'!$F$21</f>
        <v>Erkekler</v>
      </c>
      <c r="K191" s="235" t="str">
        <f t="shared" si="5"/>
        <v>MALATYA-9. Doğu ve Güneydoğu Anadolu Yaz Spor Oyunları</v>
      </c>
      <c r="L191" s="141" t="e">
        <f>#REF!</f>
        <v>#REF!</v>
      </c>
      <c r="M191" s="141" t="s">
        <v>191</v>
      </c>
    </row>
    <row r="192" spans="1:13" ht="24.75" customHeight="1">
      <c r="A192" s="135">
        <v>757</v>
      </c>
      <c r="B192" s="199" t="s">
        <v>216</v>
      </c>
      <c r="C192" s="201" t="e">
        <f>#REF!</f>
        <v>#REF!</v>
      </c>
      <c r="D192" s="203" t="e">
        <f>#REF!</f>
        <v>#REF!</v>
      </c>
      <c r="E192" s="203" t="e">
        <f>#REF!</f>
        <v>#REF!</v>
      </c>
      <c r="F192" s="204" t="e">
        <f>#REF!</f>
        <v>#REF!</v>
      </c>
      <c r="G192" s="202" t="e">
        <f>#REF!</f>
        <v>#REF!</v>
      </c>
      <c r="H192" s="143" t="s">
        <v>198</v>
      </c>
      <c r="I192" s="234"/>
      <c r="J192" s="137" t="str">
        <f>'YARIŞMA BİLGİLERİ'!$F$21</f>
        <v>Erkekler</v>
      </c>
      <c r="K192" s="235" t="str">
        <f t="shared" si="5"/>
        <v>MALATYA-9. Doğu ve Güneydoğu Anadolu Yaz Spor Oyunları</v>
      </c>
      <c r="L192" s="141" t="e">
        <f>#REF!</f>
        <v>#REF!</v>
      </c>
      <c r="M192" s="141" t="s">
        <v>191</v>
      </c>
    </row>
    <row r="193" spans="1:13" ht="24.75" customHeight="1">
      <c r="A193" s="135">
        <v>760</v>
      </c>
      <c r="B193" s="199" t="s">
        <v>216</v>
      </c>
      <c r="C193" s="201" t="e">
        <f>#REF!</f>
        <v>#REF!</v>
      </c>
      <c r="D193" s="203" t="e">
        <f>#REF!</f>
        <v>#REF!</v>
      </c>
      <c r="E193" s="203" t="e">
        <f>#REF!</f>
        <v>#REF!</v>
      </c>
      <c r="F193" s="204" t="e">
        <f>#REF!</f>
        <v>#REF!</v>
      </c>
      <c r="G193" s="202" t="e">
        <f>#REF!</f>
        <v>#REF!</v>
      </c>
      <c r="H193" s="143" t="s">
        <v>198</v>
      </c>
      <c r="I193" s="234"/>
      <c r="J193" s="137" t="str">
        <f>'YARIŞMA BİLGİLERİ'!$F$21</f>
        <v>Erkekler</v>
      </c>
      <c r="K193" s="235" t="str">
        <f t="shared" si="5"/>
        <v>MALATYA-9. Doğu ve Güneydoğu Anadolu Yaz Spor Oyunları</v>
      </c>
      <c r="L193" s="141" t="e">
        <f>#REF!</f>
        <v>#REF!</v>
      </c>
      <c r="M193" s="141" t="s">
        <v>191</v>
      </c>
    </row>
    <row r="194" spans="1:13" ht="24.75" customHeight="1">
      <c r="A194" s="135">
        <v>761</v>
      </c>
      <c r="B194" s="199" t="s">
        <v>216</v>
      </c>
      <c r="C194" s="201" t="e">
        <f>#REF!</f>
        <v>#REF!</v>
      </c>
      <c r="D194" s="203" t="e">
        <f>#REF!</f>
        <v>#REF!</v>
      </c>
      <c r="E194" s="203" t="e">
        <f>#REF!</f>
        <v>#REF!</v>
      </c>
      <c r="F194" s="204" t="e">
        <f>#REF!</f>
        <v>#REF!</v>
      </c>
      <c r="G194" s="202" t="e">
        <f>#REF!</f>
        <v>#REF!</v>
      </c>
      <c r="H194" s="143" t="s">
        <v>198</v>
      </c>
      <c r="I194" s="234"/>
      <c r="J194" s="137" t="str">
        <f>'YARIŞMA BİLGİLERİ'!$F$21</f>
        <v>Erkekler</v>
      </c>
      <c r="K194" s="235" t="str">
        <f t="shared" si="5"/>
        <v>MALATYA-9. Doğu ve Güneydoğu Anadolu Yaz Spor Oyunları</v>
      </c>
      <c r="L194" s="141" t="e">
        <f>#REF!</f>
        <v>#REF!</v>
      </c>
      <c r="M194" s="141" t="s">
        <v>191</v>
      </c>
    </row>
    <row r="195" spans="1:13" ht="24.75" customHeight="1">
      <c r="A195" s="135">
        <v>762</v>
      </c>
      <c r="B195" s="199" t="s">
        <v>216</v>
      </c>
      <c r="C195" s="201" t="e">
        <f>#REF!</f>
        <v>#REF!</v>
      </c>
      <c r="D195" s="203" t="e">
        <f>#REF!</f>
        <v>#REF!</v>
      </c>
      <c r="E195" s="203" t="e">
        <f>#REF!</f>
        <v>#REF!</v>
      </c>
      <c r="F195" s="204" t="e">
        <f>#REF!</f>
        <v>#REF!</v>
      </c>
      <c r="G195" s="202" t="e">
        <f>#REF!</f>
        <v>#REF!</v>
      </c>
      <c r="H195" s="143" t="s">
        <v>198</v>
      </c>
      <c r="I195" s="234"/>
      <c r="J195" s="137" t="str">
        <f>'YARIŞMA BİLGİLERİ'!$F$21</f>
        <v>Erkekler</v>
      </c>
      <c r="K195" s="235" t="str">
        <f t="shared" si="5"/>
        <v>MALATYA-9. Doğu ve Güneydoğu Anadolu Yaz Spor Oyunları</v>
      </c>
      <c r="L195" s="141" t="e">
        <f>#REF!</f>
        <v>#REF!</v>
      </c>
      <c r="M195" s="141" t="s">
        <v>191</v>
      </c>
    </row>
    <row r="196" spans="1:13" ht="24.75" customHeight="1">
      <c r="A196" s="135">
        <v>763</v>
      </c>
      <c r="B196" s="199" t="s">
        <v>216</v>
      </c>
      <c r="C196" s="201" t="e">
        <f>#REF!</f>
        <v>#REF!</v>
      </c>
      <c r="D196" s="203" t="e">
        <f>#REF!</f>
        <v>#REF!</v>
      </c>
      <c r="E196" s="203" t="e">
        <f>#REF!</f>
        <v>#REF!</v>
      </c>
      <c r="F196" s="204" t="e">
        <f>#REF!</f>
        <v>#REF!</v>
      </c>
      <c r="G196" s="202" t="e">
        <f>#REF!</f>
        <v>#REF!</v>
      </c>
      <c r="H196" s="143" t="s">
        <v>198</v>
      </c>
      <c r="I196" s="234"/>
      <c r="J196" s="137" t="str">
        <f>'YARIŞMA BİLGİLERİ'!$F$21</f>
        <v>Erkekler</v>
      </c>
      <c r="K196" s="235" t="str">
        <f t="shared" si="5"/>
        <v>MALATYA-9. Doğu ve Güneydoğu Anadolu Yaz Spor Oyunları</v>
      </c>
      <c r="L196" s="141" t="e">
        <f>#REF!</f>
        <v>#REF!</v>
      </c>
      <c r="M196" s="141" t="s">
        <v>191</v>
      </c>
    </row>
    <row r="197" spans="1:13" ht="24.75" customHeight="1">
      <c r="A197" s="135">
        <v>764</v>
      </c>
      <c r="B197" s="199" t="s">
        <v>216</v>
      </c>
      <c r="C197" s="201" t="e">
        <f>#REF!</f>
        <v>#REF!</v>
      </c>
      <c r="D197" s="203" t="e">
        <f>#REF!</f>
        <v>#REF!</v>
      </c>
      <c r="E197" s="203" t="e">
        <f>#REF!</f>
        <v>#REF!</v>
      </c>
      <c r="F197" s="204" t="e">
        <f>#REF!</f>
        <v>#REF!</v>
      </c>
      <c r="G197" s="202" t="e">
        <f>#REF!</f>
        <v>#REF!</v>
      </c>
      <c r="H197" s="143" t="s">
        <v>198</v>
      </c>
      <c r="I197" s="234"/>
      <c r="J197" s="137" t="str">
        <f>'YARIŞMA BİLGİLERİ'!$F$21</f>
        <v>Erkekler</v>
      </c>
      <c r="K197" s="235" t="str">
        <f t="shared" si="5"/>
        <v>MALATYA-9. Doğu ve Güneydoğu Anadolu Yaz Spor Oyunları</v>
      </c>
      <c r="L197" s="141" t="e">
        <f>#REF!</f>
        <v>#REF!</v>
      </c>
      <c r="M197" s="141" t="s">
        <v>191</v>
      </c>
    </row>
    <row r="198" spans="1:13" ht="24.75" customHeight="1">
      <c r="A198" s="135">
        <v>771</v>
      </c>
      <c r="B198" s="199" t="s">
        <v>216</v>
      </c>
      <c r="C198" s="201" t="e">
        <f>#REF!</f>
        <v>#REF!</v>
      </c>
      <c r="D198" s="203" t="e">
        <f>#REF!</f>
        <v>#REF!</v>
      </c>
      <c r="E198" s="203" t="e">
        <f>#REF!</f>
        <v>#REF!</v>
      </c>
      <c r="F198" s="204" t="e">
        <f>#REF!</f>
        <v>#REF!</v>
      </c>
      <c r="G198" s="202" t="e">
        <f>#REF!</f>
        <v>#REF!</v>
      </c>
      <c r="H198" s="143" t="s">
        <v>198</v>
      </c>
      <c r="I198" s="234"/>
      <c r="J198" s="137" t="str">
        <f>'YARIŞMA BİLGİLERİ'!$F$21</f>
        <v>Erkekler</v>
      </c>
      <c r="K198" s="235" t="str">
        <f t="shared" si="5"/>
        <v>MALATYA-9. Doğu ve Güneydoğu Anadolu Yaz Spor Oyunları</v>
      </c>
      <c r="L198" s="141" t="e">
        <f>#REF!</f>
        <v>#REF!</v>
      </c>
      <c r="M198" s="141" t="s">
        <v>191</v>
      </c>
    </row>
    <row r="199" spans="1:13" ht="24.75" customHeight="1">
      <c r="A199" s="135">
        <v>772</v>
      </c>
      <c r="B199" s="199" t="s">
        <v>216</v>
      </c>
      <c r="C199" s="201" t="e">
        <f>#REF!</f>
        <v>#REF!</v>
      </c>
      <c r="D199" s="203" t="e">
        <f>#REF!</f>
        <v>#REF!</v>
      </c>
      <c r="E199" s="203" t="e">
        <f>#REF!</f>
        <v>#REF!</v>
      </c>
      <c r="F199" s="204" t="e">
        <f>#REF!</f>
        <v>#REF!</v>
      </c>
      <c r="G199" s="202" t="e">
        <f>#REF!</f>
        <v>#REF!</v>
      </c>
      <c r="H199" s="143" t="s">
        <v>198</v>
      </c>
      <c r="I199" s="234"/>
      <c r="J199" s="137" t="str">
        <f>'YARIŞMA BİLGİLERİ'!$F$21</f>
        <v>Erkekler</v>
      </c>
      <c r="K199" s="235" t="str">
        <f t="shared" si="5"/>
        <v>MALATYA-9. Doğu ve Güneydoğu Anadolu Yaz Spor Oyunları</v>
      </c>
      <c r="L199" s="141" t="e">
        <f>#REF!</f>
        <v>#REF!</v>
      </c>
      <c r="M199" s="141" t="s">
        <v>191</v>
      </c>
    </row>
    <row r="200" spans="1:13" ht="24.75" customHeight="1">
      <c r="A200" s="135">
        <v>773</v>
      </c>
      <c r="B200" s="199" t="s">
        <v>216</v>
      </c>
      <c r="C200" s="201" t="e">
        <f>#REF!</f>
        <v>#REF!</v>
      </c>
      <c r="D200" s="203" t="e">
        <f>#REF!</f>
        <v>#REF!</v>
      </c>
      <c r="E200" s="203" t="e">
        <f>#REF!</f>
        <v>#REF!</v>
      </c>
      <c r="F200" s="204" t="e">
        <f>#REF!</f>
        <v>#REF!</v>
      </c>
      <c r="G200" s="202" t="e">
        <f>#REF!</f>
        <v>#REF!</v>
      </c>
      <c r="H200" s="143" t="s">
        <v>198</v>
      </c>
      <c r="I200" s="234"/>
      <c r="J200" s="137" t="str">
        <f>'YARIŞMA BİLGİLERİ'!$F$21</f>
        <v>Erkekler</v>
      </c>
      <c r="K200" s="235" t="str">
        <f t="shared" si="5"/>
        <v>MALATYA-9. Doğu ve Güneydoğu Anadolu Yaz Spor Oyunları</v>
      </c>
      <c r="L200" s="141" t="e">
        <f>#REF!</f>
        <v>#REF!</v>
      </c>
      <c r="M200" s="141" t="s">
        <v>191</v>
      </c>
    </row>
    <row r="201" spans="1:13" ht="24.75" customHeight="1">
      <c r="A201" s="135">
        <v>776</v>
      </c>
      <c r="B201" s="199" t="s">
        <v>216</v>
      </c>
      <c r="C201" s="201" t="e">
        <f>#REF!</f>
        <v>#REF!</v>
      </c>
      <c r="D201" s="203" t="e">
        <f>#REF!</f>
        <v>#REF!</v>
      </c>
      <c r="E201" s="203" t="e">
        <f>#REF!</f>
        <v>#REF!</v>
      </c>
      <c r="F201" s="204" t="e">
        <f>#REF!</f>
        <v>#REF!</v>
      </c>
      <c r="G201" s="202" t="e">
        <f>#REF!</f>
        <v>#REF!</v>
      </c>
      <c r="H201" s="143" t="s">
        <v>198</v>
      </c>
      <c r="I201" s="234"/>
      <c r="J201" s="137" t="str">
        <f>'YARIŞMA BİLGİLERİ'!$F$21</f>
        <v>Erkekler</v>
      </c>
      <c r="K201" s="235" t="str">
        <f t="shared" si="5"/>
        <v>MALATYA-9. Doğu ve Güneydoğu Anadolu Yaz Spor Oyunları</v>
      </c>
      <c r="L201" s="141" t="e">
        <f>#REF!</f>
        <v>#REF!</v>
      </c>
      <c r="M201" s="141" t="s">
        <v>191</v>
      </c>
    </row>
    <row r="202" spans="1:13" ht="24.75" customHeight="1">
      <c r="A202" s="135">
        <v>777</v>
      </c>
      <c r="B202" s="199" t="s">
        <v>216</v>
      </c>
      <c r="C202" s="201" t="e">
        <f>#REF!</f>
        <v>#REF!</v>
      </c>
      <c r="D202" s="203" t="e">
        <f>#REF!</f>
        <v>#REF!</v>
      </c>
      <c r="E202" s="203" t="e">
        <f>#REF!</f>
        <v>#REF!</v>
      </c>
      <c r="F202" s="204" t="e">
        <f>#REF!</f>
        <v>#REF!</v>
      </c>
      <c r="G202" s="202" t="e">
        <f>#REF!</f>
        <v>#REF!</v>
      </c>
      <c r="H202" s="143" t="s">
        <v>198</v>
      </c>
      <c r="I202" s="234"/>
      <c r="J202" s="137" t="str">
        <f>'YARIŞMA BİLGİLERİ'!$F$21</f>
        <v>Erkekler</v>
      </c>
      <c r="K202" s="235" t="str">
        <f t="shared" si="5"/>
        <v>MALATYA-9. Doğu ve Güneydoğu Anadolu Yaz Spor Oyunları</v>
      </c>
      <c r="L202" s="141" t="e">
        <f>#REF!</f>
        <v>#REF!</v>
      </c>
      <c r="M202" s="141" t="s">
        <v>191</v>
      </c>
    </row>
    <row r="203" spans="1:13" ht="24.75" customHeight="1">
      <c r="A203" s="135">
        <v>778</v>
      </c>
      <c r="B203" s="199" t="s">
        <v>216</v>
      </c>
      <c r="C203" s="201" t="e">
        <f>#REF!</f>
        <v>#REF!</v>
      </c>
      <c r="D203" s="203" t="e">
        <f>#REF!</f>
        <v>#REF!</v>
      </c>
      <c r="E203" s="203" t="e">
        <f>#REF!</f>
        <v>#REF!</v>
      </c>
      <c r="F203" s="204" t="e">
        <f>#REF!</f>
        <v>#REF!</v>
      </c>
      <c r="G203" s="202" t="e">
        <f>#REF!</f>
        <v>#REF!</v>
      </c>
      <c r="H203" s="143" t="s">
        <v>198</v>
      </c>
      <c r="I203" s="234"/>
      <c r="J203" s="137" t="str">
        <f>'YARIŞMA BİLGİLERİ'!$F$21</f>
        <v>Erkekler</v>
      </c>
      <c r="K203" s="235" t="str">
        <f t="shared" si="5"/>
        <v>MALATYA-9. Doğu ve Güneydoğu Anadolu Yaz Spor Oyunları</v>
      </c>
      <c r="L203" s="141" t="e">
        <f>#REF!</f>
        <v>#REF!</v>
      </c>
      <c r="M203" s="141" t="s">
        <v>191</v>
      </c>
    </row>
    <row r="204" spans="1:13" ht="24.75" customHeight="1">
      <c r="A204" s="135">
        <v>779</v>
      </c>
      <c r="B204" s="199" t="s">
        <v>216</v>
      </c>
      <c r="C204" s="201" t="e">
        <f>#REF!</f>
        <v>#REF!</v>
      </c>
      <c r="D204" s="203" t="e">
        <f>#REF!</f>
        <v>#REF!</v>
      </c>
      <c r="E204" s="203" t="e">
        <f>#REF!</f>
        <v>#REF!</v>
      </c>
      <c r="F204" s="204" t="e">
        <f>#REF!</f>
        <v>#REF!</v>
      </c>
      <c r="G204" s="202" t="e">
        <f>#REF!</f>
        <v>#REF!</v>
      </c>
      <c r="H204" s="143" t="s">
        <v>198</v>
      </c>
      <c r="I204" s="234"/>
      <c r="J204" s="137" t="str">
        <f>'YARIŞMA BİLGİLERİ'!$F$21</f>
        <v>Erkekler</v>
      </c>
      <c r="K204" s="235" t="str">
        <f t="shared" si="5"/>
        <v>MALATYA-9. Doğu ve Güneydoğu Anadolu Yaz Spor Oyunları</v>
      </c>
      <c r="L204" s="141" t="e">
        <f>#REF!</f>
        <v>#REF!</v>
      </c>
      <c r="M204" s="141" t="s">
        <v>191</v>
      </c>
    </row>
    <row r="205" spans="1:13" ht="24.75" customHeight="1">
      <c r="A205" s="135">
        <v>780</v>
      </c>
      <c r="B205" s="199" t="s">
        <v>216</v>
      </c>
      <c r="C205" s="201" t="e">
        <f>#REF!</f>
        <v>#REF!</v>
      </c>
      <c r="D205" s="203" t="e">
        <f>#REF!</f>
        <v>#REF!</v>
      </c>
      <c r="E205" s="203" t="e">
        <f>#REF!</f>
        <v>#REF!</v>
      </c>
      <c r="F205" s="204" t="e">
        <f>#REF!</f>
        <v>#REF!</v>
      </c>
      <c r="G205" s="202" t="e">
        <f>#REF!</f>
        <v>#REF!</v>
      </c>
      <c r="H205" s="143" t="s">
        <v>198</v>
      </c>
      <c r="I205" s="234"/>
      <c r="J205" s="137" t="str">
        <f>'YARIŞMA BİLGİLERİ'!$F$21</f>
        <v>Erkekler</v>
      </c>
      <c r="K205" s="235" t="str">
        <f t="shared" si="5"/>
        <v>MALATYA-9. Doğu ve Güneydoğu Anadolu Yaz Spor Oyunları</v>
      </c>
      <c r="L205" s="141" t="e">
        <f>#REF!</f>
        <v>#REF!</v>
      </c>
      <c r="M205" s="141" t="s">
        <v>191</v>
      </c>
    </row>
    <row r="206" spans="1:13" ht="24.75" customHeight="1">
      <c r="A206" s="135">
        <v>781</v>
      </c>
      <c r="B206" s="199" t="s">
        <v>216</v>
      </c>
      <c r="C206" s="201" t="e">
        <f>#REF!</f>
        <v>#REF!</v>
      </c>
      <c r="D206" s="203" t="e">
        <f>#REF!</f>
        <v>#REF!</v>
      </c>
      <c r="E206" s="203" t="e">
        <f>#REF!</f>
        <v>#REF!</v>
      </c>
      <c r="F206" s="204" t="e">
        <f>#REF!</f>
        <v>#REF!</v>
      </c>
      <c r="G206" s="202" t="e">
        <f>#REF!</f>
        <v>#REF!</v>
      </c>
      <c r="H206" s="143" t="s">
        <v>198</v>
      </c>
      <c r="I206" s="234"/>
      <c r="J206" s="137" t="str">
        <f>'YARIŞMA BİLGİLERİ'!$F$21</f>
        <v>Erkekler</v>
      </c>
      <c r="K206" s="235" t="str">
        <f t="shared" si="5"/>
        <v>MALATYA-9. Doğu ve Güneydoğu Anadolu Yaz Spor Oyunları</v>
      </c>
      <c r="L206" s="141" t="e">
        <f>#REF!</f>
        <v>#REF!</v>
      </c>
      <c r="M206" s="141" t="s">
        <v>191</v>
      </c>
    </row>
    <row r="207" spans="1:13" ht="24.75" customHeight="1">
      <c r="A207" s="135">
        <v>782</v>
      </c>
      <c r="B207" s="199" t="s">
        <v>216</v>
      </c>
      <c r="C207" s="201" t="e">
        <f>#REF!</f>
        <v>#REF!</v>
      </c>
      <c r="D207" s="203" t="e">
        <f>#REF!</f>
        <v>#REF!</v>
      </c>
      <c r="E207" s="203" t="e">
        <f>#REF!</f>
        <v>#REF!</v>
      </c>
      <c r="F207" s="204" t="e">
        <f>#REF!</f>
        <v>#REF!</v>
      </c>
      <c r="G207" s="202" t="e">
        <f>#REF!</f>
        <v>#REF!</v>
      </c>
      <c r="H207" s="143" t="s">
        <v>198</v>
      </c>
      <c r="I207" s="234"/>
      <c r="J207" s="137" t="str">
        <f>'YARIŞMA BİLGİLERİ'!$F$21</f>
        <v>Erkekler</v>
      </c>
      <c r="K207" s="235" t="str">
        <f t="shared" si="5"/>
        <v>MALATYA-9. Doğu ve Güneydoğu Anadolu Yaz Spor Oyunları</v>
      </c>
      <c r="L207" s="141" t="e">
        <f>#REF!</f>
        <v>#REF!</v>
      </c>
      <c r="M207" s="141" t="s">
        <v>191</v>
      </c>
    </row>
    <row r="208" spans="1:13" ht="24.75" customHeight="1">
      <c r="A208" s="135">
        <v>783</v>
      </c>
      <c r="B208" s="199" t="s">
        <v>216</v>
      </c>
      <c r="C208" s="201" t="e">
        <f>#REF!</f>
        <v>#REF!</v>
      </c>
      <c r="D208" s="203" t="e">
        <f>#REF!</f>
        <v>#REF!</v>
      </c>
      <c r="E208" s="203" t="e">
        <f>#REF!</f>
        <v>#REF!</v>
      </c>
      <c r="F208" s="204" t="e">
        <f>#REF!</f>
        <v>#REF!</v>
      </c>
      <c r="G208" s="202" t="e">
        <f>#REF!</f>
        <v>#REF!</v>
      </c>
      <c r="H208" s="143" t="s">
        <v>198</v>
      </c>
      <c r="I208" s="234"/>
      <c r="J208" s="137" t="str">
        <f>'YARIŞMA BİLGİLERİ'!$F$21</f>
        <v>Erkekler</v>
      </c>
      <c r="K208" s="235" t="str">
        <f t="shared" si="5"/>
        <v>MALATYA-9. Doğu ve Güneydoğu Anadolu Yaz Spor Oyunları</v>
      </c>
      <c r="L208" s="141" t="e">
        <f>#REF!</f>
        <v>#REF!</v>
      </c>
      <c r="M208" s="141" t="s">
        <v>191</v>
      </c>
    </row>
    <row r="209" spans="1:13" ht="57.75" customHeight="1">
      <c r="A209" s="135">
        <v>786</v>
      </c>
      <c r="B209" s="145" t="s">
        <v>215</v>
      </c>
      <c r="C209" s="136" t="e">
        <f>#REF!</f>
        <v>#REF!</v>
      </c>
      <c r="D209" s="140" t="e">
        <f>#REF!</f>
        <v>#REF!</v>
      </c>
      <c r="E209" s="140" t="e">
        <f>#REF!</f>
        <v>#REF!</v>
      </c>
      <c r="F209" s="177" t="e">
        <f>#REF!</f>
        <v>#REF!</v>
      </c>
      <c r="G209" s="143" t="e">
        <f>#REF!</f>
        <v>#REF!</v>
      </c>
      <c r="H209" s="143" t="s">
        <v>215</v>
      </c>
      <c r="I209" s="143"/>
      <c r="J209" s="137" t="str">
        <f>'YARIŞMA BİLGİLERİ'!$F$21</f>
        <v>Erkekler</v>
      </c>
      <c r="K209" s="140" t="str">
        <f t="shared" si="5"/>
        <v>MALATYA-9. Doğu ve Güneydoğu Anadolu Yaz Spor Oyunları</v>
      </c>
      <c r="L209" s="141" t="e">
        <f>#REF!</f>
        <v>#REF!</v>
      </c>
      <c r="M209" s="141" t="s">
        <v>191</v>
      </c>
    </row>
    <row r="210" spans="1:13" ht="57.75" customHeight="1">
      <c r="A210" s="135">
        <v>787</v>
      </c>
      <c r="B210" s="145" t="s">
        <v>215</v>
      </c>
      <c r="C210" s="136" t="e">
        <f>#REF!</f>
        <v>#REF!</v>
      </c>
      <c r="D210" s="140" t="e">
        <f>#REF!</f>
        <v>#REF!</v>
      </c>
      <c r="E210" s="140" t="e">
        <f>#REF!</f>
        <v>#REF!</v>
      </c>
      <c r="F210" s="177" t="e">
        <f>#REF!</f>
        <v>#REF!</v>
      </c>
      <c r="G210" s="143" t="e">
        <f>#REF!</f>
        <v>#REF!</v>
      </c>
      <c r="H210" s="143" t="s">
        <v>215</v>
      </c>
      <c r="I210" s="143"/>
      <c r="J210" s="137" t="str">
        <f>'YARIŞMA BİLGİLERİ'!$F$21</f>
        <v>Erkekler</v>
      </c>
      <c r="K210" s="140" t="str">
        <f t="shared" si="5"/>
        <v>MALATYA-9. Doğu ve Güneydoğu Anadolu Yaz Spor Oyunları</v>
      </c>
      <c r="L210" s="141" t="e">
        <f>#REF!</f>
        <v>#REF!</v>
      </c>
      <c r="M210" s="141" t="s">
        <v>191</v>
      </c>
    </row>
    <row r="211" spans="1:13" ht="57.75" customHeight="1">
      <c r="A211" s="135">
        <v>788</v>
      </c>
      <c r="B211" s="145" t="s">
        <v>215</v>
      </c>
      <c r="C211" s="136" t="e">
        <f>#REF!</f>
        <v>#REF!</v>
      </c>
      <c r="D211" s="140" t="e">
        <f>#REF!</f>
        <v>#REF!</v>
      </c>
      <c r="E211" s="140" t="e">
        <f>#REF!</f>
        <v>#REF!</v>
      </c>
      <c r="F211" s="177" t="e">
        <f>#REF!</f>
        <v>#REF!</v>
      </c>
      <c r="G211" s="143" t="e">
        <f>#REF!</f>
        <v>#REF!</v>
      </c>
      <c r="H211" s="143" t="s">
        <v>215</v>
      </c>
      <c r="I211" s="143"/>
      <c r="J211" s="137" t="str">
        <f>'YARIŞMA BİLGİLERİ'!$F$21</f>
        <v>Erkekler</v>
      </c>
      <c r="K211" s="140" t="str">
        <f t="shared" si="5"/>
        <v>MALATYA-9. Doğu ve Güneydoğu Anadolu Yaz Spor Oyunları</v>
      </c>
      <c r="L211" s="141" t="e">
        <f>#REF!</f>
        <v>#REF!</v>
      </c>
      <c r="M211" s="141" t="s">
        <v>191</v>
      </c>
    </row>
    <row r="212" spans="1:13" ht="57.75" customHeight="1">
      <c r="A212" s="135">
        <v>789</v>
      </c>
      <c r="B212" s="145" t="s">
        <v>215</v>
      </c>
      <c r="C212" s="136" t="e">
        <f>#REF!</f>
        <v>#REF!</v>
      </c>
      <c r="D212" s="140" t="e">
        <f>#REF!</f>
        <v>#REF!</v>
      </c>
      <c r="E212" s="140" t="e">
        <f>#REF!</f>
        <v>#REF!</v>
      </c>
      <c r="F212" s="177" t="e">
        <f>#REF!</f>
        <v>#REF!</v>
      </c>
      <c r="G212" s="143" t="e">
        <f>#REF!</f>
        <v>#REF!</v>
      </c>
      <c r="H212" s="143" t="s">
        <v>215</v>
      </c>
      <c r="I212" s="143"/>
      <c r="J212" s="137" t="str">
        <f>'YARIŞMA BİLGİLERİ'!$F$21</f>
        <v>Erkekler</v>
      </c>
      <c r="K212" s="140" t="str">
        <f t="shared" si="5"/>
        <v>MALATYA-9. Doğu ve Güneydoğu Anadolu Yaz Spor Oyunları</v>
      </c>
      <c r="L212" s="141" t="e">
        <f>#REF!</f>
        <v>#REF!</v>
      </c>
      <c r="M212" s="141" t="s">
        <v>191</v>
      </c>
    </row>
    <row r="213" spans="1:13" ht="57.75" customHeight="1">
      <c r="A213" s="135">
        <v>790</v>
      </c>
      <c r="B213" s="145" t="s">
        <v>215</v>
      </c>
      <c r="C213" s="136" t="e">
        <f>#REF!</f>
        <v>#REF!</v>
      </c>
      <c r="D213" s="140" t="e">
        <f>#REF!</f>
        <v>#REF!</v>
      </c>
      <c r="E213" s="140" t="e">
        <f>#REF!</f>
        <v>#REF!</v>
      </c>
      <c r="F213" s="177" t="e">
        <f>#REF!</f>
        <v>#REF!</v>
      </c>
      <c r="G213" s="143" t="e">
        <f>#REF!</f>
        <v>#REF!</v>
      </c>
      <c r="H213" s="143" t="s">
        <v>215</v>
      </c>
      <c r="I213" s="143"/>
      <c r="J213" s="137" t="str">
        <f>'YARIŞMA BİLGİLERİ'!$F$21</f>
        <v>Erkekler</v>
      </c>
      <c r="K213" s="140" t="str">
        <f t="shared" si="5"/>
        <v>MALATYA-9. Doğu ve Güneydoğu Anadolu Yaz Spor Oyunları</v>
      </c>
      <c r="L213" s="141" t="e">
        <f>#REF!</f>
        <v>#REF!</v>
      </c>
      <c r="M213" s="141" t="s">
        <v>191</v>
      </c>
    </row>
    <row r="214" spans="1:13" ht="57.75" customHeight="1">
      <c r="A214" s="135">
        <v>791</v>
      </c>
      <c r="B214" s="145" t="s">
        <v>215</v>
      </c>
      <c r="C214" s="136" t="e">
        <f>#REF!</f>
        <v>#REF!</v>
      </c>
      <c r="D214" s="140" t="e">
        <f>#REF!</f>
        <v>#REF!</v>
      </c>
      <c r="E214" s="140" t="e">
        <f>#REF!</f>
        <v>#REF!</v>
      </c>
      <c r="F214" s="177" t="e">
        <f>#REF!</f>
        <v>#REF!</v>
      </c>
      <c r="G214" s="143" t="e">
        <f>#REF!</f>
        <v>#REF!</v>
      </c>
      <c r="H214" s="143" t="s">
        <v>215</v>
      </c>
      <c r="I214" s="143"/>
      <c r="J214" s="137" t="str">
        <f>'YARIŞMA BİLGİLERİ'!$F$21</f>
        <v>Erkekler</v>
      </c>
      <c r="K214" s="140" t="str">
        <f t="shared" si="5"/>
        <v>MALATYA-9. Doğu ve Güneydoğu Anadolu Yaz Spor Oyunları</v>
      </c>
      <c r="L214" s="141" t="e">
        <f>#REF!</f>
        <v>#REF!</v>
      </c>
      <c r="M214" s="141" t="s">
        <v>191</v>
      </c>
    </row>
    <row r="215" spans="1:13" ht="57.75" customHeight="1">
      <c r="A215" s="135">
        <v>794</v>
      </c>
      <c r="B215" s="145" t="s">
        <v>215</v>
      </c>
      <c r="C215" s="136" t="e">
        <f>#REF!</f>
        <v>#REF!</v>
      </c>
      <c r="D215" s="140" t="e">
        <f>#REF!</f>
        <v>#REF!</v>
      </c>
      <c r="E215" s="140" t="e">
        <f>#REF!</f>
        <v>#REF!</v>
      </c>
      <c r="F215" s="177" t="e">
        <f>#REF!</f>
        <v>#REF!</v>
      </c>
      <c r="G215" s="143" t="e">
        <f>#REF!</f>
        <v>#REF!</v>
      </c>
      <c r="H215" s="143" t="s">
        <v>215</v>
      </c>
      <c r="I215" s="143"/>
      <c r="J215" s="137" t="str">
        <f>'YARIŞMA BİLGİLERİ'!$F$21</f>
        <v>Erkekler</v>
      </c>
      <c r="K215" s="140" t="str">
        <f t="shared" si="5"/>
        <v>MALATYA-9. Doğu ve Güneydoğu Anadolu Yaz Spor Oyunları</v>
      </c>
      <c r="L215" s="141" t="e">
        <f>#REF!</f>
        <v>#REF!</v>
      </c>
      <c r="M215" s="141" t="s">
        <v>191</v>
      </c>
    </row>
    <row r="216" spans="1:13" ht="57.75" customHeight="1">
      <c r="A216" s="135">
        <v>795</v>
      </c>
      <c r="B216" s="145" t="s">
        <v>215</v>
      </c>
      <c r="C216" s="136" t="e">
        <f>#REF!</f>
        <v>#REF!</v>
      </c>
      <c r="D216" s="140" t="e">
        <f>#REF!</f>
        <v>#REF!</v>
      </c>
      <c r="E216" s="140" t="e">
        <f>#REF!</f>
        <v>#REF!</v>
      </c>
      <c r="F216" s="177" t="e">
        <f>#REF!</f>
        <v>#REF!</v>
      </c>
      <c r="G216" s="143" t="e">
        <f>#REF!</f>
        <v>#REF!</v>
      </c>
      <c r="H216" s="143" t="s">
        <v>215</v>
      </c>
      <c r="I216" s="143"/>
      <c r="J216" s="137" t="str">
        <f>'YARIŞMA BİLGİLERİ'!$F$21</f>
        <v>Erkekler</v>
      </c>
      <c r="K216" s="140" t="str">
        <f t="shared" si="5"/>
        <v>MALATYA-9. Doğu ve Güneydoğu Anadolu Yaz Spor Oyunları</v>
      </c>
      <c r="L216" s="141" t="e">
        <f>#REF!</f>
        <v>#REF!</v>
      </c>
      <c r="M216" s="141" t="s">
        <v>191</v>
      </c>
    </row>
    <row r="217" spans="1:13" ht="57.75" customHeight="1">
      <c r="A217" s="135">
        <v>796</v>
      </c>
      <c r="B217" s="145" t="s">
        <v>215</v>
      </c>
      <c r="C217" s="136" t="e">
        <f>#REF!</f>
        <v>#REF!</v>
      </c>
      <c r="D217" s="140" t="e">
        <f>#REF!</f>
        <v>#REF!</v>
      </c>
      <c r="E217" s="140" t="e">
        <f>#REF!</f>
        <v>#REF!</v>
      </c>
      <c r="F217" s="177" t="e">
        <f>#REF!</f>
        <v>#REF!</v>
      </c>
      <c r="G217" s="143" t="e">
        <f>#REF!</f>
        <v>#REF!</v>
      </c>
      <c r="H217" s="143" t="s">
        <v>215</v>
      </c>
      <c r="I217" s="143"/>
      <c r="J217" s="137" t="str">
        <f>'YARIŞMA BİLGİLERİ'!$F$21</f>
        <v>Erkekler</v>
      </c>
      <c r="K217" s="140" t="str">
        <f t="shared" si="5"/>
        <v>MALATYA-9. Doğu ve Güneydoğu Anadolu Yaz Spor Oyunları</v>
      </c>
      <c r="L217" s="141" t="e">
        <f>#REF!</f>
        <v>#REF!</v>
      </c>
      <c r="M217" s="141" t="s">
        <v>191</v>
      </c>
    </row>
    <row r="218" spans="1:13" ht="57.75" customHeight="1">
      <c r="A218" s="135">
        <v>797</v>
      </c>
      <c r="B218" s="145" t="s">
        <v>215</v>
      </c>
      <c r="C218" s="136" t="e">
        <f>#REF!</f>
        <v>#REF!</v>
      </c>
      <c r="D218" s="140" t="e">
        <f>#REF!</f>
        <v>#REF!</v>
      </c>
      <c r="E218" s="140" t="e">
        <f>#REF!</f>
        <v>#REF!</v>
      </c>
      <c r="F218" s="177" t="e">
        <f>#REF!</f>
        <v>#REF!</v>
      </c>
      <c r="G218" s="143" t="e">
        <f>#REF!</f>
        <v>#REF!</v>
      </c>
      <c r="H218" s="143" t="s">
        <v>215</v>
      </c>
      <c r="I218" s="143"/>
      <c r="J218" s="137" t="str">
        <f>'YARIŞMA BİLGİLERİ'!$F$21</f>
        <v>Erkekler</v>
      </c>
      <c r="K218" s="140" t="str">
        <f t="shared" si="5"/>
        <v>MALATYA-9. Doğu ve Güneydoğu Anadolu Yaz Spor Oyunları</v>
      </c>
      <c r="L218" s="141" t="e">
        <f>#REF!</f>
        <v>#REF!</v>
      </c>
      <c r="M218" s="141" t="s">
        <v>191</v>
      </c>
    </row>
    <row r="219" spans="1:13" ht="57.75" customHeight="1">
      <c r="A219" s="135">
        <v>798</v>
      </c>
      <c r="B219" s="145" t="s">
        <v>215</v>
      </c>
      <c r="C219" s="136" t="e">
        <f>#REF!</f>
        <v>#REF!</v>
      </c>
      <c r="D219" s="140" t="e">
        <f>#REF!</f>
        <v>#REF!</v>
      </c>
      <c r="E219" s="140" t="e">
        <f>#REF!</f>
        <v>#REF!</v>
      </c>
      <c r="F219" s="177" t="e">
        <f>#REF!</f>
        <v>#REF!</v>
      </c>
      <c r="G219" s="143" t="e">
        <f>#REF!</f>
        <v>#REF!</v>
      </c>
      <c r="H219" s="143" t="s">
        <v>215</v>
      </c>
      <c r="I219" s="143"/>
      <c r="J219" s="137" t="str">
        <f>'YARIŞMA BİLGİLERİ'!$F$21</f>
        <v>Erkekler</v>
      </c>
      <c r="K219" s="140" t="str">
        <f t="shared" si="5"/>
        <v>MALATYA-9. Doğu ve Güneydoğu Anadolu Yaz Spor Oyunları</v>
      </c>
      <c r="L219" s="141" t="e">
        <f>#REF!</f>
        <v>#REF!</v>
      </c>
      <c r="M219" s="141" t="s">
        <v>191</v>
      </c>
    </row>
    <row r="220" spans="1:13" ht="57.75" customHeight="1">
      <c r="A220" s="135">
        <v>799</v>
      </c>
      <c r="B220" s="145" t="s">
        <v>215</v>
      </c>
      <c r="C220" s="136" t="e">
        <f>#REF!</f>
        <v>#REF!</v>
      </c>
      <c r="D220" s="140" t="e">
        <f>#REF!</f>
        <v>#REF!</v>
      </c>
      <c r="E220" s="140" t="e">
        <f>#REF!</f>
        <v>#REF!</v>
      </c>
      <c r="F220" s="177" t="e">
        <f>#REF!</f>
        <v>#REF!</v>
      </c>
      <c r="G220" s="143" t="e">
        <f>#REF!</f>
        <v>#REF!</v>
      </c>
      <c r="H220" s="143" t="s">
        <v>215</v>
      </c>
      <c r="I220" s="143"/>
      <c r="J220" s="137" t="str">
        <f>'YARIŞMA BİLGİLERİ'!$F$21</f>
        <v>Erkekler</v>
      </c>
      <c r="K220" s="140" t="str">
        <f t="shared" si="5"/>
        <v>MALATYA-9. Doğu ve Güneydoğu Anadolu Yaz Spor Oyunları</v>
      </c>
      <c r="L220" s="141" t="e">
        <f>#REF!</f>
        <v>#REF!</v>
      </c>
      <c r="M220" s="141" t="s">
        <v>191</v>
      </c>
    </row>
    <row r="221" spans="1:13" ht="57.75" customHeight="1">
      <c r="A221" s="135">
        <v>800</v>
      </c>
      <c r="B221" s="145" t="s">
        <v>215</v>
      </c>
      <c r="C221" s="136" t="e">
        <f>#REF!</f>
        <v>#REF!</v>
      </c>
      <c r="D221" s="140" t="e">
        <f>#REF!</f>
        <v>#REF!</v>
      </c>
      <c r="E221" s="140" t="e">
        <f>#REF!</f>
        <v>#REF!</v>
      </c>
      <c r="F221" s="177" t="e">
        <f>#REF!</f>
        <v>#REF!</v>
      </c>
      <c r="G221" s="143" t="e">
        <f>#REF!</f>
        <v>#REF!</v>
      </c>
      <c r="H221" s="143" t="s">
        <v>215</v>
      </c>
      <c r="I221" s="143"/>
      <c r="J221" s="137" t="str">
        <f>'YARIŞMA BİLGİLERİ'!$F$21</f>
        <v>Erkekler</v>
      </c>
      <c r="K221" s="140" t="str">
        <f t="shared" si="5"/>
        <v>MALATYA-9. Doğu ve Güneydoğu Anadolu Yaz Spor Oyunları</v>
      </c>
      <c r="L221" s="141" t="e">
        <f>#REF!</f>
        <v>#REF!</v>
      </c>
      <c r="M221" s="141" t="s">
        <v>191</v>
      </c>
    </row>
    <row r="222" spans="1:13" ht="57.75" customHeight="1">
      <c r="A222" s="135">
        <v>801</v>
      </c>
      <c r="B222" s="145" t="s">
        <v>215</v>
      </c>
      <c r="C222" s="136" t="e">
        <f>#REF!</f>
        <v>#REF!</v>
      </c>
      <c r="D222" s="140" t="e">
        <f>#REF!</f>
        <v>#REF!</v>
      </c>
      <c r="E222" s="140" t="e">
        <f>#REF!</f>
        <v>#REF!</v>
      </c>
      <c r="F222" s="177" t="e">
        <f>#REF!</f>
        <v>#REF!</v>
      </c>
      <c r="G222" s="143" t="e">
        <f>#REF!</f>
        <v>#REF!</v>
      </c>
      <c r="H222" s="143" t="s">
        <v>215</v>
      </c>
      <c r="I222" s="143"/>
      <c r="J222" s="137" t="str">
        <f>'YARIŞMA BİLGİLERİ'!$F$21</f>
        <v>Erkekler</v>
      </c>
      <c r="K222" s="140" t="str">
        <f t="shared" si="5"/>
        <v>MALATYA-9. Doğu ve Güneydoğu Anadolu Yaz Spor Oyunları</v>
      </c>
      <c r="L222" s="141" t="e">
        <f>#REF!</f>
        <v>#REF!</v>
      </c>
      <c r="M222" s="141" t="s">
        <v>191</v>
      </c>
    </row>
    <row r="223" spans="1:13" ht="57.75" customHeight="1">
      <c r="A223" s="135">
        <v>802</v>
      </c>
      <c r="B223" s="145" t="s">
        <v>215</v>
      </c>
      <c r="C223" s="136" t="e">
        <f>#REF!</f>
        <v>#REF!</v>
      </c>
      <c r="D223" s="140" t="e">
        <f>#REF!</f>
        <v>#REF!</v>
      </c>
      <c r="E223" s="140" t="e">
        <f>#REF!</f>
        <v>#REF!</v>
      </c>
      <c r="F223" s="177" t="e">
        <f>#REF!</f>
        <v>#REF!</v>
      </c>
      <c r="G223" s="143" t="e">
        <f>#REF!</f>
        <v>#REF!</v>
      </c>
      <c r="H223" s="143" t="s">
        <v>215</v>
      </c>
      <c r="I223" s="143"/>
      <c r="J223" s="137" t="str">
        <f>'YARIŞMA BİLGİLERİ'!$F$21</f>
        <v>Erkekler</v>
      </c>
      <c r="K223" s="140" t="str">
        <f t="shared" si="5"/>
        <v>MALATYA-9. Doğu ve Güneydoğu Anadolu Yaz Spor Oyunları</v>
      </c>
      <c r="L223" s="141" t="e">
        <f>#REF!</f>
        <v>#REF!</v>
      </c>
      <c r="M223" s="141" t="s">
        <v>191</v>
      </c>
    </row>
    <row r="224" spans="1:13" ht="57.75" customHeight="1">
      <c r="A224" s="135">
        <v>803</v>
      </c>
      <c r="B224" s="145" t="s">
        <v>215</v>
      </c>
      <c r="C224" s="136" t="e">
        <f>#REF!</f>
        <v>#REF!</v>
      </c>
      <c r="D224" s="140" t="e">
        <f>#REF!</f>
        <v>#REF!</v>
      </c>
      <c r="E224" s="140" t="e">
        <f>#REF!</f>
        <v>#REF!</v>
      </c>
      <c r="F224" s="177" t="e">
        <f>#REF!</f>
        <v>#REF!</v>
      </c>
      <c r="G224" s="143" t="e">
        <f>#REF!</f>
        <v>#REF!</v>
      </c>
      <c r="H224" s="143" t="s">
        <v>215</v>
      </c>
      <c r="I224" s="143"/>
      <c r="J224" s="137" t="str">
        <f>'YARIŞMA BİLGİLERİ'!$F$21</f>
        <v>Erkekler</v>
      </c>
      <c r="K224" s="140" t="str">
        <f t="shared" si="5"/>
        <v>MALATYA-9. Doğu ve Güneydoğu Anadolu Yaz Spor Oyunları</v>
      </c>
      <c r="L224" s="141" t="e">
        <f>#REF!</f>
        <v>#REF!</v>
      </c>
      <c r="M224" s="141" t="s">
        <v>191</v>
      </c>
    </row>
    <row r="225" spans="1:13" ht="24">
      <c r="A225" s="135">
        <v>804</v>
      </c>
      <c r="B225" s="145" t="s">
        <v>99</v>
      </c>
      <c r="C225" s="136" t="e">
        <f>#REF!</f>
        <v>#REF!</v>
      </c>
      <c r="D225" s="140" t="e">
        <f>#REF!</f>
        <v>#REF!</v>
      </c>
      <c r="E225" s="140" t="e">
        <f>#REF!</f>
        <v>#REF!</v>
      </c>
      <c r="F225" s="177" t="e">
        <f>#REF!</f>
        <v>#REF!</v>
      </c>
      <c r="G225" s="138" t="e">
        <f>#REF!</f>
        <v>#REF!</v>
      </c>
      <c r="H225" s="137" t="s">
        <v>99</v>
      </c>
      <c r="I225" s="143"/>
      <c r="J225" s="137" t="str">
        <f>'YARIŞMA BİLGİLERİ'!$F$21</f>
        <v>Erkekler</v>
      </c>
      <c r="K225" s="140" t="str">
        <f t="shared" si="5"/>
        <v>MALATYA-9. Doğu ve Güneydoğu Anadolu Yaz Spor Oyunları</v>
      </c>
      <c r="L225" s="141" t="e">
        <f>#REF!</f>
        <v>#REF!</v>
      </c>
      <c r="M225" s="141" t="s">
        <v>191</v>
      </c>
    </row>
    <row r="226" spans="1:13" ht="24">
      <c r="A226" s="135">
        <v>805</v>
      </c>
      <c r="B226" s="145" t="s">
        <v>99</v>
      </c>
      <c r="C226" s="136" t="e">
        <f>#REF!</f>
        <v>#REF!</v>
      </c>
      <c r="D226" s="140" t="e">
        <f>#REF!</f>
        <v>#REF!</v>
      </c>
      <c r="E226" s="140" t="e">
        <f>#REF!</f>
        <v>#REF!</v>
      </c>
      <c r="F226" s="177" t="e">
        <f>#REF!</f>
        <v>#REF!</v>
      </c>
      <c r="G226" s="138" t="e">
        <f>#REF!</f>
        <v>#REF!</v>
      </c>
      <c r="H226" s="137" t="s">
        <v>99</v>
      </c>
      <c r="I226" s="143"/>
      <c r="J226" s="137" t="str">
        <f>'YARIŞMA BİLGİLERİ'!$F$21</f>
        <v>Erkekler</v>
      </c>
      <c r="K226" s="140" t="str">
        <f t="shared" si="5"/>
        <v>MALATYA-9. Doğu ve Güneydoğu Anadolu Yaz Spor Oyunları</v>
      </c>
      <c r="L226" s="141" t="e">
        <f>#REF!</f>
        <v>#REF!</v>
      </c>
      <c r="M226" s="141" t="s">
        <v>191</v>
      </c>
    </row>
    <row r="227" spans="1:13" ht="24">
      <c r="A227" s="135">
        <v>806</v>
      </c>
      <c r="B227" s="145" t="s">
        <v>99</v>
      </c>
      <c r="C227" s="136" t="e">
        <f>#REF!</f>
        <v>#REF!</v>
      </c>
      <c r="D227" s="140" t="e">
        <f>#REF!</f>
        <v>#REF!</v>
      </c>
      <c r="E227" s="140" t="e">
        <f>#REF!</f>
        <v>#REF!</v>
      </c>
      <c r="F227" s="177" t="e">
        <f>#REF!</f>
        <v>#REF!</v>
      </c>
      <c r="G227" s="138" t="e">
        <f>#REF!</f>
        <v>#REF!</v>
      </c>
      <c r="H227" s="137" t="s">
        <v>99</v>
      </c>
      <c r="I227" s="143"/>
      <c r="J227" s="137" t="str">
        <f>'YARIŞMA BİLGİLERİ'!$F$21</f>
        <v>Erkekler</v>
      </c>
      <c r="K227" s="140" t="str">
        <f t="shared" si="5"/>
        <v>MALATYA-9. Doğu ve Güneydoğu Anadolu Yaz Spor Oyunları</v>
      </c>
      <c r="L227" s="141" t="e">
        <f>#REF!</f>
        <v>#REF!</v>
      </c>
      <c r="M227" s="141" t="s">
        <v>191</v>
      </c>
    </row>
    <row r="228" spans="1:13" ht="24">
      <c r="A228" s="135">
        <v>807</v>
      </c>
      <c r="B228" s="145" t="s">
        <v>99</v>
      </c>
      <c r="C228" s="136" t="e">
        <f>#REF!</f>
        <v>#REF!</v>
      </c>
      <c r="D228" s="140" t="e">
        <f>#REF!</f>
        <v>#REF!</v>
      </c>
      <c r="E228" s="140" t="e">
        <f>#REF!</f>
        <v>#REF!</v>
      </c>
      <c r="F228" s="177" t="e">
        <f>#REF!</f>
        <v>#REF!</v>
      </c>
      <c r="G228" s="138" t="e">
        <f>#REF!</f>
        <v>#REF!</v>
      </c>
      <c r="H228" s="137" t="s">
        <v>99</v>
      </c>
      <c r="I228" s="143"/>
      <c r="J228" s="137" t="str">
        <f>'YARIŞMA BİLGİLERİ'!$F$21</f>
        <v>Erkekler</v>
      </c>
      <c r="K228" s="140" t="str">
        <f t="shared" si="5"/>
        <v>MALATYA-9. Doğu ve Güneydoğu Anadolu Yaz Spor Oyunları</v>
      </c>
      <c r="L228" s="141" t="e">
        <f>#REF!</f>
        <v>#REF!</v>
      </c>
      <c r="M228" s="141" t="s">
        <v>191</v>
      </c>
    </row>
    <row r="229" spans="1:13" ht="24">
      <c r="A229" s="135">
        <v>808</v>
      </c>
      <c r="B229" s="145" t="s">
        <v>99</v>
      </c>
      <c r="C229" s="136" t="e">
        <f>#REF!</f>
        <v>#REF!</v>
      </c>
      <c r="D229" s="140" t="e">
        <f>#REF!</f>
        <v>#REF!</v>
      </c>
      <c r="E229" s="140" t="e">
        <f>#REF!</f>
        <v>#REF!</v>
      </c>
      <c r="F229" s="177" t="e">
        <f>#REF!</f>
        <v>#REF!</v>
      </c>
      <c r="G229" s="138" t="e">
        <f>#REF!</f>
        <v>#REF!</v>
      </c>
      <c r="H229" s="137" t="s">
        <v>99</v>
      </c>
      <c r="I229" s="143"/>
      <c r="J229" s="137" t="str">
        <f>'YARIŞMA BİLGİLERİ'!$F$21</f>
        <v>Erkekler</v>
      </c>
      <c r="K229" s="140" t="str">
        <f t="shared" si="5"/>
        <v>MALATYA-9. Doğu ve Güneydoğu Anadolu Yaz Spor Oyunları</v>
      </c>
      <c r="L229" s="141" t="e">
        <f>#REF!</f>
        <v>#REF!</v>
      </c>
      <c r="M229" s="141" t="s">
        <v>191</v>
      </c>
    </row>
    <row r="230" spans="1:13" ht="24">
      <c r="A230" s="135">
        <v>809</v>
      </c>
      <c r="B230" s="145" t="s">
        <v>99</v>
      </c>
      <c r="C230" s="136" t="e">
        <f>#REF!</f>
        <v>#REF!</v>
      </c>
      <c r="D230" s="140" t="e">
        <f>#REF!</f>
        <v>#REF!</v>
      </c>
      <c r="E230" s="140" t="e">
        <f>#REF!</f>
        <v>#REF!</v>
      </c>
      <c r="F230" s="177" t="e">
        <f>#REF!</f>
        <v>#REF!</v>
      </c>
      <c r="G230" s="138" t="e">
        <f>#REF!</f>
        <v>#REF!</v>
      </c>
      <c r="H230" s="137" t="s">
        <v>99</v>
      </c>
      <c r="I230" s="143"/>
      <c r="J230" s="137" t="str">
        <f>'YARIŞMA BİLGİLERİ'!$F$21</f>
        <v>Erkekler</v>
      </c>
      <c r="K230" s="140" t="str">
        <f t="shared" si="5"/>
        <v>MALATYA-9. Doğu ve Güneydoğu Anadolu Yaz Spor Oyunları</v>
      </c>
      <c r="L230" s="141" t="e">
        <f>#REF!</f>
        <v>#REF!</v>
      </c>
      <c r="M230" s="141" t="s">
        <v>191</v>
      </c>
    </row>
    <row r="231" spans="1:13" ht="24">
      <c r="A231" s="135">
        <v>812</v>
      </c>
      <c r="B231" s="145" t="s">
        <v>99</v>
      </c>
      <c r="C231" s="136" t="e">
        <f>#REF!</f>
        <v>#REF!</v>
      </c>
      <c r="D231" s="140" t="e">
        <f>#REF!</f>
        <v>#REF!</v>
      </c>
      <c r="E231" s="140" t="e">
        <f>#REF!</f>
        <v>#REF!</v>
      </c>
      <c r="F231" s="177" t="e">
        <f>#REF!</f>
        <v>#REF!</v>
      </c>
      <c r="G231" s="138" t="e">
        <f>#REF!</f>
        <v>#REF!</v>
      </c>
      <c r="H231" s="137" t="s">
        <v>99</v>
      </c>
      <c r="I231" s="143"/>
      <c r="J231" s="137" t="str">
        <f>'YARIŞMA BİLGİLERİ'!$F$21</f>
        <v>Erkekler</v>
      </c>
      <c r="K231" s="140" t="str">
        <f t="shared" si="5"/>
        <v>MALATYA-9. Doğu ve Güneydoğu Anadolu Yaz Spor Oyunları</v>
      </c>
      <c r="L231" s="141" t="e">
        <f>#REF!</f>
        <v>#REF!</v>
      </c>
      <c r="M231" s="141" t="s">
        <v>191</v>
      </c>
    </row>
    <row r="232" spans="1:13" ht="24">
      <c r="A232" s="135">
        <v>813</v>
      </c>
      <c r="B232" s="145" t="s">
        <v>99</v>
      </c>
      <c r="C232" s="136" t="e">
        <f>#REF!</f>
        <v>#REF!</v>
      </c>
      <c r="D232" s="140" t="e">
        <f>#REF!</f>
        <v>#REF!</v>
      </c>
      <c r="E232" s="140" t="e">
        <f>#REF!</f>
        <v>#REF!</v>
      </c>
      <c r="F232" s="177" t="e">
        <f>#REF!</f>
        <v>#REF!</v>
      </c>
      <c r="G232" s="138" t="e">
        <f>#REF!</f>
        <v>#REF!</v>
      </c>
      <c r="H232" s="137" t="s">
        <v>99</v>
      </c>
      <c r="I232" s="143"/>
      <c r="J232" s="137" t="str">
        <f>'YARIŞMA BİLGİLERİ'!$F$21</f>
        <v>Erkekler</v>
      </c>
      <c r="K232" s="140" t="str">
        <f t="shared" si="5"/>
        <v>MALATYA-9. Doğu ve Güneydoğu Anadolu Yaz Spor Oyunları</v>
      </c>
      <c r="L232" s="141" t="e">
        <f>#REF!</f>
        <v>#REF!</v>
      </c>
      <c r="M232" s="141" t="s">
        <v>191</v>
      </c>
    </row>
    <row r="233" spans="1:13" ht="24">
      <c r="A233" s="135">
        <v>814</v>
      </c>
      <c r="B233" s="145" t="s">
        <v>99</v>
      </c>
      <c r="C233" s="136" t="e">
        <f>#REF!</f>
        <v>#REF!</v>
      </c>
      <c r="D233" s="140" t="e">
        <f>#REF!</f>
        <v>#REF!</v>
      </c>
      <c r="E233" s="140" t="e">
        <f>#REF!</f>
        <v>#REF!</v>
      </c>
      <c r="F233" s="177" t="e">
        <f>#REF!</f>
        <v>#REF!</v>
      </c>
      <c r="G233" s="138" t="e">
        <f>#REF!</f>
        <v>#REF!</v>
      </c>
      <c r="H233" s="137" t="s">
        <v>99</v>
      </c>
      <c r="I233" s="143"/>
      <c r="J233" s="137" t="str">
        <f>'YARIŞMA BİLGİLERİ'!$F$21</f>
        <v>Erkekler</v>
      </c>
      <c r="K233" s="140" t="str">
        <f t="shared" si="5"/>
        <v>MALATYA-9. Doğu ve Güneydoğu Anadolu Yaz Spor Oyunları</v>
      </c>
      <c r="L233" s="141" t="e">
        <f>#REF!</f>
        <v>#REF!</v>
      </c>
      <c r="M233" s="141" t="s">
        <v>191</v>
      </c>
    </row>
    <row r="234" spans="1:13" ht="24">
      <c r="A234" s="135">
        <v>815</v>
      </c>
      <c r="B234" s="145" t="s">
        <v>99</v>
      </c>
      <c r="C234" s="136" t="e">
        <f>#REF!</f>
        <v>#REF!</v>
      </c>
      <c r="D234" s="140" t="e">
        <f>#REF!</f>
        <v>#REF!</v>
      </c>
      <c r="E234" s="140" t="e">
        <f>#REF!</f>
        <v>#REF!</v>
      </c>
      <c r="F234" s="177" t="e">
        <f>#REF!</f>
        <v>#REF!</v>
      </c>
      <c r="G234" s="138" t="e">
        <f>#REF!</f>
        <v>#REF!</v>
      </c>
      <c r="H234" s="137" t="s">
        <v>99</v>
      </c>
      <c r="I234" s="143"/>
      <c r="J234" s="137" t="str">
        <f>'YARIŞMA BİLGİLERİ'!$F$21</f>
        <v>Erkekler</v>
      </c>
      <c r="K234" s="140" t="str">
        <f aca="true" t="shared" si="6" ref="K234:K258">CONCATENATE(K$1,"-",A$1)</f>
        <v>MALATYA-9. Doğu ve Güneydoğu Anadolu Yaz Spor Oyunları</v>
      </c>
      <c r="L234" s="141" t="e">
        <f>#REF!</f>
        <v>#REF!</v>
      </c>
      <c r="M234" s="141" t="s">
        <v>191</v>
      </c>
    </row>
    <row r="235" spans="1:13" ht="24">
      <c r="A235" s="135">
        <v>816</v>
      </c>
      <c r="B235" s="145" t="s">
        <v>99</v>
      </c>
      <c r="C235" s="136" t="e">
        <f>#REF!</f>
        <v>#REF!</v>
      </c>
      <c r="D235" s="140" t="e">
        <f>#REF!</f>
        <v>#REF!</v>
      </c>
      <c r="E235" s="140" t="e">
        <f>#REF!</f>
        <v>#REF!</v>
      </c>
      <c r="F235" s="177" t="e">
        <f>#REF!</f>
        <v>#REF!</v>
      </c>
      <c r="G235" s="138" t="e">
        <f>#REF!</f>
        <v>#REF!</v>
      </c>
      <c r="H235" s="137" t="s">
        <v>99</v>
      </c>
      <c r="I235" s="143"/>
      <c r="J235" s="137" t="str">
        <f>'YARIŞMA BİLGİLERİ'!$F$21</f>
        <v>Erkekler</v>
      </c>
      <c r="K235" s="140" t="str">
        <f t="shared" si="6"/>
        <v>MALATYA-9. Doğu ve Güneydoğu Anadolu Yaz Spor Oyunları</v>
      </c>
      <c r="L235" s="141" t="e">
        <f>#REF!</f>
        <v>#REF!</v>
      </c>
      <c r="M235" s="141" t="s">
        <v>191</v>
      </c>
    </row>
    <row r="236" spans="1:13" ht="24">
      <c r="A236" s="135">
        <v>817</v>
      </c>
      <c r="B236" s="145" t="s">
        <v>99</v>
      </c>
      <c r="C236" s="136" t="e">
        <f>#REF!</f>
        <v>#REF!</v>
      </c>
      <c r="D236" s="140" t="e">
        <f>#REF!</f>
        <v>#REF!</v>
      </c>
      <c r="E236" s="140" t="e">
        <f>#REF!</f>
        <v>#REF!</v>
      </c>
      <c r="F236" s="177" t="e">
        <f>#REF!</f>
        <v>#REF!</v>
      </c>
      <c r="G236" s="138" t="e">
        <f>#REF!</f>
        <v>#REF!</v>
      </c>
      <c r="H236" s="137" t="s">
        <v>99</v>
      </c>
      <c r="I236" s="143"/>
      <c r="J236" s="137" t="str">
        <f>'YARIŞMA BİLGİLERİ'!$F$21</f>
        <v>Erkekler</v>
      </c>
      <c r="K236" s="140" t="str">
        <f t="shared" si="6"/>
        <v>MALATYA-9. Doğu ve Güneydoğu Anadolu Yaz Spor Oyunları</v>
      </c>
      <c r="L236" s="141" t="e">
        <f>#REF!</f>
        <v>#REF!</v>
      </c>
      <c r="M236" s="141" t="s">
        <v>191</v>
      </c>
    </row>
    <row r="237" spans="1:13" ht="24">
      <c r="A237" s="135">
        <v>818</v>
      </c>
      <c r="B237" s="145" t="s">
        <v>99</v>
      </c>
      <c r="C237" s="136" t="e">
        <f>#REF!</f>
        <v>#REF!</v>
      </c>
      <c r="D237" s="140" t="e">
        <f>#REF!</f>
        <v>#REF!</v>
      </c>
      <c r="E237" s="140" t="e">
        <f>#REF!</f>
        <v>#REF!</v>
      </c>
      <c r="F237" s="177" t="e">
        <f>#REF!</f>
        <v>#REF!</v>
      </c>
      <c r="G237" s="138" t="e">
        <f>#REF!</f>
        <v>#REF!</v>
      </c>
      <c r="H237" s="137" t="s">
        <v>99</v>
      </c>
      <c r="I237" s="143"/>
      <c r="J237" s="137" t="str">
        <f>'YARIŞMA BİLGİLERİ'!$F$21</f>
        <v>Erkekler</v>
      </c>
      <c r="K237" s="140" t="str">
        <f t="shared" si="6"/>
        <v>MALATYA-9. Doğu ve Güneydoğu Anadolu Yaz Spor Oyunları</v>
      </c>
      <c r="L237" s="141" t="e">
        <f>#REF!</f>
        <v>#REF!</v>
      </c>
      <c r="M237" s="141" t="s">
        <v>191</v>
      </c>
    </row>
    <row r="238" spans="1:13" ht="24">
      <c r="A238" s="135">
        <v>819</v>
      </c>
      <c r="B238" s="145" t="s">
        <v>99</v>
      </c>
      <c r="C238" s="136" t="e">
        <f>#REF!</f>
        <v>#REF!</v>
      </c>
      <c r="D238" s="140" t="e">
        <f>#REF!</f>
        <v>#REF!</v>
      </c>
      <c r="E238" s="140" t="e">
        <f>#REF!</f>
        <v>#REF!</v>
      </c>
      <c r="F238" s="177" t="e">
        <f>#REF!</f>
        <v>#REF!</v>
      </c>
      <c r="G238" s="138" t="e">
        <f>#REF!</f>
        <v>#REF!</v>
      </c>
      <c r="H238" s="137" t="s">
        <v>99</v>
      </c>
      <c r="I238" s="143"/>
      <c r="J238" s="137" t="str">
        <f>'YARIŞMA BİLGİLERİ'!$F$21</f>
        <v>Erkekler</v>
      </c>
      <c r="K238" s="140" t="str">
        <f t="shared" si="6"/>
        <v>MALATYA-9. Doğu ve Güneydoğu Anadolu Yaz Spor Oyunları</v>
      </c>
      <c r="L238" s="141" t="e">
        <f>#REF!</f>
        <v>#REF!</v>
      </c>
      <c r="M238" s="141" t="s">
        <v>191</v>
      </c>
    </row>
    <row r="239" spans="1:13" ht="24">
      <c r="A239" s="135">
        <v>832</v>
      </c>
      <c r="B239" s="199" t="s">
        <v>143</v>
      </c>
      <c r="C239" s="201" t="e">
        <f>#REF!</f>
        <v>#REF!</v>
      </c>
      <c r="D239" s="203" t="e">
        <f>#REF!</f>
        <v>#REF!</v>
      </c>
      <c r="E239" s="203" t="e">
        <f>#REF!</f>
        <v>#REF!</v>
      </c>
      <c r="F239" s="204" t="e">
        <f>#REF!</f>
        <v>#REF!</v>
      </c>
      <c r="G239" s="202" t="e">
        <f>#REF!</f>
        <v>#REF!</v>
      </c>
      <c r="H239" s="143" t="s">
        <v>143</v>
      </c>
      <c r="I239" s="143" t="e">
        <f>#REF!</f>
        <v>#REF!</v>
      </c>
      <c r="J239" s="137" t="str">
        <f>'YARIŞMA BİLGİLERİ'!$F$21</f>
        <v>Erkekler</v>
      </c>
      <c r="K239" s="235" t="str">
        <f t="shared" si="6"/>
        <v>MALATYA-9. Doğu ve Güneydoğu Anadolu Yaz Spor Oyunları</v>
      </c>
      <c r="L239" s="141" t="e">
        <f>#REF!</f>
        <v>#REF!</v>
      </c>
      <c r="M239" s="141" t="s">
        <v>191</v>
      </c>
    </row>
    <row r="240" spans="1:13" ht="24">
      <c r="A240" s="135">
        <v>833</v>
      </c>
      <c r="B240" s="199" t="s">
        <v>143</v>
      </c>
      <c r="C240" s="201" t="e">
        <f>#REF!</f>
        <v>#REF!</v>
      </c>
      <c r="D240" s="203" t="e">
        <f>#REF!</f>
        <v>#REF!</v>
      </c>
      <c r="E240" s="203" t="e">
        <f>#REF!</f>
        <v>#REF!</v>
      </c>
      <c r="F240" s="204" t="e">
        <f>#REF!</f>
        <v>#REF!</v>
      </c>
      <c r="G240" s="202" t="e">
        <f>#REF!</f>
        <v>#REF!</v>
      </c>
      <c r="H240" s="143" t="s">
        <v>143</v>
      </c>
      <c r="I240" s="143" t="e">
        <f>#REF!</f>
        <v>#REF!</v>
      </c>
      <c r="J240" s="137" t="str">
        <f>'YARIŞMA BİLGİLERİ'!$F$21</f>
        <v>Erkekler</v>
      </c>
      <c r="K240" s="235" t="str">
        <f t="shared" si="6"/>
        <v>MALATYA-9. Doğu ve Güneydoğu Anadolu Yaz Spor Oyunları</v>
      </c>
      <c r="L240" s="141" t="e">
        <f>#REF!</f>
        <v>#REF!</v>
      </c>
      <c r="M240" s="141" t="s">
        <v>191</v>
      </c>
    </row>
    <row r="241" spans="1:13" ht="24">
      <c r="A241" s="135">
        <v>834</v>
      </c>
      <c r="B241" s="199" t="s">
        <v>143</v>
      </c>
      <c r="C241" s="201" t="e">
        <f>#REF!</f>
        <v>#REF!</v>
      </c>
      <c r="D241" s="203" t="e">
        <f>#REF!</f>
        <v>#REF!</v>
      </c>
      <c r="E241" s="203" t="e">
        <f>#REF!</f>
        <v>#REF!</v>
      </c>
      <c r="F241" s="204" t="e">
        <f>#REF!</f>
        <v>#REF!</v>
      </c>
      <c r="G241" s="202" t="e">
        <f>#REF!</f>
        <v>#REF!</v>
      </c>
      <c r="H241" s="143" t="s">
        <v>143</v>
      </c>
      <c r="I241" s="143" t="e">
        <f>#REF!</f>
        <v>#REF!</v>
      </c>
      <c r="J241" s="137" t="str">
        <f>'YARIŞMA BİLGİLERİ'!$F$21</f>
        <v>Erkekler</v>
      </c>
      <c r="K241" s="235" t="str">
        <f t="shared" si="6"/>
        <v>MALATYA-9. Doğu ve Güneydoğu Anadolu Yaz Spor Oyunları</v>
      </c>
      <c r="L241" s="141" t="e">
        <f>#REF!</f>
        <v>#REF!</v>
      </c>
      <c r="M241" s="141" t="s">
        <v>191</v>
      </c>
    </row>
    <row r="242" spans="1:13" ht="24">
      <c r="A242" s="135">
        <v>835</v>
      </c>
      <c r="B242" s="199" t="s">
        <v>143</v>
      </c>
      <c r="C242" s="201" t="e">
        <f>#REF!</f>
        <v>#REF!</v>
      </c>
      <c r="D242" s="203" t="e">
        <f>#REF!</f>
        <v>#REF!</v>
      </c>
      <c r="E242" s="203" t="e">
        <f>#REF!</f>
        <v>#REF!</v>
      </c>
      <c r="F242" s="204" t="e">
        <f>#REF!</f>
        <v>#REF!</v>
      </c>
      <c r="G242" s="202" t="e">
        <f>#REF!</f>
        <v>#REF!</v>
      </c>
      <c r="H242" s="143" t="s">
        <v>143</v>
      </c>
      <c r="I242" s="143" t="e">
        <f>#REF!</f>
        <v>#REF!</v>
      </c>
      <c r="J242" s="137" t="str">
        <f>'YARIŞMA BİLGİLERİ'!$F$21</f>
        <v>Erkekler</v>
      </c>
      <c r="K242" s="235" t="str">
        <f t="shared" si="6"/>
        <v>MALATYA-9. Doğu ve Güneydoğu Anadolu Yaz Spor Oyunları</v>
      </c>
      <c r="L242" s="141" t="e">
        <f>#REF!</f>
        <v>#REF!</v>
      </c>
      <c r="M242" s="141" t="s">
        <v>191</v>
      </c>
    </row>
    <row r="243" spans="1:13" ht="24">
      <c r="A243" s="135">
        <v>836</v>
      </c>
      <c r="B243" s="199" t="s">
        <v>143</v>
      </c>
      <c r="C243" s="201" t="e">
        <f>#REF!</f>
        <v>#REF!</v>
      </c>
      <c r="D243" s="203" t="e">
        <f>#REF!</f>
        <v>#REF!</v>
      </c>
      <c r="E243" s="203" t="e">
        <f>#REF!</f>
        <v>#REF!</v>
      </c>
      <c r="F243" s="204" t="e">
        <f>#REF!</f>
        <v>#REF!</v>
      </c>
      <c r="G243" s="202" t="e">
        <f>#REF!</f>
        <v>#REF!</v>
      </c>
      <c r="H243" s="143" t="s">
        <v>143</v>
      </c>
      <c r="I243" s="143" t="e">
        <f>#REF!</f>
        <v>#REF!</v>
      </c>
      <c r="J243" s="137" t="str">
        <f>'YARIŞMA BİLGİLERİ'!$F$21</f>
        <v>Erkekler</v>
      </c>
      <c r="K243" s="235" t="str">
        <f t="shared" si="6"/>
        <v>MALATYA-9. Doğu ve Güneydoğu Anadolu Yaz Spor Oyunları</v>
      </c>
      <c r="L243" s="141" t="e">
        <f>#REF!</f>
        <v>#REF!</v>
      </c>
      <c r="M243" s="141" t="s">
        <v>191</v>
      </c>
    </row>
    <row r="244" spans="1:13" ht="24">
      <c r="A244" s="135">
        <v>837</v>
      </c>
      <c r="B244" s="199" t="s">
        <v>143</v>
      </c>
      <c r="C244" s="201" t="e">
        <f>#REF!</f>
        <v>#REF!</v>
      </c>
      <c r="D244" s="203" t="e">
        <f>#REF!</f>
        <v>#REF!</v>
      </c>
      <c r="E244" s="203" t="e">
        <f>#REF!</f>
        <v>#REF!</v>
      </c>
      <c r="F244" s="204" t="e">
        <f>#REF!</f>
        <v>#REF!</v>
      </c>
      <c r="G244" s="202" t="e">
        <f>#REF!</f>
        <v>#REF!</v>
      </c>
      <c r="H244" s="143" t="s">
        <v>143</v>
      </c>
      <c r="I244" s="143" t="e">
        <f>#REF!</f>
        <v>#REF!</v>
      </c>
      <c r="J244" s="137" t="str">
        <f>'YARIŞMA BİLGİLERİ'!$F$21</f>
        <v>Erkekler</v>
      </c>
      <c r="K244" s="235" t="str">
        <f t="shared" si="6"/>
        <v>MALATYA-9. Doğu ve Güneydoğu Anadolu Yaz Spor Oyunları</v>
      </c>
      <c r="L244" s="141" t="e">
        <f>#REF!</f>
        <v>#REF!</v>
      </c>
      <c r="M244" s="141" t="s">
        <v>191</v>
      </c>
    </row>
    <row r="245" spans="1:13" ht="24">
      <c r="A245" s="135">
        <v>838</v>
      </c>
      <c r="B245" s="199" t="s">
        <v>143</v>
      </c>
      <c r="C245" s="201" t="e">
        <f>#REF!</f>
        <v>#REF!</v>
      </c>
      <c r="D245" s="203" t="e">
        <f>#REF!</f>
        <v>#REF!</v>
      </c>
      <c r="E245" s="203" t="e">
        <f>#REF!</f>
        <v>#REF!</v>
      </c>
      <c r="F245" s="204" t="e">
        <f>#REF!</f>
        <v>#REF!</v>
      </c>
      <c r="G245" s="202" t="e">
        <f>#REF!</f>
        <v>#REF!</v>
      </c>
      <c r="H245" s="143" t="s">
        <v>143</v>
      </c>
      <c r="I245" s="143" t="e">
        <f>#REF!</f>
        <v>#REF!</v>
      </c>
      <c r="J245" s="137" t="str">
        <f>'YARIŞMA BİLGİLERİ'!$F$21</f>
        <v>Erkekler</v>
      </c>
      <c r="K245" s="235" t="str">
        <f t="shared" si="6"/>
        <v>MALATYA-9. Doğu ve Güneydoğu Anadolu Yaz Spor Oyunları</v>
      </c>
      <c r="L245" s="141" t="e">
        <f>#REF!</f>
        <v>#REF!</v>
      </c>
      <c r="M245" s="141" t="s">
        <v>191</v>
      </c>
    </row>
    <row r="246" spans="1:13" ht="24">
      <c r="A246" s="135">
        <v>839</v>
      </c>
      <c r="B246" s="199" t="s">
        <v>143</v>
      </c>
      <c r="C246" s="201" t="e">
        <f>#REF!</f>
        <v>#REF!</v>
      </c>
      <c r="D246" s="203" t="e">
        <f>#REF!</f>
        <v>#REF!</v>
      </c>
      <c r="E246" s="203" t="e">
        <f>#REF!</f>
        <v>#REF!</v>
      </c>
      <c r="F246" s="204" t="e">
        <f>#REF!</f>
        <v>#REF!</v>
      </c>
      <c r="G246" s="202" t="e">
        <f>#REF!</f>
        <v>#REF!</v>
      </c>
      <c r="H246" s="143" t="s">
        <v>143</v>
      </c>
      <c r="I246" s="143" t="e">
        <f>#REF!</f>
        <v>#REF!</v>
      </c>
      <c r="J246" s="137" t="str">
        <f>'YARIŞMA BİLGİLERİ'!$F$21</f>
        <v>Erkekler</v>
      </c>
      <c r="K246" s="235" t="str">
        <f t="shared" si="6"/>
        <v>MALATYA-9. Doğu ve Güneydoğu Anadolu Yaz Spor Oyunları</v>
      </c>
      <c r="L246" s="141" t="e">
        <f>#REF!</f>
        <v>#REF!</v>
      </c>
      <c r="M246" s="141" t="s">
        <v>191</v>
      </c>
    </row>
    <row r="247" spans="1:13" ht="24">
      <c r="A247" s="135">
        <v>840</v>
      </c>
      <c r="B247" s="199" t="s">
        <v>143</v>
      </c>
      <c r="C247" s="201" t="e">
        <f>#REF!</f>
        <v>#REF!</v>
      </c>
      <c r="D247" s="203" t="e">
        <f>#REF!</f>
        <v>#REF!</v>
      </c>
      <c r="E247" s="203" t="e">
        <f>#REF!</f>
        <v>#REF!</v>
      </c>
      <c r="F247" s="204" t="e">
        <f>#REF!</f>
        <v>#REF!</v>
      </c>
      <c r="G247" s="202" t="e">
        <f>#REF!</f>
        <v>#REF!</v>
      </c>
      <c r="H247" s="143" t="s">
        <v>143</v>
      </c>
      <c r="I247" s="143" t="e">
        <f>#REF!</f>
        <v>#REF!</v>
      </c>
      <c r="J247" s="137" t="str">
        <f>'YARIŞMA BİLGİLERİ'!$F$21</f>
        <v>Erkekler</v>
      </c>
      <c r="K247" s="235" t="str">
        <f t="shared" si="6"/>
        <v>MALATYA-9. Doğu ve Güneydoğu Anadolu Yaz Spor Oyunları</v>
      </c>
      <c r="L247" s="141" t="e">
        <f>#REF!</f>
        <v>#REF!</v>
      </c>
      <c r="M247" s="141" t="s">
        <v>191</v>
      </c>
    </row>
    <row r="248" spans="1:13" ht="24">
      <c r="A248" s="135">
        <v>841</v>
      </c>
      <c r="B248" s="199" t="s">
        <v>143</v>
      </c>
      <c r="C248" s="201" t="e">
        <f>#REF!</f>
        <v>#REF!</v>
      </c>
      <c r="D248" s="203" t="e">
        <f>#REF!</f>
        <v>#REF!</v>
      </c>
      <c r="E248" s="203" t="e">
        <f>#REF!</f>
        <v>#REF!</v>
      </c>
      <c r="F248" s="204" t="e">
        <f>#REF!</f>
        <v>#REF!</v>
      </c>
      <c r="G248" s="202" t="e">
        <f>#REF!</f>
        <v>#REF!</v>
      </c>
      <c r="H248" s="143" t="s">
        <v>143</v>
      </c>
      <c r="I248" s="143" t="e">
        <f>#REF!</f>
        <v>#REF!</v>
      </c>
      <c r="J248" s="137" t="str">
        <f>'YARIŞMA BİLGİLERİ'!$F$21</f>
        <v>Erkekler</v>
      </c>
      <c r="K248" s="235" t="str">
        <f t="shared" si="6"/>
        <v>MALATYA-9. Doğu ve Güneydoğu Anadolu Yaz Spor Oyunları</v>
      </c>
      <c r="L248" s="141" t="e">
        <f>#REF!</f>
        <v>#REF!</v>
      </c>
      <c r="M248" s="141" t="s">
        <v>191</v>
      </c>
    </row>
    <row r="249" spans="1:13" ht="24">
      <c r="A249" s="135">
        <v>857</v>
      </c>
      <c r="B249" s="199" t="s">
        <v>142</v>
      </c>
      <c r="C249" s="201" t="e">
        <f>#REF!</f>
        <v>#REF!</v>
      </c>
      <c r="D249" s="203" t="e">
        <f>#REF!</f>
        <v>#REF!</v>
      </c>
      <c r="E249" s="203" t="e">
        <f>#REF!</f>
        <v>#REF!</v>
      </c>
      <c r="F249" s="204" t="e">
        <f>#REF!</f>
        <v>#REF!</v>
      </c>
      <c r="G249" s="202" t="e">
        <f>#REF!</f>
        <v>#REF!</v>
      </c>
      <c r="H249" s="143" t="s">
        <v>142</v>
      </c>
      <c r="I249" s="143" t="e">
        <f>#REF!</f>
        <v>#REF!</v>
      </c>
      <c r="J249" s="137" t="str">
        <f>'YARIŞMA BİLGİLERİ'!$F$21</f>
        <v>Erkekler</v>
      </c>
      <c r="K249" s="235" t="str">
        <f t="shared" si="6"/>
        <v>MALATYA-9. Doğu ve Güneydoğu Anadolu Yaz Spor Oyunları</v>
      </c>
      <c r="L249" s="141" t="e">
        <f>#REF!</f>
        <v>#REF!</v>
      </c>
      <c r="M249" s="141" t="s">
        <v>191</v>
      </c>
    </row>
    <row r="250" spans="1:13" ht="24">
      <c r="A250" s="135">
        <v>858</v>
      </c>
      <c r="B250" s="199" t="s">
        <v>142</v>
      </c>
      <c r="C250" s="201" t="e">
        <f>#REF!</f>
        <v>#REF!</v>
      </c>
      <c r="D250" s="203" t="e">
        <f>#REF!</f>
        <v>#REF!</v>
      </c>
      <c r="E250" s="203" t="e">
        <f>#REF!</f>
        <v>#REF!</v>
      </c>
      <c r="F250" s="204" t="e">
        <f>#REF!</f>
        <v>#REF!</v>
      </c>
      <c r="G250" s="202" t="e">
        <f>#REF!</f>
        <v>#REF!</v>
      </c>
      <c r="H250" s="143" t="s">
        <v>142</v>
      </c>
      <c r="I250" s="143" t="e">
        <f>#REF!</f>
        <v>#REF!</v>
      </c>
      <c r="J250" s="137" t="str">
        <f>'YARIŞMA BİLGİLERİ'!$F$21</f>
        <v>Erkekler</v>
      </c>
      <c r="K250" s="235" t="str">
        <f t="shared" si="6"/>
        <v>MALATYA-9. Doğu ve Güneydoğu Anadolu Yaz Spor Oyunları</v>
      </c>
      <c r="L250" s="141" t="e">
        <f>#REF!</f>
        <v>#REF!</v>
      </c>
      <c r="M250" s="141" t="s">
        <v>191</v>
      </c>
    </row>
    <row r="251" spans="1:13" ht="24">
      <c r="A251" s="135">
        <v>859</v>
      </c>
      <c r="B251" s="199" t="s">
        <v>142</v>
      </c>
      <c r="C251" s="201" t="e">
        <f>#REF!</f>
        <v>#REF!</v>
      </c>
      <c r="D251" s="203" t="e">
        <f>#REF!</f>
        <v>#REF!</v>
      </c>
      <c r="E251" s="203" t="e">
        <f>#REF!</f>
        <v>#REF!</v>
      </c>
      <c r="F251" s="204" t="e">
        <f>#REF!</f>
        <v>#REF!</v>
      </c>
      <c r="G251" s="202" t="e">
        <f>#REF!</f>
        <v>#REF!</v>
      </c>
      <c r="H251" s="143" t="s">
        <v>142</v>
      </c>
      <c r="I251" s="143" t="e">
        <f>#REF!</f>
        <v>#REF!</v>
      </c>
      <c r="J251" s="137" t="str">
        <f>'YARIŞMA BİLGİLERİ'!$F$21</f>
        <v>Erkekler</v>
      </c>
      <c r="K251" s="235" t="str">
        <f t="shared" si="6"/>
        <v>MALATYA-9. Doğu ve Güneydoğu Anadolu Yaz Spor Oyunları</v>
      </c>
      <c r="L251" s="141" t="e">
        <f>#REF!</f>
        <v>#REF!</v>
      </c>
      <c r="M251" s="141" t="s">
        <v>191</v>
      </c>
    </row>
    <row r="252" spans="1:13" ht="24">
      <c r="A252" s="135">
        <v>860</v>
      </c>
      <c r="B252" s="199" t="s">
        <v>142</v>
      </c>
      <c r="C252" s="201" t="e">
        <f>#REF!</f>
        <v>#REF!</v>
      </c>
      <c r="D252" s="203" t="e">
        <f>#REF!</f>
        <v>#REF!</v>
      </c>
      <c r="E252" s="203" t="e">
        <f>#REF!</f>
        <v>#REF!</v>
      </c>
      <c r="F252" s="204" t="e">
        <f>#REF!</f>
        <v>#REF!</v>
      </c>
      <c r="G252" s="202" t="e">
        <f>#REF!</f>
        <v>#REF!</v>
      </c>
      <c r="H252" s="143" t="s">
        <v>142</v>
      </c>
      <c r="I252" s="143" t="e">
        <f>#REF!</f>
        <v>#REF!</v>
      </c>
      <c r="J252" s="137" t="str">
        <f>'YARIŞMA BİLGİLERİ'!$F$21</f>
        <v>Erkekler</v>
      </c>
      <c r="K252" s="235" t="str">
        <f t="shared" si="6"/>
        <v>MALATYA-9. Doğu ve Güneydoğu Anadolu Yaz Spor Oyunları</v>
      </c>
      <c r="L252" s="141" t="e">
        <f>#REF!</f>
        <v>#REF!</v>
      </c>
      <c r="M252" s="141" t="s">
        <v>191</v>
      </c>
    </row>
    <row r="253" spans="1:13" ht="24">
      <c r="A253" s="135">
        <v>861</v>
      </c>
      <c r="B253" s="199" t="s">
        <v>142</v>
      </c>
      <c r="C253" s="201" t="e">
        <f>#REF!</f>
        <v>#REF!</v>
      </c>
      <c r="D253" s="203" t="e">
        <f>#REF!</f>
        <v>#REF!</v>
      </c>
      <c r="E253" s="203" t="e">
        <f>#REF!</f>
        <v>#REF!</v>
      </c>
      <c r="F253" s="204" t="e">
        <f>#REF!</f>
        <v>#REF!</v>
      </c>
      <c r="G253" s="202" t="e">
        <f>#REF!</f>
        <v>#REF!</v>
      </c>
      <c r="H253" s="143" t="s">
        <v>142</v>
      </c>
      <c r="I253" s="143" t="e">
        <f>#REF!</f>
        <v>#REF!</v>
      </c>
      <c r="J253" s="137" t="str">
        <f>'YARIŞMA BİLGİLERİ'!$F$21</f>
        <v>Erkekler</v>
      </c>
      <c r="K253" s="235" t="str">
        <f t="shared" si="6"/>
        <v>MALATYA-9. Doğu ve Güneydoğu Anadolu Yaz Spor Oyunları</v>
      </c>
      <c r="L253" s="141" t="e">
        <f>#REF!</f>
        <v>#REF!</v>
      </c>
      <c r="M253" s="141" t="s">
        <v>191</v>
      </c>
    </row>
    <row r="254" spans="1:13" ht="24">
      <c r="A254" s="135">
        <v>862</v>
      </c>
      <c r="B254" s="199" t="s">
        <v>142</v>
      </c>
      <c r="C254" s="201" t="e">
        <f>#REF!</f>
        <v>#REF!</v>
      </c>
      <c r="D254" s="203" t="e">
        <f>#REF!</f>
        <v>#REF!</v>
      </c>
      <c r="E254" s="203" t="e">
        <f>#REF!</f>
        <v>#REF!</v>
      </c>
      <c r="F254" s="204" t="e">
        <f>#REF!</f>
        <v>#REF!</v>
      </c>
      <c r="G254" s="202" t="e">
        <f>#REF!</f>
        <v>#REF!</v>
      </c>
      <c r="H254" s="143" t="s">
        <v>142</v>
      </c>
      <c r="I254" s="143" t="e">
        <f>#REF!</f>
        <v>#REF!</v>
      </c>
      <c r="J254" s="137" t="str">
        <f>'YARIŞMA BİLGİLERİ'!$F$21</f>
        <v>Erkekler</v>
      </c>
      <c r="K254" s="235" t="str">
        <f t="shared" si="6"/>
        <v>MALATYA-9. Doğu ve Güneydoğu Anadolu Yaz Spor Oyunları</v>
      </c>
      <c r="L254" s="141" t="e">
        <f>#REF!</f>
        <v>#REF!</v>
      </c>
      <c r="M254" s="141" t="s">
        <v>191</v>
      </c>
    </row>
    <row r="255" spans="1:13" ht="24">
      <c r="A255" s="135">
        <v>863</v>
      </c>
      <c r="B255" s="199" t="s">
        <v>142</v>
      </c>
      <c r="C255" s="201" t="e">
        <f>#REF!</f>
        <v>#REF!</v>
      </c>
      <c r="D255" s="203" t="e">
        <f>#REF!</f>
        <v>#REF!</v>
      </c>
      <c r="E255" s="203" t="e">
        <f>#REF!</f>
        <v>#REF!</v>
      </c>
      <c r="F255" s="204" t="e">
        <f>#REF!</f>
        <v>#REF!</v>
      </c>
      <c r="G255" s="202" t="e">
        <f>#REF!</f>
        <v>#REF!</v>
      </c>
      <c r="H255" s="143" t="s">
        <v>142</v>
      </c>
      <c r="I255" s="143" t="e">
        <f>#REF!</f>
        <v>#REF!</v>
      </c>
      <c r="J255" s="137" t="str">
        <f>'YARIŞMA BİLGİLERİ'!$F$21</f>
        <v>Erkekler</v>
      </c>
      <c r="K255" s="235" t="str">
        <f t="shared" si="6"/>
        <v>MALATYA-9. Doğu ve Güneydoğu Anadolu Yaz Spor Oyunları</v>
      </c>
      <c r="L255" s="141" t="e">
        <f>#REF!</f>
        <v>#REF!</v>
      </c>
      <c r="M255" s="141" t="s">
        <v>191</v>
      </c>
    </row>
    <row r="256" spans="1:13" ht="24">
      <c r="A256" s="135">
        <v>864</v>
      </c>
      <c r="B256" s="199" t="s">
        <v>142</v>
      </c>
      <c r="C256" s="201" t="e">
        <f>#REF!</f>
        <v>#REF!</v>
      </c>
      <c r="D256" s="203" t="e">
        <f>#REF!</f>
        <v>#REF!</v>
      </c>
      <c r="E256" s="203" t="e">
        <f>#REF!</f>
        <v>#REF!</v>
      </c>
      <c r="F256" s="204" t="e">
        <f>#REF!</f>
        <v>#REF!</v>
      </c>
      <c r="G256" s="202" t="e">
        <f>#REF!</f>
        <v>#REF!</v>
      </c>
      <c r="H256" s="143" t="s">
        <v>142</v>
      </c>
      <c r="I256" s="143" t="e">
        <f>#REF!</f>
        <v>#REF!</v>
      </c>
      <c r="J256" s="137" t="str">
        <f>'YARIŞMA BİLGİLERİ'!$F$21</f>
        <v>Erkekler</v>
      </c>
      <c r="K256" s="235" t="str">
        <f t="shared" si="6"/>
        <v>MALATYA-9. Doğu ve Güneydoğu Anadolu Yaz Spor Oyunları</v>
      </c>
      <c r="L256" s="141" t="e">
        <f>#REF!</f>
        <v>#REF!</v>
      </c>
      <c r="M256" s="141" t="s">
        <v>191</v>
      </c>
    </row>
    <row r="257" spans="1:13" ht="24">
      <c r="A257" s="135">
        <v>865</v>
      </c>
      <c r="B257" s="199" t="s">
        <v>142</v>
      </c>
      <c r="C257" s="201" t="e">
        <f>#REF!</f>
        <v>#REF!</v>
      </c>
      <c r="D257" s="203" t="e">
        <f>#REF!</f>
        <v>#REF!</v>
      </c>
      <c r="E257" s="203" t="e">
        <f>#REF!</f>
        <v>#REF!</v>
      </c>
      <c r="F257" s="204" t="e">
        <f>#REF!</f>
        <v>#REF!</v>
      </c>
      <c r="G257" s="202" t="e">
        <f>#REF!</f>
        <v>#REF!</v>
      </c>
      <c r="H257" s="143" t="s">
        <v>142</v>
      </c>
      <c r="I257" s="143" t="e">
        <f>#REF!</f>
        <v>#REF!</v>
      </c>
      <c r="J257" s="137" t="str">
        <f>'YARIŞMA BİLGİLERİ'!$F$21</f>
        <v>Erkekler</v>
      </c>
      <c r="K257" s="235" t="str">
        <f t="shared" si="6"/>
        <v>MALATYA-9. Doğu ve Güneydoğu Anadolu Yaz Spor Oyunları</v>
      </c>
      <c r="L257" s="141" t="e">
        <f>#REF!</f>
        <v>#REF!</v>
      </c>
      <c r="M257" s="141" t="s">
        <v>191</v>
      </c>
    </row>
    <row r="258" spans="1:13" ht="24">
      <c r="A258" s="135">
        <v>866</v>
      </c>
      <c r="B258" s="199" t="s">
        <v>142</v>
      </c>
      <c r="C258" s="201" t="e">
        <f>#REF!</f>
        <v>#REF!</v>
      </c>
      <c r="D258" s="203" t="e">
        <f>#REF!</f>
        <v>#REF!</v>
      </c>
      <c r="E258" s="203" t="e">
        <f>#REF!</f>
        <v>#REF!</v>
      </c>
      <c r="F258" s="204" t="e">
        <f>#REF!</f>
        <v>#REF!</v>
      </c>
      <c r="G258" s="202" t="e">
        <f>#REF!</f>
        <v>#REF!</v>
      </c>
      <c r="H258" s="143" t="s">
        <v>142</v>
      </c>
      <c r="I258" s="143" t="e">
        <f>#REF!</f>
        <v>#REF!</v>
      </c>
      <c r="J258" s="137" t="str">
        <f>'YARIŞMA BİLGİLERİ'!$F$21</f>
        <v>Erkekler</v>
      </c>
      <c r="K258" s="235" t="str">
        <f t="shared" si="6"/>
        <v>MALATYA-9. Doğu ve Güneydoğu Anadolu Yaz Spor Oyunları</v>
      </c>
      <c r="L258" s="141" t="e">
        <f>#REF!</f>
        <v>#REF!</v>
      </c>
      <c r="M258" s="141" t="s">
        <v>191</v>
      </c>
    </row>
    <row r="259" spans="1:13" ht="24">
      <c r="A259" s="135">
        <v>882</v>
      </c>
      <c r="B259" s="145" t="s">
        <v>47</v>
      </c>
      <c r="C259" s="136">
        <f>Uzun!D8</f>
        <v>35431</v>
      </c>
      <c r="D259" s="140" t="str">
        <f>Uzun!E8</f>
        <v>EMRE DALKIRAN</v>
      </c>
      <c r="E259" s="140" t="str">
        <f>Uzun!F8</f>
        <v>GAZİANTEP</v>
      </c>
      <c r="F259" s="176">
        <f>Uzun!N8</f>
        <v>644</v>
      </c>
      <c r="G259" s="138">
        <f>Uzun!A8</f>
        <v>1</v>
      </c>
      <c r="H259" s="137" t="s">
        <v>47</v>
      </c>
      <c r="I259" s="143"/>
      <c r="J259" s="137" t="str">
        <f>'YARIŞMA BİLGİLERİ'!$F$21</f>
        <v>Erkekler</v>
      </c>
      <c r="K259" s="140" t="str">
        <f aca="true" t="shared" si="7" ref="K259:K278">CONCATENATE(K$1,"-",A$1)</f>
        <v>MALATYA-9. Doğu ve Güneydoğu Anadolu Yaz Spor Oyunları</v>
      </c>
      <c r="L259" s="141" t="str">
        <f>Uzun!M$4</f>
        <v>29 Ağustos 2014 - 10.30</v>
      </c>
      <c r="M259" s="141" t="s">
        <v>191</v>
      </c>
    </row>
    <row r="260" spans="1:13" ht="24">
      <c r="A260" s="135">
        <v>883</v>
      </c>
      <c r="B260" s="145" t="s">
        <v>47</v>
      </c>
      <c r="C260" s="136">
        <f>Uzun!D9</f>
        <v>35540</v>
      </c>
      <c r="D260" s="140" t="str">
        <f>Uzun!E9</f>
        <v>AVNİ KARADAĞ</v>
      </c>
      <c r="E260" s="140" t="str">
        <f>Uzun!F9</f>
        <v>MALATYA</v>
      </c>
      <c r="F260" s="176">
        <f>Uzun!N9</f>
        <v>589</v>
      </c>
      <c r="G260" s="138">
        <f>Uzun!A9</f>
        <v>2</v>
      </c>
      <c r="H260" s="137" t="s">
        <v>47</v>
      </c>
      <c r="I260" s="143"/>
      <c r="J260" s="137" t="str">
        <f>'YARIŞMA BİLGİLERİ'!$F$21</f>
        <v>Erkekler</v>
      </c>
      <c r="K260" s="140" t="str">
        <f t="shared" si="7"/>
        <v>MALATYA-9. Doğu ve Güneydoğu Anadolu Yaz Spor Oyunları</v>
      </c>
      <c r="L260" s="141" t="str">
        <f>Uzun!M$4</f>
        <v>29 Ağustos 2014 - 10.30</v>
      </c>
      <c r="M260" s="141" t="s">
        <v>191</v>
      </c>
    </row>
    <row r="261" spans="1:13" ht="24">
      <c r="A261" s="135">
        <v>884</v>
      </c>
      <c r="B261" s="145" t="s">
        <v>47</v>
      </c>
      <c r="C261" s="136">
        <f>Uzun!D10</f>
        <v>35796</v>
      </c>
      <c r="D261" s="140" t="str">
        <f>Uzun!E10</f>
        <v>FERHAT KALENDER</v>
      </c>
      <c r="E261" s="140" t="str">
        <f>Uzun!F10</f>
        <v>ELAZIĞ</v>
      </c>
      <c r="F261" s="176">
        <f>Uzun!N10</f>
        <v>581</v>
      </c>
      <c r="G261" s="138">
        <f>Uzun!A10</f>
        <v>3</v>
      </c>
      <c r="H261" s="137" t="s">
        <v>47</v>
      </c>
      <c r="I261" s="143"/>
      <c r="J261" s="137" t="str">
        <f>'YARIŞMA BİLGİLERİ'!$F$21</f>
        <v>Erkekler</v>
      </c>
      <c r="K261" s="140" t="str">
        <f t="shared" si="7"/>
        <v>MALATYA-9. Doğu ve Güneydoğu Anadolu Yaz Spor Oyunları</v>
      </c>
      <c r="L261" s="141" t="str">
        <f>Uzun!M$4</f>
        <v>29 Ağustos 2014 - 10.30</v>
      </c>
      <c r="M261" s="141" t="s">
        <v>191</v>
      </c>
    </row>
    <row r="262" spans="1:13" ht="24">
      <c r="A262" s="135">
        <v>885</v>
      </c>
      <c r="B262" s="145" t="s">
        <v>47</v>
      </c>
      <c r="C262" s="136">
        <f>Uzun!D11</f>
        <v>35477</v>
      </c>
      <c r="D262" s="140" t="str">
        <f>Uzun!E11</f>
        <v>Ali Murtaza ERGÜN</v>
      </c>
      <c r="E262" s="140" t="str">
        <f>Uzun!F11</f>
        <v>KİLİS</v>
      </c>
      <c r="F262" s="176">
        <f>Uzun!N11</f>
        <v>557</v>
      </c>
      <c r="G262" s="138">
        <f>Uzun!A11</f>
        <v>4</v>
      </c>
      <c r="H262" s="137" t="s">
        <v>47</v>
      </c>
      <c r="I262" s="143"/>
      <c r="J262" s="137" t="str">
        <f>'YARIŞMA BİLGİLERİ'!$F$21</f>
        <v>Erkekler</v>
      </c>
      <c r="K262" s="140" t="str">
        <f t="shared" si="7"/>
        <v>MALATYA-9. Doğu ve Güneydoğu Anadolu Yaz Spor Oyunları</v>
      </c>
      <c r="L262" s="141" t="str">
        <f>Uzun!M$4</f>
        <v>29 Ağustos 2014 - 10.30</v>
      </c>
      <c r="M262" s="141" t="s">
        <v>191</v>
      </c>
    </row>
    <row r="263" spans="1:13" ht="24">
      <c r="A263" s="135">
        <v>886</v>
      </c>
      <c r="B263" s="145" t="s">
        <v>47</v>
      </c>
      <c r="C263" s="136">
        <f>Uzun!D12</f>
        <v>36161</v>
      </c>
      <c r="D263" s="140" t="str">
        <f>Uzun!E12</f>
        <v>ŞİYAR MUNZUR GÜVEN</v>
      </c>
      <c r="E263" s="140" t="str">
        <f>Uzun!F12</f>
        <v>TUNCELİ</v>
      </c>
      <c r="F263" s="176">
        <f>Uzun!N12</f>
        <v>549</v>
      </c>
      <c r="G263" s="138">
        <f>Uzun!A12</f>
        <v>5</v>
      </c>
      <c r="H263" s="137" t="s">
        <v>47</v>
      </c>
      <c r="I263" s="143"/>
      <c r="J263" s="137" t="str">
        <f>'YARIŞMA BİLGİLERİ'!$F$21</f>
        <v>Erkekler</v>
      </c>
      <c r="K263" s="140" t="str">
        <f t="shared" si="7"/>
        <v>MALATYA-9. Doğu ve Güneydoğu Anadolu Yaz Spor Oyunları</v>
      </c>
      <c r="L263" s="141" t="str">
        <f>Uzun!M$4</f>
        <v>29 Ağustos 2014 - 10.30</v>
      </c>
      <c r="M263" s="141" t="s">
        <v>191</v>
      </c>
    </row>
    <row r="264" spans="1:13" ht="24">
      <c r="A264" s="135">
        <v>887</v>
      </c>
      <c r="B264" s="145" t="s">
        <v>47</v>
      </c>
      <c r="C264" s="136">
        <f>Uzun!D13</f>
        <v>35900</v>
      </c>
      <c r="D264" s="140" t="str">
        <f>Uzun!E13</f>
        <v>ABDURRAHİM CİDAN</v>
      </c>
      <c r="E264" s="140" t="str">
        <f>Uzun!F13</f>
        <v>VAN</v>
      </c>
      <c r="F264" s="176">
        <f>Uzun!N13</f>
        <v>542</v>
      </c>
      <c r="G264" s="138">
        <f>Uzun!A13</f>
        <v>6</v>
      </c>
      <c r="H264" s="137" t="s">
        <v>47</v>
      </c>
      <c r="I264" s="143"/>
      <c r="J264" s="137" t="str">
        <f>'YARIŞMA BİLGİLERİ'!$F$21</f>
        <v>Erkekler</v>
      </c>
      <c r="K264" s="140" t="str">
        <f t="shared" si="7"/>
        <v>MALATYA-9. Doğu ve Güneydoğu Anadolu Yaz Spor Oyunları</v>
      </c>
      <c r="L264" s="141" t="str">
        <f>Uzun!M$4</f>
        <v>29 Ağustos 2014 - 10.30</v>
      </c>
      <c r="M264" s="141" t="s">
        <v>191</v>
      </c>
    </row>
    <row r="265" spans="1:13" ht="24">
      <c r="A265" s="135">
        <v>888</v>
      </c>
      <c r="B265" s="145" t="s">
        <v>47</v>
      </c>
      <c r="C265" s="136">
        <f>Uzun!D14</f>
        <v>36750</v>
      </c>
      <c r="D265" s="140" t="str">
        <f>Uzun!E14</f>
        <v>ÇAYAN ENİŞ</v>
      </c>
      <c r="E265" s="140" t="str">
        <f>Uzun!F14</f>
        <v>ERZİNCAN</v>
      </c>
      <c r="F265" s="176">
        <f>Uzun!N14</f>
        <v>524</v>
      </c>
      <c r="G265" s="138">
        <f>Uzun!A14</f>
        <v>7</v>
      </c>
      <c r="H265" s="137" t="s">
        <v>47</v>
      </c>
      <c r="I265" s="143"/>
      <c r="J265" s="137" t="str">
        <f>'YARIŞMA BİLGİLERİ'!$F$21</f>
        <v>Erkekler</v>
      </c>
      <c r="K265" s="140" t="str">
        <f t="shared" si="7"/>
        <v>MALATYA-9. Doğu ve Güneydoğu Anadolu Yaz Spor Oyunları</v>
      </c>
      <c r="L265" s="141" t="str">
        <f>Uzun!M$4</f>
        <v>29 Ağustos 2014 - 10.30</v>
      </c>
      <c r="M265" s="141" t="s">
        <v>191</v>
      </c>
    </row>
    <row r="266" spans="1:13" ht="24">
      <c r="A266" s="135">
        <v>889</v>
      </c>
      <c r="B266" s="145" t="s">
        <v>47</v>
      </c>
      <c r="C266" s="136">
        <f>Uzun!D15</f>
        <v>36607</v>
      </c>
      <c r="D266" s="140" t="str">
        <f>Uzun!E15</f>
        <v>FIRAT DEMIR</v>
      </c>
      <c r="E266" s="140" t="str">
        <f>Uzun!F15</f>
        <v>DİYARBAKIR</v>
      </c>
      <c r="F266" s="176">
        <f>Uzun!N15</f>
        <v>518</v>
      </c>
      <c r="G266" s="138">
        <f>Uzun!A15</f>
        <v>8</v>
      </c>
      <c r="H266" s="137" t="s">
        <v>47</v>
      </c>
      <c r="I266" s="143"/>
      <c r="J266" s="137" t="str">
        <f>'YARIŞMA BİLGİLERİ'!$F$21</f>
        <v>Erkekler</v>
      </c>
      <c r="K266" s="140" t="str">
        <f t="shared" si="7"/>
        <v>MALATYA-9. Doğu ve Güneydoğu Anadolu Yaz Spor Oyunları</v>
      </c>
      <c r="L266" s="141" t="str">
        <f>Uzun!M$4</f>
        <v>29 Ağustos 2014 - 10.30</v>
      </c>
      <c r="M266" s="141" t="s">
        <v>191</v>
      </c>
    </row>
    <row r="267" spans="1:13" ht="24">
      <c r="A267" s="135">
        <v>890</v>
      </c>
      <c r="B267" s="145" t="s">
        <v>47</v>
      </c>
      <c r="C267" s="136">
        <f>Uzun!D16</f>
        <v>35546</v>
      </c>
      <c r="D267" s="140" t="str">
        <f>Uzun!E16</f>
        <v>ŞENOL ŞEN</v>
      </c>
      <c r="E267" s="140" t="str">
        <f>Uzun!F16</f>
        <v>MUŞ</v>
      </c>
      <c r="F267" s="176">
        <f>Uzun!N16</f>
        <v>508</v>
      </c>
      <c r="G267" s="138">
        <f>Uzun!A16</f>
        <v>9</v>
      </c>
      <c r="H267" s="137" t="s">
        <v>47</v>
      </c>
      <c r="I267" s="143"/>
      <c r="J267" s="137" t="str">
        <f>'YARIŞMA BİLGİLERİ'!$F$21</f>
        <v>Erkekler</v>
      </c>
      <c r="K267" s="140" t="str">
        <f t="shared" si="7"/>
        <v>MALATYA-9. Doğu ve Güneydoğu Anadolu Yaz Spor Oyunları</v>
      </c>
      <c r="L267" s="141" t="str">
        <f>Uzun!M$4</f>
        <v>29 Ağustos 2014 - 10.30</v>
      </c>
      <c r="M267" s="141" t="s">
        <v>191</v>
      </c>
    </row>
    <row r="268" spans="1:13" ht="24">
      <c r="A268" s="135">
        <v>891</v>
      </c>
      <c r="B268" s="145" t="s">
        <v>47</v>
      </c>
      <c r="C268" s="136">
        <f>Uzun!D17</f>
        <v>36712</v>
      </c>
      <c r="D268" s="140" t="str">
        <f>Uzun!E17</f>
        <v>MUSTAFA GÖKSUN</v>
      </c>
      <c r="E268" s="140" t="str">
        <f>Uzun!F17</f>
        <v>ADIYAMAN</v>
      </c>
      <c r="F268" s="176">
        <f>Uzun!N17</f>
        <v>499</v>
      </c>
      <c r="G268" s="138">
        <f>Uzun!A17</f>
        <v>10</v>
      </c>
      <c r="H268" s="137" t="s">
        <v>47</v>
      </c>
      <c r="I268" s="143"/>
      <c r="J268" s="137" t="str">
        <f>'YARIŞMA BİLGİLERİ'!$F$21</f>
        <v>Erkekler</v>
      </c>
      <c r="K268" s="140" t="str">
        <f t="shared" si="7"/>
        <v>MALATYA-9. Doğu ve Güneydoğu Anadolu Yaz Spor Oyunları</v>
      </c>
      <c r="L268" s="141" t="str">
        <f>Uzun!M$4</f>
        <v>29 Ağustos 2014 - 10.30</v>
      </c>
      <c r="M268" s="141" t="s">
        <v>191</v>
      </c>
    </row>
    <row r="269" spans="1:13" ht="24">
      <c r="A269" s="135">
        <v>907</v>
      </c>
      <c r="B269" s="145" t="s">
        <v>48</v>
      </c>
      <c r="C269" s="136">
        <f>Yüksek!D8</f>
        <v>35956</v>
      </c>
      <c r="D269" s="140" t="str">
        <f>Yüksek!E8</f>
        <v>YUSUF KOÇLARDAN</v>
      </c>
      <c r="E269" s="140" t="str">
        <f>Yüksek!F8</f>
        <v>MUŞ</v>
      </c>
      <c r="F269" s="176">
        <f>Yüksek!BO8</f>
        <v>176</v>
      </c>
      <c r="G269" s="138">
        <f>Yüksek!A8</f>
        <v>1</v>
      </c>
      <c r="H269" s="137" t="s">
        <v>48</v>
      </c>
      <c r="I269" s="143"/>
      <c r="J269" s="137" t="str">
        <f>'YARIŞMA BİLGİLERİ'!$F$21</f>
        <v>Erkekler</v>
      </c>
      <c r="K269" s="140" t="str">
        <f t="shared" si="7"/>
        <v>MALATYA-9. Doğu ve Güneydoğu Anadolu Yaz Spor Oyunları</v>
      </c>
      <c r="L269" s="141" t="str">
        <f>Yüksek!BC$4</f>
        <v>29 Ağustos 2014 - 09.30</v>
      </c>
      <c r="M269" s="141" t="s">
        <v>191</v>
      </c>
    </row>
    <row r="270" spans="1:13" ht="24">
      <c r="A270" s="135">
        <v>908</v>
      </c>
      <c r="B270" s="145" t="s">
        <v>48</v>
      </c>
      <c r="C270" s="136">
        <f>Yüksek!D9</f>
        <v>35872</v>
      </c>
      <c r="D270" s="140" t="str">
        <f>Yüksek!E9</f>
        <v>M.ALİ BEYAZADAM</v>
      </c>
      <c r="E270" s="140" t="str">
        <f>Yüksek!F9</f>
        <v>DİYARBAKIR</v>
      </c>
      <c r="F270" s="176">
        <f>Yüksek!BO9</f>
        <v>173</v>
      </c>
      <c r="G270" s="138">
        <f>Yüksek!A9</f>
        <v>2</v>
      </c>
      <c r="H270" s="137" t="s">
        <v>48</v>
      </c>
      <c r="I270" s="143"/>
      <c r="J270" s="137" t="str">
        <f>'YARIŞMA BİLGİLERİ'!$F$21</f>
        <v>Erkekler</v>
      </c>
      <c r="K270" s="140" t="str">
        <f t="shared" si="7"/>
        <v>MALATYA-9. Doğu ve Güneydoğu Anadolu Yaz Spor Oyunları</v>
      </c>
      <c r="L270" s="141" t="str">
        <f>Yüksek!BC$4</f>
        <v>29 Ağustos 2014 - 09.30</v>
      </c>
      <c r="M270" s="141" t="s">
        <v>191</v>
      </c>
    </row>
    <row r="271" spans="1:13" ht="24">
      <c r="A271" s="135">
        <v>909</v>
      </c>
      <c r="B271" s="145" t="s">
        <v>48</v>
      </c>
      <c r="C271" s="136">
        <f>Yüksek!D10</f>
        <v>35623</v>
      </c>
      <c r="D271" s="140" t="str">
        <f>Yüksek!E10</f>
        <v>M. OKTAY ERTAŞ</v>
      </c>
      <c r="E271" s="140" t="str">
        <f>Yüksek!F10</f>
        <v>MALATYA</v>
      </c>
      <c r="F271" s="176">
        <f>Yüksek!BO10</f>
        <v>170</v>
      </c>
      <c r="G271" s="138">
        <f>Yüksek!A10</f>
        <v>3</v>
      </c>
      <c r="H271" s="137" t="s">
        <v>48</v>
      </c>
      <c r="I271" s="143"/>
      <c r="J271" s="137" t="str">
        <f>'YARIŞMA BİLGİLERİ'!$F$21</f>
        <v>Erkekler</v>
      </c>
      <c r="K271" s="140" t="str">
        <f t="shared" si="7"/>
        <v>MALATYA-9. Doğu ve Güneydoğu Anadolu Yaz Spor Oyunları</v>
      </c>
      <c r="L271" s="141" t="str">
        <f>Yüksek!BC$4</f>
        <v>29 Ağustos 2014 - 09.30</v>
      </c>
      <c r="M271" s="141" t="s">
        <v>191</v>
      </c>
    </row>
    <row r="272" spans="1:13" ht="24">
      <c r="A272" s="135">
        <v>910</v>
      </c>
      <c r="B272" s="145" t="s">
        <v>48</v>
      </c>
      <c r="C272" s="136">
        <f>Yüksek!D11</f>
        <v>35431</v>
      </c>
      <c r="D272" s="140" t="str">
        <f>Yüksek!E11</f>
        <v>Y.EMRE TANYILDIZI</v>
      </c>
      <c r="E272" s="140" t="str">
        <f>Yüksek!F11</f>
        <v>ELAZIĞ</v>
      </c>
      <c r="F272" s="176">
        <f>Yüksek!BO11</f>
        <v>170</v>
      </c>
      <c r="G272" s="138">
        <f>Yüksek!A11</f>
        <v>4</v>
      </c>
      <c r="H272" s="137" t="s">
        <v>48</v>
      </c>
      <c r="I272" s="143"/>
      <c r="J272" s="137" t="str">
        <f>'YARIŞMA BİLGİLERİ'!$F$21</f>
        <v>Erkekler</v>
      </c>
      <c r="K272" s="140" t="str">
        <f t="shared" si="7"/>
        <v>MALATYA-9. Doğu ve Güneydoğu Anadolu Yaz Spor Oyunları</v>
      </c>
      <c r="L272" s="141" t="str">
        <f>Yüksek!BC$4</f>
        <v>29 Ağustos 2014 - 09.30</v>
      </c>
      <c r="M272" s="141" t="s">
        <v>191</v>
      </c>
    </row>
    <row r="273" spans="1:13" ht="24">
      <c r="A273" s="135">
        <v>911</v>
      </c>
      <c r="B273" s="145" t="s">
        <v>48</v>
      </c>
      <c r="C273" s="136">
        <f>Yüksek!D12</f>
        <v>35643</v>
      </c>
      <c r="D273" s="140" t="str">
        <f>Yüksek!E12</f>
        <v>Ökkeş ERCAN</v>
      </c>
      <c r="E273" s="140" t="str">
        <f>Yüksek!F12</f>
        <v>KİLİS</v>
      </c>
      <c r="F273" s="176">
        <f>Yüksek!BO12</f>
        <v>170</v>
      </c>
      <c r="G273" s="138">
        <f>Yüksek!A12</f>
        <v>5</v>
      </c>
      <c r="H273" s="137" t="s">
        <v>48</v>
      </c>
      <c r="I273" s="143"/>
      <c r="J273" s="137" t="str">
        <f>'YARIŞMA BİLGİLERİ'!$F$21</f>
        <v>Erkekler</v>
      </c>
      <c r="K273" s="140" t="str">
        <f t="shared" si="7"/>
        <v>MALATYA-9. Doğu ve Güneydoğu Anadolu Yaz Spor Oyunları</v>
      </c>
      <c r="L273" s="141" t="str">
        <f>Yüksek!BC$4</f>
        <v>29 Ağustos 2014 - 09.30</v>
      </c>
      <c r="M273" s="141" t="s">
        <v>191</v>
      </c>
    </row>
    <row r="274" spans="1:13" ht="24">
      <c r="A274" s="135">
        <v>912</v>
      </c>
      <c r="B274" s="145" t="s">
        <v>48</v>
      </c>
      <c r="C274" s="136">
        <f>Yüksek!D13</f>
        <v>36161</v>
      </c>
      <c r="D274" s="140" t="str">
        <f>Yüksek!E13</f>
        <v>MUHAMMET SALİH GÜNDÜZ</v>
      </c>
      <c r="E274" s="140" t="str">
        <f>Yüksek!F13</f>
        <v>GAZİANTEP</v>
      </c>
      <c r="F274" s="176">
        <f>Yüksek!BO13</f>
        <v>165</v>
      </c>
      <c r="G274" s="138">
        <f>Yüksek!A13</f>
        <v>6</v>
      </c>
      <c r="H274" s="137" t="s">
        <v>48</v>
      </c>
      <c r="I274" s="143"/>
      <c r="J274" s="137" t="str">
        <f>'YARIŞMA BİLGİLERİ'!$F$21</f>
        <v>Erkekler</v>
      </c>
      <c r="K274" s="140" t="str">
        <f t="shared" si="7"/>
        <v>MALATYA-9. Doğu ve Güneydoğu Anadolu Yaz Spor Oyunları</v>
      </c>
      <c r="L274" s="141" t="str">
        <f>Yüksek!BC$4</f>
        <v>29 Ağustos 2014 - 09.30</v>
      </c>
      <c r="M274" s="141" t="s">
        <v>191</v>
      </c>
    </row>
    <row r="275" spans="1:13" ht="24">
      <c r="A275" s="135">
        <v>913</v>
      </c>
      <c r="B275" s="145" t="s">
        <v>48</v>
      </c>
      <c r="C275" s="136">
        <f>Yüksek!D14</f>
        <v>35431</v>
      </c>
      <c r="D275" s="140" t="str">
        <f>Yüksek!E14</f>
        <v>UĞUR KILIÇ</v>
      </c>
      <c r="E275" s="140" t="str">
        <f>Yüksek!F14</f>
        <v>TUNCELİ</v>
      </c>
      <c r="F275" s="176">
        <f>Yüksek!BO14</f>
        <v>165</v>
      </c>
      <c r="G275" s="138">
        <f>Yüksek!A14</f>
        <v>7</v>
      </c>
      <c r="H275" s="137" t="s">
        <v>48</v>
      </c>
      <c r="I275" s="143"/>
      <c r="J275" s="137" t="str">
        <f>'YARIŞMA BİLGİLERİ'!$F$21</f>
        <v>Erkekler</v>
      </c>
      <c r="K275" s="140" t="str">
        <f t="shared" si="7"/>
        <v>MALATYA-9. Doğu ve Güneydoğu Anadolu Yaz Spor Oyunları</v>
      </c>
      <c r="L275" s="141" t="str">
        <f>Yüksek!BC$4</f>
        <v>29 Ağustos 2014 - 09.30</v>
      </c>
      <c r="M275" s="141" t="s">
        <v>191</v>
      </c>
    </row>
    <row r="276" spans="1:13" ht="24">
      <c r="A276" s="135">
        <v>914</v>
      </c>
      <c r="B276" s="145" t="s">
        <v>48</v>
      </c>
      <c r="C276" s="136">
        <f>Yüksek!D15</f>
        <v>35503</v>
      </c>
      <c r="D276" s="140" t="str">
        <f>Yüksek!E15</f>
        <v>MÜBAREK DURAN</v>
      </c>
      <c r="E276" s="140" t="str">
        <f>Yüksek!F15</f>
        <v>SİİRT</v>
      </c>
      <c r="F276" s="176">
        <f>Yüksek!BO15</f>
        <v>160</v>
      </c>
      <c r="G276" s="138">
        <f>Yüksek!A15</f>
        <v>8</v>
      </c>
      <c r="H276" s="137" t="s">
        <v>48</v>
      </c>
      <c r="I276" s="143"/>
      <c r="J276" s="137" t="str">
        <f>'YARIŞMA BİLGİLERİ'!$F$21</f>
        <v>Erkekler</v>
      </c>
      <c r="K276" s="140" t="str">
        <f t="shared" si="7"/>
        <v>MALATYA-9. Doğu ve Güneydoğu Anadolu Yaz Spor Oyunları</v>
      </c>
      <c r="L276" s="141" t="str">
        <f>Yüksek!BC$4</f>
        <v>29 Ağustos 2014 - 09.30</v>
      </c>
      <c r="M276" s="141" t="s">
        <v>191</v>
      </c>
    </row>
    <row r="277" spans="1:13" ht="24">
      <c r="A277" s="135">
        <v>915</v>
      </c>
      <c r="B277" s="145" t="s">
        <v>48</v>
      </c>
      <c r="C277" s="136">
        <f>Yüksek!D16</f>
        <v>35481</v>
      </c>
      <c r="D277" s="140" t="str">
        <f>Yüksek!E16</f>
        <v>MERTCAN AYEBE</v>
      </c>
      <c r="E277" s="140" t="str">
        <f>Yüksek!F16</f>
        <v>KARS</v>
      </c>
      <c r="F277" s="176">
        <f>Yüksek!BO16</f>
        <v>160</v>
      </c>
      <c r="G277" s="138">
        <f>Yüksek!A16</f>
        <v>8</v>
      </c>
      <c r="H277" s="137" t="s">
        <v>48</v>
      </c>
      <c r="I277" s="143"/>
      <c r="J277" s="137" t="str">
        <f>'YARIŞMA BİLGİLERİ'!$F$21</f>
        <v>Erkekler</v>
      </c>
      <c r="K277" s="140" t="str">
        <f t="shared" si="7"/>
        <v>MALATYA-9. Doğu ve Güneydoğu Anadolu Yaz Spor Oyunları</v>
      </c>
      <c r="L277" s="141" t="str">
        <f>Yüksek!BC$4</f>
        <v>29 Ağustos 2014 - 09.30</v>
      </c>
      <c r="M277" s="141" t="s">
        <v>191</v>
      </c>
    </row>
    <row r="278" spans="1:13" ht="24">
      <c r="A278" s="135">
        <v>916</v>
      </c>
      <c r="B278" s="145" t="s">
        <v>48</v>
      </c>
      <c r="C278" s="136">
        <f>Yüksek!D17</f>
        <v>36204</v>
      </c>
      <c r="D278" s="140" t="str">
        <f>Yüksek!E17</f>
        <v>ALİŞAN ÇERÇİ</v>
      </c>
      <c r="E278" s="140" t="str">
        <f>Yüksek!F17</f>
        <v>ERZİNCAN</v>
      </c>
      <c r="F278" s="176">
        <f>Yüksek!BO17</f>
        <v>160</v>
      </c>
      <c r="G278" s="138">
        <f>Yüksek!A17</f>
        <v>8</v>
      </c>
      <c r="H278" s="137" t="s">
        <v>48</v>
      </c>
      <c r="I278" s="143"/>
      <c r="J278" s="137" t="str">
        <f>'YARIŞMA BİLGİLERİ'!$F$21</f>
        <v>Erkekler</v>
      </c>
      <c r="K278" s="140" t="str">
        <f t="shared" si="7"/>
        <v>MALATYA-9. Doğu ve Güneydoğu Anadolu Yaz Spor Oyunları</v>
      </c>
      <c r="L278" s="141" t="str">
        <f>Yüksek!BC$4</f>
        <v>29 Ağustos 2014 - 09.30</v>
      </c>
      <c r="M278" s="141" t="s">
        <v>191</v>
      </c>
    </row>
  </sheetData>
  <sheetProtection/>
  <autoFilter ref="A2:M159"/>
  <mergeCells count="2">
    <mergeCell ref="L1:M1"/>
    <mergeCell ref="A1:J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F5:H181"/>
  <sheetViews>
    <sheetView zoomScalePageLayoutView="0" workbookViewId="0" topLeftCell="A153">
      <selection activeCell="H181" sqref="H6:H181"/>
    </sheetView>
  </sheetViews>
  <sheetFormatPr defaultColWidth="9.140625" defaultRowHeight="12.75"/>
  <cols>
    <col min="6" max="6" width="21.57421875" style="0" customWidth="1"/>
    <col min="8" max="8" width="26.8515625" style="0" customWidth="1"/>
  </cols>
  <sheetData>
    <row r="5" ht="12.75">
      <c r="F5" t="s">
        <v>274</v>
      </c>
    </row>
    <row r="6" spans="6:8" ht="12.75">
      <c r="F6" t="s">
        <v>270</v>
      </c>
      <c r="H6" s="258" t="s">
        <v>562</v>
      </c>
    </row>
    <row r="7" spans="6:8" ht="12.75">
      <c r="F7" t="s">
        <v>271</v>
      </c>
      <c r="H7" s="258" t="s">
        <v>562</v>
      </c>
    </row>
    <row r="8" spans="6:8" ht="12.75">
      <c r="F8" t="s">
        <v>272</v>
      </c>
      <c r="H8" s="258" t="s">
        <v>562</v>
      </c>
    </row>
    <row r="9" spans="6:8" ht="12.75">
      <c r="F9" t="s">
        <v>273</v>
      </c>
      <c r="H9" s="258" t="s">
        <v>562</v>
      </c>
    </row>
    <row r="10" spans="6:8" ht="12.75">
      <c r="F10" t="s">
        <v>659</v>
      </c>
      <c r="H10" s="258" t="s">
        <v>562</v>
      </c>
    </row>
    <row r="11" spans="6:8" ht="12.75">
      <c r="F11" t="s">
        <v>282</v>
      </c>
      <c r="H11" s="258" t="s">
        <v>562</v>
      </c>
    </row>
    <row r="12" spans="6:8" ht="12.75">
      <c r="F12" t="s">
        <v>275</v>
      </c>
      <c r="H12" s="258" t="s">
        <v>562</v>
      </c>
    </row>
    <row r="13" spans="6:8" ht="12.75">
      <c r="F13" t="s">
        <v>276</v>
      </c>
      <c r="H13" s="258" t="s">
        <v>562</v>
      </c>
    </row>
    <row r="14" spans="6:8" ht="12.75">
      <c r="F14" t="s">
        <v>277</v>
      </c>
      <c r="H14" s="265" t="s">
        <v>508</v>
      </c>
    </row>
    <row r="15" spans="6:8" ht="12.75">
      <c r="F15" t="s">
        <v>278</v>
      </c>
      <c r="H15" s="265" t="s">
        <v>508</v>
      </c>
    </row>
    <row r="16" spans="6:8" ht="12.75">
      <c r="F16" t="s">
        <v>279</v>
      </c>
      <c r="H16" s="265" t="s">
        <v>508</v>
      </c>
    </row>
    <row r="17" spans="6:8" ht="12.75">
      <c r="F17" t="s">
        <v>280</v>
      </c>
      <c r="H17" s="265" t="s">
        <v>508</v>
      </c>
    </row>
    <row r="18" spans="6:8" ht="12.75">
      <c r="F18" t="s">
        <v>520</v>
      </c>
      <c r="H18" s="265" t="s">
        <v>508</v>
      </c>
    </row>
    <row r="19" spans="6:8" ht="12.75">
      <c r="F19" t="s">
        <v>311</v>
      </c>
      <c r="H19" s="265" t="s">
        <v>508</v>
      </c>
    </row>
    <row r="20" spans="6:8" ht="12.75">
      <c r="F20" t="s">
        <v>312</v>
      </c>
      <c r="H20" s="265" t="s">
        <v>508</v>
      </c>
    </row>
    <row r="21" spans="6:8" ht="12.75">
      <c r="F21" t="s">
        <v>313</v>
      </c>
      <c r="H21" s="265" t="s">
        <v>508</v>
      </c>
    </row>
    <row r="22" spans="6:8" ht="12.75">
      <c r="F22" t="s">
        <v>314</v>
      </c>
      <c r="H22" s="258" t="s">
        <v>509</v>
      </c>
    </row>
    <row r="23" spans="6:8" ht="12.75">
      <c r="F23" t="s">
        <v>315</v>
      </c>
      <c r="H23" s="258" t="s">
        <v>509</v>
      </c>
    </row>
    <row r="24" spans="6:8" ht="12.75">
      <c r="F24" t="s">
        <v>316</v>
      </c>
      <c r="H24" s="258" t="s">
        <v>509</v>
      </c>
    </row>
    <row r="25" spans="6:8" ht="12.75">
      <c r="F25" t="s">
        <v>319</v>
      </c>
      <c r="H25" s="258" t="s">
        <v>509</v>
      </c>
    </row>
    <row r="26" spans="6:8" ht="12.75">
      <c r="F26" t="s">
        <v>320</v>
      </c>
      <c r="H26" s="258" t="s">
        <v>509</v>
      </c>
    </row>
    <row r="27" spans="6:8" ht="12.75">
      <c r="F27" t="s">
        <v>321</v>
      </c>
      <c r="H27" s="258" t="s">
        <v>509</v>
      </c>
    </row>
    <row r="28" spans="6:8" ht="12.75">
      <c r="F28" t="s">
        <v>322</v>
      </c>
      <c r="H28" s="258" t="s">
        <v>509</v>
      </c>
    </row>
    <row r="29" spans="6:8" ht="12.75">
      <c r="F29" t="s">
        <v>323</v>
      </c>
      <c r="H29" s="258" t="s">
        <v>509</v>
      </c>
    </row>
    <row r="30" spans="6:8" ht="12.75">
      <c r="F30" t="s">
        <v>324</v>
      </c>
      <c r="H30" s="265" t="s">
        <v>510</v>
      </c>
    </row>
    <row r="31" spans="6:8" ht="12.75">
      <c r="F31" t="s">
        <v>325</v>
      </c>
      <c r="H31" s="265" t="s">
        <v>510</v>
      </c>
    </row>
    <row r="32" spans="6:8" ht="12.75">
      <c r="F32" t="s">
        <v>326</v>
      </c>
      <c r="H32" s="265" t="s">
        <v>510</v>
      </c>
    </row>
    <row r="33" spans="6:8" ht="12.75">
      <c r="F33" t="s">
        <v>327</v>
      </c>
      <c r="H33" s="265" t="s">
        <v>510</v>
      </c>
    </row>
    <row r="34" spans="6:8" ht="12.75">
      <c r="F34" t="s">
        <v>328</v>
      </c>
      <c r="H34" s="265" t="s">
        <v>510</v>
      </c>
    </row>
    <row r="35" spans="6:8" ht="12.75">
      <c r="F35" t="s">
        <v>329</v>
      </c>
      <c r="H35" s="265" t="s">
        <v>510</v>
      </c>
    </row>
    <row r="36" spans="6:8" ht="12.75">
      <c r="F36" t="s">
        <v>330</v>
      </c>
      <c r="H36" s="265" t="s">
        <v>510</v>
      </c>
    </row>
    <row r="37" spans="6:8" ht="12.75">
      <c r="F37" t="s">
        <v>331</v>
      </c>
      <c r="H37" s="265" t="s">
        <v>510</v>
      </c>
    </row>
    <row r="38" spans="6:8" ht="12.75">
      <c r="F38" t="s">
        <v>332</v>
      </c>
      <c r="H38" s="258" t="s">
        <v>333</v>
      </c>
    </row>
    <row r="39" spans="6:8" ht="12.75">
      <c r="F39" t="s">
        <v>335</v>
      </c>
      <c r="H39" s="258" t="s">
        <v>333</v>
      </c>
    </row>
    <row r="40" spans="6:8" ht="12.75">
      <c r="F40" t="s">
        <v>336</v>
      </c>
      <c r="H40" s="258" t="s">
        <v>333</v>
      </c>
    </row>
    <row r="41" spans="6:8" ht="12.75">
      <c r="F41" t="s">
        <v>337</v>
      </c>
      <c r="H41" s="258" t="s">
        <v>333</v>
      </c>
    </row>
    <row r="42" spans="6:8" ht="12.75">
      <c r="F42" t="s">
        <v>338</v>
      </c>
      <c r="H42" s="258" t="s">
        <v>333</v>
      </c>
    </row>
    <row r="43" spans="6:8" ht="12.75">
      <c r="F43" t="s">
        <v>339</v>
      </c>
      <c r="H43" s="258" t="s">
        <v>333</v>
      </c>
    </row>
    <row r="44" spans="6:8" ht="12.75">
      <c r="F44" t="s">
        <v>340</v>
      </c>
      <c r="H44" s="258" t="s">
        <v>333</v>
      </c>
    </row>
    <row r="45" spans="6:8" ht="12.75">
      <c r="F45" t="s">
        <v>341</v>
      </c>
      <c r="H45" s="258" t="s">
        <v>333</v>
      </c>
    </row>
    <row r="46" spans="6:8" ht="12.75">
      <c r="F46" t="s">
        <v>342</v>
      </c>
      <c r="H46" s="265" t="s">
        <v>343</v>
      </c>
    </row>
    <row r="47" spans="6:8" ht="12.75">
      <c r="F47" t="s">
        <v>344</v>
      </c>
      <c r="H47" s="265" t="s">
        <v>343</v>
      </c>
    </row>
    <row r="48" spans="6:8" ht="12.75">
      <c r="F48" t="s">
        <v>345</v>
      </c>
      <c r="H48" s="265" t="s">
        <v>343</v>
      </c>
    </row>
    <row r="49" spans="6:8" ht="12.75">
      <c r="F49" t="s">
        <v>346</v>
      </c>
      <c r="H49" s="265" t="s">
        <v>343</v>
      </c>
    </row>
    <row r="50" spans="6:8" ht="12.75">
      <c r="F50" t="s">
        <v>347</v>
      </c>
      <c r="H50" s="265" t="s">
        <v>343</v>
      </c>
    </row>
    <row r="51" spans="6:8" ht="12.75">
      <c r="F51" t="s">
        <v>348</v>
      </c>
      <c r="H51" s="265" t="s">
        <v>343</v>
      </c>
    </row>
    <row r="52" spans="6:8" ht="12.75">
      <c r="F52" t="s">
        <v>349</v>
      </c>
      <c r="H52" s="265" t="s">
        <v>343</v>
      </c>
    </row>
    <row r="53" spans="6:8" ht="12.75">
      <c r="F53" t="s">
        <v>350</v>
      </c>
      <c r="H53" s="265" t="s">
        <v>343</v>
      </c>
    </row>
    <row r="54" spans="6:8" ht="12.75">
      <c r="F54" t="s">
        <v>655</v>
      </c>
      <c r="H54" s="258" t="s">
        <v>351</v>
      </c>
    </row>
    <row r="55" spans="6:8" ht="12.75">
      <c r="F55" t="s">
        <v>352</v>
      </c>
      <c r="H55" s="258" t="s">
        <v>351</v>
      </c>
    </row>
    <row r="56" spans="6:8" ht="12.75">
      <c r="F56" t="s">
        <v>353</v>
      </c>
      <c r="H56" s="258" t="s">
        <v>351</v>
      </c>
    </row>
    <row r="57" spans="6:8" ht="12.75">
      <c r="F57" t="s">
        <v>354</v>
      </c>
      <c r="H57" s="258" t="s">
        <v>351</v>
      </c>
    </row>
    <row r="58" spans="6:8" ht="12.75">
      <c r="F58" t="s">
        <v>355</v>
      </c>
      <c r="H58" s="258" t="s">
        <v>351</v>
      </c>
    </row>
    <row r="59" spans="6:8" ht="12.75">
      <c r="F59" t="s">
        <v>356</v>
      </c>
      <c r="H59" s="258" t="s">
        <v>351</v>
      </c>
    </row>
    <row r="60" spans="6:8" ht="12.75">
      <c r="F60" t="s">
        <v>358</v>
      </c>
      <c r="H60" s="258" t="s">
        <v>351</v>
      </c>
    </row>
    <row r="61" spans="6:8" ht="12.75">
      <c r="F61" t="s">
        <v>359</v>
      </c>
      <c r="H61" s="258" t="s">
        <v>351</v>
      </c>
    </row>
    <row r="62" spans="6:8" ht="12.75">
      <c r="F62" t="s">
        <v>360</v>
      </c>
      <c r="H62" s="265" t="s">
        <v>357</v>
      </c>
    </row>
    <row r="63" spans="6:8" ht="12.75">
      <c r="F63" t="s">
        <v>361</v>
      </c>
      <c r="H63" s="265" t="s">
        <v>357</v>
      </c>
    </row>
    <row r="64" spans="6:8" ht="12.75">
      <c r="F64" t="s">
        <v>362</v>
      </c>
      <c r="H64" s="265" t="s">
        <v>357</v>
      </c>
    </row>
    <row r="65" spans="6:8" ht="12.75">
      <c r="F65" t="s">
        <v>363</v>
      </c>
      <c r="H65" s="265" t="s">
        <v>357</v>
      </c>
    </row>
    <row r="66" spans="6:8" ht="12.75">
      <c r="F66" t="s">
        <v>364</v>
      </c>
      <c r="H66" s="265" t="s">
        <v>357</v>
      </c>
    </row>
    <row r="67" spans="6:8" ht="12.75">
      <c r="F67" t="s">
        <v>367</v>
      </c>
      <c r="H67" s="265" t="s">
        <v>357</v>
      </c>
    </row>
    <row r="68" spans="6:8" ht="12.75">
      <c r="F68" t="s">
        <v>369</v>
      </c>
      <c r="H68" s="265" t="s">
        <v>357</v>
      </c>
    </row>
    <row r="69" spans="6:8" ht="12.75">
      <c r="F69" t="s">
        <v>370</v>
      </c>
      <c r="H69" s="265" t="s">
        <v>357</v>
      </c>
    </row>
    <row r="70" spans="6:8" ht="12.75">
      <c r="F70" t="s">
        <v>371</v>
      </c>
      <c r="H70" s="258" t="s">
        <v>368</v>
      </c>
    </row>
    <row r="71" spans="6:8" ht="12.75">
      <c r="F71" t="s">
        <v>372</v>
      </c>
      <c r="H71" s="258" t="s">
        <v>368</v>
      </c>
    </row>
    <row r="72" spans="6:8" ht="12.75">
      <c r="F72" t="s">
        <v>396</v>
      </c>
      <c r="H72" s="258" t="s">
        <v>368</v>
      </c>
    </row>
    <row r="73" spans="6:8" ht="12.75">
      <c r="F73" t="s">
        <v>373</v>
      </c>
      <c r="H73" s="258" t="s">
        <v>368</v>
      </c>
    </row>
    <row r="74" spans="6:8" ht="12.75">
      <c r="F74" t="s">
        <v>375</v>
      </c>
      <c r="H74" s="258" t="s">
        <v>368</v>
      </c>
    </row>
    <row r="75" spans="6:8" ht="12.75">
      <c r="F75" t="s">
        <v>377</v>
      </c>
      <c r="H75" s="258" t="s">
        <v>368</v>
      </c>
    </row>
    <row r="76" spans="6:8" ht="12.75">
      <c r="F76" t="s">
        <v>378</v>
      </c>
      <c r="H76" s="258" t="s">
        <v>368</v>
      </c>
    </row>
    <row r="77" spans="6:8" ht="12.75">
      <c r="F77" t="s">
        <v>382</v>
      </c>
      <c r="H77" s="258" t="s">
        <v>368</v>
      </c>
    </row>
    <row r="78" spans="6:8" ht="12.75">
      <c r="F78" t="s">
        <v>379</v>
      </c>
      <c r="H78" s="265" t="s">
        <v>376</v>
      </c>
    </row>
    <row r="79" spans="6:8" ht="12.75">
      <c r="F79" t="s">
        <v>380</v>
      </c>
      <c r="H79" s="265" t="s">
        <v>376</v>
      </c>
    </row>
    <row r="80" spans="6:8" ht="12.75">
      <c r="F80" t="s">
        <v>381</v>
      </c>
      <c r="H80" s="265" t="s">
        <v>376</v>
      </c>
    </row>
    <row r="81" spans="6:8" ht="12.75">
      <c r="F81" t="s">
        <v>666</v>
      </c>
      <c r="H81" s="265" t="s">
        <v>376</v>
      </c>
    </row>
    <row r="82" spans="6:8" ht="12.75">
      <c r="F82" t="s">
        <v>398</v>
      </c>
      <c r="H82" s="265" t="s">
        <v>376</v>
      </c>
    </row>
    <row r="83" spans="6:8" ht="12.75">
      <c r="F83" t="s">
        <v>399</v>
      </c>
      <c r="H83" s="265" t="s">
        <v>376</v>
      </c>
    </row>
    <row r="84" spans="6:8" ht="12.75">
      <c r="F84" t="s">
        <v>384</v>
      </c>
      <c r="H84" s="265" t="s">
        <v>376</v>
      </c>
    </row>
    <row r="85" spans="6:8" ht="12.75">
      <c r="F85" t="s">
        <v>385</v>
      </c>
      <c r="H85" s="265" t="s">
        <v>376</v>
      </c>
    </row>
    <row r="86" spans="6:8" ht="12.75">
      <c r="F86" t="s">
        <v>386</v>
      </c>
      <c r="H86" s="258" t="s">
        <v>383</v>
      </c>
    </row>
    <row r="87" spans="6:8" ht="12.75">
      <c r="F87" t="s">
        <v>648</v>
      </c>
      <c r="H87" s="258" t="s">
        <v>383</v>
      </c>
    </row>
    <row r="88" spans="6:8" ht="12.75">
      <c r="F88" t="s">
        <v>387</v>
      </c>
      <c r="H88" s="258" t="s">
        <v>383</v>
      </c>
    </row>
    <row r="89" spans="6:8" ht="12.75">
      <c r="F89" t="s">
        <v>389</v>
      </c>
      <c r="H89" s="258" t="s">
        <v>383</v>
      </c>
    </row>
    <row r="90" spans="6:8" ht="12.75">
      <c r="F90" t="s">
        <v>392</v>
      </c>
      <c r="H90" s="258" t="s">
        <v>383</v>
      </c>
    </row>
    <row r="91" spans="6:8" ht="12.75">
      <c r="F91" t="s">
        <v>390</v>
      </c>
      <c r="H91" s="258" t="s">
        <v>383</v>
      </c>
    </row>
    <row r="92" spans="6:8" ht="12.75">
      <c r="F92" t="s">
        <v>391</v>
      </c>
      <c r="H92" s="258" t="s">
        <v>383</v>
      </c>
    </row>
    <row r="93" spans="6:8" ht="12.75">
      <c r="F93" t="s">
        <v>393</v>
      </c>
      <c r="H93" s="258" t="s">
        <v>383</v>
      </c>
    </row>
    <row r="94" spans="6:8" ht="12.75">
      <c r="F94" t="s">
        <v>667</v>
      </c>
      <c r="H94" s="265" t="s">
        <v>388</v>
      </c>
    </row>
    <row r="95" spans="6:8" ht="12.75">
      <c r="F95" t="s">
        <v>394</v>
      </c>
      <c r="H95" s="265" t="s">
        <v>388</v>
      </c>
    </row>
    <row r="96" spans="6:8" ht="12.75">
      <c r="F96" t="s">
        <v>400</v>
      </c>
      <c r="H96" s="265" t="s">
        <v>388</v>
      </c>
    </row>
    <row r="97" spans="6:8" ht="12.75">
      <c r="F97" t="s">
        <v>401</v>
      </c>
      <c r="H97" s="265" t="s">
        <v>388</v>
      </c>
    </row>
    <row r="98" spans="6:8" ht="12.75">
      <c r="F98" t="s">
        <v>402</v>
      </c>
      <c r="H98" s="265" t="s">
        <v>388</v>
      </c>
    </row>
    <row r="99" spans="6:8" ht="12.75">
      <c r="F99" t="s">
        <v>403</v>
      </c>
      <c r="H99" s="265" t="s">
        <v>388</v>
      </c>
    </row>
    <row r="100" spans="6:8" ht="12.75">
      <c r="F100" t="s">
        <v>404</v>
      </c>
      <c r="H100" s="265" t="s">
        <v>388</v>
      </c>
    </row>
    <row r="101" spans="6:8" ht="12.75">
      <c r="F101" t="s">
        <v>405</v>
      </c>
      <c r="H101" s="265" t="s">
        <v>388</v>
      </c>
    </row>
    <row r="102" spans="6:8" ht="12.75">
      <c r="F102" t="s">
        <v>408</v>
      </c>
      <c r="H102" s="258" t="s">
        <v>395</v>
      </c>
    </row>
    <row r="103" spans="6:8" ht="12.75">
      <c r="F103" t="s">
        <v>501</v>
      </c>
      <c r="H103" s="258" t="s">
        <v>395</v>
      </c>
    </row>
    <row r="104" spans="6:8" ht="12.75">
      <c r="F104" t="s">
        <v>502</v>
      </c>
      <c r="H104" s="258" t="s">
        <v>395</v>
      </c>
    </row>
    <row r="105" spans="6:8" ht="12.75">
      <c r="F105" t="s">
        <v>503</v>
      </c>
      <c r="H105" s="258" t="s">
        <v>395</v>
      </c>
    </row>
    <row r="106" spans="6:8" ht="12.75">
      <c r="F106" t="s">
        <v>504</v>
      </c>
      <c r="H106" s="258" t="s">
        <v>395</v>
      </c>
    </row>
    <row r="107" spans="6:8" ht="12.75">
      <c r="F107" t="s">
        <v>505</v>
      </c>
      <c r="H107" s="258" t="s">
        <v>395</v>
      </c>
    </row>
    <row r="108" spans="6:8" ht="12.75">
      <c r="F108" t="s">
        <v>506</v>
      </c>
      <c r="H108" s="258" t="s">
        <v>395</v>
      </c>
    </row>
    <row r="109" spans="6:8" ht="12.75">
      <c r="F109" t="s">
        <v>538</v>
      </c>
      <c r="H109" s="258" t="s">
        <v>395</v>
      </c>
    </row>
    <row r="110" spans="6:8" ht="12.75">
      <c r="F110" t="s">
        <v>539</v>
      </c>
      <c r="H110" s="265" t="s">
        <v>409</v>
      </c>
    </row>
    <row r="111" spans="6:8" ht="12.75">
      <c r="F111" t="s">
        <v>540</v>
      </c>
      <c r="H111" s="265" t="s">
        <v>409</v>
      </c>
    </row>
    <row r="112" spans="6:8" ht="12.75">
      <c r="F112" t="s">
        <v>541</v>
      </c>
      <c r="H112" s="265" t="s">
        <v>409</v>
      </c>
    </row>
    <row r="113" spans="6:8" ht="12.75">
      <c r="F113" t="s">
        <v>542</v>
      </c>
      <c r="H113" s="265" t="s">
        <v>409</v>
      </c>
    </row>
    <row r="114" spans="6:8" ht="12.75">
      <c r="F114" t="s">
        <v>543</v>
      </c>
      <c r="H114" s="265" t="s">
        <v>409</v>
      </c>
    </row>
    <row r="115" spans="6:8" ht="12.75">
      <c r="F115" t="s">
        <v>546</v>
      </c>
      <c r="H115" s="265" t="s">
        <v>409</v>
      </c>
    </row>
    <row r="116" spans="6:8" ht="12.75">
      <c r="F116" t="s">
        <v>548</v>
      </c>
      <c r="H116" s="265" t="s">
        <v>409</v>
      </c>
    </row>
    <row r="117" spans="6:8" ht="12.75">
      <c r="F117" t="s">
        <v>549</v>
      </c>
      <c r="H117" s="265" t="s">
        <v>409</v>
      </c>
    </row>
    <row r="118" spans="6:8" ht="12.75">
      <c r="F118" t="s">
        <v>550</v>
      </c>
      <c r="H118" s="258" t="s">
        <v>507</v>
      </c>
    </row>
    <row r="119" spans="6:8" ht="12.75">
      <c r="F119" t="s">
        <v>551</v>
      </c>
      <c r="H119" s="258" t="s">
        <v>507</v>
      </c>
    </row>
    <row r="120" spans="6:8" ht="12.75">
      <c r="F120" t="s">
        <v>552</v>
      </c>
      <c r="H120" s="258" t="s">
        <v>507</v>
      </c>
    </row>
    <row r="121" spans="6:8" ht="12.75">
      <c r="F121" t="s">
        <v>690</v>
      </c>
      <c r="H121" s="258" t="s">
        <v>507</v>
      </c>
    </row>
    <row r="122" spans="6:8" ht="12.75">
      <c r="F122" t="s">
        <v>553</v>
      </c>
      <c r="H122" s="258" t="s">
        <v>507</v>
      </c>
    </row>
    <row r="123" spans="6:8" ht="12.75">
      <c r="F123" t="s">
        <v>638</v>
      </c>
      <c r="H123" s="258" t="s">
        <v>507</v>
      </c>
    </row>
    <row r="124" spans="6:8" ht="12.75">
      <c r="F124" t="s">
        <v>639</v>
      </c>
      <c r="H124" s="258" t="s">
        <v>507</v>
      </c>
    </row>
    <row r="125" spans="6:8" ht="12.75">
      <c r="F125" t="s">
        <v>555</v>
      </c>
      <c r="H125" s="258" t="s">
        <v>507</v>
      </c>
    </row>
    <row r="126" spans="6:8" ht="12.75">
      <c r="F126" t="s">
        <v>640</v>
      </c>
      <c r="H126" s="265" t="s">
        <v>547</v>
      </c>
    </row>
    <row r="127" spans="6:8" ht="12.75">
      <c r="F127" t="s">
        <v>641</v>
      </c>
      <c r="H127" s="265" t="s">
        <v>547</v>
      </c>
    </row>
    <row r="128" spans="6:8" ht="12.75">
      <c r="F128" t="s">
        <v>557</v>
      </c>
      <c r="H128" s="265" t="s">
        <v>547</v>
      </c>
    </row>
    <row r="129" spans="6:8" ht="12.75">
      <c r="F129" t="s">
        <v>556</v>
      </c>
      <c r="H129" s="265" t="s">
        <v>547</v>
      </c>
    </row>
    <row r="130" spans="6:8" ht="12.75">
      <c r="F130" t="s">
        <v>580</v>
      </c>
      <c r="H130" s="265" t="s">
        <v>547</v>
      </c>
    </row>
    <row r="131" spans="6:8" ht="12.75">
      <c r="F131" t="s">
        <v>581</v>
      </c>
      <c r="H131" s="265" t="s">
        <v>547</v>
      </c>
    </row>
    <row r="132" spans="6:8" ht="12.75">
      <c r="F132" t="s">
        <v>582</v>
      </c>
      <c r="H132" s="265" t="s">
        <v>547</v>
      </c>
    </row>
    <row r="133" spans="6:8" ht="12.75">
      <c r="F133" t="s">
        <v>583</v>
      </c>
      <c r="H133" s="265" t="s">
        <v>547</v>
      </c>
    </row>
    <row r="134" spans="6:8" ht="12.75">
      <c r="F134" t="s">
        <v>584</v>
      </c>
      <c r="H134" s="258" t="s">
        <v>554</v>
      </c>
    </row>
    <row r="135" spans="6:8" ht="12.75">
      <c r="F135" t="s">
        <v>585</v>
      </c>
      <c r="H135" s="258" t="s">
        <v>554</v>
      </c>
    </row>
    <row r="136" spans="6:8" ht="12.75">
      <c r="F136" t="s">
        <v>590</v>
      </c>
      <c r="H136" s="258" t="s">
        <v>554</v>
      </c>
    </row>
    <row r="137" spans="6:8" ht="12.75">
      <c r="F137" t="s">
        <v>591</v>
      </c>
      <c r="H137" s="258" t="s">
        <v>554</v>
      </c>
    </row>
    <row r="138" spans="6:8" ht="12.75">
      <c r="F138" t="s">
        <v>592</v>
      </c>
      <c r="H138" s="258" t="s">
        <v>554</v>
      </c>
    </row>
    <row r="139" spans="6:8" ht="12.75">
      <c r="F139" t="s">
        <v>593</v>
      </c>
      <c r="H139" s="258" t="s">
        <v>554</v>
      </c>
    </row>
    <row r="140" spans="6:8" ht="12.75">
      <c r="F140" t="s">
        <v>594</v>
      </c>
      <c r="H140" s="258" t="s">
        <v>554</v>
      </c>
    </row>
    <row r="141" spans="6:8" ht="12.75">
      <c r="F141" t="s">
        <v>595</v>
      </c>
      <c r="H141" s="258" t="s">
        <v>554</v>
      </c>
    </row>
    <row r="142" spans="6:8" ht="12.75">
      <c r="F142" t="s">
        <v>596</v>
      </c>
      <c r="H142" s="265" t="s">
        <v>236</v>
      </c>
    </row>
    <row r="143" spans="6:8" ht="12.75">
      <c r="F143" t="s">
        <v>599</v>
      </c>
      <c r="H143" s="265" t="s">
        <v>236</v>
      </c>
    </row>
    <row r="144" spans="6:8" ht="12.75">
      <c r="F144" t="s">
        <v>603</v>
      </c>
      <c r="H144" s="265" t="s">
        <v>236</v>
      </c>
    </row>
    <row r="145" spans="6:8" ht="12.75">
      <c r="F145" t="s">
        <v>604</v>
      </c>
      <c r="H145" s="265" t="s">
        <v>236</v>
      </c>
    </row>
    <row r="146" spans="6:8" ht="12.75">
      <c r="F146" t="s">
        <v>605</v>
      </c>
      <c r="H146" s="265" t="s">
        <v>236</v>
      </c>
    </row>
    <row r="147" spans="6:8" ht="12.75">
      <c r="F147" t="s">
        <v>606</v>
      </c>
      <c r="H147" s="265" t="s">
        <v>236</v>
      </c>
    </row>
    <row r="148" spans="6:8" ht="12.75">
      <c r="F148" t="s">
        <v>607</v>
      </c>
      <c r="H148" s="265" t="s">
        <v>236</v>
      </c>
    </row>
    <row r="149" spans="6:8" ht="12.75">
      <c r="F149" t="s">
        <v>608</v>
      </c>
      <c r="H149" s="265" t="s">
        <v>236</v>
      </c>
    </row>
    <row r="150" spans="6:8" ht="12.75">
      <c r="F150" t="s">
        <v>612</v>
      </c>
      <c r="H150" s="258" t="s">
        <v>579</v>
      </c>
    </row>
    <row r="151" spans="6:8" ht="12.75">
      <c r="F151" t="s">
        <v>614</v>
      </c>
      <c r="H151" s="258" t="s">
        <v>579</v>
      </c>
    </row>
    <row r="152" spans="6:8" ht="12.75">
      <c r="F152" t="s">
        <v>615</v>
      </c>
      <c r="H152" s="258" t="s">
        <v>579</v>
      </c>
    </row>
    <row r="153" spans="6:8" ht="12.75">
      <c r="F153" t="s">
        <v>616</v>
      </c>
      <c r="H153" s="258" t="s">
        <v>579</v>
      </c>
    </row>
    <row r="154" spans="6:8" ht="12.75">
      <c r="F154" t="s">
        <v>617</v>
      </c>
      <c r="H154" s="258" t="s">
        <v>579</v>
      </c>
    </row>
    <row r="155" spans="6:8" ht="12.75">
      <c r="F155" t="s">
        <v>618</v>
      </c>
      <c r="H155" s="258" t="s">
        <v>579</v>
      </c>
    </row>
    <row r="156" spans="6:8" ht="12.75">
      <c r="F156" t="s">
        <v>707</v>
      </c>
      <c r="H156" s="258" t="s">
        <v>579</v>
      </c>
    </row>
    <row r="157" spans="6:8" ht="12.75">
      <c r="F157" t="s">
        <v>708</v>
      </c>
      <c r="H157" s="258" t="s">
        <v>579</v>
      </c>
    </row>
    <row r="158" spans="6:8" ht="12.75">
      <c r="F158" t="s">
        <v>709</v>
      </c>
      <c r="H158" s="265" t="s">
        <v>600</v>
      </c>
    </row>
    <row r="159" spans="6:8" ht="12.75">
      <c r="F159" t="s">
        <v>710</v>
      </c>
      <c r="H159" s="265" t="s">
        <v>600</v>
      </c>
    </row>
    <row r="160" spans="6:8" ht="12.75">
      <c r="F160" t="s">
        <v>711</v>
      </c>
      <c r="H160" s="265" t="s">
        <v>600</v>
      </c>
    </row>
    <row r="161" spans="6:8" ht="12.75">
      <c r="F161" t="s">
        <v>712</v>
      </c>
      <c r="H161" s="265" t="s">
        <v>600</v>
      </c>
    </row>
    <row r="162" spans="6:8" ht="12.75">
      <c r="F162" t="s">
        <v>713</v>
      </c>
      <c r="H162" s="265" t="s">
        <v>600</v>
      </c>
    </row>
    <row r="163" spans="6:8" ht="12.75">
      <c r="F163" t="s">
        <v>714</v>
      </c>
      <c r="H163" s="265" t="s">
        <v>600</v>
      </c>
    </row>
    <row r="164" spans="6:8" ht="12.75">
      <c r="F164" t="s">
        <v>715</v>
      </c>
      <c r="H164" s="265" t="s">
        <v>600</v>
      </c>
    </row>
    <row r="165" spans="6:8" ht="12.75">
      <c r="F165" t="s">
        <v>716</v>
      </c>
      <c r="H165" s="265" t="s">
        <v>600</v>
      </c>
    </row>
    <row r="166" spans="6:8" ht="12.75">
      <c r="F166" t="s">
        <v>717</v>
      </c>
      <c r="H166" s="258" t="s">
        <v>611</v>
      </c>
    </row>
    <row r="167" ht="12.75">
      <c r="H167" s="258" t="s">
        <v>611</v>
      </c>
    </row>
    <row r="168" ht="12.75">
      <c r="H168" s="258" t="s">
        <v>611</v>
      </c>
    </row>
    <row r="169" ht="12.75">
      <c r="H169" s="258" t="s">
        <v>611</v>
      </c>
    </row>
    <row r="170" ht="12.75">
      <c r="H170" s="258" t="s">
        <v>611</v>
      </c>
    </row>
    <row r="171" ht="12.75">
      <c r="H171" s="258" t="s">
        <v>611</v>
      </c>
    </row>
    <row r="172" ht="12.75">
      <c r="H172" s="258" t="s">
        <v>611</v>
      </c>
    </row>
    <row r="173" ht="12.75">
      <c r="H173" s="258" t="s">
        <v>611</v>
      </c>
    </row>
    <row r="174" ht="12.75">
      <c r="H174" s="265" t="s">
        <v>613</v>
      </c>
    </row>
    <row r="175" ht="12.75">
      <c r="H175" s="265" t="s">
        <v>613</v>
      </c>
    </row>
    <row r="176" ht="12.75">
      <c r="H176" s="265" t="s">
        <v>613</v>
      </c>
    </row>
    <row r="177" ht="12.75">
      <c r="H177" s="265" t="s">
        <v>613</v>
      </c>
    </row>
    <row r="178" ht="12.75">
      <c r="H178" s="265" t="s">
        <v>613</v>
      </c>
    </row>
    <row r="179" ht="12.75">
      <c r="H179" s="265" t="s">
        <v>613</v>
      </c>
    </row>
    <row r="180" ht="12.75">
      <c r="H180" s="265" t="s">
        <v>613</v>
      </c>
    </row>
    <row r="181" ht="12.75">
      <c r="H181" s="265" t="s">
        <v>613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N42"/>
  <sheetViews>
    <sheetView zoomScale="78" zoomScaleNormal="78" zoomScalePageLayoutView="0" workbookViewId="0" topLeftCell="A4">
      <selection activeCell="B13" sqref="B13:B16"/>
    </sheetView>
  </sheetViews>
  <sheetFormatPr defaultColWidth="9.140625" defaultRowHeight="12.75"/>
  <cols>
    <col min="1" max="1" width="2.57421875" style="92" customWidth="1"/>
    <col min="2" max="2" width="26.140625" style="109" bestFit="1" customWidth="1"/>
    <col min="3" max="3" width="28.421875" style="92" bestFit="1" customWidth="1"/>
    <col min="4" max="4" width="27.00390625" style="92" hidden="1" customWidth="1"/>
    <col min="5" max="5" width="36.28125" style="92" customWidth="1"/>
    <col min="6" max="6" width="2.421875" style="92" customWidth="1"/>
    <col min="7" max="7" width="6.7109375" style="92" customWidth="1"/>
    <col min="8" max="8" width="36.57421875" style="92" hidden="1" customWidth="1"/>
    <col min="9" max="9" width="119.8515625" style="92" customWidth="1"/>
    <col min="10" max="16384" width="9.140625" style="92" customWidth="1"/>
  </cols>
  <sheetData>
    <row r="1" spans="1:9" ht="12" customHeight="1">
      <c r="A1" s="90"/>
      <c r="B1" s="91"/>
      <c r="C1" s="90"/>
      <c r="D1" s="90"/>
      <c r="E1" s="90"/>
      <c r="F1" s="90"/>
      <c r="G1" s="88"/>
      <c r="H1" s="88"/>
      <c r="I1" s="421" t="s">
        <v>81</v>
      </c>
    </row>
    <row r="2" spans="1:14" ht="51" customHeight="1">
      <c r="A2" s="90"/>
      <c r="B2" s="430" t="str">
        <f>'YARIŞMA BİLGİLERİ'!F19</f>
        <v>9. Doğu ve Güneydoğu Anadolu Yaz Spor Oyunları</v>
      </c>
      <c r="C2" s="431"/>
      <c r="D2" s="431"/>
      <c r="E2" s="432"/>
      <c r="F2" s="90"/>
      <c r="I2" s="422"/>
      <c r="J2" s="89"/>
      <c r="K2" s="89"/>
      <c r="L2" s="89"/>
      <c r="M2" s="89"/>
      <c r="N2" s="93"/>
    </row>
    <row r="3" spans="1:13" ht="20.25" customHeight="1">
      <c r="A3" s="90"/>
      <c r="B3" s="427" t="s">
        <v>19</v>
      </c>
      <c r="C3" s="428"/>
      <c r="D3" s="428"/>
      <c r="E3" s="429"/>
      <c r="F3" s="90"/>
      <c r="I3" s="422"/>
      <c r="J3" s="94"/>
      <c r="K3" s="94"/>
      <c r="L3" s="94"/>
      <c r="M3" s="94"/>
    </row>
    <row r="4" spans="1:13" ht="48">
      <c r="A4" s="90"/>
      <c r="B4" s="433" t="s">
        <v>82</v>
      </c>
      <c r="C4" s="434"/>
      <c r="D4" s="434"/>
      <c r="E4" s="435"/>
      <c r="F4" s="90"/>
      <c r="I4" s="95" t="s">
        <v>69</v>
      </c>
      <c r="J4" s="96"/>
      <c r="K4" s="96"/>
      <c r="L4" s="96"/>
      <c r="M4" s="96"/>
    </row>
    <row r="5" spans="1:13" ht="45" customHeight="1">
      <c r="A5" s="90"/>
      <c r="B5" s="423" t="str">
        <f>'YARIŞMA BİLGİLERİ'!F21</f>
        <v>Erkekler</v>
      </c>
      <c r="C5" s="424"/>
      <c r="D5" s="425" t="s">
        <v>60</v>
      </c>
      <c r="E5" s="426"/>
      <c r="F5" s="90"/>
      <c r="G5" s="313"/>
      <c r="I5" s="95" t="s">
        <v>70</v>
      </c>
      <c r="J5" s="96"/>
      <c r="K5" s="96"/>
      <c r="L5" s="96"/>
      <c r="M5" s="96"/>
    </row>
    <row r="6" spans="1:13" ht="39.75" customHeight="1">
      <c r="A6" s="90"/>
      <c r="B6" s="125" t="s">
        <v>10</v>
      </c>
      <c r="C6" s="125" t="s">
        <v>11</v>
      </c>
      <c r="D6" s="125" t="s">
        <v>45</v>
      </c>
      <c r="E6" s="125" t="s">
        <v>52</v>
      </c>
      <c r="F6" s="90"/>
      <c r="G6" s="313"/>
      <c r="I6" s="95" t="s">
        <v>71</v>
      </c>
      <c r="J6" s="96"/>
      <c r="K6" s="96"/>
      <c r="L6" s="96"/>
      <c r="M6" s="96"/>
    </row>
    <row r="7" spans="1:13" s="100" customFormat="1" ht="41.25" customHeight="1">
      <c r="A7" s="97"/>
      <c r="B7" s="98" t="s">
        <v>511</v>
      </c>
      <c r="C7" s="123" t="s">
        <v>105</v>
      </c>
      <c r="D7" s="124"/>
      <c r="E7" s="99" t="s">
        <v>229</v>
      </c>
      <c r="F7" s="97"/>
      <c r="G7" s="314"/>
      <c r="I7" s="95" t="s">
        <v>72</v>
      </c>
      <c r="J7" s="96"/>
      <c r="K7" s="96"/>
      <c r="L7" s="96"/>
      <c r="M7" s="96"/>
    </row>
    <row r="8" spans="1:13" s="100" customFormat="1" ht="41.25" customHeight="1">
      <c r="A8" s="97"/>
      <c r="B8" s="98" t="s">
        <v>512</v>
      </c>
      <c r="C8" s="123" t="s">
        <v>106</v>
      </c>
      <c r="D8" s="124"/>
      <c r="E8" s="99" t="s">
        <v>234</v>
      </c>
      <c r="F8" s="97"/>
      <c r="G8" s="314"/>
      <c r="I8" s="95" t="s">
        <v>73</v>
      </c>
      <c r="J8" s="96"/>
      <c r="K8" s="96"/>
      <c r="L8" s="96"/>
      <c r="M8" s="96"/>
    </row>
    <row r="9" spans="1:13" s="100" customFormat="1" ht="41.25" customHeight="1">
      <c r="A9" s="97"/>
      <c r="B9" s="98" t="s">
        <v>513</v>
      </c>
      <c r="C9" s="123" t="s">
        <v>174</v>
      </c>
      <c r="D9" s="124"/>
      <c r="E9" s="99" t="s">
        <v>233</v>
      </c>
      <c r="F9" s="97"/>
      <c r="G9" s="314"/>
      <c r="I9" s="95" t="s">
        <v>74</v>
      </c>
      <c r="J9" s="96"/>
      <c r="K9" s="96"/>
      <c r="L9" s="96"/>
      <c r="M9" s="96"/>
    </row>
    <row r="10" spans="1:13" s="100" customFormat="1" ht="41.25" customHeight="1">
      <c r="A10" s="97"/>
      <c r="B10" s="98" t="s">
        <v>514</v>
      </c>
      <c r="C10" s="333" t="s">
        <v>284</v>
      </c>
      <c r="D10" s="334"/>
      <c r="E10" s="335"/>
      <c r="F10" s="97"/>
      <c r="G10" s="314"/>
      <c r="I10" s="95" t="s">
        <v>75</v>
      </c>
      <c r="J10" s="96"/>
      <c r="K10" s="96"/>
      <c r="L10" s="96"/>
      <c r="M10" s="96"/>
    </row>
    <row r="11" spans="1:13" s="100" customFormat="1" ht="41.25" customHeight="1">
      <c r="A11" s="97"/>
      <c r="B11" s="423" t="str">
        <f>'YARIŞMA BİLGİLERİ'!F21</f>
        <v>Erkekler</v>
      </c>
      <c r="C11" s="424"/>
      <c r="D11" s="425" t="s">
        <v>61</v>
      </c>
      <c r="E11" s="426"/>
      <c r="F11" s="97"/>
      <c r="G11" s="314"/>
      <c r="I11" s="95" t="s">
        <v>76</v>
      </c>
      <c r="J11" s="96"/>
      <c r="K11" s="96"/>
      <c r="L11" s="96"/>
      <c r="M11" s="96"/>
    </row>
    <row r="12" spans="1:13" s="100" customFormat="1" ht="41.25" customHeight="1">
      <c r="A12" s="97"/>
      <c r="B12" s="125" t="s">
        <v>10</v>
      </c>
      <c r="C12" s="125" t="s">
        <v>11</v>
      </c>
      <c r="D12" s="125" t="s">
        <v>45</v>
      </c>
      <c r="E12" s="125" t="s">
        <v>52</v>
      </c>
      <c r="F12" s="97"/>
      <c r="G12" s="314"/>
      <c r="I12" s="95" t="s">
        <v>77</v>
      </c>
      <c r="J12" s="96"/>
      <c r="K12" s="96"/>
      <c r="L12" s="96"/>
      <c r="M12" s="96"/>
    </row>
    <row r="13" spans="1:13" s="100" customFormat="1" ht="41.25" customHeight="1">
      <c r="A13" s="97"/>
      <c r="B13" s="98" t="s">
        <v>515</v>
      </c>
      <c r="C13" s="123" t="s">
        <v>222</v>
      </c>
      <c r="D13" s="124"/>
      <c r="E13" s="99" t="s">
        <v>231</v>
      </c>
      <c r="F13" s="97"/>
      <c r="G13" s="314"/>
      <c r="I13" s="95" t="s">
        <v>78</v>
      </c>
      <c r="J13" s="96"/>
      <c r="K13" s="96"/>
      <c r="L13" s="96"/>
      <c r="M13" s="96"/>
    </row>
    <row r="14" spans="1:13" s="100" customFormat="1" ht="41.25" customHeight="1">
      <c r="A14" s="97"/>
      <c r="B14" s="98" t="s">
        <v>516</v>
      </c>
      <c r="C14" s="123" t="s">
        <v>137</v>
      </c>
      <c r="D14" s="124"/>
      <c r="E14" s="99" t="s">
        <v>230</v>
      </c>
      <c r="F14" s="97"/>
      <c r="G14" s="314"/>
      <c r="I14" s="95" t="s">
        <v>79</v>
      </c>
      <c r="J14" s="96"/>
      <c r="K14" s="96"/>
      <c r="L14" s="96"/>
      <c r="M14" s="96"/>
    </row>
    <row r="15" spans="1:13" s="100" customFormat="1" ht="42" customHeight="1">
      <c r="A15" s="97"/>
      <c r="B15" s="98" t="s">
        <v>517</v>
      </c>
      <c r="C15" s="123" t="s">
        <v>140</v>
      </c>
      <c r="D15" s="124"/>
      <c r="E15" s="99" t="s">
        <v>235</v>
      </c>
      <c r="F15" s="97"/>
      <c r="G15" s="314"/>
      <c r="I15" s="95" t="s">
        <v>80</v>
      </c>
      <c r="J15" s="96"/>
      <c r="K15" s="96"/>
      <c r="L15" s="96"/>
      <c r="M15" s="96"/>
    </row>
    <row r="16" spans="1:13" s="100" customFormat="1" ht="43.5" customHeight="1">
      <c r="A16" s="97"/>
      <c r="B16" s="98" t="s">
        <v>518</v>
      </c>
      <c r="C16" s="123" t="s">
        <v>196</v>
      </c>
      <c r="D16" s="124"/>
      <c r="E16" s="99" t="s">
        <v>232</v>
      </c>
      <c r="F16" s="97"/>
      <c r="G16" s="314"/>
      <c r="I16" s="112" t="s">
        <v>40</v>
      </c>
      <c r="J16" s="101"/>
      <c r="K16" s="101"/>
      <c r="L16" s="101"/>
      <c r="M16" s="101"/>
    </row>
    <row r="17" spans="1:13" s="100" customFormat="1" ht="43.5" customHeight="1">
      <c r="A17" s="314"/>
      <c r="B17" s="90"/>
      <c r="C17" s="90"/>
      <c r="D17" s="90"/>
      <c r="E17" s="181"/>
      <c r="F17" s="314"/>
      <c r="G17" s="314"/>
      <c r="I17" s="111" t="s">
        <v>36</v>
      </c>
      <c r="J17" s="101"/>
      <c r="K17" s="101"/>
      <c r="L17" s="101"/>
      <c r="M17" s="101"/>
    </row>
    <row r="18" spans="1:13" s="100" customFormat="1" ht="43.5" customHeight="1">
      <c r="A18" s="315"/>
      <c r="B18" s="314"/>
      <c r="C18" s="314"/>
      <c r="D18" s="314"/>
      <c r="E18" s="314"/>
      <c r="F18" s="315"/>
      <c r="G18" s="315"/>
      <c r="I18" s="111" t="s">
        <v>37</v>
      </c>
      <c r="J18" s="101"/>
      <c r="K18" s="101"/>
      <c r="L18" s="101"/>
      <c r="M18" s="101"/>
    </row>
    <row r="19" spans="1:13" s="100" customFormat="1" ht="43.5" customHeight="1">
      <c r="A19" s="315"/>
      <c r="B19" s="315"/>
      <c r="C19" s="315"/>
      <c r="D19" s="315"/>
      <c r="E19" s="315"/>
      <c r="F19" s="315"/>
      <c r="G19" s="315"/>
      <c r="I19" s="111" t="s">
        <v>38</v>
      </c>
      <c r="J19" s="101"/>
      <c r="K19" s="101"/>
      <c r="L19" s="101"/>
      <c r="M19" s="101"/>
    </row>
    <row r="20" spans="1:13" s="102" customFormat="1" ht="39" customHeight="1">
      <c r="A20" s="316"/>
      <c r="B20" s="315"/>
      <c r="C20" s="315"/>
      <c r="D20" s="315"/>
      <c r="E20" s="315"/>
      <c r="F20" s="316"/>
      <c r="G20" s="316"/>
      <c r="I20" s="111" t="s">
        <v>39</v>
      </c>
      <c r="J20" s="101"/>
      <c r="K20" s="101"/>
      <c r="L20" s="101"/>
      <c r="M20" s="101"/>
    </row>
    <row r="21" spans="1:13" s="102" customFormat="1" ht="39" customHeight="1">
      <c r="A21" s="316"/>
      <c r="B21" s="316"/>
      <c r="C21" s="316"/>
      <c r="D21" s="316"/>
      <c r="E21" s="316"/>
      <c r="F21" s="316"/>
      <c r="G21" s="316"/>
      <c r="I21" s="112" t="s">
        <v>44</v>
      </c>
      <c r="J21" s="101"/>
      <c r="K21" s="103"/>
      <c r="L21" s="103"/>
      <c r="M21" s="103"/>
    </row>
    <row r="22" spans="1:13" s="102" customFormat="1" ht="39" customHeight="1">
      <c r="A22" s="316"/>
      <c r="B22" s="316"/>
      <c r="C22" s="316"/>
      <c r="D22" s="316"/>
      <c r="E22" s="316"/>
      <c r="F22" s="316"/>
      <c r="G22" s="316"/>
      <c r="I22" s="110" t="s">
        <v>41</v>
      </c>
      <c r="J22" s="104"/>
      <c r="K22" s="103"/>
      <c r="L22" s="103"/>
      <c r="M22" s="103"/>
    </row>
    <row r="23" spans="1:13" s="100" customFormat="1" ht="39" customHeight="1">
      <c r="A23" s="314"/>
      <c r="B23" s="316"/>
      <c r="C23" s="316"/>
      <c r="D23" s="316"/>
      <c r="E23" s="316"/>
      <c r="F23" s="314"/>
      <c r="G23" s="314"/>
      <c r="I23" s="110" t="s">
        <v>42</v>
      </c>
      <c r="J23" s="104"/>
      <c r="K23" s="103"/>
      <c r="L23" s="103"/>
      <c r="M23" s="103"/>
    </row>
    <row r="24" spans="1:13" s="100" customFormat="1" ht="39" customHeight="1">
      <c r="A24" s="317"/>
      <c r="B24" s="314"/>
      <c r="C24" s="314"/>
      <c r="D24" s="314"/>
      <c r="E24" s="314"/>
      <c r="F24" s="317"/>
      <c r="G24" s="317"/>
      <c r="I24" s="110" t="s">
        <v>43</v>
      </c>
      <c r="J24" s="104"/>
      <c r="K24" s="103"/>
      <c r="L24" s="103"/>
      <c r="M24" s="103"/>
    </row>
    <row r="25" spans="1:13" s="100" customFormat="1" ht="39" customHeight="1">
      <c r="A25" s="314"/>
      <c r="B25" s="317"/>
      <c r="C25" s="317"/>
      <c r="D25" s="317"/>
      <c r="E25" s="317"/>
      <c r="F25" s="314"/>
      <c r="G25" s="314"/>
      <c r="H25" s="93"/>
      <c r="K25" s="105"/>
      <c r="L25" s="105"/>
      <c r="M25" s="105"/>
    </row>
    <row r="26" spans="1:7" s="100" customFormat="1" ht="39" customHeight="1">
      <c r="A26" s="314"/>
      <c r="B26" s="314"/>
      <c r="C26" s="314"/>
      <c r="D26" s="314"/>
      <c r="E26" s="314"/>
      <c r="F26" s="314"/>
      <c r="G26" s="314"/>
    </row>
    <row r="27" spans="1:7" s="100" customFormat="1" ht="39" customHeight="1">
      <c r="A27" s="314"/>
      <c r="B27" s="314"/>
      <c r="C27" s="314"/>
      <c r="D27" s="314"/>
      <c r="E27" s="314"/>
      <c r="F27" s="314"/>
      <c r="G27" s="314"/>
    </row>
    <row r="28" spans="1:13" s="100" customFormat="1" ht="39" customHeight="1">
      <c r="A28" s="318"/>
      <c r="B28" s="314"/>
      <c r="C28" s="314"/>
      <c r="D28" s="314"/>
      <c r="E28" s="314"/>
      <c r="F28" s="318"/>
      <c r="G28" s="318"/>
      <c r="I28" s="106"/>
      <c r="J28" s="106"/>
      <c r="K28" s="106"/>
      <c r="L28" s="106"/>
      <c r="M28" s="106"/>
    </row>
    <row r="29" spans="1:7" s="106" customFormat="1" ht="39" customHeight="1">
      <c r="A29" s="319"/>
      <c r="B29" s="318"/>
      <c r="C29" s="318"/>
      <c r="D29" s="318"/>
      <c r="E29" s="318"/>
      <c r="F29" s="319"/>
      <c r="G29" s="319"/>
    </row>
    <row r="30" spans="1:7" s="106" customFormat="1" ht="17.25" customHeight="1">
      <c r="A30" s="319"/>
      <c r="B30" s="319"/>
      <c r="C30" s="319"/>
      <c r="D30" s="319"/>
      <c r="E30" s="319"/>
      <c r="F30" s="319"/>
      <c r="G30" s="319"/>
    </row>
    <row r="31" spans="1:7" s="106" customFormat="1" ht="38.25" customHeight="1">
      <c r="A31" s="320"/>
      <c r="B31" s="319"/>
      <c r="C31" s="319"/>
      <c r="D31" s="319"/>
      <c r="E31" s="319"/>
      <c r="F31" s="320"/>
      <c r="G31" s="320"/>
    </row>
    <row r="32" spans="1:13" s="106" customFormat="1" ht="52.5" customHeight="1">
      <c r="A32" s="320"/>
      <c r="B32" s="320"/>
      <c r="C32" s="320"/>
      <c r="D32" s="320"/>
      <c r="E32" s="320"/>
      <c r="F32" s="320"/>
      <c r="G32" s="320"/>
      <c r="I32" s="107"/>
      <c r="J32" s="107"/>
      <c r="K32" s="107"/>
      <c r="L32" s="107"/>
      <c r="M32" s="107"/>
    </row>
    <row r="33" spans="1:7" s="107" customFormat="1" ht="94.5" customHeight="1">
      <c r="A33" s="108"/>
      <c r="B33" s="320"/>
      <c r="C33" s="320"/>
      <c r="D33" s="320"/>
      <c r="E33" s="320"/>
      <c r="F33" s="108"/>
      <c r="G33" s="320"/>
    </row>
    <row r="34" spans="1:7" s="107" customFormat="1" ht="34.5" customHeight="1">
      <c r="A34" s="108"/>
      <c r="B34" s="109"/>
      <c r="C34" s="92"/>
      <c r="D34" s="92"/>
      <c r="E34" s="92"/>
      <c r="F34" s="108"/>
      <c r="G34" s="320"/>
    </row>
    <row r="35" spans="2:7" s="107" customFormat="1" ht="47.25" customHeight="1">
      <c r="B35" s="109"/>
      <c r="C35" s="92"/>
      <c r="D35" s="92"/>
      <c r="E35" s="92"/>
      <c r="G35" s="320"/>
    </row>
    <row r="36" spans="2:7" s="107" customFormat="1" ht="36.75" customHeight="1">
      <c r="B36" s="109"/>
      <c r="C36" s="92"/>
      <c r="D36" s="92"/>
      <c r="E36" s="92"/>
      <c r="G36" s="320"/>
    </row>
    <row r="37" spans="2:7" s="107" customFormat="1" ht="47.25" customHeight="1">
      <c r="B37" s="109"/>
      <c r="C37" s="92"/>
      <c r="D37" s="92"/>
      <c r="E37" s="92"/>
      <c r="G37" s="320"/>
    </row>
    <row r="38" spans="2:7" s="107" customFormat="1" ht="51" customHeight="1">
      <c r="B38" s="109"/>
      <c r="C38" s="92"/>
      <c r="D38" s="92"/>
      <c r="E38" s="92"/>
      <c r="G38" s="320"/>
    </row>
    <row r="39" spans="2:7" s="107" customFormat="1" ht="56.25" customHeight="1">
      <c r="B39" s="109"/>
      <c r="C39" s="92"/>
      <c r="D39" s="92"/>
      <c r="E39" s="92"/>
      <c r="G39" s="313"/>
    </row>
    <row r="40" spans="2:13" s="107" customFormat="1" ht="49.5" customHeight="1">
      <c r="B40" s="109"/>
      <c r="C40" s="92"/>
      <c r="D40" s="92"/>
      <c r="E40" s="92"/>
      <c r="G40" s="313"/>
      <c r="I40" s="92"/>
      <c r="J40" s="92"/>
      <c r="K40" s="92"/>
      <c r="L40" s="92"/>
      <c r="M40" s="92"/>
    </row>
    <row r="41" ht="34.5" customHeight="1">
      <c r="G41" s="313"/>
    </row>
    <row r="42" ht="34.5" customHeight="1">
      <c r="G42" s="313"/>
    </row>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I1:I3"/>
    <mergeCell ref="B5:C5"/>
    <mergeCell ref="D5:E5"/>
    <mergeCell ref="B11:C11"/>
    <mergeCell ref="D11:E11"/>
    <mergeCell ref="B3:E3"/>
    <mergeCell ref="B2:E2"/>
    <mergeCell ref="B4:E4"/>
  </mergeCells>
  <hyperlinks>
    <hyperlink ref="C7" location="'100m.'!Yazdırma_Alanı" display="100 Metre"/>
    <hyperlink ref="C8" location="Uzun!Yazdırma_Alanı" display="Uzun Atlama"/>
    <hyperlink ref="C9" location="Yüksek!A1" display="Yüksek Atlama"/>
    <hyperlink ref="C13" location="'110m.Eng'!Yazdırma_Alanı" display="110 Metre Engelli"/>
    <hyperlink ref="C15" location="Gülle!A1" display="Gülle Atma"/>
    <hyperlink ref="C16" location="'4x100m.'!A1" display="4x100 Metre Bayrak"/>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N451"/>
  <sheetViews>
    <sheetView view="pageBreakPreview" zoomScale="85" zoomScaleSheetLayoutView="85" zoomScalePageLayoutView="0" workbookViewId="0" topLeftCell="A1">
      <pane ySplit="3" topLeftCell="A4" activePane="bottomLeft" state="frozen"/>
      <selection pane="topLeft" activeCell="A1" sqref="A1"/>
      <selection pane="bottomLeft" activeCell="M5" sqref="M5"/>
    </sheetView>
  </sheetViews>
  <sheetFormatPr defaultColWidth="6.140625" defaultRowHeight="12.75"/>
  <cols>
    <col min="1" max="1" width="6.140625" style="118" customWidth="1"/>
    <col min="2" max="2" width="16.00390625" style="185" customWidth="1"/>
    <col min="3" max="3" width="8.7109375" style="168" customWidth="1"/>
    <col min="4" max="4" width="13.00390625" style="118" customWidth="1"/>
    <col min="5" max="5" width="24.8515625" style="115" customWidth="1"/>
    <col min="6" max="6" width="40.8515625" style="186" customWidth="1"/>
    <col min="7" max="7" width="12.421875" style="167" customWidth="1"/>
    <col min="8" max="8" width="9.57421875" style="121" hidden="1" customWidth="1"/>
    <col min="9" max="10" width="8.57421875" style="122" customWidth="1"/>
    <col min="11" max="11" width="8.57421875" style="120" customWidth="1"/>
    <col min="12" max="12" width="6.140625" style="115" customWidth="1"/>
    <col min="13" max="13" width="17.7109375" style="339" customWidth="1"/>
    <col min="14" max="14" width="25.28125" style="115" customWidth="1"/>
    <col min="15" max="16384" width="6.140625" style="115" customWidth="1"/>
  </cols>
  <sheetData>
    <row r="1" spans="1:11" ht="44.25" customHeight="1">
      <c r="A1" s="437" t="str">
        <f>'YARIŞMA BİLGİLERİ'!F19</f>
        <v>9. Doğu ve Güneydoğu Anadolu Yaz Spor Oyunları</v>
      </c>
      <c r="B1" s="437"/>
      <c r="C1" s="437"/>
      <c r="D1" s="437"/>
      <c r="E1" s="438"/>
      <c r="F1" s="438"/>
      <c r="G1" s="438"/>
      <c r="H1" s="438"/>
      <c r="I1" s="437"/>
      <c r="J1" s="437"/>
      <c r="K1" s="437"/>
    </row>
    <row r="2" spans="1:11" ht="44.25" customHeight="1">
      <c r="A2" s="439" t="str">
        <f>'YARIŞMA BİLGİLERİ'!F21</f>
        <v>Erkekler</v>
      </c>
      <c r="B2" s="439"/>
      <c r="C2" s="439"/>
      <c r="D2" s="439"/>
      <c r="E2" s="439"/>
      <c r="F2" s="183" t="s">
        <v>59</v>
      </c>
      <c r="G2" s="169"/>
      <c r="H2" s="440">
        <f ca="1">NOW()</f>
        <v>41881.60047048611</v>
      </c>
      <c r="I2" s="440"/>
      <c r="J2" s="440"/>
      <c r="K2" s="440"/>
    </row>
    <row r="3" spans="1:13" s="118" customFormat="1" ht="45" customHeight="1">
      <c r="A3" s="116" t="s">
        <v>24</v>
      </c>
      <c r="B3" s="117" t="s">
        <v>28</v>
      </c>
      <c r="C3" s="117" t="s">
        <v>49</v>
      </c>
      <c r="D3" s="116" t="s">
        <v>20</v>
      </c>
      <c r="E3" s="116" t="s">
        <v>7</v>
      </c>
      <c r="F3" s="116" t="s">
        <v>220</v>
      </c>
      <c r="G3" s="166" t="s">
        <v>103</v>
      </c>
      <c r="H3" s="163" t="s">
        <v>46</v>
      </c>
      <c r="I3" s="164" t="s">
        <v>100</v>
      </c>
      <c r="J3" s="164" t="s">
        <v>101</v>
      </c>
      <c r="K3" s="165" t="s">
        <v>102</v>
      </c>
      <c r="M3" s="339"/>
    </row>
    <row r="4" spans="1:13" s="119" customFormat="1" ht="28.5" customHeight="1">
      <c r="A4" s="269">
        <v>1</v>
      </c>
      <c r="B4" s="194" t="str">
        <f>CONCATENATE(G4,"-",I4,"-",J4)</f>
        <v>100m.-1-4</v>
      </c>
      <c r="C4" s="255">
        <v>250</v>
      </c>
      <c r="D4" s="256">
        <v>35789</v>
      </c>
      <c r="E4" s="257" t="s">
        <v>274</v>
      </c>
      <c r="F4" s="258" t="s">
        <v>562</v>
      </c>
      <c r="G4" s="341" t="s">
        <v>238</v>
      </c>
      <c r="H4" s="259"/>
      <c r="I4" s="260" t="s">
        <v>671</v>
      </c>
      <c r="J4" s="260" t="s">
        <v>672</v>
      </c>
      <c r="K4" s="261">
        <v>4</v>
      </c>
      <c r="L4" s="436">
        <v>1</v>
      </c>
      <c r="M4" s="339"/>
    </row>
    <row r="5" spans="1:13" s="119" customFormat="1" ht="28.5" customHeight="1">
      <c r="A5" s="269">
        <v>2</v>
      </c>
      <c r="B5" s="194" t="str">
        <f>CONCATENATE(G5,"-",I5,"-",J5)</f>
        <v>110m.Eng.-2-5</v>
      </c>
      <c r="C5" s="255">
        <v>251</v>
      </c>
      <c r="D5" s="256">
        <v>36429</v>
      </c>
      <c r="E5" s="257" t="s">
        <v>270</v>
      </c>
      <c r="F5" s="258" t="s">
        <v>562</v>
      </c>
      <c r="G5" s="341" t="s">
        <v>461</v>
      </c>
      <c r="H5" s="259"/>
      <c r="I5" s="260" t="s">
        <v>673</v>
      </c>
      <c r="J5" s="260" t="s">
        <v>674</v>
      </c>
      <c r="K5" s="261">
        <v>4</v>
      </c>
      <c r="L5" s="436"/>
      <c r="M5" s="339"/>
    </row>
    <row r="6" spans="1:13" s="119" customFormat="1" ht="28.5" customHeight="1">
      <c r="A6" s="269">
        <v>3</v>
      </c>
      <c r="B6" s="194" t="str">
        <f>CONCATENATE(G6,"-",I6,"-",J6)</f>
        <v>1500m.-1-4</v>
      </c>
      <c r="C6" s="255">
        <v>252</v>
      </c>
      <c r="D6" s="256">
        <v>36348</v>
      </c>
      <c r="E6" s="257" t="s">
        <v>271</v>
      </c>
      <c r="F6" s="258" t="s">
        <v>562</v>
      </c>
      <c r="G6" s="341" t="s">
        <v>310</v>
      </c>
      <c r="H6" s="259"/>
      <c r="I6" s="260" t="s">
        <v>671</v>
      </c>
      <c r="J6" s="260" t="s">
        <v>672</v>
      </c>
      <c r="K6" s="261">
        <v>4</v>
      </c>
      <c r="L6" s="436"/>
      <c r="M6" s="339"/>
    </row>
    <row r="7" spans="1:13" s="119" customFormat="1" ht="28.5" customHeight="1">
      <c r="A7" s="269">
        <v>4</v>
      </c>
      <c r="B7" s="194" t="str">
        <f>CONCATENATE(G7,"-",K7)</f>
        <v>Gülle-4</v>
      </c>
      <c r="C7" s="255">
        <v>253</v>
      </c>
      <c r="D7" s="256">
        <v>35582</v>
      </c>
      <c r="E7" s="257" t="s">
        <v>272</v>
      </c>
      <c r="F7" s="258" t="s">
        <v>562</v>
      </c>
      <c r="G7" s="341" t="s">
        <v>239</v>
      </c>
      <c r="H7" s="259"/>
      <c r="I7" s="260" t="s">
        <v>671</v>
      </c>
      <c r="J7" s="260" t="s">
        <v>672</v>
      </c>
      <c r="K7" s="261">
        <v>4</v>
      </c>
      <c r="L7" s="436"/>
      <c r="M7" s="339"/>
    </row>
    <row r="8" spans="1:13" s="119" customFormat="1" ht="28.5" customHeight="1">
      <c r="A8" s="269">
        <v>5</v>
      </c>
      <c r="B8" s="194" t="str">
        <f>CONCATENATE(G8,"-",K8)</f>
        <v>Uzun-4</v>
      </c>
      <c r="C8" s="255">
        <v>254</v>
      </c>
      <c r="D8" s="256">
        <v>36712</v>
      </c>
      <c r="E8" s="257" t="s">
        <v>273</v>
      </c>
      <c r="F8" s="258" t="s">
        <v>562</v>
      </c>
      <c r="G8" s="341" t="s">
        <v>240</v>
      </c>
      <c r="H8" s="259"/>
      <c r="I8" s="260" t="s">
        <v>671</v>
      </c>
      <c r="J8" s="260" t="s">
        <v>672</v>
      </c>
      <c r="K8" s="261">
        <v>4</v>
      </c>
      <c r="L8" s="436"/>
      <c r="M8" s="339" t="s">
        <v>519</v>
      </c>
    </row>
    <row r="9" spans="1:13" s="119" customFormat="1" ht="28.5" customHeight="1">
      <c r="A9" s="269">
        <v>6</v>
      </c>
      <c r="B9" s="194" t="str">
        <f>CONCATENATE(G9,"-",K9)</f>
        <v>Yüksek-4</v>
      </c>
      <c r="C9" s="255">
        <v>255</v>
      </c>
      <c r="D9" s="256">
        <v>35789</v>
      </c>
      <c r="E9" s="257" t="s">
        <v>659</v>
      </c>
      <c r="F9" s="258" t="s">
        <v>562</v>
      </c>
      <c r="G9" s="341" t="s">
        <v>241</v>
      </c>
      <c r="H9" s="259"/>
      <c r="I9" s="260" t="s">
        <v>671</v>
      </c>
      <c r="J9" s="260" t="s">
        <v>672</v>
      </c>
      <c r="K9" s="261">
        <v>4</v>
      </c>
      <c r="L9" s="436"/>
      <c r="M9" s="339"/>
    </row>
    <row r="10" spans="1:13" s="119" customFormat="1" ht="51">
      <c r="A10" s="269">
        <v>7</v>
      </c>
      <c r="B10" s="194" t="str">
        <f>CONCATENATE(G10,"-",I10,"-",J10)</f>
        <v>4X100M-1-4</v>
      </c>
      <c r="C10" s="255" t="s">
        <v>662</v>
      </c>
      <c r="D10" s="256" t="s">
        <v>661</v>
      </c>
      <c r="E10" s="257" t="s">
        <v>660</v>
      </c>
      <c r="F10" s="258" t="s">
        <v>562</v>
      </c>
      <c r="G10" s="341" t="s">
        <v>201</v>
      </c>
      <c r="H10" s="259"/>
      <c r="I10" s="260" t="s">
        <v>671</v>
      </c>
      <c r="J10" s="260" t="s">
        <v>672</v>
      </c>
      <c r="K10" s="261">
        <v>4</v>
      </c>
      <c r="L10" s="436"/>
      <c r="M10" s="339"/>
    </row>
    <row r="11" spans="1:13" s="119" customFormat="1" ht="31.5" customHeight="1">
      <c r="A11" s="269">
        <v>8</v>
      </c>
      <c r="B11" s="194" t="str">
        <f>CONCATENATE(G11,"-",I11,"-",J11)</f>
        <v>5000m.-1-4</v>
      </c>
      <c r="C11" s="255">
        <v>256</v>
      </c>
      <c r="D11" s="256">
        <v>35828</v>
      </c>
      <c r="E11" s="257" t="s">
        <v>282</v>
      </c>
      <c r="F11" s="258" t="s">
        <v>562</v>
      </c>
      <c r="G11" s="341" t="s">
        <v>285</v>
      </c>
      <c r="H11" s="259"/>
      <c r="I11" s="260" t="s">
        <v>671</v>
      </c>
      <c r="J11" s="260" t="s">
        <v>672</v>
      </c>
      <c r="K11" s="261">
        <v>4</v>
      </c>
      <c r="L11" s="436"/>
      <c r="M11" s="339"/>
    </row>
    <row r="12" spans="1:14" s="195" customFormat="1" ht="28.5" customHeight="1">
      <c r="A12" s="269">
        <v>1</v>
      </c>
      <c r="B12" s="194" t="str">
        <f>CONCATENATE(G12,"-",I12,"-",J12)</f>
        <v>100m.-2-6</v>
      </c>
      <c r="C12" s="262">
        <v>257</v>
      </c>
      <c r="D12" s="263">
        <v>36081</v>
      </c>
      <c r="E12" s="264" t="s">
        <v>275</v>
      </c>
      <c r="F12" s="265" t="s">
        <v>508</v>
      </c>
      <c r="G12" s="342" t="s">
        <v>238</v>
      </c>
      <c r="H12" s="266"/>
      <c r="I12" s="267" t="s">
        <v>673</v>
      </c>
      <c r="J12" s="267" t="s">
        <v>675</v>
      </c>
      <c r="K12" s="268">
        <v>13</v>
      </c>
      <c r="L12" s="436">
        <v>2</v>
      </c>
      <c r="M12" s="340"/>
      <c r="N12" s="119"/>
    </row>
    <row r="13" spans="1:14" s="195" customFormat="1" ht="28.5" customHeight="1">
      <c r="A13" s="269">
        <v>2</v>
      </c>
      <c r="B13" s="194" t="str">
        <f>CONCATENATE(G13,"-",I13,"-",J13)</f>
        <v>110m.Eng.-2-6</v>
      </c>
      <c r="C13" s="262">
        <v>258</v>
      </c>
      <c r="D13" s="263">
        <v>35676</v>
      </c>
      <c r="E13" s="264" t="s">
        <v>276</v>
      </c>
      <c r="F13" s="265" t="s">
        <v>508</v>
      </c>
      <c r="G13" s="342" t="s">
        <v>461</v>
      </c>
      <c r="H13" s="266"/>
      <c r="I13" s="267" t="s">
        <v>673</v>
      </c>
      <c r="J13" s="267" t="s">
        <v>675</v>
      </c>
      <c r="K13" s="268">
        <v>13</v>
      </c>
      <c r="L13" s="436"/>
      <c r="M13" s="340"/>
      <c r="N13" s="119"/>
    </row>
    <row r="14" spans="1:14" s="195" customFormat="1" ht="28.5" customHeight="1">
      <c r="A14" s="269">
        <v>3</v>
      </c>
      <c r="B14" s="194" t="str">
        <f>CONCATENATE(G14,"-",I14,"-",J14)</f>
        <v>1500m.-2-6</v>
      </c>
      <c r="C14" s="262">
        <v>259</v>
      </c>
      <c r="D14" s="263">
        <v>35743</v>
      </c>
      <c r="E14" s="264" t="s">
        <v>277</v>
      </c>
      <c r="F14" s="265" t="s">
        <v>508</v>
      </c>
      <c r="G14" s="342" t="s">
        <v>310</v>
      </c>
      <c r="H14" s="266"/>
      <c r="I14" s="267" t="s">
        <v>673</v>
      </c>
      <c r="J14" s="267" t="s">
        <v>675</v>
      </c>
      <c r="K14" s="268">
        <v>13</v>
      </c>
      <c r="L14" s="436"/>
      <c r="M14" s="340"/>
      <c r="N14" s="119"/>
    </row>
    <row r="15" spans="1:14" s="195" customFormat="1" ht="28.5" customHeight="1">
      <c r="A15" s="269">
        <v>4</v>
      </c>
      <c r="B15" s="194" t="str">
        <f>CONCATENATE(G15,"-",K15)</f>
        <v>Gülle-13</v>
      </c>
      <c r="C15" s="262">
        <v>260</v>
      </c>
      <c r="D15" s="263">
        <v>36035</v>
      </c>
      <c r="E15" s="264" t="s">
        <v>278</v>
      </c>
      <c r="F15" s="265" t="s">
        <v>508</v>
      </c>
      <c r="G15" s="342" t="s">
        <v>239</v>
      </c>
      <c r="H15" s="266"/>
      <c r="I15" s="267" t="s">
        <v>673</v>
      </c>
      <c r="J15" s="267" t="s">
        <v>675</v>
      </c>
      <c r="K15" s="268">
        <v>13</v>
      </c>
      <c r="L15" s="436"/>
      <c r="M15" s="340"/>
      <c r="N15" s="119"/>
    </row>
    <row r="16" spans="1:14" s="195" customFormat="1" ht="28.5" customHeight="1">
      <c r="A16" s="269">
        <v>5</v>
      </c>
      <c r="B16" s="194" t="str">
        <f>CONCATENATE(G16,"-",K16)</f>
        <v>Uzun-13</v>
      </c>
      <c r="C16" s="262">
        <v>261</v>
      </c>
      <c r="D16" s="263">
        <v>36371</v>
      </c>
      <c r="E16" s="264" t="s">
        <v>279</v>
      </c>
      <c r="F16" s="265" t="s">
        <v>508</v>
      </c>
      <c r="G16" s="342" t="s">
        <v>240</v>
      </c>
      <c r="H16" s="266"/>
      <c r="I16" s="267" t="s">
        <v>673</v>
      </c>
      <c r="J16" s="267" t="s">
        <v>675</v>
      </c>
      <c r="K16" s="268">
        <v>13</v>
      </c>
      <c r="L16" s="436"/>
      <c r="M16" s="340" t="s">
        <v>521</v>
      </c>
      <c r="N16" s="119"/>
    </row>
    <row r="17" spans="1:14" s="195" customFormat="1" ht="28.5" customHeight="1">
      <c r="A17" s="269">
        <v>6</v>
      </c>
      <c r="B17" s="194" t="str">
        <f>CONCATENATE(G17,"-",K17)</f>
        <v>Yüksek-13</v>
      </c>
      <c r="C17" s="262">
        <v>262</v>
      </c>
      <c r="D17" s="263">
        <v>35802</v>
      </c>
      <c r="E17" s="264" t="s">
        <v>280</v>
      </c>
      <c r="F17" s="265" t="s">
        <v>508</v>
      </c>
      <c r="G17" s="342" t="s">
        <v>241</v>
      </c>
      <c r="H17" s="266"/>
      <c r="I17" s="267" t="s">
        <v>673</v>
      </c>
      <c r="J17" s="267" t="s">
        <v>675</v>
      </c>
      <c r="K17" s="268">
        <v>13</v>
      </c>
      <c r="L17" s="436"/>
      <c r="M17" s="340"/>
      <c r="N17" s="119"/>
    </row>
    <row r="18" spans="1:14" s="195" customFormat="1" ht="51">
      <c r="A18" s="269">
        <v>7</v>
      </c>
      <c r="B18" s="194" t="str">
        <f>CONCATENATE(G18,"-",I18,"-",J18)</f>
        <v>4X100M-2-6</v>
      </c>
      <c r="C18" s="262" t="s">
        <v>651</v>
      </c>
      <c r="D18" s="263" t="s">
        <v>650</v>
      </c>
      <c r="E18" s="264" t="s">
        <v>649</v>
      </c>
      <c r="F18" s="265" t="s">
        <v>508</v>
      </c>
      <c r="G18" s="342" t="s">
        <v>201</v>
      </c>
      <c r="H18" s="266"/>
      <c r="I18" s="267" t="s">
        <v>673</v>
      </c>
      <c r="J18" s="267" t="s">
        <v>675</v>
      </c>
      <c r="K18" s="268">
        <v>13</v>
      </c>
      <c r="L18" s="436"/>
      <c r="M18" s="340"/>
      <c r="N18" s="119"/>
    </row>
    <row r="19" spans="1:14" s="195" customFormat="1" ht="27.75" customHeight="1">
      <c r="A19" s="269">
        <v>8</v>
      </c>
      <c r="B19" s="194" t="str">
        <f>CONCATENATE(G19,"-",I19,"-",J19)</f>
        <v>5000m.-2-6</v>
      </c>
      <c r="C19" s="262">
        <v>263</v>
      </c>
      <c r="D19" s="263">
        <v>35867</v>
      </c>
      <c r="E19" s="264" t="s">
        <v>520</v>
      </c>
      <c r="F19" s="265" t="s">
        <v>508</v>
      </c>
      <c r="G19" s="342" t="s">
        <v>285</v>
      </c>
      <c r="H19" s="266"/>
      <c r="I19" s="267" t="s">
        <v>673</v>
      </c>
      <c r="J19" s="267" t="s">
        <v>675</v>
      </c>
      <c r="K19" s="268">
        <v>13</v>
      </c>
      <c r="L19" s="436"/>
      <c r="M19" s="340"/>
      <c r="N19" s="119"/>
    </row>
    <row r="20" spans="1:13" s="119" customFormat="1" ht="28.5" customHeight="1">
      <c r="A20" s="269">
        <v>6.6</v>
      </c>
      <c r="B20" s="194" t="str">
        <f>CONCATENATE(G20,"-",I20,"-",J20)</f>
        <v>100m.-1-1</v>
      </c>
      <c r="C20" s="255">
        <v>264</v>
      </c>
      <c r="D20" s="256">
        <v>36268</v>
      </c>
      <c r="E20" s="257" t="s">
        <v>311</v>
      </c>
      <c r="F20" s="258" t="s">
        <v>509</v>
      </c>
      <c r="G20" s="341" t="s">
        <v>238</v>
      </c>
      <c r="H20" s="259"/>
      <c r="I20" s="260" t="s">
        <v>671</v>
      </c>
      <c r="J20" s="260" t="s">
        <v>671</v>
      </c>
      <c r="K20" s="261">
        <v>1</v>
      </c>
      <c r="L20" s="436">
        <v>3</v>
      </c>
      <c r="M20" s="339"/>
    </row>
    <row r="21" spans="1:13" s="119" customFormat="1" ht="28.5" customHeight="1">
      <c r="A21" s="269">
        <v>6.84705882352941</v>
      </c>
      <c r="B21" s="194" t="str">
        <f>CONCATENATE(G21,"-",I21,"-",J21)</f>
        <v>110m.Eng.-4-4</v>
      </c>
      <c r="C21" s="255">
        <v>265</v>
      </c>
      <c r="D21" s="256">
        <v>36261</v>
      </c>
      <c r="E21" s="257" t="s">
        <v>312</v>
      </c>
      <c r="F21" s="258" t="s">
        <v>509</v>
      </c>
      <c r="G21" s="341" t="s">
        <v>461</v>
      </c>
      <c r="H21" s="259"/>
      <c r="I21" s="260" t="s">
        <v>672</v>
      </c>
      <c r="J21" s="260" t="s">
        <v>672</v>
      </c>
      <c r="K21" s="261">
        <v>1</v>
      </c>
      <c r="L21" s="436"/>
      <c r="M21" s="339"/>
    </row>
    <row r="22" spans="1:13" s="119" customFormat="1" ht="28.5" customHeight="1">
      <c r="A22" s="269">
        <v>7.09411764705882</v>
      </c>
      <c r="B22" s="194" t="str">
        <f>CONCATENATE(G22,"-",I22,"-",J22)</f>
        <v>1500m.-1-1</v>
      </c>
      <c r="C22" s="255">
        <v>266</v>
      </c>
      <c r="D22" s="256">
        <v>36400</v>
      </c>
      <c r="E22" s="257" t="s">
        <v>313</v>
      </c>
      <c r="F22" s="258" t="s">
        <v>509</v>
      </c>
      <c r="G22" s="341" t="s">
        <v>310</v>
      </c>
      <c r="H22" s="259"/>
      <c r="I22" s="260" t="s">
        <v>671</v>
      </c>
      <c r="J22" s="260" t="s">
        <v>671</v>
      </c>
      <c r="K22" s="261">
        <v>1</v>
      </c>
      <c r="L22" s="436"/>
      <c r="M22" s="339"/>
    </row>
    <row r="23" spans="1:13" s="119" customFormat="1" ht="28.5" customHeight="1">
      <c r="A23" s="269">
        <v>7.34117647058824</v>
      </c>
      <c r="B23" s="194" t="str">
        <f>CONCATENATE(G23,"-",K23)</f>
        <v>Gülle-1</v>
      </c>
      <c r="C23" s="255">
        <v>267</v>
      </c>
      <c r="D23" s="256">
        <v>36444</v>
      </c>
      <c r="E23" s="257" t="s">
        <v>314</v>
      </c>
      <c r="F23" s="258" t="s">
        <v>509</v>
      </c>
      <c r="G23" s="341" t="s">
        <v>239</v>
      </c>
      <c r="H23" s="259"/>
      <c r="I23" s="260" t="s">
        <v>671</v>
      </c>
      <c r="J23" s="260" t="s">
        <v>671</v>
      </c>
      <c r="K23" s="261">
        <v>1</v>
      </c>
      <c r="L23" s="436"/>
      <c r="M23" s="339"/>
    </row>
    <row r="24" spans="1:13" s="119" customFormat="1" ht="28.5" customHeight="1">
      <c r="A24" s="269">
        <v>7.58823529411765</v>
      </c>
      <c r="B24" s="194" t="str">
        <f>CONCATENATE(G24,"-",K24)</f>
        <v>Uzun-1</v>
      </c>
      <c r="C24" s="255">
        <v>268</v>
      </c>
      <c r="D24" s="256">
        <v>36340</v>
      </c>
      <c r="E24" s="257" t="s">
        <v>315</v>
      </c>
      <c r="F24" s="258" t="s">
        <v>509</v>
      </c>
      <c r="G24" s="341" t="s">
        <v>240</v>
      </c>
      <c r="H24" s="259"/>
      <c r="I24" s="260" t="s">
        <v>671</v>
      </c>
      <c r="J24" s="260" t="s">
        <v>671</v>
      </c>
      <c r="K24" s="261">
        <v>1</v>
      </c>
      <c r="L24" s="436"/>
      <c r="M24" s="339" t="s">
        <v>522</v>
      </c>
    </row>
    <row r="25" spans="1:13" s="119" customFormat="1" ht="28.5" customHeight="1">
      <c r="A25" s="269">
        <v>7.83529411764706</v>
      </c>
      <c r="B25" s="194" t="str">
        <f>CONCATENATE(G25,"-",K25)</f>
        <v>Yüksek-1</v>
      </c>
      <c r="C25" s="255">
        <v>269</v>
      </c>
      <c r="D25" s="256">
        <v>36106</v>
      </c>
      <c r="E25" s="257" t="s">
        <v>316</v>
      </c>
      <c r="F25" s="258" t="s">
        <v>509</v>
      </c>
      <c r="G25" s="341" t="s">
        <v>241</v>
      </c>
      <c r="H25" s="259"/>
      <c r="I25" s="260" t="s">
        <v>671</v>
      </c>
      <c r="J25" s="260" t="s">
        <v>671</v>
      </c>
      <c r="K25" s="261">
        <v>1</v>
      </c>
      <c r="L25" s="436"/>
      <c r="M25" s="339"/>
    </row>
    <row r="26" spans="1:13" s="119" customFormat="1" ht="51">
      <c r="A26" s="269">
        <v>8.08235294117647</v>
      </c>
      <c r="B26" s="194" t="str">
        <f>CONCATENATE(G26,"-",I26,"-",J26)</f>
        <v>4X100M-1-1</v>
      </c>
      <c r="C26" s="255" t="s">
        <v>706</v>
      </c>
      <c r="D26" s="256" t="s">
        <v>317</v>
      </c>
      <c r="E26" s="257" t="s">
        <v>318</v>
      </c>
      <c r="F26" s="258" t="s">
        <v>509</v>
      </c>
      <c r="G26" s="341" t="s">
        <v>201</v>
      </c>
      <c r="H26" s="259"/>
      <c r="I26" s="260" t="s">
        <v>671</v>
      </c>
      <c r="J26" s="260" t="s">
        <v>671</v>
      </c>
      <c r="K26" s="261">
        <v>1</v>
      </c>
      <c r="L26" s="436"/>
      <c r="M26" s="339"/>
    </row>
    <row r="27" spans="1:13" s="119" customFormat="1" ht="31.5" customHeight="1">
      <c r="A27" s="269">
        <v>8.32941176470588</v>
      </c>
      <c r="B27" s="194" t="str">
        <f>CONCATENATE(G27,"-",I27,"-",J27)</f>
        <v>5000m.-1-1</v>
      </c>
      <c r="C27" s="255">
        <v>270</v>
      </c>
      <c r="D27" s="256">
        <v>36287</v>
      </c>
      <c r="E27" s="257" t="s">
        <v>319</v>
      </c>
      <c r="F27" s="258" t="s">
        <v>509</v>
      </c>
      <c r="G27" s="341" t="s">
        <v>285</v>
      </c>
      <c r="H27" s="259"/>
      <c r="I27" s="260" t="s">
        <v>671</v>
      </c>
      <c r="J27" s="260" t="s">
        <v>671</v>
      </c>
      <c r="K27" s="261">
        <v>1</v>
      </c>
      <c r="L27" s="436"/>
      <c r="M27" s="339"/>
    </row>
    <row r="28" spans="1:14" s="195" customFormat="1" ht="28.5" customHeight="1">
      <c r="A28" s="269">
        <v>8.57647058823529</v>
      </c>
      <c r="B28" s="194" t="str">
        <f>CONCATENATE(G28,"-",I28,"-",J28)</f>
        <v>100m.-2-2</v>
      </c>
      <c r="C28" s="262">
        <v>272</v>
      </c>
      <c r="D28" s="263">
        <v>35902</v>
      </c>
      <c r="E28" s="264" t="s">
        <v>320</v>
      </c>
      <c r="F28" s="265" t="s">
        <v>510</v>
      </c>
      <c r="G28" s="342" t="s">
        <v>238</v>
      </c>
      <c r="H28" s="266"/>
      <c r="I28" s="267" t="s">
        <v>673</v>
      </c>
      <c r="J28" s="267" t="s">
        <v>673</v>
      </c>
      <c r="K28" s="268">
        <v>9</v>
      </c>
      <c r="L28" s="436">
        <v>4</v>
      </c>
      <c r="M28" s="340"/>
      <c r="N28" s="119"/>
    </row>
    <row r="29" spans="1:14" s="195" customFormat="1" ht="28.5" customHeight="1">
      <c r="A29" s="269">
        <v>8.82352941176471</v>
      </c>
      <c r="B29" s="194" t="str">
        <f>CONCATENATE(G29,"-",I29,"-",J29)</f>
        <v>110m.Eng.-3-2</v>
      </c>
      <c r="C29" s="262">
        <v>273</v>
      </c>
      <c r="D29" s="263">
        <v>35874</v>
      </c>
      <c r="E29" s="264" t="s">
        <v>321</v>
      </c>
      <c r="F29" s="265" t="s">
        <v>510</v>
      </c>
      <c r="G29" s="342" t="s">
        <v>461</v>
      </c>
      <c r="H29" s="266"/>
      <c r="I29" s="267" t="s">
        <v>676</v>
      </c>
      <c r="J29" s="267" t="s">
        <v>673</v>
      </c>
      <c r="K29" s="268">
        <v>9</v>
      </c>
      <c r="L29" s="436"/>
      <c r="M29" s="340"/>
      <c r="N29" s="119"/>
    </row>
    <row r="30" spans="1:14" s="195" customFormat="1" ht="28.5" customHeight="1">
      <c r="A30" s="269">
        <v>9.07058823529412</v>
      </c>
      <c r="B30" s="194" t="str">
        <f>CONCATENATE(G30,"-",I30,"-",J30)</f>
        <v>1500m.-2-2</v>
      </c>
      <c r="C30" s="262">
        <v>274</v>
      </c>
      <c r="D30" s="263">
        <v>35490</v>
      </c>
      <c r="E30" s="264" t="s">
        <v>322</v>
      </c>
      <c r="F30" s="265" t="s">
        <v>510</v>
      </c>
      <c r="G30" s="342" t="s">
        <v>310</v>
      </c>
      <c r="H30" s="266"/>
      <c r="I30" s="267" t="s">
        <v>673</v>
      </c>
      <c r="J30" s="267" t="s">
        <v>673</v>
      </c>
      <c r="K30" s="268">
        <v>9</v>
      </c>
      <c r="L30" s="436"/>
      <c r="M30" s="340"/>
      <c r="N30" s="119"/>
    </row>
    <row r="31" spans="1:14" s="195" customFormat="1" ht="28.5" customHeight="1">
      <c r="A31" s="269">
        <v>9.31764705882353</v>
      </c>
      <c r="B31" s="194" t="str">
        <f>CONCATENATE(G31,"-",K31)</f>
        <v>Gülle-9</v>
      </c>
      <c r="C31" s="262">
        <v>275</v>
      </c>
      <c r="D31" s="263">
        <v>35475</v>
      </c>
      <c r="E31" s="264" t="s">
        <v>323</v>
      </c>
      <c r="F31" s="265" t="s">
        <v>510</v>
      </c>
      <c r="G31" s="342" t="s">
        <v>239</v>
      </c>
      <c r="H31" s="266"/>
      <c r="I31" s="267" t="s">
        <v>673</v>
      </c>
      <c r="J31" s="267" t="s">
        <v>673</v>
      </c>
      <c r="K31" s="268">
        <v>9</v>
      </c>
      <c r="L31" s="436"/>
      <c r="M31" s="340"/>
      <c r="N31" s="119"/>
    </row>
    <row r="32" spans="1:14" s="195" customFormat="1" ht="28.5" customHeight="1">
      <c r="A32" s="269">
        <v>9.56470588235294</v>
      </c>
      <c r="B32" s="194" t="str">
        <f>CONCATENATE(G32,"-",K32)</f>
        <v>Uzun-9</v>
      </c>
      <c r="C32" s="262">
        <v>276</v>
      </c>
      <c r="D32" s="263">
        <v>35477</v>
      </c>
      <c r="E32" s="264" t="s">
        <v>324</v>
      </c>
      <c r="F32" s="265" t="s">
        <v>510</v>
      </c>
      <c r="G32" s="342" t="s">
        <v>240</v>
      </c>
      <c r="H32" s="266"/>
      <c r="I32" s="267" t="s">
        <v>673</v>
      </c>
      <c r="J32" s="267" t="s">
        <v>673</v>
      </c>
      <c r="K32" s="268">
        <v>9</v>
      </c>
      <c r="L32" s="436"/>
      <c r="M32" s="340" t="s">
        <v>523</v>
      </c>
      <c r="N32" s="119"/>
    </row>
    <row r="33" spans="1:14" s="195" customFormat="1" ht="28.5" customHeight="1">
      <c r="A33" s="269">
        <v>9.81176470588235</v>
      </c>
      <c r="B33" s="194" t="str">
        <f>CONCATENATE(G33,"-",K33)</f>
        <v>Yüksek-9</v>
      </c>
      <c r="C33" s="262">
        <v>277</v>
      </c>
      <c r="D33" s="263">
        <v>35643</v>
      </c>
      <c r="E33" s="264" t="s">
        <v>325</v>
      </c>
      <c r="F33" s="265" t="s">
        <v>510</v>
      </c>
      <c r="G33" s="342" t="s">
        <v>241</v>
      </c>
      <c r="H33" s="266"/>
      <c r="I33" s="267" t="s">
        <v>673</v>
      </c>
      <c r="J33" s="267" t="s">
        <v>673</v>
      </c>
      <c r="K33" s="268">
        <v>9</v>
      </c>
      <c r="L33" s="436"/>
      <c r="M33" s="340"/>
      <c r="N33" s="119"/>
    </row>
    <row r="34" spans="1:14" s="195" customFormat="1" ht="63.75" customHeight="1">
      <c r="A34" s="269">
        <v>10.0588235294118</v>
      </c>
      <c r="B34" s="194" t="str">
        <f>CONCATENATE(G34,"-",I34,"-",J34)</f>
        <v>4X100M-2-2</v>
      </c>
      <c r="C34" s="262" t="s">
        <v>720</v>
      </c>
      <c r="D34" s="263" t="s">
        <v>719</v>
      </c>
      <c r="E34" s="264" t="s">
        <v>718</v>
      </c>
      <c r="F34" s="265" t="s">
        <v>510</v>
      </c>
      <c r="G34" s="342" t="s">
        <v>201</v>
      </c>
      <c r="H34" s="266"/>
      <c r="I34" s="267" t="s">
        <v>673</v>
      </c>
      <c r="J34" s="267" t="s">
        <v>673</v>
      </c>
      <c r="K34" s="268">
        <v>9</v>
      </c>
      <c r="L34" s="436"/>
      <c r="M34" s="340"/>
      <c r="N34" s="119"/>
    </row>
    <row r="35" spans="1:14" s="195" customFormat="1" ht="27.75" customHeight="1">
      <c r="A35" s="269">
        <v>10.3058823529412</v>
      </c>
      <c r="B35" s="194" t="str">
        <f>CONCATENATE(G35,"-",I35,"-",J35)</f>
        <v>5000m.-2-2</v>
      </c>
      <c r="C35" s="262">
        <v>278</v>
      </c>
      <c r="D35" s="263">
        <v>35619</v>
      </c>
      <c r="E35" s="264" t="s">
        <v>326</v>
      </c>
      <c r="F35" s="265" t="s">
        <v>510</v>
      </c>
      <c r="G35" s="342" t="s">
        <v>285</v>
      </c>
      <c r="H35" s="266"/>
      <c r="I35" s="267" t="s">
        <v>673</v>
      </c>
      <c r="J35" s="267" t="s">
        <v>673</v>
      </c>
      <c r="K35" s="268">
        <v>9</v>
      </c>
      <c r="L35" s="436"/>
      <c r="M35" s="340"/>
      <c r="N35" s="119"/>
    </row>
    <row r="36" spans="1:13" s="119" customFormat="1" ht="28.5" customHeight="1">
      <c r="A36" s="269">
        <v>10.5529411764706</v>
      </c>
      <c r="B36" s="194" t="str">
        <f>CONCATENATE(G36,"-",I36,"-",J36)</f>
        <v>100m.-3-7</v>
      </c>
      <c r="C36" s="255">
        <v>279</v>
      </c>
      <c r="D36" s="256">
        <v>36537</v>
      </c>
      <c r="E36" s="257" t="s">
        <v>327</v>
      </c>
      <c r="F36" s="258" t="s">
        <v>333</v>
      </c>
      <c r="G36" s="341" t="s">
        <v>238</v>
      </c>
      <c r="H36" s="259"/>
      <c r="I36" s="260" t="s">
        <v>676</v>
      </c>
      <c r="J36" s="260" t="s">
        <v>677</v>
      </c>
      <c r="K36" s="261">
        <v>21</v>
      </c>
      <c r="L36" s="436">
        <v>5</v>
      </c>
      <c r="M36" s="339"/>
    </row>
    <row r="37" spans="1:13" s="119" customFormat="1" ht="28.5" customHeight="1">
      <c r="A37" s="269">
        <v>10.8</v>
      </c>
      <c r="B37" s="194" t="str">
        <f>CONCATENATE(G37,"-",I37,"-",J37)</f>
        <v>110m.Eng.-2-1</v>
      </c>
      <c r="C37" s="255">
        <v>280</v>
      </c>
      <c r="D37" s="256">
        <v>36526</v>
      </c>
      <c r="E37" s="257" t="s">
        <v>328</v>
      </c>
      <c r="F37" s="258" t="s">
        <v>333</v>
      </c>
      <c r="G37" s="341" t="s">
        <v>461</v>
      </c>
      <c r="H37" s="259"/>
      <c r="I37" s="260" t="s">
        <v>673</v>
      </c>
      <c r="J37" s="260" t="s">
        <v>671</v>
      </c>
      <c r="K37" s="261">
        <v>21</v>
      </c>
      <c r="L37" s="436"/>
      <c r="M37" s="339"/>
    </row>
    <row r="38" spans="1:13" s="119" customFormat="1" ht="28.5" customHeight="1">
      <c r="A38" s="269">
        <v>11.0470588235294</v>
      </c>
      <c r="B38" s="194" t="str">
        <f>CONCATENATE(G38,"-",I38,"-",J38)</f>
        <v>1500m.-1-8</v>
      </c>
      <c r="C38" s="255">
        <v>281</v>
      </c>
      <c r="D38" s="256">
        <v>36161</v>
      </c>
      <c r="E38" s="257" t="s">
        <v>329</v>
      </c>
      <c r="F38" s="258" t="s">
        <v>333</v>
      </c>
      <c r="G38" s="341" t="s">
        <v>310</v>
      </c>
      <c r="H38" s="259"/>
      <c r="I38" s="260" t="s">
        <v>671</v>
      </c>
      <c r="J38" s="260" t="s">
        <v>678</v>
      </c>
      <c r="K38" s="261">
        <v>21</v>
      </c>
      <c r="L38" s="436"/>
      <c r="M38" s="339"/>
    </row>
    <row r="39" spans="1:13" s="119" customFormat="1" ht="28.5" customHeight="1">
      <c r="A39" s="269">
        <v>11.2941176470588</v>
      </c>
      <c r="B39" s="194" t="str">
        <f>CONCATENATE(G39,"-",K39)</f>
        <v>Gülle-21</v>
      </c>
      <c r="C39" s="255">
        <v>282</v>
      </c>
      <c r="D39" s="256">
        <v>35535</v>
      </c>
      <c r="E39" s="257" t="s">
        <v>330</v>
      </c>
      <c r="F39" s="258" t="s">
        <v>333</v>
      </c>
      <c r="G39" s="341" t="s">
        <v>239</v>
      </c>
      <c r="H39" s="259"/>
      <c r="I39" s="260" t="s">
        <v>676</v>
      </c>
      <c r="J39" s="260" t="s">
        <v>677</v>
      </c>
      <c r="K39" s="261">
        <v>21</v>
      </c>
      <c r="L39" s="436"/>
      <c r="M39" s="339"/>
    </row>
    <row r="40" spans="1:13" s="119" customFormat="1" ht="28.5" customHeight="1">
      <c r="A40" s="269">
        <v>11.5411764705882</v>
      </c>
      <c r="B40" s="194" t="str">
        <f>CONCATENATE(G40,"-",K40)</f>
        <v>Uzun-21</v>
      </c>
      <c r="C40" s="255">
        <v>283</v>
      </c>
      <c r="D40" s="256">
        <v>35546</v>
      </c>
      <c r="E40" s="257" t="s">
        <v>331</v>
      </c>
      <c r="F40" s="258" t="s">
        <v>333</v>
      </c>
      <c r="G40" s="341" t="s">
        <v>240</v>
      </c>
      <c r="H40" s="259"/>
      <c r="I40" s="260" t="s">
        <v>676</v>
      </c>
      <c r="J40" s="260" t="s">
        <v>677</v>
      </c>
      <c r="K40" s="261">
        <v>21</v>
      </c>
      <c r="L40" s="436"/>
      <c r="M40" s="339" t="s">
        <v>524</v>
      </c>
    </row>
    <row r="41" spans="1:13" s="119" customFormat="1" ht="28.5" customHeight="1">
      <c r="A41" s="269">
        <v>11.7882352941177</v>
      </c>
      <c r="B41" s="194" t="str">
        <f>CONCATENATE(G41,"-",K41)</f>
        <v>Yüksek-21</v>
      </c>
      <c r="C41" s="255">
        <v>284</v>
      </c>
      <c r="D41" s="256">
        <v>35956</v>
      </c>
      <c r="E41" s="257" t="s">
        <v>332</v>
      </c>
      <c r="F41" s="258" t="s">
        <v>333</v>
      </c>
      <c r="G41" s="341" t="s">
        <v>241</v>
      </c>
      <c r="H41" s="259"/>
      <c r="I41" s="260" t="s">
        <v>676</v>
      </c>
      <c r="J41" s="260" t="s">
        <v>677</v>
      </c>
      <c r="K41" s="261">
        <v>21</v>
      </c>
      <c r="L41" s="436"/>
      <c r="M41" s="339"/>
    </row>
    <row r="42" spans="1:13" s="119" customFormat="1" ht="55.5" customHeight="1">
      <c r="A42" s="269">
        <v>12.0352941176471</v>
      </c>
      <c r="B42" s="194" t="str">
        <f>CONCATENATE(G42,"-",I42,"-",J42)</f>
        <v>4X100M-3-7</v>
      </c>
      <c r="C42" s="255" t="s">
        <v>696</v>
      </c>
      <c r="D42" s="256" t="s">
        <v>695</v>
      </c>
      <c r="E42" s="257" t="s">
        <v>694</v>
      </c>
      <c r="F42" s="258" t="s">
        <v>333</v>
      </c>
      <c r="G42" s="341" t="s">
        <v>201</v>
      </c>
      <c r="H42" s="259"/>
      <c r="I42" s="260" t="s">
        <v>676</v>
      </c>
      <c r="J42" s="260" t="s">
        <v>677</v>
      </c>
      <c r="K42" s="261">
        <v>21</v>
      </c>
      <c r="L42" s="436"/>
      <c r="M42" s="339"/>
    </row>
    <row r="43" spans="1:13" s="119" customFormat="1" ht="31.5" customHeight="1">
      <c r="A43" s="269">
        <v>12.2823529411765</v>
      </c>
      <c r="B43" s="194" t="str">
        <f>CONCATENATE(G43,"-",I43,"-",J43)</f>
        <v>5000m.-1-8</v>
      </c>
      <c r="C43" s="255">
        <v>285</v>
      </c>
      <c r="D43" s="256">
        <v>36418</v>
      </c>
      <c r="E43" s="257" t="s">
        <v>335</v>
      </c>
      <c r="F43" s="258" t="s">
        <v>333</v>
      </c>
      <c r="G43" s="341" t="s">
        <v>285</v>
      </c>
      <c r="H43" s="259"/>
      <c r="I43" s="260" t="s">
        <v>671</v>
      </c>
      <c r="J43" s="260" t="s">
        <v>678</v>
      </c>
      <c r="K43" s="261">
        <v>21</v>
      </c>
      <c r="L43" s="436"/>
      <c r="M43" s="339"/>
    </row>
    <row r="44" spans="1:14" s="195" customFormat="1" ht="28.5" customHeight="1">
      <c r="A44" s="269">
        <v>12.5294117647059</v>
      </c>
      <c r="B44" s="194" t="str">
        <f>CONCATENATE(G44,"-",I44,"-",J44)</f>
        <v>100m.-3-2</v>
      </c>
      <c r="C44" s="262">
        <v>286</v>
      </c>
      <c r="D44" s="263">
        <v>36161</v>
      </c>
      <c r="E44" s="264" t="s">
        <v>336</v>
      </c>
      <c r="F44" s="265" t="s">
        <v>343</v>
      </c>
      <c r="G44" s="342" t="s">
        <v>238</v>
      </c>
      <c r="H44" s="266"/>
      <c r="I44" s="267" t="s">
        <v>676</v>
      </c>
      <c r="J44" s="267" t="s">
        <v>673</v>
      </c>
      <c r="K44" s="268">
        <v>16</v>
      </c>
      <c r="L44" s="436">
        <v>6</v>
      </c>
      <c r="M44" s="340"/>
      <c r="N44" s="119"/>
    </row>
    <row r="45" spans="1:14" s="195" customFormat="1" ht="28.5" customHeight="1">
      <c r="A45" s="269">
        <v>12.7764705882353</v>
      </c>
      <c r="B45" s="194" t="str">
        <f>CONCATENATE(G45,"-",I45,"-",J45)</f>
        <v>110m.Eng.-1-3</v>
      </c>
      <c r="C45" s="262">
        <v>287</v>
      </c>
      <c r="D45" s="263">
        <v>35796</v>
      </c>
      <c r="E45" s="264" t="s">
        <v>337</v>
      </c>
      <c r="F45" s="265" t="s">
        <v>343</v>
      </c>
      <c r="G45" s="342" t="s">
        <v>461</v>
      </c>
      <c r="H45" s="266"/>
      <c r="I45" s="267" t="s">
        <v>671</v>
      </c>
      <c r="J45" s="267" t="s">
        <v>676</v>
      </c>
      <c r="K45" s="268">
        <v>16</v>
      </c>
      <c r="L45" s="436"/>
      <c r="M45" s="340"/>
      <c r="N45" s="119"/>
    </row>
    <row r="46" spans="1:14" s="195" customFormat="1" ht="28.5" customHeight="1">
      <c r="A46" s="269">
        <v>13.0235294117647</v>
      </c>
      <c r="B46" s="194" t="str">
        <f>CONCATENATE(G46,"-",I46,"-",J46)</f>
        <v>1500m.-1-9</v>
      </c>
      <c r="C46" s="262">
        <v>288</v>
      </c>
      <c r="D46" s="263">
        <v>35796</v>
      </c>
      <c r="E46" s="264" t="s">
        <v>338</v>
      </c>
      <c r="F46" s="265" t="s">
        <v>343</v>
      </c>
      <c r="G46" s="342" t="s">
        <v>310</v>
      </c>
      <c r="H46" s="266"/>
      <c r="I46" s="267" t="s">
        <v>671</v>
      </c>
      <c r="J46" s="267" t="s">
        <v>680</v>
      </c>
      <c r="K46" s="268">
        <v>16</v>
      </c>
      <c r="L46" s="436"/>
      <c r="M46" s="340"/>
      <c r="N46" s="119"/>
    </row>
    <row r="47" spans="1:14" s="195" customFormat="1" ht="28.5" customHeight="1">
      <c r="A47" s="269">
        <v>13.2705882352941</v>
      </c>
      <c r="B47" s="194" t="str">
        <f>CONCATENATE(G47,"-",K47)</f>
        <v>Gülle-16</v>
      </c>
      <c r="C47" s="262">
        <v>289</v>
      </c>
      <c r="D47" s="263">
        <v>35431</v>
      </c>
      <c r="E47" s="264" t="s">
        <v>339</v>
      </c>
      <c r="F47" s="265" t="s">
        <v>343</v>
      </c>
      <c r="G47" s="342" t="s">
        <v>239</v>
      </c>
      <c r="H47" s="266"/>
      <c r="I47" s="267" t="s">
        <v>676</v>
      </c>
      <c r="J47" s="267" t="s">
        <v>673</v>
      </c>
      <c r="K47" s="268">
        <v>16</v>
      </c>
      <c r="L47" s="436"/>
      <c r="M47" s="340"/>
      <c r="N47" s="119"/>
    </row>
    <row r="48" spans="1:14" s="195" customFormat="1" ht="28.5" customHeight="1">
      <c r="A48" s="269">
        <v>13.5176470588235</v>
      </c>
      <c r="B48" s="194" t="str">
        <f>CONCATENATE(G48,"-",K48)</f>
        <v>Uzun-16</v>
      </c>
      <c r="C48" s="262">
        <v>290</v>
      </c>
      <c r="D48" s="263">
        <v>36161</v>
      </c>
      <c r="E48" s="264" t="s">
        <v>340</v>
      </c>
      <c r="F48" s="265" t="s">
        <v>343</v>
      </c>
      <c r="G48" s="342" t="s">
        <v>240</v>
      </c>
      <c r="H48" s="266"/>
      <c r="I48" s="267" t="s">
        <v>676</v>
      </c>
      <c r="J48" s="267" t="s">
        <v>673</v>
      </c>
      <c r="K48" s="268">
        <v>16</v>
      </c>
      <c r="L48" s="436"/>
      <c r="M48" s="340" t="s">
        <v>525</v>
      </c>
      <c r="N48" s="119"/>
    </row>
    <row r="49" spans="1:14" s="195" customFormat="1" ht="28.5" customHeight="1">
      <c r="A49" s="269">
        <v>13.7647058823529</v>
      </c>
      <c r="B49" s="194" t="str">
        <f>CONCATENATE(G49,"-",K49)</f>
        <v>Yüksek-16</v>
      </c>
      <c r="C49" s="262">
        <v>291</v>
      </c>
      <c r="D49" s="263">
        <v>35431</v>
      </c>
      <c r="E49" s="264" t="s">
        <v>341</v>
      </c>
      <c r="F49" s="265" t="s">
        <v>343</v>
      </c>
      <c r="G49" s="342" t="s">
        <v>241</v>
      </c>
      <c r="H49" s="266"/>
      <c r="I49" s="267" t="s">
        <v>676</v>
      </c>
      <c r="J49" s="267" t="s">
        <v>673</v>
      </c>
      <c r="K49" s="268">
        <v>16</v>
      </c>
      <c r="L49" s="436"/>
      <c r="M49" s="340"/>
      <c r="N49" s="119"/>
    </row>
    <row r="50" spans="1:14" s="195" customFormat="1" ht="63.75" customHeight="1">
      <c r="A50" s="269">
        <v>14.0117647058823</v>
      </c>
      <c r="B50" s="194" t="str">
        <f>CONCATENATE(G50,"-",I50,"-",J50)</f>
        <v>4X100M-3-2</v>
      </c>
      <c r="C50" s="262" t="s">
        <v>646</v>
      </c>
      <c r="D50" s="263" t="s">
        <v>647</v>
      </c>
      <c r="E50" s="264" t="s">
        <v>645</v>
      </c>
      <c r="F50" s="265" t="s">
        <v>343</v>
      </c>
      <c r="G50" s="342" t="s">
        <v>201</v>
      </c>
      <c r="H50" s="266"/>
      <c r="I50" s="267" t="s">
        <v>676</v>
      </c>
      <c r="J50" s="267" t="s">
        <v>673</v>
      </c>
      <c r="K50" s="268">
        <v>16</v>
      </c>
      <c r="L50" s="436"/>
      <c r="M50" s="340"/>
      <c r="N50" s="119"/>
    </row>
    <row r="51" spans="1:14" s="195" customFormat="1" ht="27.75" customHeight="1">
      <c r="A51" s="269">
        <v>14.2588235294118</v>
      </c>
      <c r="B51" s="194" t="str">
        <f>CONCATENATE(G51,"-",I51,"-",J51)</f>
        <v>5000m.-1-9</v>
      </c>
      <c r="C51" s="262">
        <v>292</v>
      </c>
      <c r="D51" s="263">
        <v>35796</v>
      </c>
      <c r="E51" s="264" t="s">
        <v>342</v>
      </c>
      <c r="F51" s="265" t="s">
        <v>343</v>
      </c>
      <c r="G51" s="342" t="s">
        <v>285</v>
      </c>
      <c r="H51" s="266"/>
      <c r="I51" s="267" t="s">
        <v>671</v>
      </c>
      <c r="J51" s="267" t="s">
        <v>680</v>
      </c>
      <c r="K51" s="268">
        <v>16</v>
      </c>
      <c r="L51" s="436"/>
      <c r="M51" s="340"/>
      <c r="N51" s="119"/>
    </row>
    <row r="52" spans="1:13" s="119" customFormat="1" ht="28.5" customHeight="1">
      <c r="A52" s="269">
        <v>14.5058823529412</v>
      </c>
      <c r="B52" s="194" t="str">
        <f>CONCATENATE(G52,"-",I52,"-",J52)</f>
        <v>100m.-2-7</v>
      </c>
      <c r="C52" s="255">
        <v>293</v>
      </c>
      <c r="D52" s="256">
        <v>36542</v>
      </c>
      <c r="E52" s="257" t="s">
        <v>344</v>
      </c>
      <c r="F52" s="258" t="s">
        <v>351</v>
      </c>
      <c r="G52" s="341" t="s">
        <v>238</v>
      </c>
      <c r="H52" s="259"/>
      <c r="I52" s="260" t="s">
        <v>673</v>
      </c>
      <c r="J52" s="260" t="s">
        <v>677</v>
      </c>
      <c r="K52" s="261">
        <v>14</v>
      </c>
      <c r="L52" s="436">
        <v>7</v>
      </c>
      <c r="M52" s="339"/>
    </row>
    <row r="53" spans="1:13" s="119" customFormat="1" ht="28.5" customHeight="1">
      <c r="A53" s="269">
        <v>14.7529411764706</v>
      </c>
      <c r="B53" s="194" t="str">
        <f>CONCATENATE(G53,"-",I53,"-",J53)</f>
        <v>110m.Eng.-3-1</v>
      </c>
      <c r="C53" s="255">
        <v>294</v>
      </c>
      <c r="D53" s="256">
        <v>36264</v>
      </c>
      <c r="E53" s="257" t="s">
        <v>345</v>
      </c>
      <c r="F53" s="258" t="s">
        <v>351</v>
      </c>
      <c r="G53" s="341" t="s">
        <v>461</v>
      </c>
      <c r="H53" s="259"/>
      <c r="I53" s="260" t="s">
        <v>676</v>
      </c>
      <c r="J53" s="260" t="s">
        <v>671</v>
      </c>
      <c r="K53" s="261">
        <v>14</v>
      </c>
      <c r="L53" s="436"/>
      <c r="M53" s="339"/>
    </row>
    <row r="54" spans="1:13" s="119" customFormat="1" ht="28.5" customHeight="1">
      <c r="A54" s="269">
        <v>15</v>
      </c>
      <c r="B54" s="194" t="str">
        <f>CONCATENATE(G54,"-",I54,"-",J54)</f>
        <v>1500m.-2-7</v>
      </c>
      <c r="C54" s="255">
        <v>295</v>
      </c>
      <c r="D54" s="256">
        <v>35989</v>
      </c>
      <c r="E54" s="257" t="s">
        <v>346</v>
      </c>
      <c r="F54" s="258" t="s">
        <v>351</v>
      </c>
      <c r="G54" s="341" t="s">
        <v>310</v>
      </c>
      <c r="H54" s="259"/>
      <c r="I54" s="260" t="s">
        <v>673</v>
      </c>
      <c r="J54" s="260" t="s">
        <v>677</v>
      </c>
      <c r="K54" s="261">
        <v>14</v>
      </c>
      <c r="L54" s="436"/>
      <c r="M54" s="339"/>
    </row>
    <row r="55" spans="1:13" s="119" customFormat="1" ht="28.5" customHeight="1">
      <c r="A55" s="269">
        <v>15.2470588235294</v>
      </c>
      <c r="B55" s="194" t="str">
        <f>CONCATENATE(G55,"-",K55)</f>
        <v>Gülle-14</v>
      </c>
      <c r="C55" s="255">
        <v>296</v>
      </c>
      <c r="D55" s="256">
        <v>35554</v>
      </c>
      <c r="E55" s="257" t="s">
        <v>347</v>
      </c>
      <c r="F55" s="258" t="s">
        <v>351</v>
      </c>
      <c r="G55" s="341" t="s">
        <v>239</v>
      </c>
      <c r="H55" s="259"/>
      <c r="I55" s="260" t="s">
        <v>673</v>
      </c>
      <c r="J55" s="260" t="s">
        <v>677</v>
      </c>
      <c r="K55" s="261">
        <v>14</v>
      </c>
      <c r="L55" s="436"/>
      <c r="M55" s="339"/>
    </row>
    <row r="56" spans="1:13" s="119" customFormat="1" ht="28.5" customHeight="1">
      <c r="A56" s="269">
        <v>15.4941176470588</v>
      </c>
      <c r="B56" s="194" t="str">
        <f>CONCATENATE(G56,"-",K56)</f>
        <v>Uzun-14</v>
      </c>
      <c r="C56" s="255">
        <v>297</v>
      </c>
      <c r="D56" s="256">
        <v>35900</v>
      </c>
      <c r="E56" s="257" t="s">
        <v>348</v>
      </c>
      <c r="F56" s="258" t="s">
        <v>351</v>
      </c>
      <c r="G56" s="341" t="s">
        <v>240</v>
      </c>
      <c r="H56" s="259"/>
      <c r="I56" s="260" t="s">
        <v>673</v>
      </c>
      <c r="J56" s="260" t="s">
        <v>677</v>
      </c>
      <c r="K56" s="261">
        <v>14</v>
      </c>
      <c r="L56" s="436"/>
      <c r="M56" s="339" t="s">
        <v>526</v>
      </c>
    </row>
    <row r="57" spans="1:13" s="119" customFormat="1" ht="28.5" customHeight="1">
      <c r="A57" s="269">
        <v>15.7411764705882</v>
      </c>
      <c r="B57" s="194" t="str">
        <f>CONCATENATE(G57,"-",K57)</f>
        <v>Yüksek-14</v>
      </c>
      <c r="C57" s="255">
        <v>298</v>
      </c>
      <c r="D57" s="256">
        <v>35501</v>
      </c>
      <c r="E57" s="257" t="s">
        <v>349</v>
      </c>
      <c r="F57" s="258" t="s">
        <v>351</v>
      </c>
      <c r="G57" s="341" t="s">
        <v>241</v>
      </c>
      <c r="H57" s="259"/>
      <c r="I57" s="260" t="s">
        <v>673</v>
      </c>
      <c r="J57" s="260" t="s">
        <v>677</v>
      </c>
      <c r="K57" s="261">
        <v>14</v>
      </c>
      <c r="L57" s="436"/>
      <c r="M57" s="339"/>
    </row>
    <row r="58" spans="1:13" s="119" customFormat="1" ht="63.75">
      <c r="A58" s="269">
        <v>15.9882352941176</v>
      </c>
      <c r="B58" s="194" t="str">
        <f>CONCATENATE(G58,"-",I58,"-",J58)</f>
        <v>4X100M-2-7</v>
      </c>
      <c r="C58" s="255" t="s">
        <v>704</v>
      </c>
      <c r="D58" s="256" t="s">
        <v>705</v>
      </c>
      <c r="E58" s="257" t="s">
        <v>703</v>
      </c>
      <c r="F58" s="258" t="s">
        <v>351</v>
      </c>
      <c r="G58" s="341" t="s">
        <v>201</v>
      </c>
      <c r="H58" s="259"/>
      <c r="I58" s="260" t="s">
        <v>673</v>
      </c>
      <c r="J58" s="260" t="s">
        <v>677</v>
      </c>
      <c r="K58" s="261">
        <v>14</v>
      </c>
      <c r="L58" s="436"/>
      <c r="M58" s="339"/>
    </row>
    <row r="59" spans="1:13" s="119" customFormat="1" ht="31.5" customHeight="1">
      <c r="A59" s="269">
        <v>16.2352941176471</v>
      </c>
      <c r="B59" s="194" t="str">
        <f>CONCATENATE(G59,"-",I59,"-",J59)</f>
        <v>5000m.-2-7</v>
      </c>
      <c r="C59" s="255">
        <v>299</v>
      </c>
      <c r="D59" s="256">
        <v>35499</v>
      </c>
      <c r="E59" s="257" t="s">
        <v>350</v>
      </c>
      <c r="F59" s="258" t="s">
        <v>351</v>
      </c>
      <c r="G59" s="341" t="s">
        <v>285</v>
      </c>
      <c r="H59" s="259"/>
      <c r="I59" s="260" t="s">
        <v>673</v>
      </c>
      <c r="J59" s="260" t="s">
        <v>677</v>
      </c>
      <c r="K59" s="261">
        <v>14</v>
      </c>
      <c r="L59" s="436"/>
      <c r="M59" s="339"/>
    </row>
    <row r="60" spans="1:14" s="195" customFormat="1" ht="28.5" customHeight="1">
      <c r="A60" s="269">
        <v>16.4823529411765</v>
      </c>
      <c r="B60" s="194" t="str">
        <f>CONCATENATE(G60,"-",I60,"-",J60)</f>
        <v>100m.-1-6</v>
      </c>
      <c r="C60" s="262">
        <v>301</v>
      </c>
      <c r="D60" s="263">
        <v>35431</v>
      </c>
      <c r="E60" s="264" t="s">
        <v>655</v>
      </c>
      <c r="F60" s="265" t="s">
        <v>357</v>
      </c>
      <c r="G60" s="342" t="s">
        <v>238</v>
      </c>
      <c r="H60" s="266"/>
      <c r="I60" s="267" t="s">
        <v>671</v>
      </c>
      <c r="J60" s="267" t="s">
        <v>675</v>
      </c>
      <c r="K60" s="268">
        <v>6</v>
      </c>
      <c r="L60" s="436">
        <v>8</v>
      </c>
      <c r="M60" s="340"/>
      <c r="N60" s="119"/>
    </row>
    <row r="61" spans="1:14" s="195" customFormat="1" ht="28.5" customHeight="1">
      <c r="A61" s="269">
        <v>16.7294117647059</v>
      </c>
      <c r="B61" s="194" t="str">
        <f>CONCATENATE(G61,"-",I61,"-",J61)</f>
        <v>110m.Eng.-2-4</v>
      </c>
      <c r="C61" s="262">
        <v>302</v>
      </c>
      <c r="D61" s="263">
        <v>36526</v>
      </c>
      <c r="E61" s="264" t="s">
        <v>352</v>
      </c>
      <c r="F61" s="265" t="s">
        <v>357</v>
      </c>
      <c r="G61" s="342" t="s">
        <v>461</v>
      </c>
      <c r="H61" s="266"/>
      <c r="I61" s="267" t="s">
        <v>673</v>
      </c>
      <c r="J61" s="267" t="s">
        <v>672</v>
      </c>
      <c r="K61" s="268">
        <v>6</v>
      </c>
      <c r="L61" s="436"/>
      <c r="M61" s="340"/>
      <c r="N61" s="119"/>
    </row>
    <row r="62" spans="1:14" s="195" customFormat="1" ht="28.5" customHeight="1">
      <c r="A62" s="269">
        <v>16.9764705882353</v>
      </c>
      <c r="B62" s="194" t="str">
        <f>CONCATENATE(G62,"-",I62,"-",J62)</f>
        <v>1500m.-1-6</v>
      </c>
      <c r="C62" s="262">
        <v>303</v>
      </c>
      <c r="D62" s="263">
        <v>35796</v>
      </c>
      <c r="E62" s="264" t="s">
        <v>353</v>
      </c>
      <c r="F62" s="265" t="s">
        <v>357</v>
      </c>
      <c r="G62" s="342" t="s">
        <v>310</v>
      </c>
      <c r="H62" s="266"/>
      <c r="I62" s="267" t="s">
        <v>671</v>
      </c>
      <c r="J62" s="267" t="s">
        <v>675</v>
      </c>
      <c r="K62" s="268">
        <v>6</v>
      </c>
      <c r="L62" s="436"/>
      <c r="M62" s="340"/>
      <c r="N62" s="119"/>
    </row>
    <row r="63" spans="1:14" s="195" customFormat="1" ht="28.5" customHeight="1">
      <c r="A63" s="269">
        <v>17.2235294117647</v>
      </c>
      <c r="B63" s="194" t="str">
        <f>CONCATENATE(G63,"-",K63)</f>
        <v>Gülle-6</v>
      </c>
      <c r="C63" s="262">
        <v>304</v>
      </c>
      <c r="D63" s="263">
        <v>35796</v>
      </c>
      <c r="E63" s="264" t="s">
        <v>354</v>
      </c>
      <c r="F63" s="265" t="s">
        <v>357</v>
      </c>
      <c r="G63" s="342" t="s">
        <v>239</v>
      </c>
      <c r="H63" s="266"/>
      <c r="I63" s="267" t="s">
        <v>671</v>
      </c>
      <c r="J63" s="267" t="s">
        <v>675</v>
      </c>
      <c r="K63" s="268">
        <v>6</v>
      </c>
      <c r="L63" s="436"/>
      <c r="M63" s="340"/>
      <c r="N63" s="119"/>
    </row>
    <row r="64" spans="1:14" s="195" customFormat="1" ht="28.5" customHeight="1">
      <c r="A64" s="269">
        <v>17.4705882352941</v>
      </c>
      <c r="B64" s="194" t="str">
        <f>CONCATENATE(G64,"-",K64)</f>
        <v>Uzun-6</v>
      </c>
      <c r="C64" s="262">
        <v>305</v>
      </c>
      <c r="D64" s="263">
        <v>35796</v>
      </c>
      <c r="E64" s="264" t="s">
        <v>355</v>
      </c>
      <c r="F64" s="265" t="s">
        <v>357</v>
      </c>
      <c r="G64" s="342" t="s">
        <v>240</v>
      </c>
      <c r="H64" s="266"/>
      <c r="I64" s="267" t="s">
        <v>671</v>
      </c>
      <c r="J64" s="267" t="s">
        <v>675</v>
      </c>
      <c r="K64" s="268">
        <v>6</v>
      </c>
      <c r="L64" s="436"/>
      <c r="M64" s="340" t="s">
        <v>527</v>
      </c>
      <c r="N64" s="119"/>
    </row>
    <row r="65" spans="1:14" s="195" customFormat="1" ht="28.5" customHeight="1">
      <c r="A65" s="269">
        <v>17.7176470588235</v>
      </c>
      <c r="B65" s="194" t="str">
        <f>CONCATENATE(G65,"-",K65)</f>
        <v>Yüksek-6</v>
      </c>
      <c r="C65" s="262">
        <v>306</v>
      </c>
      <c r="D65" s="263">
        <v>35431</v>
      </c>
      <c r="E65" s="264" t="s">
        <v>356</v>
      </c>
      <c r="F65" s="265" t="s">
        <v>357</v>
      </c>
      <c r="G65" s="342" t="s">
        <v>241</v>
      </c>
      <c r="H65" s="266"/>
      <c r="I65" s="267" t="s">
        <v>671</v>
      </c>
      <c r="J65" s="267" t="s">
        <v>675</v>
      </c>
      <c r="K65" s="268">
        <v>6</v>
      </c>
      <c r="L65" s="436"/>
      <c r="M65" s="340"/>
      <c r="N65" s="119"/>
    </row>
    <row r="66" spans="1:14" s="195" customFormat="1" ht="54" customHeight="1">
      <c r="A66" s="269">
        <v>17.9647058823529</v>
      </c>
      <c r="B66" s="194" t="str">
        <f>CONCATENATE(G66,"-",I66,"-",J66)</f>
        <v>4X100M-1-6</v>
      </c>
      <c r="C66" s="262" t="s">
        <v>657</v>
      </c>
      <c r="D66" s="263" t="s">
        <v>658</v>
      </c>
      <c r="E66" s="264" t="s">
        <v>656</v>
      </c>
      <c r="F66" s="265" t="s">
        <v>357</v>
      </c>
      <c r="G66" s="342" t="s">
        <v>201</v>
      </c>
      <c r="H66" s="266"/>
      <c r="I66" s="267" t="s">
        <v>671</v>
      </c>
      <c r="J66" s="267" t="s">
        <v>675</v>
      </c>
      <c r="K66" s="268">
        <v>6</v>
      </c>
      <c r="L66" s="436"/>
      <c r="M66" s="340"/>
      <c r="N66" s="119"/>
    </row>
    <row r="67" spans="1:14" s="195" customFormat="1" ht="27.75" customHeight="1">
      <c r="A67" s="269">
        <v>18.2117647058823</v>
      </c>
      <c r="B67" s="194" t="str">
        <f>CONCATENATE(G67,"-",I67,"-",J67)</f>
        <v>5000m.-1-6</v>
      </c>
      <c r="C67" s="262">
        <v>307</v>
      </c>
      <c r="D67" s="263">
        <v>35796</v>
      </c>
      <c r="E67" s="264" t="s">
        <v>358</v>
      </c>
      <c r="F67" s="265" t="s">
        <v>357</v>
      </c>
      <c r="G67" s="342" t="s">
        <v>285</v>
      </c>
      <c r="H67" s="266"/>
      <c r="I67" s="267" t="s">
        <v>671</v>
      </c>
      <c r="J67" s="267" t="s">
        <v>675</v>
      </c>
      <c r="K67" s="268">
        <v>6</v>
      </c>
      <c r="L67" s="436"/>
      <c r="M67" s="340"/>
      <c r="N67" s="119"/>
    </row>
    <row r="68" spans="1:13" s="119" customFormat="1" ht="28.5" customHeight="1">
      <c r="A68" s="269">
        <v>18.4588235294118</v>
      </c>
      <c r="B68" s="194" t="str">
        <f>CONCATENATE(G68,"-",I68,"-",J68)</f>
        <v>100m.-1-3</v>
      </c>
      <c r="C68" s="255">
        <v>308</v>
      </c>
      <c r="D68" s="256">
        <v>36008</v>
      </c>
      <c r="E68" s="257" t="s">
        <v>359</v>
      </c>
      <c r="F68" s="258" t="s">
        <v>368</v>
      </c>
      <c r="G68" s="341" t="s">
        <v>238</v>
      </c>
      <c r="H68" s="259"/>
      <c r="I68" s="260" t="s">
        <v>671</v>
      </c>
      <c r="J68" s="260" t="s">
        <v>676</v>
      </c>
      <c r="K68" s="261">
        <v>3</v>
      </c>
      <c r="L68" s="436">
        <v>9</v>
      </c>
      <c r="M68" s="339"/>
    </row>
    <row r="69" spans="1:13" s="119" customFormat="1" ht="28.5" customHeight="1">
      <c r="A69" s="269">
        <v>18.7058823529412</v>
      </c>
      <c r="B69" s="194" t="str">
        <f>CONCATENATE(G69,"-",I69,"-",J69)</f>
        <v>110m.Eng.-4-2</v>
      </c>
      <c r="C69" s="255">
        <v>309</v>
      </c>
      <c r="D69" s="256">
        <v>36647</v>
      </c>
      <c r="E69" s="257" t="s">
        <v>360</v>
      </c>
      <c r="F69" s="258" t="s">
        <v>368</v>
      </c>
      <c r="G69" s="341" t="s">
        <v>461</v>
      </c>
      <c r="H69" s="259"/>
      <c r="I69" s="260" t="s">
        <v>672</v>
      </c>
      <c r="J69" s="260" t="s">
        <v>673</v>
      </c>
      <c r="K69" s="261">
        <v>3</v>
      </c>
      <c r="L69" s="436"/>
      <c r="M69" s="339"/>
    </row>
    <row r="70" spans="1:13" s="119" customFormat="1" ht="28.5" customHeight="1">
      <c r="A70" s="269">
        <v>18.9529411764706</v>
      </c>
      <c r="B70" s="194" t="str">
        <f>CONCATENATE(G70,"-",I70,"-",J70)</f>
        <v>1500m.-1-3</v>
      </c>
      <c r="C70" s="255">
        <v>310</v>
      </c>
      <c r="D70" s="256">
        <v>36526</v>
      </c>
      <c r="E70" s="257" t="s">
        <v>361</v>
      </c>
      <c r="F70" s="258" t="s">
        <v>368</v>
      </c>
      <c r="G70" s="341" t="s">
        <v>310</v>
      </c>
      <c r="H70" s="259"/>
      <c r="I70" s="260" t="s">
        <v>671</v>
      </c>
      <c r="J70" s="260" t="s">
        <v>676</v>
      </c>
      <c r="K70" s="261">
        <v>3</v>
      </c>
      <c r="L70" s="436"/>
      <c r="M70" s="339"/>
    </row>
    <row r="71" spans="1:13" s="119" customFormat="1" ht="28.5" customHeight="1">
      <c r="A71" s="269">
        <v>19.2</v>
      </c>
      <c r="B71" s="194" t="str">
        <f>CONCATENATE(G71,"-",K71)</f>
        <v>Gülle-3</v>
      </c>
      <c r="C71" s="255">
        <v>311</v>
      </c>
      <c r="D71" s="256">
        <v>36636</v>
      </c>
      <c r="E71" s="257" t="s">
        <v>362</v>
      </c>
      <c r="F71" s="258" t="s">
        <v>368</v>
      </c>
      <c r="G71" s="341" t="s">
        <v>239</v>
      </c>
      <c r="H71" s="259"/>
      <c r="I71" s="260" t="s">
        <v>671</v>
      </c>
      <c r="J71" s="260" t="s">
        <v>676</v>
      </c>
      <c r="K71" s="261">
        <v>3</v>
      </c>
      <c r="L71" s="436"/>
      <c r="M71" s="339"/>
    </row>
    <row r="72" spans="1:13" s="119" customFormat="1" ht="28.5" customHeight="1">
      <c r="A72" s="269">
        <v>19.4470588235294</v>
      </c>
      <c r="B72" s="194" t="str">
        <f>CONCATENATE(G72,"-",K72)</f>
        <v>Uzun-3</v>
      </c>
      <c r="C72" s="255">
        <v>312</v>
      </c>
      <c r="D72" s="256">
        <v>35645</v>
      </c>
      <c r="E72" s="257" t="s">
        <v>363</v>
      </c>
      <c r="F72" s="258" t="s">
        <v>368</v>
      </c>
      <c r="G72" s="341" t="s">
        <v>240</v>
      </c>
      <c r="H72" s="259"/>
      <c r="I72" s="260" t="s">
        <v>671</v>
      </c>
      <c r="J72" s="260" t="s">
        <v>676</v>
      </c>
      <c r="K72" s="261">
        <v>3</v>
      </c>
      <c r="L72" s="436"/>
      <c r="M72" s="339" t="s">
        <v>529</v>
      </c>
    </row>
    <row r="73" spans="1:13" s="119" customFormat="1" ht="28.5" customHeight="1">
      <c r="A73" s="269">
        <v>19.6941176470588</v>
      </c>
      <c r="B73" s="194" t="str">
        <f>CONCATENATE(G73,"-",K73)</f>
        <v>Yüksek-3</v>
      </c>
      <c r="C73" s="255">
        <v>313</v>
      </c>
      <c r="D73" s="256">
        <v>36528</v>
      </c>
      <c r="E73" s="257" t="s">
        <v>364</v>
      </c>
      <c r="F73" s="258" t="s">
        <v>368</v>
      </c>
      <c r="G73" s="341" t="s">
        <v>241</v>
      </c>
      <c r="H73" s="259"/>
      <c r="I73" s="260" t="s">
        <v>671</v>
      </c>
      <c r="J73" s="260" t="s">
        <v>676</v>
      </c>
      <c r="K73" s="261">
        <v>3</v>
      </c>
      <c r="L73" s="436"/>
      <c r="M73" s="339"/>
    </row>
    <row r="74" spans="1:13" s="119" customFormat="1" ht="51">
      <c r="A74" s="269">
        <v>19.9411764705882</v>
      </c>
      <c r="B74" s="194" t="str">
        <f>CONCATENATE(G74,"-",I74,"-",J74)</f>
        <v>4X100M-1-3</v>
      </c>
      <c r="C74" s="255" t="s">
        <v>528</v>
      </c>
      <c r="D74" s="256" t="s">
        <v>365</v>
      </c>
      <c r="E74" s="257" t="s">
        <v>366</v>
      </c>
      <c r="F74" s="258" t="s">
        <v>368</v>
      </c>
      <c r="G74" s="341" t="s">
        <v>201</v>
      </c>
      <c r="H74" s="259"/>
      <c r="I74" s="260" t="s">
        <v>671</v>
      </c>
      <c r="J74" s="260" t="s">
        <v>676</v>
      </c>
      <c r="K74" s="261">
        <v>3</v>
      </c>
      <c r="L74" s="436"/>
      <c r="M74" s="339"/>
    </row>
    <row r="75" spans="1:13" s="119" customFormat="1" ht="31.5" customHeight="1">
      <c r="A75" s="269">
        <v>20.1882352941176</v>
      </c>
      <c r="B75" s="194" t="str">
        <f>CONCATENATE(G75,"-",I75,"-",J75)</f>
        <v>5000m.-1-3</v>
      </c>
      <c r="C75" s="255">
        <v>314</v>
      </c>
      <c r="D75" s="256">
        <v>36626</v>
      </c>
      <c r="E75" s="257" t="s">
        <v>367</v>
      </c>
      <c r="F75" s="258" t="s">
        <v>368</v>
      </c>
      <c r="G75" s="341" t="s">
        <v>285</v>
      </c>
      <c r="H75" s="259"/>
      <c r="I75" s="260" t="s">
        <v>671</v>
      </c>
      <c r="J75" s="260" t="s">
        <v>676</v>
      </c>
      <c r="K75" s="261">
        <v>3</v>
      </c>
      <c r="L75" s="436"/>
      <c r="M75" s="339"/>
    </row>
    <row r="76" spans="1:14" s="195" customFormat="1" ht="28.5" customHeight="1">
      <c r="A76" s="269">
        <v>20.4352941176471</v>
      </c>
      <c r="B76" s="194" t="str">
        <f>CONCATENATE(G76,"-",I76,"-",J76)</f>
        <v>100m.-3-4</v>
      </c>
      <c r="C76" s="262">
        <v>315</v>
      </c>
      <c r="D76" s="263">
        <v>36161</v>
      </c>
      <c r="E76" s="264" t="s">
        <v>369</v>
      </c>
      <c r="F76" s="265" t="s">
        <v>376</v>
      </c>
      <c r="G76" s="342" t="s">
        <v>238</v>
      </c>
      <c r="H76" s="266"/>
      <c r="I76" s="267" t="s">
        <v>676</v>
      </c>
      <c r="J76" s="267" t="s">
        <v>672</v>
      </c>
      <c r="K76" s="268">
        <v>18</v>
      </c>
      <c r="L76" s="436">
        <v>10</v>
      </c>
      <c r="M76" s="340"/>
      <c r="N76" s="119"/>
    </row>
    <row r="77" spans="1:14" s="195" customFormat="1" ht="28.5" customHeight="1">
      <c r="A77" s="269">
        <v>20.6823529411765</v>
      </c>
      <c r="B77" s="194" t="str">
        <f>CONCATENATE(G77,"-",I77,"-",J77)</f>
        <v>110m.Eng.-2-2</v>
      </c>
      <c r="C77" s="262">
        <v>316</v>
      </c>
      <c r="D77" s="263">
        <v>35614</v>
      </c>
      <c r="E77" s="264" t="s">
        <v>370</v>
      </c>
      <c r="F77" s="265" t="s">
        <v>376</v>
      </c>
      <c r="G77" s="342" t="s">
        <v>461</v>
      </c>
      <c r="H77" s="266"/>
      <c r="I77" s="267" t="s">
        <v>673</v>
      </c>
      <c r="J77" s="267" t="s">
        <v>673</v>
      </c>
      <c r="K77" s="268">
        <v>18</v>
      </c>
      <c r="L77" s="436"/>
      <c r="M77" s="340"/>
      <c r="N77" s="119"/>
    </row>
    <row r="78" spans="1:14" s="195" customFormat="1" ht="28.5" customHeight="1">
      <c r="A78" s="269">
        <v>20.9294117647059</v>
      </c>
      <c r="B78" s="194" t="str">
        <f>CONCATENATE(G78,"-",I78,"-",J78)</f>
        <v>1500m.-1-10</v>
      </c>
      <c r="C78" s="262">
        <v>317</v>
      </c>
      <c r="D78" s="263">
        <v>36218</v>
      </c>
      <c r="E78" s="264" t="s">
        <v>371</v>
      </c>
      <c r="F78" s="265" t="s">
        <v>376</v>
      </c>
      <c r="G78" s="342" t="s">
        <v>310</v>
      </c>
      <c r="H78" s="266"/>
      <c r="I78" s="267" t="s">
        <v>671</v>
      </c>
      <c r="J78" s="267" t="s">
        <v>681</v>
      </c>
      <c r="K78" s="268">
        <v>18</v>
      </c>
      <c r="L78" s="436"/>
      <c r="M78" s="340"/>
      <c r="N78" s="119"/>
    </row>
    <row r="79" spans="1:14" s="195" customFormat="1" ht="28.5" customHeight="1">
      <c r="A79" s="269">
        <v>21.1764705882353</v>
      </c>
      <c r="B79" s="194" t="str">
        <f>CONCATENATE(G79,"-",K79)</f>
        <v>Gülle-18</v>
      </c>
      <c r="C79" s="262">
        <v>318</v>
      </c>
      <c r="D79" s="263">
        <v>35563</v>
      </c>
      <c r="E79" s="264" t="s">
        <v>372</v>
      </c>
      <c r="F79" s="265" t="s">
        <v>376</v>
      </c>
      <c r="G79" s="342" t="s">
        <v>239</v>
      </c>
      <c r="H79" s="266"/>
      <c r="I79" s="267" t="s">
        <v>676</v>
      </c>
      <c r="J79" s="267" t="s">
        <v>672</v>
      </c>
      <c r="K79" s="268">
        <v>18</v>
      </c>
      <c r="L79" s="436"/>
      <c r="M79" s="340"/>
      <c r="N79" s="119"/>
    </row>
    <row r="80" spans="1:14" s="195" customFormat="1" ht="28.5" customHeight="1">
      <c r="A80" s="269">
        <v>21.4235294117647</v>
      </c>
      <c r="B80" s="194" t="str">
        <f>CONCATENATE(G80,"-",K80)</f>
        <v>Uzun-18</v>
      </c>
      <c r="C80" s="262">
        <v>319</v>
      </c>
      <c r="D80" s="263">
        <v>36184</v>
      </c>
      <c r="E80" s="264" t="s">
        <v>396</v>
      </c>
      <c r="F80" s="265" t="s">
        <v>376</v>
      </c>
      <c r="G80" s="342" t="s">
        <v>240</v>
      </c>
      <c r="H80" s="266"/>
      <c r="I80" s="267" t="s">
        <v>676</v>
      </c>
      <c r="J80" s="267" t="s">
        <v>672</v>
      </c>
      <c r="K80" s="268">
        <v>18</v>
      </c>
      <c r="L80" s="436"/>
      <c r="M80" s="340" t="s">
        <v>531</v>
      </c>
      <c r="N80" s="119"/>
    </row>
    <row r="81" spans="1:14" s="195" customFormat="1" ht="28.5" customHeight="1">
      <c r="A81" s="269">
        <v>21.6705882352941</v>
      </c>
      <c r="B81" s="194" t="str">
        <f>CONCATENATE(G81,"-",K81)</f>
        <v>Yüksek-18</v>
      </c>
      <c r="C81" s="262">
        <v>320</v>
      </c>
      <c r="D81" s="263">
        <v>36305</v>
      </c>
      <c r="E81" s="264" t="s">
        <v>373</v>
      </c>
      <c r="F81" s="265" t="s">
        <v>376</v>
      </c>
      <c r="G81" s="342" t="s">
        <v>241</v>
      </c>
      <c r="H81" s="266"/>
      <c r="I81" s="267" t="s">
        <v>676</v>
      </c>
      <c r="J81" s="267" t="s">
        <v>672</v>
      </c>
      <c r="K81" s="268">
        <v>18</v>
      </c>
      <c r="L81" s="436"/>
      <c r="M81" s="340"/>
      <c r="N81" s="119"/>
    </row>
    <row r="82" spans="1:14" s="195" customFormat="1" ht="51">
      <c r="A82" s="269">
        <v>21.9176470588235</v>
      </c>
      <c r="B82" s="194" t="str">
        <f>CONCATENATE(G82,"-",I82,"-",J82)</f>
        <v>4X100M-3-4</v>
      </c>
      <c r="C82" s="262" t="s">
        <v>530</v>
      </c>
      <c r="D82" s="263" t="s">
        <v>397</v>
      </c>
      <c r="E82" s="264" t="s">
        <v>374</v>
      </c>
      <c r="F82" s="265" t="s">
        <v>376</v>
      </c>
      <c r="G82" s="342" t="s">
        <v>201</v>
      </c>
      <c r="H82" s="266"/>
      <c r="I82" s="267" t="s">
        <v>676</v>
      </c>
      <c r="J82" s="267" t="s">
        <v>672</v>
      </c>
      <c r="K82" s="268">
        <v>18</v>
      </c>
      <c r="L82" s="436"/>
      <c r="M82" s="340"/>
      <c r="N82" s="119"/>
    </row>
    <row r="83" spans="1:14" s="195" customFormat="1" ht="27.75" customHeight="1">
      <c r="A83" s="269">
        <v>22.1647058823529</v>
      </c>
      <c r="B83" s="194" t="str">
        <f>CONCATENATE(G83,"-",I83,"-",J83)</f>
        <v>5000m.-1-10</v>
      </c>
      <c r="C83" s="262">
        <v>321</v>
      </c>
      <c r="D83" s="263">
        <v>35434</v>
      </c>
      <c r="E83" s="264" t="s">
        <v>375</v>
      </c>
      <c r="F83" s="265" t="s">
        <v>376</v>
      </c>
      <c r="G83" s="342" t="s">
        <v>285</v>
      </c>
      <c r="H83" s="266"/>
      <c r="I83" s="267" t="s">
        <v>671</v>
      </c>
      <c r="J83" s="267" t="s">
        <v>681</v>
      </c>
      <c r="K83" s="268">
        <v>18</v>
      </c>
      <c r="L83" s="436"/>
      <c r="M83" s="340"/>
      <c r="N83" s="119"/>
    </row>
    <row r="84" spans="1:13" s="119" customFormat="1" ht="28.5" customHeight="1">
      <c r="A84" s="269">
        <v>22.4117647058823</v>
      </c>
      <c r="B84" s="194" t="str">
        <f>CONCATENATE(G84,"-",I84,"-",J84)</f>
        <v>100m.-1-5</v>
      </c>
      <c r="C84" s="255">
        <v>322</v>
      </c>
      <c r="D84" s="256">
        <v>36772</v>
      </c>
      <c r="E84" s="257" t="s">
        <v>377</v>
      </c>
      <c r="F84" s="258" t="s">
        <v>383</v>
      </c>
      <c r="G84" s="341" t="s">
        <v>238</v>
      </c>
      <c r="H84" s="259"/>
      <c r="I84" s="260" t="s">
        <v>671</v>
      </c>
      <c r="J84" s="260" t="s">
        <v>674</v>
      </c>
      <c r="K84" s="261">
        <v>5</v>
      </c>
      <c r="L84" s="436">
        <v>11</v>
      </c>
      <c r="M84" s="339"/>
    </row>
    <row r="85" spans="1:13" s="119" customFormat="1" ht="28.5" customHeight="1">
      <c r="A85" s="269">
        <v>22.6588235294118</v>
      </c>
      <c r="B85" s="194" t="str">
        <f>CONCATENATE(G85,"-",I85,"-",J85)</f>
        <v>110m.Eng.-1-2</v>
      </c>
      <c r="C85" s="255">
        <v>323</v>
      </c>
      <c r="D85" s="256">
        <v>35947</v>
      </c>
      <c r="E85" s="257" t="s">
        <v>378</v>
      </c>
      <c r="F85" s="258" t="s">
        <v>383</v>
      </c>
      <c r="G85" s="341" t="s">
        <v>461</v>
      </c>
      <c r="H85" s="259"/>
      <c r="I85" s="260" t="s">
        <v>671</v>
      </c>
      <c r="J85" s="260" t="s">
        <v>673</v>
      </c>
      <c r="K85" s="261">
        <v>5</v>
      </c>
      <c r="L85" s="436"/>
      <c r="M85" s="339"/>
    </row>
    <row r="86" spans="1:13" s="119" customFormat="1" ht="28.5" customHeight="1">
      <c r="A86" s="269">
        <v>22.9058823529412</v>
      </c>
      <c r="B86" s="194" t="str">
        <f>CONCATENATE(G86,"-",I86,"-",J86)</f>
        <v>1500m.-1-5</v>
      </c>
      <c r="C86" s="255">
        <v>328</v>
      </c>
      <c r="D86" s="256">
        <v>35481</v>
      </c>
      <c r="E86" s="257" t="s">
        <v>382</v>
      </c>
      <c r="F86" s="258" t="s">
        <v>383</v>
      </c>
      <c r="G86" s="341" t="s">
        <v>310</v>
      </c>
      <c r="H86" s="259"/>
      <c r="I86" s="260" t="s">
        <v>671</v>
      </c>
      <c r="J86" s="260" t="s">
        <v>674</v>
      </c>
      <c r="K86" s="261">
        <v>5</v>
      </c>
      <c r="L86" s="436"/>
      <c r="M86" s="339"/>
    </row>
    <row r="87" spans="1:13" s="119" customFormat="1" ht="28.5" customHeight="1">
      <c r="A87" s="269">
        <v>23.1529411764706</v>
      </c>
      <c r="B87" s="194" t="str">
        <f>CONCATENATE(G87,"-",K87)</f>
        <v>Gülle-5</v>
      </c>
      <c r="C87" s="255">
        <v>325</v>
      </c>
      <c r="D87" s="256">
        <v>35601</v>
      </c>
      <c r="E87" s="257" t="s">
        <v>379</v>
      </c>
      <c r="F87" s="258" t="s">
        <v>383</v>
      </c>
      <c r="G87" s="341" t="s">
        <v>239</v>
      </c>
      <c r="H87" s="259"/>
      <c r="I87" s="260" t="s">
        <v>671</v>
      </c>
      <c r="J87" s="260" t="s">
        <v>674</v>
      </c>
      <c r="K87" s="261">
        <v>5</v>
      </c>
      <c r="L87" s="436"/>
      <c r="M87" s="339"/>
    </row>
    <row r="88" spans="1:13" s="119" customFormat="1" ht="28.5" customHeight="1">
      <c r="A88" s="269">
        <v>23.4</v>
      </c>
      <c r="B88" s="194" t="str">
        <f>CONCATENATE(G88,"-",K88)</f>
        <v>Uzun-5</v>
      </c>
      <c r="C88" s="255">
        <v>326</v>
      </c>
      <c r="D88" s="256">
        <v>36615</v>
      </c>
      <c r="E88" s="257" t="s">
        <v>380</v>
      </c>
      <c r="F88" s="258" t="s">
        <v>383</v>
      </c>
      <c r="G88" s="341" t="s">
        <v>240</v>
      </c>
      <c r="H88" s="259"/>
      <c r="I88" s="260" t="s">
        <v>671</v>
      </c>
      <c r="J88" s="260" t="s">
        <v>674</v>
      </c>
      <c r="K88" s="261">
        <v>5</v>
      </c>
      <c r="L88" s="436"/>
      <c r="M88" s="339" t="s">
        <v>532</v>
      </c>
    </row>
    <row r="89" spans="1:13" s="119" customFormat="1" ht="28.5" customHeight="1">
      <c r="A89" s="269">
        <v>23.6470588235294</v>
      </c>
      <c r="B89" s="194" t="str">
        <f>CONCATENATE(G89,"-",K89)</f>
        <v>Yüksek-5</v>
      </c>
      <c r="C89" s="255">
        <v>327</v>
      </c>
      <c r="D89" s="256">
        <v>35481</v>
      </c>
      <c r="E89" s="257" t="s">
        <v>381</v>
      </c>
      <c r="F89" s="258" t="s">
        <v>383</v>
      </c>
      <c r="G89" s="341" t="s">
        <v>241</v>
      </c>
      <c r="H89" s="259"/>
      <c r="I89" s="260" t="s">
        <v>671</v>
      </c>
      <c r="J89" s="260" t="s">
        <v>674</v>
      </c>
      <c r="K89" s="261">
        <v>5</v>
      </c>
      <c r="L89" s="436"/>
      <c r="M89" s="339"/>
    </row>
    <row r="90" spans="1:13" s="119" customFormat="1" ht="51">
      <c r="A90" s="269">
        <v>23.8941176470588</v>
      </c>
      <c r="B90" s="194" t="str">
        <f>CONCATENATE(G90,"-",I90,"-",J90)</f>
        <v>4X100M-1-5</v>
      </c>
      <c r="C90" s="255" t="s">
        <v>665</v>
      </c>
      <c r="D90" s="256" t="s">
        <v>664</v>
      </c>
      <c r="E90" s="257" t="s">
        <v>663</v>
      </c>
      <c r="F90" s="258" t="s">
        <v>383</v>
      </c>
      <c r="G90" s="341" t="s">
        <v>201</v>
      </c>
      <c r="H90" s="259"/>
      <c r="I90" s="260" t="s">
        <v>671</v>
      </c>
      <c r="J90" s="260" t="s">
        <v>674</v>
      </c>
      <c r="K90" s="261">
        <v>5</v>
      </c>
      <c r="L90" s="436"/>
      <c r="M90" s="339"/>
    </row>
    <row r="91" spans="1:13" s="119" customFormat="1" ht="31.5" customHeight="1">
      <c r="A91" s="269">
        <v>24.1411764705882</v>
      </c>
      <c r="B91" s="194" t="str">
        <f>CONCATENATE(G91,"-",I91,"-",J91)</f>
        <v>5000m.-1-5</v>
      </c>
      <c r="C91" s="255">
        <v>324</v>
      </c>
      <c r="D91" s="256">
        <v>35466</v>
      </c>
      <c r="E91" s="257" t="s">
        <v>666</v>
      </c>
      <c r="F91" s="258" t="s">
        <v>383</v>
      </c>
      <c r="G91" s="341" t="s">
        <v>285</v>
      </c>
      <c r="H91" s="259"/>
      <c r="I91" s="260" t="s">
        <v>671</v>
      </c>
      <c r="J91" s="260" t="s">
        <v>674</v>
      </c>
      <c r="K91" s="261">
        <v>5</v>
      </c>
      <c r="L91" s="436"/>
      <c r="M91" s="339"/>
    </row>
    <row r="92" spans="1:14" s="195" customFormat="1" ht="28.5" customHeight="1">
      <c r="A92" s="269">
        <v>24.3882352941176</v>
      </c>
      <c r="B92" s="194" t="str">
        <f>CONCATENATE(G92,"-",I92,"-",J92)</f>
        <v>100m.-2-1</v>
      </c>
      <c r="C92" s="262">
        <v>331</v>
      </c>
      <c r="D92" s="263">
        <v>36705</v>
      </c>
      <c r="E92" s="264" t="s">
        <v>398</v>
      </c>
      <c r="F92" s="265" t="s">
        <v>388</v>
      </c>
      <c r="G92" s="342" t="s">
        <v>238</v>
      </c>
      <c r="H92" s="266"/>
      <c r="I92" s="267" t="s">
        <v>673</v>
      </c>
      <c r="J92" s="267" t="s">
        <v>671</v>
      </c>
      <c r="K92" s="268">
        <v>8</v>
      </c>
      <c r="L92" s="436">
        <v>12</v>
      </c>
      <c r="M92" s="340"/>
      <c r="N92" s="119"/>
    </row>
    <row r="93" spans="1:14" s="195" customFormat="1" ht="28.5" customHeight="1">
      <c r="A93" s="269">
        <v>24.6352941176471</v>
      </c>
      <c r="B93" s="194" t="str">
        <f>CONCATENATE(G93,"-",I93,"-",J93)</f>
        <v>110m.Eng.-1-6</v>
      </c>
      <c r="C93" s="262">
        <v>332</v>
      </c>
      <c r="D93" s="263">
        <v>36827</v>
      </c>
      <c r="E93" s="264" t="s">
        <v>399</v>
      </c>
      <c r="F93" s="265" t="s">
        <v>388</v>
      </c>
      <c r="G93" s="342" t="s">
        <v>461</v>
      </c>
      <c r="H93" s="266"/>
      <c r="I93" s="267" t="s">
        <v>671</v>
      </c>
      <c r="J93" s="267" t="s">
        <v>675</v>
      </c>
      <c r="K93" s="268">
        <v>8</v>
      </c>
      <c r="L93" s="436"/>
      <c r="M93" s="340"/>
      <c r="N93" s="119"/>
    </row>
    <row r="94" spans="1:14" s="195" customFormat="1" ht="28.5" customHeight="1">
      <c r="A94" s="269">
        <v>24.8823529411765</v>
      </c>
      <c r="B94" s="194" t="str">
        <f>CONCATENATE(G94,"-",I94,"-",J94)</f>
        <v>1500m.-2-1</v>
      </c>
      <c r="C94" s="262">
        <v>333</v>
      </c>
      <c r="D94" s="263">
        <v>35796</v>
      </c>
      <c r="E94" s="264" t="s">
        <v>384</v>
      </c>
      <c r="F94" s="265" t="s">
        <v>388</v>
      </c>
      <c r="G94" s="342" t="s">
        <v>310</v>
      </c>
      <c r="H94" s="266"/>
      <c r="I94" s="267" t="s">
        <v>673</v>
      </c>
      <c r="J94" s="267" t="s">
        <v>671</v>
      </c>
      <c r="K94" s="268">
        <v>8</v>
      </c>
      <c r="L94" s="436"/>
      <c r="M94" s="340"/>
      <c r="N94" s="119"/>
    </row>
    <row r="95" spans="1:14" s="195" customFormat="1" ht="28.5" customHeight="1">
      <c r="A95" s="269">
        <v>25.1294117647059</v>
      </c>
      <c r="B95" s="194" t="str">
        <f>CONCATENATE(G95,"-",K95)</f>
        <v>Gülle-8</v>
      </c>
      <c r="C95" s="262">
        <v>334</v>
      </c>
      <c r="D95" s="263">
        <v>36772</v>
      </c>
      <c r="E95" s="264" t="s">
        <v>385</v>
      </c>
      <c r="F95" s="265" t="s">
        <v>388</v>
      </c>
      <c r="G95" s="342" t="s">
        <v>239</v>
      </c>
      <c r="H95" s="266"/>
      <c r="I95" s="267" t="s">
        <v>673</v>
      </c>
      <c r="J95" s="267" t="s">
        <v>671</v>
      </c>
      <c r="K95" s="268">
        <v>8</v>
      </c>
      <c r="L95" s="436"/>
      <c r="M95" s="340"/>
      <c r="N95" s="119"/>
    </row>
    <row r="96" spans="1:14" s="195" customFormat="1" ht="28.5" customHeight="1">
      <c r="A96" s="269">
        <v>25.3764705882353</v>
      </c>
      <c r="B96" s="194" t="str">
        <f>CONCATENATE(G96,"-",K96)</f>
        <v>Uzun-8</v>
      </c>
      <c r="C96" s="262">
        <v>335</v>
      </c>
      <c r="D96" s="263">
        <v>36750</v>
      </c>
      <c r="E96" s="264" t="s">
        <v>386</v>
      </c>
      <c r="F96" s="265" t="s">
        <v>388</v>
      </c>
      <c r="G96" s="342" t="s">
        <v>240</v>
      </c>
      <c r="H96" s="266"/>
      <c r="I96" s="267" t="s">
        <v>673</v>
      </c>
      <c r="J96" s="267" t="s">
        <v>671</v>
      </c>
      <c r="K96" s="268">
        <v>8</v>
      </c>
      <c r="L96" s="436"/>
      <c r="M96" s="340" t="s">
        <v>533</v>
      </c>
      <c r="N96" s="119"/>
    </row>
    <row r="97" spans="1:14" s="195" customFormat="1" ht="28.5" customHeight="1">
      <c r="A97" s="269">
        <v>25.6235294117647</v>
      </c>
      <c r="B97" s="194" t="str">
        <f>CONCATENATE(G97,"-",K97)</f>
        <v>Yüksek-8</v>
      </c>
      <c r="C97" s="262">
        <v>336</v>
      </c>
      <c r="D97" s="263">
        <v>36204</v>
      </c>
      <c r="E97" s="264" t="s">
        <v>648</v>
      </c>
      <c r="F97" s="265" t="s">
        <v>388</v>
      </c>
      <c r="G97" s="342" t="s">
        <v>241</v>
      </c>
      <c r="H97" s="266"/>
      <c r="I97" s="267" t="s">
        <v>673</v>
      </c>
      <c r="J97" s="267" t="s">
        <v>671</v>
      </c>
      <c r="K97" s="268">
        <v>8</v>
      </c>
      <c r="L97" s="436"/>
      <c r="M97" s="340"/>
      <c r="N97" s="119"/>
    </row>
    <row r="98" spans="1:14" s="195" customFormat="1" ht="63.75" customHeight="1">
      <c r="A98" s="269">
        <v>25.8705882352941</v>
      </c>
      <c r="B98" s="194" t="str">
        <f>CONCATENATE(G98,"-",I98,"-",J98)</f>
        <v>4X100M-2-1</v>
      </c>
      <c r="C98" s="262" t="s">
        <v>699</v>
      </c>
      <c r="D98" s="263" t="s">
        <v>698</v>
      </c>
      <c r="E98" s="264" t="s">
        <v>697</v>
      </c>
      <c r="F98" s="265" t="s">
        <v>388</v>
      </c>
      <c r="G98" s="342" t="s">
        <v>201</v>
      </c>
      <c r="H98" s="266"/>
      <c r="I98" s="267" t="s">
        <v>673</v>
      </c>
      <c r="J98" s="267" t="s">
        <v>671</v>
      </c>
      <c r="K98" s="268">
        <v>8</v>
      </c>
      <c r="L98" s="436"/>
      <c r="M98" s="340"/>
      <c r="N98" s="119"/>
    </row>
    <row r="99" spans="1:14" s="195" customFormat="1" ht="27.75" customHeight="1">
      <c r="A99" s="269">
        <v>26.1176470588235</v>
      </c>
      <c r="B99" s="194" t="str">
        <f>CONCATENATE(G99,"-",I99,"-",J99)</f>
        <v>5000m.-2-1</v>
      </c>
      <c r="C99" s="262">
        <v>337</v>
      </c>
      <c r="D99" s="263">
        <v>36293</v>
      </c>
      <c r="E99" s="264" t="s">
        <v>387</v>
      </c>
      <c r="F99" s="265" t="s">
        <v>388</v>
      </c>
      <c r="G99" s="342" t="s">
        <v>285</v>
      </c>
      <c r="H99" s="266"/>
      <c r="I99" s="267" t="s">
        <v>673</v>
      </c>
      <c r="J99" s="267" t="s">
        <v>671</v>
      </c>
      <c r="K99" s="268">
        <v>8</v>
      </c>
      <c r="L99" s="436"/>
      <c r="M99" s="340"/>
      <c r="N99" s="119"/>
    </row>
    <row r="100" spans="1:13" s="119" customFormat="1" ht="28.5" customHeight="1">
      <c r="A100" s="269">
        <v>26.3647058823529</v>
      </c>
      <c r="B100" s="194" t="str">
        <f>CONCATENATE(G100,"-",I100,"-",J100)</f>
        <v>100m.-1-7</v>
      </c>
      <c r="C100" s="255">
        <v>338</v>
      </c>
      <c r="D100" s="256">
        <v>35796</v>
      </c>
      <c r="E100" s="257" t="s">
        <v>389</v>
      </c>
      <c r="F100" s="258" t="s">
        <v>395</v>
      </c>
      <c r="G100" s="341" t="s">
        <v>238</v>
      </c>
      <c r="H100" s="259"/>
      <c r="I100" s="260" t="s">
        <v>671</v>
      </c>
      <c r="J100" s="260" t="s">
        <v>677</v>
      </c>
      <c r="K100" s="261">
        <v>7</v>
      </c>
      <c r="L100" s="436">
        <v>13</v>
      </c>
      <c r="M100" s="339"/>
    </row>
    <row r="101" spans="1:13" s="119" customFormat="1" ht="28.5" customHeight="1">
      <c r="A101" s="269">
        <v>26.6117647058824</v>
      </c>
      <c r="B101" s="194" t="str">
        <f>CONCATENATE(G101,"-",I101,"-",J101)</f>
        <v>110m.Eng.-4-5</v>
      </c>
      <c r="C101" s="255">
        <v>342</v>
      </c>
      <c r="D101" s="256">
        <v>36161</v>
      </c>
      <c r="E101" s="257" t="s">
        <v>392</v>
      </c>
      <c r="F101" s="258" t="s">
        <v>395</v>
      </c>
      <c r="G101" s="341" t="s">
        <v>461</v>
      </c>
      <c r="H101" s="259"/>
      <c r="I101" s="260" t="s">
        <v>672</v>
      </c>
      <c r="J101" s="260" t="s">
        <v>674</v>
      </c>
      <c r="K101" s="261">
        <v>7</v>
      </c>
      <c r="L101" s="436"/>
      <c r="M101" s="339"/>
    </row>
    <row r="102" spans="1:13" s="119" customFormat="1" ht="28.5" customHeight="1">
      <c r="A102" s="269">
        <v>26.8588235294118</v>
      </c>
      <c r="B102" s="194" t="str">
        <f>CONCATENATE(G102,"-",I102,"-",J102)</f>
        <v>1500m.-1-7</v>
      </c>
      <c r="C102" s="255">
        <v>340</v>
      </c>
      <c r="D102" s="256">
        <v>36161</v>
      </c>
      <c r="E102" s="257" t="s">
        <v>390</v>
      </c>
      <c r="F102" s="258" t="s">
        <v>395</v>
      </c>
      <c r="G102" s="341" t="s">
        <v>310</v>
      </c>
      <c r="H102" s="259"/>
      <c r="I102" s="260" t="s">
        <v>671</v>
      </c>
      <c r="J102" s="260" t="s">
        <v>677</v>
      </c>
      <c r="K102" s="261">
        <v>7</v>
      </c>
      <c r="L102" s="436"/>
      <c r="M102" s="339"/>
    </row>
    <row r="103" spans="1:13" s="119" customFormat="1" ht="28.5" customHeight="1">
      <c r="A103" s="269">
        <v>27.1058823529412</v>
      </c>
      <c r="B103" s="194" t="str">
        <f>CONCATENATE(G103,"-",K103)</f>
        <v>Gülle-7</v>
      </c>
      <c r="C103" s="255">
        <v>341</v>
      </c>
      <c r="D103" s="256">
        <v>36526</v>
      </c>
      <c r="E103" s="257" t="s">
        <v>391</v>
      </c>
      <c r="F103" s="258" t="s">
        <v>395</v>
      </c>
      <c r="G103" s="341" t="s">
        <v>239</v>
      </c>
      <c r="H103" s="259"/>
      <c r="I103" s="260" t="s">
        <v>671</v>
      </c>
      <c r="J103" s="260" t="s">
        <v>677</v>
      </c>
      <c r="K103" s="261">
        <v>7</v>
      </c>
      <c r="L103" s="436"/>
      <c r="M103" s="339"/>
    </row>
    <row r="104" spans="1:13" s="119" customFormat="1" ht="28.5" customHeight="1">
      <c r="A104" s="269">
        <v>27.3529411764706</v>
      </c>
      <c r="B104" s="194" t="str">
        <f>CONCATENATE(G104,"-",K104)</f>
        <v>Uzun-7</v>
      </c>
      <c r="C104" s="255">
        <v>343</v>
      </c>
      <c r="D104" s="256">
        <v>36161</v>
      </c>
      <c r="E104" s="257" t="s">
        <v>393</v>
      </c>
      <c r="F104" s="258" t="s">
        <v>395</v>
      </c>
      <c r="G104" s="341" t="s">
        <v>240</v>
      </c>
      <c r="H104" s="259"/>
      <c r="I104" s="260" t="s">
        <v>671</v>
      </c>
      <c r="J104" s="260" t="s">
        <v>677</v>
      </c>
      <c r="K104" s="261">
        <v>7</v>
      </c>
      <c r="L104" s="436"/>
      <c r="M104" s="339" t="s">
        <v>534</v>
      </c>
    </row>
    <row r="105" spans="1:13" s="119" customFormat="1" ht="28.5" customHeight="1">
      <c r="A105" s="269">
        <v>27.6</v>
      </c>
      <c r="B105" s="194" t="str">
        <f>CONCATENATE(G105,"-",K105)</f>
        <v>Yüksek-7</v>
      </c>
      <c r="C105" s="255">
        <v>339</v>
      </c>
      <c r="D105" s="256">
        <v>35796</v>
      </c>
      <c r="E105" s="257" t="s">
        <v>667</v>
      </c>
      <c r="F105" s="258" t="s">
        <v>395</v>
      </c>
      <c r="G105" s="341" t="s">
        <v>241</v>
      </c>
      <c r="H105" s="259"/>
      <c r="I105" s="260" t="s">
        <v>671</v>
      </c>
      <c r="J105" s="260" t="s">
        <v>677</v>
      </c>
      <c r="K105" s="261">
        <v>7</v>
      </c>
      <c r="L105" s="436"/>
      <c r="M105" s="339"/>
    </row>
    <row r="106" spans="1:13" s="119" customFormat="1" ht="55.5" customHeight="1">
      <c r="A106" s="269">
        <v>27.8470588235294</v>
      </c>
      <c r="B106" s="194" t="str">
        <f>CONCATENATE(G106,"-",I106,"-",J106)</f>
        <v>4X100M-1-7</v>
      </c>
      <c r="C106" s="255" t="s">
        <v>670</v>
      </c>
      <c r="D106" s="256" t="s">
        <v>669</v>
      </c>
      <c r="E106" s="257" t="s">
        <v>668</v>
      </c>
      <c r="F106" s="258" t="s">
        <v>395</v>
      </c>
      <c r="G106" s="341" t="s">
        <v>201</v>
      </c>
      <c r="H106" s="259"/>
      <c r="I106" s="260" t="s">
        <v>671</v>
      </c>
      <c r="J106" s="260" t="s">
        <v>677</v>
      </c>
      <c r="K106" s="261">
        <v>7</v>
      </c>
      <c r="L106" s="436"/>
      <c r="M106" s="339"/>
    </row>
    <row r="107" spans="1:13" s="119" customFormat="1" ht="31.5" customHeight="1">
      <c r="A107" s="269">
        <v>28.0941176470588</v>
      </c>
      <c r="B107" s="194" t="str">
        <f>CONCATENATE(G107,"-",I107,"-",J107)</f>
        <v>5000m.-1-7</v>
      </c>
      <c r="C107" s="255">
        <v>344</v>
      </c>
      <c r="D107" s="256">
        <v>36161</v>
      </c>
      <c r="E107" s="257" t="s">
        <v>394</v>
      </c>
      <c r="F107" s="258" t="s">
        <v>395</v>
      </c>
      <c r="G107" s="341" t="s">
        <v>285</v>
      </c>
      <c r="H107" s="259"/>
      <c r="I107" s="260" t="s">
        <v>671</v>
      </c>
      <c r="J107" s="260" t="s">
        <v>677</v>
      </c>
      <c r="K107" s="261">
        <v>7</v>
      </c>
      <c r="L107" s="436"/>
      <c r="M107" s="339"/>
    </row>
    <row r="108" spans="1:14" s="195" customFormat="1" ht="28.5" customHeight="1">
      <c r="A108" s="269">
        <v>28.3411764705882</v>
      </c>
      <c r="B108" s="194" t="str">
        <f>CONCATENATE(G108,"-",I108,"-",J108)</f>
        <v>100m.-1-2</v>
      </c>
      <c r="C108" s="262">
        <v>345</v>
      </c>
      <c r="D108" s="263">
        <v>35431</v>
      </c>
      <c r="E108" s="264" t="s">
        <v>400</v>
      </c>
      <c r="F108" s="265" t="s">
        <v>409</v>
      </c>
      <c r="G108" s="342" t="s">
        <v>238</v>
      </c>
      <c r="H108" s="266"/>
      <c r="I108" s="267" t="s">
        <v>671</v>
      </c>
      <c r="J108" s="267" t="s">
        <v>673</v>
      </c>
      <c r="K108" s="268">
        <v>2</v>
      </c>
      <c r="L108" s="436">
        <v>14</v>
      </c>
      <c r="M108" s="340"/>
      <c r="N108" s="119"/>
    </row>
    <row r="109" spans="1:14" s="195" customFormat="1" ht="28.5" customHeight="1">
      <c r="A109" s="269">
        <v>28.5882352941176</v>
      </c>
      <c r="B109" s="194" t="str">
        <f>CONCATENATE(G109,"-",I109,"-",J109)</f>
        <v>110m.Eng.-4-3</v>
      </c>
      <c r="C109" s="262">
        <v>346</v>
      </c>
      <c r="D109" s="263">
        <v>36784</v>
      </c>
      <c r="E109" s="264" t="s">
        <v>401</v>
      </c>
      <c r="F109" s="265" t="s">
        <v>409</v>
      </c>
      <c r="G109" s="342" t="s">
        <v>461</v>
      </c>
      <c r="H109" s="266"/>
      <c r="I109" s="267" t="s">
        <v>672</v>
      </c>
      <c r="J109" s="267" t="s">
        <v>676</v>
      </c>
      <c r="K109" s="268">
        <v>2</v>
      </c>
      <c r="L109" s="436"/>
      <c r="M109" s="340"/>
      <c r="N109" s="119"/>
    </row>
    <row r="110" spans="1:14" s="195" customFormat="1" ht="28.5" customHeight="1">
      <c r="A110" s="269">
        <v>28.8352941176471</v>
      </c>
      <c r="B110" s="194" t="str">
        <f>CONCATENATE(G110,"-",I110,"-",J110)</f>
        <v>1500m.-1-2</v>
      </c>
      <c r="C110" s="262">
        <v>347</v>
      </c>
      <c r="D110" s="263">
        <v>36371</v>
      </c>
      <c r="E110" s="264" t="s">
        <v>402</v>
      </c>
      <c r="F110" s="265" t="s">
        <v>409</v>
      </c>
      <c r="G110" s="342" t="s">
        <v>310</v>
      </c>
      <c r="H110" s="266"/>
      <c r="I110" s="267" t="s">
        <v>671</v>
      </c>
      <c r="J110" s="267" t="s">
        <v>673</v>
      </c>
      <c r="K110" s="268">
        <v>2</v>
      </c>
      <c r="L110" s="436"/>
      <c r="M110" s="340"/>
      <c r="N110" s="119"/>
    </row>
    <row r="111" spans="1:14" s="195" customFormat="1" ht="28.5" customHeight="1">
      <c r="A111" s="269">
        <v>29.0823529411765</v>
      </c>
      <c r="B111" s="194" t="str">
        <f>CONCATENATE(G111,"-",K111)</f>
        <v>Gülle-2</v>
      </c>
      <c r="C111" s="262">
        <v>348</v>
      </c>
      <c r="D111" s="263">
        <v>36540</v>
      </c>
      <c r="E111" s="264" t="s">
        <v>403</v>
      </c>
      <c r="F111" s="265" t="s">
        <v>409</v>
      </c>
      <c r="G111" s="342" t="s">
        <v>239</v>
      </c>
      <c r="H111" s="266"/>
      <c r="I111" s="267" t="s">
        <v>671</v>
      </c>
      <c r="J111" s="267" t="s">
        <v>673</v>
      </c>
      <c r="K111" s="268">
        <v>2</v>
      </c>
      <c r="L111" s="436"/>
      <c r="M111" s="340"/>
      <c r="N111" s="119"/>
    </row>
    <row r="112" spans="1:14" s="195" customFormat="1" ht="28.5" customHeight="1">
      <c r="A112" s="269">
        <v>29.3294117647059</v>
      </c>
      <c r="B112" s="194" t="str">
        <f>CONCATENATE(G112,"-",K112)</f>
        <v>Uzun-2</v>
      </c>
      <c r="C112" s="262">
        <v>349</v>
      </c>
      <c r="D112" s="263">
        <v>35796</v>
      </c>
      <c r="E112" s="264" t="s">
        <v>404</v>
      </c>
      <c r="F112" s="265" t="s">
        <v>409</v>
      </c>
      <c r="G112" s="342" t="s">
        <v>240</v>
      </c>
      <c r="H112" s="266"/>
      <c r="I112" s="267" t="s">
        <v>671</v>
      </c>
      <c r="J112" s="267" t="s">
        <v>673</v>
      </c>
      <c r="K112" s="268">
        <v>2</v>
      </c>
      <c r="L112" s="436"/>
      <c r="M112" s="340" t="s">
        <v>536</v>
      </c>
      <c r="N112" s="119"/>
    </row>
    <row r="113" spans="1:14" s="195" customFormat="1" ht="28.5" customHeight="1">
      <c r="A113" s="269">
        <v>29.5764705882353</v>
      </c>
      <c r="B113" s="194" t="str">
        <f>CONCATENATE(G113,"-",K113)</f>
        <v>Yüksek-2</v>
      </c>
      <c r="C113" s="262">
        <v>350</v>
      </c>
      <c r="D113" s="263">
        <v>35503</v>
      </c>
      <c r="E113" s="264" t="s">
        <v>405</v>
      </c>
      <c r="F113" s="265" t="s">
        <v>409</v>
      </c>
      <c r="G113" s="342" t="s">
        <v>241</v>
      </c>
      <c r="H113" s="266"/>
      <c r="I113" s="267" t="s">
        <v>671</v>
      </c>
      <c r="J113" s="267" t="s">
        <v>673</v>
      </c>
      <c r="K113" s="268">
        <v>2</v>
      </c>
      <c r="L113" s="436"/>
      <c r="M113" s="340"/>
      <c r="N113" s="119"/>
    </row>
    <row r="114" spans="1:14" s="195" customFormat="1" ht="48.75" customHeight="1">
      <c r="A114" s="269">
        <v>29.8235294117647</v>
      </c>
      <c r="B114" s="194" t="str">
        <f>CONCATENATE(G114,"-",I114,"-",J114)</f>
        <v>4X100M-1-2</v>
      </c>
      <c r="C114" s="262" t="s">
        <v>535</v>
      </c>
      <c r="D114" s="263" t="s">
        <v>406</v>
      </c>
      <c r="E114" s="264" t="s">
        <v>407</v>
      </c>
      <c r="F114" s="265" t="s">
        <v>409</v>
      </c>
      <c r="G114" s="342" t="s">
        <v>201</v>
      </c>
      <c r="H114" s="266"/>
      <c r="I114" s="267" t="s">
        <v>671</v>
      </c>
      <c r="J114" s="267" t="s">
        <v>673</v>
      </c>
      <c r="K114" s="268">
        <v>2</v>
      </c>
      <c r="L114" s="436"/>
      <c r="M114" s="340"/>
      <c r="N114" s="119"/>
    </row>
    <row r="115" spans="1:14" s="195" customFormat="1" ht="27.75" customHeight="1">
      <c r="A115" s="269">
        <v>30.0705882352941</v>
      </c>
      <c r="B115" s="194" t="str">
        <f>CONCATENATE(G115,"-",I115,"-",J115)</f>
        <v>5000m.-1-2</v>
      </c>
      <c r="C115" s="262">
        <v>351</v>
      </c>
      <c r="D115" s="263">
        <v>35643</v>
      </c>
      <c r="E115" s="264" t="s">
        <v>408</v>
      </c>
      <c r="F115" s="265" t="s">
        <v>409</v>
      </c>
      <c r="G115" s="342" t="s">
        <v>285</v>
      </c>
      <c r="H115" s="266"/>
      <c r="I115" s="267" t="s">
        <v>671</v>
      </c>
      <c r="J115" s="267" t="s">
        <v>673</v>
      </c>
      <c r="K115" s="268">
        <v>2</v>
      </c>
      <c r="L115" s="436"/>
      <c r="M115" s="340"/>
      <c r="N115" s="119"/>
    </row>
    <row r="116" spans="1:13" s="119" customFormat="1" ht="28.5" customHeight="1">
      <c r="A116" s="269">
        <v>30.3176470588235</v>
      </c>
      <c r="B116" s="194" t="str">
        <f>CONCATENATE(G116,"-",I116,"-",J116)</f>
        <v>100m.-3-8</v>
      </c>
      <c r="C116" s="255">
        <v>353</v>
      </c>
      <c r="D116" s="256">
        <v>35986</v>
      </c>
      <c r="E116" s="257" t="s">
        <v>501</v>
      </c>
      <c r="F116" s="258" t="s">
        <v>507</v>
      </c>
      <c r="G116" s="341" t="s">
        <v>238</v>
      </c>
      <c r="H116" s="259"/>
      <c r="I116" s="260" t="s">
        <v>676</v>
      </c>
      <c r="J116" s="260" t="s">
        <v>678</v>
      </c>
      <c r="K116" s="261">
        <v>22</v>
      </c>
      <c r="L116" s="436">
        <v>15</v>
      </c>
      <c r="M116" s="339"/>
    </row>
    <row r="117" spans="1:13" s="119" customFormat="1" ht="28.5" customHeight="1">
      <c r="A117" s="269">
        <v>30.5647058823529</v>
      </c>
      <c r="B117" s="194" t="str">
        <f>CONCATENATE(G117,"-",I117,"-",J117)</f>
        <v>110m.Eng.-1-5</v>
      </c>
      <c r="C117" s="255">
        <v>354</v>
      </c>
      <c r="D117" s="256">
        <v>36528</v>
      </c>
      <c r="E117" s="257" t="s">
        <v>502</v>
      </c>
      <c r="F117" s="258" t="s">
        <v>507</v>
      </c>
      <c r="G117" s="341" t="s">
        <v>461</v>
      </c>
      <c r="H117" s="259"/>
      <c r="I117" s="260" t="s">
        <v>671</v>
      </c>
      <c r="J117" s="260" t="s">
        <v>674</v>
      </c>
      <c r="K117" s="261">
        <v>22</v>
      </c>
      <c r="L117" s="436"/>
      <c r="M117" s="339"/>
    </row>
    <row r="118" spans="1:13" s="119" customFormat="1" ht="28.5" customHeight="1">
      <c r="A118" s="269">
        <v>30.8117647058824</v>
      </c>
      <c r="B118" s="194" t="str">
        <f>CONCATENATE(G118,"-",I118,"-",J118)</f>
        <v>1500m.-1-11</v>
      </c>
      <c r="C118" s="255">
        <v>355</v>
      </c>
      <c r="D118" s="256">
        <v>36753</v>
      </c>
      <c r="E118" s="257" t="s">
        <v>503</v>
      </c>
      <c r="F118" s="258" t="s">
        <v>507</v>
      </c>
      <c r="G118" s="341" t="s">
        <v>310</v>
      </c>
      <c r="H118" s="259"/>
      <c r="I118" s="260" t="s">
        <v>671</v>
      </c>
      <c r="J118" s="260" t="s">
        <v>682</v>
      </c>
      <c r="K118" s="261">
        <v>22</v>
      </c>
      <c r="L118" s="436"/>
      <c r="M118" s="339"/>
    </row>
    <row r="119" spans="1:13" s="119" customFormat="1" ht="28.5" customHeight="1">
      <c r="A119" s="269">
        <v>31.0588235294118</v>
      </c>
      <c r="B119" s="194" t="str">
        <f>CONCATENATE(G119,"-",K119)</f>
        <v>Gülle-22</v>
      </c>
      <c r="C119" s="255">
        <v>356</v>
      </c>
      <c r="D119" s="256">
        <v>36203</v>
      </c>
      <c r="E119" s="257" t="s">
        <v>504</v>
      </c>
      <c r="F119" s="258" t="s">
        <v>507</v>
      </c>
      <c r="G119" s="341" t="s">
        <v>239</v>
      </c>
      <c r="H119" s="259"/>
      <c r="I119" s="260" t="s">
        <v>676</v>
      </c>
      <c r="J119" s="260" t="s">
        <v>678</v>
      </c>
      <c r="K119" s="261">
        <v>22</v>
      </c>
      <c r="L119" s="436"/>
      <c r="M119" s="339"/>
    </row>
    <row r="120" spans="1:13" s="119" customFormat="1" ht="28.5" customHeight="1">
      <c r="A120" s="269">
        <v>31.3058823529412</v>
      </c>
      <c r="B120" s="194" t="str">
        <f>CONCATENATE(G120,"-",K120)</f>
        <v>Uzun-22</v>
      </c>
      <c r="C120" s="255">
        <v>357</v>
      </c>
      <c r="D120" s="256">
        <v>36526</v>
      </c>
      <c r="E120" s="257" t="s">
        <v>505</v>
      </c>
      <c r="F120" s="258" t="s">
        <v>507</v>
      </c>
      <c r="G120" s="341" t="s">
        <v>240</v>
      </c>
      <c r="H120" s="259"/>
      <c r="I120" s="260" t="s">
        <v>676</v>
      </c>
      <c r="J120" s="260" t="s">
        <v>678</v>
      </c>
      <c r="K120" s="261">
        <v>22</v>
      </c>
      <c r="L120" s="436"/>
      <c r="M120" s="339" t="s">
        <v>537</v>
      </c>
    </row>
    <row r="121" spans="1:13" s="119" customFormat="1" ht="28.5" customHeight="1">
      <c r="A121" s="269">
        <v>31.5529411764706</v>
      </c>
      <c r="B121" s="194" t="str">
        <f>CONCATENATE(G121,"-",K121)</f>
        <v>Yüksek-22</v>
      </c>
      <c r="C121" s="255"/>
      <c r="D121" s="256"/>
      <c r="E121" s="257"/>
      <c r="F121" s="258" t="s">
        <v>507</v>
      </c>
      <c r="G121" s="341" t="s">
        <v>241</v>
      </c>
      <c r="H121" s="259"/>
      <c r="I121" s="260" t="s">
        <v>676</v>
      </c>
      <c r="J121" s="260" t="s">
        <v>678</v>
      </c>
      <c r="K121" s="261">
        <v>22</v>
      </c>
      <c r="L121" s="436"/>
      <c r="M121" s="339"/>
    </row>
    <row r="122" spans="1:13" s="119" customFormat="1" ht="51">
      <c r="A122" s="269">
        <v>31.8</v>
      </c>
      <c r="B122" s="194" t="str">
        <f>CONCATENATE(G122,"-",I122,"-",J122)</f>
        <v>4X100M-3-8</v>
      </c>
      <c r="C122" s="255" t="s">
        <v>654</v>
      </c>
      <c r="D122" s="256" t="s">
        <v>653</v>
      </c>
      <c r="E122" s="257" t="s">
        <v>652</v>
      </c>
      <c r="F122" s="258" t="s">
        <v>507</v>
      </c>
      <c r="G122" s="341" t="s">
        <v>201</v>
      </c>
      <c r="H122" s="259"/>
      <c r="I122" s="260" t="s">
        <v>676</v>
      </c>
      <c r="J122" s="260" t="s">
        <v>678</v>
      </c>
      <c r="K122" s="261">
        <v>22</v>
      </c>
      <c r="L122" s="436"/>
      <c r="M122" s="339"/>
    </row>
    <row r="123" spans="1:13" s="119" customFormat="1" ht="31.5" customHeight="1">
      <c r="A123" s="269">
        <v>32.0470588235294</v>
      </c>
      <c r="B123" s="194" t="str">
        <f>CONCATENATE(G123,"-",I123,"-",J123)</f>
        <v>5000m.-1-11</v>
      </c>
      <c r="C123" s="255">
        <v>359</v>
      </c>
      <c r="D123" s="256">
        <v>36395</v>
      </c>
      <c r="E123" s="257" t="s">
        <v>506</v>
      </c>
      <c r="F123" s="258" t="s">
        <v>507</v>
      </c>
      <c r="G123" s="341" t="s">
        <v>285</v>
      </c>
      <c r="H123" s="259"/>
      <c r="I123" s="260" t="s">
        <v>671</v>
      </c>
      <c r="J123" s="260" t="s">
        <v>682</v>
      </c>
      <c r="K123" s="261">
        <v>22</v>
      </c>
      <c r="L123" s="436"/>
      <c r="M123" s="339"/>
    </row>
    <row r="124" spans="1:14" s="195" customFormat="1" ht="28.5" customHeight="1">
      <c r="A124" s="269">
        <v>32.2941176470588</v>
      </c>
      <c r="B124" s="194" t="str">
        <f>CONCATENATE(G124,"-",I124,"-",J124)</f>
        <v>100m.-3-3</v>
      </c>
      <c r="C124" s="262">
        <v>360</v>
      </c>
      <c r="D124" s="263">
        <v>35817</v>
      </c>
      <c r="E124" s="264" t="s">
        <v>538</v>
      </c>
      <c r="F124" s="265" t="s">
        <v>547</v>
      </c>
      <c r="G124" s="342" t="s">
        <v>238</v>
      </c>
      <c r="H124" s="266"/>
      <c r="I124" s="267" t="s">
        <v>676</v>
      </c>
      <c r="J124" s="267" t="s">
        <v>676</v>
      </c>
      <c r="K124" s="268">
        <v>17</v>
      </c>
      <c r="L124" s="436">
        <v>16</v>
      </c>
      <c r="M124" s="340"/>
      <c r="N124" s="119"/>
    </row>
    <row r="125" spans="1:14" s="195" customFormat="1" ht="28.5" customHeight="1">
      <c r="A125" s="269">
        <v>32.5411764705882</v>
      </c>
      <c r="B125" s="194" t="str">
        <f>CONCATENATE(G125,"-",I125,"-",J125)</f>
        <v>110m.Eng.-3-3</v>
      </c>
      <c r="C125" s="262">
        <v>361</v>
      </c>
      <c r="D125" s="263">
        <v>35740</v>
      </c>
      <c r="E125" s="264" t="s">
        <v>539</v>
      </c>
      <c r="F125" s="265" t="s">
        <v>547</v>
      </c>
      <c r="G125" s="342" t="s">
        <v>461</v>
      </c>
      <c r="H125" s="266"/>
      <c r="I125" s="267" t="s">
        <v>676</v>
      </c>
      <c r="J125" s="267" t="s">
        <v>676</v>
      </c>
      <c r="K125" s="268">
        <v>17</v>
      </c>
      <c r="L125" s="436"/>
      <c r="M125" s="340"/>
      <c r="N125" s="119"/>
    </row>
    <row r="126" spans="1:14" s="195" customFormat="1" ht="28.5" customHeight="1">
      <c r="A126" s="269">
        <v>32.7882352941176</v>
      </c>
      <c r="B126" s="194" t="str">
        <f>CONCATENATE(G126,"-",I126,"-",J126)</f>
        <v>1500m.-2-3</v>
      </c>
      <c r="C126" s="262">
        <v>362</v>
      </c>
      <c r="D126" s="263">
        <v>35906</v>
      </c>
      <c r="E126" s="264" t="s">
        <v>540</v>
      </c>
      <c r="F126" s="265" t="s">
        <v>547</v>
      </c>
      <c r="G126" s="342" t="s">
        <v>310</v>
      </c>
      <c r="H126" s="266"/>
      <c r="I126" s="267" t="s">
        <v>673</v>
      </c>
      <c r="J126" s="267" t="s">
        <v>676</v>
      </c>
      <c r="K126" s="268">
        <v>17</v>
      </c>
      <c r="L126" s="436"/>
      <c r="M126" s="340"/>
      <c r="N126" s="119"/>
    </row>
    <row r="127" spans="1:14" s="195" customFormat="1" ht="28.5" customHeight="1">
      <c r="A127" s="269">
        <v>33.0352941176471</v>
      </c>
      <c r="B127" s="194" t="str">
        <f>CONCATENATE(G127,"-",K127)</f>
        <v>Gülle-17</v>
      </c>
      <c r="C127" s="262">
        <v>363</v>
      </c>
      <c r="D127" s="263">
        <v>36526</v>
      </c>
      <c r="E127" s="264" t="s">
        <v>541</v>
      </c>
      <c r="F127" s="265" t="s">
        <v>547</v>
      </c>
      <c r="G127" s="342" t="s">
        <v>239</v>
      </c>
      <c r="H127" s="266"/>
      <c r="I127" s="267" t="s">
        <v>676</v>
      </c>
      <c r="J127" s="267" t="s">
        <v>676</v>
      </c>
      <c r="K127" s="268">
        <v>17</v>
      </c>
      <c r="L127" s="436"/>
      <c r="M127" s="340"/>
      <c r="N127" s="119"/>
    </row>
    <row r="128" spans="1:14" s="195" customFormat="1" ht="28.5" customHeight="1">
      <c r="A128" s="269">
        <v>33.2823529411765</v>
      </c>
      <c r="B128" s="194" t="str">
        <f>CONCATENATE(G128,"-",K128)</f>
        <v>Uzun-17</v>
      </c>
      <c r="C128" s="262">
        <v>364</v>
      </c>
      <c r="D128" s="263">
        <v>36607</v>
      </c>
      <c r="E128" s="264" t="s">
        <v>542</v>
      </c>
      <c r="F128" s="265" t="s">
        <v>547</v>
      </c>
      <c r="G128" s="342" t="s">
        <v>240</v>
      </c>
      <c r="H128" s="266"/>
      <c r="I128" s="267" t="s">
        <v>676</v>
      </c>
      <c r="J128" s="267" t="s">
        <v>676</v>
      </c>
      <c r="K128" s="268">
        <v>17</v>
      </c>
      <c r="L128" s="436"/>
      <c r="M128" s="340" t="s">
        <v>559</v>
      </c>
      <c r="N128" s="119"/>
    </row>
    <row r="129" spans="1:14" s="195" customFormat="1" ht="28.5" customHeight="1">
      <c r="A129" s="269">
        <v>33.5294117647059</v>
      </c>
      <c r="B129" s="194" t="str">
        <f>CONCATENATE(G129,"-",K129)</f>
        <v>Yüksek-17</v>
      </c>
      <c r="C129" s="262">
        <v>365</v>
      </c>
      <c r="D129" s="263">
        <v>35872</v>
      </c>
      <c r="E129" s="264" t="s">
        <v>543</v>
      </c>
      <c r="F129" s="265" t="s">
        <v>547</v>
      </c>
      <c r="G129" s="342" t="s">
        <v>241</v>
      </c>
      <c r="H129" s="266"/>
      <c r="I129" s="267" t="s">
        <v>676</v>
      </c>
      <c r="J129" s="267" t="s">
        <v>676</v>
      </c>
      <c r="K129" s="268">
        <v>17</v>
      </c>
      <c r="L129" s="436"/>
      <c r="M129" s="340"/>
      <c r="N129" s="119"/>
    </row>
    <row r="130" spans="1:14" s="195" customFormat="1" ht="63.75" customHeight="1">
      <c r="A130" s="269">
        <v>33.7764705882353</v>
      </c>
      <c r="B130" s="194" t="str">
        <f>CONCATENATE(G130,"-",I130,"-",J130)</f>
        <v>4X100M-3-3</v>
      </c>
      <c r="C130" s="262" t="s">
        <v>558</v>
      </c>
      <c r="D130" s="263" t="s">
        <v>544</v>
      </c>
      <c r="E130" s="264" t="s">
        <v>545</v>
      </c>
      <c r="F130" s="265" t="s">
        <v>547</v>
      </c>
      <c r="G130" s="342" t="s">
        <v>201</v>
      </c>
      <c r="H130" s="266"/>
      <c r="I130" s="267" t="s">
        <v>676</v>
      </c>
      <c r="J130" s="267" t="s">
        <v>676</v>
      </c>
      <c r="K130" s="268">
        <v>17</v>
      </c>
      <c r="L130" s="436"/>
      <c r="M130" s="340"/>
      <c r="N130" s="119"/>
    </row>
    <row r="131" spans="1:14" s="195" customFormat="1" ht="27.75" customHeight="1">
      <c r="A131" s="269">
        <v>34.0235294117647</v>
      </c>
      <c r="B131" s="194" t="str">
        <f>CONCATENATE(G131,"-",I131,"-",J131)</f>
        <v>5000m.-2-8</v>
      </c>
      <c r="C131" s="262">
        <v>366</v>
      </c>
      <c r="D131" s="263">
        <v>35810</v>
      </c>
      <c r="E131" s="264" t="s">
        <v>546</v>
      </c>
      <c r="F131" s="265" t="s">
        <v>547</v>
      </c>
      <c r="G131" s="342" t="s">
        <v>285</v>
      </c>
      <c r="H131" s="266"/>
      <c r="I131" s="267" t="s">
        <v>673</v>
      </c>
      <c r="J131" s="267" t="s">
        <v>678</v>
      </c>
      <c r="K131" s="268">
        <v>17</v>
      </c>
      <c r="L131" s="436"/>
      <c r="M131" s="340"/>
      <c r="N131" s="119"/>
    </row>
    <row r="132" spans="1:13" s="119" customFormat="1" ht="28.5" customHeight="1">
      <c r="A132" s="269">
        <v>34.2705882352941</v>
      </c>
      <c r="B132" s="194" t="str">
        <f>CONCATENATE(G132,"-",I132,"-",J132)</f>
        <v>100m.-2-5</v>
      </c>
      <c r="C132" s="255">
        <v>367</v>
      </c>
      <c r="D132" s="256">
        <v>36443</v>
      </c>
      <c r="E132" s="257" t="s">
        <v>548</v>
      </c>
      <c r="F132" s="258" t="s">
        <v>554</v>
      </c>
      <c r="G132" s="341" t="s">
        <v>238</v>
      </c>
      <c r="H132" s="259"/>
      <c r="I132" s="260" t="s">
        <v>673</v>
      </c>
      <c r="J132" s="260" t="s">
        <v>674</v>
      </c>
      <c r="K132" s="261">
        <v>12</v>
      </c>
      <c r="L132" s="436">
        <v>17</v>
      </c>
      <c r="M132" s="339"/>
    </row>
    <row r="133" spans="1:13" s="119" customFormat="1" ht="28.5" customHeight="1">
      <c r="A133" s="269">
        <v>34.5176470588235</v>
      </c>
      <c r="B133" s="194" t="str">
        <f>CONCATENATE(G133,"-",I133,"-",J133)</f>
        <v>110m.Eng.-2-3</v>
      </c>
      <c r="C133" s="255">
        <v>368</v>
      </c>
      <c r="D133" s="256">
        <v>35708</v>
      </c>
      <c r="E133" s="257" t="s">
        <v>549</v>
      </c>
      <c r="F133" s="258" t="s">
        <v>554</v>
      </c>
      <c r="G133" s="341" t="s">
        <v>461</v>
      </c>
      <c r="H133" s="259"/>
      <c r="I133" s="260" t="s">
        <v>673</v>
      </c>
      <c r="J133" s="260" t="s">
        <v>676</v>
      </c>
      <c r="K133" s="261">
        <v>12</v>
      </c>
      <c r="L133" s="436"/>
      <c r="M133" s="339"/>
    </row>
    <row r="134" spans="1:13" s="119" customFormat="1" ht="28.5" customHeight="1">
      <c r="A134" s="269">
        <v>34.7647058823529</v>
      </c>
      <c r="B134" s="194" t="str">
        <f>CONCATENATE(G134,"-",I134,"-",J134)</f>
        <v>1500m.-2-5</v>
      </c>
      <c r="C134" s="255">
        <v>369</v>
      </c>
      <c r="D134" s="256">
        <v>36739</v>
      </c>
      <c r="E134" s="257" t="s">
        <v>550</v>
      </c>
      <c r="F134" s="258" t="s">
        <v>554</v>
      </c>
      <c r="G134" s="341" t="s">
        <v>310</v>
      </c>
      <c r="H134" s="259"/>
      <c r="I134" s="260" t="s">
        <v>673</v>
      </c>
      <c r="J134" s="260" t="s">
        <v>674</v>
      </c>
      <c r="K134" s="261">
        <v>12</v>
      </c>
      <c r="L134" s="436"/>
      <c r="M134" s="339"/>
    </row>
    <row r="135" spans="1:13" s="119" customFormat="1" ht="28.5" customHeight="1">
      <c r="A135" s="269">
        <v>35.0117647058824</v>
      </c>
      <c r="B135" s="194" t="str">
        <f>CONCATENATE(G135,"-",K135)</f>
        <v>Gülle-12</v>
      </c>
      <c r="C135" s="255">
        <v>370</v>
      </c>
      <c r="D135" s="256">
        <v>36557</v>
      </c>
      <c r="E135" s="257" t="s">
        <v>551</v>
      </c>
      <c r="F135" s="258" t="s">
        <v>554</v>
      </c>
      <c r="G135" s="341" t="s">
        <v>239</v>
      </c>
      <c r="H135" s="259"/>
      <c r="I135" s="260" t="s">
        <v>673</v>
      </c>
      <c r="J135" s="260" t="s">
        <v>674</v>
      </c>
      <c r="K135" s="261">
        <v>12</v>
      </c>
      <c r="L135" s="436"/>
      <c r="M135" s="339"/>
    </row>
    <row r="136" spans="1:13" s="119" customFormat="1" ht="28.5" customHeight="1">
      <c r="A136" s="269">
        <v>35.2588235294118</v>
      </c>
      <c r="B136" s="194" t="str">
        <f>CONCATENATE(G136,"-",K136)</f>
        <v>Uzun-12</v>
      </c>
      <c r="C136" s="255">
        <v>371</v>
      </c>
      <c r="D136" s="256">
        <v>36831</v>
      </c>
      <c r="E136" s="257" t="s">
        <v>552</v>
      </c>
      <c r="F136" s="258" t="s">
        <v>554</v>
      </c>
      <c r="G136" s="341" t="s">
        <v>240</v>
      </c>
      <c r="H136" s="259"/>
      <c r="I136" s="260" t="s">
        <v>673</v>
      </c>
      <c r="J136" s="260" t="s">
        <v>674</v>
      </c>
      <c r="K136" s="261">
        <v>12</v>
      </c>
      <c r="L136" s="436"/>
      <c r="M136" s="339" t="s">
        <v>560</v>
      </c>
    </row>
    <row r="137" spans="1:13" s="119" customFormat="1" ht="28.5" customHeight="1">
      <c r="A137" s="269">
        <v>35.5058823529412</v>
      </c>
      <c r="B137" s="194" t="str">
        <f>CONCATENATE(G137,"-",K137)</f>
        <v>Yüksek-12</v>
      </c>
      <c r="C137" s="255">
        <v>372</v>
      </c>
      <c r="D137" s="256">
        <v>35551</v>
      </c>
      <c r="E137" s="257" t="s">
        <v>690</v>
      </c>
      <c r="F137" s="258" t="s">
        <v>554</v>
      </c>
      <c r="G137" s="341" t="s">
        <v>241</v>
      </c>
      <c r="H137" s="259"/>
      <c r="I137" s="260" t="s">
        <v>673</v>
      </c>
      <c r="J137" s="260" t="s">
        <v>674</v>
      </c>
      <c r="K137" s="261">
        <v>12</v>
      </c>
      <c r="L137" s="436"/>
      <c r="M137" s="339"/>
    </row>
    <row r="138" spans="1:13" s="119" customFormat="1" ht="62.25" customHeight="1">
      <c r="A138" s="269">
        <v>35.7529411764706</v>
      </c>
      <c r="B138" s="194" t="str">
        <f>CONCATENATE(G138,"-",I138,"-",J138)</f>
        <v>4X100M-2-5</v>
      </c>
      <c r="C138" s="255" t="s">
        <v>702</v>
      </c>
      <c r="D138" s="256" t="s">
        <v>701</v>
      </c>
      <c r="E138" s="257" t="s">
        <v>700</v>
      </c>
      <c r="F138" s="258" t="s">
        <v>554</v>
      </c>
      <c r="G138" s="341" t="s">
        <v>201</v>
      </c>
      <c r="H138" s="259"/>
      <c r="I138" s="260" t="s">
        <v>673</v>
      </c>
      <c r="J138" s="260" t="s">
        <v>674</v>
      </c>
      <c r="K138" s="261">
        <v>12</v>
      </c>
      <c r="L138" s="436"/>
      <c r="M138" s="339"/>
    </row>
    <row r="139" spans="1:13" s="119" customFormat="1" ht="31.5" customHeight="1">
      <c r="A139" s="269">
        <v>36</v>
      </c>
      <c r="B139" s="194" t="str">
        <f>CONCATENATE(G139,"-",I139,"-",J139)</f>
        <v>5000m.-2-5</v>
      </c>
      <c r="C139" s="255">
        <v>373</v>
      </c>
      <c r="D139" s="256">
        <v>36605</v>
      </c>
      <c r="E139" s="257" t="s">
        <v>553</v>
      </c>
      <c r="F139" s="258" t="s">
        <v>554</v>
      </c>
      <c r="G139" s="341" t="s">
        <v>285</v>
      </c>
      <c r="H139" s="259"/>
      <c r="I139" s="260" t="s">
        <v>673</v>
      </c>
      <c r="J139" s="260" t="s">
        <v>674</v>
      </c>
      <c r="K139" s="261">
        <v>12</v>
      </c>
      <c r="L139" s="436"/>
      <c r="M139" s="339"/>
    </row>
    <row r="140" spans="1:14" s="195" customFormat="1" ht="28.5" customHeight="1">
      <c r="A140" s="269">
        <v>36.2470588235294</v>
      </c>
      <c r="B140" s="194" t="str">
        <f>CONCATENATE(G140,"-",I140,"-",J140)</f>
        <v>100m.-3-5</v>
      </c>
      <c r="C140" s="262">
        <v>374</v>
      </c>
      <c r="D140" s="263">
        <v>35591</v>
      </c>
      <c r="E140" s="264" t="s">
        <v>638</v>
      </c>
      <c r="F140" s="265" t="s">
        <v>236</v>
      </c>
      <c r="G140" s="342" t="s">
        <v>238</v>
      </c>
      <c r="H140" s="266"/>
      <c r="I140" s="267" t="s">
        <v>676</v>
      </c>
      <c r="J140" s="267" t="s">
        <v>674</v>
      </c>
      <c r="K140" s="268">
        <v>19</v>
      </c>
      <c r="L140" s="436">
        <v>18</v>
      </c>
      <c r="M140" s="340"/>
      <c r="N140" s="119"/>
    </row>
    <row r="141" spans="1:14" s="195" customFormat="1" ht="28.5" customHeight="1">
      <c r="A141" s="269">
        <v>36.4941176470588</v>
      </c>
      <c r="B141" s="194" t="str">
        <f>CONCATENATE(G141,"-",I141,"-",J141)</f>
        <v>110m.Eng.-3-5</v>
      </c>
      <c r="C141" s="262">
        <v>375</v>
      </c>
      <c r="D141" s="263">
        <v>35706</v>
      </c>
      <c r="E141" s="264" t="s">
        <v>639</v>
      </c>
      <c r="F141" s="265" t="s">
        <v>236</v>
      </c>
      <c r="G141" s="342" t="s">
        <v>461</v>
      </c>
      <c r="H141" s="266"/>
      <c r="I141" s="267" t="s">
        <v>676</v>
      </c>
      <c r="J141" s="267" t="s">
        <v>674</v>
      </c>
      <c r="K141" s="268">
        <v>19</v>
      </c>
      <c r="L141" s="436"/>
      <c r="M141" s="340"/>
      <c r="N141" s="119"/>
    </row>
    <row r="142" spans="1:14" s="195" customFormat="1" ht="28.5" customHeight="1">
      <c r="A142" s="269">
        <v>36.7411764705882</v>
      </c>
      <c r="B142" s="194" t="str">
        <f>CONCATENATE(G142,"-",I142,"-",J142)</f>
        <v>1500m.-2-8</v>
      </c>
      <c r="C142" s="262">
        <v>376</v>
      </c>
      <c r="D142" s="263">
        <v>35839</v>
      </c>
      <c r="E142" s="264" t="s">
        <v>555</v>
      </c>
      <c r="F142" s="265" t="s">
        <v>236</v>
      </c>
      <c r="G142" s="342" t="s">
        <v>310</v>
      </c>
      <c r="H142" s="266"/>
      <c r="I142" s="267" t="s">
        <v>673</v>
      </c>
      <c r="J142" s="267" t="s">
        <v>678</v>
      </c>
      <c r="K142" s="268">
        <v>19</v>
      </c>
      <c r="L142" s="436"/>
      <c r="M142" s="340"/>
      <c r="N142" s="119"/>
    </row>
    <row r="143" spans="1:14" s="195" customFormat="1" ht="28.5" customHeight="1">
      <c r="A143" s="269">
        <v>36.9882352941177</v>
      </c>
      <c r="B143" s="194" t="str">
        <f>CONCATENATE(G143,"-",K143)</f>
        <v>Gülle-19</v>
      </c>
      <c r="C143" s="262">
        <v>377</v>
      </c>
      <c r="D143" s="263">
        <v>35618</v>
      </c>
      <c r="E143" s="264" t="s">
        <v>640</v>
      </c>
      <c r="F143" s="265" t="s">
        <v>236</v>
      </c>
      <c r="G143" s="342" t="s">
        <v>239</v>
      </c>
      <c r="H143" s="266"/>
      <c r="I143" s="267" t="s">
        <v>676</v>
      </c>
      <c r="J143" s="267" t="s">
        <v>674</v>
      </c>
      <c r="K143" s="268">
        <v>19</v>
      </c>
      <c r="L143" s="436"/>
      <c r="M143" s="340"/>
      <c r="N143" s="119"/>
    </row>
    <row r="144" spans="1:14" s="195" customFormat="1" ht="28.5" customHeight="1">
      <c r="A144" s="269">
        <v>37.2352941176471</v>
      </c>
      <c r="B144" s="194" t="str">
        <f>CONCATENATE(G144,"-",K144)</f>
        <v>Uzun-19</v>
      </c>
      <c r="C144" s="262">
        <v>378</v>
      </c>
      <c r="D144" s="263">
        <v>35540</v>
      </c>
      <c r="E144" s="264" t="s">
        <v>641</v>
      </c>
      <c r="F144" s="265" t="s">
        <v>236</v>
      </c>
      <c r="G144" s="342" t="s">
        <v>240</v>
      </c>
      <c r="H144" s="266"/>
      <c r="I144" s="267" t="s">
        <v>676</v>
      </c>
      <c r="J144" s="267" t="s">
        <v>674</v>
      </c>
      <c r="K144" s="268">
        <v>19</v>
      </c>
      <c r="L144" s="436"/>
      <c r="M144" s="340" t="s">
        <v>561</v>
      </c>
      <c r="N144" s="346"/>
    </row>
    <row r="145" spans="1:14" s="195" customFormat="1" ht="28.5" customHeight="1">
      <c r="A145" s="269">
        <v>37.4823529411765</v>
      </c>
      <c r="B145" s="194" t="str">
        <f>CONCATENATE(G145,"-",K145)</f>
        <v>Yüksek-19</v>
      </c>
      <c r="C145" s="262">
        <v>379</v>
      </c>
      <c r="D145" s="263">
        <v>35623</v>
      </c>
      <c r="E145" s="264" t="s">
        <v>557</v>
      </c>
      <c r="F145" s="265" t="s">
        <v>236</v>
      </c>
      <c r="G145" s="342" t="s">
        <v>241</v>
      </c>
      <c r="H145" s="266"/>
      <c r="I145" s="267" t="s">
        <v>676</v>
      </c>
      <c r="J145" s="267" t="s">
        <v>674</v>
      </c>
      <c r="K145" s="268">
        <v>19</v>
      </c>
      <c r="L145" s="436"/>
      <c r="M145" s="340"/>
      <c r="N145" s="119"/>
    </row>
    <row r="146" spans="1:14" s="195" customFormat="1" ht="63.75" customHeight="1">
      <c r="A146" s="269">
        <v>37.7294117647059</v>
      </c>
      <c r="B146" s="194" t="str">
        <f>CONCATENATE(G146,"-",I146,"-",J146)</f>
        <v>4X100M-3-5</v>
      </c>
      <c r="C146" s="262" t="s">
        <v>644</v>
      </c>
      <c r="D146" s="263" t="s">
        <v>643</v>
      </c>
      <c r="E146" s="264" t="s">
        <v>642</v>
      </c>
      <c r="F146" s="265" t="s">
        <v>236</v>
      </c>
      <c r="G146" s="342" t="s">
        <v>201</v>
      </c>
      <c r="H146" s="266"/>
      <c r="I146" s="267" t="s">
        <v>676</v>
      </c>
      <c r="J146" s="267" t="s">
        <v>674</v>
      </c>
      <c r="K146" s="268">
        <v>19</v>
      </c>
      <c r="L146" s="436"/>
      <c r="M146" s="340"/>
      <c r="N146" s="119"/>
    </row>
    <row r="147" spans="1:14" s="195" customFormat="1" ht="27.75" customHeight="1">
      <c r="A147" s="269">
        <v>37.9764705882353</v>
      </c>
      <c r="B147" s="194" t="str">
        <f>CONCATENATE(G147,"-",I147,"-",J147)</f>
        <v>5000m.-2-9</v>
      </c>
      <c r="C147" s="262">
        <v>380</v>
      </c>
      <c r="D147" s="263">
        <v>35431</v>
      </c>
      <c r="E147" s="264" t="s">
        <v>556</v>
      </c>
      <c r="F147" s="265" t="s">
        <v>236</v>
      </c>
      <c r="G147" s="342" t="s">
        <v>285</v>
      </c>
      <c r="H147" s="266"/>
      <c r="I147" s="267" t="s">
        <v>673</v>
      </c>
      <c r="J147" s="267" t="s">
        <v>680</v>
      </c>
      <c r="K147" s="268">
        <v>19</v>
      </c>
      <c r="L147" s="436"/>
      <c r="M147" s="340"/>
      <c r="N147" s="119"/>
    </row>
    <row r="148" spans="1:13" s="119" customFormat="1" ht="28.5" customHeight="1">
      <c r="A148" s="269">
        <v>38.2235294117647</v>
      </c>
      <c r="B148" s="194" t="str">
        <f>CONCATENATE(G148,"-",I148,"-",J148)</f>
        <v>100m.-2-3</v>
      </c>
      <c r="C148" s="255">
        <v>382</v>
      </c>
      <c r="D148" s="256">
        <v>35431</v>
      </c>
      <c r="E148" s="257" t="s">
        <v>580</v>
      </c>
      <c r="F148" s="258" t="s">
        <v>579</v>
      </c>
      <c r="G148" s="341" t="s">
        <v>238</v>
      </c>
      <c r="H148" s="259"/>
      <c r="I148" s="260" t="s">
        <v>673</v>
      </c>
      <c r="J148" s="260" t="s">
        <v>676</v>
      </c>
      <c r="K148" s="261">
        <v>10</v>
      </c>
      <c r="L148" s="436">
        <v>19</v>
      </c>
      <c r="M148" s="339"/>
    </row>
    <row r="149" spans="1:13" s="119" customFormat="1" ht="28.5" customHeight="1">
      <c r="A149" s="269">
        <v>38.4705882352941</v>
      </c>
      <c r="B149" s="194" t="str">
        <f>CONCATENATE(G149,"-",I149,"-",J149)</f>
        <v>110m.Eng.-4-1</v>
      </c>
      <c r="C149" s="255">
        <v>383</v>
      </c>
      <c r="D149" s="256">
        <v>35431</v>
      </c>
      <c r="E149" s="257" t="s">
        <v>581</v>
      </c>
      <c r="F149" s="258" t="s">
        <v>579</v>
      </c>
      <c r="G149" s="341" t="s">
        <v>461</v>
      </c>
      <c r="H149" s="259"/>
      <c r="I149" s="260" t="s">
        <v>672</v>
      </c>
      <c r="J149" s="260" t="s">
        <v>671</v>
      </c>
      <c r="K149" s="261">
        <v>10</v>
      </c>
      <c r="L149" s="436"/>
      <c r="M149" s="339"/>
    </row>
    <row r="150" spans="1:13" s="119" customFormat="1" ht="28.5" customHeight="1">
      <c r="A150" s="269">
        <v>38.7176470588235</v>
      </c>
      <c r="B150" s="194" t="str">
        <f>CONCATENATE(G150,"-",I150,"-",J150)</f>
        <v>1500m.-2-11</v>
      </c>
      <c r="C150" s="255">
        <v>384</v>
      </c>
      <c r="D150" s="256">
        <v>36161</v>
      </c>
      <c r="E150" s="257" t="s">
        <v>582</v>
      </c>
      <c r="F150" s="258" t="s">
        <v>579</v>
      </c>
      <c r="G150" s="341" t="s">
        <v>310</v>
      </c>
      <c r="H150" s="259"/>
      <c r="I150" s="260" t="s">
        <v>673</v>
      </c>
      <c r="J150" s="260" t="s">
        <v>682</v>
      </c>
      <c r="K150" s="261">
        <v>10</v>
      </c>
      <c r="L150" s="436"/>
      <c r="M150" s="339"/>
    </row>
    <row r="151" spans="1:13" s="119" customFormat="1" ht="28.5" customHeight="1">
      <c r="A151" s="269">
        <v>38.9647058823529</v>
      </c>
      <c r="B151" s="194" t="str">
        <f>CONCATENATE(G151,"-",K151)</f>
        <v>Gülle-10</v>
      </c>
      <c r="C151" s="255">
        <v>385</v>
      </c>
      <c r="D151" s="256">
        <v>35431</v>
      </c>
      <c r="E151" s="257" t="s">
        <v>583</v>
      </c>
      <c r="F151" s="258" t="s">
        <v>579</v>
      </c>
      <c r="G151" s="341" t="s">
        <v>239</v>
      </c>
      <c r="H151" s="259"/>
      <c r="I151" s="260" t="s">
        <v>673</v>
      </c>
      <c r="J151" s="260" t="s">
        <v>676</v>
      </c>
      <c r="K151" s="261">
        <v>10</v>
      </c>
      <c r="L151" s="436"/>
      <c r="M151" s="339"/>
    </row>
    <row r="152" spans="1:13" s="119" customFormat="1" ht="28.5" customHeight="1">
      <c r="A152" s="269">
        <v>39.2117647058824</v>
      </c>
      <c r="B152" s="194" t="str">
        <f>CONCATENATE(G152,"-",K152)</f>
        <v>Uzun-10</v>
      </c>
      <c r="C152" s="255">
        <v>386</v>
      </c>
      <c r="D152" s="256">
        <v>35431</v>
      </c>
      <c r="E152" s="257" t="s">
        <v>584</v>
      </c>
      <c r="F152" s="258" t="s">
        <v>579</v>
      </c>
      <c r="G152" s="341" t="s">
        <v>240</v>
      </c>
      <c r="H152" s="259"/>
      <c r="I152" s="260" t="s">
        <v>673</v>
      </c>
      <c r="J152" s="260" t="s">
        <v>676</v>
      </c>
      <c r="K152" s="261">
        <v>10</v>
      </c>
      <c r="L152" s="436"/>
      <c r="M152" s="339" t="s">
        <v>589</v>
      </c>
    </row>
    <row r="153" spans="1:13" s="119" customFormat="1" ht="28.5" customHeight="1">
      <c r="A153" s="269">
        <v>39.4588235294118</v>
      </c>
      <c r="B153" s="194" t="str">
        <f>CONCATENATE(G153,"-",K153)</f>
        <v>Yüksek-10</v>
      </c>
      <c r="C153" s="255">
        <v>387</v>
      </c>
      <c r="D153" s="256">
        <v>36161</v>
      </c>
      <c r="E153" s="257" t="s">
        <v>585</v>
      </c>
      <c r="F153" s="258" t="s">
        <v>579</v>
      </c>
      <c r="G153" s="341" t="s">
        <v>241</v>
      </c>
      <c r="H153" s="259"/>
      <c r="I153" s="260" t="s">
        <v>673</v>
      </c>
      <c r="J153" s="260" t="s">
        <v>676</v>
      </c>
      <c r="K153" s="261">
        <v>10</v>
      </c>
      <c r="L153" s="436"/>
      <c r="M153" s="339"/>
    </row>
    <row r="154" spans="1:13" s="119" customFormat="1" ht="51">
      <c r="A154" s="269">
        <v>39.7058823529412</v>
      </c>
      <c r="B154" s="194" t="str">
        <f>CONCATENATE(G154,"-",I154,"-",J154)</f>
        <v>4X100M-2-3</v>
      </c>
      <c r="C154" s="255" t="s">
        <v>588</v>
      </c>
      <c r="D154" s="256" t="s">
        <v>586</v>
      </c>
      <c r="E154" s="257" t="s">
        <v>587</v>
      </c>
      <c r="F154" s="258" t="s">
        <v>579</v>
      </c>
      <c r="G154" s="341" t="s">
        <v>201</v>
      </c>
      <c r="H154" s="259"/>
      <c r="I154" s="260" t="s">
        <v>673</v>
      </c>
      <c r="J154" s="260" t="s">
        <v>676</v>
      </c>
      <c r="K154" s="261">
        <v>10</v>
      </c>
      <c r="L154" s="436"/>
      <c r="M154" s="339"/>
    </row>
    <row r="155" spans="1:13" s="119" customFormat="1" ht="33" customHeight="1">
      <c r="A155" s="269">
        <v>39.9529411764706</v>
      </c>
      <c r="B155" s="194" t="str">
        <f>CONCATENATE(G155,"-",I155,"-",J155)</f>
        <v>5000m.-2-3</v>
      </c>
      <c r="C155" s="255">
        <v>388</v>
      </c>
      <c r="D155" s="256">
        <v>35431</v>
      </c>
      <c r="E155" s="257" t="s">
        <v>590</v>
      </c>
      <c r="F155" s="258" t="s">
        <v>579</v>
      </c>
      <c r="G155" s="341" t="s">
        <v>285</v>
      </c>
      <c r="H155" s="259"/>
      <c r="I155" s="260" t="s">
        <v>673</v>
      </c>
      <c r="J155" s="260" t="s">
        <v>676</v>
      </c>
      <c r="K155" s="261">
        <v>10</v>
      </c>
      <c r="L155" s="436"/>
      <c r="M155" s="339"/>
    </row>
    <row r="156" spans="1:14" s="195" customFormat="1" ht="28.5" customHeight="1">
      <c r="A156" s="269">
        <v>40.2</v>
      </c>
      <c r="B156" s="194" t="str">
        <f>CONCATENATE(G156,"-",I156,"-",J156)</f>
        <v>100m.-3-1</v>
      </c>
      <c r="C156" s="262">
        <v>389</v>
      </c>
      <c r="D156" s="263">
        <v>35796</v>
      </c>
      <c r="E156" s="264" t="s">
        <v>591</v>
      </c>
      <c r="F156" s="265" t="s">
        <v>600</v>
      </c>
      <c r="G156" s="342" t="s">
        <v>238</v>
      </c>
      <c r="H156" s="266"/>
      <c r="I156" s="267" t="s">
        <v>676</v>
      </c>
      <c r="J156" s="267" t="s">
        <v>671</v>
      </c>
      <c r="K156" s="268">
        <v>15</v>
      </c>
      <c r="L156" s="436">
        <v>20</v>
      </c>
      <c r="M156" s="340"/>
      <c r="N156" s="119"/>
    </row>
    <row r="157" spans="1:14" s="195" customFormat="1" ht="28.5" customHeight="1">
      <c r="A157" s="269">
        <v>40.4470588235294</v>
      </c>
      <c r="B157" s="194" t="str">
        <f>CONCATENATE(G157,"-",I157,"-",J157)</f>
        <v>110m.Eng.-3-4</v>
      </c>
      <c r="C157" s="262">
        <v>390</v>
      </c>
      <c r="D157" s="263">
        <v>36161</v>
      </c>
      <c r="E157" s="264" t="s">
        <v>592</v>
      </c>
      <c r="F157" s="265" t="s">
        <v>600</v>
      </c>
      <c r="G157" s="342" t="s">
        <v>461</v>
      </c>
      <c r="H157" s="266"/>
      <c r="I157" s="267" t="s">
        <v>676</v>
      </c>
      <c r="J157" s="267" t="s">
        <v>672</v>
      </c>
      <c r="K157" s="268">
        <v>15</v>
      </c>
      <c r="L157" s="436"/>
      <c r="M157" s="340"/>
      <c r="N157" s="119"/>
    </row>
    <row r="158" spans="1:14" s="195" customFormat="1" ht="28.5" customHeight="1">
      <c r="A158" s="269">
        <v>40.6941176470588</v>
      </c>
      <c r="B158" s="194" t="str">
        <f>CONCATENATE(G158,"-",I158,"-",J158)</f>
        <v>1500m.-2-9</v>
      </c>
      <c r="C158" s="262">
        <v>391</v>
      </c>
      <c r="D158" s="263">
        <v>36526</v>
      </c>
      <c r="E158" s="264" t="s">
        <v>593</v>
      </c>
      <c r="F158" s="265" t="s">
        <v>600</v>
      </c>
      <c r="G158" s="342" t="s">
        <v>310</v>
      </c>
      <c r="H158" s="266"/>
      <c r="I158" s="267" t="s">
        <v>673</v>
      </c>
      <c r="J158" s="267" t="s">
        <v>680</v>
      </c>
      <c r="K158" s="268">
        <v>15</v>
      </c>
      <c r="L158" s="436"/>
      <c r="M158" s="340"/>
      <c r="N158" s="119"/>
    </row>
    <row r="159" spans="1:14" s="195" customFormat="1" ht="28.5" customHeight="1">
      <c r="A159" s="269">
        <v>40.9411764705882</v>
      </c>
      <c r="B159" s="194" t="str">
        <f>CONCATENATE(G159,"-",K159)</f>
        <v>Gülle-15</v>
      </c>
      <c r="C159" s="262">
        <v>392</v>
      </c>
      <c r="D159" s="263">
        <v>35796</v>
      </c>
      <c r="E159" s="264" t="s">
        <v>594</v>
      </c>
      <c r="F159" s="265" t="s">
        <v>600</v>
      </c>
      <c r="G159" s="342" t="s">
        <v>239</v>
      </c>
      <c r="H159" s="266"/>
      <c r="I159" s="267" t="s">
        <v>676</v>
      </c>
      <c r="J159" s="267" t="s">
        <v>671</v>
      </c>
      <c r="K159" s="268">
        <v>15</v>
      </c>
      <c r="L159" s="436"/>
      <c r="M159" s="340"/>
      <c r="N159" s="119"/>
    </row>
    <row r="160" spans="1:14" s="195" customFormat="1" ht="28.5" customHeight="1">
      <c r="A160" s="269">
        <v>41.1882352941176</v>
      </c>
      <c r="B160" s="194" t="str">
        <f>CONCATENATE(G160,"-",K160)</f>
        <v>Uzun-15</v>
      </c>
      <c r="C160" s="262">
        <v>393</v>
      </c>
      <c r="D160" s="263">
        <v>35796</v>
      </c>
      <c r="E160" s="264" t="s">
        <v>595</v>
      </c>
      <c r="F160" s="265" t="s">
        <v>600</v>
      </c>
      <c r="G160" s="342" t="s">
        <v>240</v>
      </c>
      <c r="H160" s="266"/>
      <c r="I160" s="267" t="s">
        <v>676</v>
      </c>
      <c r="J160" s="267" t="s">
        <v>671</v>
      </c>
      <c r="K160" s="268">
        <v>15</v>
      </c>
      <c r="L160" s="436"/>
      <c r="M160" s="340" t="s">
        <v>602</v>
      </c>
      <c r="N160" s="119"/>
    </row>
    <row r="161" spans="1:14" s="195" customFormat="1" ht="28.5" customHeight="1">
      <c r="A161" s="269">
        <v>41.4352941176471</v>
      </c>
      <c r="B161" s="194" t="str">
        <f>CONCATENATE(G161,"-",K161)</f>
        <v>Yüksek-15</v>
      </c>
      <c r="C161" s="262">
        <v>394</v>
      </c>
      <c r="D161" s="263">
        <v>36161</v>
      </c>
      <c r="E161" s="264" t="s">
        <v>596</v>
      </c>
      <c r="F161" s="265" t="s">
        <v>600</v>
      </c>
      <c r="G161" s="342" t="s">
        <v>241</v>
      </c>
      <c r="H161" s="266"/>
      <c r="I161" s="267" t="s">
        <v>676</v>
      </c>
      <c r="J161" s="267" t="s">
        <v>671</v>
      </c>
      <c r="K161" s="268">
        <v>15</v>
      </c>
      <c r="L161" s="436"/>
      <c r="M161" s="340"/>
      <c r="N161" s="119"/>
    </row>
    <row r="162" spans="1:14" s="195" customFormat="1" ht="63.75" customHeight="1">
      <c r="A162" s="269">
        <v>41.6823529411765</v>
      </c>
      <c r="B162" s="194" t="str">
        <f>CONCATENATE(G162,"-",I162,"-",J162)</f>
        <v>4X100M-3-1</v>
      </c>
      <c r="C162" s="262" t="s">
        <v>601</v>
      </c>
      <c r="D162" s="263" t="s">
        <v>597</v>
      </c>
      <c r="E162" s="264" t="s">
        <v>598</v>
      </c>
      <c r="F162" s="265" t="s">
        <v>600</v>
      </c>
      <c r="G162" s="342" t="s">
        <v>201</v>
      </c>
      <c r="H162" s="266"/>
      <c r="I162" s="267" t="s">
        <v>676</v>
      </c>
      <c r="J162" s="267" t="s">
        <v>671</v>
      </c>
      <c r="K162" s="268">
        <v>15</v>
      </c>
      <c r="L162" s="436"/>
      <c r="M162" s="340"/>
      <c r="N162" s="119"/>
    </row>
    <row r="163" spans="1:14" s="195" customFormat="1" ht="27.75" customHeight="1">
      <c r="A163" s="269">
        <v>41.9294117647059</v>
      </c>
      <c r="B163" s="194" t="str">
        <f>CONCATENATE(G163,"-",I163,"-",J163)</f>
        <v>5000m.-2-10</v>
      </c>
      <c r="C163" s="262">
        <v>395</v>
      </c>
      <c r="D163" s="263">
        <v>35796</v>
      </c>
      <c r="E163" s="264" t="s">
        <v>599</v>
      </c>
      <c r="F163" s="265" t="s">
        <v>600</v>
      </c>
      <c r="G163" s="342" t="s">
        <v>285</v>
      </c>
      <c r="H163" s="266"/>
      <c r="I163" s="267" t="s">
        <v>673</v>
      </c>
      <c r="J163" s="267" t="s">
        <v>681</v>
      </c>
      <c r="K163" s="268">
        <v>15</v>
      </c>
      <c r="L163" s="436"/>
      <c r="M163" s="340"/>
      <c r="N163" s="119"/>
    </row>
    <row r="164" spans="1:13" s="119" customFormat="1" ht="28.5" customHeight="1">
      <c r="A164" s="269">
        <v>42.1764705882353</v>
      </c>
      <c r="B164" s="194" t="str">
        <f>CONCATENATE(G164,"-",I164,"-",J164)</f>
        <v>100m.-2-4</v>
      </c>
      <c r="C164" s="255">
        <v>396</v>
      </c>
      <c r="D164" s="256">
        <v>35901</v>
      </c>
      <c r="E164" s="257" t="s">
        <v>603</v>
      </c>
      <c r="F164" s="258" t="s">
        <v>611</v>
      </c>
      <c r="G164" s="341" t="s">
        <v>238</v>
      </c>
      <c r="H164" s="259"/>
      <c r="I164" s="260" t="s">
        <v>673</v>
      </c>
      <c r="J164" s="260" t="s">
        <v>672</v>
      </c>
      <c r="K164" s="261">
        <v>11</v>
      </c>
      <c r="L164" s="436">
        <v>21</v>
      </c>
      <c r="M164" s="339"/>
    </row>
    <row r="165" spans="1:13" s="119" customFormat="1" ht="28.5" customHeight="1">
      <c r="A165" s="269">
        <v>42.4235294117647</v>
      </c>
      <c r="B165" s="194" t="str">
        <f>CONCATENATE(G165,"-",I165,"-",J165)</f>
        <v>110m.Eng.-1-4</v>
      </c>
      <c r="C165" s="255">
        <v>397</v>
      </c>
      <c r="D165" s="256">
        <v>35796</v>
      </c>
      <c r="E165" s="257" t="s">
        <v>604</v>
      </c>
      <c r="F165" s="258" t="s">
        <v>611</v>
      </c>
      <c r="G165" s="341" t="s">
        <v>461</v>
      </c>
      <c r="H165" s="259"/>
      <c r="I165" s="260" t="s">
        <v>671</v>
      </c>
      <c r="J165" s="260" t="s">
        <v>672</v>
      </c>
      <c r="K165" s="261">
        <v>11</v>
      </c>
      <c r="L165" s="436"/>
      <c r="M165" s="339"/>
    </row>
    <row r="166" spans="1:13" s="119" customFormat="1" ht="28.5" customHeight="1">
      <c r="A166" s="269">
        <v>42.6705882352941</v>
      </c>
      <c r="B166" s="194" t="str">
        <f>CONCATENATE(G166,"-",I166,"-",J166)</f>
        <v>1500m.-2-4</v>
      </c>
      <c r="C166" s="255">
        <v>398</v>
      </c>
      <c r="D166" s="256">
        <v>36312</v>
      </c>
      <c r="E166" s="257" t="s">
        <v>605</v>
      </c>
      <c r="F166" s="258" t="s">
        <v>611</v>
      </c>
      <c r="G166" s="341" t="s">
        <v>310</v>
      </c>
      <c r="H166" s="259"/>
      <c r="I166" s="260" t="s">
        <v>673</v>
      </c>
      <c r="J166" s="260" t="s">
        <v>672</v>
      </c>
      <c r="K166" s="261">
        <v>11</v>
      </c>
      <c r="L166" s="436"/>
      <c r="M166" s="339"/>
    </row>
    <row r="167" spans="1:13" s="119" customFormat="1" ht="28.5" customHeight="1">
      <c r="A167" s="269">
        <v>42.9176470588235</v>
      </c>
      <c r="B167" s="194" t="str">
        <f>CONCATENATE(G167,"-",K167)</f>
        <v>Gülle-11</v>
      </c>
      <c r="C167" s="255">
        <v>399</v>
      </c>
      <c r="D167" s="256">
        <v>36801</v>
      </c>
      <c r="E167" s="257" t="s">
        <v>606</v>
      </c>
      <c r="F167" s="258" t="s">
        <v>611</v>
      </c>
      <c r="G167" s="341" t="s">
        <v>239</v>
      </c>
      <c r="H167" s="259"/>
      <c r="I167" s="260" t="s">
        <v>673</v>
      </c>
      <c r="J167" s="260" t="s">
        <v>672</v>
      </c>
      <c r="K167" s="261">
        <v>11</v>
      </c>
      <c r="L167" s="436"/>
      <c r="M167" s="339"/>
    </row>
    <row r="168" spans="1:13" s="119" customFormat="1" ht="28.5" customHeight="1">
      <c r="A168" s="269">
        <v>43.1647058823529</v>
      </c>
      <c r="B168" s="194" t="str">
        <f>CONCATENATE(G168,"-",K168)</f>
        <v>Uzun-11</v>
      </c>
      <c r="C168" s="255">
        <v>400</v>
      </c>
      <c r="D168" s="256">
        <v>36526</v>
      </c>
      <c r="E168" s="257" t="s">
        <v>607</v>
      </c>
      <c r="F168" s="258" t="s">
        <v>611</v>
      </c>
      <c r="G168" s="341" t="s">
        <v>240</v>
      </c>
      <c r="H168" s="259"/>
      <c r="I168" s="260" t="s">
        <v>673</v>
      </c>
      <c r="J168" s="260" t="s">
        <v>672</v>
      </c>
      <c r="K168" s="261">
        <v>11</v>
      </c>
      <c r="L168" s="436"/>
      <c r="M168" s="339"/>
    </row>
    <row r="169" spans="1:13" s="119" customFormat="1" ht="28.5" customHeight="1">
      <c r="A169" s="269">
        <v>43.4117647058824</v>
      </c>
      <c r="B169" s="194" t="str">
        <f>CONCATENATE(G169,"-",K169)</f>
        <v>Yüksek-11</v>
      </c>
      <c r="C169" s="255">
        <v>401</v>
      </c>
      <c r="D169" s="256">
        <v>36478</v>
      </c>
      <c r="E169" s="257" t="s">
        <v>608</v>
      </c>
      <c r="F169" s="258" t="s">
        <v>611</v>
      </c>
      <c r="G169" s="341" t="s">
        <v>241</v>
      </c>
      <c r="H169" s="259"/>
      <c r="I169" s="260" t="s">
        <v>673</v>
      </c>
      <c r="J169" s="260" t="s">
        <v>672</v>
      </c>
      <c r="K169" s="261">
        <v>11</v>
      </c>
      <c r="L169" s="436"/>
      <c r="M169" s="339"/>
    </row>
    <row r="170" spans="1:13" s="119" customFormat="1" ht="81.75" customHeight="1">
      <c r="A170" s="269">
        <v>43.6588235294118</v>
      </c>
      <c r="B170" s="194" t="str">
        <f>CONCATENATE(G170,"-",I170,"-",J170)</f>
        <v>4X100M-2-4</v>
      </c>
      <c r="C170" s="255" t="s">
        <v>679</v>
      </c>
      <c r="D170" s="256" t="s">
        <v>609</v>
      </c>
      <c r="E170" s="257" t="s">
        <v>610</v>
      </c>
      <c r="F170" s="258" t="s">
        <v>611</v>
      </c>
      <c r="G170" s="341" t="s">
        <v>201</v>
      </c>
      <c r="H170" s="259"/>
      <c r="I170" s="260" t="s">
        <v>673</v>
      </c>
      <c r="J170" s="260" t="s">
        <v>672</v>
      </c>
      <c r="K170" s="261">
        <v>11</v>
      </c>
      <c r="L170" s="436"/>
      <c r="M170" s="339"/>
    </row>
    <row r="171" spans="1:13" s="119" customFormat="1" ht="31.5" customHeight="1">
      <c r="A171" s="269">
        <v>43.9058823529412</v>
      </c>
      <c r="B171" s="194" t="str">
        <f>CONCATENATE(G171,"-",I171,"-",J171)</f>
        <v>5000m.-2-4</v>
      </c>
      <c r="C171" s="255">
        <v>403</v>
      </c>
      <c r="D171" s="256"/>
      <c r="E171" s="257"/>
      <c r="F171" s="258" t="s">
        <v>611</v>
      </c>
      <c r="G171" s="341" t="s">
        <v>285</v>
      </c>
      <c r="H171" s="259"/>
      <c r="I171" s="260" t="s">
        <v>673</v>
      </c>
      <c r="J171" s="260" t="s">
        <v>672</v>
      </c>
      <c r="K171" s="261">
        <v>11</v>
      </c>
      <c r="L171" s="436"/>
      <c r="M171" s="339"/>
    </row>
    <row r="172" spans="1:14" s="195" customFormat="1" ht="28.5" customHeight="1">
      <c r="A172" s="269">
        <v>44.1529411764706</v>
      </c>
      <c r="B172" s="194" t="str">
        <f>CONCATENATE(G172,"-",I172,"-",J172)</f>
        <v>100m.-3-6</v>
      </c>
      <c r="C172" s="262">
        <v>405</v>
      </c>
      <c r="D172" s="263">
        <v>36406</v>
      </c>
      <c r="E172" s="264" t="s">
        <v>612</v>
      </c>
      <c r="F172" s="265" t="s">
        <v>613</v>
      </c>
      <c r="G172" s="342" t="s">
        <v>238</v>
      </c>
      <c r="H172" s="266"/>
      <c r="I172" s="267" t="s">
        <v>676</v>
      </c>
      <c r="J172" s="267" t="s">
        <v>675</v>
      </c>
      <c r="K172" s="268">
        <v>20</v>
      </c>
      <c r="L172" s="436">
        <v>22</v>
      </c>
      <c r="M172" s="340"/>
      <c r="N172" s="119"/>
    </row>
    <row r="173" spans="1:14" s="195" customFormat="1" ht="28.5" customHeight="1">
      <c r="A173" s="269">
        <v>44.4</v>
      </c>
      <c r="B173" s="194" t="str">
        <f>CONCATENATE(G173,"-",I173,"-",J173)</f>
        <v>110m.Eng.-1-1</v>
      </c>
      <c r="C173" s="262">
        <v>406</v>
      </c>
      <c r="D173" s="263">
        <v>35718</v>
      </c>
      <c r="E173" s="264" t="s">
        <v>614</v>
      </c>
      <c r="F173" s="265" t="s">
        <v>613</v>
      </c>
      <c r="G173" s="342" t="s">
        <v>461</v>
      </c>
      <c r="H173" s="266"/>
      <c r="I173" s="267" t="s">
        <v>671</v>
      </c>
      <c r="J173" s="267" t="s">
        <v>671</v>
      </c>
      <c r="K173" s="268">
        <v>20</v>
      </c>
      <c r="L173" s="436"/>
      <c r="M173" s="340"/>
      <c r="N173" s="119"/>
    </row>
    <row r="174" spans="1:14" s="195" customFormat="1" ht="28.5" customHeight="1">
      <c r="A174" s="269">
        <v>44.6470588235294</v>
      </c>
      <c r="B174" s="194" t="str">
        <f>CONCATENATE(G174,"-",I174,"-",J174)</f>
        <v>1500m.-2-10</v>
      </c>
      <c r="C174" s="262">
        <v>407</v>
      </c>
      <c r="D174" s="263">
        <v>36104</v>
      </c>
      <c r="E174" s="264" t="s">
        <v>615</v>
      </c>
      <c r="F174" s="265" t="s">
        <v>613</v>
      </c>
      <c r="G174" s="342" t="s">
        <v>310</v>
      </c>
      <c r="H174" s="266"/>
      <c r="I174" s="267" t="s">
        <v>673</v>
      </c>
      <c r="J174" s="267" t="s">
        <v>681</v>
      </c>
      <c r="K174" s="268">
        <v>20</v>
      </c>
      <c r="L174" s="436"/>
      <c r="M174" s="340"/>
      <c r="N174" s="119"/>
    </row>
    <row r="175" spans="1:14" s="195" customFormat="1" ht="28.5" customHeight="1">
      <c r="A175" s="269">
        <v>44.8941176470588</v>
      </c>
      <c r="B175" s="194" t="str">
        <f>CONCATENATE(G175,"-",K175)</f>
        <v>Gülle-20</v>
      </c>
      <c r="C175" s="262">
        <v>408</v>
      </c>
      <c r="D175" s="263">
        <v>36567</v>
      </c>
      <c r="E175" s="264" t="s">
        <v>616</v>
      </c>
      <c r="F175" s="265" t="s">
        <v>613</v>
      </c>
      <c r="G175" s="342" t="s">
        <v>239</v>
      </c>
      <c r="H175" s="266"/>
      <c r="I175" s="267" t="s">
        <v>676</v>
      </c>
      <c r="J175" s="267" t="s">
        <v>675</v>
      </c>
      <c r="K175" s="268">
        <v>20</v>
      </c>
      <c r="L175" s="436"/>
      <c r="M175" s="340"/>
      <c r="N175" s="119"/>
    </row>
    <row r="176" spans="1:14" s="195" customFormat="1" ht="28.5" customHeight="1">
      <c r="A176" s="269">
        <v>45.1411764705882</v>
      </c>
      <c r="B176" s="194" t="str">
        <f>CONCATENATE(G176,"-",K176)</f>
        <v>Uzun-20</v>
      </c>
      <c r="C176" s="262">
        <v>409</v>
      </c>
      <c r="D176" s="263">
        <v>36605</v>
      </c>
      <c r="E176" s="264" t="s">
        <v>617</v>
      </c>
      <c r="F176" s="265" t="s">
        <v>613</v>
      </c>
      <c r="G176" s="342" t="s">
        <v>240</v>
      </c>
      <c r="H176" s="266"/>
      <c r="I176" s="267" t="s">
        <v>676</v>
      </c>
      <c r="J176" s="267" t="s">
        <v>675</v>
      </c>
      <c r="K176" s="268">
        <v>20</v>
      </c>
      <c r="L176" s="436"/>
      <c r="M176" s="340"/>
      <c r="N176" s="119"/>
    </row>
    <row r="177" spans="1:14" s="195" customFormat="1" ht="28.5" customHeight="1">
      <c r="A177" s="269">
        <v>45.3882352941177</v>
      </c>
      <c r="B177" s="194" t="str">
        <f>CONCATENATE(G177,"-",K177)</f>
        <v>Yüksek-20</v>
      </c>
      <c r="C177" s="262">
        <v>410</v>
      </c>
      <c r="D177" s="263">
        <v>35460</v>
      </c>
      <c r="E177" s="264" t="s">
        <v>618</v>
      </c>
      <c r="F177" s="265" t="s">
        <v>613</v>
      </c>
      <c r="G177" s="342" t="s">
        <v>241</v>
      </c>
      <c r="H177" s="266"/>
      <c r="I177" s="267" t="s">
        <v>676</v>
      </c>
      <c r="J177" s="267" t="s">
        <v>675</v>
      </c>
      <c r="K177" s="268">
        <v>20</v>
      </c>
      <c r="L177" s="436"/>
      <c r="M177" s="340"/>
      <c r="N177" s="119"/>
    </row>
    <row r="178" spans="1:14" s="195" customFormat="1" ht="63.75" customHeight="1">
      <c r="A178" s="269">
        <v>45.6352941176471</v>
      </c>
      <c r="B178" s="194" t="str">
        <f>CONCATENATE(G178,"-",I178,"-",J178)</f>
        <v>4X100M-3-6</v>
      </c>
      <c r="C178" s="262" t="s">
        <v>726</v>
      </c>
      <c r="D178" s="263" t="s">
        <v>725</v>
      </c>
      <c r="E178" s="264" t="s">
        <v>724</v>
      </c>
      <c r="F178" s="265" t="s">
        <v>613</v>
      </c>
      <c r="G178" s="342" t="s">
        <v>201</v>
      </c>
      <c r="H178" s="266"/>
      <c r="I178" s="267" t="s">
        <v>676</v>
      </c>
      <c r="J178" s="267" t="s">
        <v>675</v>
      </c>
      <c r="K178" s="268">
        <v>20</v>
      </c>
      <c r="L178" s="436"/>
      <c r="M178" s="340"/>
      <c r="N178" s="119"/>
    </row>
    <row r="179" spans="1:14" s="195" customFormat="1" ht="27.75" customHeight="1">
      <c r="A179" s="269">
        <v>45.8823529411765</v>
      </c>
      <c r="B179" s="194" t="str">
        <f>CONCATENATE(G179,"-",I179,"-",J179)</f>
        <v>5000m.-2-11</v>
      </c>
      <c r="C179" s="262">
        <v>412</v>
      </c>
      <c r="D179" s="263"/>
      <c r="E179" s="264"/>
      <c r="F179" s="265" t="s">
        <v>613</v>
      </c>
      <c r="G179" s="342" t="s">
        <v>285</v>
      </c>
      <c r="H179" s="266"/>
      <c r="I179" s="267" t="s">
        <v>673</v>
      </c>
      <c r="J179" s="267" t="s">
        <v>682</v>
      </c>
      <c r="K179" s="268">
        <v>20</v>
      </c>
      <c r="L179" s="436"/>
      <c r="M179" s="340"/>
      <c r="N179" s="119"/>
    </row>
    <row r="180" spans="1:13" s="119" customFormat="1" ht="28.5" customHeight="1">
      <c r="A180" s="269">
        <v>46.1294117647059</v>
      </c>
      <c r="B180" s="194" t="str">
        <f>CONCATENATE(G180,"-",I180,"-",J180)</f>
        <v>100m.--</v>
      </c>
      <c r="C180" s="255"/>
      <c r="D180" s="256"/>
      <c r="E180" s="257"/>
      <c r="F180" s="258"/>
      <c r="G180" s="341" t="s">
        <v>238</v>
      </c>
      <c r="H180" s="259"/>
      <c r="I180" s="260"/>
      <c r="J180" s="260"/>
      <c r="K180" s="261"/>
      <c r="L180" s="436">
        <v>23</v>
      </c>
      <c r="M180" s="339"/>
    </row>
    <row r="181" spans="1:13" s="119" customFormat="1" ht="28.5" customHeight="1">
      <c r="A181" s="269">
        <v>46.3764705882353</v>
      </c>
      <c r="B181" s="194" t="str">
        <f>CONCATENATE(G181,"-",I181,"-",J181)</f>
        <v>110m.Eng.--</v>
      </c>
      <c r="C181" s="255"/>
      <c r="D181" s="256"/>
      <c r="E181" s="257"/>
      <c r="F181" s="258"/>
      <c r="G181" s="341" t="s">
        <v>461</v>
      </c>
      <c r="H181" s="259"/>
      <c r="I181" s="260"/>
      <c r="J181" s="260"/>
      <c r="K181" s="261"/>
      <c r="L181" s="436"/>
      <c r="M181" s="339"/>
    </row>
    <row r="182" spans="1:13" s="119" customFormat="1" ht="28.5" customHeight="1">
      <c r="A182" s="269">
        <v>46.6235294117647</v>
      </c>
      <c r="B182" s="194" t="str">
        <f>CONCATENATE(G182,"-",I182,"-",J182)</f>
        <v>1500m.--</v>
      </c>
      <c r="C182" s="255"/>
      <c r="D182" s="256"/>
      <c r="E182" s="257"/>
      <c r="F182" s="258"/>
      <c r="G182" s="341" t="s">
        <v>310</v>
      </c>
      <c r="H182" s="259"/>
      <c r="I182" s="260"/>
      <c r="J182" s="260"/>
      <c r="K182" s="261"/>
      <c r="L182" s="436"/>
      <c r="M182" s="339"/>
    </row>
    <row r="183" spans="1:13" s="119" customFormat="1" ht="28.5" customHeight="1">
      <c r="A183" s="269">
        <v>46.8705882352941</v>
      </c>
      <c r="B183" s="194" t="str">
        <f>CONCATENATE(G183,"-",K183)</f>
        <v>Gülle-</v>
      </c>
      <c r="C183" s="255"/>
      <c r="D183" s="256"/>
      <c r="E183" s="257"/>
      <c r="F183" s="258"/>
      <c r="G183" s="341" t="s">
        <v>239</v>
      </c>
      <c r="H183" s="259"/>
      <c r="I183" s="260"/>
      <c r="J183" s="260"/>
      <c r="K183" s="261"/>
      <c r="L183" s="436"/>
      <c r="M183" s="339"/>
    </row>
    <row r="184" spans="1:13" s="119" customFormat="1" ht="28.5" customHeight="1">
      <c r="A184" s="269">
        <v>47.1176470588235</v>
      </c>
      <c r="B184" s="194" t="str">
        <f>CONCATENATE(G184,"-",K184)</f>
        <v>Uzun-</v>
      </c>
      <c r="C184" s="255"/>
      <c r="D184" s="256"/>
      <c r="E184" s="257"/>
      <c r="F184" s="258"/>
      <c r="G184" s="341" t="s">
        <v>240</v>
      </c>
      <c r="H184" s="259"/>
      <c r="I184" s="260"/>
      <c r="J184" s="260"/>
      <c r="K184" s="261"/>
      <c r="L184" s="436"/>
      <c r="M184" s="339"/>
    </row>
    <row r="185" spans="1:13" s="119" customFormat="1" ht="28.5" customHeight="1">
      <c r="A185" s="269">
        <v>47.3647058823529</v>
      </c>
      <c r="B185" s="194" t="str">
        <f>CONCATENATE(G185,"-",K185)</f>
        <v>Yüksek-</v>
      </c>
      <c r="C185" s="255"/>
      <c r="D185" s="256"/>
      <c r="E185" s="257"/>
      <c r="F185" s="258"/>
      <c r="G185" s="341" t="s">
        <v>241</v>
      </c>
      <c r="H185" s="259"/>
      <c r="I185" s="260"/>
      <c r="J185" s="260"/>
      <c r="K185" s="261"/>
      <c r="L185" s="436"/>
      <c r="M185" s="339"/>
    </row>
    <row r="186" spans="1:13" s="119" customFormat="1" ht="81.75" customHeight="1">
      <c r="A186" s="269">
        <v>47.6117647058824</v>
      </c>
      <c r="B186" s="194" t="str">
        <f>CONCATENATE(G186,"-",I186,"-",J186)</f>
        <v>4X100M--</v>
      </c>
      <c r="C186" s="255"/>
      <c r="D186" s="256"/>
      <c r="E186" s="257"/>
      <c r="F186" s="258"/>
      <c r="G186" s="341" t="s">
        <v>201</v>
      </c>
      <c r="H186" s="259"/>
      <c r="I186" s="260"/>
      <c r="J186" s="260"/>
      <c r="K186" s="261"/>
      <c r="L186" s="436"/>
      <c r="M186" s="339"/>
    </row>
    <row r="187" spans="1:13" s="119" customFormat="1" ht="31.5" customHeight="1">
      <c r="A187" s="269">
        <v>47.8588235294118</v>
      </c>
      <c r="B187" s="194" t="str">
        <f>CONCATENATE(G187,"-",I187,"-",J187)</f>
        <v>5000m.--</v>
      </c>
      <c r="C187" s="255"/>
      <c r="D187" s="256"/>
      <c r="E187" s="257"/>
      <c r="F187" s="258"/>
      <c r="G187" s="341" t="s">
        <v>285</v>
      </c>
      <c r="H187" s="259"/>
      <c r="I187" s="260"/>
      <c r="J187" s="260"/>
      <c r="K187" s="261"/>
      <c r="L187" s="436"/>
      <c r="M187" s="339"/>
    </row>
    <row r="188" spans="1:14" s="195" customFormat="1" ht="28.5" customHeight="1">
      <c r="A188" s="269">
        <v>48.1058823529412</v>
      </c>
      <c r="B188" s="194" t="str">
        <f>CONCATENATE(G188,"-",I188,"-",J188)</f>
        <v>100m.--</v>
      </c>
      <c r="C188" s="262"/>
      <c r="D188" s="263"/>
      <c r="E188" s="264"/>
      <c r="F188" s="265"/>
      <c r="G188" s="342" t="s">
        <v>238</v>
      </c>
      <c r="H188" s="266"/>
      <c r="I188" s="267"/>
      <c r="J188" s="267"/>
      <c r="K188" s="268"/>
      <c r="L188" s="436">
        <v>24</v>
      </c>
      <c r="M188" s="340"/>
      <c r="N188" s="119"/>
    </row>
    <row r="189" spans="1:14" s="195" customFormat="1" ht="28.5" customHeight="1">
      <c r="A189" s="269">
        <v>48.3529411764706</v>
      </c>
      <c r="B189" s="194" t="str">
        <f>CONCATENATE(G189,"-",I189,"-",J189)</f>
        <v>110m.Eng.--</v>
      </c>
      <c r="C189" s="262"/>
      <c r="D189" s="263"/>
      <c r="E189" s="264"/>
      <c r="F189" s="265"/>
      <c r="G189" s="342" t="s">
        <v>461</v>
      </c>
      <c r="H189" s="266"/>
      <c r="I189" s="267"/>
      <c r="J189" s="267"/>
      <c r="K189" s="268"/>
      <c r="L189" s="436"/>
      <c r="M189" s="340"/>
      <c r="N189" s="119"/>
    </row>
    <row r="190" spans="1:14" s="195" customFormat="1" ht="28.5" customHeight="1">
      <c r="A190" s="269">
        <v>48.6</v>
      </c>
      <c r="B190" s="194" t="str">
        <f>CONCATENATE(G190,"-",I190,"-",J190)</f>
        <v>1500m.--</v>
      </c>
      <c r="C190" s="262"/>
      <c r="D190" s="263"/>
      <c r="E190" s="264"/>
      <c r="F190" s="265"/>
      <c r="G190" s="342" t="s">
        <v>310</v>
      </c>
      <c r="H190" s="266"/>
      <c r="I190" s="267"/>
      <c r="J190" s="267"/>
      <c r="K190" s="268"/>
      <c r="L190" s="436"/>
      <c r="M190" s="340"/>
      <c r="N190" s="119"/>
    </row>
    <row r="191" spans="1:14" s="195" customFormat="1" ht="28.5" customHeight="1">
      <c r="A191" s="269">
        <v>48.8470588235294</v>
      </c>
      <c r="B191" s="194" t="str">
        <f>CONCATENATE(G191,"-",K191)</f>
        <v>Gülle-</v>
      </c>
      <c r="C191" s="262"/>
      <c r="D191" s="263"/>
      <c r="E191" s="264"/>
      <c r="F191" s="265"/>
      <c r="G191" s="342" t="s">
        <v>239</v>
      </c>
      <c r="H191" s="266"/>
      <c r="I191" s="267"/>
      <c r="J191" s="267"/>
      <c r="K191" s="268"/>
      <c r="L191" s="436"/>
      <c r="M191" s="340"/>
      <c r="N191" s="119"/>
    </row>
    <row r="192" spans="1:14" s="195" customFormat="1" ht="28.5" customHeight="1">
      <c r="A192" s="269">
        <v>49.0941176470588</v>
      </c>
      <c r="B192" s="194" t="str">
        <f>CONCATENATE(G192,"-",K192)</f>
        <v>Uzun-</v>
      </c>
      <c r="C192" s="262"/>
      <c r="D192" s="263"/>
      <c r="E192" s="264"/>
      <c r="F192" s="265"/>
      <c r="G192" s="342" t="s">
        <v>240</v>
      </c>
      <c r="H192" s="266"/>
      <c r="I192" s="267"/>
      <c r="J192" s="267"/>
      <c r="K192" s="268"/>
      <c r="L192" s="436"/>
      <c r="M192" s="340"/>
      <c r="N192" s="119"/>
    </row>
    <row r="193" spans="1:14" s="195" customFormat="1" ht="28.5" customHeight="1">
      <c r="A193" s="269">
        <v>49.3411764705882</v>
      </c>
      <c r="B193" s="194" t="str">
        <f>CONCATENATE(G193,"-",K193)</f>
        <v>Yüksek-</v>
      </c>
      <c r="C193" s="262"/>
      <c r="D193" s="263"/>
      <c r="E193" s="264"/>
      <c r="F193" s="265"/>
      <c r="G193" s="342" t="s">
        <v>241</v>
      </c>
      <c r="H193" s="266"/>
      <c r="I193" s="267"/>
      <c r="J193" s="267"/>
      <c r="K193" s="268"/>
      <c r="L193" s="436"/>
      <c r="M193" s="340"/>
      <c r="N193" s="119"/>
    </row>
    <row r="194" spans="1:14" s="195" customFormat="1" ht="63.75" customHeight="1">
      <c r="A194" s="269">
        <v>49.5882352941177</v>
      </c>
      <c r="B194" s="194" t="str">
        <f>CONCATENATE(G194,"-",I194,"-",J194)</f>
        <v>4X100M--</v>
      </c>
      <c r="C194" s="262"/>
      <c r="D194" s="263"/>
      <c r="E194" s="264"/>
      <c r="F194" s="265"/>
      <c r="G194" s="342" t="s">
        <v>201</v>
      </c>
      <c r="H194" s="266"/>
      <c r="I194" s="267"/>
      <c r="J194" s="267"/>
      <c r="K194" s="268"/>
      <c r="L194" s="436"/>
      <c r="M194" s="340"/>
      <c r="N194" s="119"/>
    </row>
    <row r="195" spans="1:14" s="195" customFormat="1" ht="27.75" customHeight="1">
      <c r="A195" s="269">
        <v>49.8352941176471</v>
      </c>
      <c r="B195" s="194" t="str">
        <f>CONCATENATE(G195,"-",I195,"-",J195)</f>
        <v>5000m.--</v>
      </c>
      <c r="C195" s="262"/>
      <c r="D195" s="263"/>
      <c r="E195" s="264"/>
      <c r="F195" s="265"/>
      <c r="G195" s="342" t="s">
        <v>285</v>
      </c>
      <c r="H195" s="266"/>
      <c r="I195" s="267"/>
      <c r="J195" s="267"/>
      <c r="K195" s="268"/>
      <c r="L195" s="436"/>
      <c r="M195" s="340"/>
      <c r="N195" s="119"/>
    </row>
    <row r="196" spans="1:13" s="119" customFormat="1" ht="28.5" customHeight="1">
      <c r="A196" s="269">
        <v>50.0823529411765</v>
      </c>
      <c r="B196" s="194" t="str">
        <f>CONCATENATE(G196,"-",I196,"-",J196)</f>
        <v>100m.--</v>
      </c>
      <c r="C196" s="255"/>
      <c r="D196" s="256"/>
      <c r="E196" s="257"/>
      <c r="F196" s="258"/>
      <c r="G196" s="341" t="s">
        <v>238</v>
      </c>
      <c r="H196" s="259"/>
      <c r="I196" s="260"/>
      <c r="J196" s="260"/>
      <c r="K196" s="261"/>
      <c r="L196" s="436">
        <v>25</v>
      </c>
      <c r="M196" s="339"/>
    </row>
    <row r="197" spans="1:13" s="119" customFormat="1" ht="28.5" customHeight="1">
      <c r="A197" s="269">
        <v>50.3294117647059</v>
      </c>
      <c r="B197" s="194" t="str">
        <f>CONCATENATE(G197,"-",I197,"-",J197)</f>
        <v>110m.Eng.--</v>
      </c>
      <c r="C197" s="255"/>
      <c r="D197" s="256"/>
      <c r="E197" s="257"/>
      <c r="F197" s="258"/>
      <c r="G197" s="341" t="s">
        <v>461</v>
      </c>
      <c r="H197" s="259"/>
      <c r="I197" s="260"/>
      <c r="J197" s="260"/>
      <c r="K197" s="261"/>
      <c r="L197" s="436"/>
      <c r="M197" s="339"/>
    </row>
    <row r="198" spans="1:13" s="119" customFormat="1" ht="28.5" customHeight="1">
      <c r="A198" s="269">
        <v>50.5764705882353</v>
      </c>
      <c r="B198" s="194" t="str">
        <f>CONCATENATE(G198,"-",I198,"-",J198)</f>
        <v>1500m.--</v>
      </c>
      <c r="C198" s="255"/>
      <c r="D198" s="256"/>
      <c r="E198" s="257"/>
      <c r="F198" s="258"/>
      <c r="G198" s="341" t="s">
        <v>310</v>
      </c>
      <c r="H198" s="259"/>
      <c r="I198" s="260"/>
      <c r="J198" s="260"/>
      <c r="K198" s="261"/>
      <c r="L198" s="436"/>
      <c r="M198" s="339"/>
    </row>
    <row r="199" spans="1:13" s="119" customFormat="1" ht="28.5" customHeight="1">
      <c r="A199" s="269">
        <v>50.8235294117647</v>
      </c>
      <c r="B199" s="194" t="str">
        <f>CONCATENATE(G199,"-",K199)</f>
        <v>Gülle-</v>
      </c>
      <c r="C199" s="255"/>
      <c r="D199" s="256"/>
      <c r="E199" s="257"/>
      <c r="F199" s="258"/>
      <c r="G199" s="341" t="s">
        <v>239</v>
      </c>
      <c r="H199" s="259"/>
      <c r="I199" s="260"/>
      <c r="J199" s="260"/>
      <c r="K199" s="261"/>
      <c r="L199" s="436"/>
      <c r="M199" s="339"/>
    </row>
    <row r="200" spans="1:13" s="119" customFormat="1" ht="28.5" customHeight="1">
      <c r="A200" s="269">
        <v>51.0705882352941</v>
      </c>
      <c r="B200" s="194" t="str">
        <f>CONCATENATE(G200,"-",K200)</f>
        <v>Uzun-</v>
      </c>
      <c r="C200" s="255"/>
      <c r="D200" s="256"/>
      <c r="E200" s="257"/>
      <c r="F200" s="258"/>
      <c r="G200" s="341" t="s">
        <v>240</v>
      </c>
      <c r="H200" s="259"/>
      <c r="I200" s="260"/>
      <c r="J200" s="260"/>
      <c r="K200" s="261"/>
      <c r="L200" s="436"/>
      <c r="M200" s="339"/>
    </row>
    <row r="201" spans="1:13" s="119" customFormat="1" ht="28.5" customHeight="1">
      <c r="A201" s="269">
        <v>51.3176470588235</v>
      </c>
      <c r="B201" s="194" t="str">
        <f>CONCATENATE(G201,"-",K201)</f>
        <v>Yüksek-</v>
      </c>
      <c r="C201" s="255"/>
      <c r="D201" s="256"/>
      <c r="E201" s="257"/>
      <c r="F201" s="258"/>
      <c r="G201" s="341" t="s">
        <v>241</v>
      </c>
      <c r="H201" s="259"/>
      <c r="I201" s="260"/>
      <c r="J201" s="260"/>
      <c r="K201" s="261"/>
      <c r="L201" s="436"/>
      <c r="M201" s="339"/>
    </row>
    <row r="202" spans="1:13" s="119" customFormat="1" ht="81.75" customHeight="1">
      <c r="A202" s="269">
        <v>51.5647058823529</v>
      </c>
      <c r="B202" s="194" t="str">
        <f>CONCATENATE(G202,"-",I202,"-",J202)</f>
        <v>4X100M--</v>
      </c>
      <c r="C202" s="255"/>
      <c r="D202" s="256"/>
      <c r="E202" s="257"/>
      <c r="F202" s="258"/>
      <c r="G202" s="341" t="s">
        <v>201</v>
      </c>
      <c r="H202" s="259"/>
      <c r="I202" s="260"/>
      <c r="J202" s="260"/>
      <c r="K202" s="261"/>
      <c r="L202" s="436"/>
      <c r="M202" s="339"/>
    </row>
    <row r="203" spans="1:13" s="119" customFormat="1" ht="31.5" customHeight="1">
      <c r="A203" s="269">
        <v>51.8117647058824</v>
      </c>
      <c r="B203" s="194" t="str">
        <f>CONCATENATE(G203,"-",I203,"-",J203)</f>
        <v>5000m.--</v>
      </c>
      <c r="C203" s="255"/>
      <c r="D203" s="256"/>
      <c r="E203" s="257"/>
      <c r="F203" s="258"/>
      <c r="G203" s="341" t="s">
        <v>285</v>
      </c>
      <c r="H203" s="259"/>
      <c r="I203" s="260"/>
      <c r="J203" s="260"/>
      <c r="K203" s="261"/>
      <c r="L203" s="436"/>
      <c r="M203" s="339"/>
    </row>
    <row r="204" spans="1:14" s="195" customFormat="1" ht="28.5" customHeight="1">
      <c r="A204" s="269">
        <v>52.0588235294118</v>
      </c>
      <c r="B204" s="194" t="str">
        <f>CONCATENATE(G204,"-",I204,"-",J204)</f>
        <v>100m.--</v>
      </c>
      <c r="C204" s="262"/>
      <c r="D204" s="263"/>
      <c r="E204" s="264"/>
      <c r="F204" s="265"/>
      <c r="G204" s="342" t="s">
        <v>238</v>
      </c>
      <c r="H204" s="266"/>
      <c r="I204" s="267"/>
      <c r="J204" s="267"/>
      <c r="K204" s="268"/>
      <c r="L204" s="436">
        <v>26</v>
      </c>
      <c r="M204" s="340"/>
      <c r="N204" s="119"/>
    </row>
    <row r="205" spans="1:14" s="195" customFormat="1" ht="28.5" customHeight="1">
      <c r="A205" s="269">
        <v>52.3058823529412</v>
      </c>
      <c r="B205" s="194" t="str">
        <f>CONCATENATE(G205,"-",I205,"-",J205)</f>
        <v>110m.Eng.--</v>
      </c>
      <c r="C205" s="262"/>
      <c r="D205" s="263"/>
      <c r="E205" s="264"/>
      <c r="F205" s="265"/>
      <c r="G205" s="342" t="s">
        <v>461</v>
      </c>
      <c r="H205" s="266"/>
      <c r="I205" s="267"/>
      <c r="J205" s="267"/>
      <c r="K205" s="268"/>
      <c r="L205" s="436"/>
      <c r="M205" s="340"/>
      <c r="N205" s="119"/>
    </row>
    <row r="206" spans="1:14" s="195" customFormat="1" ht="28.5" customHeight="1">
      <c r="A206" s="269">
        <v>52.5529411764706</v>
      </c>
      <c r="B206" s="194" t="str">
        <f>CONCATENATE(G206,"-",I206,"-",J206)</f>
        <v>1500m.--</v>
      </c>
      <c r="C206" s="262"/>
      <c r="D206" s="263"/>
      <c r="E206" s="264"/>
      <c r="F206" s="265"/>
      <c r="G206" s="342" t="s">
        <v>310</v>
      </c>
      <c r="H206" s="266"/>
      <c r="I206" s="267"/>
      <c r="J206" s="267"/>
      <c r="K206" s="268"/>
      <c r="L206" s="436"/>
      <c r="M206" s="340"/>
      <c r="N206" s="119"/>
    </row>
    <row r="207" spans="1:14" s="195" customFormat="1" ht="28.5" customHeight="1">
      <c r="A207" s="269">
        <v>52.8</v>
      </c>
      <c r="B207" s="194" t="str">
        <f>CONCATENATE(G207,"-",K207)</f>
        <v>Gülle-</v>
      </c>
      <c r="C207" s="262"/>
      <c r="D207" s="263"/>
      <c r="E207" s="264"/>
      <c r="F207" s="265"/>
      <c r="G207" s="342" t="s">
        <v>239</v>
      </c>
      <c r="H207" s="266"/>
      <c r="I207" s="267"/>
      <c r="J207" s="267"/>
      <c r="K207" s="268"/>
      <c r="L207" s="436"/>
      <c r="M207" s="340"/>
      <c r="N207" s="119"/>
    </row>
    <row r="208" spans="1:14" s="195" customFormat="1" ht="28.5" customHeight="1">
      <c r="A208" s="269">
        <v>53.0470588235294</v>
      </c>
      <c r="B208" s="194" t="str">
        <f>CONCATENATE(G208,"-",K208)</f>
        <v>Uzun-</v>
      </c>
      <c r="C208" s="262"/>
      <c r="D208" s="263"/>
      <c r="E208" s="264"/>
      <c r="F208" s="265"/>
      <c r="G208" s="342" t="s">
        <v>240</v>
      </c>
      <c r="H208" s="266"/>
      <c r="I208" s="267"/>
      <c r="J208" s="267"/>
      <c r="K208" s="268"/>
      <c r="L208" s="436"/>
      <c r="M208" s="340"/>
      <c r="N208" s="119"/>
    </row>
    <row r="209" spans="1:14" s="195" customFormat="1" ht="28.5" customHeight="1">
      <c r="A209" s="269">
        <v>53.2941176470588</v>
      </c>
      <c r="B209" s="194" t="str">
        <f>CONCATENATE(G209,"-",K209)</f>
        <v>Yüksek-</v>
      </c>
      <c r="C209" s="262"/>
      <c r="D209" s="263"/>
      <c r="E209" s="264"/>
      <c r="F209" s="265"/>
      <c r="G209" s="342" t="s">
        <v>241</v>
      </c>
      <c r="H209" s="266"/>
      <c r="I209" s="267"/>
      <c r="J209" s="267"/>
      <c r="K209" s="268"/>
      <c r="L209" s="436"/>
      <c r="M209" s="340"/>
      <c r="N209" s="119"/>
    </row>
    <row r="210" spans="1:14" s="195" customFormat="1" ht="63.75" customHeight="1">
      <c r="A210" s="269">
        <v>53.5411764705882</v>
      </c>
      <c r="B210" s="194" t="str">
        <f>CONCATENATE(G210,"-",I210,"-",J210)</f>
        <v>4X100M--</v>
      </c>
      <c r="C210" s="262"/>
      <c r="D210" s="263"/>
      <c r="E210" s="264"/>
      <c r="F210" s="265"/>
      <c r="G210" s="342" t="s">
        <v>201</v>
      </c>
      <c r="H210" s="266"/>
      <c r="I210" s="267"/>
      <c r="J210" s="267"/>
      <c r="K210" s="268"/>
      <c r="L210" s="436"/>
      <c r="M210" s="340"/>
      <c r="N210" s="119"/>
    </row>
    <row r="211" spans="1:14" s="195" customFormat="1" ht="27.75" customHeight="1">
      <c r="A211" s="269">
        <v>53.7882352941177</v>
      </c>
      <c r="B211" s="194" t="str">
        <f>CONCATENATE(G211,"-",I211,"-",J211)</f>
        <v>5000m.--</v>
      </c>
      <c r="C211" s="262"/>
      <c r="D211" s="263"/>
      <c r="E211" s="264"/>
      <c r="F211" s="265"/>
      <c r="G211" s="342" t="s">
        <v>285</v>
      </c>
      <c r="H211" s="266"/>
      <c r="I211" s="267"/>
      <c r="J211" s="267"/>
      <c r="K211" s="268"/>
      <c r="L211" s="436"/>
      <c r="M211" s="340"/>
      <c r="N211" s="119"/>
    </row>
    <row r="212" spans="1:13" s="119" customFormat="1" ht="28.5" customHeight="1">
      <c r="A212" s="269">
        <v>54.0352941176471</v>
      </c>
      <c r="B212" s="194" t="str">
        <f>CONCATENATE(G212,"-",I212,"-",J212)</f>
        <v>100m.--</v>
      </c>
      <c r="C212" s="255"/>
      <c r="D212" s="256"/>
      <c r="E212" s="257"/>
      <c r="F212" s="258"/>
      <c r="G212" s="341" t="s">
        <v>238</v>
      </c>
      <c r="H212" s="259"/>
      <c r="I212" s="260"/>
      <c r="J212" s="260"/>
      <c r="K212" s="261"/>
      <c r="L212" s="436">
        <v>27</v>
      </c>
      <c r="M212" s="339"/>
    </row>
    <row r="213" spans="1:13" s="119" customFormat="1" ht="28.5" customHeight="1">
      <c r="A213" s="269">
        <v>54.2823529411765</v>
      </c>
      <c r="B213" s="194" t="str">
        <f>CONCATENATE(G213,"-",I213,"-",J213)</f>
        <v>110m.Eng.--</v>
      </c>
      <c r="C213" s="255"/>
      <c r="D213" s="256"/>
      <c r="E213" s="257"/>
      <c r="F213" s="258"/>
      <c r="G213" s="341" t="s">
        <v>461</v>
      </c>
      <c r="H213" s="259"/>
      <c r="I213" s="260"/>
      <c r="J213" s="260"/>
      <c r="K213" s="261"/>
      <c r="L213" s="436"/>
      <c r="M213" s="339"/>
    </row>
    <row r="214" spans="1:13" s="119" customFormat="1" ht="28.5" customHeight="1">
      <c r="A214" s="269">
        <v>54.5294117647059</v>
      </c>
      <c r="B214" s="194" t="str">
        <f>CONCATENATE(G214,"-",I214,"-",J214)</f>
        <v>1500m.--</v>
      </c>
      <c r="C214" s="255"/>
      <c r="D214" s="256"/>
      <c r="E214" s="257"/>
      <c r="F214" s="258"/>
      <c r="G214" s="341" t="s">
        <v>310</v>
      </c>
      <c r="H214" s="259"/>
      <c r="I214" s="260"/>
      <c r="J214" s="260"/>
      <c r="K214" s="261"/>
      <c r="L214" s="436"/>
      <c r="M214" s="339"/>
    </row>
    <row r="215" spans="1:13" s="119" customFormat="1" ht="28.5" customHeight="1">
      <c r="A215" s="269">
        <v>54.7764705882353</v>
      </c>
      <c r="B215" s="194" t="str">
        <f>CONCATENATE(G215,"-",K215)</f>
        <v>Gülle-</v>
      </c>
      <c r="C215" s="255"/>
      <c r="D215" s="256"/>
      <c r="E215" s="257"/>
      <c r="F215" s="258"/>
      <c r="G215" s="341" t="s">
        <v>239</v>
      </c>
      <c r="H215" s="259"/>
      <c r="I215" s="260"/>
      <c r="J215" s="260"/>
      <c r="K215" s="261"/>
      <c r="L215" s="436"/>
      <c r="M215" s="339"/>
    </row>
    <row r="216" spans="1:13" s="119" customFormat="1" ht="28.5" customHeight="1">
      <c r="A216" s="269">
        <v>55.0235294117647</v>
      </c>
      <c r="B216" s="194" t="str">
        <f>CONCATENATE(G216,"-",K216)</f>
        <v>Uzun-</v>
      </c>
      <c r="C216" s="255"/>
      <c r="D216" s="256"/>
      <c r="E216" s="257"/>
      <c r="F216" s="258"/>
      <c r="G216" s="341" t="s">
        <v>240</v>
      </c>
      <c r="H216" s="259"/>
      <c r="I216" s="260"/>
      <c r="J216" s="260"/>
      <c r="K216" s="261"/>
      <c r="L216" s="436"/>
      <c r="M216" s="339"/>
    </row>
    <row r="217" spans="1:13" s="119" customFormat="1" ht="28.5" customHeight="1">
      <c r="A217" s="269">
        <v>55.2705882352941</v>
      </c>
      <c r="B217" s="194" t="str">
        <f>CONCATENATE(G217,"-",K217)</f>
        <v>Yüksek-</v>
      </c>
      <c r="C217" s="255"/>
      <c r="D217" s="256"/>
      <c r="E217" s="257"/>
      <c r="F217" s="258"/>
      <c r="G217" s="341" t="s">
        <v>241</v>
      </c>
      <c r="H217" s="259"/>
      <c r="I217" s="260"/>
      <c r="J217" s="260"/>
      <c r="K217" s="261"/>
      <c r="L217" s="436"/>
      <c r="M217" s="339"/>
    </row>
    <row r="218" spans="1:13" s="119" customFormat="1" ht="81.75" customHeight="1">
      <c r="A218" s="269">
        <v>55.5176470588235</v>
      </c>
      <c r="B218" s="194" t="str">
        <f>CONCATENATE(G218,"-",I218,"-",J218)</f>
        <v>4X100M--</v>
      </c>
      <c r="C218" s="255"/>
      <c r="D218" s="256"/>
      <c r="E218" s="257"/>
      <c r="F218" s="258"/>
      <c r="G218" s="341" t="s">
        <v>201</v>
      </c>
      <c r="H218" s="259"/>
      <c r="I218" s="260"/>
      <c r="J218" s="260"/>
      <c r="K218" s="261"/>
      <c r="L218" s="436"/>
      <c r="M218" s="339"/>
    </row>
    <row r="219" spans="1:13" s="119" customFormat="1" ht="31.5" customHeight="1">
      <c r="A219" s="269">
        <v>55.764705882353</v>
      </c>
      <c r="B219" s="194" t="str">
        <f>CONCATENATE(G219,"-",I219,"-",J219)</f>
        <v>5000m.--</v>
      </c>
      <c r="C219" s="255"/>
      <c r="D219" s="256"/>
      <c r="E219" s="257"/>
      <c r="F219" s="258"/>
      <c r="G219" s="341" t="s">
        <v>285</v>
      </c>
      <c r="H219" s="259"/>
      <c r="I219" s="260"/>
      <c r="J219" s="260"/>
      <c r="K219" s="261"/>
      <c r="L219" s="436"/>
      <c r="M219" s="339"/>
    </row>
    <row r="220" spans="1:14" s="195" customFormat="1" ht="28.5" customHeight="1">
      <c r="A220" s="269">
        <v>56.0117647058824</v>
      </c>
      <c r="B220" s="194" t="str">
        <f>CONCATENATE(G220,"-",I220,"-",J220)</f>
        <v>100m.--</v>
      </c>
      <c r="C220" s="262"/>
      <c r="D220" s="263"/>
      <c r="E220" s="264"/>
      <c r="F220" s="265"/>
      <c r="G220" s="342" t="s">
        <v>238</v>
      </c>
      <c r="H220" s="266"/>
      <c r="I220" s="267"/>
      <c r="J220" s="267"/>
      <c r="K220" s="268"/>
      <c r="L220" s="436">
        <v>28</v>
      </c>
      <c r="M220" s="340"/>
      <c r="N220" s="119"/>
    </row>
    <row r="221" spans="1:14" s="195" customFormat="1" ht="28.5" customHeight="1">
      <c r="A221" s="269">
        <v>56.2588235294118</v>
      </c>
      <c r="B221" s="194" t="str">
        <f>CONCATENATE(G221,"-",I221,"-",J221)</f>
        <v>110m.Eng.--</v>
      </c>
      <c r="C221" s="262"/>
      <c r="D221" s="263"/>
      <c r="E221" s="264"/>
      <c r="F221" s="265"/>
      <c r="G221" s="342" t="s">
        <v>461</v>
      </c>
      <c r="H221" s="266"/>
      <c r="I221" s="267"/>
      <c r="J221" s="267"/>
      <c r="K221" s="268"/>
      <c r="L221" s="436"/>
      <c r="M221" s="340"/>
      <c r="N221" s="119"/>
    </row>
    <row r="222" spans="1:14" s="195" customFormat="1" ht="28.5" customHeight="1">
      <c r="A222" s="269">
        <v>56.5058823529412</v>
      </c>
      <c r="B222" s="194" t="str">
        <f>CONCATENATE(G222,"-",I222,"-",J222)</f>
        <v>1500m.--</v>
      </c>
      <c r="C222" s="262"/>
      <c r="D222" s="263"/>
      <c r="E222" s="264"/>
      <c r="F222" s="265"/>
      <c r="G222" s="342" t="s">
        <v>310</v>
      </c>
      <c r="H222" s="266"/>
      <c r="I222" s="267"/>
      <c r="J222" s="267"/>
      <c r="K222" s="268"/>
      <c r="L222" s="436"/>
      <c r="M222" s="340"/>
      <c r="N222" s="119"/>
    </row>
    <row r="223" spans="1:14" s="195" customFormat="1" ht="28.5" customHeight="1">
      <c r="A223" s="269">
        <v>56.7529411764706</v>
      </c>
      <c r="B223" s="194" t="str">
        <f>CONCATENATE(G223,"-",K223)</f>
        <v>Gülle-</v>
      </c>
      <c r="C223" s="262"/>
      <c r="D223" s="263"/>
      <c r="E223" s="264"/>
      <c r="F223" s="265"/>
      <c r="G223" s="342" t="s">
        <v>239</v>
      </c>
      <c r="H223" s="266"/>
      <c r="I223" s="267"/>
      <c r="J223" s="267"/>
      <c r="K223" s="268"/>
      <c r="L223" s="436"/>
      <c r="M223" s="340"/>
      <c r="N223" s="119"/>
    </row>
    <row r="224" spans="1:14" s="195" customFormat="1" ht="28.5" customHeight="1">
      <c r="A224" s="269">
        <v>57</v>
      </c>
      <c r="B224" s="194" t="str">
        <f>CONCATENATE(G224,"-",K224)</f>
        <v>Uzun-</v>
      </c>
      <c r="C224" s="262"/>
      <c r="D224" s="263"/>
      <c r="E224" s="264"/>
      <c r="F224" s="265"/>
      <c r="G224" s="342" t="s">
        <v>240</v>
      </c>
      <c r="H224" s="266"/>
      <c r="I224" s="267"/>
      <c r="J224" s="267"/>
      <c r="K224" s="268"/>
      <c r="L224" s="436"/>
      <c r="M224" s="340"/>
      <c r="N224" s="119"/>
    </row>
    <row r="225" spans="1:14" s="195" customFormat="1" ht="28.5" customHeight="1">
      <c r="A225" s="269">
        <v>57.2470588235294</v>
      </c>
      <c r="B225" s="194" t="str">
        <f>CONCATENATE(G225,"-",K225)</f>
        <v>Yüksek-</v>
      </c>
      <c r="C225" s="262"/>
      <c r="D225" s="263"/>
      <c r="E225" s="264"/>
      <c r="F225" s="265"/>
      <c r="G225" s="342" t="s">
        <v>241</v>
      </c>
      <c r="H225" s="266"/>
      <c r="I225" s="267"/>
      <c r="J225" s="267"/>
      <c r="K225" s="268"/>
      <c r="L225" s="436"/>
      <c r="M225" s="340"/>
      <c r="N225" s="119"/>
    </row>
    <row r="226" spans="1:14" s="195" customFormat="1" ht="63.75" customHeight="1">
      <c r="A226" s="269">
        <v>57.4941176470588</v>
      </c>
      <c r="B226" s="194" t="str">
        <f>CONCATENATE(G226,"-",I226,"-",J226)</f>
        <v>4X100M--</v>
      </c>
      <c r="C226" s="262"/>
      <c r="D226" s="263"/>
      <c r="E226" s="264"/>
      <c r="F226" s="265"/>
      <c r="G226" s="342" t="s">
        <v>201</v>
      </c>
      <c r="H226" s="266"/>
      <c r="I226" s="267"/>
      <c r="J226" s="267"/>
      <c r="K226" s="268"/>
      <c r="L226" s="436"/>
      <c r="M226" s="340"/>
      <c r="N226" s="119"/>
    </row>
    <row r="227" spans="1:14" s="195" customFormat="1" ht="27.75" customHeight="1">
      <c r="A227" s="269">
        <v>57.7411764705882</v>
      </c>
      <c r="B227" s="194" t="str">
        <f>CONCATENATE(G227,"-",I227,"-",J227)</f>
        <v>5000m.--</v>
      </c>
      <c r="C227" s="262"/>
      <c r="D227" s="263"/>
      <c r="E227" s="264"/>
      <c r="F227" s="265"/>
      <c r="G227" s="342" t="s">
        <v>285</v>
      </c>
      <c r="H227" s="266"/>
      <c r="I227" s="267"/>
      <c r="J227" s="267"/>
      <c r="K227" s="268"/>
      <c r="L227" s="436"/>
      <c r="M227" s="340"/>
      <c r="N227" s="119"/>
    </row>
    <row r="228" spans="1:13" s="119" customFormat="1" ht="28.5" customHeight="1">
      <c r="A228" s="269">
        <v>57.9882352941177</v>
      </c>
      <c r="B228" s="194" t="str">
        <f>CONCATENATE(G228,"-",I228,"-",J228)</f>
        <v>100m.--</v>
      </c>
      <c r="C228" s="255"/>
      <c r="D228" s="256"/>
      <c r="E228" s="257"/>
      <c r="F228" s="258"/>
      <c r="G228" s="341" t="s">
        <v>238</v>
      </c>
      <c r="H228" s="259"/>
      <c r="I228" s="260"/>
      <c r="J228" s="260"/>
      <c r="K228" s="261"/>
      <c r="L228" s="436">
        <v>29</v>
      </c>
      <c r="M228" s="339"/>
    </row>
    <row r="229" spans="1:13" s="119" customFormat="1" ht="28.5" customHeight="1">
      <c r="A229" s="269">
        <v>58.2352941176471</v>
      </c>
      <c r="B229" s="194" t="str">
        <f>CONCATENATE(G229,"-",I229,"-",J229)</f>
        <v>110m.Eng.--</v>
      </c>
      <c r="C229" s="255"/>
      <c r="D229" s="256"/>
      <c r="E229" s="257"/>
      <c r="F229" s="258"/>
      <c r="G229" s="341" t="s">
        <v>461</v>
      </c>
      <c r="H229" s="259"/>
      <c r="I229" s="260"/>
      <c r="J229" s="260"/>
      <c r="K229" s="261"/>
      <c r="L229" s="436"/>
      <c r="M229" s="339"/>
    </row>
    <row r="230" spans="1:13" s="119" customFormat="1" ht="28.5" customHeight="1">
      <c r="A230" s="269">
        <v>58.4823529411765</v>
      </c>
      <c r="B230" s="194" t="str">
        <f>CONCATENATE(G230,"-",I230,"-",J230)</f>
        <v>1500m.--</v>
      </c>
      <c r="C230" s="255"/>
      <c r="D230" s="256"/>
      <c r="E230" s="257"/>
      <c r="F230" s="258"/>
      <c r="G230" s="341" t="s">
        <v>310</v>
      </c>
      <c r="H230" s="259"/>
      <c r="I230" s="260"/>
      <c r="J230" s="260"/>
      <c r="K230" s="261"/>
      <c r="L230" s="436"/>
      <c r="M230" s="339"/>
    </row>
    <row r="231" spans="1:13" s="119" customFormat="1" ht="28.5" customHeight="1">
      <c r="A231" s="269">
        <v>58.7294117647059</v>
      </c>
      <c r="B231" s="194" t="str">
        <f>CONCATENATE(G231,"-",K231)</f>
        <v>Gülle-</v>
      </c>
      <c r="C231" s="255"/>
      <c r="D231" s="256"/>
      <c r="E231" s="257"/>
      <c r="F231" s="258"/>
      <c r="G231" s="341" t="s">
        <v>239</v>
      </c>
      <c r="H231" s="259"/>
      <c r="I231" s="260"/>
      <c r="J231" s="260"/>
      <c r="K231" s="261"/>
      <c r="L231" s="436"/>
      <c r="M231" s="339"/>
    </row>
    <row r="232" spans="1:13" s="119" customFormat="1" ht="28.5" customHeight="1">
      <c r="A232" s="269">
        <v>58.9764705882353</v>
      </c>
      <c r="B232" s="194" t="str">
        <f>CONCATENATE(G232,"-",K232)</f>
        <v>Uzun-</v>
      </c>
      <c r="C232" s="255"/>
      <c r="D232" s="256"/>
      <c r="E232" s="257"/>
      <c r="F232" s="258"/>
      <c r="G232" s="341" t="s">
        <v>240</v>
      </c>
      <c r="H232" s="259"/>
      <c r="I232" s="260"/>
      <c r="J232" s="260"/>
      <c r="K232" s="261"/>
      <c r="L232" s="436"/>
      <c r="M232" s="339"/>
    </row>
    <row r="233" spans="1:13" s="119" customFormat="1" ht="28.5" customHeight="1">
      <c r="A233" s="269">
        <v>59.2235294117647</v>
      </c>
      <c r="B233" s="194" t="str">
        <f>CONCATENATE(G233,"-",K233)</f>
        <v>Yüksek-</v>
      </c>
      <c r="C233" s="255"/>
      <c r="D233" s="256"/>
      <c r="E233" s="257"/>
      <c r="F233" s="258"/>
      <c r="G233" s="341" t="s">
        <v>241</v>
      </c>
      <c r="H233" s="259"/>
      <c r="I233" s="260"/>
      <c r="J233" s="260"/>
      <c r="K233" s="261"/>
      <c r="L233" s="436"/>
      <c r="M233" s="339"/>
    </row>
    <row r="234" spans="1:13" s="119" customFormat="1" ht="81.75" customHeight="1">
      <c r="A234" s="269">
        <v>59.4705882352941</v>
      </c>
      <c r="B234" s="194" t="str">
        <f>CONCATENATE(G234,"-",I234,"-",J234)</f>
        <v>4X100M--</v>
      </c>
      <c r="C234" s="255"/>
      <c r="D234" s="256"/>
      <c r="E234" s="257"/>
      <c r="F234" s="258"/>
      <c r="G234" s="341" t="s">
        <v>201</v>
      </c>
      <c r="H234" s="259"/>
      <c r="I234" s="260"/>
      <c r="J234" s="260"/>
      <c r="K234" s="261"/>
      <c r="L234" s="436"/>
      <c r="M234" s="339"/>
    </row>
    <row r="235" spans="1:13" s="119" customFormat="1" ht="31.5" customHeight="1">
      <c r="A235" s="269">
        <v>59.7176470588235</v>
      </c>
      <c r="B235" s="194" t="str">
        <f>CONCATENATE(G235,"-",I235,"-",J235)</f>
        <v>5000m.--</v>
      </c>
      <c r="C235" s="255"/>
      <c r="D235" s="256"/>
      <c r="E235" s="257"/>
      <c r="F235" s="258"/>
      <c r="G235" s="341" t="s">
        <v>285</v>
      </c>
      <c r="H235" s="259"/>
      <c r="I235" s="260"/>
      <c r="J235" s="260"/>
      <c r="K235" s="261"/>
      <c r="L235" s="436"/>
      <c r="M235" s="339"/>
    </row>
    <row r="236" spans="1:14" s="195" customFormat="1" ht="28.5" customHeight="1">
      <c r="A236" s="269">
        <v>59.964705882353</v>
      </c>
      <c r="B236" s="194" t="str">
        <f>CONCATENATE(G236,"-",I236,"-",J236)</f>
        <v>100m.--</v>
      </c>
      <c r="C236" s="262"/>
      <c r="D236" s="263"/>
      <c r="E236" s="264"/>
      <c r="F236" s="265"/>
      <c r="G236" s="342" t="s">
        <v>238</v>
      </c>
      <c r="H236" s="266"/>
      <c r="I236" s="267"/>
      <c r="J236" s="267"/>
      <c r="K236" s="268"/>
      <c r="L236" s="436">
        <v>30</v>
      </c>
      <c r="M236" s="340"/>
      <c r="N236" s="119"/>
    </row>
    <row r="237" spans="1:14" s="195" customFormat="1" ht="28.5" customHeight="1">
      <c r="A237" s="269">
        <v>60.2117647058824</v>
      </c>
      <c r="B237" s="194" t="str">
        <f>CONCATENATE(G237,"-",I237,"-",J237)</f>
        <v>110m.Eng.--</v>
      </c>
      <c r="C237" s="262"/>
      <c r="D237" s="263"/>
      <c r="E237" s="264"/>
      <c r="F237" s="265"/>
      <c r="G237" s="342" t="s">
        <v>461</v>
      </c>
      <c r="H237" s="266"/>
      <c r="I237" s="267"/>
      <c r="J237" s="267"/>
      <c r="K237" s="268"/>
      <c r="L237" s="436"/>
      <c r="M237" s="340"/>
      <c r="N237" s="119"/>
    </row>
    <row r="238" spans="1:14" s="195" customFormat="1" ht="28.5" customHeight="1">
      <c r="A238" s="269">
        <v>60.4588235294118</v>
      </c>
      <c r="B238" s="194" t="str">
        <f>CONCATENATE(G238,"-",I238,"-",J238)</f>
        <v>1500m.--</v>
      </c>
      <c r="C238" s="262"/>
      <c r="D238" s="263"/>
      <c r="E238" s="264"/>
      <c r="F238" s="265"/>
      <c r="G238" s="342" t="s">
        <v>310</v>
      </c>
      <c r="H238" s="266"/>
      <c r="I238" s="267"/>
      <c r="J238" s="267"/>
      <c r="K238" s="268"/>
      <c r="L238" s="436"/>
      <c r="M238" s="340"/>
      <c r="N238" s="119"/>
    </row>
    <row r="239" spans="1:14" s="195" customFormat="1" ht="28.5" customHeight="1">
      <c r="A239" s="269">
        <v>60.7058823529412</v>
      </c>
      <c r="B239" s="194" t="str">
        <f>CONCATENATE(G239,"-",K239)</f>
        <v>Gülle-</v>
      </c>
      <c r="C239" s="262"/>
      <c r="D239" s="263"/>
      <c r="E239" s="264"/>
      <c r="F239" s="265"/>
      <c r="G239" s="342" t="s">
        <v>239</v>
      </c>
      <c r="H239" s="266"/>
      <c r="I239" s="267"/>
      <c r="J239" s="267"/>
      <c r="K239" s="268"/>
      <c r="L239" s="436"/>
      <c r="M239" s="340"/>
      <c r="N239" s="119"/>
    </row>
    <row r="240" spans="1:14" s="195" customFormat="1" ht="28.5" customHeight="1">
      <c r="A240" s="269">
        <v>60.9529411764706</v>
      </c>
      <c r="B240" s="194" t="str">
        <f>CONCATENATE(G240,"-",K240)</f>
        <v>Uzun-</v>
      </c>
      <c r="C240" s="262"/>
      <c r="D240" s="263"/>
      <c r="E240" s="264"/>
      <c r="F240" s="265"/>
      <c r="G240" s="342" t="s">
        <v>240</v>
      </c>
      <c r="H240" s="266"/>
      <c r="I240" s="267"/>
      <c r="J240" s="267"/>
      <c r="K240" s="268"/>
      <c r="L240" s="436"/>
      <c r="M240" s="340"/>
      <c r="N240" s="119"/>
    </row>
    <row r="241" spans="1:14" s="195" customFormat="1" ht="28.5" customHeight="1">
      <c r="A241" s="269">
        <v>61.2</v>
      </c>
      <c r="B241" s="194" t="str">
        <f>CONCATENATE(G241,"-",K241)</f>
        <v>Yüksek-</v>
      </c>
      <c r="C241" s="262"/>
      <c r="D241" s="263"/>
      <c r="E241" s="264"/>
      <c r="F241" s="265"/>
      <c r="G241" s="342" t="s">
        <v>241</v>
      </c>
      <c r="H241" s="266"/>
      <c r="I241" s="267"/>
      <c r="J241" s="267"/>
      <c r="K241" s="268"/>
      <c r="L241" s="436"/>
      <c r="M241" s="340"/>
      <c r="N241" s="119"/>
    </row>
    <row r="242" spans="1:14" s="195" customFormat="1" ht="63.75" customHeight="1">
      <c r="A242" s="269">
        <v>61.4470588235294</v>
      </c>
      <c r="B242" s="194" t="str">
        <f>CONCATENATE(G242,"-",I242,"-",J242)</f>
        <v>4X100M--</v>
      </c>
      <c r="C242" s="262"/>
      <c r="D242" s="263"/>
      <c r="E242" s="264"/>
      <c r="F242" s="265"/>
      <c r="G242" s="342" t="s">
        <v>201</v>
      </c>
      <c r="H242" s="266"/>
      <c r="I242" s="267"/>
      <c r="J242" s="267"/>
      <c r="K242" s="268"/>
      <c r="L242" s="436"/>
      <c r="M242" s="340"/>
      <c r="N242" s="119"/>
    </row>
    <row r="243" spans="1:14" s="195" customFormat="1" ht="27.75" customHeight="1">
      <c r="A243" s="269">
        <v>61.6941176470588</v>
      </c>
      <c r="B243" s="194" t="str">
        <f>CONCATENATE(G243,"-",I243,"-",J243)</f>
        <v>5000m.--</v>
      </c>
      <c r="C243" s="262"/>
      <c r="D243" s="263"/>
      <c r="E243" s="264"/>
      <c r="F243" s="265"/>
      <c r="G243" s="342" t="s">
        <v>285</v>
      </c>
      <c r="H243" s="266"/>
      <c r="I243" s="267"/>
      <c r="J243" s="267"/>
      <c r="K243" s="268"/>
      <c r="L243" s="436"/>
      <c r="M243" s="340"/>
      <c r="N243" s="119"/>
    </row>
    <row r="244" spans="1:13" s="119" customFormat="1" ht="28.5" customHeight="1">
      <c r="A244" s="269">
        <v>61.9411764705882</v>
      </c>
      <c r="B244" s="194" t="str">
        <f>CONCATENATE(G244,"-",I244,"-",J244)</f>
        <v>100m.--</v>
      </c>
      <c r="C244" s="255"/>
      <c r="D244" s="256"/>
      <c r="E244" s="257"/>
      <c r="F244" s="258"/>
      <c r="G244" s="341" t="s">
        <v>238</v>
      </c>
      <c r="H244" s="259"/>
      <c r="I244" s="260"/>
      <c r="J244" s="260"/>
      <c r="K244" s="261"/>
      <c r="L244" s="436">
        <v>31</v>
      </c>
      <c r="M244" s="339"/>
    </row>
    <row r="245" spans="1:13" s="119" customFormat="1" ht="28.5" customHeight="1">
      <c r="A245" s="269">
        <v>62.1882352941177</v>
      </c>
      <c r="B245" s="194" t="str">
        <f>CONCATENATE(G245,"-",I245,"-",J245)</f>
        <v>110m.Eng.--</v>
      </c>
      <c r="C245" s="255"/>
      <c r="D245" s="256"/>
      <c r="E245" s="257"/>
      <c r="F245" s="258"/>
      <c r="G245" s="341" t="s">
        <v>461</v>
      </c>
      <c r="H245" s="259"/>
      <c r="I245" s="260"/>
      <c r="J245" s="260"/>
      <c r="K245" s="261"/>
      <c r="L245" s="436"/>
      <c r="M245" s="339"/>
    </row>
    <row r="246" spans="1:13" s="119" customFormat="1" ht="28.5" customHeight="1">
      <c r="A246" s="269">
        <v>62.4352941176471</v>
      </c>
      <c r="B246" s="194" t="str">
        <f>CONCATENATE(G246,"-",I246,"-",J246)</f>
        <v>1500m.--</v>
      </c>
      <c r="C246" s="255"/>
      <c r="D246" s="256"/>
      <c r="E246" s="257"/>
      <c r="F246" s="258"/>
      <c r="G246" s="341" t="s">
        <v>310</v>
      </c>
      <c r="H246" s="259"/>
      <c r="I246" s="260"/>
      <c r="J246" s="260"/>
      <c r="K246" s="261"/>
      <c r="L246" s="436"/>
      <c r="M246" s="339"/>
    </row>
    <row r="247" spans="1:13" s="119" customFormat="1" ht="28.5" customHeight="1">
      <c r="A247" s="269">
        <v>62.6823529411765</v>
      </c>
      <c r="B247" s="194" t="str">
        <f>CONCATENATE(G247,"-",K247)</f>
        <v>Gülle-</v>
      </c>
      <c r="C247" s="255"/>
      <c r="D247" s="256"/>
      <c r="E247" s="257"/>
      <c r="F247" s="258"/>
      <c r="G247" s="341" t="s">
        <v>239</v>
      </c>
      <c r="H247" s="259"/>
      <c r="I247" s="260"/>
      <c r="J247" s="260"/>
      <c r="K247" s="261"/>
      <c r="L247" s="436"/>
      <c r="M247" s="339"/>
    </row>
    <row r="248" spans="1:13" s="119" customFormat="1" ht="28.5" customHeight="1">
      <c r="A248" s="269">
        <v>62.9294117647059</v>
      </c>
      <c r="B248" s="194" t="str">
        <f>CONCATENATE(G248,"-",K248)</f>
        <v>Uzun-</v>
      </c>
      <c r="C248" s="255"/>
      <c r="D248" s="256"/>
      <c r="E248" s="257"/>
      <c r="F248" s="258"/>
      <c r="G248" s="341" t="s">
        <v>240</v>
      </c>
      <c r="H248" s="259"/>
      <c r="I248" s="260"/>
      <c r="J248" s="260"/>
      <c r="K248" s="261"/>
      <c r="L248" s="436"/>
      <c r="M248" s="339"/>
    </row>
    <row r="249" spans="1:13" s="119" customFormat="1" ht="28.5" customHeight="1">
      <c r="A249" s="269">
        <v>63.1764705882353</v>
      </c>
      <c r="B249" s="194" t="str">
        <f>CONCATENATE(G249,"-",K249)</f>
        <v>Yüksek-</v>
      </c>
      <c r="C249" s="255"/>
      <c r="D249" s="256"/>
      <c r="E249" s="257"/>
      <c r="F249" s="258"/>
      <c r="G249" s="341" t="s">
        <v>241</v>
      </c>
      <c r="H249" s="259"/>
      <c r="I249" s="260"/>
      <c r="J249" s="260"/>
      <c r="K249" s="261"/>
      <c r="L249" s="436"/>
      <c r="M249" s="339"/>
    </row>
    <row r="250" spans="1:13" s="119" customFormat="1" ht="81.75" customHeight="1">
      <c r="A250" s="269">
        <v>63.4235294117647</v>
      </c>
      <c r="B250" s="194" t="str">
        <f>CONCATENATE(G250,"-",I250,"-",J250)</f>
        <v>4X100M--</v>
      </c>
      <c r="C250" s="255"/>
      <c r="D250" s="256"/>
      <c r="E250" s="257"/>
      <c r="F250" s="258"/>
      <c r="G250" s="341" t="s">
        <v>201</v>
      </c>
      <c r="H250" s="259"/>
      <c r="I250" s="260"/>
      <c r="J250" s="260"/>
      <c r="K250" s="261"/>
      <c r="L250" s="436"/>
      <c r="M250" s="339"/>
    </row>
    <row r="251" spans="1:13" s="119" customFormat="1" ht="31.5" customHeight="1">
      <c r="A251" s="269">
        <v>63.6705882352941</v>
      </c>
      <c r="B251" s="194" t="str">
        <f>CONCATENATE(G251,"-",I251,"-",J251)</f>
        <v>5000m.--</v>
      </c>
      <c r="C251" s="255"/>
      <c r="D251" s="256"/>
      <c r="E251" s="257"/>
      <c r="F251" s="258"/>
      <c r="G251" s="341" t="s">
        <v>285</v>
      </c>
      <c r="H251" s="259"/>
      <c r="I251" s="260"/>
      <c r="J251" s="260"/>
      <c r="K251" s="261"/>
      <c r="L251" s="436"/>
      <c r="M251" s="339"/>
    </row>
    <row r="252" spans="1:14" s="195" customFormat="1" ht="28.5" customHeight="1">
      <c r="A252" s="269">
        <v>63.9176470588235</v>
      </c>
      <c r="B252" s="194" t="str">
        <f>CONCATENATE(G252,"-",I252,"-",J252)</f>
        <v>100m.--</v>
      </c>
      <c r="C252" s="262"/>
      <c r="D252" s="263"/>
      <c r="E252" s="264"/>
      <c r="F252" s="265"/>
      <c r="G252" s="342" t="s">
        <v>238</v>
      </c>
      <c r="H252" s="266"/>
      <c r="I252" s="267"/>
      <c r="J252" s="267"/>
      <c r="K252" s="268"/>
      <c r="L252" s="436">
        <v>32</v>
      </c>
      <c r="M252" s="340"/>
      <c r="N252" s="119"/>
    </row>
    <row r="253" spans="1:14" s="195" customFormat="1" ht="28.5" customHeight="1">
      <c r="A253" s="269">
        <v>64.164705882353</v>
      </c>
      <c r="B253" s="194" t="str">
        <f>CONCATENATE(G253,"-",I253,"-",J253)</f>
        <v>110m.Eng.--</v>
      </c>
      <c r="C253" s="262"/>
      <c r="D253" s="263"/>
      <c r="E253" s="264"/>
      <c r="F253" s="265"/>
      <c r="G253" s="342" t="s">
        <v>461</v>
      </c>
      <c r="H253" s="266"/>
      <c r="I253" s="267"/>
      <c r="J253" s="267"/>
      <c r="K253" s="268"/>
      <c r="L253" s="436"/>
      <c r="M253" s="340"/>
      <c r="N253" s="119"/>
    </row>
    <row r="254" spans="1:14" s="195" customFormat="1" ht="28.5" customHeight="1">
      <c r="A254" s="269">
        <v>64.4117647058824</v>
      </c>
      <c r="B254" s="194" t="str">
        <f>CONCATENATE(G254,"-",I254,"-",J254)</f>
        <v>1500m.--</v>
      </c>
      <c r="C254" s="262"/>
      <c r="D254" s="263"/>
      <c r="E254" s="264"/>
      <c r="F254" s="265"/>
      <c r="G254" s="342" t="s">
        <v>310</v>
      </c>
      <c r="H254" s="266"/>
      <c r="I254" s="267"/>
      <c r="J254" s="267"/>
      <c r="K254" s="268"/>
      <c r="L254" s="436"/>
      <c r="M254" s="340"/>
      <c r="N254" s="119"/>
    </row>
    <row r="255" spans="1:14" s="195" customFormat="1" ht="28.5" customHeight="1">
      <c r="A255" s="269">
        <v>64.6588235294118</v>
      </c>
      <c r="B255" s="194" t="str">
        <f>CONCATENATE(G255,"-",K255)</f>
        <v>Gülle-</v>
      </c>
      <c r="C255" s="262"/>
      <c r="D255" s="263"/>
      <c r="E255" s="264"/>
      <c r="F255" s="265"/>
      <c r="G255" s="342" t="s">
        <v>239</v>
      </c>
      <c r="H255" s="266"/>
      <c r="I255" s="267"/>
      <c r="J255" s="267"/>
      <c r="K255" s="268"/>
      <c r="L255" s="436"/>
      <c r="M255" s="340"/>
      <c r="N255" s="119"/>
    </row>
    <row r="256" spans="1:14" s="195" customFormat="1" ht="28.5" customHeight="1">
      <c r="A256" s="269">
        <v>64.9058823529412</v>
      </c>
      <c r="B256" s="194" t="str">
        <f>CONCATENATE(G256,"-",K256)</f>
        <v>Uzun-</v>
      </c>
      <c r="C256" s="262"/>
      <c r="D256" s="263"/>
      <c r="E256" s="264"/>
      <c r="F256" s="265"/>
      <c r="G256" s="342" t="s">
        <v>240</v>
      </c>
      <c r="H256" s="266"/>
      <c r="I256" s="267"/>
      <c r="J256" s="267"/>
      <c r="K256" s="268"/>
      <c r="L256" s="436"/>
      <c r="M256" s="340"/>
      <c r="N256" s="119"/>
    </row>
    <row r="257" spans="1:14" s="195" customFormat="1" ht="28.5" customHeight="1">
      <c r="A257" s="269">
        <v>65.1529411764706</v>
      </c>
      <c r="B257" s="194" t="str">
        <f>CONCATENATE(G257,"-",K257)</f>
        <v>Yüksek-</v>
      </c>
      <c r="C257" s="262"/>
      <c r="D257" s="263"/>
      <c r="E257" s="264"/>
      <c r="F257" s="265"/>
      <c r="G257" s="342" t="s">
        <v>241</v>
      </c>
      <c r="H257" s="266"/>
      <c r="I257" s="267"/>
      <c r="J257" s="267"/>
      <c r="K257" s="268"/>
      <c r="L257" s="436"/>
      <c r="M257" s="340"/>
      <c r="N257" s="119"/>
    </row>
    <row r="258" spans="1:14" s="195" customFormat="1" ht="63.75" customHeight="1">
      <c r="A258" s="269">
        <v>65.4</v>
      </c>
      <c r="B258" s="194" t="str">
        <f>CONCATENATE(G258,"-",I258,"-",J258)</f>
        <v>4X100M--</v>
      </c>
      <c r="C258" s="262"/>
      <c r="D258" s="263"/>
      <c r="E258" s="264"/>
      <c r="F258" s="265"/>
      <c r="G258" s="342" t="s">
        <v>201</v>
      </c>
      <c r="H258" s="266"/>
      <c r="I258" s="267"/>
      <c r="J258" s="267"/>
      <c r="K258" s="268"/>
      <c r="L258" s="436"/>
      <c r="M258" s="340"/>
      <c r="N258" s="119"/>
    </row>
    <row r="259" spans="1:14" s="195" customFormat="1" ht="27.75" customHeight="1">
      <c r="A259" s="269">
        <v>65.6470588235294</v>
      </c>
      <c r="B259" s="194" t="str">
        <f>CONCATENATE(G259,"-",I259,"-",J259)</f>
        <v>5000m.--</v>
      </c>
      <c r="C259" s="262"/>
      <c r="D259" s="263"/>
      <c r="E259" s="264"/>
      <c r="F259" s="265"/>
      <c r="G259" s="342" t="s">
        <v>285</v>
      </c>
      <c r="H259" s="266"/>
      <c r="I259" s="267"/>
      <c r="J259" s="267"/>
      <c r="K259" s="268"/>
      <c r="L259" s="436"/>
      <c r="M259" s="340"/>
      <c r="N259" s="119"/>
    </row>
    <row r="260" spans="1:13" s="119" customFormat="1" ht="28.5" customHeight="1">
      <c r="A260" s="269">
        <v>65.8941176470588</v>
      </c>
      <c r="B260" s="194" t="str">
        <f>CONCATENATE(G260,"-",I260,"-",J260)</f>
        <v>100m.--</v>
      </c>
      <c r="C260" s="255"/>
      <c r="D260" s="256"/>
      <c r="E260" s="257"/>
      <c r="F260" s="258"/>
      <c r="G260" s="341" t="s">
        <v>238</v>
      </c>
      <c r="H260" s="259"/>
      <c r="I260" s="260"/>
      <c r="J260" s="260"/>
      <c r="K260" s="261"/>
      <c r="L260" s="436">
        <v>33</v>
      </c>
      <c r="M260" s="339"/>
    </row>
    <row r="261" spans="1:13" s="119" customFormat="1" ht="28.5" customHeight="1">
      <c r="A261" s="269">
        <v>66.1411764705883</v>
      </c>
      <c r="B261" s="194" t="str">
        <f>CONCATENATE(G261,"-",I261,"-",J261)</f>
        <v>110m.Eng.--</v>
      </c>
      <c r="C261" s="255"/>
      <c r="D261" s="256"/>
      <c r="E261" s="257"/>
      <c r="F261" s="258"/>
      <c r="G261" s="341" t="s">
        <v>461</v>
      </c>
      <c r="H261" s="259"/>
      <c r="I261" s="260"/>
      <c r="J261" s="260"/>
      <c r="K261" s="261"/>
      <c r="L261" s="436"/>
      <c r="M261" s="339"/>
    </row>
    <row r="262" spans="1:13" s="119" customFormat="1" ht="28.5" customHeight="1">
      <c r="A262" s="269">
        <v>66.3882352941177</v>
      </c>
      <c r="B262" s="194" t="str">
        <f>CONCATENATE(G262,"-",I262,"-",J262)</f>
        <v>1500m.--</v>
      </c>
      <c r="C262" s="255"/>
      <c r="D262" s="256"/>
      <c r="E262" s="257"/>
      <c r="F262" s="258"/>
      <c r="G262" s="341" t="s">
        <v>310</v>
      </c>
      <c r="H262" s="259"/>
      <c r="I262" s="260"/>
      <c r="J262" s="260"/>
      <c r="K262" s="261"/>
      <c r="L262" s="436"/>
      <c r="M262" s="339"/>
    </row>
    <row r="263" spans="1:13" s="119" customFormat="1" ht="28.5" customHeight="1">
      <c r="A263" s="269">
        <v>66.6352941176471</v>
      </c>
      <c r="B263" s="194" t="str">
        <f>CONCATENATE(G263,"-",K263)</f>
        <v>Gülle-</v>
      </c>
      <c r="C263" s="255"/>
      <c r="D263" s="256"/>
      <c r="E263" s="257"/>
      <c r="F263" s="258"/>
      <c r="G263" s="341" t="s">
        <v>239</v>
      </c>
      <c r="H263" s="259"/>
      <c r="I263" s="260"/>
      <c r="J263" s="260"/>
      <c r="K263" s="261"/>
      <c r="L263" s="436"/>
      <c r="M263" s="339"/>
    </row>
    <row r="264" spans="1:13" s="119" customFormat="1" ht="28.5" customHeight="1">
      <c r="A264" s="269">
        <v>66.8823529411765</v>
      </c>
      <c r="B264" s="194" t="str">
        <f>CONCATENATE(G264,"-",K264)</f>
        <v>Uzun-</v>
      </c>
      <c r="C264" s="255"/>
      <c r="D264" s="256"/>
      <c r="E264" s="257"/>
      <c r="F264" s="258"/>
      <c r="G264" s="341" t="s">
        <v>240</v>
      </c>
      <c r="H264" s="259"/>
      <c r="I264" s="260"/>
      <c r="J264" s="260"/>
      <c r="K264" s="261"/>
      <c r="L264" s="436"/>
      <c r="M264" s="339"/>
    </row>
    <row r="265" spans="1:13" s="119" customFormat="1" ht="28.5" customHeight="1">
      <c r="A265" s="269">
        <v>67.1294117647059</v>
      </c>
      <c r="B265" s="194" t="str">
        <f>CONCATENATE(G265,"-",K265)</f>
        <v>Yüksek-</v>
      </c>
      <c r="C265" s="255"/>
      <c r="D265" s="256"/>
      <c r="E265" s="257"/>
      <c r="F265" s="258"/>
      <c r="G265" s="341" t="s">
        <v>241</v>
      </c>
      <c r="H265" s="259"/>
      <c r="I265" s="260"/>
      <c r="J265" s="260"/>
      <c r="K265" s="261"/>
      <c r="L265" s="436"/>
      <c r="M265" s="339"/>
    </row>
    <row r="266" spans="1:13" s="119" customFormat="1" ht="81.75" customHeight="1">
      <c r="A266" s="269">
        <v>67.3764705882353</v>
      </c>
      <c r="B266" s="194" t="str">
        <f>CONCATENATE(G266,"-",I266,"-",J266)</f>
        <v>4X100M--</v>
      </c>
      <c r="C266" s="255"/>
      <c r="D266" s="256"/>
      <c r="E266" s="257"/>
      <c r="F266" s="258"/>
      <c r="G266" s="341" t="s">
        <v>201</v>
      </c>
      <c r="H266" s="259"/>
      <c r="I266" s="260"/>
      <c r="J266" s="260"/>
      <c r="K266" s="261"/>
      <c r="L266" s="436"/>
      <c r="M266" s="339"/>
    </row>
    <row r="267" spans="1:13" s="119" customFormat="1" ht="31.5" customHeight="1">
      <c r="A267" s="269">
        <v>67.6235294117647</v>
      </c>
      <c r="B267" s="194" t="str">
        <f>CONCATENATE(G267,"-",I267,"-",J267)</f>
        <v>5000m.--</v>
      </c>
      <c r="C267" s="255"/>
      <c r="D267" s="256"/>
      <c r="E267" s="257"/>
      <c r="F267" s="258"/>
      <c r="G267" s="341" t="s">
        <v>285</v>
      </c>
      <c r="H267" s="259"/>
      <c r="I267" s="260"/>
      <c r="J267" s="260"/>
      <c r="K267" s="261"/>
      <c r="L267" s="436"/>
      <c r="M267" s="339"/>
    </row>
    <row r="268" spans="1:14" s="195" customFormat="1" ht="28.5" customHeight="1">
      <c r="A268" s="269">
        <v>67.8705882352941</v>
      </c>
      <c r="B268" s="194" t="str">
        <f>CONCATENATE(G268,"-",I268,"-",J268)</f>
        <v>100m.--</v>
      </c>
      <c r="C268" s="262"/>
      <c r="D268" s="263"/>
      <c r="E268" s="264"/>
      <c r="F268" s="265"/>
      <c r="G268" s="342" t="s">
        <v>238</v>
      </c>
      <c r="H268" s="266"/>
      <c r="I268" s="267"/>
      <c r="J268" s="267"/>
      <c r="K268" s="268"/>
      <c r="L268" s="436">
        <v>34</v>
      </c>
      <c r="M268" s="340"/>
      <c r="N268" s="119"/>
    </row>
    <row r="269" spans="1:14" s="195" customFormat="1" ht="28.5" customHeight="1">
      <c r="A269" s="269">
        <v>68.1176470588235</v>
      </c>
      <c r="B269" s="194" t="str">
        <f>CONCATENATE(G269,"-",I269,"-",J269)</f>
        <v>110m.Eng.--</v>
      </c>
      <c r="C269" s="262"/>
      <c r="D269" s="263"/>
      <c r="E269" s="264"/>
      <c r="F269" s="265"/>
      <c r="G269" s="342" t="s">
        <v>461</v>
      </c>
      <c r="H269" s="266"/>
      <c r="I269" s="267"/>
      <c r="J269" s="267"/>
      <c r="K269" s="268"/>
      <c r="L269" s="436"/>
      <c r="M269" s="340"/>
      <c r="N269" s="119"/>
    </row>
    <row r="270" spans="1:14" s="195" customFormat="1" ht="28.5" customHeight="1">
      <c r="A270" s="269">
        <v>68.364705882353</v>
      </c>
      <c r="B270" s="194" t="str">
        <f>CONCATENATE(G270,"-",I270,"-",J270)</f>
        <v>1500m.--</v>
      </c>
      <c r="C270" s="262"/>
      <c r="D270" s="263"/>
      <c r="E270" s="264"/>
      <c r="F270" s="265"/>
      <c r="G270" s="342" t="s">
        <v>310</v>
      </c>
      <c r="H270" s="266"/>
      <c r="I270" s="267"/>
      <c r="J270" s="267"/>
      <c r="K270" s="268"/>
      <c r="L270" s="436"/>
      <c r="M270" s="340"/>
      <c r="N270" s="119"/>
    </row>
    <row r="271" spans="1:14" s="195" customFormat="1" ht="28.5" customHeight="1">
      <c r="A271" s="269">
        <v>68.6117647058824</v>
      </c>
      <c r="B271" s="194" t="str">
        <f>CONCATENATE(G271,"-",K271)</f>
        <v>Gülle-</v>
      </c>
      <c r="C271" s="262"/>
      <c r="D271" s="263"/>
      <c r="E271" s="264"/>
      <c r="F271" s="265"/>
      <c r="G271" s="342" t="s">
        <v>239</v>
      </c>
      <c r="H271" s="266"/>
      <c r="I271" s="267"/>
      <c r="J271" s="267"/>
      <c r="K271" s="268"/>
      <c r="L271" s="436"/>
      <c r="M271" s="340"/>
      <c r="N271" s="119"/>
    </row>
    <row r="272" spans="1:14" s="195" customFormat="1" ht="28.5" customHeight="1">
      <c r="A272" s="269">
        <v>68.8588235294118</v>
      </c>
      <c r="B272" s="194" t="str">
        <f>CONCATENATE(G272,"-",K272)</f>
        <v>Uzun-</v>
      </c>
      <c r="C272" s="262"/>
      <c r="D272" s="263"/>
      <c r="E272" s="264"/>
      <c r="F272" s="265"/>
      <c r="G272" s="342" t="s">
        <v>240</v>
      </c>
      <c r="H272" s="266"/>
      <c r="I272" s="267"/>
      <c r="J272" s="267"/>
      <c r="K272" s="268"/>
      <c r="L272" s="436"/>
      <c r="M272" s="340"/>
      <c r="N272" s="119"/>
    </row>
    <row r="273" spans="1:14" s="195" customFormat="1" ht="28.5" customHeight="1">
      <c r="A273" s="269">
        <v>69.1058823529412</v>
      </c>
      <c r="B273" s="194" t="str">
        <f>CONCATENATE(G273,"-",K273)</f>
        <v>Yüksek-</v>
      </c>
      <c r="C273" s="262"/>
      <c r="D273" s="263"/>
      <c r="E273" s="264"/>
      <c r="F273" s="265"/>
      <c r="G273" s="342" t="s">
        <v>241</v>
      </c>
      <c r="H273" s="266"/>
      <c r="I273" s="267"/>
      <c r="J273" s="267"/>
      <c r="K273" s="268"/>
      <c r="L273" s="436"/>
      <c r="M273" s="340"/>
      <c r="N273" s="119"/>
    </row>
    <row r="274" spans="1:14" s="195" customFormat="1" ht="63.75" customHeight="1">
      <c r="A274" s="269">
        <v>69.3529411764706</v>
      </c>
      <c r="B274" s="194" t="str">
        <f>CONCATENATE(G274,"-",I274,"-",J274)</f>
        <v>4X100M--</v>
      </c>
      <c r="C274" s="262"/>
      <c r="D274" s="263"/>
      <c r="E274" s="264"/>
      <c r="F274" s="265"/>
      <c r="G274" s="342" t="s">
        <v>201</v>
      </c>
      <c r="H274" s="266"/>
      <c r="I274" s="267"/>
      <c r="J274" s="267"/>
      <c r="K274" s="268"/>
      <c r="L274" s="436"/>
      <c r="M274" s="340"/>
      <c r="N274" s="119"/>
    </row>
    <row r="275" spans="1:14" s="195" customFormat="1" ht="27.75" customHeight="1">
      <c r="A275" s="269">
        <v>69.6</v>
      </c>
      <c r="B275" s="194" t="str">
        <f>CONCATENATE(G275,"-",I275,"-",J275)</f>
        <v>5000m.--</v>
      </c>
      <c r="C275" s="262"/>
      <c r="D275" s="263"/>
      <c r="E275" s="264"/>
      <c r="F275" s="265"/>
      <c r="G275" s="342" t="s">
        <v>285</v>
      </c>
      <c r="H275" s="266"/>
      <c r="I275" s="267"/>
      <c r="J275" s="267"/>
      <c r="K275" s="268"/>
      <c r="L275" s="436"/>
      <c r="M275" s="340"/>
      <c r="N275" s="119"/>
    </row>
    <row r="276" spans="1:13" s="119" customFormat="1" ht="28.5" customHeight="1">
      <c r="A276" s="269">
        <v>69.8470588235294</v>
      </c>
      <c r="B276" s="194" t="str">
        <f>CONCATENATE(G276,"-",I276,"-",J276)</f>
        <v>100m.--</v>
      </c>
      <c r="C276" s="255"/>
      <c r="D276" s="256"/>
      <c r="E276" s="257"/>
      <c r="F276" s="258"/>
      <c r="G276" s="341" t="s">
        <v>238</v>
      </c>
      <c r="H276" s="259"/>
      <c r="I276" s="260"/>
      <c r="J276" s="260"/>
      <c r="K276" s="261"/>
      <c r="L276" s="436">
        <v>35</v>
      </c>
      <c r="M276" s="339"/>
    </row>
    <row r="277" spans="1:13" s="119" customFormat="1" ht="28.5" customHeight="1">
      <c r="A277" s="269">
        <v>70.0941176470588</v>
      </c>
      <c r="B277" s="194" t="str">
        <f>CONCATENATE(G277,"-",I277,"-",J277)</f>
        <v>110m.Eng.--</v>
      </c>
      <c r="C277" s="255"/>
      <c r="D277" s="256"/>
      <c r="E277" s="257"/>
      <c r="F277" s="258"/>
      <c r="G277" s="341" t="s">
        <v>461</v>
      </c>
      <c r="H277" s="259"/>
      <c r="I277" s="260"/>
      <c r="J277" s="260"/>
      <c r="K277" s="261"/>
      <c r="L277" s="436"/>
      <c r="M277" s="339"/>
    </row>
    <row r="278" spans="1:13" s="119" customFormat="1" ht="28.5" customHeight="1">
      <c r="A278" s="269">
        <v>70.3411764705882</v>
      </c>
      <c r="B278" s="194" t="str">
        <f>CONCATENATE(G278,"-",I278,"-",J278)</f>
        <v>1500m.--</v>
      </c>
      <c r="C278" s="255"/>
      <c r="D278" s="256"/>
      <c r="E278" s="257"/>
      <c r="F278" s="258"/>
      <c r="G278" s="341" t="s">
        <v>310</v>
      </c>
      <c r="H278" s="259"/>
      <c r="I278" s="260"/>
      <c r="J278" s="260"/>
      <c r="K278" s="261"/>
      <c r="L278" s="436"/>
      <c r="M278" s="339"/>
    </row>
    <row r="279" spans="1:13" s="119" customFormat="1" ht="28.5" customHeight="1">
      <c r="A279" s="269">
        <v>70.5882352941177</v>
      </c>
      <c r="B279" s="194" t="str">
        <f>CONCATENATE(G279,"-",K279)</f>
        <v>Gülle-</v>
      </c>
      <c r="C279" s="255"/>
      <c r="D279" s="256"/>
      <c r="E279" s="257"/>
      <c r="F279" s="258"/>
      <c r="G279" s="341" t="s">
        <v>239</v>
      </c>
      <c r="H279" s="259"/>
      <c r="I279" s="260"/>
      <c r="J279" s="260"/>
      <c r="K279" s="261"/>
      <c r="L279" s="436"/>
      <c r="M279" s="339"/>
    </row>
    <row r="280" spans="1:13" s="119" customFormat="1" ht="28.5" customHeight="1">
      <c r="A280" s="269">
        <v>70.8352941176471</v>
      </c>
      <c r="B280" s="194" t="str">
        <f>CONCATENATE(G280,"-",K280)</f>
        <v>Uzun-</v>
      </c>
      <c r="C280" s="255"/>
      <c r="D280" s="256"/>
      <c r="E280" s="257"/>
      <c r="F280" s="258"/>
      <c r="G280" s="341" t="s">
        <v>240</v>
      </c>
      <c r="H280" s="259"/>
      <c r="I280" s="260"/>
      <c r="J280" s="260"/>
      <c r="K280" s="261"/>
      <c r="L280" s="436"/>
      <c r="M280" s="339"/>
    </row>
    <row r="281" spans="1:13" s="119" customFormat="1" ht="28.5" customHeight="1">
      <c r="A281" s="269">
        <v>71.0823529411765</v>
      </c>
      <c r="B281" s="194" t="str">
        <f>CONCATENATE(G281,"-",K281)</f>
        <v>Yüksek-</v>
      </c>
      <c r="C281" s="255"/>
      <c r="D281" s="256"/>
      <c r="E281" s="257"/>
      <c r="F281" s="258"/>
      <c r="G281" s="341" t="s">
        <v>241</v>
      </c>
      <c r="H281" s="259"/>
      <c r="I281" s="260"/>
      <c r="J281" s="260"/>
      <c r="K281" s="261"/>
      <c r="L281" s="436"/>
      <c r="M281" s="339"/>
    </row>
    <row r="282" spans="1:13" s="119" customFormat="1" ht="81.75" customHeight="1">
      <c r="A282" s="269">
        <v>71.3294117647059</v>
      </c>
      <c r="B282" s="194" t="str">
        <f>CONCATENATE(G282,"-",I282,"-",J282)</f>
        <v>4X100M--</v>
      </c>
      <c r="C282" s="255"/>
      <c r="D282" s="256"/>
      <c r="E282" s="257"/>
      <c r="F282" s="258"/>
      <c r="G282" s="341" t="s">
        <v>201</v>
      </c>
      <c r="H282" s="259"/>
      <c r="I282" s="260"/>
      <c r="J282" s="260"/>
      <c r="K282" s="261"/>
      <c r="L282" s="436"/>
      <c r="M282" s="339"/>
    </row>
    <row r="283" spans="1:13" s="119" customFormat="1" ht="31.5" customHeight="1">
      <c r="A283" s="269">
        <v>71.5764705882353</v>
      </c>
      <c r="B283" s="194" t="str">
        <f>CONCATENATE(G283,"-",I283,"-",J283)</f>
        <v>5000m.--</v>
      </c>
      <c r="C283" s="255"/>
      <c r="D283" s="256"/>
      <c r="E283" s="257"/>
      <c r="F283" s="258"/>
      <c r="G283" s="341" t="s">
        <v>285</v>
      </c>
      <c r="H283" s="259"/>
      <c r="I283" s="260"/>
      <c r="J283" s="260"/>
      <c r="K283" s="261"/>
      <c r="L283" s="436"/>
      <c r="M283" s="339"/>
    </row>
    <row r="284" spans="1:14" s="195" customFormat="1" ht="28.5" customHeight="1">
      <c r="A284" s="269">
        <v>71.8235294117647</v>
      </c>
      <c r="B284" s="194" t="str">
        <f>CONCATENATE(G284,"-",I284,"-",J284)</f>
        <v>100m.--</v>
      </c>
      <c r="C284" s="262"/>
      <c r="D284" s="263"/>
      <c r="E284" s="264"/>
      <c r="F284" s="265"/>
      <c r="G284" s="342" t="s">
        <v>238</v>
      </c>
      <c r="H284" s="266"/>
      <c r="I284" s="267"/>
      <c r="J284" s="267"/>
      <c r="K284" s="268"/>
      <c r="L284" s="436">
        <v>36</v>
      </c>
      <c r="M284" s="340"/>
      <c r="N284" s="119"/>
    </row>
    <row r="285" spans="1:14" s="195" customFormat="1" ht="28.5" customHeight="1">
      <c r="A285" s="269">
        <v>72.0705882352941</v>
      </c>
      <c r="B285" s="194" t="str">
        <f>CONCATENATE(G285,"-",I285,"-",J285)</f>
        <v>110m.Eng.--</v>
      </c>
      <c r="C285" s="262"/>
      <c r="D285" s="263"/>
      <c r="E285" s="264"/>
      <c r="F285" s="265"/>
      <c r="G285" s="342" t="s">
        <v>461</v>
      </c>
      <c r="H285" s="266"/>
      <c r="I285" s="267"/>
      <c r="J285" s="267"/>
      <c r="K285" s="268"/>
      <c r="L285" s="436"/>
      <c r="M285" s="340"/>
      <c r="N285" s="119"/>
    </row>
    <row r="286" spans="1:14" s="195" customFormat="1" ht="28.5" customHeight="1">
      <c r="A286" s="269">
        <v>72.3176470588235</v>
      </c>
      <c r="B286" s="194" t="str">
        <f>CONCATENATE(G286,"-",I286,"-",J286)</f>
        <v>1500m.--</v>
      </c>
      <c r="C286" s="262"/>
      <c r="D286" s="263"/>
      <c r="E286" s="264"/>
      <c r="F286" s="265"/>
      <c r="G286" s="342" t="s">
        <v>310</v>
      </c>
      <c r="H286" s="266"/>
      <c r="I286" s="267"/>
      <c r="J286" s="267"/>
      <c r="K286" s="268"/>
      <c r="L286" s="436"/>
      <c r="M286" s="340"/>
      <c r="N286" s="119"/>
    </row>
    <row r="287" spans="1:14" s="195" customFormat="1" ht="28.5" customHeight="1">
      <c r="A287" s="269">
        <v>72.564705882353</v>
      </c>
      <c r="B287" s="194" t="str">
        <f>CONCATENATE(G287,"-",K287)</f>
        <v>Gülle-</v>
      </c>
      <c r="C287" s="262"/>
      <c r="D287" s="263"/>
      <c r="E287" s="264"/>
      <c r="F287" s="265"/>
      <c r="G287" s="342" t="s">
        <v>239</v>
      </c>
      <c r="H287" s="266"/>
      <c r="I287" s="267"/>
      <c r="J287" s="267"/>
      <c r="K287" s="268"/>
      <c r="L287" s="436"/>
      <c r="M287" s="340"/>
      <c r="N287" s="119"/>
    </row>
    <row r="288" spans="1:14" s="195" customFormat="1" ht="28.5" customHeight="1">
      <c r="A288" s="269">
        <v>72.8117647058824</v>
      </c>
      <c r="B288" s="194" t="str">
        <f>CONCATENATE(G288,"-",K288)</f>
        <v>Uzun-</v>
      </c>
      <c r="C288" s="262"/>
      <c r="D288" s="263"/>
      <c r="E288" s="264"/>
      <c r="F288" s="265"/>
      <c r="G288" s="342" t="s">
        <v>240</v>
      </c>
      <c r="H288" s="266"/>
      <c r="I288" s="267"/>
      <c r="J288" s="267"/>
      <c r="K288" s="268"/>
      <c r="L288" s="436"/>
      <c r="M288" s="340"/>
      <c r="N288" s="119"/>
    </row>
    <row r="289" spans="1:14" s="195" customFormat="1" ht="28.5" customHeight="1">
      <c r="A289" s="269">
        <v>73.0588235294118</v>
      </c>
      <c r="B289" s="194" t="str">
        <f>CONCATENATE(G289,"-",K289)</f>
        <v>Yüksek-</v>
      </c>
      <c r="C289" s="262"/>
      <c r="D289" s="263"/>
      <c r="E289" s="264"/>
      <c r="F289" s="265"/>
      <c r="G289" s="342" t="s">
        <v>241</v>
      </c>
      <c r="H289" s="266"/>
      <c r="I289" s="267"/>
      <c r="J289" s="267"/>
      <c r="K289" s="268"/>
      <c r="L289" s="436"/>
      <c r="M289" s="340"/>
      <c r="N289" s="119"/>
    </row>
    <row r="290" spans="1:14" s="195" customFormat="1" ht="63.75" customHeight="1">
      <c r="A290" s="269">
        <v>73.3058823529412</v>
      </c>
      <c r="B290" s="194" t="str">
        <f>CONCATENATE(G290,"-",I290,"-",J290)</f>
        <v>4X100M--</v>
      </c>
      <c r="C290" s="262"/>
      <c r="D290" s="263"/>
      <c r="E290" s="264"/>
      <c r="F290" s="265"/>
      <c r="G290" s="342" t="s">
        <v>201</v>
      </c>
      <c r="H290" s="266"/>
      <c r="I290" s="267"/>
      <c r="J290" s="267"/>
      <c r="K290" s="268"/>
      <c r="L290" s="436"/>
      <c r="M290" s="340"/>
      <c r="N290" s="119"/>
    </row>
    <row r="291" spans="1:14" s="195" customFormat="1" ht="27.75" customHeight="1">
      <c r="A291" s="269">
        <v>73.5529411764706</v>
      </c>
      <c r="B291" s="194" t="str">
        <f>CONCATENATE(G291,"-",I291,"-",J291)</f>
        <v>5000m.--</v>
      </c>
      <c r="C291" s="262"/>
      <c r="D291" s="263"/>
      <c r="E291" s="264"/>
      <c r="F291" s="265"/>
      <c r="G291" s="342" t="s">
        <v>285</v>
      </c>
      <c r="H291" s="266"/>
      <c r="I291" s="267"/>
      <c r="J291" s="267"/>
      <c r="K291" s="268"/>
      <c r="L291" s="436"/>
      <c r="M291" s="340"/>
      <c r="N291" s="119"/>
    </row>
    <row r="292" spans="1:13" s="119" customFormat="1" ht="28.5" customHeight="1">
      <c r="A292" s="269">
        <v>73.8</v>
      </c>
      <c r="B292" s="194" t="str">
        <f>CONCATENATE(G292,"-",I292,"-",J292)</f>
        <v>100m.--</v>
      </c>
      <c r="C292" s="255"/>
      <c r="D292" s="256"/>
      <c r="E292" s="257"/>
      <c r="F292" s="258"/>
      <c r="G292" s="341" t="s">
        <v>238</v>
      </c>
      <c r="H292" s="259"/>
      <c r="I292" s="260"/>
      <c r="J292" s="260"/>
      <c r="K292" s="261"/>
      <c r="L292" s="436">
        <v>37</v>
      </c>
      <c r="M292" s="339"/>
    </row>
    <row r="293" spans="1:13" s="119" customFormat="1" ht="28.5" customHeight="1">
      <c r="A293" s="269">
        <v>74.0470588235294</v>
      </c>
      <c r="B293" s="194" t="str">
        <f>CONCATENATE(G293,"-",I293,"-",J293)</f>
        <v>110m.Eng.--</v>
      </c>
      <c r="C293" s="255"/>
      <c r="D293" s="256"/>
      <c r="E293" s="257"/>
      <c r="F293" s="258"/>
      <c r="G293" s="341" t="s">
        <v>461</v>
      </c>
      <c r="H293" s="259"/>
      <c r="I293" s="260"/>
      <c r="J293" s="260"/>
      <c r="K293" s="261"/>
      <c r="L293" s="436"/>
      <c r="M293" s="339"/>
    </row>
    <row r="294" spans="1:13" s="119" customFormat="1" ht="28.5" customHeight="1">
      <c r="A294" s="269">
        <v>74.2941176470588</v>
      </c>
      <c r="B294" s="194" t="str">
        <f>CONCATENATE(G294,"-",I294,"-",J294)</f>
        <v>1500m.--</v>
      </c>
      <c r="C294" s="255"/>
      <c r="D294" s="256"/>
      <c r="E294" s="257"/>
      <c r="F294" s="258"/>
      <c r="G294" s="341" t="s">
        <v>310</v>
      </c>
      <c r="H294" s="259"/>
      <c r="I294" s="260"/>
      <c r="J294" s="260"/>
      <c r="K294" s="261"/>
      <c r="L294" s="436"/>
      <c r="M294" s="339"/>
    </row>
    <row r="295" spans="1:13" s="119" customFormat="1" ht="28.5" customHeight="1">
      <c r="A295" s="269">
        <v>74.5411764705882</v>
      </c>
      <c r="B295" s="194" t="str">
        <f>CONCATENATE(G295,"-",K295)</f>
        <v>Gülle-</v>
      </c>
      <c r="C295" s="255"/>
      <c r="D295" s="256"/>
      <c r="E295" s="257"/>
      <c r="F295" s="258"/>
      <c r="G295" s="341" t="s">
        <v>239</v>
      </c>
      <c r="H295" s="259"/>
      <c r="I295" s="260"/>
      <c r="J295" s="260"/>
      <c r="K295" s="261"/>
      <c r="L295" s="436"/>
      <c r="M295" s="339"/>
    </row>
    <row r="296" spans="1:13" s="119" customFormat="1" ht="28.5" customHeight="1">
      <c r="A296" s="269">
        <v>74.7882352941177</v>
      </c>
      <c r="B296" s="194" t="str">
        <f>CONCATENATE(G296,"-",K296)</f>
        <v>Uzun-</v>
      </c>
      <c r="C296" s="255"/>
      <c r="D296" s="256"/>
      <c r="E296" s="257"/>
      <c r="F296" s="258"/>
      <c r="G296" s="341" t="s">
        <v>240</v>
      </c>
      <c r="H296" s="259"/>
      <c r="I296" s="260"/>
      <c r="J296" s="260"/>
      <c r="K296" s="261"/>
      <c r="L296" s="436"/>
      <c r="M296" s="339"/>
    </row>
    <row r="297" spans="1:13" s="119" customFormat="1" ht="28.5" customHeight="1">
      <c r="A297" s="269">
        <v>75.0352941176471</v>
      </c>
      <c r="B297" s="194" t="str">
        <f>CONCATENATE(G297,"-",K297)</f>
        <v>Yüksek-</v>
      </c>
      <c r="C297" s="255"/>
      <c r="D297" s="256"/>
      <c r="E297" s="257"/>
      <c r="F297" s="258"/>
      <c r="G297" s="341" t="s">
        <v>241</v>
      </c>
      <c r="H297" s="259"/>
      <c r="I297" s="260"/>
      <c r="J297" s="260"/>
      <c r="K297" s="261"/>
      <c r="L297" s="436"/>
      <c r="M297" s="339"/>
    </row>
    <row r="298" spans="1:13" s="119" customFormat="1" ht="81.75" customHeight="1">
      <c r="A298" s="269">
        <v>75.2823529411765</v>
      </c>
      <c r="B298" s="194" t="str">
        <f>CONCATENATE(G298,"-",I298,"-",J298)</f>
        <v>4X100M--</v>
      </c>
      <c r="C298" s="255"/>
      <c r="D298" s="256"/>
      <c r="E298" s="257"/>
      <c r="F298" s="258"/>
      <c r="G298" s="341" t="s">
        <v>201</v>
      </c>
      <c r="H298" s="259"/>
      <c r="I298" s="260"/>
      <c r="J298" s="260"/>
      <c r="K298" s="261"/>
      <c r="L298" s="436"/>
      <c r="M298" s="339"/>
    </row>
    <row r="299" spans="1:13" s="119" customFormat="1" ht="31.5" customHeight="1">
      <c r="A299" s="269">
        <v>75.5294117647059</v>
      </c>
      <c r="B299" s="194" t="str">
        <f>CONCATENATE(G299,"-",I299,"-",J299)</f>
        <v>5000m.--</v>
      </c>
      <c r="C299" s="255"/>
      <c r="D299" s="256"/>
      <c r="E299" s="257"/>
      <c r="F299" s="258"/>
      <c r="G299" s="341" t="s">
        <v>285</v>
      </c>
      <c r="H299" s="259"/>
      <c r="I299" s="260"/>
      <c r="J299" s="260"/>
      <c r="K299" s="261"/>
      <c r="L299" s="436"/>
      <c r="M299" s="339"/>
    </row>
    <row r="300" spans="1:14" s="195" customFormat="1" ht="28.5" customHeight="1">
      <c r="A300" s="269">
        <v>75.7764705882353</v>
      </c>
      <c r="B300" s="194" t="str">
        <f>CONCATENATE(G300,"-",I300,"-",J300)</f>
        <v>100m.--</v>
      </c>
      <c r="C300" s="262"/>
      <c r="D300" s="263"/>
      <c r="E300" s="264"/>
      <c r="F300" s="265"/>
      <c r="G300" s="342" t="s">
        <v>238</v>
      </c>
      <c r="H300" s="266"/>
      <c r="I300" s="267"/>
      <c r="J300" s="267"/>
      <c r="K300" s="268"/>
      <c r="L300" s="436">
        <v>38</v>
      </c>
      <c r="M300" s="340"/>
      <c r="N300" s="119"/>
    </row>
    <row r="301" spans="1:14" s="195" customFormat="1" ht="28.5" customHeight="1">
      <c r="A301" s="269">
        <v>76.0235294117647</v>
      </c>
      <c r="B301" s="194" t="str">
        <f>CONCATENATE(G301,"-",I301,"-",J301)</f>
        <v>110m.Eng.--</v>
      </c>
      <c r="C301" s="262"/>
      <c r="D301" s="263"/>
      <c r="E301" s="264"/>
      <c r="F301" s="265"/>
      <c r="G301" s="342" t="s">
        <v>461</v>
      </c>
      <c r="H301" s="266"/>
      <c r="I301" s="267"/>
      <c r="J301" s="267"/>
      <c r="K301" s="268"/>
      <c r="L301" s="436"/>
      <c r="M301" s="340"/>
      <c r="N301" s="119"/>
    </row>
    <row r="302" spans="1:14" s="195" customFormat="1" ht="28.5" customHeight="1">
      <c r="A302" s="269">
        <v>76.2705882352941</v>
      </c>
      <c r="B302" s="194" t="str">
        <f>CONCATENATE(G302,"-",I302,"-",J302)</f>
        <v>1500m.--</v>
      </c>
      <c r="C302" s="262"/>
      <c r="D302" s="263"/>
      <c r="E302" s="264"/>
      <c r="F302" s="265"/>
      <c r="G302" s="342" t="s">
        <v>310</v>
      </c>
      <c r="H302" s="266"/>
      <c r="I302" s="267"/>
      <c r="J302" s="267"/>
      <c r="K302" s="268"/>
      <c r="L302" s="436"/>
      <c r="M302" s="340"/>
      <c r="N302" s="119"/>
    </row>
    <row r="303" spans="1:14" s="195" customFormat="1" ht="28.5" customHeight="1">
      <c r="A303" s="269">
        <v>76.5176470588236</v>
      </c>
      <c r="B303" s="194" t="str">
        <f>CONCATENATE(G303,"-",K303)</f>
        <v>Gülle-</v>
      </c>
      <c r="C303" s="262"/>
      <c r="D303" s="263"/>
      <c r="E303" s="264"/>
      <c r="F303" s="265"/>
      <c r="G303" s="342" t="s">
        <v>239</v>
      </c>
      <c r="H303" s="266"/>
      <c r="I303" s="267"/>
      <c r="J303" s="267"/>
      <c r="K303" s="268"/>
      <c r="L303" s="436"/>
      <c r="M303" s="340"/>
      <c r="N303" s="119"/>
    </row>
    <row r="304" spans="1:14" s="195" customFormat="1" ht="28.5" customHeight="1">
      <c r="A304" s="269">
        <v>76.764705882353</v>
      </c>
      <c r="B304" s="194" t="str">
        <f>CONCATENATE(G304,"-",K304)</f>
        <v>Uzun-</v>
      </c>
      <c r="C304" s="262"/>
      <c r="D304" s="263"/>
      <c r="E304" s="264"/>
      <c r="F304" s="265"/>
      <c r="G304" s="342" t="s">
        <v>240</v>
      </c>
      <c r="H304" s="266"/>
      <c r="I304" s="267"/>
      <c r="J304" s="267"/>
      <c r="K304" s="268"/>
      <c r="L304" s="436"/>
      <c r="M304" s="340"/>
      <c r="N304" s="119"/>
    </row>
    <row r="305" spans="1:14" s="195" customFormat="1" ht="28.5" customHeight="1">
      <c r="A305" s="269">
        <v>77.0117647058824</v>
      </c>
      <c r="B305" s="194" t="str">
        <f>CONCATENATE(G305,"-",K305)</f>
        <v>Yüksek-</v>
      </c>
      <c r="C305" s="262"/>
      <c r="D305" s="263"/>
      <c r="E305" s="264"/>
      <c r="F305" s="265"/>
      <c r="G305" s="342" t="s">
        <v>241</v>
      </c>
      <c r="H305" s="266"/>
      <c r="I305" s="267"/>
      <c r="J305" s="267"/>
      <c r="K305" s="268"/>
      <c r="L305" s="436"/>
      <c r="M305" s="340"/>
      <c r="N305" s="119"/>
    </row>
    <row r="306" spans="1:14" s="195" customFormat="1" ht="63.75" customHeight="1">
      <c r="A306" s="269">
        <v>77.2588235294118</v>
      </c>
      <c r="B306" s="194" t="str">
        <f>CONCATENATE(G306,"-",I306,"-",J306)</f>
        <v>4X100M--</v>
      </c>
      <c r="C306" s="262"/>
      <c r="D306" s="263"/>
      <c r="E306" s="264"/>
      <c r="F306" s="265"/>
      <c r="G306" s="342" t="s">
        <v>201</v>
      </c>
      <c r="H306" s="266"/>
      <c r="I306" s="267"/>
      <c r="J306" s="267"/>
      <c r="K306" s="268"/>
      <c r="L306" s="436"/>
      <c r="M306" s="340"/>
      <c r="N306" s="119"/>
    </row>
    <row r="307" spans="1:14" s="195" customFormat="1" ht="27.75" customHeight="1">
      <c r="A307" s="269">
        <v>77.5058823529412</v>
      </c>
      <c r="B307" s="194" t="str">
        <f>CONCATENATE(G307,"-",I307,"-",J307)</f>
        <v>5000m.--</v>
      </c>
      <c r="C307" s="262"/>
      <c r="D307" s="263"/>
      <c r="E307" s="264"/>
      <c r="F307" s="265"/>
      <c r="G307" s="342" t="s">
        <v>285</v>
      </c>
      <c r="H307" s="266"/>
      <c r="I307" s="267"/>
      <c r="J307" s="267"/>
      <c r="K307" s="268"/>
      <c r="L307" s="436"/>
      <c r="M307" s="340"/>
      <c r="N307" s="119"/>
    </row>
    <row r="308" spans="1:13" s="119" customFormat="1" ht="28.5" customHeight="1">
      <c r="A308" s="269">
        <v>77.7529411764706</v>
      </c>
      <c r="B308" s="194" t="str">
        <f>CONCATENATE(G308,"-",I308,"-",J308)</f>
        <v>100m.--</v>
      </c>
      <c r="C308" s="255"/>
      <c r="D308" s="256"/>
      <c r="E308" s="257"/>
      <c r="F308" s="258"/>
      <c r="G308" s="341" t="s">
        <v>238</v>
      </c>
      <c r="H308" s="259"/>
      <c r="I308" s="260"/>
      <c r="J308" s="260"/>
      <c r="K308" s="261"/>
      <c r="L308" s="436">
        <v>39</v>
      </c>
      <c r="M308" s="339"/>
    </row>
    <row r="309" spans="1:13" s="119" customFormat="1" ht="28.5" customHeight="1">
      <c r="A309" s="269">
        <v>78</v>
      </c>
      <c r="B309" s="194" t="str">
        <f>CONCATENATE(G309,"-",I309,"-",J309)</f>
        <v>110m.Eng.--</v>
      </c>
      <c r="C309" s="255"/>
      <c r="D309" s="256"/>
      <c r="E309" s="257"/>
      <c r="F309" s="258"/>
      <c r="G309" s="341" t="s">
        <v>461</v>
      </c>
      <c r="H309" s="259"/>
      <c r="I309" s="260"/>
      <c r="J309" s="260"/>
      <c r="K309" s="261"/>
      <c r="L309" s="436"/>
      <c r="M309" s="339"/>
    </row>
    <row r="310" spans="1:13" s="119" customFormat="1" ht="28.5" customHeight="1">
      <c r="A310" s="269">
        <v>78.2470588235294</v>
      </c>
      <c r="B310" s="194" t="str">
        <f>CONCATENATE(G310,"-",I310,"-",J310)</f>
        <v>1500m.--</v>
      </c>
      <c r="C310" s="255"/>
      <c r="D310" s="256"/>
      <c r="E310" s="257"/>
      <c r="F310" s="258"/>
      <c r="G310" s="341" t="s">
        <v>310</v>
      </c>
      <c r="H310" s="259"/>
      <c r="I310" s="260"/>
      <c r="J310" s="260"/>
      <c r="K310" s="261"/>
      <c r="L310" s="436"/>
      <c r="M310" s="339"/>
    </row>
    <row r="311" spans="1:13" s="119" customFormat="1" ht="28.5" customHeight="1">
      <c r="A311" s="269">
        <v>78.4941176470588</v>
      </c>
      <c r="B311" s="194" t="str">
        <f>CONCATENATE(G311,"-",K311)</f>
        <v>Gülle-</v>
      </c>
      <c r="C311" s="255"/>
      <c r="D311" s="256"/>
      <c r="E311" s="257"/>
      <c r="F311" s="258"/>
      <c r="G311" s="341" t="s">
        <v>239</v>
      </c>
      <c r="H311" s="259"/>
      <c r="I311" s="260"/>
      <c r="J311" s="260"/>
      <c r="K311" s="261"/>
      <c r="L311" s="436"/>
      <c r="M311" s="339"/>
    </row>
    <row r="312" spans="1:13" s="119" customFormat="1" ht="28.5" customHeight="1">
      <c r="A312" s="269">
        <v>78.7411764705883</v>
      </c>
      <c r="B312" s="194" t="str">
        <f>CONCATENATE(G312,"-",K312)</f>
        <v>Uzun-</v>
      </c>
      <c r="C312" s="255"/>
      <c r="D312" s="256"/>
      <c r="E312" s="257"/>
      <c r="F312" s="258"/>
      <c r="G312" s="341" t="s">
        <v>240</v>
      </c>
      <c r="H312" s="259"/>
      <c r="I312" s="260"/>
      <c r="J312" s="260"/>
      <c r="K312" s="261"/>
      <c r="L312" s="436"/>
      <c r="M312" s="339"/>
    </row>
    <row r="313" spans="1:13" s="119" customFormat="1" ht="28.5" customHeight="1">
      <c r="A313" s="269">
        <v>78.9882352941177</v>
      </c>
      <c r="B313" s="194" t="str">
        <f>CONCATENATE(G313,"-",K313)</f>
        <v>Yüksek-</v>
      </c>
      <c r="C313" s="255"/>
      <c r="D313" s="256"/>
      <c r="E313" s="257"/>
      <c r="F313" s="258"/>
      <c r="G313" s="341" t="s">
        <v>241</v>
      </c>
      <c r="H313" s="259"/>
      <c r="I313" s="260"/>
      <c r="J313" s="260"/>
      <c r="K313" s="261"/>
      <c r="L313" s="436"/>
      <c r="M313" s="339"/>
    </row>
    <row r="314" spans="1:13" s="119" customFormat="1" ht="81.75" customHeight="1">
      <c r="A314" s="269">
        <v>79.2352941176471</v>
      </c>
      <c r="B314" s="194" t="str">
        <f>CONCATENATE(G314,"-",I314,"-",J314)</f>
        <v>4X100M--</v>
      </c>
      <c r="C314" s="255"/>
      <c r="D314" s="256"/>
      <c r="E314" s="257"/>
      <c r="F314" s="258"/>
      <c r="G314" s="341" t="s">
        <v>201</v>
      </c>
      <c r="H314" s="259"/>
      <c r="I314" s="260"/>
      <c r="J314" s="260"/>
      <c r="K314" s="261"/>
      <c r="L314" s="436"/>
      <c r="M314" s="339"/>
    </row>
    <row r="315" spans="1:13" s="119" customFormat="1" ht="31.5" customHeight="1">
      <c r="A315" s="269">
        <v>79.4823529411765</v>
      </c>
      <c r="B315" s="194" t="str">
        <f>CONCATENATE(G315,"-",I315,"-",J315)</f>
        <v>5000m.--</v>
      </c>
      <c r="C315" s="255"/>
      <c r="D315" s="256"/>
      <c r="E315" s="257"/>
      <c r="F315" s="258"/>
      <c r="G315" s="341" t="s">
        <v>285</v>
      </c>
      <c r="H315" s="259"/>
      <c r="I315" s="260"/>
      <c r="J315" s="260"/>
      <c r="K315" s="261"/>
      <c r="L315" s="436"/>
      <c r="M315" s="339"/>
    </row>
    <row r="316" spans="1:14" s="195" customFormat="1" ht="28.5" customHeight="1">
      <c r="A316" s="269">
        <v>79.7294117647059</v>
      </c>
      <c r="B316" s="194" t="str">
        <f>CONCATENATE(G316,"-",I316,"-",J316)</f>
        <v>100m.--</v>
      </c>
      <c r="C316" s="262"/>
      <c r="D316" s="263"/>
      <c r="E316" s="264"/>
      <c r="F316" s="265"/>
      <c r="G316" s="342" t="s">
        <v>238</v>
      </c>
      <c r="H316" s="266"/>
      <c r="I316" s="267"/>
      <c r="J316" s="267"/>
      <c r="K316" s="268"/>
      <c r="L316" s="436">
        <v>40</v>
      </c>
      <c r="M316" s="340"/>
      <c r="N316" s="119"/>
    </row>
    <row r="317" spans="1:14" s="195" customFormat="1" ht="28.5" customHeight="1">
      <c r="A317" s="269">
        <v>79.9764705882353</v>
      </c>
      <c r="B317" s="194" t="str">
        <f>CONCATENATE(G317,"-",I317,"-",J317)</f>
        <v>110m.Eng.--</v>
      </c>
      <c r="C317" s="262"/>
      <c r="D317" s="263"/>
      <c r="E317" s="264"/>
      <c r="F317" s="265"/>
      <c r="G317" s="342" t="s">
        <v>461</v>
      </c>
      <c r="H317" s="266"/>
      <c r="I317" s="267"/>
      <c r="J317" s="267"/>
      <c r="K317" s="268"/>
      <c r="L317" s="436"/>
      <c r="M317" s="340"/>
      <c r="N317" s="119"/>
    </row>
    <row r="318" spans="1:14" s="195" customFormat="1" ht="28.5" customHeight="1">
      <c r="A318" s="269">
        <v>80.2235294117647</v>
      </c>
      <c r="B318" s="194" t="str">
        <f>CONCATENATE(G318,"-",I318,"-",J318)</f>
        <v>1500m.--</v>
      </c>
      <c r="C318" s="262"/>
      <c r="D318" s="263"/>
      <c r="E318" s="264"/>
      <c r="F318" s="265"/>
      <c r="G318" s="342" t="s">
        <v>310</v>
      </c>
      <c r="H318" s="266"/>
      <c r="I318" s="267"/>
      <c r="J318" s="267"/>
      <c r="K318" s="268"/>
      <c r="L318" s="436"/>
      <c r="M318" s="340"/>
      <c r="N318" s="119"/>
    </row>
    <row r="319" spans="1:14" s="195" customFormat="1" ht="28.5" customHeight="1">
      <c r="A319" s="269">
        <v>80.4705882352941</v>
      </c>
      <c r="B319" s="194" t="str">
        <f>CONCATENATE(G319,"-",K319)</f>
        <v>Gülle-</v>
      </c>
      <c r="C319" s="262"/>
      <c r="D319" s="263"/>
      <c r="E319" s="264"/>
      <c r="F319" s="265"/>
      <c r="G319" s="342" t="s">
        <v>239</v>
      </c>
      <c r="H319" s="266"/>
      <c r="I319" s="267"/>
      <c r="J319" s="267"/>
      <c r="K319" s="268"/>
      <c r="L319" s="436"/>
      <c r="M319" s="340"/>
      <c r="N319" s="119"/>
    </row>
    <row r="320" spans="1:14" s="195" customFormat="1" ht="28.5" customHeight="1">
      <c r="A320" s="269">
        <v>80.7176470588236</v>
      </c>
      <c r="B320" s="194" t="str">
        <f>CONCATENATE(G320,"-",K320)</f>
        <v>Uzun-</v>
      </c>
      <c r="C320" s="262"/>
      <c r="D320" s="263"/>
      <c r="E320" s="264"/>
      <c r="F320" s="265"/>
      <c r="G320" s="342" t="s">
        <v>240</v>
      </c>
      <c r="H320" s="266"/>
      <c r="I320" s="267"/>
      <c r="J320" s="267"/>
      <c r="K320" s="268"/>
      <c r="L320" s="436"/>
      <c r="M320" s="340"/>
      <c r="N320" s="119"/>
    </row>
    <row r="321" spans="1:14" s="195" customFormat="1" ht="28.5" customHeight="1">
      <c r="A321" s="269">
        <v>80.964705882353</v>
      </c>
      <c r="B321" s="194" t="str">
        <f>CONCATENATE(G321,"-",K321)</f>
        <v>Yüksek-</v>
      </c>
      <c r="C321" s="262"/>
      <c r="D321" s="263"/>
      <c r="E321" s="264"/>
      <c r="F321" s="265"/>
      <c r="G321" s="342" t="s">
        <v>241</v>
      </c>
      <c r="H321" s="266"/>
      <c r="I321" s="267"/>
      <c r="J321" s="267"/>
      <c r="K321" s="268"/>
      <c r="L321" s="436"/>
      <c r="M321" s="340"/>
      <c r="N321" s="119"/>
    </row>
    <row r="322" spans="1:14" s="195" customFormat="1" ht="63.75" customHeight="1">
      <c r="A322" s="269">
        <v>81.2117647058824</v>
      </c>
      <c r="B322" s="194" t="str">
        <f>CONCATENATE(G322,"-",I322,"-",J322)</f>
        <v>4X100M--</v>
      </c>
      <c r="C322" s="262"/>
      <c r="D322" s="263"/>
      <c r="E322" s="264"/>
      <c r="F322" s="265"/>
      <c r="G322" s="342" t="s">
        <v>201</v>
      </c>
      <c r="H322" s="266"/>
      <c r="I322" s="267"/>
      <c r="J322" s="267"/>
      <c r="K322" s="268"/>
      <c r="L322" s="436"/>
      <c r="M322" s="340"/>
      <c r="N322" s="119"/>
    </row>
    <row r="323" spans="1:14" s="195" customFormat="1" ht="27.75" customHeight="1">
      <c r="A323" s="269">
        <v>81.4588235294118</v>
      </c>
      <c r="B323" s="194" t="str">
        <f>CONCATENATE(G323,"-",I323,"-",J323)</f>
        <v>5000m.--</v>
      </c>
      <c r="C323" s="262"/>
      <c r="D323" s="263"/>
      <c r="E323" s="264"/>
      <c r="F323" s="265"/>
      <c r="G323" s="342" t="s">
        <v>285</v>
      </c>
      <c r="H323" s="266"/>
      <c r="I323" s="267"/>
      <c r="J323" s="267"/>
      <c r="K323" s="268"/>
      <c r="L323" s="436"/>
      <c r="M323" s="340"/>
      <c r="N323" s="119"/>
    </row>
    <row r="324" spans="1:13" s="119" customFormat="1" ht="28.5" customHeight="1">
      <c r="A324" s="269">
        <v>81.7058823529412</v>
      </c>
      <c r="B324" s="194" t="str">
        <f>CONCATENATE(G324,"-",I324,"-",J324)</f>
        <v>100m.--</v>
      </c>
      <c r="C324" s="255"/>
      <c r="D324" s="256"/>
      <c r="E324" s="257"/>
      <c r="F324" s="258"/>
      <c r="G324" s="341" t="s">
        <v>238</v>
      </c>
      <c r="H324" s="259"/>
      <c r="I324" s="260"/>
      <c r="J324" s="260"/>
      <c r="K324" s="261"/>
      <c r="L324" s="436">
        <v>41</v>
      </c>
      <c r="M324" s="339"/>
    </row>
    <row r="325" spans="1:13" s="119" customFormat="1" ht="28.5" customHeight="1">
      <c r="A325" s="269">
        <v>81.9529411764706</v>
      </c>
      <c r="B325" s="194" t="str">
        <f>CONCATENATE(G325,"-",I325,"-",J325)</f>
        <v>110m.Eng.--</v>
      </c>
      <c r="C325" s="255"/>
      <c r="D325" s="256"/>
      <c r="E325" s="257"/>
      <c r="F325" s="258"/>
      <c r="G325" s="341" t="s">
        <v>461</v>
      </c>
      <c r="H325" s="259"/>
      <c r="I325" s="260"/>
      <c r="J325" s="260"/>
      <c r="K325" s="261"/>
      <c r="L325" s="436"/>
      <c r="M325" s="339"/>
    </row>
    <row r="326" spans="1:13" s="119" customFormat="1" ht="28.5" customHeight="1">
      <c r="A326" s="269">
        <v>82.2</v>
      </c>
      <c r="B326" s="194" t="str">
        <f>CONCATENATE(G326,"-",I326,"-",J326)</f>
        <v>1500m.--</v>
      </c>
      <c r="C326" s="255"/>
      <c r="D326" s="256"/>
      <c r="E326" s="257"/>
      <c r="F326" s="258"/>
      <c r="G326" s="341" t="s">
        <v>310</v>
      </c>
      <c r="H326" s="259"/>
      <c r="I326" s="260"/>
      <c r="J326" s="260"/>
      <c r="K326" s="261"/>
      <c r="L326" s="436"/>
      <c r="M326" s="339"/>
    </row>
    <row r="327" spans="1:13" s="119" customFormat="1" ht="28.5" customHeight="1">
      <c r="A327" s="269">
        <v>82.4470588235294</v>
      </c>
      <c r="B327" s="194" t="str">
        <f>CONCATENATE(G327,"-",K327)</f>
        <v>Gülle-</v>
      </c>
      <c r="C327" s="255"/>
      <c r="D327" s="256"/>
      <c r="E327" s="257"/>
      <c r="F327" s="258"/>
      <c r="G327" s="341" t="s">
        <v>239</v>
      </c>
      <c r="H327" s="259"/>
      <c r="I327" s="260"/>
      <c r="J327" s="260"/>
      <c r="K327" s="261"/>
      <c r="L327" s="436"/>
      <c r="M327" s="339"/>
    </row>
    <row r="328" spans="1:13" s="119" customFormat="1" ht="28.5" customHeight="1">
      <c r="A328" s="269">
        <v>82.6941176470588</v>
      </c>
      <c r="B328" s="194" t="str">
        <f>CONCATENATE(G328,"-",K328)</f>
        <v>Uzun-</v>
      </c>
      <c r="C328" s="255"/>
      <c r="D328" s="256"/>
      <c r="E328" s="257"/>
      <c r="F328" s="258"/>
      <c r="G328" s="341" t="s">
        <v>240</v>
      </c>
      <c r="H328" s="259"/>
      <c r="I328" s="260"/>
      <c r="J328" s="260"/>
      <c r="K328" s="261"/>
      <c r="L328" s="436"/>
      <c r="M328" s="339"/>
    </row>
    <row r="329" spans="1:13" s="119" customFormat="1" ht="28.5" customHeight="1">
      <c r="A329" s="269">
        <v>82.9411764705883</v>
      </c>
      <c r="B329" s="194" t="str">
        <f>CONCATENATE(G329,"-",K329)</f>
        <v>Yüksek-</v>
      </c>
      <c r="C329" s="255"/>
      <c r="D329" s="256"/>
      <c r="E329" s="257"/>
      <c r="F329" s="258"/>
      <c r="G329" s="341" t="s">
        <v>241</v>
      </c>
      <c r="H329" s="259"/>
      <c r="I329" s="260"/>
      <c r="J329" s="260"/>
      <c r="K329" s="261"/>
      <c r="L329" s="436"/>
      <c r="M329" s="339"/>
    </row>
    <row r="330" spans="1:13" s="119" customFormat="1" ht="81.75" customHeight="1">
      <c r="A330" s="269">
        <v>83.1882352941177</v>
      </c>
      <c r="B330" s="194" t="str">
        <f>CONCATENATE(G330,"-",I330,"-",J330)</f>
        <v>4X100M--</v>
      </c>
      <c r="C330" s="255"/>
      <c r="D330" s="256"/>
      <c r="E330" s="257"/>
      <c r="F330" s="258"/>
      <c r="G330" s="341" t="s">
        <v>201</v>
      </c>
      <c r="H330" s="259"/>
      <c r="I330" s="260"/>
      <c r="J330" s="260"/>
      <c r="K330" s="261"/>
      <c r="L330" s="436"/>
      <c r="M330" s="339"/>
    </row>
    <row r="331" spans="1:13" s="119" customFormat="1" ht="31.5" customHeight="1">
      <c r="A331" s="269">
        <v>83.4352941176471</v>
      </c>
      <c r="B331" s="194" t="str">
        <f>CONCATENATE(G331,"-",I331,"-",J331)</f>
        <v>5000m.--</v>
      </c>
      <c r="C331" s="255"/>
      <c r="D331" s="256"/>
      <c r="E331" s="257"/>
      <c r="F331" s="258"/>
      <c r="G331" s="341" t="s">
        <v>285</v>
      </c>
      <c r="H331" s="259"/>
      <c r="I331" s="260"/>
      <c r="J331" s="260"/>
      <c r="K331" s="261"/>
      <c r="L331" s="436"/>
      <c r="M331" s="339"/>
    </row>
    <row r="332" spans="1:14" s="195" customFormat="1" ht="28.5" customHeight="1">
      <c r="A332" s="269">
        <v>83.6823529411765</v>
      </c>
      <c r="B332" s="194" t="str">
        <f>CONCATENATE(G332,"-",I332,"-",J332)</f>
        <v>100m.--</v>
      </c>
      <c r="C332" s="262"/>
      <c r="D332" s="263"/>
      <c r="E332" s="264"/>
      <c r="F332" s="265"/>
      <c r="G332" s="342" t="s">
        <v>238</v>
      </c>
      <c r="H332" s="266"/>
      <c r="I332" s="267"/>
      <c r="J332" s="267"/>
      <c r="K332" s="268"/>
      <c r="L332" s="436">
        <v>42</v>
      </c>
      <c r="M332" s="340"/>
      <c r="N332" s="119"/>
    </row>
    <row r="333" spans="1:14" s="195" customFormat="1" ht="28.5" customHeight="1">
      <c r="A333" s="269">
        <v>83.9294117647059</v>
      </c>
      <c r="B333" s="194" t="str">
        <f>CONCATENATE(G333,"-",I333,"-",J333)</f>
        <v>110m.Eng.--</v>
      </c>
      <c r="C333" s="262"/>
      <c r="D333" s="263"/>
      <c r="E333" s="264"/>
      <c r="F333" s="265"/>
      <c r="G333" s="342" t="s">
        <v>461</v>
      </c>
      <c r="H333" s="266"/>
      <c r="I333" s="267"/>
      <c r="J333" s="267"/>
      <c r="K333" s="268"/>
      <c r="L333" s="436"/>
      <c r="M333" s="340"/>
      <c r="N333" s="119"/>
    </row>
    <row r="334" spans="1:14" s="195" customFormat="1" ht="28.5" customHeight="1">
      <c r="A334" s="269">
        <v>84.1764705882353</v>
      </c>
      <c r="B334" s="194" t="str">
        <f>CONCATENATE(G334,"-",I334,"-",J334)</f>
        <v>1500m.--</v>
      </c>
      <c r="C334" s="262"/>
      <c r="D334" s="263"/>
      <c r="E334" s="264"/>
      <c r="F334" s="265"/>
      <c r="G334" s="342" t="s">
        <v>310</v>
      </c>
      <c r="H334" s="266"/>
      <c r="I334" s="267"/>
      <c r="J334" s="267"/>
      <c r="K334" s="268"/>
      <c r="L334" s="436"/>
      <c r="M334" s="340"/>
      <c r="N334" s="119"/>
    </row>
    <row r="335" spans="1:14" s="195" customFormat="1" ht="28.5" customHeight="1">
      <c r="A335" s="269">
        <v>84.4235294117647</v>
      </c>
      <c r="B335" s="194" t="str">
        <f>CONCATENATE(G335,"-",K335)</f>
        <v>Gülle-</v>
      </c>
      <c r="C335" s="262"/>
      <c r="D335" s="263"/>
      <c r="E335" s="264"/>
      <c r="F335" s="265"/>
      <c r="G335" s="342" t="s">
        <v>239</v>
      </c>
      <c r="H335" s="266"/>
      <c r="I335" s="267"/>
      <c r="J335" s="267"/>
      <c r="K335" s="268"/>
      <c r="L335" s="436"/>
      <c r="M335" s="340"/>
      <c r="N335" s="119"/>
    </row>
    <row r="336" spans="1:14" s="195" customFormat="1" ht="28.5" customHeight="1">
      <c r="A336" s="269">
        <v>84.6705882352941</v>
      </c>
      <c r="B336" s="194" t="str">
        <f>CONCATENATE(G336,"-",K336)</f>
        <v>Uzun-</v>
      </c>
      <c r="C336" s="262"/>
      <c r="D336" s="263"/>
      <c r="E336" s="264"/>
      <c r="F336" s="265"/>
      <c r="G336" s="342" t="s">
        <v>240</v>
      </c>
      <c r="H336" s="266"/>
      <c r="I336" s="267"/>
      <c r="J336" s="267"/>
      <c r="K336" s="268"/>
      <c r="L336" s="436"/>
      <c r="M336" s="340"/>
      <c r="N336" s="119"/>
    </row>
    <row r="337" spans="1:14" s="195" customFormat="1" ht="28.5" customHeight="1">
      <c r="A337" s="269">
        <v>84.9176470588236</v>
      </c>
      <c r="B337" s="194" t="str">
        <f>CONCATENATE(G337,"-",K337)</f>
        <v>Yüksek-</v>
      </c>
      <c r="C337" s="262"/>
      <c r="D337" s="263"/>
      <c r="E337" s="264"/>
      <c r="F337" s="265"/>
      <c r="G337" s="342" t="s">
        <v>241</v>
      </c>
      <c r="H337" s="266"/>
      <c r="I337" s="267"/>
      <c r="J337" s="267"/>
      <c r="K337" s="268"/>
      <c r="L337" s="436"/>
      <c r="M337" s="340"/>
      <c r="N337" s="119"/>
    </row>
    <row r="338" spans="1:14" s="195" customFormat="1" ht="63.75" customHeight="1">
      <c r="A338" s="269">
        <v>85.164705882353</v>
      </c>
      <c r="B338" s="194" t="str">
        <f>CONCATENATE(G338,"-",I338,"-",J338)</f>
        <v>4X100M--</v>
      </c>
      <c r="C338" s="262"/>
      <c r="D338" s="263"/>
      <c r="E338" s="264"/>
      <c r="F338" s="265"/>
      <c r="G338" s="342" t="s">
        <v>201</v>
      </c>
      <c r="H338" s="266"/>
      <c r="I338" s="267"/>
      <c r="J338" s="267"/>
      <c r="K338" s="268"/>
      <c r="L338" s="436"/>
      <c r="M338" s="340"/>
      <c r="N338" s="119"/>
    </row>
    <row r="339" spans="1:14" s="195" customFormat="1" ht="27.75" customHeight="1">
      <c r="A339" s="269">
        <v>85.4117647058824</v>
      </c>
      <c r="B339" s="194" t="str">
        <f>CONCATENATE(G339,"-",I339,"-",J339)</f>
        <v>5000m.--</v>
      </c>
      <c r="C339" s="262"/>
      <c r="D339" s="263"/>
      <c r="E339" s="264"/>
      <c r="F339" s="265"/>
      <c r="G339" s="342" t="s">
        <v>285</v>
      </c>
      <c r="H339" s="266"/>
      <c r="I339" s="267"/>
      <c r="J339" s="267"/>
      <c r="K339" s="268"/>
      <c r="L339" s="436"/>
      <c r="M339" s="340"/>
      <c r="N339" s="119"/>
    </row>
    <row r="340" spans="1:13" s="119" customFormat="1" ht="28.5" customHeight="1">
      <c r="A340" s="269">
        <v>85.6588235294118</v>
      </c>
      <c r="B340" s="194" t="str">
        <f>CONCATENATE(G340,"-",I340,"-",J340)</f>
        <v>100m.--</v>
      </c>
      <c r="C340" s="255"/>
      <c r="D340" s="256"/>
      <c r="E340" s="257"/>
      <c r="F340" s="258"/>
      <c r="G340" s="341" t="s">
        <v>238</v>
      </c>
      <c r="H340" s="259"/>
      <c r="I340" s="260"/>
      <c r="J340" s="260"/>
      <c r="K340" s="261"/>
      <c r="L340" s="436">
        <v>43</v>
      </c>
      <c r="M340" s="339"/>
    </row>
    <row r="341" spans="1:13" s="119" customFormat="1" ht="28.5" customHeight="1">
      <c r="A341" s="269">
        <v>85.9058823529412</v>
      </c>
      <c r="B341" s="194" t="str">
        <f>CONCATENATE(G341,"-",I341,"-",J341)</f>
        <v>110m.Eng.--</v>
      </c>
      <c r="C341" s="255"/>
      <c r="D341" s="256"/>
      <c r="E341" s="257"/>
      <c r="F341" s="258"/>
      <c r="G341" s="341" t="s">
        <v>461</v>
      </c>
      <c r="H341" s="259"/>
      <c r="I341" s="260"/>
      <c r="J341" s="260"/>
      <c r="K341" s="261"/>
      <c r="L341" s="436"/>
      <c r="M341" s="339"/>
    </row>
    <row r="342" spans="1:13" s="119" customFormat="1" ht="28.5" customHeight="1">
      <c r="A342" s="269">
        <v>86.1529411764706</v>
      </c>
      <c r="B342" s="194" t="str">
        <f>CONCATENATE(G342,"-",I342,"-",J342)</f>
        <v>1500m.--</v>
      </c>
      <c r="C342" s="255"/>
      <c r="D342" s="256"/>
      <c r="E342" s="257"/>
      <c r="F342" s="258"/>
      <c r="G342" s="341" t="s">
        <v>310</v>
      </c>
      <c r="H342" s="259"/>
      <c r="I342" s="260"/>
      <c r="J342" s="260"/>
      <c r="K342" s="261"/>
      <c r="L342" s="436"/>
      <c r="M342" s="339"/>
    </row>
    <row r="343" spans="1:13" s="119" customFormat="1" ht="28.5" customHeight="1">
      <c r="A343" s="269">
        <v>86.4</v>
      </c>
      <c r="B343" s="194" t="str">
        <f>CONCATENATE(G343,"-",K343)</f>
        <v>Gülle-</v>
      </c>
      <c r="C343" s="255"/>
      <c r="D343" s="256"/>
      <c r="E343" s="257"/>
      <c r="F343" s="258"/>
      <c r="G343" s="341" t="s">
        <v>239</v>
      </c>
      <c r="H343" s="259"/>
      <c r="I343" s="260"/>
      <c r="J343" s="260"/>
      <c r="K343" s="261"/>
      <c r="L343" s="436"/>
      <c r="M343" s="339"/>
    </row>
    <row r="344" spans="1:13" s="119" customFormat="1" ht="28.5" customHeight="1">
      <c r="A344" s="269">
        <v>86.6470588235294</v>
      </c>
      <c r="B344" s="194" t="str">
        <f>CONCATENATE(G344,"-",K344)</f>
        <v>Uzun-</v>
      </c>
      <c r="C344" s="255"/>
      <c r="D344" s="256"/>
      <c r="E344" s="257"/>
      <c r="F344" s="258"/>
      <c r="G344" s="341" t="s">
        <v>240</v>
      </c>
      <c r="H344" s="259"/>
      <c r="I344" s="260"/>
      <c r="J344" s="260"/>
      <c r="K344" s="261"/>
      <c r="L344" s="436"/>
      <c r="M344" s="339"/>
    </row>
    <row r="345" spans="1:13" s="119" customFormat="1" ht="28.5" customHeight="1">
      <c r="A345" s="269">
        <v>86.8941176470588</v>
      </c>
      <c r="B345" s="194" t="str">
        <f>CONCATENATE(G345,"-",K345)</f>
        <v>Yüksek-</v>
      </c>
      <c r="C345" s="255"/>
      <c r="D345" s="256"/>
      <c r="E345" s="257"/>
      <c r="F345" s="258"/>
      <c r="G345" s="341" t="s">
        <v>241</v>
      </c>
      <c r="H345" s="259"/>
      <c r="I345" s="260"/>
      <c r="J345" s="260"/>
      <c r="K345" s="261"/>
      <c r="L345" s="436"/>
      <c r="M345" s="339"/>
    </row>
    <row r="346" spans="1:13" s="119" customFormat="1" ht="81.75" customHeight="1">
      <c r="A346" s="269">
        <v>87.1411764705883</v>
      </c>
      <c r="B346" s="194" t="str">
        <f>CONCATENATE(G346,"-",I346,"-",J346)</f>
        <v>4X100M--</v>
      </c>
      <c r="C346" s="255"/>
      <c r="D346" s="256"/>
      <c r="E346" s="257"/>
      <c r="F346" s="258"/>
      <c r="G346" s="341" t="s">
        <v>201</v>
      </c>
      <c r="H346" s="259"/>
      <c r="I346" s="260"/>
      <c r="J346" s="260"/>
      <c r="K346" s="261"/>
      <c r="L346" s="436"/>
      <c r="M346" s="339"/>
    </row>
    <row r="347" spans="1:13" s="119" customFormat="1" ht="31.5" customHeight="1">
      <c r="A347" s="269">
        <v>87.3882352941177</v>
      </c>
      <c r="B347" s="194" t="str">
        <f>CONCATENATE(G347,"-",I347,"-",J347)</f>
        <v>5000m.--</v>
      </c>
      <c r="C347" s="255"/>
      <c r="D347" s="256"/>
      <c r="E347" s="257"/>
      <c r="F347" s="258"/>
      <c r="G347" s="341" t="s">
        <v>285</v>
      </c>
      <c r="H347" s="259"/>
      <c r="I347" s="260"/>
      <c r="J347" s="260"/>
      <c r="K347" s="261"/>
      <c r="L347" s="436"/>
      <c r="M347" s="339"/>
    </row>
    <row r="348" spans="1:14" s="195" customFormat="1" ht="28.5" customHeight="1">
      <c r="A348" s="269">
        <v>87.6352941176471</v>
      </c>
      <c r="B348" s="194" t="str">
        <f>CONCATENATE(G348,"-",I348,"-",J348)</f>
        <v>100m.--</v>
      </c>
      <c r="C348" s="262"/>
      <c r="D348" s="263"/>
      <c r="E348" s="264"/>
      <c r="F348" s="265"/>
      <c r="G348" s="342" t="s">
        <v>238</v>
      </c>
      <c r="H348" s="266"/>
      <c r="I348" s="267"/>
      <c r="J348" s="267"/>
      <c r="K348" s="268"/>
      <c r="L348" s="436">
        <v>44</v>
      </c>
      <c r="M348" s="340"/>
      <c r="N348" s="119"/>
    </row>
    <row r="349" spans="1:14" s="195" customFormat="1" ht="28.5" customHeight="1">
      <c r="A349" s="269">
        <v>87.8823529411765</v>
      </c>
      <c r="B349" s="194" t="str">
        <f>CONCATENATE(G349,"-",I349,"-",J349)</f>
        <v>110m.Eng.--</v>
      </c>
      <c r="C349" s="262"/>
      <c r="D349" s="263"/>
      <c r="E349" s="264"/>
      <c r="F349" s="265"/>
      <c r="G349" s="342" t="s">
        <v>461</v>
      </c>
      <c r="H349" s="266"/>
      <c r="I349" s="267"/>
      <c r="J349" s="267"/>
      <c r="K349" s="268"/>
      <c r="L349" s="436"/>
      <c r="M349" s="340"/>
      <c r="N349" s="119"/>
    </row>
    <row r="350" spans="1:14" s="195" customFormat="1" ht="28.5" customHeight="1">
      <c r="A350" s="269">
        <v>88.1294117647059</v>
      </c>
      <c r="B350" s="194" t="str">
        <f>CONCATENATE(G350,"-",I350,"-",J350)</f>
        <v>1500m.--</v>
      </c>
      <c r="C350" s="262"/>
      <c r="D350" s="263"/>
      <c r="E350" s="264"/>
      <c r="F350" s="265"/>
      <c r="G350" s="342" t="s">
        <v>310</v>
      </c>
      <c r="H350" s="266"/>
      <c r="I350" s="267"/>
      <c r="J350" s="267"/>
      <c r="K350" s="268"/>
      <c r="L350" s="436"/>
      <c r="M350" s="340"/>
      <c r="N350" s="119"/>
    </row>
    <row r="351" spans="1:14" s="195" customFormat="1" ht="28.5" customHeight="1">
      <c r="A351" s="269">
        <v>88.3764705882353</v>
      </c>
      <c r="B351" s="194" t="str">
        <f>CONCATENATE(G351,"-",K351)</f>
        <v>Gülle-</v>
      </c>
      <c r="C351" s="262"/>
      <c r="D351" s="263"/>
      <c r="E351" s="264"/>
      <c r="F351" s="265"/>
      <c r="G351" s="342" t="s">
        <v>239</v>
      </c>
      <c r="H351" s="266"/>
      <c r="I351" s="267"/>
      <c r="J351" s="267"/>
      <c r="K351" s="268"/>
      <c r="L351" s="436"/>
      <c r="M351" s="340"/>
      <c r="N351" s="119"/>
    </row>
    <row r="352" spans="1:14" s="195" customFormat="1" ht="28.5" customHeight="1">
      <c r="A352" s="269">
        <v>88.6235294117647</v>
      </c>
      <c r="B352" s="194" t="str">
        <f>CONCATENATE(G352,"-",K352)</f>
        <v>Uzun-</v>
      </c>
      <c r="C352" s="262"/>
      <c r="D352" s="263"/>
      <c r="E352" s="264"/>
      <c r="F352" s="265"/>
      <c r="G352" s="342" t="s">
        <v>240</v>
      </c>
      <c r="H352" s="266"/>
      <c r="I352" s="267"/>
      <c r="J352" s="267"/>
      <c r="K352" s="268"/>
      <c r="L352" s="436"/>
      <c r="M352" s="340"/>
      <c r="N352" s="119"/>
    </row>
    <row r="353" spans="1:14" s="195" customFormat="1" ht="28.5" customHeight="1">
      <c r="A353" s="269">
        <v>88.8705882352941</v>
      </c>
      <c r="B353" s="194" t="str">
        <f>CONCATENATE(G353,"-",K353)</f>
        <v>Yüksek-</v>
      </c>
      <c r="C353" s="262"/>
      <c r="D353" s="263"/>
      <c r="E353" s="264"/>
      <c r="F353" s="265"/>
      <c r="G353" s="342" t="s">
        <v>241</v>
      </c>
      <c r="H353" s="266"/>
      <c r="I353" s="267"/>
      <c r="J353" s="267"/>
      <c r="K353" s="268"/>
      <c r="L353" s="436"/>
      <c r="M353" s="340"/>
      <c r="N353" s="119"/>
    </row>
    <row r="354" spans="1:14" s="195" customFormat="1" ht="63.75" customHeight="1">
      <c r="A354" s="269">
        <v>89.1176470588235</v>
      </c>
      <c r="B354" s="194" t="str">
        <f>CONCATENATE(G354,"-",I354,"-",J354)</f>
        <v>4X100M--</v>
      </c>
      <c r="C354" s="262"/>
      <c r="D354" s="263"/>
      <c r="E354" s="264"/>
      <c r="F354" s="265"/>
      <c r="G354" s="342" t="s">
        <v>201</v>
      </c>
      <c r="H354" s="266"/>
      <c r="I354" s="267"/>
      <c r="J354" s="267"/>
      <c r="K354" s="268"/>
      <c r="L354" s="436"/>
      <c r="M354" s="340"/>
      <c r="N354" s="119"/>
    </row>
    <row r="355" spans="1:14" s="195" customFormat="1" ht="27.75" customHeight="1">
      <c r="A355" s="269">
        <v>89.364705882353</v>
      </c>
      <c r="B355" s="194" t="str">
        <f>CONCATENATE(G355,"-",I355,"-",J355)</f>
        <v>5000m.--</v>
      </c>
      <c r="C355" s="262"/>
      <c r="D355" s="263"/>
      <c r="E355" s="264"/>
      <c r="F355" s="265"/>
      <c r="G355" s="342" t="s">
        <v>285</v>
      </c>
      <c r="H355" s="266"/>
      <c r="I355" s="267"/>
      <c r="J355" s="267"/>
      <c r="K355" s="268"/>
      <c r="L355" s="436"/>
      <c r="M355" s="340"/>
      <c r="N355" s="119"/>
    </row>
    <row r="356" spans="1:13" s="119" customFormat="1" ht="28.5" customHeight="1">
      <c r="A356" s="269">
        <v>89.6117647058824</v>
      </c>
      <c r="B356" s="194" t="str">
        <f>CONCATENATE(G356,"-",I356,"-",J356)</f>
        <v>100m.--</v>
      </c>
      <c r="C356" s="255"/>
      <c r="D356" s="256"/>
      <c r="E356" s="257"/>
      <c r="F356" s="258"/>
      <c r="G356" s="341" t="s">
        <v>238</v>
      </c>
      <c r="H356" s="259"/>
      <c r="I356" s="260"/>
      <c r="J356" s="260"/>
      <c r="K356" s="261"/>
      <c r="L356" s="436">
        <v>45</v>
      </c>
      <c r="M356" s="339"/>
    </row>
    <row r="357" spans="1:13" s="119" customFormat="1" ht="28.5" customHeight="1">
      <c r="A357" s="269">
        <v>89.8588235294118</v>
      </c>
      <c r="B357" s="194" t="str">
        <f>CONCATENATE(G357,"-",I357,"-",J357)</f>
        <v>110m.Eng.--</v>
      </c>
      <c r="C357" s="255"/>
      <c r="D357" s="256"/>
      <c r="E357" s="257"/>
      <c r="F357" s="258"/>
      <c r="G357" s="341" t="s">
        <v>461</v>
      </c>
      <c r="H357" s="259"/>
      <c r="I357" s="260"/>
      <c r="J357" s="260"/>
      <c r="K357" s="261"/>
      <c r="L357" s="436"/>
      <c r="M357" s="339"/>
    </row>
    <row r="358" spans="1:13" s="119" customFormat="1" ht="28.5" customHeight="1">
      <c r="A358" s="269">
        <v>90.1058823529412</v>
      </c>
      <c r="B358" s="194" t="str">
        <f>CONCATENATE(G358,"-",I358,"-",J358)</f>
        <v>1500m.--</v>
      </c>
      <c r="C358" s="255"/>
      <c r="D358" s="256"/>
      <c r="E358" s="257"/>
      <c r="F358" s="258"/>
      <c r="G358" s="341" t="s">
        <v>310</v>
      </c>
      <c r="H358" s="259"/>
      <c r="I358" s="260"/>
      <c r="J358" s="260"/>
      <c r="K358" s="261"/>
      <c r="L358" s="436"/>
      <c r="M358" s="339"/>
    </row>
    <row r="359" spans="1:13" s="119" customFormat="1" ht="28.5" customHeight="1">
      <c r="A359" s="269">
        <v>90.3529411764706</v>
      </c>
      <c r="B359" s="194" t="str">
        <f>CONCATENATE(G359,"-",K359)</f>
        <v>Gülle-</v>
      </c>
      <c r="C359" s="255"/>
      <c r="D359" s="256"/>
      <c r="E359" s="257"/>
      <c r="F359" s="258"/>
      <c r="G359" s="341" t="s">
        <v>239</v>
      </c>
      <c r="H359" s="259"/>
      <c r="I359" s="260"/>
      <c r="J359" s="260"/>
      <c r="K359" s="261"/>
      <c r="L359" s="436"/>
      <c r="M359" s="339"/>
    </row>
    <row r="360" spans="1:13" s="119" customFormat="1" ht="28.5" customHeight="1">
      <c r="A360" s="269">
        <v>90.6</v>
      </c>
      <c r="B360" s="194" t="str">
        <f>CONCATENATE(G360,"-",K360)</f>
        <v>Uzun-</v>
      </c>
      <c r="C360" s="255"/>
      <c r="D360" s="256"/>
      <c r="E360" s="257"/>
      <c r="F360" s="258"/>
      <c r="G360" s="341" t="s">
        <v>240</v>
      </c>
      <c r="H360" s="259"/>
      <c r="I360" s="260"/>
      <c r="J360" s="260"/>
      <c r="K360" s="261"/>
      <c r="L360" s="436"/>
      <c r="M360" s="339"/>
    </row>
    <row r="361" spans="1:13" s="119" customFormat="1" ht="28.5" customHeight="1">
      <c r="A361" s="269">
        <v>90.8470588235294</v>
      </c>
      <c r="B361" s="194" t="str">
        <f>CONCATENATE(G361,"-",K361)</f>
        <v>Yüksek-</v>
      </c>
      <c r="C361" s="255"/>
      <c r="D361" s="256"/>
      <c r="E361" s="257"/>
      <c r="F361" s="258"/>
      <c r="G361" s="341" t="s">
        <v>241</v>
      </c>
      <c r="H361" s="259"/>
      <c r="I361" s="260"/>
      <c r="J361" s="260"/>
      <c r="K361" s="261"/>
      <c r="L361" s="436"/>
      <c r="M361" s="339"/>
    </row>
    <row r="362" spans="1:13" s="119" customFormat="1" ht="81.75" customHeight="1">
      <c r="A362" s="269">
        <v>91.0941176470588</v>
      </c>
      <c r="B362" s="194" t="str">
        <f>CONCATENATE(G362,"-",I362,"-",J362)</f>
        <v>4X100M--</v>
      </c>
      <c r="C362" s="255"/>
      <c r="D362" s="256"/>
      <c r="E362" s="257"/>
      <c r="F362" s="258"/>
      <c r="G362" s="341" t="s">
        <v>201</v>
      </c>
      <c r="H362" s="259"/>
      <c r="I362" s="260"/>
      <c r="J362" s="260"/>
      <c r="K362" s="261"/>
      <c r="L362" s="436"/>
      <c r="M362" s="339"/>
    </row>
    <row r="363" spans="1:13" s="119" customFormat="1" ht="31.5" customHeight="1">
      <c r="A363" s="269">
        <v>91.3411764705883</v>
      </c>
      <c r="B363" s="194" t="str">
        <f>CONCATENATE(G363,"-",I363,"-",J363)</f>
        <v>5000m.--</v>
      </c>
      <c r="C363" s="255"/>
      <c r="D363" s="256"/>
      <c r="E363" s="257"/>
      <c r="F363" s="258"/>
      <c r="G363" s="341" t="s">
        <v>285</v>
      </c>
      <c r="H363" s="259"/>
      <c r="I363" s="260"/>
      <c r="J363" s="260"/>
      <c r="K363" s="261"/>
      <c r="L363" s="436"/>
      <c r="M363" s="339"/>
    </row>
    <row r="364" spans="1:14" s="195" customFormat="1" ht="28.5" customHeight="1">
      <c r="A364" s="269">
        <v>91.5882352941177</v>
      </c>
      <c r="B364" s="194" t="str">
        <f>CONCATENATE(G364,"-",I364,"-",J364)</f>
        <v>100m.--</v>
      </c>
      <c r="C364" s="262"/>
      <c r="D364" s="263"/>
      <c r="E364" s="264"/>
      <c r="F364" s="265"/>
      <c r="G364" s="342" t="s">
        <v>238</v>
      </c>
      <c r="H364" s="266"/>
      <c r="I364" s="267"/>
      <c r="J364" s="267"/>
      <c r="K364" s="268"/>
      <c r="L364" s="436">
        <v>46</v>
      </c>
      <c r="M364" s="340"/>
      <c r="N364" s="119"/>
    </row>
    <row r="365" spans="1:14" s="195" customFormat="1" ht="28.5" customHeight="1">
      <c r="A365" s="269">
        <v>91.8352941176471</v>
      </c>
      <c r="B365" s="194" t="str">
        <f>CONCATENATE(G365,"-",I365,"-",J365)</f>
        <v>110m.Eng.--</v>
      </c>
      <c r="C365" s="262"/>
      <c r="D365" s="263"/>
      <c r="E365" s="264"/>
      <c r="F365" s="265"/>
      <c r="G365" s="342" t="s">
        <v>461</v>
      </c>
      <c r="H365" s="266"/>
      <c r="I365" s="267"/>
      <c r="J365" s="267"/>
      <c r="K365" s="268"/>
      <c r="L365" s="436"/>
      <c r="M365" s="340"/>
      <c r="N365" s="119"/>
    </row>
    <row r="366" spans="1:14" s="195" customFormat="1" ht="28.5" customHeight="1">
      <c r="A366" s="269">
        <v>92.0823529411765</v>
      </c>
      <c r="B366" s="194" t="str">
        <f>CONCATENATE(G366,"-",I366,"-",J366)</f>
        <v>1500m.--</v>
      </c>
      <c r="C366" s="262"/>
      <c r="D366" s="263"/>
      <c r="E366" s="264"/>
      <c r="F366" s="265"/>
      <c r="G366" s="342" t="s">
        <v>310</v>
      </c>
      <c r="H366" s="266"/>
      <c r="I366" s="267"/>
      <c r="J366" s="267"/>
      <c r="K366" s="268"/>
      <c r="L366" s="436"/>
      <c r="M366" s="340"/>
      <c r="N366" s="119"/>
    </row>
    <row r="367" spans="1:14" s="195" customFormat="1" ht="28.5" customHeight="1">
      <c r="A367" s="269">
        <v>92.3294117647059</v>
      </c>
      <c r="B367" s="194" t="str">
        <f>CONCATENATE(G367,"-",K367)</f>
        <v>Gülle-</v>
      </c>
      <c r="C367" s="262"/>
      <c r="D367" s="263"/>
      <c r="E367" s="264"/>
      <c r="F367" s="265"/>
      <c r="G367" s="342" t="s">
        <v>239</v>
      </c>
      <c r="H367" s="266"/>
      <c r="I367" s="267"/>
      <c r="J367" s="267"/>
      <c r="K367" s="268"/>
      <c r="L367" s="436"/>
      <c r="M367" s="340"/>
      <c r="N367" s="119"/>
    </row>
    <row r="368" spans="1:14" s="195" customFormat="1" ht="28.5" customHeight="1">
      <c r="A368" s="269">
        <v>92.5764705882353</v>
      </c>
      <c r="B368" s="194" t="str">
        <f>CONCATENATE(G368,"-",K368)</f>
        <v>Uzun-</v>
      </c>
      <c r="C368" s="262"/>
      <c r="D368" s="263"/>
      <c r="E368" s="264"/>
      <c r="F368" s="265"/>
      <c r="G368" s="342" t="s">
        <v>240</v>
      </c>
      <c r="H368" s="266"/>
      <c r="I368" s="267"/>
      <c r="J368" s="267"/>
      <c r="K368" s="268"/>
      <c r="L368" s="436"/>
      <c r="M368" s="340"/>
      <c r="N368" s="119"/>
    </row>
    <row r="369" spans="1:14" s="195" customFormat="1" ht="28.5" customHeight="1">
      <c r="A369" s="269">
        <v>92.8235294117647</v>
      </c>
      <c r="B369" s="194" t="str">
        <f>CONCATENATE(G369,"-",K369)</f>
        <v>Yüksek-</v>
      </c>
      <c r="C369" s="262"/>
      <c r="D369" s="263"/>
      <c r="E369" s="264"/>
      <c r="F369" s="265"/>
      <c r="G369" s="342" t="s">
        <v>241</v>
      </c>
      <c r="H369" s="266"/>
      <c r="I369" s="267"/>
      <c r="J369" s="267"/>
      <c r="K369" s="268"/>
      <c r="L369" s="436"/>
      <c r="M369" s="340"/>
      <c r="N369" s="119"/>
    </row>
    <row r="370" spans="1:14" s="195" customFormat="1" ht="63.75" customHeight="1">
      <c r="A370" s="269">
        <v>93.0705882352941</v>
      </c>
      <c r="B370" s="194" t="str">
        <f>CONCATENATE(G370,"-",I370,"-",J370)</f>
        <v>4X100M--</v>
      </c>
      <c r="C370" s="262"/>
      <c r="D370" s="263"/>
      <c r="E370" s="264"/>
      <c r="F370" s="265"/>
      <c r="G370" s="342" t="s">
        <v>201</v>
      </c>
      <c r="H370" s="266"/>
      <c r="I370" s="267"/>
      <c r="J370" s="267"/>
      <c r="K370" s="268"/>
      <c r="L370" s="436"/>
      <c r="M370" s="340"/>
      <c r="N370" s="119"/>
    </row>
    <row r="371" spans="1:14" s="195" customFormat="1" ht="27.75" customHeight="1">
      <c r="A371" s="269">
        <v>93.3176470588235</v>
      </c>
      <c r="B371" s="194" t="str">
        <f>CONCATENATE(G371,"-",I371,"-",J371)</f>
        <v>5000m.--</v>
      </c>
      <c r="C371" s="262"/>
      <c r="D371" s="263"/>
      <c r="E371" s="264"/>
      <c r="F371" s="265"/>
      <c r="G371" s="342" t="s">
        <v>285</v>
      </c>
      <c r="H371" s="266"/>
      <c r="I371" s="267"/>
      <c r="J371" s="267"/>
      <c r="K371" s="268"/>
      <c r="L371" s="436"/>
      <c r="M371" s="340"/>
      <c r="N371" s="119"/>
    </row>
    <row r="372" spans="1:13" s="119" customFormat="1" ht="28.5" customHeight="1">
      <c r="A372" s="269">
        <v>93.564705882353</v>
      </c>
      <c r="B372" s="194" t="str">
        <f>CONCATENATE(G372,"-",I372,"-",J372)</f>
        <v>100m.--</v>
      </c>
      <c r="C372" s="255"/>
      <c r="D372" s="256"/>
      <c r="E372" s="257"/>
      <c r="F372" s="258"/>
      <c r="G372" s="341" t="s">
        <v>238</v>
      </c>
      <c r="H372" s="259"/>
      <c r="I372" s="260"/>
      <c r="J372" s="260"/>
      <c r="K372" s="261"/>
      <c r="L372" s="436">
        <v>47</v>
      </c>
      <c r="M372" s="339"/>
    </row>
    <row r="373" spans="1:13" s="119" customFormat="1" ht="28.5" customHeight="1">
      <c r="A373" s="269">
        <v>93.8117647058824</v>
      </c>
      <c r="B373" s="194" t="str">
        <f>CONCATENATE(G373,"-",I373,"-",J373)</f>
        <v>110m.Eng.--</v>
      </c>
      <c r="C373" s="255"/>
      <c r="D373" s="256"/>
      <c r="E373" s="257"/>
      <c r="F373" s="258"/>
      <c r="G373" s="341" t="s">
        <v>461</v>
      </c>
      <c r="H373" s="259"/>
      <c r="I373" s="260"/>
      <c r="J373" s="260"/>
      <c r="K373" s="261"/>
      <c r="L373" s="436"/>
      <c r="M373" s="339"/>
    </row>
    <row r="374" spans="1:13" s="119" customFormat="1" ht="28.5" customHeight="1">
      <c r="A374" s="269">
        <v>94.0588235294118</v>
      </c>
      <c r="B374" s="194" t="str">
        <f>CONCATENATE(G374,"-",I374,"-",J374)</f>
        <v>1500m.--</v>
      </c>
      <c r="C374" s="255"/>
      <c r="D374" s="256"/>
      <c r="E374" s="257"/>
      <c r="F374" s="258"/>
      <c r="G374" s="341" t="s">
        <v>310</v>
      </c>
      <c r="H374" s="259"/>
      <c r="I374" s="260"/>
      <c r="J374" s="260"/>
      <c r="K374" s="261"/>
      <c r="L374" s="436"/>
      <c r="M374" s="339"/>
    </row>
    <row r="375" spans="1:13" s="119" customFormat="1" ht="28.5" customHeight="1">
      <c r="A375" s="269">
        <v>94.3058823529412</v>
      </c>
      <c r="B375" s="194" t="str">
        <f>CONCATENATE(G375,"-",K375)</f>
        <v>Gülle-</v>
      </c>
      <c r="C375" s="255"/>
      <c r="D375" s="256"/>
      <c r="E375" s="257"/>
      <c r="F375" s="258"/>
      <c r="G375" s="341" t="s">
        <v>239</v>
      </c>
      <c r="H375" s="259"/>
      <c r="I375" s="260"/>
      <c r="J375" s="260"/>
      <c r="K375" s="261"/>
      <c r="L375" s="436"/>
      <c r="M375" s="339"/>
    </row>
    <row r="376" spans="1:13" s="119" customFormat="1" ht="28.5" customHeight="1">
      <c r="A376" s="269">
        <v>94.5529411764706</v>
      </c>
      <c r="B376" s="194" t="str">
        <f>CONCATENATE(G376,"-",K376)</f>
        <v>Uzun-</v>
      </c>
      <c r="C376" s="255"/>
      <c r="D376" s="256"/>
      <c r="E376" s="257"/>
      <c r="F376" s="258"/>
      <c r="G376" s="341" t="s">
        <v>240</v>
      </c>
      <c r="H376" s="259"/>
      <c r="I376" s="260"/>
      <c r="J376" s="260"/>
      <c r="K376" s="261"/>
      <c r="L376" s="436"/>
      <c r="M376" s="339"/>
    </row>
    <row r="377" spans="1:13" s="119" customFormat="1" ht="28.5" customHeight="1">
      <c r="A377" s="269">
        <v>94.8</v>
      </c>
      <c r="B377" s="194" t="str">
        <f>CONCATENATE(G377,"-",K377)</f>
        <v>Yüksek-</v>
      </c>
      <c r="C377" s="255"/>
      <c r="D377" s="256"/>
      <c r="E377" s="257"/>
      <c r="F377" s="258"/>
      <c r="G377" s="341" t="s">
        <v>241</v>
      </c>
      <c r="H377" s="259"/>
      <c r="I377" s="260"/>
      <c r="J377" s="260"/>
      <c r="K377" s="261"/>
      <c r="L377" s="436"/>
      <c r="M377" s="339"/>
    </row>
    <row r="378" spans="1:13" s="119" customFormat="1" ht="81.75" customHeight="1">
      <c r="A378" s="269">
        <v>95.0470588235294</v>
      </c>
      <c r="B378" s="194" t="str">
        <f>CONCATENATE(G378,"-",I378,"-",J378)</f>
        <v>4X100M--</v>
      </c>
      <c r="C378" s="255"/>
      <c r="D378" s="256"/>
      <c r="E378" s="257"/>
      <c r="F378" s="258"/>
      <c r="G378" s="341" t="s">
        <v>201</v>
      </c>
      <c r="H378" s="259"/>
      <c r="I378" s="260"/>
      <c r="J378" s="260"/>
      <c r="K378" s="261"/>
      <c r="L378" s="436"/>
      <c r="M378" s="339"/>
    </row>
    <row r="379" spans="1:13" s="119" customFormat="1" ht="31.5" customHeight="1">
      <c r="A379" s="269">
        <v>95.2941176470588</v>
      </c>
      <c r="B379" s="194" t="str">
        <f>CONCATENATE(G379,"-",I379,"-",J379)</f>
        <v>5000m.--</v>
      </c>
      <c r="C379" s="255"/>
      <c r="D379" s="256"/>
      <c r="E379" s="257"/>
      <c r="F379" s="258"/>
      <c r="G379" s="341" t="s">
        <v>285</v>
      </c>
      <c r="H379" s="259"/>
      <c r="I379" s="260"/>
      <c r="J379" s="260"/>
      <c r="K379" s="261"/>
      <c r="L379" s="436"/>
      <c r="M379" s="339"/>
    </row>
    <row r="380" spans="1:14" s="195" customFormat="1" ht="28.5" customHeight="1">
      <c r="A380" s="269">
        <v>95.5411764705883</v>
      </c>
      <c r="B380" s="194" t="str">
        <f>CONCATENATE(G380,"-",I380,"-",J380)</f>
        <v>100m.--</v>
      </c>
      <c r="C380" s="262"/>
      <c r="D380" s="263"/>
      <c r="E380" s="264"/>
      <c r="F380" s="265"/>
      <c r="G380" s="342" t="s">
        <v>238</v>
      </c>
      <c r="H380" s="266"/>
      <c r="I380" s="267"/>
      <c r="J380" s="267"/>
      <c r="K380" s="268"/>
      <c r="L380" s="436">
        <v>48</v>
      </c>
      <c r="M380" s="340"/>
      <c r="N380" s="119"/>
    </row>
    <row r="381" spans="1:14" s="195" customFormat="1" ht="28.5" customHeight="1">
      <c r="A381" s="269">
        <v>95.7882352941177</v>
      </c>
      <c r="B381" s="194" t="str">
        <f>CONCATENATE(G381,"-",I381,"-",J381)</f>
        <v>110m.Eng.--</v>
      </c>
      <c r="C381" s="262"/>
      <c r="D381" s="263"/>
      <c r="E381" s="264"/>
      <c r="F381" s="265"/>
      <c r="G381" s="342" t="s">
        <v>461</v>
      </c>
      <c r="H381" s="266"/>
      <c r="I381" s="267"/>
      <c r="J381" s="267"/>
      <c r="K381" s="268"/>
      <c r="L381" s="436"/>
      <c r="M381" s="340"/>
      <c r="N381" s="119"/>
    </row>
    <row r="382" spans="1:14" s="195" customFormat="1" ht="28.5" customHeight="1">
      <c r="A382" s="269">
        <v>96.0352941176471</v>
      </c>
      <c r="B382" s="194" t="str">
        <f>CONCATENATE(G382,"-",I382,"-",J382)</f>
        <v>1500m.--</v>
      </c>
      <c r="C382" s="262"/>
      <c r="D382" s="263"/>
      <c r="E382" s="264"/>
      <c r="F382" s="265"/>
      <c r="G382" s="342" t="s">
        <v>310</v>
      </c>
      <c r="H382" s="266"/>
      <c r="I382" s="267"/>
      <c r="J382" s="267"/>
      <c r="K382" s="268"/>
      <c r="L382" s="436"/>
      <c r="M382" s="340"/>
      <c r="N382" s="119"/>
    </row>
    <row r="383" spans="1:14" s="195" customFormat="1" ht="28.5" customHeight="1">
      <c r="A383" s="269">
        <v>96.2823529411765</v>
      </c>
      <c r="B383" s="194" t="str">
        <f>CONCATENATE(G383,"-",K383)</f>
        <v>Gülle-</v>
      </c>
      <c r="C383" s="262"/>
      <c r="D383" s="263"/>
      <c r="E383" s="264"/>
      <c r="F383" s="265"/>
      <c r="G383" s="342" t="s">
        <v>239</v>
      </c>
      <c r="H383" s="266"/>
      <c r="I383" s="267"/>
      <c r="J383" s="267"/>
      <c r="K383" s="268"/>
      <c r="L383" s="436"/>
      <c r="M383" s="340"/>
      <c r="N383" s="119"/>
    </row>
    <row r="384" spans="1:14" s="195" customFormat="1" ht="28.5" customHeight="1">
      <c r="A384" s="269">
        <v>96.5294117647059</v>
      </c>
      <c r="B384" s="194" t="str">
        <f>CONCATENATE(G384,"-",K384)</f>
        <v>Uzun-</v>
      </c>
      <c r="C384" s="262"/>
      <c r="D384" s="263"/>
      <c r="E384" s="264"/>
      <c r="F384" s="265"/>
      <c r="G384" s="342" t="s">
        <v>240</v>
      </c>
      <c r="H384" s="266"/>
      <c r="I384" s="267"/>
      <c r="J384" s="267"/>
      <c r="K384" s="268"/>
      <c r="L384" s="436"/>
      <c r="M384" s="340"/>
      <c r="N384" s="119"/>
    </row>
    <row r="385" spans="1:14" s="195" customFormat="1" ht="28.5" customHeight="1">
      <c r="A385" s="269">
        <v>96.7764705882353</v>
      </c>
      <c r="B385" s="194" t="str">
        <f>CONCATENATE(G385,"-",K385)</f>
        <v>Yüksek-</v>
      </c>
      <c r="C385" s="262"/>
      <c r="D385" s="263"/>
      <c r="E385" s="264"/>
      <c r="F385" s="265"/>
      <c r="G385" s="342" t="s">
        <v>241</v>
      </c>
      <c r="H385" s="266"/>
      <c r="I385" s="267"/>
      <c r="J385" s="267"/>
      <c r="K385" s="268"/>
      <c r="L385" s="436"/>
      <c r="M385" s="340"/>
      <c r="N385" s="119"/>
    </row>
    <row r="386" spans="1:14" s="195" customFormat="1" ht="63.75" customHeight="1">
      <c r="A386" s="269">
        <v>97.0235294117647</v>
      </c>
      <c r="B386" s="194" t="str">
        <f>CONCATENATE(G386,"-",I386,"-",J386)</f>
        <v>4X100M--</v>
      </c>
      <c r="C386" s="262"/>
      <c r="D386" s="263"/>
      <c r="E386" s="264"/>
      <c r="F386" s="265"/>
      <c r="G386" s="342" t="s">
        <v>201</v>
      </c>
      <c r="H386" s="266"/>
      <c r="I386" s="267"/>
      <c r="J386" s="267"/>
      <c r="K386" s="268"/>
      <c r="L386" s="436"/>
      <c r="M386" s="340"/>
      <c r="N386" s="119"/>
    </row>
    <row r="387" spans="1:14" s="195" customFormat="1" ht="27.75" customHeight="1">
      <c r="A387" s="269">
        <v>97.2705882352941</v>
      </c>
      <c r="B387" s="194" t="str">
        <f>CONCATENATE(G387,"-",I387,"-",J387)</f>
        <v>5000m.--</v>
      </c>
      <c r="C387" s="262"/>
      <c r="D387" s="263"/>
      <c r="E387" s="264"/>
      <c r="F387" s="265"/>
      <c r="G387" s="342" t="s">
        <v>285</v>
      </c>
      <c r="H387" s="266"/>
      <c r="I387" s="267"/>
      <c r="J387" s="267"/>
      <c r="K387" s="268"/>
      <c r="L387" s="436"/>
      <c r="M387" s="340"/>
      <c r="N387" s="119"/>
    </row>
    <row r="388" spans="1:13" s="119" customFormat="1" ht="28.5" customHeight="1">
      <c r="A388" s="269">
        <v>97.5176470588236</v>
      </c>
      <c r="B388" s="194" t="str">
        <f>CONCATENATE(G388,"-",I388,"-",J388)</f>
        <v>100m.--</v>
      </c>
      <c r="C388" s="255"/>
      <c r="D388" s="256"/>
      <c r="E388" s="257"/>
      <c r="F388" s="258"/>
      <c r="G388" s="341" t="s">
        <v>238</v>
      </c>
      <c r="H388" s="259"/>
      <c r="I388" s="260"/>
      <c r="J388" s="260"/>
      <c r="K388" s="261"/>
      <c r="L388" s="436">
        <v>49</v>
      </c>
      <c r="M388" s="339"/>
    </row>
    <row r="389" spans="1:13" s="119" customFormat="1" ht="28.5" customHeight="1">
      <c r="A389" s="269">
        <v>97.764705882353</v>
      </c>
      <c r="B389" s="194" t="str">
        <f>CONCATENATE(G389,"-",I389,"-",J389)</f>
        <v>110m.Eng.--</v>
      </c>
      <c r="C389" s="255"/>
      <c r="D389" s="256"/>
      <c r="E389" s="257"/>
      <c r="F389" s="258"/>
      <c r="G389" s="341" t="s">
        <v>461</v>
      </c>
      <c r="H389" s="259"/>
      <c r="I389" s="260"/>
      <c r="J389" s="260"/>
      <c r="K389" s="261"/>
      <c r="L389" s="436"/>
      <c r="M389" s="339"/>
    </row>
    <row r="390" spans="1:13" s="119" customFormat="1" ht="28.5" customHeight="1">
      <c r="A390" s="269">
        <v>98.0117647058824</v>
      </c>
      <c r="B390" s="194" t="str">
        <f>CONCATENATE(G390,"-",I390,"-",J390)</f>
        <v>1500m.--</v>
      </c>
      <c r="C390" s="255"/>
      <c r="D390" s="256"/>
      <c r="E390" s="257"/>
      <c r="F390" s="258"/>
      <c r="G390" s="341" t="s">
        <v>310</v>
      </c>
      <c r="H390" s="259"/>
      <c r="I390" s="260"/>
      <c r="J390" s="260"/>
      <c r="K390" s="261"/>
      <c r="L390" s="436"/>
      <c r="M390" s="339"/>
    </row>
    <row r="391" spans="1:13" s="119" customFormat="1" ht="28.5" customHeight="1">
      <c r="A391" s="269">
        <v>98.2588235294118</v>
      </c>
      <c r="B391" s="194" t="str">
        <f>CONCATENATE(G391,"-",K391)</f>
        <v>Gülle-</v>
      </c>
      <c r="C391" s="255"/>
      <c r="D391" s="256"/>
      <c r="E391" s="257"/>
      <c r="F391" s="258"/>
      <c r="G391" s="341" t="s">
        <v>239</v>
      </c>
      <c r="H391" s="259"/>
      <c r="I391" s="260"/>
      <c r="J391" s="260"/>
      <c r="K391" s="261"/>
      <c r="L391" s="436"/>
      <c r="M391" s="339"/>
    </row>
    <row r="392" spans="1:13" s="119" customFormat="1" ht="28.5" customHeight="1">
      <c r="A392" s="269">
        <v>98.5058823529412</v>
      </c>
      <c r="B392" s="194" t="str">
        <f>CONCATENATE(G392,"-",K392)</f>
        <v>Uzun-</v>
      </c>
      <c r="C392" s="255"/>
      <c r="D392" s="256"/>
      <c r="E392" s="257"/>
      <c r="F392" s="258"/>
      <c r="G392" s="341" t="s">
        <v>240</v>
      </c>
      <c r="H392" s="259"/>
      <c r="I392" s="260"/>
      <c r="J392" s="260"/>
      <c r="K392" s="261"/>
      <c r="L392" s="436"/>
      <c r="M392" s="339"/>
    </row>
    <row r="393" spans="1:13" s="119" customFormat="1" ht="28.5" customHeight="1">
      <c r="A393" s="269">
        <v>98.7529411764706</v>
      </c>
      <c r="B393" s="194" t="str">
        <f>CONCATENATE(G393,"-",K393)</f>
        <v>Yüksek-</v>
      </c>
      <c r="C393" s="255"/>
      <c r="D393" s="256"/>
      <c r="E393" s="257"/>
      <c r="F393" s="258"/>
      <c r="G393" s="341" t="s">
        <v>241</v>
      </c>
      <c r="H393" s="259"/>
      <c r="I393" s="260"/>
      <c r="J393" s="260"/>
      <c r="K393" s="261"/>
      <c r="L393" s="436"/>
      <c r="M393" s="339"/>
    </row>
    <row r="394" spans="1:13" s="119" customFormat="1" ht="81.75" customHeight="1">
      <c r="A394" s="269">
        <v>99</v>
      </c>
      <c r="B394" s="194" t="str">
        <f>CONCATENATE(G394,"-",I394,"-",J394)</f>
        <v>4X100M--</v>
      </c>
      <c r="C394" s="255"/>
      <c r="D394" s="256"/>
      <c r="E394" s="257"/>
      <c r="F394" s="258"/>
      <c r="G394" s="341" t="s">
        <v>201</v>
      </c>
      <c r="H394" s="259"/>
      <c r="I394" s="260"/>
      <c r="J394" s="260"/>
      <c r="K394" s="261"/>
      <c r="L394" s="436"/>
      <c r="M394" s="339"/>
    </row>
    <row r="395" spans="1:13" s="119" customFormat="1" ht="31.5" customHeight="1">
      <c r="A395" s="269">
        <v>99.2470588235294</v>
      </c>
      <c r="B395" s="194" t="str">
        <f>CONCATENATE(G395,"-",I395,"-",J395)</f>
        <v>5000m.--</v>
      </c>
      <c r="C395" s="255"/>
      <c r="D395" s="256"/>
      <c r="E395" s="257"/>
      <c r="F395" s="258"/>
      <c r="G395" s="341" t="s">
        <v>285</v>
      </c>
      <c r="H395" s="259"/>
      <c r="I395" s="260"/>
      <c r="J395" s="260"/>
      <c r="K395" s="261"/>
      <c r="L395" s="436"/>
      <c r="M395" s="339"/>
    </row>
    <row r="396" spans="1:14" s="195" customFormat="1" ht="28.5" customHeight="1">
      <c r="A396" s="269">
        <v>99.4941176470589</v>
      </c>
      <c r="B396" s="194" t="str">
        <f>CONCATENATE(G396,"-",I396,"-",J396)</f>
        <v>100m.--</v>
      </c>
      <c r="C396" s="262"/>
      <c r="D396" s="263"/>
      <c r="E396" s="264"/>
      <c r="F396" s="265"/>
      <c r="G396" s="342" t="s">
        <v>238</v>
      </c>
      <c r="H396" s="266"/>
      <c r="I396" s="267"/>
      <c r="J396" s="267"/>
      <c r="K396" s="268"/>
      <c r="L396" s="436">
        <v>50</v>
      </c>
      <c r="M396" s="340"/>
      <c r="N396" s="119"/>
    </row>
    <row r="397" spans="1:14" s="195" customFormat="1" ht="28.5" customHeight="1">
      <c r="A397" s="269">
        <v>99.7411764705883</v>
      </c>
      <c r="B397" s="194" t="str">
        <f>CONCATENATE(G397,"-",I397,"-",J397)</f>
        <v>110m.Eng.--</v>
      </c>
      <c r="C397" s="262"/>
      <c r="D397" s="263"/>
      <c r="E397" s="264"/>
      <c r="F397" s="265"/>
      <c r="G397" s="342" t="s">
        <v>461</v>
      </c>
      <c r="H397" s="266"/>
      <c r="I397" s="267"/>
      <c r="J397" s="267"/>
      <c r="K397" s="268"/>
      <c r="L397" s="436"/>
      <c r="M397" s="340"/>
      <c r="N397" s="119"/>
    </row>
    <row r="398" spans="1:14" s="195" customFormat="1" ht="28.5" customHeight="1">
      <c r="A398" s="269">
        <v>99.9882352941177</v>
      </c>
      <c r="B398" s="194" t="str">
        <f>CONCATENATE(G398,"-",I398,"-",J398)</f>
        <v>1500m.--</v>
      </c>
      <c r="C398" s="262"/>
      <c r="D398" s="263"/>
      <c r="E398" s="264"/>
      <c r="F398" s="265"/>
      <c r="G398" s="342" t="s">
        <v>310</v>
      </c>
      <c r="H398" s="266"/>
      <c r="I398" s="267"/>
      <c r="J398" s="267"/>
      <c r="K398" s="268"/>
      <c r="L398" s="436"/>
      <c r="M398" s="340"/>
      <c r="N398" s="119"/>
    </row>
    <row r="399" spans="1:14" s="195" customFormat="1" ht="28.5" customHeight="1">
      <c r="A399" s="269">
        <v>100.235294117647</v>
      </c>
      <c r="B399" s="194" t="str">
        <f>CONCATENATE(G399,"-",K399)</f>
        <v>Gülle-</v>
      </c>
      <c r="C399" s="262"/>
      <c r="D399" s="263"/>
      <c r="E399" s="264"/>
      <c r="F399" s="265"/>
      <c r="G399" s="342" t="s">
        <v>239</v>
      </c>
      <c r="H399" s="266"/>
      <c r="I399" s="267"/>
      <c r="J399" s="267"/>
      <c r="K399" s="268"/>
      <c r="L399" s="436"/>
      <c r="M399" s="340"/>
      <c r="N399" s="119"/>
    </row>
    <row r="400" spans="1:14" s="195" customFormat="1" ht="28.5" customHeight="1">
      <c r="A400" s="269">
        <v>100.482352941177</v>
      </c>
      <c r="B400" s="194" t="str">
        <f>CONCATENATE(G400,"-",K400)</f>
        <v>Uzun-</v>
      </c>
      <c r="C400" s="262"/>
      <c r="D400" s="263"/>
      <c r="E400" s="264"/>
      <c r="F400" s="265"/>
      <c r="G400" s="342" t="s">
        <v>240</v>
      </c>
      <c r="H400" s="266"/>
      <c r="I400" s="267"/>
      <c r="J400" s="267"/>
      <c r="K400" s="268"/>
      <c r="L400" s="436"/>
      <c r="M400" s="340"/>
      <c r="N400" s="119"/>
    </row>
    <row r="401" spans="1:14" s="195" customFormat="1" ht="28.5" customHeight="1">
      <c r="A401" s="269">
        <v>100.729411764706</v>
      </c>
      <c r="B401" s="194" t="str">
        <f>CONCATENATE(G401,"-",K401)</f>
        <v>Yüksek-</v>
      </c>
      <c r="C401" s="262"/>
      <c r="D401" s="263"/>
      <c r="E401" s="264"/>
      <c r="F401" s="265"/>
      <c r="G401" s="342" t="s">
        <v>241</v>
      </c>
      <c r="H401" s="266"/>
      <c r="I401" s="267"/>
      <c r="J401" s="267"/>
      <c r="K401" s="268"/>
      <c r="L401" s="436"/>
      <c r="M401" s="340"/>
      <c r="N401" s="119"/>
    </row>
    <row r="402" spans="1:14" s="195" customFormat="1" ht="63.75" customHeight="1">
      <c r="A402" s="269">
        <v>100.976470588235</v>
      </c>
      <c r="B402" s="194" t="str">
        <f>CONCATENATE(G402,"-",I402,"-",J402)</f>
        <v>4X100M--</v>
      </c>
      <c r="C402" s="262"/>
      <c r="D402" s="263"/>
      <c r="E402" s="264"/>
      <c r="F402" s="265"/>
      <c r="G402" s="342" t="s">
        <v>201</v>
      </c>
      <c r="H402" s="266"/>
      <c r="I402" s="267"/>
      <c r="J402" s="267"/>
      <c r="K402" s="268"/>
      <c r="L402" s="436"/>
      <c r="M402" s="340"/>
      <c r="N402" s="119"/>
    </row>
    <row r="403" spans="1:14" s="195" customFormat="1" ht="27.75" customHeight="1">
      <c r="A403" s="269">
        <v>101.223529411765</v>
      </c>
      <c r="B403" s="194" t="str">
        <f>CONCATENATE(G403,"-",I403,"-",J403)</f>
        <v>5000m.--</v>
      </c>
      <c r="C403" s="262"/>
      <c r="D403" s="263"/>
      <c r="E403" s="264"/>
      <c r="F403" s="265"/>
      <c r="G403" s="342" t="s">
        <v>285</v>
      </c>
      <c r="H403" s="266"/>
      <c r="I403" s="267"/>
      <c r="J403" s="267"/>
      <c r="K403" s="268"/>
      <c r="L403" s="436"/>
      <c r="M403" s="340"/>
      <c r="N403" s="119"/>
    </row>
    <row r="404" spans="1:13" s="119" customFormat="1" ht="28.5" customHeight="1">
      <c r="A404" s="269">
        <v>101.470588235294</v>
      </c>
      <c r="B404" s="194" t="str">
        <f>CONCATENATE(G404,"-",I404,"-",J404)</f>
        <v>100m.--</v>
      </c>
      <c r="C404" s="255"/>
      <c r="D404" s="256"/>
      <c r="E404" s="257"/>
      <c r="F404" s="258"/>
      <c r="G404" s="341" t="s">
        <v>238</v>
      </c>
      <c r="H404" s="259"/>
      <c r="I404" s="260"/>
      <c r="J404" s="260"/>
      <c r="K404" s="261"/>
      <c r="L404" s="436">
        <v>51</v>
      </c>
      <c r="M404" s="339"/>
    </row>
    <row r="405" spans="1:13" s="119" customFormat="1" ht="28.5" customHeight="1">
      <c r="A405" s="269">
        <v>101.717647058824</v>
      </c>
      <c r="B405" s="194" t="str">
        <f>CONCATENATE(G405,"-",I405,"-",J405)</f>
        <v>110m.Eng.--</v>
      </c>
      <c r="C405" s="255"/>
      <c r="D405" s="256"/>
      <c r="E405" s="257"/>
      <c r="F405" s="258"/>
      <c r="G405" s="341" t="s">
        <v>461</v>
      </c>
      <c r="H405" s="259"/>
      <c r="I405" s="260"/>
      <c r="J405" s="260"/>
      <c r="K405" s="261"/>
      <c r="L405" s="436"/>
      <c r="M405" s="339"/>
    </row>
    <row r="406" spans="1:13" s="119" customFormat="1" ht="28.5" customHeight="1">
      <c r="A406" s="269">
        <v>101.964705882353</v>
      </c>
      <c r="B406" s="194" t="str">
        <f>CONCATENATE(G406,"-",I406,"-",J406)</f>
        <v>1500m.--</v>
      </c>
      <c r="C406" s="255"/>
      <c r="D406" s="256"/>
      <c r="E406" s="257"/>
      <c r="F406" s="258"/>
      <c r="G406" s="341" t="s">
        <v>310</v>
      </c>
      <c r="H406" s="259"/>
      <c r="I406" s="260"/>
      <c r="J406" s="260"/>
      <c r="K406" s="261"/>
      <c r="L406" s="436"/>
      <c r="M406" s="339"/>
    </row>
    <row r="407" spans="1:13" s="119" customFormat="1" ht="28.5" customHeight="1">
      <c r="A407" s="269">
        <v>102.211764705882</v>
      </c>
      <c r="B407" s="194" t="str">
        <f>CONCATENATE(G407,"-",K407)</f>
        <v>Gülle-</v>
      </c>
      <c r="C407" s="255"/>
      <c r="D407" s="256"/>
      <c r="E407" s="257"/>
      <c r="F407" s="258"/>
      <c r="G407" s="341" t="s">
        <v>239</v>
      </c>
      <c r="H407" s="259"/>
      <c r="I407" s="260"/>
      <c r="J407" s="260"/>
      <c r="K407" s="261"/>
      <c r="L407" s="436"/>
      <c r="M407" s="339"/>
    </row>
    <row r="408" spans="1:13" s="119" customFormat="1" ht="28.5" customHeight="1">
      <c r="A408" s="269">
        <v>102.458823529412</v>
      </c>
      <c r="B408" s="194" t="str">
        <f>CONCATENATE(G408,"-",K408)</f>
        <v>Uzun-</v>
      </c>
      <c r="C408" s="255"/>
      <c r="D408" s="256"/>
      <c r="E408" s="257"/>
      <c r="F408" s="258"/>
      <c r="G408" s="341" t="s">
        <v>240</v>
      </c>
      <c r="H408" s="259"/>
      <c r="I408" s="260"/>
      <c r="J408" s="260"/>
      <c r="K408" s="261"/>
      <c r="L408" s="436"/>
      <c r="M408" s="339"/>
    </row>
    <row r="409" spans="1:13" s="119" customFormat="1" ht="28.5" customHeight="1">
      <c r="A409" s="269">
        <v>102.705882352941</v>
      </c>
      <c r="B409" s="194" t="str">
        <f>CONCATENATE(G409,"-",K409)</f>
        <v>Yüksek-</v>
      </c>
      <c r="C409" s="255"/>
      <c r="D409" s="256"/>
      <c r="E409" s="257"/>
      <c r="F409" s="258"/>
      <c r="G409" s="341" t="s">
        <v>241</v>
      </c>
      <c r="H409" s="259"/>
      <c r="I409" s="260"/>
      <c r="J409" s="260"/>
      <c r="K409" s="261"/>
      <c r="L409" s="436"/>
      <c r="M409" s="339"/>
    </row>
    <row r="410" spans="1:13" s="119" customFormat="1" ht="81.75" customHeight="1">
      <c r="A410" s="269">
        <v>102.95294117647</v>
      </c>
      <c r="B410" s="194" t="str">
        <f>CONCATENATE(G410,"-",I410,"-",J410)</f>
        <v>4X100M--</v>
      </c>
      <c r="C410" s="255"/>
      <c r="D410" s="256"/>
      <c r="E410" s="257"/>
      <c r="F410" s="258"/>
      <c r="G410" s="341" t="s">
        <v>201</v>
      </c>
      <c r="H410" s="259"/>
      <c r="I410" s="260"/>
      <c r="J410" s="260"/>
      <c r="K410" s="261"/>
      <c r="L410" s="436"/>
      <c r="M410" s="339"/>
    </row>
    <row r="411" spans="1:13" s="119" customFormat="1" ht="31.5" customHeight="1">
      <c r="A411" s="269">
        <v>103.2</v>
      </c>
      <c r="B411" s="194" t="str">
        <f>CONCATENATE(G411,"-",I411,"-",J411)</f>
        <v>5000m.--</v>
      </c>
      <c r="C411" s="255"/>
      <c r="D411" s="256"/>
      <c r="E411" s="257"/>
      <c r="F411" s="258"/>
      <c r="G411" s="341" t="s">
        <v>285</v>
      </c>
      <c r="H411" s="259"/>
      <c r="I411" s="260"/>
      <c r="J411" s="260"/>
      <c r="K411" s="261"/>
      <c r="L411" s="436"/>
      <c r="M411" s="339"/>
    </row>
    <row r="412" spans="1:14" s="195" customFormat="1" ht="28.5" customHeight="1">
      <c r="A412" s="269">
        <v>103.447058823529</v>
      </c>
      <c r="B412" s="194" t="str">
        <f>CONCATENATE(G412,"-",I412,"-",J412)</f>
        <v>100m.--</v>
      </c>
      <c r="C412" s="262"/>
      <c r="D412" s="263"/>
      <c r="E412" s="264"/>
      <c r="F412" s="265"/>
      <c r="G412" s="342" t="s">
        <v>238</v>
      </c>
      <c r="H412" s="266"/>
      <c r="I412" s="267"/>
      <c r="J412" s="267"/>
      <c r="K412" s="268"/>
      <c r="L412" s="436">
        <v>52</v>
      </c>
      <c r="M412" s="340"/>
      <c r="N412" s="119"/>
    </row>
    <row r="413" spans="1:14" s="195" customFormat="1" ht="28.5" customHeight="1">
      <c r="A413" s="269">
        <v>103.694117647058</v>
      </c>
      <c r="B413" s="194" t="str">
        <f>CONCATENATE(G413,"-",I413,"-",J413)</f>
        <v>110m.Eng.--</v>
      </c>
      <c r="C413" s="262"/>
      <c r="D413" s="263"/>
      <c r="E413" s="264"/>
      <c r="F413" s="265"/>
      <c r="G413" s="342" t="s">
        <v>461</v>
      </c>
      <c r="H413" s="266"/>
      <c r="I413" s="267"/>
      <c r="J413" s="267"/>
      <c r="K413" s="268"/>
      <c r="L413" s="436"/>
      <c r="M413" s="340"/>
      <c r="N413" s="119"/>
    </row>
    <row r="414" spans="1:14" s="195" customFormat="1" ht="28.5" customHeight="1">
      <c r="A414" s="269">
        <v>103.941176470588</v>
      </c>
      <c r="B414" s="194" t="str">
        <f>CONCATENATE(G414,"-",I414,"-",J414)</f>
        <v>1500m.--</v>
      </c>
      <c r="C414" s="262"/>
      <c r="D414" s="263"/>
      <c r="E414" s="264"/>
      <c r="F414" s="265"/>
      <c r="G414" s="342" t="s">
        <v>310</v>
      </c>
      <c r="H414" s="266"/>
      <c r="I414" s="267"/>
      <c r="J414" s="267"/>
      <c r="K414" s="268"/>
      <c r="L414" s="436"/>
      <c r="M414" s="340"/>
      <c r="N414" s="119"/>
    </row>
    <row r="415" spans="1:14" s="195" customFormat="1" ht="28.5" customHeight="1">
      <c r="A415" s="269">
        <v>104.188235294117</v>
      </c>
      <c r="B415" s="194" t="str">
        <f>CONCATENATE(G415,"-",K415)</f>
        <v>Gülle-</v>
      </c>
      <c r="C415" s="262"/>
      <c r="D415" s="263"/>
      <c r="E415" s="264"/>
      <c r="F415" s="265"/>
      <c r="G415" s="342" t="s">
        <v>239</v>
      </c>
      <c r="H415" s="266"/>
      <c r="I415" s="267"/>
      <c r="J415" s="267"/>
      <c r="K415" s="268"/>
      <c r="L415" s="436"/>
      <c r="M415" s="340"/>
      <c r="N415" s="119"/>
    </row>
    <row r="416" spans="1:14" s="195" customFormat="1" ht="28.5" customHeight="1">
      <c r="A416" s="269">
        <v>104.435294117647</v>
      </c>
      <c r="B416" s="194" t="str">
        <f>CONCATENATE(G416,"-",K416)</f>
        <v>Uzun-</v>
      </c>
      <c r="C416" s="262"/>
      <c r="D416" s="263"/>
      <c r="E416" s="264"/>
      <c r="F416" s="265"/>
      <c r="G416" s="342" t="s">
        <v>240</v>
      </c>
      <c r="H416" s="266"/>
      <c r="I416" s="267"/>
      <c r="J416" s="267"/>
      <c r="K416" s="268"/>
      <c r="L416" s="436"/>
      <c r="M416" s="340"/>
      <c r="N416" s="119"/>
    </row>
    <row r="417" spans="1:14" s="195" customFormat="1" ht="28.5" customHeight="1">
      <c r="A417" s="269">
        <v>104.682352941176</v>
      </c>
      <c r="B417" s="194" t="str">
        <f>CONCATENATE(G417,"-",K417)</f>
        <v>Yüksek-</v>
      </c>
      <c r="C417" s="262"/>
      <c r="D417" s="263"/>
      <c r="E417" s="264"/>
      <c r="F417" s="265"/>
      <c r="G417" s="342" t="s">
        <v>241</v>
      </c>
      <c r="H417" s="266"/>
      <c r="I417" s="267"/>
      <c r="J417" s="267"/>
      <c r="K417" s="268"/>
      <c r="L417" s="436"/>
      <c r="M417" s="340"/>
      <c r="N417" s="119"/>
    </row>
    <row r="418" spans="1:14" s="195" customFormat="1" ht="63.75" customHeight="1">
      <c r="A418" s="269">
        <v>104.929411764706</v>
      </c>
      <c r="B418" s="194" t="str">
        <f>CONCATENATE(G418,"-",I418,"-",J418)</f>
        <v>4X100M--</v>
      </c>
      <c r="C418" s="262"/>
      <c r="D418" s="263"/>
      <c r="E418" s="264"/>
      <c r="F418" s="265"/>
      <c r="G418" s="342" t="s">
        <v>201</v>
      </c>
      <c r="H418" s="266"/>
      <c r="I418" s="267"/>
      <c r="J418" s="267"/>
      <c r="K418" s="268"/>
      <c r="L418" s="436"/>
      <c r="M418" s="340"/>
      <c r="N418" s="119"/>
    </row>
    <row r="419" spans="1:14" s="195" customFormat="1" ht="27.75" customHeight="1">
      <c r="A419" s="269">
        <v>105.176470588235</v>
      </c>
      <c r="B419" s="194" t="str">
        <f>CONCATENATE(G419,"-",I419,"-",J419)</f>
        <v>5000m.--</v>
      </c>
      <c r="C419" s="262"/>
      <c r="D419" s="263"/>
      <c r="E419" s="264"/>
      <c r="F419" s="265"/>
      <c r="G419" s="342" t="s">
        <v>285</v>
      </c>
      <c r="H419" s="266"/>
      <c r="I419" s="267"/>
      <c r="J419" s="267"/>
      <c r="K419" s="268"/>
      <c r="L419" s="436"/>
      <c r="M419" s="340"/>
      <c r="N419" s="119"/>
    </row>
    <row r="420" spans="1:13" s="119" customFormat="1" ht="28.5" customHeight="1">
      <c r="A420" s="269">
        <v>105.423529411764</v>
      </c>
      <c r="B420" s="194" t="str">
        <f>CONCATENATE(G420,"-",I420,"-",J420)</f>
        <v>100m.--</v>
      </c>
      <c r="C420" s="255"/>
      <c r="D420" s="256"/>
      <c r="E420" s="257"/>
      <c r="F420" s="258"/>
      <c r="G420" s="341" t="s">
        <v>238</v>
      </c>
      <c r="H420" s="259"/>
      <c r="I420" s="260"/>
      <c r="J420" s="260"/>
      <c r="K420" s="261"/>
      <c r="L420" s="436">
        <v>53</v>
      </c>
      <c r="M420" s="339"/>
    </row>
    <row r="421" spans="1:13" s="119" customFormat="1" ht="28.5" customHeight="1">
      <c r="A421" s="269">
        <v>105.670588235294</v>
      </c>
      <c r="B421" s="194" t="str">
        <f>CONCATENATE(G421,"-",I421,"-",J421)</f>
        <v>110m.Eng.--</v>
      </c>
      <c r="C421" s="255"/>
      <c r="D421" s="256"/>
      <c r="E421" s="257"/>
      <c r="F421" s="258"/>
      <c r="G421" s="341" t="s">
        <v>461</v>
      </c>
      <c r="H421" s="259"/>
      <c r="I421" s="260"/>
      <c r="J421" s="260"/>
      <c r="K421" s="261"/>
      <c r="L421" s="436"/>
      <c r="M421" s="339"/>
    </row>
    <row r="422" spans="1:13" s="119" customFormat="1" ht="28.5" customHeight="1">
      <c r="A422" s="269">
        <v>105.917647058823</v>
      </c>
      <c r="B422" s="194" t="str">
        <f>CONCATENATE(G422,"-",I422,"-",J422)</f>
        <v>1500m.--</v>
      </c>
      <c r="C422" s="255"/>
      <c r="D422" s="256"/>
      <c r="E422" s="257"/>
      <c r="F422" s="258"/>
      <c r="G422" s="341" t="s">
        <v>310</v>
      </c>
      <c r="H422" s="259"/>
      <c r="I422" s="260"/>
      <c r="J422" s="260"/>
      <c r="K422" s="261"/>
      <c r="L422" s="436"/>
      <c r="M422" s="339"/>
    </row>
    <row r="423" spans="1:13" s="119" customFormat="1" ht="28.5" customHeight="1">
      <c r="A423" s="269">
        <v>106.164705882353</v>
      </c>
      <c r="B423" s="194" t="str">
        <f>CONCATENATE(G423,"-",K423)</f>
        <v>Gülle-</v>
      </c>
      <c r="C423" s="255"/>
      <c r="D423" s="256"/>
      <c r="E423" s="257"/>
      <c r="F423" s="258"/>
      <c r="G423" s="341" t="s">
        <v>239</v>
      </c>
      <c r="H423" s="259"/>
      <c r="I423" s="260"/>
      <c r="J423" s="260"/>
      <c r="K423" s="261"/>
      <c r="L423" s="436"/>
      <c r="M423" s="339"/>
    </row>
    <row r="424" spans="1:13" s="119" customFormat="1" ht="28.5" customHeight="1">
      <c r="A424" s="269">
        <v>106.411764705882</v>
      </c>
      <c r="B424" s="194" t="str">
        <f>CONCATENATE(G424,"-",K424)</f>
        <v>Uzun-</v>
      </c>
      <c r="C424" s="255"/>
      <c r="D424" s="256"/>
      <c r="E424" s="257"/>
      <c r="F424" s="258"/>
      <c r="G424" s="341" t="s">
        <v>240</v>
      </c>
      <c r="H424" s="259"/>
      <c r="I424" s="260"/>
      <c r="J424" s="260"/>
      <c r="K424" s="261"/>
      <c r="L424" s="436"/>
      <c r="M424" s="339"/>
    </row>
    <row r="425" spans="1:13" s="119" customFormat="1" ht="28.5" customHeight="1">
      <c r="A425" s="269">
        <v>106.658823529411</v>
      </c>
      <c r="B425" s="194" t="str">
        <f>CONCATENATE(G425,"-",K425)</f>
        <v>Yüksek-</v>
      </c>
      <c r="C425" s="255"/>
      <c r="D425" s="256"/>
      <c r="E425" s="257"/>
      <c r="F425" s="258"/>
      <c r="G425" s="341" t="s">
        <v>241</v>
      </c>
      <c r="H425" s="259"/>
      <c r="I425" s="260"/>
      <c r="J425" s="260"/>
      <c r="K425" s="261"/>
      <c r="L425" s="436"/>
      <c r="M425" s="339"/>
    </row>
    <row r="426" spans="1:13" s="119" customFormat="1" ht="81.75" customHeight="1">
      <c r="A426" s="269">
        <v>106.905882352941</v>
      </c>
      <c r="B426" s="194" t="str">
        <f>CONCATENATE(G426,"-",I426,"-",J426)</f>
        <v>4X100M--</v>
      </c>
      <c r="C426" s="255"/>
      <c r="D426" s="256"/>
      <c r="E426" s="257"/>
      <c r="F426" s="258"/>
      <c r="G426" s="341" t="s">
        <v>201</v>
      </c>
      <c r="H426" s="259"/>
      <c r="I426" s="260"/>
      <c r="J426" s="260"/>
      <c r="K426" s="261"/>
      <c r="L426" s="436"/>
      <c r="M426" s="339"/>
    </row>
    <row r="427" spans="1:13" s="119" customFormat="1" ht="31.5" customHeight="1">
      <c r="A427" s="269">
        <v>107.15294117647</v>
      </c>
      <c r="B427" s="194" t="str">
        <f>CONCATENATE(G427,"-",I427,"-",J427)</f>
        <v>5000m.--</v>
      </c>
      <c r="C427" s="255"/>
      <c r="D427" s="256"/>
      <c r="E427" s="257"/>
      <c r="F427" s="258"/>
      <c r="G427" s="341" t="s">
        <v>285</v>
      </c>
      <c r="H427" s="259"/>
      <c r="I427" s="260"/>
      <c r="J427" s="260"/>
      <c r="K427" s="261"/>
      <c r="L427" s="436"/>
      <c r="M427" s="339"/>
    </row>
    <row r="428" spans="1:14" s="195" customFormat="1" ht="28.5" customHeight="1">
      <c r="A428" s="269">
        <v>107.4</v>
      </c>
      <c r="B428" s="194" t="str">
        <f>CONCATENATE(G428,"-",I428,"-",J428)</f>
        <v>100m.--</v>
      </c>
      <c r="C428" s="262"/>
      <c r="D428" s="263"/>
      <c r="E428" s="264"/>
      <c r="F428" s="265"/>
      <c r="G428" s="342" t="s">
        <v>238</v>
      </c>
      <c r="H428" s="266"/>
      <c r="I428" s="267"/>
      <c r="J428" s="267"/>
      <c r="K428" s="268"/>
      <c r="L428" s="436">
        <v>54</v>
      </c>
      <c r="M428" s="340"/>
      <c r="N428" s="119"/>
    </row>
    <row r="429" spans="1:14" s="195" customFormat="1" ht="28.5" customHeight="1">
      <c r="A429" s="269">
        <v>107.647058823529</v>
      </c>
      <c r="B429" s="194" t="str">
        <f>CONCATENATE(G429,"-",I429,"-",J429)</f>
        <v>110m.Eng.--</v>
      </c>
      <c r="C429" s="262"/>
      <c r="D429" s="263"/>
      <c r="E429" s="264"/>
      <c r="F429" s="265"/>
      <c r="G429" s="342" t="s">
        <v>461</v>
      </c>
      <c r="H429" s="266"/>
      <c r="I429" s="267"/>
      <c r="J429" s="267"/>
      <c r="K429" s="268"/>
      <c r="L429" s="436"/>
      <c r="M429" s="340"/>
      <c r="N429" s="119"/>
    </row>
    <row r="430" spans="1:14" s="195" customFormat="1" ht="28.5" customHeight="1">
      <c r="A430" s="269">
        <v>107.894117647058</v>
      </c>
      <c r="B430" s="194" t="str">
        <f>CONCATENATE(G430,"-",I430,"-",J430)</f>
        <v>1500m.--</v>
      </c>
      <c r="C430" s="262"/>
      <c r="D430" s="263"/>
      <c r="E430" s="264"/>
      <c r="F430" s="265"/>
      <c r="G430" s="342" t="s">
        <v>310</v>
      </c>
      <c r="H430" s="266"/>
      <c r="I430" s="267"/>
      <c r="J430" s="267"/>
      <c r="K430" s="268"/>
      <c r="L430" s="436"/>
      <c r="M430" s="340"/>
      <c r="N430" s="119"/>
    </row>
    <row r="431" spans="1:14" s="195" customFormat="1" ht="28.5" customHeight="1">
      <c r="A431" s="269">
        <v>108.141176470588</v>
      </c>
      <c r="B431" s="194" t="str">
        <f>CONCATENATE(G431,"-",K431)</f>
        <v>Gülle-</v>
      </c>
      <c r="C431" s="262"/>
      <c r="D431" s="263"/>
      <c r="E431" s="264"/>
      <c r="F431" s="265"/>
      <c r="G431" s="342" t="s">
        <v>239</v>
      </c>
      <c r="H431" s="266"/>
      <c r="I431" s="267"/>
      <c r="J431" s="267"/>
      <c r="K431" s="268"/>
      <c r="L431" s="436"/>
      <c r="M431" s="340"/>
      <c r="N431" s="119"/>
    </row>
    <row r="432" spans="1:14" s="195" customFormat="1" ht="28.5" customHeight="1">
      <c r="A432" s="269">
        <v>108.388235294117</v>
      </c>
      <c r="B432" s="194" t="str">
        <f>CONCATENATE(G432,"-",K432)</f>
        <v>Uzun-</v>
      </c>
      <c r="C432" s="262"/>
      <c r="D432" s="263"/>
      <c r="E432" s="264"/>
      <c r="F432" s="265"/>
      <c r="G432" s="342" t="s">
        <v>240</v>
      </c>
      <c r="H432" s="266"/>
      <c r="I432" s="267"/>
      <c r="J432" s="267"/>
      <c r="K432" s="268"/>
      <c r="L432" s="436"/>
      <c r="M432" s="340"/>
      <c r="N432" s="119"/>
    </row>
    <row r="433" spans="1:14" s="195" customFormat="1" ht="28.5" customHeight="1">
      <c r="A433" s="269">
        <v>108.635294117647</v>
      </c>
      <c r="B433" s="194" t="str">
        <f>CONCATENATE(G433,"-",K433)</f>
        <v>Yüksek-</v>
      </c>
      <c r="C433" s="262"/>
      <c r="D433" s="263"/>
      <c r="E433" s="264"/>
      <c r="F433" s="265"/>
      <c r="G433" s="342" t="s">
        <v>241</v>
      </c>
      <c r="H433" s="266"/>
      <c r="I433" s="267"/>
      <c r="J433" s="267"/>
      <c r="K433" s="268"/>
      <c r="L433" s="436"/>
      <c r="M433" s="340"/>
      <c r="N433" s="119"/>
    </row>
    <row r="434" spans="1:14" s="195" customFormat="1" ht="63.75" customHeight="1">
      <c r="A434" s="269">
        <v>108.882352941176</v>
      </c>
      <c r="B434" s="194" t="str">
        <f>CONCATENATE(G434,"-",I434,"-",J434)</f>
        <v>4X100M--</v>
      </c>
      <c r="C434" s="262"/>
      <c r="D434" s="263"/>
      <c r="E434" s="264"/>
      <c r="F434" s="265"/>
      <c r="G434" s="342" t="s">
        <v>201</v>
      </c>
      <c r="H434" s="266"/>
      <c r="I434" s="267"/>
      <c r="J434" s="267"/>
      <c r="K434" s="268"/>
      <c r="L434" s="436"/>
      <c r="M434" s="340"/>
      <c r="N434" s="119"/>
    </row>
    <row r="435" spans="1:14" s="195" customFormat="1" ht="27.75" customHeight="1">
      <c r="A435" s="269">
        <v>109.129411764706</v>
      </c>
      <c r="B435" s="194" t="str">
        <f>CONCATENATE(G435,"-",I435,"-",J435)</f>
        <v>5000m.--</v>
      </c>
      <c r="C435" s="262"/>
      <c r="D435" s="263"/>
      <c r="E435" s="264"/>
      <c r="F435" s="265"/>
      <c r="G435" s="342" t="s">
        <v>285</v>
      </c>
      <c r="H435" s="266"/>
      <c r="I435" s="267"/>
      <c r="J435" s="267"/>
      <c r="K435" s="268"/>
      <c r="L435" s="436"/>
      <c r="M435" s="340"/>
      <c r="N435" s="119"/>
    </row>
    <row r="436" spans="1:13" s="119" customFormat="1" ht="28.5" customHeight="1">
      <c r="A436" s="269">
        <v>109.376470588235</v>
      </c>
      <c r="B436" s="194" t="str">
        <f>CONCATENATE(G436,"-",I436,"-",J436)</f>
        <v>100m.--</v>
      </c>
      <c r="C436" s="255"/>
      <c r="D436" s="256"/>
      <c r="E436" s="257"/>
      <c r="F436" s="258"/>
      <c r="G436" s="341" t="s">
        <v>238</v>
      </c>
      <c r="H436" s="259"/>
      <c r="I436" s="260"/>
      <c r="J436" s="260"/>
      <c r="K436" s="261"/>
      <c r="L436" s="436">
        <v>55</v>
      </c>
      <c r="M436" s="339"/>
    </row>
    <row r="437" spans="1:13" s="119" customFormat="1" ht="28.5" customHeight="1">
      <c r="A437" s="269">
        <v>109.623529411764</v>
      </c>
      <c r="B437" s="194" t="str">
        <f>CONCATENATE(G437,"-",I437,"-",J437)</f>
        <v>110m.Eng.--</v>
      </c>
      <c r="C437" s="255"/>
      <c r="D437" s="256"/>
      <c r="E437" s="257"/>
      <c r="F437" s="258"/>
      <c r="G437" s="341" t="s">
        <v>461</v>
      </c>
      <c r="H437" s="259"/>
      <c r="I437" s="260"/>
      <c r="J437" s="260"/>
      <c r="K437" s="261"/>
      <c r="L437" s="436"/>
      <c r="M437" s="339"/>
    </row>
    <row r="438" spans="1:13" s="119" customFormat="1" ht="28.5" customHeight="1">
      <c r="A438" s="269">
        <v>109.870588235294</v>
      </c>
      <c r="B438" s="194" t="str">
        <f>CONCATENATE(G438,"-",I438,"-",J438)</f>
        <v>1500m.--</v>
      </c>
      <c r="C438" s="255"/>
      <c r="D438" s="256"/>
      <c r="E438" s="257"/>
      <c r="F438" s="258"/>
      <c r="G438" s="341" t="s">
        <v>310</v>
      </c>
      <c r="H438" s="259"/>
      <c r="I438" s="260"/>
      <c r="J438" s="260"/>
      <c r="K438" s="261"/>
      <c r="L438" s="436"/>
      <c r="M438" s="339"/>
    </row>
    <row r="439" spans="1:13" s="119" customFormat="1" ht="28.5" customHeight="1">
      <c r="A439" s="269">
        <v>110.117647058823</v>
      </c>
      <c r="B439" s="194" t="str">
        <f>CONCATENATE(G439,"-",K439)</f>
        <v>Gülle-</v>
      </c>
      <c r="C439" s="255"/>
      <c r="D439" s="256"/>
      <c r="E439" s="257"/>
      <c r="F439" s="258"/>
      <c r="G439" s="341" t="s">
        <v>239</v>
      </c>
      <c r="H439" s="259"/>
      <c r="I439" s="260"/>
      <c r="J439" s="260"/>
      <c r="K439" s="261"/>
      <c r="L439" s="436"/>
      <c r="M439" s="339"/>
    </row>
    <row r="440" spans="1:13" s="119" customFormat="1" ht="28.5" customHeight="1">
      <c r="A440" s="269">
        <v>110.364705882353</v>
      </c>
      <c r="B440" s="194" t="str">
        <f>CONCATENATE(G440,"-",K440)</f>
        <v>Uzun-</v>
      </c>
      <c r="C440" s="255"/>
      <c r="D440" s="256"/>
      <c r="E440" s="257"/>
      <c r="F440" s="258"/>
      <c r="G440" s="341" t="s">
        <v>240</v>
      </c>
      <c r="H440" s="259"/>
      <c r="I440" s="260"/>
      <c r="J440" s="260"/>
      <c r="K440" s="261"/>
      <c r="L440" s="436"/>
      <c r="M440" s="339"/>
    </row>
    <row r="441" spans="1:13" s="119" customFormat="1" ht="28.5" customHeight="1">
      <c r="A441" s="269">
        <v>110.611764705882</v>
      </c>
      <c r="B441" s="194" t="str">
        <f>CONCATENATE(G441,"-",K441)</f>
        <v>Yüksek-</v>
      </c>
      <c r="C441" s="255"/>
      <c r="D441" s="256"/>
      <c r="E441" s="257"/>
      <c r="F441" s="258"/>
      <c r="G441" s="341" t="s">
        <v>241</v>
      </c>
      <c r="H441" s="259"/>
      <c r="I441" s="260"/>
      <c r="J441" s="260"/>
      <c r="K441" s="261"/>
      <c r="L441" s="436"/>
      <c r="M441" s="339"/>
    </row>
    <row r="442" spans="1:13" s="119" customFormat="1" ht="81.75" customHeight="1">
      <c r="A442" s="269">
        <v>110.858823529411</v>
      </c>
      <c r="B442" s="194" t="str">
        <f>CONCATENATE(G442,"-",I442,"-",J442)</f>
        <v>4X100M--</v>
      </c>
      <c r="C442" s="255"/>
      <c r="D442" s="256"/>
      <c r="E442" s="257"/>
      <c r="F442" s="258"/>
      <c r="G442" s="341" t="s">
        <v>201</v>
      </c>
      <c r="H442" s="259"/>
      <c r="I442" s="260"/>
      <c r="J442" s="260"/>
      <c r="K442" s="261"/>
      <c r="L442" s="436"/>
      <c r="M442" s="339"/>
    </row>
    <row r="443" spans="1:13" s="119" customFormat="1" ht="31.5" customHeight="1">
      <c r="A443" s="269">
        <v>111.105882352941</v>
      </c>
      <c r="B443" s="194" t="str">
        <f>CONCATENATE(G443,"-",I443,"-",J443)</f>
        <v>5000m.--</v>
      </c>
      <c r="C443" s="255"/>
      <c r="D443" s="256"/>
      <c r="E443" s="257"/>
      <c r="F443" s="258"/>
      <c r="G443" s="341" t="s">
        <v>285</v>
      </c>
      <c r="H443" s="259"/>
      <c r="I443" s="260"/>
      <c r="J443" s="260"/>
      <c r="K443" s="261"/>
      <c r="L443" s="436"/>
      <c r="M443" s="339"/>
    </row>
    <row r="444" spans="1:14" s="195" customFormat="1" ht="28.5" customHeight="1">
      <c r="A444" s="269">
        <v>111.35294117647</v>
      </c>
      <c r="B444" s="194" t="str">
        <f>CONCATENATE(G444,"-",I444,"-",J444)</f>
        <v>100m.--</v>
      </c>
      <c r="C444" s="262"/>
      <c r="D444" s="263"/>
      <c r="E444" s="264"/>
      <c r="F444" s="265"/>
      <c r="G444" s="342" t="s">
        <v>238</v>
      </c>
      <c r="H444" s="266"/>
      <c r="I444" s="267"/>
      <c r="J444" s="267"/>
      <c r="K444" s="268"/>
      <c r="L444" s="436">
        <v>56</v>
      </c>
      <c r="M444" s="340"/>
      <c r="N444" s="119"/>
    </row>
    <row r="445" spans="1:14" s="195" customFormat="1" ht="28.5" customHeight="1">
      <c r="A445" s="269">
        <v>111.6</v>
      </c>
      <c r="B445" s="194" t="str">
        <f>CONCATENATE(G445,"-",I445,"-",J445)</f>
        <v>110m.Eng.--</v>
      </c>
      <c r="C445" s="262"/>
      <c r="D445" s="263"/>
      <c r="E445" s="264"/>
      <c r="F445" s="265"/>
      <c r="G445" s="342" t="s">
        <v>461</v>
      </c>
      <c r="H445" s="266"/>
      <c r="I445" s="267"/>
      <c r="J445" s="267"/>
      <c r="K445" s="268"/>
      <c r="L445" s="436"/>
      <c r="M445" s="340"/>
      <c r="N445" s="119"/>
    </row>
    <row r="446" spans="1:14" s="195" customFormat="1" ht="28.5" customHeight="1">
      <c r="A446" s="269">
        <v>111.847058823529</v>
      </c>
      <c r="B446" s="194" t="str">
        <f>CONCATENATE(G446,"-",I446,"-",J446)</f>
        <v>1500m.--</v>
      </c>
      <c r="C446" s="262"/>
      <c r="D446" s="263"/>
      <c r="E446" s="264"/>
      <c r="F446" s="265"/>
      <c r="G446" s="342" t="s">
        <v>310</v>
      </c>
      <c r="H446" s="266"/>
      <c r="I446" s="267"/>
      <c r="J446" s="267"/>
      <c r="K446" s="268"/>
      <c r="L446" s="436"/>
      <c r="M446" s="340"/>
      <c r="N446" s="119"/>
    </row>
    <row r="447" spans="1:14" s="195" customFormat="1" ht="28.5" customHeight="1">
      <c r="A447" s="269">
        <v>112.094117647058</v>
      </c>
      <c r="B447" s="194" t="str">
        <f>CONCATENATE(G447,"-",K447)</f>
        <v>Gülle-</v>
      </c>
      <c r="C447" s="262"/>
      <c r="D447" s="263"/>
      <c r="E447" s="264"/>
      <c r="F447" s="265"/>
      <c r="G447" s="342" t="s">
        <v>239</v>
      </c>
      <c r="H447" s="266"/>
      <c r="I447" s="267"/>
      <c r="J447" s="267"/>
      <c r="K447" s="268"/>
      <c r="L447" s="436"/>
      <c r="M447" s="340"/>
      <c r="N447" s="119"/>
    </row>
    <row r="448" spans="1:14" s="195" customFormat="1" ht="28.5" customHeight="1">
      <c r="A448" s="269">
        <v>112.341176470588</v>
      </c>
      <c r="B448" s="194" t="str">
        <f>CONCATENATE(G448,"-",K448)</f>
        <v>Uzun-</v>
      </c>
      <c r="C448" s="262"/>
      <c r="D448" s="263"/>
      <c r="E448" s="264"/>
      <c r="F448" s="265"/>
      <c r="G448" s="342" t="s">
        <v>240</v>
      </c>
      <c r="H448" s="266"/>
      <c r="I448" s="267"/>
      <c r="J448" s="267"/>
      <c r="K448" s="268"/>
      <c r="L448" s="436"/>
      <c r="M448" s="340"/>
      <c r="N448" s="119"/>
    </row>
    <row r="449" spans="1:14" s="195" customFormat="1" ht="28.5" customHeight="1">
      <c r="A449" s="269">
        <v>112.588235294117</v>
      </c>
      <c r="B449" s="194" t="str">
        <f>CONCATENATE(G449,"-",K449)</f>
        <v>Yüksek-</v>
      </c>
      <c r="C449" s="262"/>
      <c r="D449" s="263"/>
      <c r="E449" s="264"/>
      <c r="F449" s="265"/>
      <c r="G449" s="342" t="s">
        <v>241</v>
      </c>
      <c r="H449" s="266"/>
      <c r="I449" s="267"/>
      <c r="J449" s="267"/>
      <c r="K449" s="268"/>
      <c r="L449" s="436"/>
      <c r="M449" s="340"/>
      <c r="N449" s="119"/>
    </row>
    <row r="450" spans="1:14" s="195" customFormat="1" ht="63.75" customHeight="1">
      <c r="A450" s="269">
        <v>112.835294117647</v>
      </c>
      <c r="B450" s="194" t="str">
        <f>CONCATENATE(G450,"-",I450,"-",J450)</f>
        <v>4X100M--</v>
      </c>
      <c r="C450" s="262"/>
      <c r="D450" s="263"/>
      <c r="E450" s="264"/>
      <c r="F450" s="265"/>
      <c r="G450" s="342" t="s">
        <v>201</v>
      </c>
      <c r="H450" s="266"/>
      <c r="I450" s="267"/>
      <c r="J450" s="267"/>
      <c r="K450" s="268"/>
      <c r="L450" s="436"/>
      <c r="M450" s="340"/>
      <c r="N450" s="119"/>
    </row>
    <row r="451" spans="1:14" s="195" customFormat="1" ht="27.75" customHeight="1">
      <c r="A451" s="269">
        <v>113.082352941176</v>
      </c>
      <c r="B451" s="194" t="str">
        <f>CONCATENATE(G451,"-",I451,"-",J451)</f>
        <v>5000m.--</v>
      </c>
      <c r="C451" s="262"/>
      <c r="D451" s="263"/>
      <c r="E451" s="264"/>
      <c r="F451" s="265"/>
      <c r="G451" s="342" t="s">
        <v>285</v>
      </c>
      <c r="H451" s="266"/>
      <c r="I451" s="267"/>
      <c r="J451" s="267"/>
      <c r="K451" s="268"/>
      <c r="L451" s="436"/>
      <c r="M451" s="340"/>
      <c r="N451" s="119"/>
    </row>
  </sheetData>
  <sheetProtection/>
  <autoFilter ref="A3:K451"/>
  <mergeCells count="59">
    <mergeCell ref="L412:L419"/>
    <mergeCell ref="L420:L427"/>
    <mergeCell ref="L428:L435"/>
    <mergeCell ref="L436:L443"/>
    <mergeCell ref="L444:L451"/>
    <mergeCell ref="L364:L371"/>
    <mergeCell ref="L372:L379"/>
    <mergeCell ref="L380:L387"/>
    <mergeCell ref="L388:L395"/>
    <mergeCell ref="L396:L403"/>
    <mergeCell ref="L300:L307"/>
    <mergeCell ref="L308:L315"/>
    <mergeCell ref="L404:L411"/>
    <mergeCell ref="L316:L323"/>
    <mergeCell ref="L324:L331"/>
    <mergeCell ref="L332:L339"/>
    <mergeCell ref="L340:L347"/>
    <mergeCell ref="L348:L355"/>
    <mergeCell ref="L356:L363"/>
    <mergeCell ref="L252:L259"/>
    <mergeCell ref="L260:L267"/>
    <mergeCell ref="L268:L275"/>
    <mergeCell ref="L276:L283"/>
    <mergeCell ref="L284:L291"/>
    <mergeCell ref="L292:L299"/>
    <mergeCell ref="L204:L211"/>
    <mergeCell ref="L212:L219"/>
    <mergeCell ref="L220:L227"/>
    <mergeCell ref="L228:L235"/>
    <mergeCell ref="L236:L243"/>
    <mergeCell ref="L244:L251"/>
    <mergeCell ref="L156:L163"/>
    <mergeCell ref="L164:L171"/>
    <mergeCell ref="L172:L179"/>
    <mergeCell ref="L180:L187"/>
    <mergeCell ref="L188:L195"/>
    <mergeCell ref="L196:L203"/>
    <mergeCell ref="L92:L99"/>
    <mergeCell ref="L100:L107"/>
    <mergeCell ref="L124:L131"/>
    <mergeCell ref="L132:L139"/>
    <mergeCell ref="L140:L147"/>
    <mergeCell ref="L148:L155"/>
    <mergeCell ref="A1:K1"/>
    <mergeCell ref="A2:E2"/>
    <mergeCell ref="H2:K2"/>
    <mergeCell ref="L4:L11"/>
    <mergeCell ref="L12:L19"/>
    <mergeCell ref="L20:L27"/>
    <mergeCell ref="L28:L35"/>
    <mergeCell ref="L36:L43"/>
    <mergeCell ref="L44:L51"/>
    <mergeCell ref="L52:L59"/>
    <mergeCell ref="L108:L115"/>
    <mergeCell ref="L116:L123"/>
    <mergeCell ref="L60:L67"/>
    <mergeCell ref="L68:L75"/>
    <mergeCell ref="L76:L83"/>
    <mergeCell ref="L84:L91"/>
  </mergeCells>
  <conditionalFormatting sqref="D452:D956 D4:D19">
    <cfRule type="cellIs" priority="15" dxfId="0" operator="between" stopIfTrue="1">
      <formula>35065</formula>
      <formula>36160</formula>
    </cfRule>
  </conditionalFormatting>
  <conditionalFormatting sqref="D36:D451">
    <cfRule type="cellIs" priority="3" dxfId="0" operator="between" stopIfTrue="1">
      <formula>35065</formula>
      <formula>36160</formula>
    </cfRule>
  </conditionalFormatting>
  <conditionalFormatting sqref="D20:D27">
    <cfRule type="cellIs" priority="2" dxfId="0" operator="between" stopIfTrue="1">
      <formula>35065</formula>
      <formula>36160</formula>
    </cfRule>
  </conditionalFormatting>
  <conditionalFormatting sqref="D28:D35">
    <cfRule type="cellIs" priority="1"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7" manualBreakCount="7">
    <brk id="131" max="10" man="1"/>
    <brk id="155" max="12" man="1"/>
    <brk id="187" max="12" man="1"/>
    <brk id="199" max="12" man="1"/>
    <brk id="221" max="12" man="1"/>
    <brk id="278" max="12" man="1"/>
    <brk id="308" max="12" man="1"/>
  </rowBreaks>
  <ignoredErrors>
    <ignoredError sqref="H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sheetPr>
  <dimension ref="A1:Q120"/>
  <sheetViews>
    <sheetView view="pageBreakPreview" zoomScale="70" zoomScaleSheetLayoutView="70" zoomScalePageLayoutView="0" workbookViewId="0" topLeftCell="A90">
      <selection activeCell="F101" sqref="F101"/>
    </sheetView>
  </sheetViews>
  <sheetFormatPr defaultColWidth="9.140625" defaultRowHeight="12.75"/>
  <cols>
    <col min="1" max="1" width="20.00390625" style="0" customWidth="1"/>
    <col min="2" max="2" width="20.00390625" style="0" hidden="1" customWidth="1"/>
    <col min="3" max="3" width="20.00390625" style="0" customWidth="1"/>
    <col min="4" max="4" width="14.421875" style="0" customWidth="1"/>
    <col min="5" max="5" width="26.28125" style="0" bestFit="1" customWidth="1"/>
    <col min="6" max="6" width="43.421875" style="0" bestFit="1" customWidth="1"/>
    <col min="7" max="7" width="2.140625" style="0" customWidth="1"/>
    <col min="8" max="10" width="16.7109375" style="0" hidden="1" customWidth="1"/>
    <col min="11" max="11" width="8.140625" style="0" customWidth="1"/>
    <col min="12" max="12" width="16.7109375" style="0" hidden="1" customWidth="1"/>
    <col min="13" max="13" width="16.7109375" style="338" customWidth="1"/>
    <col min="14" max="14" width="16.7109375" style="0" customWidth="1"/>
    <col min="15" max="15" width="28.28125" style="0" bestFit="1" customWidth="1"/>
    <col min="16" max="16" width="37.140625" style="0" bestFit="1" customWidth="1"/>
    <col min="17" max="17" width="12.28125" style="0" customWidth="1"/>
  </cols>
  <sheetData>
    <row r="1" spans="1:17" ht="48" customHeight="1">
      <c r="A1" s="446" t="str">
        <f>('YARIŞMA BİLGİLERİ'!A2)</f>
        <v>Türkiye Atletizm Federasyonu
Malatya Atletizm İl Temsilciliği</v>
      </c>
      <c r="B1" s="446"/>
      <c r="C1" s="446"/>
      <c r="D1" s="446"/>
      <c r="E1" s="446"/>
      <c r="F1" s="446"/>
      <c r="G1" s="446"/>
      <c r="H1" s="446"/>
      <c r="I1" s="446"/>
      <c r="J1" s="446"/>
      <c r="K1" s="446"/>
      <c r="L1" s="446"/>
      <c r="M1" s="446"/>
      <c r="N1" s="446"/>
      <c r="O1" s="446"/>
      <c r="P1" s="446"/>
      <c r="Q1" s="446"/>
    </row>
    <row r="2" spans="1:17" ht="18" customHeight="1">
      <c r="A2" s="447" t="str">
        <f>'YARIŞMA BİLGİLERİ'!F19</f>
        <v>9. Doğu ve Güneydoğu Anadolu Yaz Spor Oyunları</v>
      </c>
      <c r="B2" s="447"/>
      <c r="C2" s="447"/>
      <c r="D2" s="447"/>
      <c r="E2" s="447"/>
      <c r="F2" s="447"/>
      <c r="G2" s="447"/>
      <c r="H2" s="447"/>
      <c r="I2" s="447"/>
      <c r="J2" s="447"/>
      <c r="K2" s="447"/>
      <c r="L2" s="447"/>
      <c r="M2" s="447"/>
      <c r="N2" s="447"/>
      <c r="O2" s="447"/>
      <c r="P2" s="447"/>
      <c r="Q2" s="447"/>
    </row>
    <row r="3" spans="1:17" ht="23.25" customHeight="1">
      <c r="A3" s="448" t="s">
        <v>243</v>
      </c>
      <c r="B3" s="448"/>
      <c r="C3" s="448"/>
      <c r="D3" s="448"/>
      <c r="E3" s="448"/>
      <c r="F3" s="448"/>
      <c r="G3" s="448"/>
      <c r="H3" s="448"/>
      <c r="I3" s="448"/>
      <c r="J3" s="448"/>
      <c r="K3" s="448"/>
      <c r="L3" s="448"/>
      <c r="M3" s="448"/>
      <c r="N3" s="448"/>
      <c r="O3" s="448"/>
      <c r="P3" s="448"/>
      <c r="Q3" s="448"/>
    </row>
    <row r="4" spans="1:17" ht="23.25" customHeight="1">
      <c r="A4" s="441" t="s">
        <v>127</v>
      </c>
      <c r="B4" s="441"/>
      <c r="C4" s="441"/>
      <c r="D4" s="441"/>
      <c r="E4" s="441"/>
      <c r="F4" s="441"/>
      <c r="G4" s="441"/>
      <c r="H4" s="441"/>
      <c r="I4" s="198"/>
      <c r="K4" s="441" t="s">
        <v>223</v>
      </c>
      <c r="L4" s="441"/>
      <c r="M4" s="441"/>
      <c r="N4" s="441"/>
      <c r="O4" s="441"/>
      <c r="P4" s="441"/>
      <c r="Q4" s="441"/>
    </row>
    <row r="5" spans="1:17" ht="26.25" customHeight="1">
      <c r="A5" s="442" t="s">
        <v>16</v>
      </c>
      <c r="B5" s="443"/>
      <c r="C5" s="443"/>
      <c r="D5" s="443"/>
      <c r="E5" s="443"/>
      <c r="F5" s="443"/>
      <c r="G5" s="443"/>
      <c r="H5" s="443"/>
      <c r="I5" s="198"/>
      <c r="J5" s="449" t="s">
        <v>6</v>
      </c>
      <c r="K5" s="442" t="s">
        <v>16</v>
      </c>
      <c r="L5" s="443"/>
      <c r="M5" s="443"/>
      <c r="N5" s="443"/>
      <c r="O5" s="443"/>
      <c r="P5" s="443"/>
      <c r="Q5" s="443"/>
    </row>
    <row r="6" spans="1:17" ht="26.25" customHeight="1">
      <c r="A6" s="187" t="s">
        <v>12</v>
      </c>
      <c r="B6" s="187" t="s">
        <v>51</v>
      </c>
      <c r="C6" s="187" t="s">
        <v>50</v>
      </c>
      <c r="D6" s="188" t="s">
        <v>13</v>
      </c>
      <c r="E6" s="189" t="s">
        <v>14</v>
      </c>
      <c r="F6" s="189" t="s">
        <v>219</v>
      </c>
      <c r="G6" s="189"/>
      <c r="H6" s="187" t="s">
        <v>128</v>
      </c>
      <c r="J6" s="450"/>
      <c r="K6" s="187" t="s">
        <v>12</v>
      </c>
      <c r="L6" s="187" t="s">
        <v>51</v>
      </c>
      <c r="M6" s="187" t="s">
        <v>50</v>
      </c>
      <c r="N6" s="188" t="s">
        <v>13</v>
      </c>
      <c r="O6" s="189" t="s">
        <v>14</v>
      </c>
      <c r="P6" s="189" t="s">
        <v>219</v>
      </c>
      <c r="Q6" s="187" t="s">
        <v>128</v>
      </c>
    </row>
    <row r="7" spans="1:17" ht="27.75" customHeight="1">
      <c r="A7" s="271">
        <v>1</v>
      </c>
      <c r="B7" s="272" t="s">
        <v>410</v>
      </c>
      <c r="C7" s="273">
        <f>IF(ISERROR(VLOOKUP(B7,'KAYIT LİSTESİ'!$B$4:$G$945,2,0)),"",(VLOOKUP(B7,'KAYIT LİSTESİ'!$B$4:$G$945,2,0)))</f>
        <v>264</v>
      </c>
      <c r="D7" s="274">
        <f>IF(ISERROR(VLOOKUP(B7,'KAYIT LİSTESİ'!$B$4:$G$945,3,0)),"",(VLOOKUP(B7,'KAYIT LİSTESİ'!$B$4:$G$945,3,0)))</f>
        <v>36268</v>
      </c>
      <c r="E7" s="275" t="str">
        <f>IF(ISERROR(VLOOKUP(B7,'KAYIT LİSTESİ'!$B$4:$G$945,4,0)),"",(VLOOKUP(B7,'KAYIT LİSTESİ'!$B$4:$G$945,4,0)))</f>
        <v>ALİ OSMAN ÇİFTÇİ</v>
      </c>
      <c r="F7" s="275" t="str">
        <f>IF(ISERROR(VLOOKUP(B7,'KAYIT LİSTESİ'!$B$4:$G$945,5,0)),"",(VLOOKUP(B7,'KAYIT LİSTESİ'!$B$4:$G$945,5,0)))</f>
        <v>AĞRI</v>
      </c>
      <c r="G7" s="275"/>
      <c r="H7" s="276"/>
      <c r="J7" s="66">
        <v>1</v>
      </c>
      <c r="K7" s="271">
        <v>1</v>
      </c>
      <c r="L7" s="272" t="s">
        <v>477</v>
      </c>
      <c r="M7" s="273">
        <f>IF(ISERROR(VLOOKUP(L7,'KAYIT LİSTESİ'!$B$4:$G$945,2,0)),"",(VLOOKUP(L7,'KAYIT LİSTESİ'!$B$4:$G$945,2,0)))</f>
        <v>406</v>
      </c>
      <c r="N7" s="274">
        <f>IF(ISERROR(VLOOKUP(L7,'KAYIT LİSTESİ'!$B$4:$G$945,3,0)),"",(VLOOKUP(L7,'KAYIT LİSTESİ'!$B$4:$G$945,3,0)))</f>
        <v>35718</v>
      </c>
      <c r="O7" s="275" t="str">
        <f>IF(ISERROR(VLOOKUP(L7,'KAYIT LİSTESİ'!$B$4:$G$945,4,0)),"",(VLOOKUP(L7,'KAYIT LİSTESİ'!$B$4:$G$945,4,0)))</f>
        <v>EMRAH YANIK</v>
      </c>
      <c r="P7" s="275" t="str">
        <f>IF(ISERROR(VLOOKUP(L7,'KAYIT LİSTESİ'!$B$4:$G$945,5,0)),"",(VLOOKUP(L7,'KAYIT LİSTESİ'!$B$4:$G$945,5,0)))</f>
        <v>IĞDIR</v>
      </c>
      <c r="Q7" s="276"/>
    </row>
    <row r="8" spans="1:17" ht="27.75" customHeight="1">
      <c r="A8" s="271">
        <v>2</v>
      </c>
      <c r="B8" s="272" t="s">
        <v>411</v>
      </c>
      <c r="C8" s="273">
        <f>IF(ISERROR(VLOOKUP(B8,'KAYIT LİSTESİ'!$B$4:$G$945,2,0)),"",(VLOOKUP(B8,'KAYIT LİSTESİ'!$B$4:$G$945,2,0)))</f>
        <v>345</v>
      </c>
      <c r="D8" s="274">
        <f>IF(ISERROR(VLOOKUP(B8,'KAYIT LİSTESİ'!$B$4:$G$945,3,0)),"",(VLOOKUP(B8,'KAYIT LİSTESİ'!$B$4:$G$945,3,0)))</f>
        <v>35431</v>
      </c>
      <c r="E8" s="275" t="str">
        <f>IF(ISERROR(VLOOKUP(B8,'KAYIT LİSTESİ'!$B$4:$G$945,4,0)),"",(VLOOKUP(B8,'KAYIT LİSTESİ'!$B$4:$G$945,4,0)))</f>
        <v>M. YUSUF KINAY</v>
      </c>
      <c r="F8" s="275" t="str">
        <f>IF(ISERROR(VLOOKUP(B8,'KAYIT LİSTESİ'!$B$4:$G$945,5,0)),"",(VLOOKUP(B8,'KAYIT LİSTESİ'!$B$4:$G$945,5,0)))</f>
        <v>SİİRT</v>
      </c>
      <c r="G8" s="275"/>
      <c r="H8" s="276"/>
      <c r="J8" s="66">
        <v>2</v>
      </c>
      <c r="K8" s="271">
        <v>2</v>
      </c>
      <c r="L8" s="272" t="s">
        <v>478</v>
      </c>
      <c r="M8" s="273">
        <f>IF(ISERROR(VLOOKUP(L8,'KAYIT LİSTESİ'!$B$4:$G$945,2,0)),"",(VLOOKUP(L8,'KAYIT LİSTESİ'!$B$4:$G$945,2,0)))</f>
        <v>323</v>
      </c>
      <c r="N8" s="274">
        <f>IF(ISERROR(VLOOKUP(L8,'KAYIT LİSTESİ'!$B$4:$G$945,3,0)),"",(VLOOKUP(L8,'KAYIT LİSTESİ'!$B$4:$G$945,3,0)))</f>
        <v>35947</v>
      </c>
      <c r="O8" s="275" t="str">
        <f>IF(ISERROR(VLOOKUP(L8,'KAYIT LİSTESİ'!$B$4:$G$945,4,0)),"",(VLOOKUP(L8,'KAYIT LİSTESİ'!$B$4:$G$945,4,0)))</f>
        <v>BİRHAN UÇAR</v>
      </c>
      <c r="P8" s="275" t="str">
        <f>IF(ISERROR(VLOOKUP(L8,'KAYIT LİSTESİ'!$B$4:$G$945,5,0)),"",(VLOOKUP(L8,'KAYIT LİSTESİ'!$B$4:$G$945,5,0)))</f>
        <v>KARS</v>
      </c>
      <c r="Q8" s="276"/>
    </row>
    <row r="9" spans="1:17" ht="27.75" customHeight="1">
      <c r="A9" s="271">
        <v>3</v>
      </c>
      <c r="B9" s="272" t="s">
        <v>412</v>
      </c>
      <c r="C9" s="273">
        <f>IF(ISERROR(VLOOKUP(B9,'KAYIT LİSTESİ'!$B$4:$G$945,2,0)),"",(VLOOKUP(B9,'KAYIT LİSTESİ'!$B$4:$G$945,2,0)))</f>
        <v>308</v>
      </c>
      <c r="D9" s="274">
        <f>IF(ISERROR(VLOOKUP(B9,'KAYIT LİSTESİ'!$B$4:$G$945,3,0)),"",(VLOOKUP(B9,'KAYIT LİSTESİ'!$B$4:$G$945,3,0)))</f>
        <v>36008</v>
      </c>
      <c r="E9" s="275" t="str">
        <f>IF(ISERROR(VLOOKUP(B9,'KAYIT LİSTESİ'!$B$4:$G$945,4,0)),"",(VLOOKUP(B9,'KAYIT LİSTESİ'!$B$4:$G$945,4,0)))</f>
        <v>MUSTAFA ŞÖLEN</v>
      </c>
      <c r="F9" s="275" t="str">
        <f>IF(ISERROR(VLOOKUP(B9,'KAYIT LİSTESİ'!$B$4:$G$945,5,0)),"",(VLOOKUP(B9,'KAYIT LİSTESİ'!$B$4:$G$945,5,0)))</f>
        <v>BİTLİS</v>
      </c>
      <c r="G9" s="275"/>
      <c r="H9" s="276"/>
      <c r="J9" s="66">
        <v>3</v>
      </c>
      <c r="K9" s="271">
        <v>3</v>
      </c>
      <c r="L9" s="272" t="s">
        <v>479</v>
      </c>
      <c r="M9" s="273">
        <f>IF(ISERROR(VLOOKUP(L9,'KAYIT LİSTESİ'!$B$4:$G$945,2,0)),"",(VLOOKUP(L9,'KAYIT LİSTESİ'!$B$4:$G$945,2,0)))</f>
        <v>287</v>
      </c>
      <c r="N9" s="274">
        <f>IF(ISERROR(VLOOKUP(L9,'KAYIT LİSTESİ'!$B$4:$G$945,3,0)),"",(VLOOKUP(L9,'KAYIT LİSTESİ'!$B$4:$G$945,3,0)))</f>
        <v>35796</v>
      </c>
      <c r="O9" s="275" t="str">
        <f>IF(ISERROR(VLOOKUP(L9,'KAYIT LİSTESİ'!$B$4:$G$945,4,0)),"",(VLOOKUP(L9,'KAYIT LİSTESİ'!$B$4:$G$945,4,0)))</f>
        <v>YUSUF YOLDAŞ</v>
      </c>
      <c r="P9" s="275" t="str">
        <f>IF(ISERROR(VLOOKUP(L9,'KAYIT LİSTESİ'!$B$4:$G$945,5,0)),"",(VLOOKUP(L9,'KAYIT LİSTESİ'!$B$4:$G$945,5,0)))</f>
        <v>TUNCELİ</v>
      </c>
      <c r="Q9" s="276"/>
    </row>
    <row r="10" spans="1:17" ht="27.75" customHeight="1">
      <c r="A10" s="271">
        <v>4</v>
      </c>
      <c r="B10" s="272" t="s">
        <v>413</v>
      </c>
      <c r="C10" s="273">
        <f>IF(ISERROR(VLOOKUP(B10,'KAYIT LİSTESİ'!$B$4:$G$945,2,0)),"",(VLOOKUP(B10,'KAYIT LİSTESİ'!$B$4:$G$945,2,0)))</f>
        <v>250</v>
      </c>
      <c r="D10" s="274">
        <f>IF(ISERROR(VLOOKUP(B10,'KAYIT LİSTESİ'!$B$4:$G$945,3,0)),"",(VLOOKUP(B10,'KAYIT LİSTESİ'!$B$4:$G$945,3,0)))</f>
        <v>35789</v>
      </c>
      <c r="E10" s="275" t="str">
        <f>IF(ISERROR(VLOOKUP(B10,'KAYIT LİSTESİ'!$B$4:$G$945,4,0)),"",(VLOOKUP(B10,'KAYIT LİSTESİ'!$B$4:$G$945,4,0)))</f>
        <v>YUSUF ŞAŞAMAZ</v>
      </c>
      <c r="F10" s="275" t="str">
        <f>IF(ISERROR(VLOOKUP(B10,'KAYIT LİSTESİ'!$B$4:$G$945,5,0)),"",(VLOOKUP(B10,'KAYIT LİSTESİ'!$B$4:$G$945,5,0)))</f>
        <v>ADIYAMAN</v>
      </c>
      <c r="G10" s="275"/>
      <c r="H10" s="276"/>
      <c r="J10" s="66">
        <v>4</v>
      </c>
      <c r="K10" s="271">
        <v>4</v>
      </c>
      <c r="L10" s="272" t="s">
        <v>480</v>
      </c>
      <c r="M10" s="273">
        <f>IF(ISERROR(VLOOKUP(L10,'KAYIT LİSTESİ'!$B$4:$G$945,2,0)),"",(VLOOKUP(L10,'KAYIT LİSTESİ'!$B$4:$G$945,2,0)))</f>
        <v>397</v>
      </c>
      <c r="N10" s="274">
        <f>IF(ISERROR(VLOOKUP(L10,'KAYIT LİSTESİ'!$B$4:$G$945,3,0)),"",(VLOOKUP(L10,'KAYIT LİSTESİ'!$B$4:$G$945,3,0)))</f>
        <v>35796</v>
      </c>
      <c r="O10" s="275" t="str">
        <f>IF(ISERROR(VLOOKUP(L10,'KAYIT LİSTESİ'!$B$4:$G$945,4,0)),"",(VLOOKUP(L10,'KAYIT LİSTESİ'!$B$4:$G$945,4,0)))</f>
        <v>MEVLÜT ÇETİNTAŞ</v>
      </c>
      <c r="P10" s="275" t="str">
        <f>IF(ISERROR(VLOOKUP(L10,'KAYIT LİSTESİ'!$B$4:$G$945,5,0)),"",(VLOOKUP(L10,'KAYIT LİSTESİ'!$B$4:$G$945,5,0)))</f>
        <v>ŞANLIURFA</v>
      </c>
      <c r="Q10" s="276"/>
    </row>
    <row r="11" spans="1:17" ht="27.75" customHeight="1">
      <c r="A11" s="271">
        <v>5</v>
      </c>
      <c r="B11" s="272" t="s">
        <v>414</v>
      </c>
      <c r="C11" s="273">
        <f>IF(ISERROR(VLOOKUP(B11,'KAYIT LİSTESİ'!$B$4:$G$945,2,0)),"",(VLOOKUP(B11,'KAYIT LİSTESİ'!$B$4:$G$945,2,0)))</f>
        <v>322</v>
      </c>
      <c r="D11" s="274">
        <f>IF(ISERROR(VLOOKUP(B11,'KAYIT LİSTESİ'!$B$4:$G$945,3,0)),"",(VLOOKUP(B11,'KAYIT LİSTESİ'!$B$4:$G$945,3,0)))</f>
        <v>36772</v>
      </c>
      <c r="E11" s="275" t="str">
        <f>IF(ISERROR(VLOOKUP(B11,'KAYIT LİSTESİ'!$B$4:$G$945,4,0)),"",(VLOOKUP(B11,'KAYIT LİSTESİ'!$B$4:$G$945,4,0)))</f>
        <v>AYHAN SARIDAĞ</v>
      </c>
      <c r="F11" s="275" t="str">
        <f>IF(ISERROR(VLOOKUP(B11,'KAYIT LİSTESİ'!$B$4:$G$945,5,0)),"",(VLOOKUP(B11,'KAYIT LİSTESİ'!$B$4:$G$945,5,0)))</f>
        <v>KARS</v>
      </c>
      <c r="G11" s="275"/>
      <c r="H11" s="276"/>
      <c r="J11" s="66">
        <v>5</v>
      </c>
      <c r="K11" s="271">
        <v>5</v>
      </c>
      <c r="L11" s="272" t="s">
        <v>481</v>
      </c>
      <c r="M11" s="273">
        <f>IF(ISERROR(VLOOKUP(L11,'KAYIT LİSTESİ'!$B$4:$G$945,2,0)),"",(VLOOKUP(L11,'KAYIT LİSTESİ'!$B$4:$G$945,2,0)))</f>
        <v>354</v>
      </c>
      <c r="N11" s="274">
        <f>IF(ISERROR(VLOOKUP(L11,'KAYIT LİSTESİ'!$B$4:$G$945,3,0)),"",(VLOOKUP(L11,'KAYIT LİSTESİ'!$B$4:$G$945,3,0)))</f>
        <v>36528</v>
      </c>
      <c r="O11" s="275" t="str">
        <f>IF(ISERROR(VLOOKUP(L11,'KAYIT LİSTESİ'!$B$4:$G$945,4,0)),"",(VLOOKUP(L11,'KAYIT LİSTESİ'!$B$4:$G$945,4,0)))</f>
        <v>Suleyman KURUCA</v>
      </c>
      <c r="P11" s="275" t="str">
        <f>IF(ISERROR(VLOOKUP(L11,'KAYIT LİSTESİ'!$B$4:$G$945,5,0)),"",(VLOOKUP(L11,'KAYIT LİSTESİ'!$B$4:$G$945,5,0)))</f>
        <v>ERZURUM</v>
      </c>
      <c r="Q11" s="276"/>
    </row>
    <row r="12" spans="1:17" ht="27.75" customHeight="1">
      <c r="A12" s="271">
        <v>6</v>
      </c>
      <c r="B12" s="272" t="s">
        <v>415</v>
      </c>
      <c r="C12" s="273">
        <f>IF(ISERROR(VLOOKUP(B12,'KAYIT LİSTESİ'!$B$4:$G$945,2,0)),"",(VLOOKUP(B12,'KAYIT LİSTESİ'!$B$4:$G$945,2,0)))</f>
        <v>301</v>
      </c>
      <c r="D12" s="274">
        <f>IF(ISERROR(VLOOKUP(B12,'KAYIT LİSTESİ'!$B$4:$G$945,3,0)),"",(VLOOKUP(B12,'KAYIT LİSTESİ'!$B$4:$G$945,3,0)))</f>
        <v>35431</v>
      </c>
      <c r="E12" s="275" t="str">
        <f>IF(ISERROR(VLOOKUP(B12,'KAYIT LİSTESİ'!$B$4:$G$945,4,0)),"",(VLOOKUP(B12,'KAYIT LİSTESİ'!$B$4:$G$945,4,0)))</f>
        <v>GÖKHAN İLBAŞ</v>
      </c>
      <c r="F12" s="275" t="str">
        <f>IF(ISERROR(VLOOKUP(B12,'KAYIT LİSTESİ'!$B$4:$G$945,5,0)),"",(VLOOKUP(B12,'KAYIT LİSTESİ'!$B$4:$G$945,5,0)))</f>
        <v>ELAZIĞ</v>
      </c>
      <c r="G12" s="275"/>
      <c r="H12" s="276"/>
      <c r="J12" s="66">
        <v>6</v>
      </c>
      <c r="K12" s="271">
        <v>6</v>
      </c>
      <c r="L12" s="272" t="s">
        <v>482</v>
      </c>
      <c r="M12" s="273">
        <f>IF(ISERROR(VLOOKUP(L12,'KAYIT LİSTESİ'!$B$4:$G$945,2,0)),"",(VLOOKUP(L12,'KAYIT LİSTESİ'!$B$4:$G$945,2,0)))</f>
        <v>332</v>
      </c>
      <c r="N12" s="274">
        <f>IF(ISERROR(VLOOKUP(L12,'KAYIT LİSTESİ'!$B$4:$G$945,3,0)),"",(VLOOKUP(L12,'KAYIT LİSTESİ'!$B$4:$G$945,3,0)))</f>
        <v>36827</v>
      </c>
      <c r="O12" s="275" t="str">
        <f>IF(ISERROR(VLOOKUP(L12,'KAYIT LİSTESİ'!$B$4:$G$945,4,0)),"",(VLOOKUP(L12,'KAYIT LİSTESİ'!$B$4:$G$945,4,0)))</f>
        <v>YUNUS EMRE KORKMAZ</v>
      </c>
      <c r="P12" s="275" t="str">
        <f>IF(ISERROR(VLOOKUP(L12,'KAYIT LİSTESİ'!$B$4:$G$945,5,0)),"",(VLOOKUP(L12,'KAYIT LİSTESİ'!$B$4:$G$945,5,0)))</f>
        <v>ERZİNCAN</v>
      </c>
      <c r="Q12" s="276"/>
    </row>
    <row r="13" spans="1:17" ht="27.75" customHeight="1">
      <c r="A13" s="271">
        <v>7</v>
      </c>
      <c r="B13" s="272" t="s">
        <v>416</v>
      </c>
      <c r="C13" s="273">
        <f>IF(ISERROR(VLOOKUP(B13,'KAYIT LİSTESİ'!$B$4:$G$945,2,0)),"",(VLOOKUP(B13,'KAYIT LİSTESİ'!$B$4:$G$945,2,0)))</f>
        <v>338</v>
      </c>
      <c r="D13" s="274">
        <f>IF(ISERROR(VLOOKUP(B13,'KAYIT LİSTESİ'!$B$4:$G$945,3,0)),"",(VLOOKUP(B13,'KAYIT LİSTESİ'!$B$4:$G$945,3,0)))</f>
        <v>35796</v>
      </c>
      <c r="E13" s="275" t="str">
        <f>IF(ISERROR(VLOOKUP(B13,'KAYIT LİSTESİ'!$B$4:$G$945,4,0)),"",(VLOOKUP(B13,'KAYIT LİSTESİ'!$B$4:$G$945,4,0)))</f>
        <v>FESİH TURĞUT</v>
      </c>
      <c r="F13" s="275" t="str">
        <f>IF(ISERROR(VLOOKUP(B13,'KAYIT LİSTESİ'!$B$4:$G$945,5,0)),"",(VLOOKUP(B13,'KAYIT LİSTESİ'!$B$4:$G$945,5,0)))</f>
        <v>BATMAN</v>
      </c>
      <c r="G13" s="275"/>
      <c r="H13" s="276"/>
      <c r="J13" s="66">
        <v>6</v>
      </c>
      <c r="K13" s="271">
        <v>7</v>
      </c>
      <c r="L13" s="272" t="s">
        <v>483</v>
      </c>
      <c r="M13" s="273">
        <f>IF(ISERROR(VLOOKUP(L13,'KAYIT LİSTESİ'!$B$4:$G$945,2,0)),"",(VLOOKUP(L13,'KAYIT LİSTESİ'!$B$4:$G$945,2,0)))</f>
      </c>
      <c r="N13" s="274">
        <f>IF(ISERROR(VLOOKUP(L13,'KAYIT LİSTESİ'!$B$4:$G$945,3,0)),"",(VLOOKUP(L13,'KAYIT LİSTESİ'!$B$4:$G$945,3,0)))</f>
      </c>
      <c r="O13" s="275">
        <f>IF(ISERROR(VLOOKUP(L13,'KAYIT LİSTESİ'!$B$4:$G$945,4,0)),"",(VLOOKUP(L13,'KAYIT LİSTESİ'!$B$4:$G$945,4,0)))</f>
      </c>
      <c r="P13" s="275">
        <f>IF(ISERROR(VLOOKUP(L13,'KAYIT LİSTESİ'!$B$4:$G$945,5,0)),"",(VLOOKUP(L13,'KAYIT LİSTESİ'!$B$4:$G$945,5,0)))</f>
      </c>
      <c r="Q13" s="276"/>
    </row>
    <row r="14" spans="1:17" ht="27.75" customHeight="1">
      <c r="A14" s="271">
        <v>8</v>
      </c>
      <c r="B14" s="272" t="s">
        <v>417</v>
      </c>
      <c r="C14" s="273">
        <f>IF(ISERROR(VLOOKUP(B14,'KAYIT LİSTESİ'!$B$4:$G$945,2,0)),"",(VLOOKUP(B14,'KAYIT LİSTESİ'!$B$4:$G$945,2,0)))</f>
      </c>
      <c r="D14" s="274">
        <f>IF(ISERROR(VLOOKUP(B14,'KAYIT LİSTESİ'!$B$4:$G$945,3,0)),"",(VLOOKUP(B14,'KAYIT LİSTESİ'!$B$4:$G$945,3,0)))</f>
      </c>
      <c r="E14" s="275">
        <f>IF(ISERROR(VLOOKUP(B14,'KAYIT LİSTESİ'!$B$4:$G$945,4,0)),"",(VLOOKUP(B14,'KAYIT LİSTESİ'!$B$4:$G$945,4,0)))</f>
      </c>
      <c r="F14" s="275">
        <f>IF(ISERROR(VLOOKUP(B14,'KAYIT LİSTESİ'!$B$4:$G$945,5,0)),"",(VLOOKUP(B14,'KAYIT LİSTESİ'!$B$4:$G$945,5,0)))</f>
      </c>
      <c r="G14" s="275"/>
      <c r="H14" s="276"/>
      <c r="J14" s="66">
        <v>6</v>
      </c>
      <c r="K14" s="271">
        <v>8</v>
      </c>
      <c r="L14" s="272" t="s">
        <v>484</v>
      </c>
      <c r="M14" s="273">
        <f>IF(ISERROR(VLOOKUP(L14,'KAYIT LİSTESİ'!$B$4:$G$945,2,0)),"",(VLOOKUP(L14,'KAYIT LİSTESİ'!$B$4:$G$945,2,0)))</f>
      </c>
      <c r="N14" s="274">
        <f>IF(ISERROR(VLOOKUP(L14,'KAYIT LİSTESİ'!$B$4:$G$945,3,0)),"",(VLOOKUP(L14,'KAYIT LİSTESİ'!$B$4:$G$945,3,0)))</f>
      </c>
      <c r="O14" s="275">
        <f>IF(ISERROR(VLOOKUP(L14,'KAYIT LİSTESİ'!$B$4:$G$945,4,0)),"",(VLOOKUP(L14,'KAYIT LİSTESİ'!$B$4:$G$945,4,0)))</f>
      </c>
      <c r="P14" s="275">
        <f>IF(ISERROR(VLOOKUP(L14,'KAYIT LİSTESİ'!$B$4:$G$945,5,0)),"",(VLOOKUP(L14,'KAYIT LİSTESİ'!$B$4:$G$945,5,0)))</f>
      </c>
      <c r="Q14" s="276"/>
    </row>
    <row r="15" spans="1:17" ht="27.75" customHeight="1">
      <c r="A15" s="442" t="s">
        <v>17</v>
      </c>
      <c r="B15" s="443"/>
      <c r="C15" s="443"/>
      <c r="D15" s="443"/>
      <c r="E15" s="443"/>
      <c r="F15" s="443"/>
      <c r="G15" s="443"/>
      <c r="H15" s="443"/>
      <c r="J15" s="67">
        <v>9</v>
      </c>
      <c r="K15" s="442" t="s">
        <v>17</v>
      </c>
      <c r="L15" s="443"/>
      <c r="M15" s="443"/>
      <c r="N15" s="443"/>
      <c r="O15" s="443"/>
      <c r="P15" s="443"/>
      <c r="Q15" s="443"/>
    </row>
    <row r="16" spans="1:17" ht="27.75" customHeight="1">
      <c r="A16" s="187" t="s">
        <v>12</v>
      </c>
      <c r="B16" s="187" t="s">
        <v>51</v>
      </c>
      <c r="C16" s="187" t="s">
        <v>50</v>
      </c>
      <c r="D16" s="188" t="s">
        <v>13</v>
      </c>
      <c r="E16" s="189" t="s">
        <v>14</v>
      </c>
      <c r="F16" s="189" t="s">
        <v>219</v>
      </c>
      <c r="G16" s="189"/>
      <c r="H16" s="187" t="s">
        <v>128</v>
      </c>
      <c r="J16" s="67">
        <v>10</v>
      </c>
      <c r="K16" s="187" t="s">
        <v>12</v>
      </c>
      <c r="L16" s="187" t="s">
        <v>51</v>
      </c>
      <c r="M16" s="187" t="s">
        <v>50</v>
      </c>
      <c r="N16" s="188" t="s">
        <v>13</v>
      </c>
      <c r="O16" s="189" t="s">
        <v>14</v>
      </c>
      <c r="P16" s="189" t="s">
        <v>219</v>
      </c>
      <c r="Q16" s="187" t="s">
        <v>128</v>
      </c>
    </row>
    <row r="17" spans="1:17" ht="27.75" customHeight="1">
      <c r="A17" s="271">
        <v>1</v>
      </c>
      <c r="B17" s="272" t="s">
        <v>418</v>
      </c>
      <c r="C17" s="273">
        <f>IF(ISERROR(VLOOKUP(B17,'KAYIT LİSTESİ'!$B$4:$G$945,2,0)),"",(VLOOKUP(B17,'KAYIT LİSTESİ'!$B$4:$G$945,2,0)))</f>
        <v>331</v>
      </c>
      <c r="D17" s="274">
        <f>IF(ISERROR(VLOOKUP(B17,'KAYIT LİSTESİ'!$B$4:$G$945,3,0)),"",(VLOOKUP(B17,'KAYIT LİSTESİ'!$B$4:$G$945,3,0)))</f>
        <v>36705</v>
      </c>
      <c r="E17" s="275" t="str">
        <f>IF(ISERROR(VLOOKUP(B17,'KAYIT LİSTESİ'!$B$4:$G$945,4,0)),"",(VLOOKUP(B17,'KAYIT LİSTESİ'!$B$4:$G$945,4,0)))</f>
        <v>OĞULCAN ALKAN</v>
      </c>
      <c r="F17" s="275" t="str">
        <f>IF(ISERROR(VLOOKUP(B17,'KAYIT LİSTESİ'!$B$4:$G$945,5,0)),"",(VLOOKUP(B17,'KAYIT LİSTESİ'!$B$4:$G$945,5,0)))</f>
        <v>ERZİNCAN</v>
      </c>
      <c r="G17" s="275"/>
      <c r="H17" s="276"/>
      <c r="J17" s="67">
        <v>11</v>
      </c>
      <c r="K17" s="271">
        <v>1</v>
      </c>
      <c r="L17" s="272" t="s">
        <v>485</v>
      </c>
      <c r="M17" s="273">
        <f>IF(ISERROR(VLOOKUP(L17,'KAYIT LİSTESİ'!$B$4:$G$945,2,0)),"",(VLOOKUP(L17,'KAYIT LİSTESİ'!$B$4:$G$945,2,0)))</f>
        <v>280</v>
      </c>
      <c r="N17" s="274">
        <f>IF(ISERROR(VLOOKUP(L17,'KAYIT LİSTESİ'!$B$4:$G$945,3,0)),"",(VLOOKUP(L17,'KAYIT LİSTESİ'!$B$4:$G$945,3,0)))</f>
        <v>36526</v>
      </c>
      <c r="O17" s="275" t="str">
        <f>IF(ISERROR(VLOOKUP(L17,'KAYIT LİSTESİ'!$B$4:$G$945,4,0)),"",(VLOOKUP(L17,'KAYIT LİSTESİ'!$B$4:$G$945,4,0)))</f>
        <v>MUSTAFA BUDAK</v>
      </c>
      <c r="P17" s="275" t="str">
        <f>IF(ISERROR(VLOOKUP(L17,'KAYIT LİSTESİ'!$B$4:$G$945,5,0)),"",(VLOOKUP(L17,'KAYIT LİSTESİ'!$B$4:$G$945,5,0)))</f>
        <v>MUŞ</v>
      </c>
      <c r="Q17" s="276"/>
    </row>
    <row r="18" spans="1:17" ht="27.75" customHeight="1">
      <c r="A18" s="271">
        <v>2</v>
      </c>
      <c r="B18" s="272" t="s">
        <v>419</v>
      </c>
      <c r="C18" s="273">
        <f>IF(ISERROR(VLOOKUP(B18,'KAYIT LİSTESİ'!$B$4:$G$945,2,0)),"",(VLOOKUP(B18,'KAYIT LİSTESİ'!$B$4:$G$945,2,0)))</f>
        <v>272</v>
      </c>
      <c r="D18" s="274">
        <f>IF(ISERROR(VLOOKUP(B18,'KAYIT LİSTESİ'!$B$4:$G$945,3,0)),"",(VLOOKUP(B18,'KAYIT LİSTESİ'!$B$4:$G$945,3,0)))</f>
        <v>35902</v>
      </c>
      <c r="E18" s="275" t="str">
        <f>IF(ISERROR(VLOOKUP(B18,'KAYIT LİSTESİ'!$B$4:$G$945,4,0)),"",(VLOOKUP(B18,'KAYIT LİSTESİ'!$B$4:$G$945,4,0)))</f>
        <v>Mehmet Ali NOHUT</v>
      </c>
      <c r="F18" s="275" t="str">
        <f>IF(ISERROR(VLOOKUP(B18,'KAYIT LİSTESİ'!$B$4:$G$945,5,0)),"",(VLOOKUP(B18,'KAYIT LİSTESİ'!$B$4:$G$945,5,0)))</f>
        <v>KİLİS</v>
      </c>
      <c r="G18" s="275"/>
      <c r="H18" s="276"/>
      <c r="J18" s="67">
        <v>12</v>
      </c>
      <c r="K18" s="271">
        <v>2</v>
      </c>
      <c r="L18" s="272" t="s">
        <v>486</v>
      </c>
      <c r="M18" s="273">
        <f>IF(ISERROR(VLOOKUP(L18,'KAYIT LİSTESİ'!$B$4:$G$945,2,0)),"",(VLOOKUP(L18,'KAYIT LİSTESİ'!$B$4:$G$945,2,0)))</f>
        <v>316</v>
      </c>
      <c r="N18" s="274">
        <f>IF(ISERROR(VLOOKUP(L18,'KAYIT LİSTESİ'!$B$4:$G$945,3,0)),"",(VLOOKUP(L18,'KAYIT LİSTESİ'!$B$4:$G$945,3,0)))</f>
        <v>35614</v>
      </c>
      <c r="O18" s="275" t="str">
        <f>IF(ISERROR(VLOOKUP(L18,'KAYIT LİSTESİ'!$B$4:$G$945,4,0)),"",(VLOOKUP(L18,'KAYIT LİSTESİ'!$B$4:$G$945,4,0)))</f>
        <v>SELİM KARDAŞ</v>
      </c>
      <c r="P18" s="275" t="str">
        <f>IF(ISERROR(VLOOKUP(L18,'KAYIT LİSTESİ'!$B$4:$G$945,5,0)),"",(VLOOKUP(L18,'KAYIT LİSTESİ'!$B$4:$G$945,5,0)))</f>
        <v>MARDİN</v>
      </c>
      <c r="Q18" s="276"/>
    </row>
    <row r="19" spans="1:17" ht="27.75" customHeight="1">
      <c r="A19" s="271">
        <v>3</v>
      </c>
      <c r="B19" s="272" t="s">
        <v>420</v>
      </c>
      <c r="C19" s="273">
        <f>IF(ISERROR(VLOOKUP(B19,'KAYIT LİSTESİ'!$B$4:$G$945,2,0)),"",(VLOOKUP(B19,'KAYIT LİSTESİ'!$B$4:$G$945,2,0)))</f>
        <v>382</v>
      </c>
      <c r="D19" s="274">
        <f>IF(ISERROR(VLOOKUP(B19,'KAYIT LİSTESİ'!$B$4:$G$945,3,0)),"",(VLOOKUP(B19,'KAYIT LİSTESİ'!$B$4:$G$945,3,0)))</f>
        <v>35431</v>
      </c>
      <c r="E19" s="275" t="str">
        <f>IF(ISERROR(VLOOKUP(B19,'KAYIT LİSTESİ'!$B$4:$G$945,4,0)),"",(VLOOKUP(B19,'KAYIT LİSTESİ'!$B$4:$G$945,4,0)))</f>
        <v>FARUK YILMAZ</v>
      </c>
      <c r="F19" s="275" t="str">
        <f>IF(ISERROR(VLOOKUP(B19,'KAYIT LİSTESİ'!$B$4:$G$945,5,0)),"",(VLOOKUP(B19,'KAYIT LİSTESİ'!$B$4:$G$945,5,0)))</f>
        <v>GAZİANTEP</v>
      </c>
      <c r="G19" s="275"/>
      <c r="H19" s="276"/>
      <c r="J19" s="67">
        <v>13</v>
      </c>
      <c r="K19" s="271">
        <v>3</v>
      </c>
      <c r="L19" s="272" t="s">
        <v>487</v>
      </c>
      <c r="M19" s="273">
        <f>IF(ISERROR(VLOOKUP(L19,'KAYIT LİSTESİ'!$B$4:$G$945,2,0)),"",(VLOOKUP(L19,'KAYIT LİSTESİ'!$B$4:$G$945,2,0)))</f>
        <v>368</v>
      </c>
      <c r="N19" s="274">
        <f>IF(ISERROR(VLOOKUP(L19,'KAYIT LİSTESİ'!$B$4:$G$945,3,0)),"",(VLOOKUP(L19,'KAYIT LİSTESİ'!$B$4:$G$945,3,0)))</f>
        <v>35708</v>
      </c>
      <c r="O19" s="275" t="str">
        <f>IF(ISERROR(VLOOKUP(L19,'KAYIT LİSTESİ'!$B$4:$G$945,4,0)),"",(VLOOKUP(L19,'KAYIT LİSTESİ'!$B$4:$G$945,4,0)))</f>
        <v>SUAT TEMEL</v>
      </c>
      <c r="P19" s="275" t="str">
        <f>IF(ISERROR(VLOOKUP(L19,'KAYIT LİSTESİ'!$B$4:$G$945,5,0)),"",(VLOOKUP(L19,'KAYIT LİSTESİ'!$B$4:$G$945,5,0)))</f>
        <v>HAKKARİ</v>
      </c>
      <c r="Q19" s="276"/>
    </row>
    <row r="20" spans="1:17" ht="27.75" customHeight="1">
      <c r="A20" s="271">
        <v>4</v>
      </c>
      <c r="B20" s="272" t="s">
        <v>421</v>
      </c>
      <c r="C20" s="273">
        <f>IF(ISERROR(VLOOKUP(B20,'KAYIT LİSTESİ'!$B$4:$G$945,2,0)),"",(VLOOKUP(B20,'KAYIT LİSTESİ'!$B$4:$G$945,2,0)))</f>
        <v>396</v>
      </c>
      <c r="D20" s="274">
        <f>IF(ISERROR(VLOOKUP(B20,'KAYIT LİSTESİ'!$B$4:$G$945,3,0)),"",(VLOOKUP(B20,'KAYIT LİSTESİ'!$B$4:$G$945,3,0)))</f>
        <v>35901</v>
      </c>
      <c r="E20" s="275" t="str">
        <f>IF(ISERROR(VLOOKUP(B20,'KAYIT LİSTESİ'!$B$4:$G$945,4,0)),"",(VLOOKUP(B20,'KAYIT LİSTESİ'!$B$4:$G$945,4,0)))</f>
        <v>FETHİ ÜKÜNÇ</v>
      </c>
      <c r="F20" s="275" t="str">
        <f>IF(ISERROR(VLOOKUP(B20,'KAYIT LİSTESİ'!$B$4:$G$945,5,0)),"",(VLOOKUP(B20,'KAYIT LİSTESİ'!$B$4:$G$945,5,0)))</f>
        <v>ŞANLIURFA</v>
      </c>
      <c r="G20" s="275"/>
      <c r="H20" s="276"/>
      <c r="J20" s="67">
        <v>14</v>
      </c>
      <c r="K20" s="271">
        <v>4</v>
      </c>
      <c r="L20" s="272" t="s">
        <v>488</v>
      </c>
      <c r="M20" s="273">
        <f>IF(ISERROR(VLOOKUP(L20,'KAYIT LİSTESİ'!$B$4:$G$945,2,0)),"",(VLOOKUP(L20,'KAYIT LİSTESİ'!$B$4:$G$945,2,0)))</f>
        <v>302</v>
      </c>
      <c r="N20" s="274">
        <f>IF(ISERROR(VLOOKUP(L20,'KAYIT LİSTESİ'!$B$4:$G$945,3,0)),"",(VLOOKUP(L20,'KAYIT LİSTESİ'!$B$4:$G$945,3,0)))</f>
        <v>36526</v>
      </c>
      <c r="O20" s="275" t="str">
        <f>IF(ISERROR(VLOOKUP(L20,'KAYIT LİSTESİ'!$B$4:$G$945,4,0)),"",(VLOOKUP(L20,'KAYIT LİSTESİ'!$B$4:$G$945,4,0)))</f>
        <v>İBRAHİM ERÜKÇÜ</v>
      </c>
      <c r="P20" s="275" t="str">
        <f>IF(ISERROR(VLOOKUP(L20,'KAYIT LİSTESİ'!$B$4:$G$945,5,0)),"",(VLOOKUP(L20,'KAYIT LİSTESİ'!$B$4:$G$945,5,0)))</f>
        <v>ELAZIĞ</v>
      </c>
      <c r="Q20" s="276"/>
    </row>
    <row r="21" spans="1:17" ht="27.75" customHeight="1">
      <c r="A21" s="271">
        <v>5</v>
      </c>
      <c r="B21" s="272" t="s">
        <v>422</v>
      </c>
      <c r="C21" s="273">
        <f>IF(ISERROR(VLOOKUP(B21,'KAYIT LİSTESİ'!$B$4:$G$945,2,0)),"",(VLOOKUP(B21,'KAYIT LİSTESİ'!$B$4:$G$945,2,0)))</f>
        <v>367</v>
      </c>
      <c r="D21" s="274">
        <f>IF(ISERROR(VLOOKUP(B21,'KAYIT LİSTESİ'!$B$4:$G$945,3,0)),"",(VLOOKUP(B21,'KAYIT LİSTESİ'!$B$4:$G$945,3,0)))</f>
        <v>36443</v>
      </c>
      <c r="E21" s="275" t="str">
        <f>IF(ISERROR(VLOOKUP(B21,'KAYIT LİSTESİ'!$B$4:$G$945,4,0)),"",(VLOOKUP(B21,'KAYIT LİSTESİ'!$B$4:$G$945,4,0)))</f>
        <v>ÖMER ATALAY</v>
      </c>
      <c r="F21" s="275" t="str">
        <f>IF(ISERROR(VLOOKUP(B21,'KAYIT LİSTESİ'!$B$4:$G$945,5,0)),"",(VLOOKUP(B21,'KAYIT LİSTESİ'!$B$4:$G$945,5,0)))</f>
        <v>HAKKARİ</v>
      </c>
      <c r="G21" s="275"/>
      <c r="H21" s="276"/>
      <c r="J21" s="67">
        <v>15</v>
      </c>
      <c r="K21" s="271">
        <v>5</v>
      </c>
      <c r="L21" s="272" t="s">
        <v>489</v>
      </c>
      <c r="M21" s="273">
        <f>IF(ISERROR(VLOOKUP(L21,'KAYIT LİSTESİ'!$B$4:$G$945,2,0)),"",(VLOOKUP(L21,'KAYIT LİSTESİ'!$B$4:$G$945,2,0)))</f>
        <v>251</v>
      </c>
      <c r="N21" s="274">
        <f>IF(ISERROR(VLOOKUP(L21,'KAYIT LİSTESİ'!$B$4:$G$945,3,0)),"",(VLOOKUP(L21,'KAYIT LİSTESİ'!$B$4:$G$945,3,0)))</f>
        <v>36429</v>
      </c>
      <c r="O21" s="275" t="str">
        <f>IF(ISERROR(VLOOKUP(L21,'KAYIT LİSTESİ'!$B$4:$G$945,4,0)),"",(VLOOKUP(L21,'KAYIT LİSTESİ'!$B$4:$G$945,4,0)))</f>
        <v>FERHAT PARLAK </v>
      </c>
      <c r="P21" s="275" t="str">
        <f>IF(ISERROR(VLOOKUP(L21,'KAYIT LİSTESİ'!$B$4:$G$945,5,0)),"",(VLOOKUP(L21,'KAYIT LİSTESİ'!$B$4:$G$945,5,0)))</f>
        <v>ADIYAMAN</v>
      </c>
      <c r="Q21" s="276"/>
    </row>
    <row r="22" spans="1:17" ht="27.75" customHeight="1">
      <c r="A22" s="271">
        <v>6</v>
      </c>
      <c r="B22" s="272" t="s">
        <v>423</v>
      </c>
      <c r="C22" s="273">
        <f>IF(ISERROR(VLOOKUP(B22,'KAYIT LİSTESİ'!$B$4:$G$945,2,0)),"",(VLOOKUP(B22,'KAYIT LİSTESİ'!$B$4:$G$945,2,0)))</f>
        <v>257</v>
      </c>
      <c r="D22" s="274">
        <f>IF(ISERROR(VLOOKUP(B22,'KAYIT LİSTESİ'!$B$4:$G$945,3,0)),"",(VLOOKUP(B22,'KAYIT LİSTESİ'!$B$4:$G$945,3,0)))</f>
        <v>36081</v>
      </c>
      <c r="E22" s="275" t="str">
        <f>IF(ISERROR(VLOOKUP(B22,'KAYIT LİSTESİ'!$B$4:$G$945,4,0)),"",(VLOOKUP(B22,'KAYIT LİSTESİ'!$B$4:$G$945,4,0)))</f>
        <v>MUSTAFA ÇİFTÇİ</v>
      </c>
      <c r="F22" s="275" t="str">
        <f>IF(ISERROR(VLOOKUP(B22,'KAYIT LİSTESİ'!$B$4:$G$945,5,0)),"",(VLOOKUP(B22,'KAYIT LİSTESİ'!$B$4:$G$945,5,0)))</f>
        <v>BİNGÖL</v>
      </c>
      <c r="G22" s="275"/>
      <c r="H22" s="276"/>
      <c r="J22" s="67">
        <v>16</v>
      </c>
      <c r="K22" s="271">
        <v>6</v>
      </c>
      <c r="L22" s="272" t="s">
        <v>490</v>
      </c>
      <c r="M22" s="273">
        <f>IF(ISERROR(VLOOKUP(L22,'KAYIT LİSTESİ'!$B$4:$G$945,2,0)),"",(VLOOKUP(L22,'KAYIT LİSTESİ'!$B$4:$G$945,2,0)))</f>
        <v>258</v>
      </c>
      <c r="N22" s="274">
        <f>IF(ISERROR(VLOOKUP(L22,'KAYIT LİSTESİ'!$B$4:$G$945,3,0)),"",(VLOOKUP(L22,'KAYIT LİSTESİ'!$B$4:$G$945,3,0)))</f>
        <v>35676</v>
      </c>
      <c r="O22" s="275" t="str">
        <f>IF(ISERROR(VLOOKUP(L22,'KAYIT LİSTESİ'!$B$4:$G$945,4,0)),"",(VLOOKUP(L22,'KAYIT LİSTESİ'!$B$4:$G$945,4,0)))</f>
        <v>YUNUS ERSÖZ</v>
      </c>
      <c r="P22" s="275" t="str">
        <f>IF(ISERROR(VLOOKUP(L22,'KAYIT LİSTESİ'!$B$4:$G$945,5,0)),"",(VLOOKUP(L22,'KAYIT LİSTESİ'!$B$4:$G$945,5,0)))</f>
        <v>BİNGÖL</v>
      </c>
      <c r="Q22" s="276"/>
    </row>
    <row r="23" spans="1:17" ht="27.75" customHeight="1">
      <c r="A23" s="271">
        <v>7</v>
      </c>
      <c r="B23" s="272" t="s">
        <v>424</v>
      </c>
      <c r="C23" s="273">
        <f>IF(ISERROR(VLOOKUP(B23,'KAYIT LİSTESİ'!$B$4:$G$945,2,0)),"",(VLOOKUP(B23,'KAYIT LİSTESİ'!$B$4:$G$945,2,0)))</f>
        <v>293</v>
      </c>
      <c r="D23" s="274">
        <f>IF(ISERROR(VLOOKUP(B23,'KAYIT LİSTESİ'!$B$4:$G$945,3,0)),"",(VLOOKUP(B23,'KAYIT LİSTESİ'!$B$4:$G$945,3,0)))</f>
        <v>36542</v>
      </c>
      <c r="E23" s="275" t="str">
        <f>IF(ISERROR(VLOOKUP(B23,'KAYIT LİSTESİ'!$B$4:$G$945,4,0)),"",(VLOOKUP(B23,'KAYIT LİSTESİ'!$B$4:$G$945,4,0)))</f>
        <v>ALİ URS</v>
      </c>
      <c r="F23" s="275" t="str">
        <f>IF(ISERROR(VLOOKUP(B23,'KAYIT LİSTESİ'!$B$4:$G$945,5,0)),"",(VLOOKUP(B23,'KAYIT LİSTESİ'!$B$4:$G$945,5,0)))</f>
        <v>VAN</v>
      </c>
      <c r="G23" s="275"/>
      <c r="H23" s="276"/>
      <c r="J23" s="321"/>
      <c r="K23" s="271">
        <v>7</v>
      </c>
      <c r="L23" s="272" t="s">
        <v>491</v>
      </c>
      <c r="M23" s="273">
        <f>IF(ISERROR(VLOOKUP(L23,'KAYIT LİSTESİ'!$B$4:$G$945,2,0)),"",(VLOOKUP(L23,'KAYIT LİSTESİ'!$B$4:$G$945,2,0)))</f>
      </c>
      <c r="N23" s="274">
        <f>IF(ISERROR(VLOOKUP(L23,'KAYIT LİSTESİ'!$B$4:$G$945,3,0)),"",(VLOOKUP(L23,'KAYIT LİSTESİ'!$B$4:$G$945,3,0)))</f>
      </c>
      <c r="O23" s="275">
        <f>IF(ISERROR(VLOOKUP(L23,'KAYIT LİSTESİ'!$B$4:$G$945,4,0)),"",(VLOOKUP(L23,'KAYIT LİSTESİ'!$B$4:$G$945,4,0)))</f>
      </c>
      <c r="P23" s="275">
        <f>IF(ISERROR(VLOOKUP(L23,'KAYIT LİSTESİ'!$B$4:$G$945,5,0)),"",(VLOOKUP(L23,'KAYIT LİSTESİ'!$B$4:$G$945,5,0)))</f>
      </c>
      <c r="Q23" s="276"/>
    </row>
    <row r="24" spans="1:17" ht="27.75" customHeight="1">
      <c r="A24" s="271">
        <v>8</v>
      </c>
      <c r="B24" s="272" t="s">
        <v>425</v>
      </c>
      <c r="C24" s="273">
        <f>IF(ISERROR(VLOOKUP(B24,'KAYIT LİSTESİ'!$B$4:$G$945,2,0)),"",(VLOOKUP(B24,'KAYIT LİSTESİ'!$B$4:$G$945,2,0)))</f>
      </c>
      <c r="D24" s="274">
        <f>IF(ISERROR(VLOOKUP(B24,'KAYIT LİSTESİ'!$B$4:$G$945,3,0)),"",(VLOOKUP(B24,'KAYIT LİSTESİ'!$B$4:$G$945,3,0)))</f>
      </c>
      <c r="E24" s="275">
        <f>IF(ISERROR(VLOOKUP(B24,'KAYIT LİSTESİ'!$B$4:$G$945,4,0)),"",(VLOOKUP(B24,'KAYIT LİSTESİ'!$B$4:$G$945,4,0)))</f>
      </c>
      <c r="F24" s="275">
        <f>IF(ISERROR(VLOOKUP(B24,'KAYIT LİSTESİ'!$B$4:$G$945,5,0)),"",(VLOOKUP(B24,'KAYIT LİSTESİ'!$B$4:$G$945,5,0)))</f>
      </c>
      <c r="G24" s="275"/>
      <c r="H24" s="276"/>
      <c r="J24" s="321"/>
      <c r="K24" s="271">
        <v>8</v>
      </c>
      <c r="L24" s="272" t="s">
        <v>492</v>
      </c>
      <c r="M24" s="273">
        <f>IF(ISERROR(VLOOKUP(L24,'KAYIT LİSTESİ'!$B$4:$G$945,2,0)),"",(VLOOKUP(L24,'KAYIT LİSTESİ'!$B$4:$G$945,2,0)))</f>
      </c>
      <c r="N24" s="274">
        <f>IF(ISERROR(VLOOKUP(L24,'KAYIT LİSTESİ'!$B$4:$G$945,3,0)),"",(VLOOKUP(L24,'KAYIT LİSTESİ'!$B$4:$G$945,3,0)))</f>
      </c>
      <c r="O24" s="275">
        <f>IF(ISERROR(VLOOKUP(L24,'KAYIT LİSTESİ'!$B$4:$G$945,4,0)),"",(VLOOKUP(L24,'KAYIT LİSTESİ'!$B$4:$G$945,4,0)))</f>
      </c>
      <c r="P24" s="275">
        <f>IF(ISERROR(VLOOKUP(L24,'KAYIT LİSTESİ'!$B$4:$G$945,5,0)),"",(VLOOKUP(L24,'KAYIT LİSTESİ'!$B$4:$G$945,5,0)))</f>
      </c>
      <c r="Q24" s="276"/>
    </row>
    <row r="25" spans="1:17" ht="27.75" customHeight="1">
      <c r="A25" s="442" t="s">
        <v>244</v>
      </c>
      <c r="B25" s="443"/>
      <c r="C25" s="443"/>
      <c r="D25" s="443"/>
      <c r="E25" s="443"/>
      <c r="F25" s="443"/>
      <c r="G25" s="443"/>
      <c r="H25" s="443"/>
      <c r="K25" s="442" t="s">
        <v>244</v>
      </c>
      <c r="L25" s="443"/>
      <c r="M25" s="443"/>
      <c r="N25" s="443"/>
      <c r="O25" s="443"/>
      <c r="P25" s="443"/>
      <c r="Q25" s="443"/>
    </row>
    <row r="26" spans="1:17" ht="27.75" customHeight="1">
      <c r="A26" s="187" t="s">
        <v>12</v>
      </c>
      <c r="B26" s="187" t="s">
        <v>51</v>
      </c>
      <c r="C26" s="187" t="s">
        <v>50</v>
      </c>
      <c r="D26" s="188" t="s">
        <v>13</v>
      </c>
      <c r="E26" s="189" t="s">
        <v>14</v>
      </c>
      <c r="F26" s="189" t="s">
        <v>219</v>
      </c>
      <c r="G26" s="189"/>
      <c r="H26" s="187" t="s">
        <v>128</v>
      </c>
      <c r="K26" s="187" t="s">
        <v>12</v>
      </c>
      <c r="L26" s="187" t="s">
        <v>51</v>
      </c>
      <c r="M26" s="187" t="s">
        <v>50</v>
      </c>
      <c r="N26" s="188" t="s">
        <v>13</v>
      </c>
      <c r="O26" s="189" t="s">
        <v>14</v>
      </c>
      <c r="P26" s="189" t="s">
        <v>219</v>
      </c>
      <c r="Q26" s="187" t="s">
        <v>128</v>
      </c>
    </row>
    <row r="27" spans="1:17" ht="27.75" customHeight="1">
      <c r="A27" s="271">
        <v>1</v>
      </c>
      <c r="B27" s="272" t="s">
        <v>426</v>
      </c>
      <c r="C27" s="273">
        <f>IF(ISERROR(VLOOKUP(B27,'KAYIT LİSTESİ'!$B$4:$G$945,2,0)),"",(VLOOKUP(B27,'KAYIT LİSTESİ'!$B$4:$G$945,2,0)))</f>
        <v>389</v>
      </c>
      <c r="D27" s="274">
        <f>IF(ISERROR(VLOOKUP(B27,'KAYIT LİSTESİ'!$B$4:$G$945,3,0)),"",(VLOOKUP(B27,'KAYIT LİSTESİ'!$B$4:$G$945,3,0)))</f>
        <v>35796</v>
      </c>
      <c r="E27" s="275" t="str">
        <f>IF(ISERROR(VLOOKUP(B27,'KAYIT LİSTESİ'!$B$4:$G$945,4,0)),"",(VLOOKUP(B27,'KAYIT LİSTESİ'!$B$4:$G$945,4,0)))</f>
        <v>SERHAT YILMAZ</v>
      </c>
      <c r="F27" s="275" t="str">
        <f>IF(ISERROR(VLOOKUP(B27,'KAYIT LİSTESİ'!$B$4:$G$945,5,0)),"",(VLOOKUP(B27,'KAYIT LİSTESİ'!$B$4:$G$945,5,0)))</f>
        <v>ARDAHAN</v>
      </c>
      <c r="G27" s="275"/>
      <c r="H27" s="276"/>
      <c r="K27" s="271">
        <v>1</v>
      </c>
      <c r="L27" s="272" t="s">
        <v>493</v>
      </c>
      <c r="M27" s="273">
        <f>IF(ISERROR(VLOOKUP(L27,'KAYIT LİSTESİ'!$B$4:$G$945,2,0)),"",(VLOOKUP(L27,'KAYIT LİSTESİ'!$B$4:$G$945,2,0)))</f>
        <v>294</v>
      </c>
      <c r="N27" s="274">
        <f>IF(ISERROR(VLOOKUP(L27,'KAYIT LİSTESİ'!$B$4:$G$945,3,0)),"",(VLOOKUP(L27,'KAYIT LİSTESİ'!$B$4:$G$945,3,0)))</f>
        <v>36264</v>
      </c>
      <c r="O27" s="275" t="str">
        <f>IF(ISERROR(VLOOKUP(L27,'KAYIT LİSTESİ'!$B$4:$G$945,4,0)),"",(VLOOKUP(L27,'KAYIT LİSTESİ'!$B$4:$G$945,4,0)))</f>
        <v>NURULLAH TORAN</v>
      </c>
      <c r="P27" s="275" t="str">
        <f>IF(ISERROR(VLOOKUP(L27,'KAYIT LİSTESİ'!$B$4:$G$945,5,0)),"",(VLOOKUP(L27,'KAYIT LİSTESİ'!$B$4:$G$945,5,0)))</f>
        <v>VAN</v>
      </c>
      <c r="Q27" s="276"/>
    </row>
    <row r="28" spans="1:17" ht="27.75" customHeight="1">
      <c r="A28" s="271">
        <v>2</v>
      </c>
      <c r="B28" s="272" t="s">
        <v>427</v>
      </c>
      <c r="C28" s="273">
        <f>IF(ISERROR(VLOOKUP(B28,'KAYIT LİSTESİ'!$B$4:$G$945,2,0)),"",(VLOOKUP(B28,'KAYIT LİSTESİ'!$B$4:$G$945,2,0)))</f>
        <v>286</v>
      </c>
      <c r="D28" s="274">
        <f>IF(ISERROR(VLOOKUP(B28,'KAYIT LİSTESİ'!$B$4:$G$945,3,0)),"",(VLOOKUP(B28,'KAYIT LİSTESİ'!$B$4:$G$945,3,0)))</f>
        <v>36161</v>
      </c>
      <c r="E28" s="275" t="str">
        <f>IF(ISERROR(VLOOKUP(B28,'KAYIT LİSTESİ'!$B$4:$G$945,4,0)),"",(VLOOKUP(B28,'KAYIT LİSTESİ'!$B$4:$G$945,4,0)))</f>
        <v>EKİN CAYAN POLAT</v>
      </c>
      <c r="F28" s="275" t="str">
        <f>IF(ISERROR(VLOOKUP(B28,'KAYIT LİSTESİ'!$B$4:$G$945,5,0)),"",(VLOOKUP(B28,'KAYIT LİSTESİ'!$B$4:$G$945,5,0)))</f>
        <v>TUNCELİ</v>
      </c>
      <c r="G28" s="275"/>
      <c r="H28" s="276"/>
      <c r="K28" s="271">
        <v>2</v>
      </c>
      <c r="L28" s="272" t="s">
        <v>494</v>
      </c>
      <c r="M28" s="273">
        <f>IF(ISERROR(VLOOKUP(L28,'KAYIT LİSTESİ'!$B$4:$G$945,2,0)),"",(VLOOKUP(L28,'KAYIT LİSTESİ'!$B$4:$G$945,2,0)))</f>
        <v>273</v>
      </c>
      <c r="N28" s="274">
        <f>IF(ISERROR(VLOOKUP(L28,'KAYIT LİSTESİ'!$B$4:$G$945,3,0)),"",(VLOOKUP(L28,'KAYIT LİSTESİ'!$B$4:$G$945,3,0)))</f>
        <v>35874</v>
      </c>
      <c r="O28" s="275" t="str">
        <f>IF(ISERROR(VLOOKUP(L28,'KAYIT LİSTESİ'!$B$4:$G$945,4,0)),"",(VLOOKUP(L28,'KAYIT LİSTESİ'!$B$4:$G$945,4,0)))</f>
        <v>Ahmet TÖREMİŞOĞLU</v>
      </c>
      <c r="P28" s="275" t="str">
        <f>IF(ISERROR(VLOOKUP(L28,'KAYIT LİSTESİ'!$B$4:$G$945,5,0)),"",(VLOOKUP(L28,'KAYIT LİSTESİ'!$B$4:$G$945,5,0)))</f>
        <v>KİLİS</v>
      </c>
      <c r="Q28" s="276"/>
    </row>
    <row r="29" spans="1:17" ht="27.75" customHeight="1">
      <c r="A29" s="271">
        <v>3</v>
      </c>
      <c r="B29" s="272" t="s">
        <v>428</v>
      </c>
      <c r="C29" s="273">
        <f>IF(ISERROR(VLOOKUP(B29,'KAYIT LİSTESİ'!$B$4:$G$945,2,0)),"",(VLOOKUP(B29,'KAYIT LİSTESİ'!$B$4:$G$945,2,0)))</f>
        <v>360</v>
      </c>
      <c r="D29" s="274">
        <f>IF(ISERROR(VLOOKUP(B29,'KAYIT LİSTESİ'!$B$4:$G$945,3,0)),"",(VLOOKUP(B29,'KAYIT LİSTESİ'!$B$4:$G$945,3,0)))</f>
        <v>35817</v>
      </c>
      <c r="E29" s="275" t="str">
        <f>IF(ISERROR(VLOOKUP(B29,'KAYIT LİSTESİ'!$B$4:$G$945,4,0)),"",(VLOOKUP(B29,'KAYIT LİSTESİ'!$B$4:$G$945,4,0)))</f>
        <v>ENDER AKDENIZ</v>
      </c>
      <c r="F29" s="275" t="str">
        <f>IF(ISERROR(VLOOKUP(B29,'KAYIT LİSTESİ'!$B$4:$G$945,5,0)),"",(VLOOKUP(B29,'KAYIT LİSTESİ'!$B$4:$G$945,5,0)))</f>
        <v>DİYARBAKIR</v>
      </c>
      <c r="G29" s="275"/>
      <c r="H29" s="276"/>
      <c r="K29" s="271">
        <v>3</v>
      </c>
      <c r="L29" s="272" t="s">
        <v>495</v>
      </c>
      <c r="M29" s="273">
        <f>IF(ISERROR(VLOOKUP(L29,'KAYIT LİSTESİ'!$B$4:$G$945,2,0)),"",(VLOOKUP(L29,'KAYIT LİSTESİ'!$B$4:$G$945,2,0)))</f>
        <v>361</v>
      </c>
      <c r="N29" s="274">
        <f>IF(ISERROR(VLOOKUP(L29,'KAYIT LİSTESİ'!$B$4:$G$945,3,0)),"",(VLOOKUP(L29,'KAYIT LİSTESİ'!$B$4:$G$945,3,0)))</f>
        <v>35740</v>
      </c>
      <c r="O29" s="275" t="str">
        <f>IF(ISERROR(VLOOKUP(L29,'KAYIT LİSTESİ'!$B$4:$G$945,4,0)),"",(VLOOKUP(L29,'KAYIT LİSTESİ'!$B$4:$G$945,4,0)))</f>
        <v> NURULLAH CEYLAN</v>
      </c>
      <c r="P29" s="275" t="str">
        <f>IF(ISERROR(VLOOKUP(L29,'KAYIT LİSTESİ'!$B$4:$G$945,5,0)),"",(VLOOKUP(L29,'KAYIT LİSTESİ'!$B$4:$G$945,5,0)))</f>
        <v>DİYARBAKIR</v>
      </c>
      <c r="Q29" s="276"/>
    </row>
    <row r="30" spans="1:17" ht="27.75" customHeight="1">
      <c r="A30" s="271">
        <v>4</v>
      </c>
      <c r="B30" s="272" t="s">
        <v>429</v>
      </c>
      <c r="C30" s="273">
        <f>IF(ISERROR(VLOOKUP(B30,'KAYIT LİSTESİ'!$B$4:$G$945,2,0)),"",(VLOOKUP(B30,'KAYIT LİSTESİ'!$B$4:$G$945,2,0)))</f>
        <v>315</v>
      </c>
      <c r="D30" s="274">
        <f>IF(ISERROR(VLOOKUP(B30,'KAYIT LİSTESİ'!$B$4:$G$945,3,0)),"",(VLOOKUP(B30,'KAYIT LİSTESİ'!$B$4:$G$945,3,0)))</f>
        <v>36161</v>
      </c>
      <c r="E30" s="275" t="str">
        <f>IF(ISERROR(VLOOKUP(B30,'KAYIT LİSTESİ'!$B$4:$G$945,4,0)),"",(VLOOKUP(B30,'KAYIT LİSTESİ'!$B$4:$G$945,4,0)))</f>
        <v>ABDULAZİZ DANIŞ</v>
      </c>
      <c r="F30" s="275" t="str">
        <f>IF(ISERROR(VLOOKUP(B30,'KAYIT LİSTESİ'!$B$4:$G$945,5,0)),"",(VLOOKUP(B30,'KAYIT LİSTESİ'!$B$4:$G$945,5,0)))</f>
        <v>MARDİN</v>
      </c>
      <c r="G30" s="275"/>
      <c r="H30" s="276"/>
      <c r="K30" s="271">
        <v>4</v>
      </c>
      <c r="L30" s="272" t="s">
        <v>496</v>
      </c>
      <c r="M30" s="273">
        <f>IF(ISERROR(VLOOKUP(L30,'KAYIT LİSTESİ'!$B$4:$G$945,2,0)),"",(VLOOKUP(L30,'KAYIT LİSTESİ'!$B$4:$G$945,2,0)))</f>
        <v>390</v>
      </c>
      <c r="N30" s="274">
        <f>IF(ISERROR(VLOOKUP(L30,'KAYIT LİSTESİ'!$B$4:$G$945,3,0)),"",(VLOOKUP(L30,'KAYIT LİSTESİ'!$B$4:$G$945,3,0)))</f>
        <v>36161</v>
      </c>
      <c r="O30" s="275" t="str">
        <f>IF(ISERROR(VLOOKUP(L30,'KAYIT LİSTESİ'!$B$4:$G$945,4,0)),"",(VLOOKUP(L30,'KAYIT LİSTESİ'!$B$4:$G$945,4,0)))</f>
        <v>OZANGÜLTEKİN </v>
      </c>
      <c r="P30" s="275" t="str">
        <f>IF(ISERROR(VLOOKUP(L30,'KAYIT LİSTESİ'!$B$4:$G$945,5,0)),"",(VLOOKUP(L30,'KAYIT LİSTESİ'!$B$4:$G$945,5,0)))</f>
        <v>ARDAHAN</v>
      </c>
      <c r="Q30" s="276"/>
    </row>
    <row r="31" spans="1:17" ht="27.75" customHeight="1">
      <c r="A31" s="271">
        <v>5</v>
      </c>
      <c r="B31" s="272" t="s">
        <v>430</v>
      </c>
      <c r="C31" s="273">
        <f>IF(ISERROR(VLOOKUP(B31,'KAYIT LİSTESİ'!$B$4:$G$945,2,0)),"",(VLOOKUP(B31,'KAYIT LİSTESİ'!$B$4:$G$945,2,0)))</f>
        <v>374</v>
      </c>
      <c r="D31" s="274">
        <f>IF(ISERROR(VLOOKUP(B31,'KAYIT LİSTESİ'!$B$4:$G$945,3,0)),"",(VLOOKUP(B31,'KAYIT LİSTESİ'!$B$4:$G$945,3,0)))</f>
        <v>35591</v>
      </c>
      <c r="E31" s="275" t="str">
        <f>IF(ISERROR(VLOOKUP(B31,'KAYIT LİSTESİ'!$B$4:$G$945,4,0)),"",(VLOOKUP(B31,'KAYIT LİSTESİ'!$B$4:$G$945,4,0)))</f>
        <v>BÜLENT YAVUZ</v>
      </c>
      <c r="F31" s="275" t="str">
        <f>IF(ISERROR(VLOOKUP(B31,'KAYIT LİSTESİ'!$B$4:$G$945,5,0)),"",(VLOOKUP(B31,'KAYIT LİSTESİ'!$B$4:$G$945,5,0)))</f>
        <v>MALATYA</v>
      </c>
      <c r="G31" s="275"/>
      <c r="H31" s="276"/>
      <c r="K31" s="271">
        <v>5</v>
      </c>
      <c r="L31" s="272" t="s">
        <v>497</v>
      </c>
      <c r="M31" s="273">
        <f>IF(ISERROR(VLOOKUP(L31,'KAYIT LİSTESİ'!$B$4:$G$945,2,0)),"",(VLOOKUP(L31,'KAYIT LİSTESİ'!$B$4:$G$945,2,0)))</f>
        <v>375</v>
      </c>
      <c r="N31" s="274">
        <f>IF(ISERROR(VLOOKUP(L31,'KAYIT LİSTESİ'!$B$4:$G$945,3,0)),"",(VLOOKUP(L31,'KAYIT LİSTESİ'!$B$4:$G$945,3,0)))</f>
        <v>35706</v>
      </c>
      <c r="O31" s="275" t="str">
        <f>IF(ISERROR(VLOOKUP(L31,'KAYIT LİSTESİ'!$B$4:$G$945,4,0)),"",(VLOOKUP(L31,'KAYIT LİSTESİ'!$B$4:$G$945,4,0)))</f>
        <v>YUSUF OLÇAR</v>
      </c>
      <c r="P31" s="275" t="str">
        <f>IF(ISERROR(VLOOKUP(L31,'KAYIT LİSTESİ'!$B$4:$G$945,5,0)),"",(VLOOKUP(L31,'KAYIT LİSTESİ'!$B$4:$G$945,5,0)))</f>
        <v>MALATYA</v>
      </c>
      <c r="Q31" s="276"/>
    </row>
    <row r="32" spans="1:17" ht="27.75" customHeight="1">
      <c r="A32" s="271">
        <v>6</v>
      </c>
      <c r="B32" s="272" t="s">
        <v>431</v>
      </c>
      <c r="C32" s="273">
        <f>IF(ISERROR(VLOOKUP(B32,'KAYIT LİSTESİ'!$B$4:$G$945,2,0)),"",(VLOOKUP(B32,'KAYIT LİSTESİ'!$B$4:$G$945,2,0)))</f>
        <v>405</v>
      </c>
      <c r="D32" s="274">
        <f>IF(ISERROR(VLOOKUP(B32,'KAYIT LİSTESİ'!$B$4:$G$945,3,0)),"",(VLOOKUP(B32,'KAYIT LİSTESİ'!$B$4:$G$945,3,0)))</f>
        <v>36406</v>
      </c>
      <c r="E32" s="275" t="str">
        <f>IF(ISERROR(VLOOKUP(B32,'KAYIT LİSTESİ'!$B$4:$G$945,4,0)),"",(VLOOKUP(B32,'KAYIT LİSTESİ'!$B$4:$G$945,4,0)))</f>
        <v>CEMİL KUTLUCA</v>
      </c>
      <c r="F32" s="275" t="str">
        <f>IF(ISERROR(VLOOKUP(B32,'KAYIT LİSTESİ'!$B$4:$G$945,5,0)),"",(VLOOKUP(B32,'KAYIT LİSTESİ'!$B$4:$G$945,5,0)))</f>
        <v>IĞDIR</v>
      </c>
      <c r="G32" s="275"/>
      <c r="H32" s="276"/>
      <c r="K32" s="271">
        <v>6</v>
      </c>
      <c r="L32" s="272" t="s">
        <v>498</v>
      </c>
      <c r="M32" s="273">
        <f>IF(ISERROR(VLOOKUP(L32,'KAYIT LİSTESİ'!$B$4:$G$945,2,0)),"",(VLOOKUP(L32,'KAYIT LİSTESİ'!$B$4:$G$945,2,0)))</f>
      </c>
      <c r="N32" s="274">
        <f>IF(ISERROR(VLOOKUP(L32,'KAYIT LİSTESİ'!$B$4:$G$945,3,0)),"",(VLOOKUP(L32,'KAYIT LİSTESİ'!$B$4:$G$945,3,0)))</f>
      </c>
      <c r="O32" s="275">
        <f>IF(ISERROR(VLOOKUP(L32,'KAYIT LİSTESİ'!$B$4:$G$945,4,0)),"",(VLOOKUP(L32,'KAYIT LİSTESİ'!$B$4:$G$945,4,0)))</f>
      </c>
      <c r="P32" s="275">
        <f>IF(ISERROR(VLOOKUP(L32,'KAYIT LİSTESİ'!$B$4:$G$945,5,0)),"",(VLOOKUP(L32,'KAYIT LİSTESİ'!$B$4:$G$945,5,0)))</f>
      </c>
      <c r="Q32" s="276"/>
    </row>
    <row r="33" spans="1:17" ht="27.75" customHeight="1">
      <c r="A33" s="271">
        <v>7</v>
      </c>
      <c r="B33" s="272" t="s">
        <v>432</v>
      </c>
      <c r="C33" s="273">
        <f>IF(ISERROR(VLOOKUP(B33,'KAYIT LİSTESİ'!$B$4:$G$945,2,0)),"",(VLOOKUP(B33,'KAYIT LİSTESİ'!$B$4:$G$945,2,0)))</f>
        <v>279</v>
      </c>
      <c r="D33" s="274">
        <f>IF(ISERROR(VLOOKUP(B33,'KAYIT LİSTESİ'!$B$4:$G$945,3,0)),"",(VLOOKUP(B33,'KAYIT LİSTESİ'!$B$4:$G$945,3,0)))</f>
        <v>36537</v>
      </c>
      <c r="E33" s="275" t="str">
        <f>IF(ISERROR(VLOOKUP(B33,'KAYIT LİSTESİ'!$B$4:$G$945,4,0)),"",(VLOOKUP(B33,'KAYIT LİSTESİ'!$B$4:$G$945,4,0)))</f>
        <v>NURULLAH UMULĞAN</v>
      </c>
      <c r="F33" s="275" t="str">
        <f>IF(ISERROR(VLOOKUP(B33,'KAYIT LİSTESİ'!$B$4:$G$945,5,0)),"",(VLOOKUP(B33,'KAYIT LİSTESİ'!$B$4:$G$945,5,0)))</f>
        <v>MUŞ</v>
      </c>
      <c r="G33" s="275"/>
      <c r="H33" s="276"/>
      <c r="K33" s="271">
        <v>7</v>
      </c>
      <c r="L33" s="272" t="s">
        <v>499</v>
      </c>
      <c r="M33" s="273">
        <f>IF(ISERROR(VLOOKUP(L33,'KAYIT LİSTESİ'!$B$4:$G$945,2,0)),"",(VLOOKUP(L33,'KAYIT LİSTESİ'!$B$4:$G$945,2,0)))</f>
      </c>
      <c r="N33" s="274">
        <f>IF(ISERROR(VLOOKUP(L33,'KAYIT LİSTESİ'!$B$4:$G$945,3,0)),"",(VLOOKUP(L33,'KAYIT LİSTESİ'!$B$4:$G$945,3,0)))</f>
      </c>
      <c r="O33" s="275">
        <f>IF(ISERROR(VLOOKUP(L33,'KAYIT LİSTESİ'!$B$4:$G$945,4,0)),"",(VLOOKUP(L33,'KAYIT LİSTESİ'!$B$4:$G$945,4,0)))</f>
      </c>
      <c r="P33" s="275">
        <f>IF(ISERROR(VLOOKUP(L33,'KAYIT LİSTESİ'!$B$4:$G$945,5,0)),"",(VLOOKUP(L33,'KAYIT LİSTESİ'!$B$4:$G$945,5,0)))</f>
      </c>
      <c r="Q33" s="276"/>
    </row>
    <row r="34" spans="1:17" ht="27.75" customHeight="1">
      <c r="A34" s="271">
        <v>8</v>
      </c>
      <c r="B34" s="272" t="s">
        <v>433</v>
      </c>
      <c r="C34" s="273">
        <f>IF(ISERROR(VLOOKUP(B34,'KAYIT LİSTESİ'!$B$4:$G$945,2,0)),"",(VLOOKUP(B34,'KAYIT LİSTESİ'!$B$4:$G$945,2,0)))</f>
        <v>353</v>
      </c>
      <c r="D34" s="274">
        <f>IF(ISERROR(VLOOKUP(B34,'KAYIT LİSTESİ'!$B$4:$G$945,3,0)),"",(VLOOKUP(B34,'KAYIT LİSTESİ'!$B$4:$G$945,3,0)))</f>
        <v>35986</v>
      </c>
      <c r="E34" s="275" t="str">
        <f>IF(ISERROR(VLOOKUP(B34,'KAYIT LİSTESİ'!$B$4:$G$945,4,0)),"",(VLOOKUP(B34,'KAYIT LİSTESİ'!$B$4:$G$945,4,0)))</f>
        <v>Akın YILMAZ</v>
      </c>
      <c r="F34" s="275" t="str">
        <f>IF(ISERROR(VLOOKUP(B34,'KAYIT LİSTESİ'!$B$4:$G$945,5,0)),"",(VLOOKUP(B34,'KAYIT LİSTESİ'!$B$4:$G$945,5,0)))</f>
        <v>ERZURUM</v>
      </c>
      <c r="G34" s="275"/>
      <c r="H34" s="276"/>
      <c r="K34" s="271">
        <v>8</v>
      </c>
      <c r="L34" s="272" t="s">
        <v>500</v>
      </c>
      <c r="M34" s="273">
        <f>IF(ISERROR(VLOOKUP(L34,'KAYIT LİSTESİ'!$B$4:$G$945,2,0)),"",(VLOOKUP(L34,'KAYIT LİSTESİ'!$B$4:$G$945,2,0)))</f>
      </c>
      <c r="N34" s="274">
        <f>IF(ISERROR(VLOOKUP(L34,'KAYIT LİSTESİ'!$B$4:$G$945,3,0)),"",(VLOOKUP(L34,'KAYIT LİSTESİ'!$B$4:$G$945,3,0)))</f>
      </c>
      <c r="O34" s="275">
        <f>IF(ISERROR(VLOOKUP(L34,'KAYIT LİSTESİ'!$B$4:$G$945,4,0)),"",(VLOOKUP(L34,'KAYIT LİSTESİ'!$B$4:$G$945,4,0)))</f>
      </c>
      <c r="P34" s="275">
        <f>IF(ISERROR(VLOOKUP(L34,'KAYIT LİSTESİ'!$B$4:$G$945,5,0)),"",(VLOOKUP(L34,'KAYIT LİSTESİ'!$B$4:$G$945,5,0)))</f>
      </c>
      <c r="Q34" s="276"/>
    </row>
    <row r="35" spans="1:17" ht="27.75" customHeight="1">
      <c r="A35" s="444" t="s">
        <v>146</v>
      </c>
      <c r="B35" s="444"/>
      <c r="C35" s="444"/>
      <c r="D35" s="444"/>
      <c r="E35" s="444"/>
      <c r="F35" s="444"/>
      <c r="G35" s="444"/>
      <c r="H35" s="444"/>
      <c r="K35" s="442" t="s">
        <v>629</v>
      </c>
      <c r="L35" s="443"/>
      <c r="M35" s="443"/>
      <c r="N35" s="443"/>
      <c r="O35" s="443"/>
      <c r="P35" s="443"/>
      <c r="Q35" s="443"/>
    </row>
    <row r="36" spans="1:17" ht="27.75" customHeight="1">
      <c r="A36" s="442" t="s">
        <v>16</v>
      </c>
      <c r="B36" s="443"/>
      <c r="C36" s="443"/>
      <c r="D36" s="443"/>
      <c r="E36" s="443"/>
      <c r="F36" s="443"/>
      <c r="G36" s="443"/>
      <c r="H36" s="443"/>
      <c r="K36" s="187" t="s">
        <v>12</v>
      </c>
      <c r="L36" s="187" t="s">
        <v>51</v>
      </c>
      <c r="M36" s="187" t="s">
        <v>50</v>
      </c>
      <c r="N36" s="188" t="s">
        <v>13</v>
      </c>
      <c r="O36" s="189" t="s">
        <v>14</v>
      </c>
      <c r="P36" s="189" t="s">
        <v>219</v>
      </c>
      <c r="Q36" s="187" t="s">
        <v>128</v>
      </c>
    </row>
    <row r="37" spans="1:17" ht="27.75" customHeight="1">
      <c r="A37" s="187" t="s">
        <v>12</v>
      </c>
      <c r="B37" s="187" t="s">
        <v>51</v>
      </c>
      <c r="C37" s="187" t="s">
        <v>50</v>
      </c>
      <c r="D37" s="188" t="s">
        <v>13</v>
      </c>
      <c r="E37" s="189" t="s">
        <v>14</v>
      </c>
      <c r="F37" s="189" t="s">
        <v>219</v>
      </c>
      <c r="G37" s="189"/>
      <c r="H37" s="187" t="s">
        <v>128</v>
      </c>
      <c r="K37" s="271">
        <v>1</v>
      </c>
      <c r="L37" s="272" t="s">
        <v>630</v>
      </c>
      <c r="M37" s="273">
        <f>IF(ISERROR(VLOOKUP(L37,'KAYIT LİSTESİ'!$B$4:$G$945,2,0)),"",(VLOOKUP(L37,'KAYIT LİSTESİ'!$B$4:$G$945,2,0)))</f>
        <v>383</v>
      </c>
      <c r="N37" s="274">
        <f>IF(ISERROR(VLOOKUP(L37,'KAYIT LİSTESİ'!$B$4:$G$945,3,0)),"",(VLOOKUP(L37,'KAYIT LİSTESİ'!$B$4:$G$945,3,0)))</f>
        <v>35431</v>
      </c>
      <c r="O37" s="275" t="str">
        <f>IF(ISERROR(VLOOKUP(L37,'KAYIT LİSTESİ'!$B$4:$G$945,4,0)),"",(VLOOKUP(L37,'KAYIT LİSTESİ'!$B$4:$G$945,4,0)))</f>
        <v>İZZET ÖZÜBERK</v>
      </c>
      <c r="P37" s="275" t="str">
        <f>IF(ISERROR(VLOOKUP(L37,'KAYIT LİSTESİ'!$B$4:$G$945,5,0)),"",(VLOOKUP(L37,'KAYIT LİSTESİ'!$B$4:$G$945,5,0)))</f>
        <v>GAZİANTEP</v>
      </c>
      <c r="Q37" s="276"/>
    </row>
    <row r="38" spans="1:17" ht="27.75" customHeight="1">
      <c r="A38" s="271">
        <v>1</v>
      </c>
      <c r="B38" s="272" t="s">
        <v>434</v>
      </c>
      <c r="C38" s="273">
        <f>IF(ISERROR(VLOOKUP(B38,'KAYIT LİSTESİ'!$B$4:$G$945,2,0)),"",(VLOOKUP(B38,'KAYIT LİSTESİ'!$B$4:$G$945,2,0)))</f>
        <v>266</v>
      </c>
      <c r="D38" s="274">
        <f>IF(ISERROR(VLOOKUP(B38,'KAYIT LİSTESİ'!$B$4:$G$945,3,0)),"",(VLOOKUP(B38,'KAYIT LİSTESİ'!$B$4:$G$945,3,0)))</f>
        <v>36400</v>
      </c>
      <c r="E38" s="275" t="str">
        <f>IF(ISERROR(VLOOKUP(B38,'KAYIT LİSTESİ'!$B$4:$G$945,4,0)),"",(VLOOKUP(B38,'KAYIT LİSTESİ'!$B$4:$G$945,4,0)))</f>
        <v>MÜCAHİT BULUT</v>
      </c>
      <c r="F38" s="275" t="str">
        <f>IF(ISERROR(VLOOKUP(B38,'KAYIT LİSTESİ'!$B$4:$G$945,5,0)),"",(VLOOKUP(B38,'KAYIT LİSTESİ'!$B$4:$G$945,5,0)))</f>
        <v>AĞRI</v>
      </c>
      <c r="G38" s="275"/>
      <c r="H38" s="276"/>
      <c r="K38" s="271">
        <v>2</v>
      </c>
      <c r="L38" s="272" t="s">
        <v>631</v>
      </c>
      <c r="M38" s="273">
        <f>IF(ISERROR(VLOOKUP(L38,'KAYIT LİSTESİ'!$B$4:$G$945,2,0)),"",(VLOOKUP(L38,'KAYIT LİSTESİ'!$B$4:$G$945,2,0)))</f>
        <v>309</v>
      </c>
      <c r="N38" s="274">
        <f>IF(ISERROR(VLOOKUP(L38,'KAYIT LİSTESİ'!$B$4:$G$945,3,0)),"",(VLOOKUP(L38,'KAYIT LİSTESİ'!$B$4:$G$945,3,0)))</f>
        <v>36647</v>
      </c>
      <c r="O38" s="275" t="str">
        <f>IF(ISERROR(VLOOKUP(L38,'KAYIT LİSTESİ'!$B$4:$G$945,4,0)),"",(VLOOKUP(L38,'KAYIT LİSTESİ'!$B$4:$G$945,4,0)))</f>
        <v>DENİZ MİŞE</v>
      </c>
      <c r="P38" s="275" t="str">
        <f>IF(ISERROR(VLOOKUP(L38,'KAYIT LİSTESİ'!$B$4:$G$945,5,0)),"",(VLOOKUP(L38,'KAYIT LİSTESİ'!$B$4:$G$945,5,0)))</f>
        <v>BİTLİS</v>
      </c>
      <c r="Q38" s="276"/>
    </row>
    <row r="39" spans="1:17" ht="27.75" customHeight="1">
      <c r="A39" s="271">
        <v>2</v>
      </c>
      <c r="B39" s="272" t="s">
        <v>435</v>
      </c>
      <c r="C39" s="273">
        <f>IF(ISERROR(VLOOKUP(B39,'KAYIT LİSTESİ'!$B$4:$G$945,2,0)),"",(VLOOKUP(B39,'KAYIT LİSTESİ'!$B$4:$G$945,2,0)))</f>
        <v>347</v>
      </c>
      <c r="D39" s="274">
        <f>IF(ISERROR(VLOOKUP(B39,'KAYIT LİSTESİ'!$B$4:$G$945,3,0)),"",(VLOOKUP(B39,'KAYIT LİSTESİ'!$B$4:$G$945,3,0)))</f>
        <v>36371</v>
      </c>
      <c r="E39" s="275" t="str">
        <f>IF(ISERROR(VLOOKUP(B39,'KAYIT LİSTESİ'!$B$4:$G$945,4,0)),"",(VLOOKUP(B39,'KAYIT LİSTESİ'!$B$4:$G$945,4,0)))</f>
        <v>MÜSLÜM KAÇAR</v>
      </c>
      <c r="F39" s="275" t="str">
        <f>IF(ISERROR(VLOOKUP(B39,'KAYIT LİSTESİ'!$B$4:$G$945,5,0)),"",(VLOOKUP(B39,'KAYIT LİSTESİ'!$B$4:$G$945,5,0)))</f>
        <v>SİİRT</v>
      </c>
      <c r="G39" s="275"/>
      <c r="H39" s="276"/>
      <c r="K39" s="271">
        <v>3</v>
      </c>
      <c r="L39" s="272" t="s">
        <v>632</v>
      </c>
      <c r="M39" s="273">
        <f>IF(ISERROR(VLOOKUP(L39,'KAYIT LİSTESİ'!$B$4:$G$945,2,0)),"",(VLOOKUP(L39,'KAYIT LİSTESİ'!$B$4:$G$945,2,0)))</f>
        <v>346</v>
      </c>
      <c r="N39" s="274">
        <f>IF(ISERROR(VLOOKUP(L39,'KAYIT LİSTESİ'!$B$4:$G$945,3,0)),"",(VLOOKUP(L39,'KAYIT LİSTESİ'!$B$4:$G$945,3,0)))</f>
        <v>36784</v>
      </c>
      <c r="O39" s="275" t="str">
        <f>IF(ISERROR(VLOOKUP(L39,'KAYIT LİSTESİ'!$B$4:$G$945,4,0)),"",(VLOOKUP(L39,'KAYIT LİSTESİ'!$B$4:$G$945,4,0)))</f>
        <v>YUSUF İNAN</v>
      </c>
      <c r="P39" s="275" t="str">
        <f>IF(ISERROR(VLOOKUP(L39,'KAYIT LİSTESİ'!$B$4:$G$945,5,0)),"",(VLOOKUP(L39,'KAYIT LİSTESİ'!$B$4:$G$945,5,0)))</f>
        <v>SİİRT</v>
      </c>
      <c r="Q39" s="276"/>
    </row>
    <row r="40" spans="1:17" ht="27.75" customHeight="1">
      <c r="A40" s="271">
        <v>3</v>
      </c>
      <c r="B40" s="272" t="s">
        <v>436</v>
      </c>
      <c r="C40" s="273">
        <f>IF(ISERROR(VLOOKUP(B40,'KAYIT LİSTESİ'!$B$4:$G$945,2,0)),"",(VLOOKUP(B40,'KAYIT LİSTESİ'!$B$4:$G$945,2,0)))</f>
        <v>310</v>
      </c>
      <c r="D40" s="274">
        <f>IF(ISERROR(VLOOKUP(B40,'KAYIT LİSTESİ'!$B$4:$G$945,3,0)),"",(VLOOKUP(B40,'KAYIT LİSTESİ'!$B$4:$G$945,3,0)))</f>
        <v>36526</v>
      </c>
      <c r="E40" s="275" t="str">
        <f>IF(ISERROR(VLOOKUP(B40,'KAYIT LİSTESİ'!$B$4:$G$945,4,0)),"",(VLOOKUP(B40,'KAYIT LİSTESİ'!$B$4:$G$945,4,0)))</f>
        <v>SAMET DEMİR</v>
      </c>
      <c r="F40" s="275" t="str">
        <f>IF(ISERROR(VLOOKUP(B40,'KAYIT LİSTESİ'!$B$4:$G$945,5,0)),"",(VLOOKUP(B40,'KAYIT LİSTESİ'!$B$4:$G$945,5,0)))</f>
        <v>BİTLİS</v>
      </c>
      <c r="G40" s="275"/>
      <c r="H40" s="276"/>
      <c r="K40" s="271">
        <v>4</v>
      </c>
      <c r="L40" s="272" t="s">
        <v>633</v>
      </c>
      <c r="M40" s="273">
        <f>IF(ISERROR(VLOOKUP(L40,'KAYIT LİSTESİ'!$B$4:$G$945,2,0)),"",(VLOOKUP(L40,'KAYIT LİSTESİ'!$B$4:$G$945,2,0)))</f>
        <v>265</v>
      </c>
      <c r="N40" s="274">
        <f>IF(ISERROR(VLOOKUP(L40,'KAYIT LİSTESİ'!$B$4:$G$945,3,0)),"",(VLOOKUP(L40,'KAYIT LİSTESİ'!$B$4:$G$945,3,0)))</f>
        <v>36261</v>
      </c>
      <c r="O40" s="275" t="str">
        <f>IF(ISERROR(VLOOKUP(L40,'KAYIT LİSTESİ'!$B$4:$G$945,4,0)),"",(VLOOKUP(L40,'KAYIT LİSTESİ'!$B$4:$G$945,4,0)))</f>
        <v>CİHAN KAÇMAZ</v>
      </c>
      <c r="P40" s="275" t="str">
        <f>IF(ISERROR(VLOOKUP(L40,'KAYIT LİSTESİ'!$B$4:$G$945,5,0)),"",(VLOOKUP(L40,'KAYIT LİSTESİ'!$B$4:$G$945,5,0)))</f>
        <v>AĞRI</v>
      </c>
      <c r="Q40" s="276"/>
    </row>
    <row r="41" spans="1:17" ht="27.75" customHeight="1">
      <c r="A41" s="271">
        <v>4</v>
      </c>
      <c r="B41" s="272" t="s">
        <v>437</v>
      </c>
      <c r="C41" s="273">
        <f>IF(ISERROR(VLOOKUP(B41,'KAYIT LİSTESİ'!$B$4:$G$945,2,0)),"",(VLOOKUP(B41,'KAYIT LİSTESİ'!$B$4:$G$945,2,0)))</f>
        <v>252</v>
      </c>
      <c r="D41" s="274">
        <f>IF(ISERROR(VLOOKUP(B41,'KAYIT LİSTESİ'!$B$4:$G$945,3,0)),"",(VLOOKUP(B41,'KAYIT LİSTESİ'!$B$4:$G$945,3,0)))</f>
        <v>36348</v>
      </c>
      <c r="E41" s="275" t="str">
        <f>IF(ISERROR(VLOOKUP(B41,'KAYIT LİSTESİ'!$B$4:$G$945,4,0)),"",(VLOOKUP(B41,'KAYIT LİSTESİ'!$B$4:$G$945,4,0)))</f>
        <v>ESAT YETİM </v>
      </c>
      <c r="F41" s="275" t="str">
        <f>IF(ISERROR(VLOOKUP(B41,'KAYIT LİSTESİ'!$B$4:$G$945,5,0)),"",(VLOOKUP(B41,'KAYIT LİSTESİ'!$B$4:$G$945,5,0)))</f>
        <v>ADIYAMAN</v>
      </c>
      <c r="G41" s="275"/>
      <c r="H41" s="276"/>
      <c r="K41" s="271">
        <v>5</v>
      </c>
      <c r="L41" s="272" t="s">
        <v>634</v>
      </c>
      <c r="M41" s="273">
        <f>IF(ISERROR(VLOOKUP(L41,'KAYIT LİSTESİ'!$B$4:$G$945,2,0)),"",(VLOOKUP(L41,'KAYIT LİSTESİ'!$B$4:$G$945,2,0)))</f>
        <v>342</v>
      </c>
      <c r="N41" s="274">
        <f>IF(ISERROR(VLOOKUP(L41,'KAYIT LİSTESİ'!$B$4:$G$945,3,0)),"",(VLOOKUP(L41,'KAYIT LİSTESİ'!$B$4:$G$945,3,0)))</f>
        <v>36161</v>
      </c>
      <c r="O41" s="275" t="str">
        <f>IF(ISERROR(VLOOKUP(L41,'KAYIT LİSTESİ'!$B$4:$G$945,4,0)),"",(VLOOKUP(L41,'KAYIT LİSTESİ'!$B$4:$G$945,4,0)))</f>
        <v>İDRİS GÜNEŞ</v>
      </c>
      <c r="P41" s="275" t="str">
        <f>IF(ISERROR(VLOOKUP(L41,'KAYIT LİSTESİ'!$B$4:$G$945,5,0)),"",(VLOOKUP(L41,'KAYIT LİSTESİ'!$B$4:$G$945,5,0)))</f>
        <v>BATMAN</v>
      </c>
      <c r="Q41" s="276"/>
    </row>
    <row r="42" spans="1:17" ht="27.75" customHeight="1">
      <c r="A42" s="271">
        <v>5</v>
      </c>
      <c r="B42" s="272" t="s">
        <v>438</v>
      </c>
      <c r="C42" s="273">
        <f>IF(ISERROR(VLOOKUP(B42,'KAYIT LİSTESİ'!$B$4:$G$945,2,0)),"",(VLOOKUP(B42,'KAYIT LİSTESİ'!$B$4:$G$945,2,0)))</f>
        <v>328</v>
      </c>
      <c r="D42" s="274">
        <f>IF(ISERROR(VLOOKUP(B42,'KAYIT LİSTESİ'!$B$4:$G$945,3,0)),"",(VLOOKUP(B42,'KAYIT LİSTESİ'!$B$4:$G$945,3,0)))</f>
        <v>35481</v>
      </c>
      <c r="E42" s="275" t="str">
        <f>IF(ISERROR(VLOOKUP(B42,'KAYIT LİSTESİ'!$B$4:$G$945,4,0)),"",(VLOOKUP(B42,'KAYIT LİSTESİ'!$B$4:$G$945,4,0)))</f>
        <v>TAHSİN ATALAYIN</v>
      </c>
      <c r="F42" s="275" t="str">
        <f>IF(ISERROR(VLOOKUP(B42,'KAYIT LİSTESİ'!$B$4:$G$945,5,0)),"",(VLOOKUP(B42,'KAYIT LİSTESİ'!$B$4:$G$945,5,0)))</f>
        <v>KARS</v>
      </c>
      <c r="G42" s="275"/>
      <c r="H42" s="276"/>
      <c r="K42" s="271">
        <v>6</v>
      </c>
      <c r="L42" s="272" t="s">
        <v>635</v>
      </c>
      <c r="M42" s="273">
        <f>IF(ISERROR(VLOOKUP(L42,'KAYIT LİSTESİ'!$B$4:$G$945,2,0)),"",(VLOOKUP(L42,'KAYIT LİSTESİ'!$B$4:$G$945,2,0)))</f>
      </c>
      <c r="N42" s="274">
        <f>IF(ISERROR(VLOOKUP(L42,'KAYIT LİSTESİ'!$B$4:$G$945,3,0)),"",(VLOOKUP(L42,'KAYIT LİSTESİ'!$B$4:$G$945,3,0)))</f>
      </c>
      <c r="O42" s="275">
        <f>IF(ISERROR(VLOOKUP(L42,'KAYIT LİSTESİ'!$B$4:$G$945,4,0)),"",(VLOOKUP(L42,'KAYIT LİSTESİ'!$B$4:$G$945,4,0)))</f>
      </c>
      <c r="P42" s="275">
        <f>IF(ISERROR(VLOOKUP(L42,'KAYIT LİSTESİ'!$B$4:$G$945,5,0)),"",(VLOOKUP(L42,'KAYIT LİSTESİ'!$B$4:$G$945,5,0)))</f>
      </c>
      <c r="Q42" s="276"/>
    </row>
    <row r="43" spans="1:17" ht="27.75" customHeight="1">
      <c r="A43" s="271">
        <v>6</v>
      </c>
      <c r="B43" s="272" t="s">
        <v>439</v>
      </c>
      <c r="C43" s="273">
        <f>IF(ISERROR(VLOOKUP(B43,'KAYIT LİSTESİ'!$B$4:$G$945,2,0)),"",(VLOOKUP(B43,'KAYIT LİSTESİ'!$B$4:$G$945,2,0)))</f>
        <v>303</v>
      </c>
      <c r="D43" s="274">
        <f>IF(ISERROR(VLOOKUP(B43,'KAYIT LİSTESİ'!$B$4:$G$945,3,0)),"",(VLOOKUP(B43,'KAYIT LİSTESİ'!$B$4:$G$945,3,0)))</f>
        <v>35796</v>
      </c>
      <c r="E43" s="275" t="str">
        <f>IF(ISERROR(VLOOKUP(B43,'KAYIT LİSTESİ'!$B$4:$G$945,4,0)),"",(VLOOKUP(B43,'KAYIT LİSTESİ'!$B$4:$G$945,4,0)))</f>
        <v>FERHAT BARAÇ</v>
      </c>
      <c r="F43" s="275" t="str">
        <f>IF(ISERROR(VLOOKUP(B43,'KAYIT LİSTESİ'!$B$4:$G$945,5,0)),"",(VLOOKUP(B43,'KAYIT LİSTESİ'!$B$4:$G$945,5,0)))</f>
        <v>ELAZIĞ</v>
      </c>
      <c r="G43" s="275"/>
      <c r="H43" s="276"/>
      <c r="K43" s="271">
        <v>7</v>
      </c>
      <c r="L43" s="272" t="s">
        <v>636</v>
      </c>
      <c r="M43" s="273">
        <f>IF(ISERROR(VLOOKUP(L43,'KAYIT LİSTESİ'!$B$4:$G$945,2,0)),"",(VLOOKUP(L43,'KAYIT LİSTESİ'!$B$4:$G$945,2,0)))</f>
      </c>
      <c r="N43" s="274">
        <f>IF(ISERROR(VLOOKUP(L43,'KAYIT LİSTESİ'!$B$4:$G$945,3,0)),"",(VLOOKUP(L43,'KAYIT LİSTESİ'!$B$4:$G$945,3,0)))</f>
      </c>
      <c r="O43" s="275">
        <f>IF(ISERROR(VLOOKUP(L43,'KAYIT LİSTESİ'!$B$4:$G$945,4,0)),"",(VLOOKUP(L43,'KAYIT LİSTESİ'!$B$4:$G$945,4,0)))</f>
      </c>
      <c r="P43" s="275">
        <f>IF(ISERROR(VLOOKUP(L43,'KAYIT LİSTESİ'!$B$4:$G$945,5,0)),"",(VLOOKUP(L43,'KAYIT LİSTESİ'!$B$4:$G$945,5,0)))</f>
      </c>
      <c r="Q43" s="276"/>
    </row>
    <row r="44" spans="1:17" ht="27.75" customHeight="1">
      <c r="A44" s="271">
        <v>7</v>
      </c>
      <c r="B44" s="272" t="s">
        <v>440</v>
      </c>
      <c r="C44" s="273">
        <f>IF(ISERROR(VLOOKUP(B44,'KAYIT LİSTESİ'!$B$4:$G$945,2,0)),"",(VLOOKUP(B44,'KAYIT LİSTESİ'!$B$4:$G$945,2,0)))</f>
        <v>340</v>
      </c>
      <c r="D44" s="274">
        <f>IF(ISERROR(VLOOKUP(B44,'KAYIT LİSTESİ'!$B$4:$G$945,3,0)),"",(VLOOKUP(B44,'KAYIT LİSTESİ'!$B$4:$G$945,3,0)))</f>
        <v>36161</v>
      </c>
      <c r="E44" s="275" t="str">
        <f>IF(ISERROR(VLOOKUP(B44,'KAYIT LİSTESİ'!$B$4:$G$945,4,0)),"",(VLOOKUP(B44,'KAYIT LİSTESİ'!$B$4:$G$945,4,0)))</f>
        <v>OSMAN TOĞYILMAZ</v>
      </c>
      <c r="F44" s="275" t="str">
        <f>IF(ISERROR(VLOOKUP(B44,'KAYIT LİSTESİ'!$B$4:$G$945,5,0)),"",(VLOOKUP(B44,'KAYIT LİSTESİ'!$B$4:$G$945,5,0)))</f>
        <v>BATMAN</v>
      </c>
      <c r="G44" s="275"/>
      <c r="H44" s="276"/>
      <c r="K44" s="271">
        <v>8</v>
      </c>
      <c r="L44" s="272" t="s">
        <v>637</v>
      </c>
      <c r="M44" s="273">
        <f>IF(ISERROR(VLOOKUP(L44,'KAYIT LİSTESİ'!$B$4:$G$945,2,0)),"",(VLOOKUP(L44,'KAYIT LİSTESİ'!$B$4:$G$945,2,0)))</f>
      </c>
      <c r="N44" s="274">
        <f>IF(ISERROR(VLOOKUP(L44,'KAYIT LİSTESİ'!$B$4:$G$945,3,0)),"",(VLOOKUP(L44,'KAYIT LİSTESİ'!$B$4:$G$945,3,0)))</f>
      </c>
      <c r="O44" s="275">
        <f>IF(ISERROR(VLOOKUP(L44,'KAYIT LİSTESİ'!$B$4:$G$945,4,0)),"",(VLOOKUP(L44,'KAYIT LİSTESİ'!$B$4:$G$945,4,0)))</f>
      </c>
      <c r="P44" s="275">
        <f>IF(ISERROR(VLOOKUP(L44,'KAYIT LİSTESİ'!$B$4:$G$945,5,0)),"",(VLOOKUP(L44,'KAYIT LİSTESİ'!$B$4:$G$945,5,0)))</f>
      </c>
      <c r="Q44" s="276"/>
    </row>
    <row r="45" spans="1:17" ht="27.75" customHeight="1">
      <c r="A45" s="271">
        <v>8</v>
      </c>
      <c r="B45" s="272" t="s">
        <v>441</v>
      </c>
      <c r="C45" s="273">
        <f>IF(ISERROR(VLOOKUP(B45,'KAYIT LİSTESİ'!$B$4:$G$945,2,0)),"",(VLOOKUP(B45,'KAYIT LİSTESİ'!$B$4:$G$945,2,0)))</f>
        <v>281</v>
      </c>
      <c r="D45" s="274">
        <f>IF(ISERROR(VLOOKUP(B45,'KAYIT LİSTESİ'!$B$4:$G$945,3,0)),"",(VLOOKUP(B45,'KAYIT LİSTESİ'!$B$4:$G$945,3,0)))</f>
        <v>36161</v>
      </c>
      <c r="E45" s="275" t="str">
        <f>IF(ISERROR(VLOOKUP(B45,'KAYIT LİSTESİ'!$B$4:$G$945,4,0)),"",(VLOOKUP(B45,'KAYIT LİSTESİ'!$B$4:$G$945,4,0)))</f>
        <v>ÖZKAN ARSLAN</v>
      </c>
      <c r="F45" s="275" t="str">
        <f>IF(ISERROR(VLOOKUP(B45,'KAYIT LİSTESİ'!$B$4:$G$945,5,0)),"",(VLOOKUP(B45,'KAYIT LİSTESİ'!$B$4:$G$945,5,0)))</f>
        <v>MUŞ</v>
      </c>
      <c r="G45" s="275"/>
      <c r="H45" s="276"/>
      <c r="K45" s="444" t="s">
        <v>129</v>
      </c>
      <c r="L45" s="444"/>
      <c r="M45" s="444"/>
      <c r="N45" s="444"/>
      <c r="O45" s="444"/>
      <c r="P45" s="444"/>
      <c r="Q45" s="444"/>
    </row>
    <row r="46" spans="1:17" ht="27.75" customHeight="1">
      <c r="A46" s="271">
        <v>9</v>
      </c>
      <c r="B46" s="272" t="s">
        <v>442</v>
      </c>
      <c r="C46" s="273">
        <f>IF(ISERROR(VLOOKUP(B46,'KAYIT LİSTESİ'!$B$4:$G$945,2,0)),"",(VLOOKUP(B46,'KAYIT LİSTESİ'!$B$4:$G$945,2,0)))</f>
        <v>288</v>
      </c>
      <c r="D46" s="274">
        <f>IF(ISERROR(VLOOKUP(B46,'KAYIT LİSTESİ'!$B$4:$G$945,3,0)),"",(VLOOKUP(B46,'KAYIT LİSTESİ'!$B$4:$G$945,3,0)))</f>
        <v>35796</v>
      </c>
      <c r="E46" s="275" t="str">
        <f>IF(ISERROR(VLOOKUP(B46,'KAYIT LİSTESİ'!$B$4:$G$945,4,0)),"",(VLOOKUP(B46,'KAYIT LİSTESİ'!$B$4:$G$945,4,0)))</f>
        <v>BARAN TAT</v>
      </c>
      <c r="F46" s="275" t="str">
        <f>IF(ISERROR(VLOOKUP(B46,'KAYIT LİSTESİ'!$B$4:$G$945,5,0)),"",(VLOOKUP(B46,'KAYIT LİSTESİ'!$B$4:$G$945,5,0)))</f>
        <v>TUNCELİ</v>
      </c>
      <c r="G46" s="275"/>
      <c r="H46" s="276"/>
      <c r="K46" s="327" t="s">
        <v>6</v>
      </c>
      <c r="L46" s="328"/>
      <c r="M46" s="336" t="s">
        <v>49</v>
      </c>
      <c r="N46" s="327" t="s">
        <v>20</v>
      </c>
      <c r="O46" s="327" t="s">
        <v>7</v>
      </c>
      <c r="P46" s="327" t="s">
        <v>219</v>
      </c>
      <c r="Q46" s="327" t="s">
        <v>128</v>
      </c>
    </row>
    <row r="47" spans="1:17" ht="27.75" customHeight="1">
      <c r="A47" s="271">
        <v>10</v>
      </c>
      <c r="B47" s="272" t="s">
        <v>443</v>
      </c>
      <c r="C47" s="273">
        <f>IF(ISERROR(VLOOKUP(B47,'KAYIT LİSTESİ'!$B$4:$G$945,2,0)),"",(VLOOKUP(B47,'KAYIT LİSTESİ'!$B$4:$G$945,2,0)))</f>
        <v>317</v>
      </c>
      <c r="D47" s="274">
        <f>IF(ISERROR(VLOOKUP(B47,'KAYIT LİSTESİ'!$B$4:$G$945,3,0)),"",(VLOOKUP(B47,'KAYIT LİSTESİ'!$B$4:$G$945,3,0)))</f>
        <v>36218</v>
      </c>
      <c r="E47" s="275" t="str">
        <f>IF(ISERROR(VLOOKUP(B47,'KAYIT LİSTESİ'!$B$4:$G$945,4,0)),"",(VLOOKUP(B47,'KAYIT LİSTESİ'!$B$4:$G$945,4,0)))</f>
        <v>AHMET TURAN</v>
      </c>
      <c r="F47" s="275" t="str">
        <f>IF(ISERROR(VLOOKUP(B47,'KAYIT LİSTESİ'!$B$4:$G$945,5,0)),"",(VLOOKUP(B47,'KAYIT LİSTESİ'!$B$4:$G$945,5,0)))</f>
        <v>MARDİN</v>
      </c>
      <c r="G47" s="275"/>
      <c r="H47" s="276"/>
      <c r="K47" s="271">
        <v>1</v>
      </c>
      <c r="L47" s="272" t="s">
        <v>176</v>
      </c>
      <c r="M47" s="278">
        <f>IF(ISERROR(VLOOKUP(L47,'KAYIT LİSTESİ'!$B$4:$G$945,2,0)),"",(VLOOKUP(L47,'KAYIT LİSTESİ'!$B$4:$G$945,2,0)))</f>
        <v>269</v>
      </c>
      <c r="N47" s="279">
        <f>IF(ISERROR(VLOOKUP(L47,'KAYIT LİSTESİ'!$B$4:$G$945,3,0)),"",(VLOOKUP(L47,'KAYIT LİSTESİ'!$B$4:$G$945,3,0)))</f>
        <v>36106</v>
      </c>
      <c r="O47" s="280" t="str">
        <f>IF(ISERROR(VLOOKUP(L47,'KAYIT LİSTESİ'!$B$4:$G$945,4,0)),"",(VLOOKUP(L47,'KAYIT LİSTESİ'!$B$4:$G$945,4,0)))</f>
        <v>M.DİYADİN AKBAŞ</v>
      </c>
      <c r="P47" s="280" t="str">
        <f>IF(ISERROR(VLOOKUP(L47,'KAYIT LİSTESİ'!$B$4:$G$945,5,0)),"",(VLOOKUP(L47,'KAYIT LİSTESİ'!$B$4:$G$945,5,0)))</f>
        <v>AĞRI</v>
      </c>
      <c r="Q47" s="281"/>
    </row>
    <row r="48" spans="1:17" ht="27.75" customHeight="1">
      <c r="A48" s="271">
        <v>11</v>
      </c>
      <c r="B48" s="272" t="s">
        <v>444</v>
      </c>
      <c r="C48" s="273">
        <f>IF(ISERROR(VLOOKUP(B48,'KAYIT LİSTESİ'!$B$4:$G$945,2,0)),"",(VLOOKUP(B48,'KAYIT LİSTESİ'!$B$4:$G$945,2,0)))</f>
        <v>355</v>
      </c>
      <c r="D48" s="274">
        <f>IF(ISERROR(VLOOKUP(B48,'KAYIT LİSTESİ'!$B$4:$G$945,3,0)),"",(VLOOKUP(B48,'KAYIT LİSTESİ'!$B$4:$G$945,3,0)))</f>
        <v>36753</v>
      </c>
      <c r="E48" s="275" t="str">
        <f>IF(ISERROR(VLOOKUP(B48,'KAYIT LİSTESİ'!$B$4:$G$945,4,0)),"",(VLOOKUP(B48,'KAYIT LİSTESİ'!$B$4:$G$945,4,0)))</f>
        <v>İsmail YAŞAR</v>
      </c>
      <c r="F48" s="275" t="str">
        <f>IF(ISERROR(VLOOKUP(B48,'KAYIT LİSTESİ'!$B$4:$G$945,5,0)),"",(VLOOKUP(B48,'KAYIT LİSTESİ'!$B$4:$G$945,5,0)))</f>
        <v>ERZURUM</v>
      </c>
      <c r="G48" s="275"/>
      <c r="H48" s="276"/>
      <c r="K48" s="271">
        <v>2</v>
      </c>
      <c r="L48" s="272" t="s">
        <v>177</v>
      </c>
      <c r="M48" s="278">
        <f>IF(ISERROR(VLOOKUP(L48,'KAYIT LİSTESİ'!$B$4:$G$945,2,0)),"",(VLOOKUP(L48,'KAYIT LİSTESİ'!$B$4:$G$945,2,0)))</f>
        <v>350</v>
      </c>
      <c r="N48" s="279">
        <f>IF(ISERROR(VLOOKUP(L48,'KAYIT LİSTESİ'!$B$4:$G$945,3,0)),"",(VLOOKUP(L48,'KAYIT LİSTESİ'!$B$4:$G$945,3,0)))</f>
        <v>35503</v>
      </c>
      <c r="O48" s="280" t="str">
        <f>IF(ISERROR(VLOOKUP(L48,'KAYIT LİSTESİ'!$B$4:$G$945,4,0)),"",(VLOOKUP(L48,'KAYIT LİSTESİ'!$B$4:$G$945,4,0)))</f>
        <v>MÜBAREK DURAN</v>
      </c>
      <c r="P48" s="280" t="str">
        <f>IF(ISERROR(VLOOKUP(L48,'KAYIT LİSTESİ'!$B$4:$G$945,5,0)),"",(VLOOKUP(L48,'KAYIT LİSTESİ'!$B$4:$G$945,5,0)))</f>
        <v>SİİRT</v>
      </c>
      <c r="Q48" s="281"/>
    </row>
    <row r="49" spans="1:17" ht="27.75" customHeight="1">
      <c r="A49" s="271">
        <v>12</v>
      </c>
      <c r="B49" s="272" t="s">
        <v>445</v>
      </c>
      <c r="C49" s="273">
        <f>IF(ISERROR(VLOOKUP(B49,'KAYIT LİSTESİ'!$B$4:$G$945,2,0)),"",(VLOOKUP(B49,'KAYIT LİSTESİ'!$B$4:$G$945,2,0)))</f>
      </c>
      <c r="D49" s="274">
        <f>IF(ISERROR(VLOOKUP(B49,'KAYIT LİSTESİ'!$B$4:$G$945,3,0)),"",(VLOOKUP(B49,'KAYIT LİSTESİ'!$B$4:$G$945,3,0)))</f>
      </c>
      <c r="E49" s="275">
        <f>IF(ISERROR(VLOOKUP(B49,'KAYIT LİSTESİ'!$B$4:$G$945,4,0)),"",(VLOOKUP(B49,'KAYIT LİSTESİ'!$B$4:$G$945,4,0)))</f>
      </c>
      <c r="F49" s="275">
        <f>IF(ISERROR(VLOOKUP(B49,'KAYIT LİSTESİ'!$B$4:$G$945,5,0)),"",(VLOOKUP(B49,'KAYIT LİSTESİ'!$B$4:$G$945,5,0)))</f>
      </c>
      <c r="G49" s="275"/>
      <c r="H49" s="276"/>
      <c r="K49" s="271">
        <v>3</v>
      </c>
      <c r="L49" s="272" t="s">
        <v>178</v>
      </c>
      <c r="M49" s="278">
        <f>IF(ISERROR(VLOOKUP(L49,'KAYIT LİSTESİ'!$B$4:$G$945,2,0)),"",(VLOOKUP(L49,'KAYIT LİSTESİ'!$B$4:$G$945,2,0)))</f>
        <v>313</v>
      </c>
      <c r="N49" s="279">
        <f>IF(ISERROR(VLOOKUP(L49,'KAYIT LİSTESİ'!$B$4:$G$945,3,0)),"",(VLOOKUP(L49,'KAYIT LİSTESİ'!$B$4:$G$945,3,0)))</f>
        <v>36528</v>
      </c>
      <c r="O49" s="280" t="str">
        <f>IF(ISERROR(VLOOKUP(L49,'KAYIT LİSTESİ'!$B$4:$G$945,4,0)),"",(VLOOKUP(L49,'KAYIT LİSTESİ'!$B$4:$G$945,4,0)))</f>
        <v>KADİR ÖZDEMİR</v>
      </c>
      <c r="P49" s="280" t="str">
        <f>IF(ISERROR(VLOOKUP(L49,'KAYIT LİSTESİ'!$B$4:$G$945,5,0)),"",(VLOOKUP(L49,'KAYIT LİSTESİ'!$B$4:$G$945,5,0)))</f>
        <v>BİTLİS</v>
      </c>
      <c r="Q49" s="281"/>
    </row>
    <row r="50" spans="1:17" ht="27.75" customHeight="1">
      <c r="A50" s="442" t="s">
        <v>17</v>
      </c>
      <c r="B50" s="443"/>
      <c r="C50" s="443"/>
      <c r="D50" s="443"/>
      <c r="E50" s="443"/>
      <c r="F50" s="443"/>
      <c r="G50" s="443"/>
      <c r="H50" s="443"/>
      <c r="K50" s="271">
        <v>4</v>
      </c>
      <c r="L50" s="272" t="s">
        <v>179</v>
      </c>
      <c r="M50" s="278">
        <f>IF(ISERROR(VLOOKUP(L50,'KAYIT LİSTESİ'!$B$4:$G$945,2,0)),"",(VLOOKUP(L50,'KAYIT LİSTESİ'!$B$4:$G$945,2,0)))</f>
        <v>255</v>
      </c>
      <c r="N50" s="279">
        <f>IF(ISERROR(VLOOKUP(L50,'KAYIT LİSTESİ'!$B$4:$G$945,3,0)),"",(VLOOKUP(L50,'KAYIT LİSTESİ'!$B$4:$G$945,3,0)))</f>
        <v>35789</v>
      </c>
      <c r="O50" s="280" t="str">
        <f>IF(ISERROR(VLOOKUP(L50,'KAYIT LİSTESİ'!$B$4:$G$945,4,0)),"",(VLOOKUP(L50,'KAYIT LİSTESİ'!$B$4:$G$945,4,0)))</f>
        <v>ALİCAN BEKE</v>
      </c>
      <c r="P50" s="280" t="str">
        <f>IF(ISERROR(VLOOKUP(L50,'KAYIT LİSTESİ'!$B$4:$G$945,5,0)),"",(VLOOKUP(L50,'KAYIT LİSTESİ'!$B$4:$G$945,5,0)))</f>
        <v>ADIYAMAN</v>
      </c>
      <c r="Q50" s="281"/>
    </row>
    <row r="51" spans="1:17" ht="27.75" customHeight="1">
      <c r="A51" s="271">
        <v>1</v>
      </c>
      <c r="B51" s="272" t="s">
        <v>446</v>
      </c>
      <c r="C51" s="273">
        <f>IF(ISERROR(VLOOKUP(B51,'KAYIT LİSTESİ'!$B$4:$G$945,2,0)),"",(VLOOKUP(B51,'KAYIT LİSTESİ'!$B$4:$G$945,2,0)))</f>
        <v>333</v>
      </c>
      <c r="D51" s="274">
        <f>IF(ISERROR(VLOOKUP(B51,'KAYIT LİSTESİ'!$B$4:$G$945,3,0)),"",(VLOOKUP(B51,'KAYIT LİSTESİ'!$B$4:$G$945,3,0)))</f>
        <v>35796</v>
      </c>
      <c r="E51" s="275" t="str">
        <f>IF(ISERROR(VLOOKUP(B51,'KAYIT LİSTESİ'!$B$4:$G$945,4,0)),"",(VLOOKUP(B51,'KAYIT LİSTESİ'!$B$4:$G$945,4,0)))</f>
        <v>MUHAMMET KILIÇ</v>
      </c>
      <c r="F51" s="275" t="str">
        <f>IF(ISERROR(VLOOKUP(B51,'KAYIT LİSTESİ'!$B$4:$G$945,5,0)),"",(VLOOKUP(B51,'KAYIT LİSTESİ'!$B$4:$G$945,5,0)))</f>
        <v>ERZİNCAN</v>
      </c>
      <c r="G51" s="275"/>
      <c r="H51" s="276"/>
      <c r="K51" s="271">
        <v>5</v>
      </c>
      <c r="L51" s="272" t="s">
        <v>180</v>
      </c>
      <c r="M51" s="278">
        <f>IF(ISERROR(VLOOKUP(L51,'KAYIT LİSTESİ'!$B$4:$G$945,2,0)),"",(VLOOKUP(L51,'KAYIT LİSTESİ'!$B$4:$G$945,2,0)))</f>
        <v>327</v>
      </c>
      <c r="N51" s="279">
        <f>IF(ISERROR(VLOOKUP(L51,'KAYIT LİSTESİ'!$B$4:$G$945,3,0)),"",(VLOOKUP(L51,'KAYIT LİSTESİ'!$B$4:$G$945,3,0)))</f>
        <v>35481</v>
      </c>
      <c r="O51" s="280" t="str">
        <f>IF(ISERROR(VLOOKUP(L51,'KAYIT LİSTESİ'!$B$4:$G$945,4,0)),"",(VLOOKUP(L51,'KAYIT LİSTESİ'!$B$4:$G$945,4,0)))</f>
        <v>MERTCAN AYEBE</v>
      </c>
      <c r="P51" s="280" t="str">
        <f>IF(ISERROR(VLOOKUP(L51,'KAYIT LİSTESİ'!$B$4:$G$945,5,0)),"",(VLOOKUP(L51,'KAYIT LİSTESİ'!$B$4:$G$945,5,0)))</f>
        <v>KARS</v>
      </c>
      <c r="Q51" s="281"/>
    </row>
    <row r="52" spans="1:17" ht="27.75" customHeight="1">
      <c r="A52" s="271">
        <v>2</v>
      </c>
      <c r="B52" s="272" t="s">
        <v>447</v>
      </c>
      <c r="C52" s="273">
        <f>IF(ISERROR(VLOOKUP(B52,'KAYIT LİSTESİ'!$B$4:$G$945,2,0)),"",(VLOOKUP(B52,'KAYIT LİSTESİ'!$B$4:$G$945,2,0)))</f>
        <v>274</v>
      </c>
      <c r="D52" s="274">
        <f>IF(ISERROR(VLOOKUP(B52,'KAYIT LİSTESİ'!$B$4:$G$945,3,0)),"",(VLOOKUP(B52,'KAYIT LİSTESİ'!$B$4:$G$945,3,0)))</f>
        <v>35490</v>
      </c>
      <c r="E52" s="275" t="str">
        <f>IF(ISERROR(VLOOKUP(B52,'KAYIT LİSTESİ'!$B$4:$G$945,4,0)),"",(VLOOKUP(B52,'KAYIT LİSTESİ'!$B$4:$G$945,4,0)))</f>
        <v>Mehmet MUSABEYLİOĞLU</v>
      </c>
      <c r="F52" s="275" t="str">
        <f>IF(ISERROR(VLOOKUP(B52,'KAYIT LİSTESİ'!$B$4:$G$945,5,0)),"",(VLOOKUP(B52,'KAYIT LİSTESİ'!$B$4:$G$945,5,0)))</f>
        <v>KİLİS</v>
      </c>
      <c r="G52" s="275"/>
      <c r="H52" s="276"/>
      <c r="K52" s="271">
        <v>6</v>
      </c>
      <c r="L52" s="272" t="s">
        <v>181</v>
      </c>
      <c r="M52" s="278">
        <f>IF(ISERROR(VLOOKUP(L52,'KAYIT LİSTESİ'!$B$4:$G$945,2,0)),"",(VLOOKUP(L52,'KAYIT LİSTESİ'!$B$4:$G$945,2,0)))</f>
        <v>306</v>
      </c>
      <c r="N52" s="279">
        <f>IF(ISERROR(VLOOKUP(L52,'KAYIT LİSTESİ'!$B$4:$G$945,3,0)),"",(VLOOKUP(L52,'KAYIT LİSTESİ'!$B$4:$G$945,3,0)))</f>
        <v>35431</v>
      </c>
      <c r="O52" s="280" t="str">
        <f>IF(ISERROR(VLOOKUP(L52,'KAYIT LİSTESİ'!$B$4:$G$945,4,0)),"",(VLOOKUP(L52,'KAYIT LİSTESİ'!$B$4:$G$945,4,0)))</f>
        <v>Y.EMRE TANYILDIZI</v>
      </c>
      <c r="P52" s="280" t="str">
        <f>IF(ISERROR(VLOOKUP(L52,'KAYIT LİSTESİ'!$B$4:$G$945,5,0)),"",(VLOOKUP(L52,'KAYIT LİSTESİ'!$B$4:$G$945,5,0)))</f>
        <v>ELAZIĞ</v>
      </c>
      <c r="Q52" s="281"/>
    </row>
    <row r="53" spans="1:17" ht="27.75" customHeight="1">
      <c r="A53" s="271">
        <v>3</v>
      </c>
      <c r="B53" s="272" t="s">
        <v>448</v>
      </c>
      <c r="C53" s="273">
        <f>IF(ISERROR(VLOOKUP(B53,'KAYIT LİSTESİ'!$B$4:$G$945,2,0)),"",(VLOOKUP(B53,'KAYIT LİSTESİ'!$B$4:$G$945,2,0)))</f>
        <v>362</v>
      </c>
      <c r="D53" s="274">
        <f>IF(ISERROR(VLOOKUP(B53,'KAYIT LİSTESİ'!$B$4:$G$945,3,0)),"",(VLOOKUP(B53,'KAYIT LİSTESİ'!$B$4:$G$945,3,0)))</f>
        <v>35906</v>
      </c>
      <c r="E53" s="275" t="str">
        <f>IF(ISERROR(VLOOKUP(B53,'KAYIT LİSTESİ'!$B$4:$G$945,4,0)),"",(VLOOKUP(B53,'KAYIT LİSTESİ'!$B$4:$G$945,4,0)))</f>
        <v>MUHAMET CINAR</v>
      </c>
      <c r="F53" s="275" t="str">
        <f>IF(ISERROR(VLOOKUP(B53,'KAYIT LİSTESİ'!$B$4:$G$945,5,0)),"",(VLOOKUP(B53,'KAYIT LİSTESİ'!$B$4:$G$945,5,0)))</f>
        <v>DİYARBAKIR</v>
      </c>
      <c r="G53" s="275"/>
      <c r="H53" s="276"/>
      <c r="K53" s="271">
        <v>7</v>
      </c>
      <c r="L53" s="272" t="s">
        <v>182</v>
      </c>
      <c r="M53" s="278">
        <f>IF(ISERROR(VLOOKUP(L53,'KAYIT LİSTESİ'!$B$4:$G$945,2,0)),"",(VLOOKUP(L53,'KAYIT LİSTESİ'!$B$4:$G$945,2,0)))</f>
        <v>339</v>
      </c>
      <c r="N53" s="279">
        <f>IF(ISERROR(VLOOKUP(L53,'KAYIT LİSTESİ'!$B$4:$G$945,3,0)),"",(VLOOKUP(L53,'KAYIT LİSTESİ'!$B$4:$G$945,3,0)))</f>
        <v>35796</v>
      </c>
      <c r="O53" s="280" t="str">
        <f>IF(ISERROR(VLOOKUP(L53,'KAYIT LİSTESİ'!$B$4:$G$945,4,0)),"",(VLOOKUP(L53,'KAYIT LİSTESİ'!$B$4:$G$945,4,0)))</f>
        <v>İSMAİL TAŞDEMİR</v>
      </c>
      <c r="P53" s="280" t="str">
        <f>IF(ISERROR(VLOOKUP(L53,'KAYIT LİSTESİ'!$B$4:$G$945,5,0)),"",(VLOOKUP(L53,'KAYIT LİSTESİ'!$B$4:$G$945,5,0)))</f>
        <v>BATMAN</v>
      </c>
      <c r="Q53" s="281"/>
    </row>
    <row r="54" spans="1:17" ht="27.75" customHeight="1">
      <c r="A54" s="271">
        <v>4</v>
      </c>
      <c r="B54" s="272" t="s">
        <v>449</v>
      </c>
      <c r="C54" s="273">
        <f>IF(ISERROR(VLOOKUP(B54,'KAYIT LİSTESİ'!$B$4:$G$945,2,0)),"",(VLOOKUP(B54,'KAYIT LİSTESİ'!$B$4:$G$945,2,0)))</f>
        <v>398</v>
      </c>
      <c r="D54" s="274">
        <f>IF(ISERROR(VLOOKUP(B54,'KAYIT LİSTESİ'!$B$4:$G$945,3,0)),"",(VLOOKUP(B54,'KAYIT LİSTESİ'!$B$4:$G$945,3,0)))</f>
        <v>36312</v>
      </c>
      <c r="E54" s="275" t="str">
        <f>IF(ISERROR(VLOOKUP(B54,'KAYIT LİSTESİ'!$B$4:$G$945,4,0)),"",(VLOOKUP(B54,'KAYIT LİSTESİ'!$B$4:$G$945,4,0)))</f>
        <v>YUSUF ÜZEN</v>
      </c>
      <c r="F54" s="275" t="str">
        <f>IF(ISERROR(VLOOKUP(B54,'KAYIT LİSTESİ'!$B$4:$G$945,5,0)),"",(VLOOKUP(B54,'KAYIT LİSTESİ'!$B$4:$G$945,5,0)))</f>
        <v>ŞANLIURFA</v>
      </c>
      <c r="G54" s="275"/>
      <c r="H54" s="276"/>
      <c r="K54" s="271">
        <v>8</v>
      </c>
      <c r="L54" s="272" t="s">
        <v>183</v>
      </c>
      <c r="M54" s="278">
        <f>IF(ISERROR(VLOOKUP(L54,'KAYIT LİSTESİ'!$B$4:$G$945,2,0)),"",(VLOOKUP(L54,'KAYIT LİSTESİ'!$B$4:$G$945,2,0)))</f>
        <v>336</v>
      </c>
      <c r="N54" s="279">
        <f>IF(ISERROR(VLOOKUP(L54,'KAYIT LİSTESİ'!$B$4:$G$945,3,0)),"",(VLOOKUP(L54,'KAYIT LİSTESİ'!$B$4:$G$945,3,0)))</f>
        <v>36204</v>
      </c>
      <c r="O54" s="280" t="str">
        <f>IF(ISERROR(VLOOKUP(L54,'KAYIT LİSTESİ'!$B$4:$G$945,4,0)),"",(VLOOKUP(L54,'KAYIT LİSTESİ'!$B$4:$G$945,4,0)))</f>
        <v>ALİŞAN ÇERÇİ</v>
      </c>
      <c r="P54" s="280" t="str">
        <f>IF(ISERROR(VLOOKUP(L54,'KAYIT LİSTESİ'!$B$4:$G$945,5,0)),"",(VLOOKUP(L54,'KAYIT LİSTESİ'!$B$4:$G$945,5,0)))</f>
        <v>ERZİNCAN</v>
      </c>
      <c r="Q54" s="281"/>
    </row>
    <row r="55" spans="1:17" ht="27.75" customHeight="1">
      <c r="A55" s="271">
        <v>5</v>
      </c>
      <c r="B55" s="272" t="s">
        <v>450</v>
      </c>
      <c r="C55" s="273">
        <f>IF(ISERROR(VLOOKUP(B55,'KAYIT LİSTESİ'!$B$4:$G$945,2,0)),"",(VLOOKUP(B55,'KAYIT LİSTESİ'!$B$4:$G$945,2,0)))</f>
        <v>369</v>
      </c>
      <c r="D55" s="274">
        <f>IF(ISERROR(VLOOKUP(B55,'KAYIT LİSTESİ'!$B$4:$G$945,3,0)),"",(VLOOKUP(B55,'KAYIT LİSTESİ'!$B$4:$G$945,3,0)))</f>
        <v>36739</v>
      </c>
      <c r="E55" s="275" t="str">
        <f>IF(ISERROR(VLOOKUP(B55,'KAYIT LİSTESİ'!$B$4:$G$945,4,0)),"",(VLOOKUP(B55,'KAYIT LİSTESİ'!$B$4:$G$945,4,0)))</f>
        <v>MUTLU KURŞUN</v>
      </c>
      <c r="F55" s="275" t="str">
        <f>IF(ISERROR(VLOOKUP(B55,'KAYIT LİSTESİ'!$B$4:$G$945,5,0)),"",(VLOOKUP(B55,'KAYIT LİSTESİ'!$B$4:$G$945,5,0)))</f>
        <v>HAKKARİ</v>
      </c>
      <c r="G55" s="275"/>
      <c r="H55" s="276"/>
      <c r="K55" s="271">
        <v>9</v>
      </c>
      <c r="L55" s="272" t="s">
        <v>184</v>
      </c>
      <c r="M55" s="278">
        <f>IF(ISERROR(VLOOKUP(L55,'KAYIT LİSTESİ'!$B$4:$G$945,2,0)),"",(VLOOKUP(L55,'KAYIT LİSTESİ'!$B$4:$G$945,2,0)))</f>
        <v>277</v>
      </c>
      <c r="N55" s="279">
        <f>IF(ISERROR(VLOOKUP(L55,'KAYIT LİSTESİ'!$B$4:$G$945,3,0)),"",(VLOOKUP(L55,'KAYIT LİSTESİ'!$B$4:$G$945,3,0)))</f>
        <v>35643</v>
      </c>
      <c r="O55" s="280" t="str">
        <f>IF(ISERROR(VLOOKUP(L55,'KAYIT LİSTESİ'!$B$4:$G$945,4,0)),"",(VLOOKUP(L55,'KAYIT LİSTESİ'!$B$4:$G$945,4,0)))</f>
        <v>Ökkeş ERCAN</v>
      </c>
      <c r="P55" s="280" t="str">
        <f>IF(ISERROR(VLOOKUP(L55,'KAYIT LİSTESİ'!$B$4:$G$945,5,0)),"",(VLOOKUP(L55,'KAYIT LİSTESİ'!$B$4:$G$945,5,0)))</f>
        <v>KİLİS</v>
      </c>
      <c r="Q55" s="281"/>
    </row>
    <row r="56" spans="1:17" ht="27.75" customHeight="1">
      <c r="A56" s="271">
        <v>6</v>
      </c>
      <c r="B56" s="272" t="s">
        <v>451</v>
      </c>
      <c r="C56" s="273">
        <f>IF(ISERROR(VLOOKUP(B56,'KAYIT LİSTESİ'!$B$4:$G$945,2,0)),"",(VLOOKUP(B56,'KAYIT LİSTESİ'!$B$4:$G$945,2,0)))</f>
        <v>259</v>
      </c>
      <c r="D56" s="274">
        <f>IF(ISERROR(VLOOKUP(B56,'KAYIT LİSTESİ'!$B$4:$G$945,3,0)),"",(VLOOKUP(B56,'KAYIT LİSTESİ'!$B$4:$G$945,3,0)))</f>
        <v>35743</v>
      </c>
      <c r="E56" s="275" t="str">
        <f>IF(ISERROR(VLOOKUP(B56,'KAYIT LİSTESİ'!$B$4:$G$945,4,0)),"",(VLOOKUP(B56,'KAYIT LİSTESİ'!$B$4:$G$945,4,0)))</f>
        <v>FARUK ÇOBAN</v>
      </c>
      <c r="F56" s="275" t="str">
        <f>IF(ISERROR(VLOOKUP(B56,'KAYIT LİSTESİ'!$B$4:$G$945,5,0)),"",(VLOOKUP(B56,'KAYIT LİSTESİ'!$B$4:$G$945,5,0)))</f>
        <v>BİNGÖL</v>
      </c>
      <c r="G56" s="275"/>
      <c r="H56" s="276"/>
      <c r="K56" s="271">
        <v>10</v>
      </c>
      <c r="L56" s="272" t="s">
        <v>185</v>
      </c>
      <c r="M56" s="278">
        <f>IF(ISERROR(VLOOKUP(L56,'KAYIT LİSTESİ'!$B$4:$G$945,2,0)),"",(VLOOKUP(L56,'KAYIT LİSTESİ'!$B$4:$G$945,2,0)))</f>
        <v>387</v>
      </c>
      <c r="N56" s="279">
        <f>IF(ISERROR(VLOOKUP(L56,'KAYIT LİSTESİ'!$B$4:$G$945,3,0)),"",(VLOOKUP(L56,'KAYIT LİSTESİ'!$B$4:$G$945,3,0)))</f>
        <v>36161</v>
      </c>
      <c r="O56" s="280" t="str">
        <f>IF(ISERROR(VLOOKUP(L56,'KAYIT LİSTESİ'!$B$4:$G$945,4,0)),"",(VLOOKUP(L56,'KAYIT LİSTESİ'!$B$4:$G$945,4,0)))</f>
        <v>MUHAMMET SALİH GÜNDÜZ</v>
      </c>
      <c r="P56" s="280" t="str">
        <f>IF(ISERROR(VLOOKUP(L56,'KAYIT LİSTESİ'!$B$4:$G$945,5,0)),"",(VLOOKUP(L56,'KAYIT LİSTESİ'!$B$4:$G$945,5,0)))</f>
        <v>GAZİANTEP</v>
      </c>
      <c r="Q56" s="281"/>
    </row>
    <row r="57" spans="1:17" ht="27.75" customHeight="1">
      <c r="A57" s="271">
        <v>7</v>
      </c>
      <c r="B57" s="272" t="s">
        <v>452</v>
      </c>
      <c r="C57" s="273">
        <f>IF(ISERROR(VLOOKUP(B57,'KAYIT LİSTESİ'!$B$4:$G$945,2,0)),"",(VLOOKUP(B57,'KAYIT LİSTESİ'!$B$4:$G$945,2,0)))</f>
        <v>295</v>
      </c>
      <c r="D57" s="274">
        <f>IF(ISERROR(VLOOKUP(B57,'KAYIT LİSTESİ'!$B$4:$G$945,3,0)),"",(VLOOKUP(B57,'KAYIT LİSTESİ'!$B$4:$G$945,3,0)))</f>
        <v>35989</v>
      </c>
      <c r="E57" s="275" t="str">
        <f>IF(ISERROR(VLOOKUP(B57,'KAYIT LİSTESİ'!$B$4:$G$945,4,0)),"",(VLOOKUP(B57,'KAYIT LİSTESİ'!$B$4:$G$945,4,0)))</f>
        <v>ENVER MEYDAN</v>
      </c>
      <c r="F57" s="275" t="str">
        <f>IF(ISERROR(VLOOKUP(B57,'KAYIT LİSTESİ'!$B$4:$G$945,5,0)),"",(VLOOKUP(B57,'KAYIT LİSTESİ'!$B$4:$G$945,5,0)))</f>
        <v>VAN</v>
      </c>
      <c r="G57" s="275"/>
      <c r="H57" s="276"/>
      <c r="K57" s="271">
        <v>11</v>
      </c>
      <c r="L57" s="272" t="s">
        <v>186</v>
      </c>
      <c r="M57" s="278">
        <f>IF(ISERROR(VLOOKUP(L57,'KAYIT LİSTESİ'!$B$4:$G$945,2,0)),"",(VLOOKUP(L57,'KAYIT LİSTESİ'!$B$4:$G$945,2,0)))</f>
        <v>401</v>
      </c>
      <c r="N57" s="279">
        <f>IF(ISERROR(VLOOKUP(L57,'KAYIT LİSTESİ'!$B$4:$G$945,3,0)),"",(VLOOKUP(L57,'KAYIT LİSTESİ'!$B$4:$G$945,3,0)))</f>
        <v>36478</v>
      </c>
      <c r="O57" s="280" t="str">
        <f>IF(ISERROR(VLOOKUP(L57,'KAYIT LİSTESİ'!$B$4:$G$945,4,0)),"",(VLOOKUP(L57,'KAYIT LİSTESİ'!$B$4:$G$945,4,0)))</f>
        <v>SALİH NEREDE</v>
      </c>
      <c r="P57" s="280" t="str">
        <f>IF(ISERROR(VLOOKUP(L57,'KAYIT LİSTESİ'!$B$4:$G$945,5,0)),"",(VLOOKUP(L57,'KAYIT LİSTESİ'!$B$4:$G$945,5,0)))</f>
        <v>ŞANLIURFA</v>
      </c>
      <c r="Q57" s="281"/>
    </row>
    <row r="58" spans="1:17" ht="27.75" customHeight="1">
      <c r="A58" s="271">
        <v>8</v>
      </c>
      <c r="B58" s="272" t="s">
        <v>453</v>
      </c>
      <c r="C58" s="273">
        <f>IF(ISERROR(VLOOKUP(B58,'KAYIT LİSTESİ'!$B$4:$G$945,2,0)),"",(VLOOKUP(B58,'KAYIT LİSTESİ'!$B$4:$G$945,2,0)))</f>
        <v>376</v>
      </c>
      <c r="D58" s="274">
        <f>IF(ISERROR(VLOOKUP(B58,'KAYIT LİSTESİ'!$B$4:$G$945,3,0)),"",(VLOOKUP(B58,'KAYIT LİSTESİ'!$B$4:$G$945,3,0)))</f>
        <v>35839</v>
      </c>
      <c r="E58" s="275" t="str">
        <f>IF(ISERROR(VLOOKUP(B58,'KAYIT LİSTESİ'!$B$4:$G$945,4,0)),"",(VLOOKUP(B58,'KAYIT LİSTESİ'!$B$4:$G$945,4,0)))</f>
        <v>MESUT AK</v>
      </c>
      <c r="F58" s="275" t="str">
        <f>IF(ISERROR(VLOOKUP(B58,'KAYIT LİSTESİ'!$B$4:$G$945,5,0)),"",(VLOOKUP(B58,'KAYIT LİSTESİ'!$B$4:$G$945,5,0)))</f>
        <v>MALATYA</v>
      </c>
      <c r="G58" s="275"/>
      <c r="H58" s="276"/>
      <c r="K58" s="271">
        <v>12</v>
      </c>
      <c r="L58" s="272" t="s">
        <v>187</v>
      </c>
      <c r="M58" s="278">
        <f>IF(ISERROR(VLOOKUP(L58,'KAYIT LİSTESİ'!$B$4:$G$945,2,0)),"",(VLOOKUP(L58,'KAYIT LİSTESİ'!$B$4:$G$945,2,0)))</f>
        <v>372</v>
      </c>
      <c r="N58" s="279">
        <f>IF(ISERROR(VLOOKUP(L58,'KAYIT LİSTESİ'!$B$4:$G$945,3,0)),"",(VLOOKUP(L58,'KAYIT LİSTESİ'!$B$4:$G$945,3,0)))</f>
        <v>35551</v>
      </c>
      <c r="O58" s="280" t="str">
        <f>IF(ISERROR(VLOOKUP(L58,'KAYIT LİSTESİ'!$B$4:$G$945,4,0)),"",(VLOOKUP(L58,'KAYIT LİSTESİ'!$B$4:$G$945,4,0)))</f>
        <v>SEMİH ÖZER (P)</v>
      </c>
      <c r="P58" s="280" t="str">
        <f>IF(ISERROR(VLOOKUP(L58,'KAYIT LİSTESİ'!$B$4:$G$945,5,0)),"",(VLOOKUP(L58,'KAYIT LİSTESİ'!$B$4:$G$945,5,0)))</f>
        <v>HAKKARİ</v>
      </c>
      <c r="Q58" s="281"/>
    </row>
    <row r="59" spans="1:17" ht="27.75" customHeight="1">
      <c r="A59" s="271">
        <v>9</v>
      </c>
      <c r="B59" s="272" t="s">
        <v>454</v>
      </c>
      <c r="C59" s="273">
        <f>IF(ISERROR(VLOOKUP(B59,'KAYIT LİSTESİ'!$B$4:$G$945,2,0)),"",(VLOOKUP(B59,'KAYIT LİSTESİ'!$B$4:$G$945,2,0)))</f>
        <v>391</v>
      </c>
      <c r="D59" s="274">
        <f>IF(ISERROR(VLOOKUP(B59,'KAYIT LİSTESİ'!$B$4:$G$945,3,0)),"",(VLOOKUP(B59,'KAYIT LİSTESİ'!$B$4:$G$945,3,0)))</f>
        <v>36526</v>
      </c>
      <c r="E59" s="275" t="str">
        <f>IF(ISERROR(VLOOKUP(B59,'KAYIT LİSTESİ'!$B$4:$G$945,4,0)),"",(VLOOKUP(B59,'KAYIT LİSTESİ'!$B$4:$G$945,4,0)))</f>
        <v>EREN E ŞENTÜRT</v>
      </c>
      <c r="F59" s="275" t="str">
        <f>IF(ISERROR(VLOOKUP(B59,'KAYIT LİSTESİ'!$B$4:$G$945,5,0)),"",(VLOOKUP(B59,'KAYIT LİSTESİ'!$B$4:$G$945,5,0)))</f>
        <v>ARDAHAN</v>
      </c>
      <c r="G59" s="275"/>
      <c r="H59" s="276"/>
      <c r="K59" s="271">
        <v>13</v>
      </c>
      <c r="L59" s="272" t="s">
        <v>188</v>
      </c>
      <c r="M59" s="278">
        <f>IF(ISERROR(VLOOKUP(L59,'KAYIT LİSTESİ'!$B$4:$G$945,2,0)),"",(VLOOKUP(L59,'KAYIT LİSTESİ'!$B$4:$G$945,2,0)))</f>
        <v>262</v>
      </c>
      <c r="N59" s="279">
        <f>IF(ISERROR(VLOOKUP(L59,'KAYIT LİSTESİ'!$B$4:$G$945,3,0)),"",(VLOOKUP(L59,'KAYIT LİSTESİ'!$B$4:$G$945,3,0)))</f>
        <v>35802</v>
      </c>
      <c r="O59" s="280" t="str">
        <f>IF(ISERROR(VLOOKUP(L59,'KAYIT LİSTESİ'!$B$4:$G$945,4,0)),"",(VLOOKUP(L59,'KAYIT LİSTESİ'!$B$4:$G$945,4,0)))</f>
        <v>OĞUZHAN KORKUT</v>
      </c>
      <c r="P59" s="280" t="str">
        <f>IF(ISERROR(VLOOKUP(L59,'KAYIT LİSTESİ'!$B$4:$G$945,5,0)),"",(VLOOKUP(L59,'KAYIT LİSTESİ'!$B$4:$G$945,5,0)))</f>
        <v>BİNGÖL</v>
      </c>
      <c r="Q59" s="281"/>
    </row>
    <row r="60" spans="1:17" ht="27.75" customHeight="1">
      <c r="A60" s="271">
        <v>10</v>
      </c>
      <c r="B60" s="272" t="s">
        <v>455</v>
      </c>
      <c r="C60" s="273">
        <f>IF(ISERROR(VLOOKUP(B60,'KAYIT LİSTESİ'!$B$4:$G$945,2,0)),"",(VLOOKUP(B60,'KAYIT LİSTESİ'!$B$4:$G$945,2,0)))</f>
        <v>407</v>
      </c>
      <c r="D60" s="274">
        <f>IF(ISERROR(VLOOKUP(B60,'KAYIT LİSTESİ'!$B$4:$G$945,3,0)),"",(VLOOKUP(B60,'KAYIT LİSTESİ'!$B$4:$G$945,3,0)))</f>
        <v>36104</v>
      </c>
      <c r="E60" s="275" t="str">
        <f>IF(ISERROR(VLOOKUP(B60,'KAYIT LİSTESİ'!$B$4:$G$945,4,0)),"",(VLOOKUP(B60,'KAYIT LİSTESİ'!$B$4:$G$945,4,0)))</f>
        <v>DİNDAR GELTURAN</v>
      </c>
      <c r="F60" s="275" t="str">
        <f>IF(ISERROR(VLOOKUP(B60,'KAYIT LİSTESİ'!$B$4:$G$945,5,0)),"",(VLOOKUP(B60,'KAYIT LİSTESİ'!$B$4:$G$945,5,0)))</f>
        <v>IĞDIR</v>
      </c>
      <c r="G60" s="275"/>
      <c r="H60" s="276"/>
      <c r="K60" s="271">
        <v>14</v>
      </c>
      <c r="L60" s="272" t="s">
        <v>189</v>
      </c>
      <c r="M60" s="278">
        <f>IF(ISERROR(VLOOKUP(L60,'KAYIT LİSTESİ'!$B$4:$G$945,2,0)),"",(VLOOKUP(L60,'KAYIT LİSTESİ'!$B$4:$G$945,2,0)))</f>
        <v>298</v>
      </c>
      <c r="N60" s="279">
        <f>IF(ISERROR(VLOOKUP(L60,'KAYIT LİSTESİ'!$B$4:$G$945,3,0)),"",(VLOOKUP(L60,'KAYIT LİSTESİ'!$B$4:$G$945,3,0)))</f>
        <v>35501</v>
      </c>
      <c r="O60" s="280" t="str">
        <f>IF(ISERROR(VLOOKUP(L60,'KAYIT LİSTESİ'!$B$4:$G$945,4,0)),"",(VLOOKUP(L60,'KAYIT LİSTESİ'!$B$4:$G$945,4,0)))</f>
        <v>DOĞANAY KARTAL</v>
      </c>
      <c r="P60" s="280" t="str">
        <f>IF(ISERROR(VLOOKUP(L60,'KAYIT LİSTESİ'!$B$4:$G$945,5,0)),"",(VLOOKUP(L60,'KAYIT LİSTESİ'!$B$4:$G$945,5,0)))</f>
        <v>VAN</v>
      </c>
      <c r="Q60" s="281"/>
    </row>
    <row r="61" spans="1:17" ht="27.75" customHeight="1">
      <c r="A61" s="271">
        <v>11</v>
      </c>
      <c r="B61" s="272" t="s">
        <v>456</v>
      </c>
      <c r="C61" s="273">
        <f>IF(ISERROR(VLOOKUP(B61,'KAYIT LİSTESİ'!$B$4:$G$945,2,0)),"",(VLOOKUP(B61,'KAYIT LİSTESİ'!$B$4:$G$945,2,0)))</f>
        <v>384</v>
      </c>
      <c r="D61" s="274">
        <f>IF(ISERROR(VLOOKUP(B61,'KAYIT LİSTESİ'!$B$4:$G$945,3,0)),"",(VLOOKUP(B61,'KAYIT LİSTESİ'!$B$4:$G$945,3,0)))</f>
        <v>36161</v>
      </c>
      <c r="E61" s="275" t="str">
        <f>IF(ISERROR(VLOOKUP(B61,'KAYIT LİSTESİ'!$B$4:$G$945,4,0)),"",(VLOOKUP(B61,'KAYIT LİSTESİ'!$B$4:$G$945,4,0)))</f>
        <v>MUSTAFA YILDIRIM</v>
      </c>
      <c r="F61" s="275" t="str">
        <f>IF(ISERROR(VLOOKUP(B61,'KAYIT LİSTESİ'!$B$4:$G$945,5,0)),"",(VLOOKUP(B61,'KAYIT LİSTESİ'!$B$4:$G$945,5,0)))</f>
        <v>GAZİANTEP</v>
      </c>
      <c r="G61" s="275"/>
      <c r="H61" s="276"/>
      <c r="K61" s="271">
        <v>15</v>
      </c>
      <c r="L61" s="272" t="s">
        <v>190</v>
      </c>
      <c r="M61" s="278">
        <f>IF(ISERROR(VLOOKUP(L61,'KAYIT LİSTESİ'!$B$4:$G$945,2,0)),"",(VLOOKUP(L61,'KAYIT LİSTESİ'!$B$4:$G$945,2,0)))</f>
        <v>394</v>
      </c>
      <c r="N61" s="279">
        <f>IF(ISERROR(VLOOKUP(L61,'KAYIT LİSTESİ'!$B$4:$G$945,3,0)),"",(VLOOKUP(L61,'KAYIT LİSTESİ'!$B$4:$G$945,3,0)))</f>
        <v>36161</v>
      </c>
      <c r="O61" s="280" t="str">
        <f>IF(ISERROR(VLOOKUP(L61,'KAYIT LİSTESİ'!$B$4:$G$945,4,0)),"",(VLOOKUP(L61,'KAYIT LİSTESİ'!$B$4:$G$945,4,0)))</f>
        <v>MERT YILMAZ</v>
      </c>
      <c r="P61" s="280" t="str">
        <f>IF(ISERROR(VLOOKUP(L61,'KAYIT LİSTESİ'!$B$4:$G$945,5,0)),"",(VLOOKUP(L61,'KAYIT LİSTESİ'!$B$4:$G$945,5,0)))</f>
        <v>ARDAHAN</v>
      </c>
      <c r="Q61" s="281"/>
    </row>
    <row r="62" spans="1:17" ht="27.75" customHeight="1">
      <c r="A62" s="271">
        <v>12</v>
      </c>
      <c r="B62" s="272" t="s">
        <v>457</v>
      </c>
      <c r="C62" s="273">
        <f>IF(ISERROR(VLOOKUP(B62,'KAYIT LİSTESİ'!$B$4:$G$945,2,0)),"",(VLOOKUP(B62,'KAYIT LİSTESİ'!$B$4:$G$945,2,0)))</f>
      </c>
      <c r="D62" s="274"/>
      <c r="E62" s="275"/>
      <c r="F62" s="275"/>
      <c r="G62" s="275"/>
      <c r="H62" s="276"/>
      <c r="K62" s="271">
        <v>16</v>
      </c>
      <c r="L62" s="272" t="s">
        <v>253</v>
      </c>
      <c r="M62" s="278">
        <f>IF(ISERROR(VLOOKUP(L62,'KAYIT LİSTESİ'!$B$4:$G$945,2,0)),"",(VLOOKUP(L62,'KAYIT LİSTESİ'!$B$4:$G$945,2,0)))</f>
        <v>291</v>
      </c>
      <c r="N62" s="279">
        <f>IF(ISERROR(VLOOKUP(L62,'KAYIT LİSTESİ'!$B$4:$G$945,3,0)),"",(VLOOKUP(L62,'KAYIT LİSTESİ'!$B$4:$G$945,3,0)))</f>
        <v>35431</v>
      </c>
      <c r="O62" s="280" t="str">
        <f>IF(ISERROR(VLOOKUP(L62,'KAYIT LİSTESİ'!$B$4:$G$945,4,0)),"",(VLOOKUP(L62,'KAYIT LİSTESİ'!$B$4:$G$945,4,0)))</f>
        <v>UĞUR KILIÇ</v>
      </c>
      <c r="P62" s="280" t="str">
        <f>IF(ISERROR(VLOOKUP(L62,'KAYIT LİSTESİ'!$B$4:$G$945,5,0)),"",(VLOOKUP(L62,'KAYIT LİSTESİ'!$B$4:$G$945,5,0)))</f>
        <v>TUNCELİ</v>
      </c>
      <c r="Q62" s="281"/>
    </row>
    <row r="63" spans="1:17" ht="27.75" customHeight="1">
      <c r="A63" s="441" t="s">
        <v>218</v>
      </c>
      <c r="B63" s="441"/>
      <c r="C63" s="441"/>
      <c r="D63" s="441"/>
      <c r="E63" s="441"/>
      <c r="F63" s="441"/>
      <c r="G63" s="441"/>
      <c r="H63" s="441"/>
      <c r="K63" s="271">
        <v>17</v>
      </c>
      <c r="L63" s="272" t="s">
        <v>254</v>
      </c>
      <c r="M63" s="278">
        <f>IF(ISERROR(VLOOKUP(L63,'KAYIT LİSTESİ'!$B$4:$G$945,2,0)),"",(VLOOKUP(L63,'KAYIT LİSTESİ'!$B$4:$G$945,2,0)))</f>
        <v>365</v>
      </c>
      <c r="N63" s="279">
        <f>IF(ISERROR(VLOOKUP(L63,'KAYIT LİSTESİ'!$B$4:$G$945,3,0)),"",(VLOOKUP(L63,'KAYIT LİSTESİ'!$B$4:$G$945,3,0)))</f>
        <v>35872</v>
      </c>
      <c r="O63" s="280" t="str">
        <f>IF(ISERROR(VLOOKUP(L63,'KAYIT LİSTESİ'!$B$4:$G$945,4,0)),"",(VLOOKUP(L63,'KAYIT LİSTESİ'!$B$4:$G$945,4,0)))</f>
        <v>M.ALİ BEYAZADAM</v>
      </c>
      <c r="P63" s="280" t="str">
        <f>IF(ISERROR(VLOOKUP(L63,'KAYIT LİSTESİ'!$B$4:$G$945,5,0)),"",(VLOOKUP(L63,'KAYIT LİSTESİ'!$B$4:$G$945,5,0)))</f>
        <v>DİYARBAKIR</v>
      </c>
      <c r="Q63" s="281"/>
    </row>
    <row r="64" spans="1:17" ht="27.75" customHeight="1">
      <c r="A64" s="187" t="s">
        <v>12</v>
      </c>
      <c r="B64" s="187" t="s">
        <v>51</v>
      </c>
      <c r="C64" s="187" t="s">
        <v>50</v>
      </c>
      <c r="D64" s="188" t="s">
        <v>13</v>
      </c>
      <c r="E64" s="189" t="s">
        <v>14</v>
      </c>
      <c r="F64" s="189" t="s">
        <v>219</v>
      </c>
      <c r="G64" s="189"/>
      <c r="H64" s="187" t="s">
        <v>128</v>
      </c>
      <c r="K64" s="271">
        <v>18</v>
      </c>
      <c r="L64" s="272" t="s">
        <v>255</v>
      </c>
      <c r="M64" s="278">
        <f>IF(ISERROR(VLOOKUP(L64,'KAYIT LİSTESİ'!$B$4:$G$945,2,0)),"",(VLOOKUP(L64,'KAYIT LİSTESİ'!$B$4:$G$945,2,0)))</f>
        <v>320</v>
      </c>
      <c r="N64" s="279">
        <f>IF(ISERROR(VLOOKUP(L64,'KAYIT LİSTESİ'!$B$4:$G$945,3,0)),"",(VLOOKUP(L64,'KAYIT LİSTESİ'!$B$4:$G$945,3,0)))</f>
        <v>36305</v>
      </c>
      <c r="O64" s="280" t="str">
        <f>IF(ISERROR(VLOOKUP(L64,'KAYIT LİSTESİ'!$B$4:$G$945,4,0)),"",(VLOOKUP(L64,'KAYIT LİSTESİ'!$B$4:$G$945,4,0)))</f>
        <v>YAZAR AKKAYA</v>
      </c>
      <c r="P64" s="280" t="str">
        <f>IF(ISERROR(VLOOKUP(L64,'KAYIT LİSTESİ'!$B$4:$G$945,5,0)),"",(VLOOKUP(L64,'KAYIT LİSTESİ'!$B$4:$G$945,5,0)))</f>
        <v>MARDİN</v>
      </c>
      <c r="Q64" s="281"/>
    </row>
    <row r="65" spans="1:17" ht="53.25" customHeight="1">
      <c r="A65" s="271">
        <v>1</v>
      </c>
      <c r="B65" s="272" t="s">
        <v>202</v>
      </c>
      <c r="C65" s="305" t="str">
        <f>IF(ISERROR(VLOOKUP(B65,'KAYIT LİSTESİ'!$B$4:$G$945,2,0)),"",(VLOOKUP(B65,'KAYIT LİSTESİ'!$B$4:$G$945,2,0)))</f>
        <v>264
266
269
265</v>
      </c>
      <c r="D65" s="309" t="str">
        <f>IF(ISERROR(VLOOKUP(B65,'KAYIT LİSTESİ'!$B$4:$G$945,3,0)),"",(VLOOKUP(B65,'KAYIT LİSTESİ'!$B$4:$G$945,3,0)))</f>
        <v>18.4.1999
28.8.1999
7.11.1998
11.4.1999</v>
      </c>
      <c r="E65" s="306" t="str">
        <f>IF(ISERROR(VLOOKUP(B65,'KAYIT LİSTESİ'!$B$4:$G$945,4,0)),"",(VLOOKUP(B65,'KAYIT LİSTESİ'!$B$4:$G$945,4,0)))</f>
        <v>ALİ OSMAN ÇİFTÇİ
MÜCAHİT BULUT
M.DİYADİN AKBAŞ
CİHAN KAÇMAZ</v>
      </c>
      <c r="F65" s="275" t="str">
        <f>IF(ISERROR(VLOOKUP(B65,'KAYIT LİSTESİ'!$B$4:$G$945,5,0)),"",(VLOOKUP(B65,'KAYIT LİSTESİ'!$B$4:$G$945,5,0)))</f>
        <v>AĞRI</v>
      </c>
      <c r="G65" s="275"/>
      <c r="H65" s="276"/>
      <c r="K65" s="271">
        <v>19</v>
      </c>
      <c r="L65" s="272" t="s">
        <v>256</v>
      </c>
      <c r="M65" s="278">
        <f>IF(ISERROR(VLOOKUP(L65,'KAYIT LİSTESİ'!$B$4:$G$945,2,0)),"",(VLOOKUP(L65,'KAYIT LİSTESİ'!$B$4:$G$945,2,0)))</f>
        <v>379</v>
      </c>
      <c r="N65" s="279">
        <f>IF(ISERROR(VLOOKUP(L65,'KAYIT LİSTESİ'!$B$4:$G$945,3,0)),"",(VLOOKUP(L65,'KAYIT LİSTESİ'!$B$4:$G$945,3,0)))</f>
        <v>35623</v>
      </c>
      <c r="O65" s="280" t="str">
        <f>IF(ISERROR(VLOOKUP(L65,'KAYIT LİSTESİ'!$B$4:$G$945,4,0)),"",(VLOOKUP(L65,'KAYIT LİSTESİ'!$B$4:$G$945,4,0)))</f>
        <v>M. OKTAY ERTAŞ</v>
      </c>
      <c r="P65" s="280" t="str">
        <f>IF(ISERROR(VLOOKUP(L65,'KAYIT LİSTESİ'!$B$4:$G$945,5,0)),"",(VLOOKUP(L65,'KAYIT LİSTESİ'!$B$4:$G$945,5,0)))</f>
        <v>MALATYA</v>
      </c>
      <c r="Q65" s="281"/>
    </row>
    <row r="66" spans="1:17" ht="53.25" customHeight="1">
      <c r="A66" s="271">
        <v>2</v>
      </c>
      <c r="B66" s="272" t="s">
        <v>203</v>
      </c>
      <c r="C66" s="305" t="str">
        <f>IF(ISERROR(VLOOKUP(B66,'KAYIT LİSTESİ'!$B$4:$G$945,2,0)),"",(VLOOKUP(B66,'KAYIT LİSTESİ'!$B$4:$G$945,2,0)))</f>
        <v>345
347
352
351</v>
      </c>
      <c r="D66" s="309" t="str">
        <f>IF(ISERROR(VLOOKUP(B66,'KAYIT LİSTESİ'!$B$4:$G$945,3,0)),"",(VLOOKUP(B66,'KAYIT LİSTESİ'!$B$4:$G$945,3,0)))</f>
        <v>1.1.1997
30.7.1999
1.1.1999
1.8.1997</v>
      </c>
      <c r="E66" s="306" t="str">
        <f>IF(ISERROR(VLOOKUP(B66,'KAYIT LİSTESİ'!$B$4:$G$945,4,0)),"",(VLOOKUP(B66,'KAYIT LİSTESİ'!$B$4:$G$945,4,0)))</f>
        <v>M. YUSUF KINAY
MÜSLÜM KAÇAR
ERKAN TANIŞ
RIDVAN TAŞ</v>
      </c>
      <c r="F66" s="275" t="str">
        <f>IF(ISERROR(VLOOKUP(B66,'KAYIT LİSTESİ'!$B$4:$G$945,5,0)),"",(VLOOKUP(B66,'KAYIT LİSTESİ'!$B$4:$G$945,5,0)))</f>
        <v>SİİRT</v>
      </c>
      <c r="G66" s="275"/>
      <c r="H66" s="276"/>
      <c r="K66" s="271">
        <v>20</v>
      </c>
      <c r="L66" s="272" t="s">
        <v>257</v>
      </c>
      <c r="M66" s="278">
        <f>IF(ISERROR(VLOOKUP(L66,'KAYIT LİSTESİ'!$B$4:$G$945,2,0)),"",(VLOOKUP(L66,'KAYIT LİSTESİ'!$B$4:$G$945,2,0)))</f>
        <v>410</v>
      </c>
      <c r="N66" s="279">
        <f>IF(ISERROR(VLOOKUP(L66,'KAYIT LİSTESİ'!$B$4:$G$945,3,0)),"",(VLOOKUP(L66,'KAYIT LİSTESİ'!$B$4:$G$945,3,0)))</f>
        <v>35460</v>
      </c>
      <c r="O66" s="280" t="str">
        <f>IF(ISERROR(VLOOKUP(L66,'KAYIT LİSTESİ'!$B$4:$G$945,4,0)),"",(VLOOKUP(L66,'KAYIT LİSTESİ'!$B$4:$G$945,4,0)))</f>
        <v>Ö. FARUK AKASLAN</v>
      </c>
      <c r="P66" s="280" t="str">
        <f>IF(ISERROR(VLOOKUP(L66,'KAYIT LİSTESİ'!$B$4:$G$945,5,0)),"",(VLOOKUP(L66,'KAYIT LİSTESİ'!$B$4:$G$945,5,0)))</f>
        <v>IĞDIR</v>
      </c>
      <c r="Q66" s="281"/>
    </row>
    <row r="67" spans="1:17" ht="53.25" customHeight="1">
      <c r="A67" s="271">
        <v>3</v>
      </c>
      <c r="B67" s="272" t="s">
        <v>204</v>
      </c>
      <c r="C67" s="305" t="str">
        <f>IF(ISERROR(VLOOKUP(B67,'KAYIT LİSTESİ'!$B$4:$G$945,2,0)),"",(VLOOKUP(B67,'KAYIT LİSTESİ'!$B$4:$G$945,2,0)))</f>
        <v>312
308
310
314</v>
      </c>
      <c r="D67" s="309" t="str">
        <f>IF(ISERROR(VLOOKUP(B67,'KAYIT LİSTESİ'!$B$4:$G$945,3,0)),"",(VLOOKUP(B67,'KAYIT LİSTESİ'!$B$4:$G$945,3,0)))</f>
        <v>3.8.1997
1.8.1998
1.1.2000
10.4.2000</v>
      </c>
      <c r="E67" s="306" t="str">
        <f>IF(ISERROR(VLOOKUP(B67,'KAYIT LİSTESİ'!$B$4:$G$945,4,0)),"",(VLOOKUP(B67,'KAYIT LİSTESİ'!$B$4:$G$945,4,0)))</f>
        <v>FIRAT ÖZDEMİR
MUSTAFA ŞÖLEN
SAMET DEMİR
VEYSEL TÜMİNÇİN</v>
      </c>
      <c r="F67" s="275" t="str">
        <f>IF(ISERROR(VLOOKUP(B67,'KAYIT LİSTESİ'!$B$4:$G$945,5,0)),"",(VLOOKUP(B67,'KAYIT LİSTESİ'!$B$4:$G$945,5,0)))</f>
        <v>BİTLİS</v>
      </c>
      <c r="G67" s="275"/>
      <c r="H67" s="276"/>
      <c r="K67" s="271">
        <v>21</v>
      </c>
      <c r="L67" s="272" t="s">
        <v>258</v>
      </c>
      <c r="M67" s="278">
        <f>IF(ISERROR(VLOOKUP(L67,'KAYIT LİSTESİ'!$B$4:$G$945,2,0)),"",(VLOOKUP(L67,'KAYIT LİSTESİ'!$B$4:$G$945,2,0)))</f>
        <v>284</v>
      </c>
      <c r="N67" s="279">
        <f>IF(ISERROR(VLOOKUP(L67,'KAYIT LİSTESİ'!$B$4:$G$945,3,0)),"",(VLOOKUP(L67,'KAYIT LİSTESİ'!$B$4:$G$945,3,0)))</f>
        <v>35956</v>
      </c>
      <c r="O67" s="280" t="str">
        <f>IF(ISERROR(VLOOKUP(L67,'KAYIT LİSTESİ'!$B$4:$G$945,4,0)),"",(VLOOKUP(L67,'KAYIT LİSTESİ'!$B$4:$G$945,4,0)))</f>
        <v>YUSUF KOÇLARDAN</v>
      </c>
      <c r="P67" s="280" t="str">
        <f>IF(ISERROR(VLOOKUP(L67,'KAYIT LİSTESİ'!$B$4:$G$945,5,0)),"",(VLOOKUP(L67,'KAYIT LİSTESİ'!$B$4:$G$945,5,0)))</f>
        <v>MUŞ</v>
      </c>
      <c r="Q67" s="281"/>
    </row>
    <row r="68" spans="1:17" ht="53.25" customHeight="1">
      <c r="A68" s="271">
        <v>4</v>
      </c>
      <c r="B68" s="272" t="s">
        <v>205</v>
      </c>
      <c r="C68" s="305" t="str">
        <f>IF(ISERROR(VLOOKUP(B68,'KAYIT LİSTESİ'!$B$4:$G$945,2,0)),"",(VLOOKUP(B68,'KAYIT LİSTESİ'!$B$4:$G$945,2,0)))</f>
        <v>255
250
254
253</v>
      </c>
      <c r="D68" s="309" t="str">
        <f>IF(ISERROR(VLOOKUP(B68,'KAYIT LİSTESİ'!$B$4:$G$945,3,0)),"",(VLOOKUP(B68,'KAYIT LİSTESİ'!$B$4:$G$945,3,0)))</f>
        <v>09.09.1997
25.12.1997
5.7.2000
1.6.1997</v>
      </c>
      <c r="E68" s="306" t="str">
        <f>IF(ISERROR(VLOOKUP(B68,'KAYIT LİSTESİ'!$B$4:$G$945,4,0)),"",(VLOOKUP(B68,'KAYIT LİSTESİ'!$B$4:$G$945,4,0)))</f>
        <v>ALİCAN BEKE
YUSUF ŞAŞAMAZ
MUSTAFA GÖKSUN
İSMAİL GÜLEÇ</v>
      </c>
      <c r="F68" s="275" t="str">
        <f>IF(ISERROR(VLOOKUP(B68,'KAYIT LİSTESİ'!$B$4:$G$945,5,0)),"",(VLOOKUP(B68,'KAYIT LİSTESİ'!$B$4:$G$945,5,0)))</f>
        <v>ADIYAMAN</v>
      </c>
      <c r="G68" s="275"/>
      <c r="H68" s="276"/>
      <c r="K68" s="271">
        <v>22</v>
      </c>
      <c r="L68" s="272" t="s">
        <v>259</v>
      </c>
      <c r="M68" s="278">
        <f>IF(ISERROR(VLOOKUP(L68,'KAYIT LİSTESİ'!$B$4:$G$945,2,0)),"",(VLOOKUP(L68,'KAYIT LİSTESİ'!$B$4:$G$945,2,0)))</f>
        <v>0</v>
      </c>
      <c r="N68" s="279">
        <f>IF(ISERROR(VLOOKUP(L68,'KAYIT LİSTESİ'!$B$4:$G$945,3,0)),"",(VLOOKUP(L68,'KAYIT LİSTESİ'!$B$4:$G$945,3,0)))</f>
        <v>0</v>
      </c>
      <c r="O68" s="280">
        <f>IF(ISERROR(VLOOKUP(L68,'KAYIT LİSTESİ'!$B$4:$G$945,4,0)),"",(VLOOKUP(L68,'KAYIT LİSTESİ'!$B$4:$G$945,4,0)))</f>
        <v>0</v>
      </c>
      <c r="P68" s="280" t="str">
        <f>IF(ISERROR(VLOOKUP(L68,'KAYIT LİSTESİ'!$B$4:$G$945,5,0)),"",(VLOOKUP(L68,'KAYIT LİSTESİ'!$B$4:$G$945,5,0)))</f>
        <v>ERZURUM</v>
      </c>
      <c r="Q68" s="281"/>
    </row>
    <row r="69" spans="1:17" ht="53.25" customHeight="1">
      <c r="A69" s="271">
        <v>5</v>
      </c>
      <c r="B69" s="272" t="s">
        <v>206</v>
      </c>
      <c r="C69" s="305" t="str">
        <f>IF(ISERROR(VLOOKUP(B69,'KAYIT LİSTESİ'!$B$4:$G$945,2,0)),"",(VLOOKUP(B69,'KAYIT LİSTESİ'!$B$4:$G$945,2,0)))</f>
        <v>324
330
329
326</v>
      </c>
      <c r="D69" s="309" t="str">
        <f>IF(ISERROR(VLOOKUP(B69,'KAYIT LİSTESİ'!$B$4:$G$945,3,0)),"",(VLOOKUP(B69,'KAYIT LİSTESİ'!$B$4:$G$945,3,0)))</f>
        <v>5.2.1997
20.02.1997
3.5.2000
30.03.2000</v>
      </c>
      <c r="E69" s="306" t="str">
        <f>IF(ISERROR(VLOOKUP(B69,'KAYIT LİSTESİ'!$B$4:$G$945,4,0)),"",(VLOOKUP(B69,'KAYIT LİSTESİ'!$B$4:$G$945,4,0)))</f>
        <v>KEMAL YILDIRIM
MERCAN AYABE
SERKAN ÖZAVUNCA
ÖMER KÖSE</v>
      </c>
      <c r="F69" s="275" t="str">
        <f>IF(ISERROR(VLOOKUP(B69,'KAYIT LİSTESİ'!$B$4:$G$945,5,0)),"",(VLOOKUP(B69,'KAYIT LİSTESİ'!$B$4:$G$945,5,0)))</f>
        <v>KARS</v>
      </c>
      <c r="G69" s="275"/>
      <c r="H69" s="345"/>
      <c r="K69" s="444" t="s">
        <v>147</v>
      </c>
      <c r="L69" s="444"/>
      <c r="M69" s="444"/>
      <c r="N69" s="444"/>
      <c r="O69" s="444"/>
      <c r="P69" s="444"/>
      <c r="Q69" s="444"/>
    </row>
    <row r="70" spans="1:17" ht="53.25" customHeight="1">
      <c r="A70" s="271">
        <v>6</v>
      </c>
      <c r="B70" s="272" t="s">
        <v>207</v>
      </c>
      <c r="C70" s="305" t="str">
        <f>IF(ISERROR(VLOOKUP(B70,'KAYIT LİSTESİ'!$B$4:$G$945,2,0)),"",(VLOOKUP(B70,'KAYIT LİSTESİ'!$B$4:$G$945,2,0)))</f>
        <v>305
301
306
302</v>
      </c>
      <c r="D70" s="309" t="str">
        <f>IF(ISERROR(VLOOKUP(B70,'KAYIT LİSTESİ'!$B$4:$G$945,3,0)),"",(VLOOKUP(B70,'KAYIT LİSTESİ'!$B$4:$G$945,3,0)))</f>
        <v>1.1.1998
1.1.1997
1.1.1997
1.1.2000</v>
      </c>
      <c r="E70" s="306" t="str">
        <f>IF(ISERROR(VLOOKUP(B70,'KAYIT LİSTESİ'!$B$4:$G$945,4,0)),"",(VLOOKUP(B70,'KAYIT LİSTESİ'!$B$4:$G$945,4,0)))</f>
        <v>FERHAT KALENDER
GÖKHAN İLBAŞ
Y.EMRE TANYILDIZI
İBRAHİM ERÜKÇÜ</v>
      </c>
      <c r="F70" s="275" t="str">
        <f>IF(ISERROR(VLOOKUP(B70,'KAYIT LİSTESİ'!$B$4:$G$945,5,0)),"",(VLOOKUP(B70,'KAYIT LİSTESİ'!$B$4:$G$945,5,0)))</f>
        <v>ELAZIĞ</v>
      </c>
      <c r="G70" s="275"/>
      <c r="H70" s="187" t="s">
        <v>128</v>
      </c>
      <c r="K70" s="327" t="s">
        <v>6</v>
      </c>
      <c r="L70" s="328"/>
      <c r="M70" s="336" t="s">
        <v>49</v>
      </c>
      <c r="N70" s="327" t="s">
        <v>20</v>
      </c>
      <c r="O70" s="327" t="s">
        <v>7</v>
      </c>
      <c r="P70" s="327" t="s">
        <v>219</v>
      </c>
      <c r="Q70" s="327" t="s">
        <v>128</v>
      </c>
    </row>
    <row r="71" spans="1:17" ht="53.25" customHeight="1">
      <c r="A71" s="271">
        <v>7</v>
      </c>
      <c r="B71" s="272" t="s">
        <v>225</v>
      </c>
      <c r="C71" s="305" t="str">
        <f>IF(ISERROR(VLOOKUP(B71,'KAYIT LİSTESİ'!$B$4:$G$945,2,0)),"",(VLOOKUP(B71,'KAYIT LİSTESİ'!$B$4:$G$945,2,0)))</f>
        <v>341
339
342
338</v>
      </c>
      <c r="D71" s="309" t="str">
        <f>IF(ISERROR(VLOOKUP(B71,'KAYIT LİSTESİ'!$B$4:$G$945,3,0)),"",(VLOOKUP(B71,'KAYIT LİSTESİ'!$B$4:$G$945,3,0)))</f>
        <v>1.1.2000
1.1.1998
1.1.1999
1.1.1999</v>
      </c>
      <c r="E71" s="306" t="str">
        <f>IF(ISERROR(VLOOKUP(B71,'KAYIT LİSTESİ'!$B$4:$G$945,4,0)),"",(VLOOKUP(B71,'KAYIT LİSTESİ'!$B$4:$G$945,4,0)))</f>
        <v>SEDAT KARTAL
İSMAİL TAŞDEMİR
İDRİS GÜNEŞ
FESİH TURĞUT</v>
      </c>
      <c r="F71" s="275" t="str">
        <f>IF(ISERROR(VLOOKUP(B71,'KAYIT LİSTESİ'!$B$4:$G$945,5,0)),"",(VLOOKUP(B71,'KAYIT LİSTESİ'!$B$4:$G$945,5,0)))</f>
        <v>BATMAN</v>
      </c>
      <c r="G71" s="275"/>
      <c r="H71" s="276"/>
      <c r="K71" s="282">
        <v>1</v>
      </c>
      <c r="L71" s="283" t="s">
        <v>148</v>
      </c>
      <c r="M71" s="270">
        <f>IF(ISERROR(VLOOKUP(L71,'KAYIT LİSTESİ'!$B$4:$G$945,2,0)),"",(VLOOKUP(L71,'KAYIT LİSTESİ'!$B$4:$G$945,2,0)))</f>
        <v>267</v>
      </c>
      <c r="N71" s="284">
        <f>IF(ISERROR(VLOOKUP(L71,'KAYIT LİSTESİ'!$B$4:$G$945,3,0)),"",(VLOOKUP(L71,'KAYIT LİSTESİ'!$B$4:$G$945,3,0)))</f>
        <v>36444</v>
      </c>
      <c r="O71" s="285" t="str">
        <f>IF(ISERROR(VLOOKUP(L71,'KAYIT LİSTESİ'!$B$4:$G$945,4,0)),"",(VLOOKUP(L71,'KAYIT LİSTESİ'!$B$4:$G$945,4,0)))</f>
        <v>FERDİ İLHAN</v>
      </c>
      <c r="P71" s="285" t="str">
        <f>IF(ISERROR(VLOOKUP(L71,'KAYIT LİSTESİ'!$B$4:$G$945,5,0)),"",(VLOOKUP(L71,'KAYIT LİSTESİ'!$B$4:$G$945,5,0)))</f>
        <v>AĞRI</v>
      </c>
      <c r="Q71" s="281"/>
    </row>
    <row r="72" spans="1:17" ht="53.25" customHeight="1">
      <c r="A72" s="271">
        <v>8</v>
      </c>
      <c r="B72" s="272" t="s">
        <v>226</v>
      </c>
      <c r="C72" s="305">
        <f>IF(ISERROR(VLOOKUP(B72,'KAYIT LİSTESİ'!$B$4:$G$945,2,0)),"",(VLOOKUP(B72,'KAYIT LİSTESİ'!$B$4:$G$945,2,0)))</f>
      </c>
      <c r="D72" s="307">
        <f>IF(ISERROR(VLOOKUP(B72,'KAYIT LİSTESİ'!$B$4:$G$945,3,0)),"",(VLOOKUP(B72,'KAYIT LİSTESİ'!$B$4:$G$945,3,0)))</f>
      </c>
      <c r="E72" s="306">
        <f>IF(ISERROR(VLOOKUP(B72,'KAYIT LİSTESİ'!$B$4:$G$945,4,0)),"",(VLOOKUP(B72,'KAYIT LİSTESİ'!$B$4:$G$945,4,0)))</f>
      </c>
      <c r="F72" s="275">
        <f>IF(ISERROR(VLOOKUP(B72,'KAYIT LİSTESİ'!$B$4:$G$945,5,0)),"",(VLOOKUP(B72,'KAYIT LİSTESİ'!$B$4:$G$945,5,0)))</f>
      </c>
      <c r="G72" s="275"/>
      <c r="H72" s="276"/>
      <c r="K72" s="282">
        <v>2</v>
      </c>
      <c r="L72" s="283" t="s">
        <v>149</v>
      </c>
      <c r="M72" s="270">
        <f>IF(ISERROR(VLOOKUP(L72,'KAYIT LİSTESİ'!$B$4:$G$945,2,0)),"",(VLOOKUP(L72,'KAYIT LİSTESİ'!$B$4:$G$945,2,0)))</f>
        <v>348</v>
      </c>
      <c r="N72" s="284">
        <f>IF(ISERROR(VLOOKUP(L72,'KAYIT LİSTESİ'!$B$4:$G$945,3,0)),"",(VLOOKUP(L72,'KAYIT LİSTESİ'!$B$4:$G$945,3,0)))</f>
        <v>36540</v>
      </c>
      <c r="O72" s="285" t="str">
        <f>IF(ISERROR(VLOOKUP(L72,'KAYIT LİSTESİ'!$B$4:$G$945,4,0)),"",(VLOOKUP(L72,'KAYIT LİSTESİ'!$B$4:$G$945,4,0)))</f>
        <v>MELEK TAŞ</v>
      </c>
      <c r="P72" s="285" t="str">
        <f>IF(ISERROR(VLOOKUP(L72,'KAYIT LİSTESİ'!$B$4:$G$945,5,0)),"",(VLOOKUP(L72,'KAYIT LİSTESİ'!$B$4:$G$945,5,0)))</f>
        <v>SİİRT</v>
      </c>
      <c r="Q72" s="281"/>
    </row>
    <row r="73" spans="1:17" ht="27.75" customHeight="1">
      <c r="A73" s="344" t="s">
        <v>268</v>
      </c>
      <c r="B73" s="345"/>
      <c r="C73" s="345"/>
      <c r="D73" s="345"/>
      <c r="E73" s="345"/>
      <c r="F73" s="345"/>
      <c r="G73" s="345"/>
      <c r="H73" s="276"/>
      <c r="K73" s="282">
        <v>3</v>
      </c>
      <c r="L73" s="283" t="s">
        <v>150</v>
      </c>
      <c r="M73" s="270">
        <f>IF(ISERROR(VLOOKUP(L73,'KAYIT LİSTESİ'!$B$4:$G$945,2,0)),"",(VLOOKUP(L73,'KAYIT LİSTESİ'!$B$4:$G$945,2,0)))</f>
        <v>311</v>
      </c>
      <c r="N73" s="284">
        <f>IF(ISERROR(VLOOKUP(L73,'KAYIT LİSTESİ'!$B$4:$G$945,3,0)),"",(VLOOKUP(L73,'KAYIT LİSTESİ'!$B$4:$G$945,3,0)))</f>
        <v>36636</v>
      </c>
      <c r="O73" s="285" t="str">
        <f>IF(ISERROR(VLOOKUP(L73,'KAYIT LİSTESİ'!$B$4:$G$945,4,0)),"",(VLOOKUP(L73,'KAYIT LİSTESİ'!$B$4:$G$945,4,0)))</f>
        <v>SERKAN DALDAGÜL</v>
      </c>
      <c r="P73" s="285" t="str">
        <f>IF(ISERROR(VLOOKUP(L73,'KAYIT LİSTESİ'!$B$4:$G$945,5,0)),"",(VLOOKUP(L73,'KAYIT LİSTESİ'!$B$4:$G$945,5,0)))</f>
        <v>BİTLİS</v>
      </c>
      <c r="Q73" s="281"/>
    </row>
    <row r="74" spans="1:17" ht="27.75" customHeight="1">
      <c r="A74" s="187" t="s">
        <v>12</v>
      </c>
      <c r="B74" s="187" t="s">
        <v>51</v>
      </c>
      <c r="C74" s="187" t="s">
        <v>50</v>
      </c>
      <c r="D74" s="188" t="s">
        <v>13</v>
      </c>
      <c r="E74" s="189" t="s">
        <v>14</v>
      </c>
      <c r="F74" s="189" t="s">
        <v>219</v>
      </c>
      <c r="G74" s="189"/>
      <c r="H74" s="276"/>
      <c r="J74" s="281"/>
      <c r="K74" s="282">
        <v>4</v>
      </c>
      <c r="L74" s="283" t="s">
        <v>151</v>
      </c>
      <c r="M74" s="270">
        <f>IF(ISERROR(VLOOKUP(L74,'KAYIT LİSTESİ'!$B$4:$G$945,2,0)),"",(VLOOKUP(L74,'KAYIT LİSTESİ'!$B$4:$G$945,2,0)))</f>
        <v>253</v>
      </c>
      <c r="N74" s="284">
        <f>IF(ISERROR(VLOOKUP(L74,'KAYIT LİSTESİ'!$B$4:$G$945,3,0)),"",(VLOOKUP(L74,'KAYIT LİSTESİ'!$B$4:$G$945,3,0)))</f>
        <v>35582</v>
      </c>
      <c r="O74" s="285" t="str">
        <f>IF(ISERROR(VLOOKUP(L74,'KAYIT LİSTESİ'!$B$4:$G$945,4,0)),"",(VLOOKUP(L74,'KAYIT LİSTESİ'!$B$4:$G$945,4,0)))</f>
        <v>İSMAİL GÜLEÇ</v>
      </c>
      <c r="P74" s="285" t="str">
        <f>IF(ISERROR(VLOOKUP(L74,'KAYIT LİSTESİ'!$B$4:$G$945,5,0)),"",(VLOOKUP(L74,'KAYIT LİSTESİ'!$B$4:$G$945,5,0)))</f>
        <v>ADIYAMAN</v>
      </c>
      <c r="Q74" s="281"/>
    </row>
    <row r="75" spans="1:17" ht="53.25" customHeight="1">
      <c r="A75" s="271">
        <v>1</v>
      </c>
      <c r="B75" s="272" t="s">
        <v>208</v>
      </c>
      <c r="C75" s="305" t="str">
        <f>IF(ISERROR(VLOOKUP(B75,'KAYIT LİSTESİ'!$B$4:$G$945,2,0)),"",(VLOOKUP(B75,'KAYIT LİSTESİ'!$B$4:$G$945,2,0)))</f>
        <v>333
336
332
335</v>
      </c>
      <c r="D75" s="309" t="str">
        <f>IF(ISERROR(VLOOKUP(B75,'KAYIT LİSTESİ'!$B$4:$G$945,3,0)),"",(VLOOKUP(B75,'KAYIT LİSTESİ'!$B$4:$G$945,3,0)))</f>
        <v>01.01.1998
13.02.1999
28.10.2000
12.08.2000</v>
      </c>
      <c r="E75" s="306" t="str">
        <f>IF(ISERROR(VLOOKUP(B75,'KAYIT LİSTESİ'!$B$4:$G$945,4,0)),"",(VLOOKUP(B75,'KAYIT LİSTESİ'!$B$4:$G$945,4,0)))</f>
        <v>MUHAMMED KILIÇ
ALİCAN ÇERÇİ
YUNUS EMRE KORKMAZ
ÇAYAN ENİŞ</v>
      </c>
      <c r="F75" s="275" t="str">
        <f>IF(ISERROR(VLOOKUP(B75,'KAYIT LİSTESİ'!$B$4:$G$945,5,0)),"",(VLOOKUP(B75,'KAYIT LİSTESİ'!$B$4:$G$945,5,0)))</f>
        <v>ERZİNCAN</v>
      </c>
      <c r="G75" s="275"/>
      <c r="H75" s="276"/>
      <c r="J75" s="281"/>
      <c r="K75" s="282">
        <v>5</v>
      </c>
      <c r="L75" s="283" t="s">
        <v>152</v>
      </c>
      <c r="M75" s="270">
        <f>IF(ISERROR(VLOOKUP(L75,'KAYIT LİSTESİ'!$B$4:$G$945,2,0)),"",(VLOOKUP(L75,'KAYIT LİSTESİ'!$B$4:$G$945,2,0)))</f>
        <v>325</v>
      </c>
      <c r="N75" s="284">
        <f>IF(ISERROR(VLOOKUP(L75,'KAYIT LİSTESİ'!$B$4:$G$945,3,0)),"",(VLOOKUP(L75,'KAYIT LİSTESİ'!$B$4:$G$945,3,0)))</f>
        <v>35601</v>
      </c>
      <c r="O75" s="285" t="str">
        <f>IF(ISERROR(VLOOKUP(L75,'KAYIT LİSTESİ'!$B$4:$G$945,4,0)),"",(VLOOKUP(L75,'KAYIT LİSTESİ'!$B$4:$G$945,4,0)))</f>
        <v>EMRAH ÖZTÜRK</v>
      </c>
      <c r="P75" s="285" t="str">
        <f>IF(ISERROR(VLOOKUP(L75,'KAYIT LİSTESİ'!$B$4:$G$945,5,0)),"",(VLOOKUP(L75,'KAYIT LİSTESİ'!$B$4:$G$945,5,0)))</f>
        <v>KARS</v>
      </c>
      <c r="Q75" s="281"/>
    </row>
    <row r="76" spans="1:17" ht="53.25" customHeight="1">
      <c r="A76" s="271">
        <v>2</v>
      </c>
      <c r="B76" s="272" t="s">
        <v>209</v>
      </c>
      <c r="C76" s="305" t="str">
        <f>IF(ISERROR(VLOOKUP(B76,'KAYIT LİSTESİ'!$B$4:$G$945,2,0)),"",(VLOOKUP(B76,'KAYIT LİSTESİ'!$B$4:$G$945,2,0)))</f>
        <v>272
274
277
276</v>
      </c>
      <c r="D76" s="309" t="str">
        <f>IF(ISERROR(VLOOKUP(B76,'KAYIT LİSTESİ'!$B$4:$G$945,3,0)),"",(VLOOKUP(B76,'KAYIT LİSTESİ'!$B$4:$G$945,3,0)))</f>
        <v>17.4.1998
01.03.1997
1.8.1997
16.2.1997</v>
      </c>
      <c r="E76" s="306" t="str">
        <f>IF(ISERROR(VLOOKUP(B76,'KAYIT LİSTESİ'!$B$4:$G$945,4,0)),"",(VLOOKUP(B76,'KAYIT LİSTESİ'!$B$4:$G$945,4,0)))</f>
        <v>Mehmet Ali NOHUT
MEHMET MUSABEYLİOĞLU
Ökkeş ERCAN
Ali Murtaza ERGÜN</v>
      </c>
      <c r="F76" s="275" t="str">
        <f>IF(ISERROR(VLOOKUP(B76,'KAYIT LİSTESİ'!$B$4:$G$945,5,0)),"",(VLOOKUP(B76,'KAYIT LİSTESİ'!$B$4:$G$945,5,0)))</f>
        <v>KİLİS</v>
      </c>
      <c r="G76" s="275"/>
      <c r="H76" s="276"/>
      <c r="J76" s="281"/>
      <c r="K76" s="282">
        <v>6</v>
      </c>
      <c r="L76" s="283" t="s">
        <v>153</v>
      </c>
      <c r="M76" s="270">
        <f>IF(ISERROR(VLOOKUP(L76,'KAYIT LİSTESİ'!$B$4:$G$945,2,0)),"",(VLOOKUP(L76,'KAYIT LİSTESİ'!$B$4:$G$945,2,0)))</f>
        <v>304</v>
      </c>
      <c r="N76" s="284">
        <f>IF(ISERROR(VLOOKUP(L76,'KAYIT LİSTESİ'!$B$4:$G$945,3,0)),"",(VLOOKUP(L76,'KAYIT LİSTESİ'!$B$4:$G$945,3,0)))</f>
        <v>35796</v>
      </c>
      <c r="O76" s="285" t="str">
        <f>IF(ISERROR(VLOOKUP(L76,'KAYIT LİSTESİ'!$B$4:$G$945,4,0)),"",(VLOOKUP(L76,'KAYIT LİSTESİ'!$B$4:$G$945,4,0)))</f>
        <v>EMRULLAH BARULAY</v>
      </c>
      <c r="P76" s="285" t="str">
        <f>IF(ISERROR(VLOOKUP(L76,'KAYIT LİSTESİ'!$B$4:$G$945,5,0)),"",(VLOOKUP(L76,'KAYIT LİSTESİ'!$B$4:$G$945,5,0)))</f>
        <v>ELAZIĞ</v>
      </c>
      <c r="Q76" s="281"/>
    </row>
    <row r="77" spans="1:17" ht="53.25" customHeight="1">
      <c r="A77" s="271">
        <v>3</v>
      </c>
      <c r="B77" s="272" t="s">
        <v>210</v>
      </c>
      <c r="C77" s="305" t="str">
        <f>IF(ISERROR(VLOOKUP(B77,'KAYIT LİSTESİ'!$B$4:$G$945,2,0)),"",(VLOOKUP(B77,'KAYIT LİSTESİ'!$B$4:$G$945,2,0)))</f>
        <v>382
383
386
387</v>
      </c>
      <c r="D77" s="309" t="str">
        <f>IF(ISERROR(VLOOKUP(B77,'KAYIT LİSTESİ'!$B$4:$G$945,3,0)),"",(VLOOKUP(B77,'KAYIT LİSTESİ'!$B$4:$G$945,3,0)))</f>
        <v>1.1.1997
1.1.1997
1.1.1997
1.1.1999</v>
      </c>
      <c r="E77" s="306" t="str">
        <f>IF(ISERROR(VLOOKUP(B77,'KAYIT LİSTESİ'!$B$4:$G$945,4,0)),"",(VLOOKUP(B77,'KAYIT LİSTESİ'!$B$4:$G$945,4,0)))</f>
        <v>FARUK YILMAZ
İZZET ÖZÜBERK
EMRE DALKIRAN
MUHAMMET SALİH GÜNDÜZ</v>
      </c>
      <c r="F77" s="275" t="str">
        <f>IF(ISERROR(VLOOKUP(B77,'KAYIT LİSTESİ'!$B$4:$G$945,5,0)),"",(VLOOKUP(B77,'KAYIT LİSTESİ'!$B$4:$G$945,5,0)))</f>
        <v>GAZİANTEP</v>
      </c>
      <c r="G77" s="275"/>
      <c r="H77" s="276"/>
      <c r="K77" s="282">
        <v>7</v>
      </c>
      <c r="L77" s="283" t="s">
        <v>154</v>
      </c>
      <c r="M77" s="270">
        <f>IF(ISERROR(VLOOKUP(L77,'KAYIT LİSTESİ'!$B$4:$G$945,2,0)),"",(VLOOKUP(L77,'KAYIT LİSTESİ'!$B$4:$G$945,2,0)))</f>
        <v>341</v>
      </c>
      <c r="N77" s="284">
        <f>IF(ISERROR(VLOOKUP(L77,'KAYIT LİSTESİ'!$B$4:$G$945,3,0)),"",(VLOOKUP(L77,'KAYIT LİSTESİ'!$B$4:$G$945,3,0)))</f>
        <v>36526</v>
      </c>
      <c r="O77" s="285" t="str">
        <f>IF(ISERROR(VLOOKUP(L77,'KAYIT LİSTESİ'!$B$4:$G$945,4,0)),"",(VLOOKUP(L77,'KAYIT LİSTESİ'!$B$4:$G$945,4,0)))</f>
        <v>SEDAT KARTAL</v>
      </c>
      <c r="P77" s="285" t="str">
        <f>IF(ISERROR(VLOOKUP(L77,'KAYIT LİSTESİ'!$B$4:$G$945,5,0)),"",(VLOOKUP(L77,'KAYIT LİSTESİ'!$B$4:$G$945,5,0)))</f>
        <v>BATMAN</v>
      </c>
      <c r="Q77" s="281"/>
    </row>
    <row r="78" spans="1:17" ht="53.25" customHeight="1">
      <c r="A78" s="271">
        <v>4</v>
      </c>
      <c r="B78" s="272" t="s">
        <v>211</v>
      </c>
      <c r="C78" s="305" t="str">
        <f>IF(ISERROR(VLOOKUP(B78,'KAYIT LİSTESİ'!$B$4:$G$945,2,0)),"",(VLOOKUP(B78,'KAYIT LİSTESİ'!$B$4:$G$945,2,0)))</f>
        <v>396
404
397
399</v>
      </c>
      <c r="D78" s="309" t="str">
        <f>IF(ISERROR(VLOOKUP(B78,'KAYIT LİSTESİ'!$B$4:$G$945,3,0)),"",(VLOOKUP(B78,'KAYIT LİSTESİ'!$B$4:$G$945,3,0)))</f>
        <v>16.4.1998
1.1.2000
1.1.1998
2.10.2000</v>
      </c>
      <c r="E78" s="306" t="str">
        <f>IF(ISERROR(VLOOKUP(B78,'KAYIT LİSTESİ'!$B$4:$G$945,4,0)),"",(VLOOKUP(B78,'KAYIT LİSTESİ'!$B$4:$G$945,4,0)))</f>
        <v>FETHİ ÜKÜNÇ
MÜCAHİT AKDAĞ
MEVLÜT ÇETİNTAŞ
HASAN ASLAN</v>
      </c>
      <c r="F78" s="275" t="str">
        <f>IF(ISERROR(VLOOKUP(B78,'KAYIT LİSTESİ'!$B$4:$G$945,5,0)),"",(VLOOKUP(B78,'KAYIT LİSTESİ'!$B$4:$G$945,5,0)))</f>
        <v>ŞANLIURFA</v>
      </c>
      <c r="G78" s="275"/>
      <c r="H78" s="276"/>
      <c r="K78" s="282">
        <v>8</v>
      </c>
      <c r="L78" s="283" t="s">
        <v>155</v>
      </c>
      <c r="M78" s="270">
        <f>IF(ISERROR(VLOOKUP(L78,'KAYIT LİSTESİ'!$B$4:$G$945,2,0)),"",(VLOOKUP(L78,'KAYIT LİSTESİ'!$B$4:$G$945,2,0)))</f>
        <v>334</v>
      </c>
      <c r="N78" s="284">
        <f>IF(ISERROR(VLOOKUP(L78,'KAYIT LİSTESİ'!$B$4:$G$945,3,0)),"",(VLOOKUP(L78,'KAYIT LİSTESİ'!$B$4:$G$945,3,0)))</f>
        <v>36772</v>
      </c>
      <c r="O78" s="285" t="str">
        <f>IF(ISERROR(VLOOKUP(L78,'KAYIT LİSTESİ'!$B$4:$G$945,4,0)),"",(VLOOKUP(L78,'KAYIT LİSTESİ'!$B$4:$G$945,4,0)))</f>
        <v>FURKAN KIZGIN</v>
      </c>
      <c r="P78" s="285" t="str">
        <f>IF(ISERROR(VLOOKUP(L78,'KAYIT LİSTESİ'!$B$4:$G$945,5,0)),"",(VLOOKUP(L78,'KAYIT LİSTESİ'!$B$4:$G$945,5,0)))</f>
        <v>ERZİNCAN</v>
      </c>
      <c r="Q78" s="281"/>
    </row>
    <row r="79" spans="1:17" ht="53.25" customHeight="1">
      <c r="A79" s="271">
        <v>5</v>
      </c>
      <c r="B79" s="272" t="s">
        <v>212</v>
      </c>
      <c r="C79" s="305" t="str">
        <f>IF(ISERROR(VLOOKUP(B79,'KAYIT LİSTESİ'!$B$4:$G$945,2,0)),"",(VLOOKUP(B79,'KAYIT LİSTESİ'!$B$4:$G$945,2,0)))</f>
        <v>367
369
368
370</v>
      </c>
      <c r="D79" s="309" t="str">
        <f>IF(ISERROR(VLOOKUP(B79,'KAYIT LİSTESİ'!$B$4:$G$945,3,0)),"",(VLOOKUP(B79,'KAYIT LİSTESİ'!$B$4:$G$945,3,0)))</f>
        <v>10.10.1999
1.8.2000
5.10.1997
1.2.2000</v>
      </c>
      <c r="E79" s="306" t="str">
        <f>IF(ISERROR(VLOOKUP(B79,'KAYIT LİSTESİ'!$B$4:$G$945,4,0)),"",(VLOOKUP(B79,'KAYIT LİSTESİ'!$B$4:$G$945,4,0)))</f>
        <v>ÖMER ATALAY
VELAT AKAN
MUTLU KURŞUN
TARIK DİLBİLİR</v>
      </c>
      <c r="F79" s="275" t="str">
        <f>IF(ISERROR(VLOOKUP(B79,'KAYIT LİSTESİ'!$B$4:$G$945,5,0)),"",(VLOOKUP(B79,'KAYIT LİSTESİ'!$B$4:$G$945,5,0)))</f>
        <v>HAKKARİ</v>
      </c>
      <c r="G79" s="275"/>
      <c r="H79" s="345"/>
      <c r="K79" s="282">
        <v>9</v>
      </c>
      <c r="L79" s="283" t="s">
        <v>156</v>
      </c>
      <c r="M79" s="270">
        <f>IF(ISERROR(VLOOKUP(L79,'KAYIT LİSTESİ'!$B$4:$G$945,2,0)),"",(VLOOKUP(L79,'KAYIT LİSTESİ'!$B$4:$G$945,2,0)))</f>
        <v>275</v>
      </c>
      <c r="N79" s="284">
        <f>IF(ISERROR(VLOOKUP(L79,'KAYIT LİSTESİ'!$B$4:$G$945,3,0)),"",(VLOOKUP(L79,'KAYIT LİSTESİ'!$B$4:$G$945,3,0)))</f>
        <v>35475</v>
      </c>
      <c r="O79" s="285" t="str">
        <f>IF(ISERROR(VLOOKUP(L79,'KAYIT LİSTESİ'!$B$4:$G$945,4,0)),"",(VLOOKUP(L79,'KAYIT LİSTESİ'!$B$4:$G$945,4,0)))</f>
        <v>Yusuf KAYA</v>
      </c>
      <c r="P79" s="285" t="str">
        <f>IF(ISERROR(VLOOKUP(L79,'KAYIT LİSTESİ'!$B$4:$G$945,5,0)),"",(VLOOKUP(L79,'KAYIT LİSTESİ'!$B$4:$G$945,5,0)))</f>
        <v>KİLİS</v>
      </c>
      <c r="Q79" s="281"/>
    </row>
    <row r="80" spans="1:17" ht="53.25" customHeight="1">
      <c r="A80" s="271">
        <v>6</v>
      </c>
      <c r="B80" s="272" t="s">
        <v>213</v>
      </c>
      <c r="C80" s="305" t="str">
        <f>IF(ISERROR(VLOOKUP(B80,'KAYIT LİSTESİ'!$B$4:$G$945,2,0)),"",(VLOOKUP(B80,'KAYIT LİSTESİ'!$B$4:$G$945,2,0)))</f>
        <v>259
257
263
262</v>
      </c>
      <c r="D80" s="309" t="str">
        <f>IF(ISERROR(VLOOKUP(B80,'KAYIT LİSTESİ'!$B$4:$G$945,3,0)),"",(VLOOKUP(B80,'KAYIT LİSTESİ'!$B$4:$G$945,3,0)))</f>
        <v>09.11.1997
15.10.1998
13.3.1998
1.1.1998</v>
      </c>
      <c r="E80" s="306" t="str">
        <f>IF(ISERROR(VLOOKUP(B80,'KAYIT LİSTESİ'!$B$4:$G$945,4,0)),"",(VLOOKUP(B80,'KAYIT LİSTESİ'!$B$4:$G$945,4,0)))</f>
        <v>FARUK ÇOBAN
MUSTAFA ÇİFTÇİ
A.MUTALİP BAYNAL
OĞUZHAN KORKUT</v>
      </c>
      <c r="F80" s="275" t="str">
        <f>IF(ISERROR(VLOOKUP(B80,'KAYIT LİSTESİ'!$B$4:$G$945,5,0)),"",(VLOOKUP(B80,'KAYIT LİSTESİ'!$B$4:$G$945,5,0)))</f>
        <v>BİNGÖL</v>
      </c>
      <c r="G80" s="275"/>
      <c r="H80" s="187" t="s">
        <v>128</v>
      </c>
      <c r="K80" s="282">
        <v>10</v>
      </c>
      <c r="L80" s="283" t="s">
        <v>157</v>
      </c>
      <c r="M80" s="270">
        <f>IF(ISERROR(VLOOKUP(L80,'KAYIT LİSTESİ'!$B$4:$G$945,2,0)),"",(VLOOKUP(L80,'KAYIT LİSTESİ'!$B$4:$G$945,2,0)))</f>
        <v>385</v>
      </c>
      <c r="N80" s="284">
        <f>IF(ISERROR(VLOOKUP(L80,'KAYIT LİSTESİ'!$B$4:$G$945,3,0)),"",(VLOOKUP(L80,'KAYIT LİSTESİ'!$B$4:$G$945,3,0)))</f>
        <v>35431</v>
      </c>
      <c r="O80" s="285" t="str">
        <f>IF(ISERROR(VLOOKUP(L80,'KAYIT LİSTESİ'!$B$4:$G$945,4,0)),"",(VLOOKUP(L80,'KAYIT LİSTESİ'!$B$4:$G$945,4,0)))</f>
        <v>TOLGA AKDİŞ</v>
      </c>
      <c r="P80" s="285" t="str">
        <f>IF(ISERROR(VLOOKUP(L80,'KAYIT LİSTESİ'!$B$4:$G$945,5,0)),"",(VLOOKUP(L80,'KAYIT LİSTESİ'!$B$4:$G$945,5,0)))</f>
        <v>GAZİANTEP</v>
      </c>
      <c r="Q80" s="281"/>
    </row>
    <row r="81" spans="1:17" ht="53.25" customHeight="1">
      <c r="A81" s="271">
        <v>7</v>
      </c>
      <c r="B81" s="272" t="s">
        <v>227</v>
      </c>
      <c r="C81" s="305" t="str">
        <f>IF(ISERROR(VLOOKUP(B81,'KAYIT LİSTESİ'!$B$4:$G$945,2,0)),"",(VLOOKUP(B81,'KAYIT LİSTESİ'!$B$4:$G$945,2,0)))</f>
        <v>297
294
299
293</v>
      </c>
      <c r="D81" s="309" t="str">
        <f>IF(ISERROR(VLOOKUP(B81,'KAYIT LİSTESİ'!$B$4:$G$945,3,0)),"",(VLOOKUP(B81,'KAYIT LİSTESİ'!$B$4:$G$945,3,0)))</f>
        <v>15.04.1998
14.04.1999
10.03.1997
17.01.2000
</v>
      </c>
      <c r="E81" s="306" t="str">
        <f>IF(ISERROR(VLOOKUP(B81,'KAYIT LİSTESİ'!$B$4:$G$945,4,0)),"",(VLOOKUP(B81,'KAYIT LİSTESİ'!$B$4:$G$945,4,0)))</f>
        <v>ABDURRAHİM CİDAN
NURULLAH TORAN
CAHİT CİNGÖZ
ALİ URS</v>
      </c>
      <c r="F81" s="275" t="str">
        <f>IF(ISERROR(VLOOKUP(B81,'KAYIT LİSTESİ'!$B$4:$G$945,5,0)),"",(VLOOKUP(B81,'KAYIT LİSTESİ'!$B$4:$G$945,5,0)))</f>
        <v>VAN</v>
      </c>
      <c r="G81" s="275"/>
      <c r="H81" s="276"/>
      <c r="K81" s="282">
        <v>11</v>
      </c>
      <c r="L81" s="283" t="s">
        <v>158</v>
      </c>
      <c r="M81" s="270">
        <f>IF(ISERROR(VLOOKUP(L81,'KAYIT LİSTESİ'!$B$4:$G$945,2,0)),"",(VLOOKUP(L81,'KAYIT LİSTESİ'!$B$4:$G$945,2,0)))</f>
        <v>399</v>
      </c>
      <c r="N81" s="284">
        <f>IF(ISERROR(VLOOKUP(L81,'KAYIT LİSTESİ'!$B$4:$G$945,3,0)),"",(VLOOKUP(L81,'KAYIT LİSTESİ'!$B$4:$G$945,3,0)))</f>
        <v>36801</v>
      </c>
      <c r="O81" s="285" t="str">
        <f>IF(ISERROR(VLOOKUP(L81,'KAYIT LİSTESİ'!$B$4:$G$945,4,0)),"",(VLOOKUP(L81,'KAYIT LİSTESİ'!$B$4:$G$945,4,0)))</f>
        <v>HASAN ASLAN</v>
      </c>
      <c r="P81" s="285" t="str">
        <f>IF(ISERROR(VLOOKUP(L81,'KAYIT LİSTESİ'!$B$4:$G$945,5,0)),"",(VLOOKUP(L81,'KAYIT LİSTESİ'!$B$4:$G$945,5,0)))</f>
        <v>ŞANLIURFA</v>
      </c>
      <c r="Q81" s="281"/>
    </row>
    <row r="82" spans="1:17" ht="53.25" customHeight="1">
      <c r="A82" s="271">
        <v>8</v>
      </c>
      <c r="B82" s="272" t="s">
        <v>228</v>
      </c>
      <c r="C82" s="305">
        <f>IF(ISERROR(VLOOKUP(B82,'KAYIT LİSTESİ'!$B$4:$G$945,2,0)),"",(VLOOKUP(B82,'KAYIT LİSTESİ'!$B$4:$G$945,2,0)))</f>
      </c>
      <c r="D82" s="307">
        <f>IF(ISERROR(VLOOKUP(B82,'KAYIT LİSTESİ'!$B$4:$G$945,3,0)),"",(VLOOKUP(B82,'KAYIT LİSTESİ'!$B$4:$G$945,3,0)))</f>
      </c>
      <c r="E82" s="306">
        <f>IF(ISERROR(VLOOKUP(B82,'KAYIT LİSTESİ'!$B$4:$G$945,4,0)),"",(VLOOKUP(B82,'KAYIT LİSTESİ'!$B$4:$G$945,4,0)))</f>
      </c>
      <c r="F82" s="275">
        <f>IF(ISERROR(VLOOKUP(B82,'KAYIT LİSTESİ'!$B$4:$G$945,5,0)),"",(VLOOKUP(B82,'KAYIT LİSTESİ'!$B$4:$G$945,5,0)))</f>
      </c>
      <c r="G82" s="275"/>
      <c r="H82" s="276"/>
      <c r="K82" s="282">
        <v>12</v>
      </c>
      <c r="L82" s="283" t="s">
        <v>159</v>
      </c>
      <c r="M82" s="270">
        <f>IF(ISERROR(VLOOKUP(L82,'KAYIT LİSTESİ'!$B$4:$G$945,2,0)),"",(VLOOKUP(L82,'KAYIT LİSTESİ'!$B$4:$G$945,2,0)))</f>
        <v>370</v>
      </c>
      <c r="N82" s="284">
        <f>IF(ISERROR(VLOOKUP(L82,'KAYIT LİSTESİ'!$B$4:$G$945,3,0)),"",(VLOOKUP(L82,'KAYIT LİSTESİ'!$B$4:$G$945,3,0)))</f>
        <v>36557</v>
      </c>
      <c r="O82" s="285" t="str">
        <f>IF(ISERROR(VLOOKUP(L82,'KAYIT LİSTESİ'!$B$4:$G$945,4,0)),"",(VLOOKUP(L82,'KAYIT LİSTESİ'!$B$4:$G$945,4,0)))</f>
        <v>TARIK DİLBİLİR</v>
      </c>
      <c r="P82" s="285" t="str">
        <f>IF(ISERROR(VLOOKUP(L82,'KAYIT LİSTESİ'!$B$4:$G$945,5,0)),"",(VLOOKUP(L82,'KAYIT LİSTESİ'!$B$4:$G$945,5,0)))</f>
        <v>HAKKARİ</v>
      </c>
      <c r="Q82" s="281"/>
    </row>
    <row r="83" spans="1:17" ht="27.75" customHeight="1">
      <c r="A83" s="344" t="s">
        <v>269</v>
      </c>
      <c r="B83" s="345"/>
      <c r="C83" s="345"/>
      <c r="D83" s="345"/>
      <c r="E83" s="345"/>
      <c r="F83" s="345"/>
      <c r="G83" s="345"/>
      <c r="H83" s="276"/>
      <c r="K83" s="282">
        <v>13</v>
      </c>
      <c r="L83" s="283" t="s">
        <v>160</v>
      </c>
      <c r="M83" s="270">
        <f>IF(ISERROR(VLOOKUP(L83,'KAYIT LİSTESİ'!$B$4:$G$945,2,0)),"",(VLOOKUP(L83,'KAYIT LİSTESİ'!$B$4:$G$945,2,0)))</f>
        <v>260</v>
      </c>
      <c r="N83" s="284">
        <f>IF(ISERROR(VLOOKUP(L83,'KAYIT LİSTESİ'!$B$4:$G$945,3,0)),"",(VLOOKUP(L83,'KAYIT LİSTESİ'!$B$4:$G$945,3,0)))</f>
        <v>36035</v>
      </c>
      <c r="O83" s="285" t="str">
        <f>IF(ISERROR(VLOOKUP(L83,'KAYIT LİSTESİ'!$B$4:$G$945,4,0)),"",(VLOOKUP(L83,'KAYIT LİSTESİ'!$B$4:$G$945,4,0)))</f>
        <v>ONUR GÜRBÜZ</v>
      </c>
      <c r="P83" s="285" t="str">
        <f>IF(ISERROR(VLOOKUP(L83,'KAYIT LİSTESİ'!$B$4:$G$945,5,0)),"",(VLOOKUP(L83,'KAYIT LİSTESİ'!$B$4:$G$945,5,0)))</f>
        <v>BİNGÖL</v>
      </c>
      <c r="Q83" s="281"/>
    </row>
    <row r="84" spans="1:17" ht="27.75" customHeight="1">
      <c r="A84" s="187" t="s">
        <v>12</v>
      </c>
      <c r="B84" s="187" t="s">
        <v>51</v>
      </c>
      <c r="C84" s="187" t="s">
        <v>50</v>
      </c>
      <c r="D84" s="188" t="s">
        <v>13</v>
      </c>
      <c r="E84" s="189" t="s">
        <v>14</v>
      </c>
      <c r="F84" s="189" t="s">
        <v>219</v>
      </c>
      <c r="G84" s="189"/>
      <c r="H84" s="276"/>
      <c r="K84" s="282">
        <v>14</v>
      </c>
      <c r="L84" s="283" t="s">
        <v>161</v>
      </c>
      <c r="M84" s="270">
        <f>IF(ISERROR(VLOOKUP(L84,'KAYIT LİSTESİ'!$B$4:$G$945,2,0)),"",(VLOOKUP(L84,'KAYIT LİSTESİ'!$B$4:$G$945,2,0)))</f>
        <v>296</v>
      </c>
      <c r="N84" s="284">
        <f>IF(ISERROR(VLOOKUP(L84,'KAYIT LİSTESİ'!$B$4:$G$945,3,0)),"",(VLOOKUP(L84,'KAYIT LİSTESİ'!$B$4:$G$945,3,0)))</f>
        <v>35554</v>
      </c>
      <c r="O84" s="285" t="str">
        <f>IF(ISERROR(VLOOKUP(L84,'KAYIT LİSTESİ'!$B$4:$G$945,4,0)),"",(VLOOKUP(L84,'KAYIT LİSTESİ'!$B$4:$G$945,4,0)))</f>
        <v>ESAT NAŞUAT</v>
      </c>
      <c r="P84" s="285" t="str">
        <f>IF(ISERROR(VLOOKUP(L84,'KAYIT LİSTESİ'!$B$4:$G$945,5,0)),"",(VLOOKUP(L84,'KAYIT LİSTESİ'!$B$4:$G$945,5,0)))</f>
        <v>VAN</v>
      </c>
      <c r="Q84" s="281"/>
    </row>
    <row r="85" spans="1:17" ht="53.25" customHeight="1">
      <c r="A85" s="271">
        <v>1</v>
      </c>
      <c r="B85" s="272" t="s">
        <v>245</v>
      </c>
      <c r="C85" s="305" t="str">
        <f>IF(ISERROR(VLOOKUP(B85,'KAYIT LİSTESİ'!$B$4:$G$945,2,0)),"",(VLOOKUP(B85,'KAYIT LİSTESİ'!$B$4:$G$945,2,0)))</f>
        <v>391
393
389
392</v>
      </c>
      <c r="D85" s="347" t="str">
        <f>IF(ISERROR(VLOOKUP(B85,'KAYIT LİSTESİ'!$B$4:$G$945,3,0)),"",(VLOOKUP(B85,'KAYIT LİSTESİ'!$B$4:$G$945,3,0)))</f>
        <v>1.1.1999
1.1.1998
1.1.1998
1.1.1998</v>
      </c>
      <c r="E85" s="306" t="str">
        <f>IF(ISERROR(VLOOKUP(B85,'KAYIT LİSTESİ'!$B$4:$G$945,4,0)),"",(VLOOKUP(B85,'KAYIT LİSTESİ'!$B$4:$G$945,4,0)))</f>
        <v>EREN E ŞENTÜRT
M.ALİ ŞENTÜRK
SERHAT YILMAZ
H. İBRAHİM AKTÜRK</v>
      </c>
      <c r="F85" s="275" t="str">
        <f>IF(ISERROR(VLOOKUP(B85,'KAYIT LİSTESİ'!$B$4:$G$945,5,0)),"",(VLOOKUP(B85,'KAYIT LİSTESİ'!$B$4:$G$945,5,0)))</f>
        <v>ARDAHAN</v>
      </c>
      <c r="G85" s="275"/>
      <c r="H85" s="276"/>
      <c r="K85" s="282">
        <v>15</v>
      </c>
      <c r="L85" s="283" t="s">
        <v>162</v>
      </c>
      <c r="M85" s="270">
        <f>IF(ISERROR(VLOOKUP(L85,'KAYIT LİSTESİ'!$B$4:$G$945,2,0)),"",(VLOOKUP(L85,'KAYIT LİSTESİ'!$B$4:$G$945,2,0)))</f>
        <v>392</v>
      </c>
      <c r="N85" s="284">
        <f>IF(ISERROR(VLOOKUP(L85,'KAYIT LİSTESİ'!$B$4:$G$945,3,0)),"",(VLOOKUP(L85,'KAYIT LİSTESİ'!$B$4:$G$945,3,0)))</f>
        <v>35796</v>
      </c>
      <c r="O85" s="285" t="str">
        <f>IF(ISERROR(VLOOKUP(L85,'KAYIT LİSTESİ'!$B$4:$G$945,4,0)),"",(VLOOKUP(L85,'KAYIT LİSTESİ'!$B$4:$G$945,4,0)))</f>
        <v>H. İBRAHİM AKTÜRK</v>
      </c>
      <c r="P85" s="285" t="str">
        <f>IF(ISERROR(VLOOKUP(L85,'KAYIT LİSTESİ'!$B$4:$G$945,5,0)),"",(VLOOKUP(L85,'KAYIT LİSTESİ'!$B$4:$G$945,5,0)))</f>
        <v>ARDAHAN</v>
      </c>
      <c r="Q85" s="281"/>
    </row>
    <row r="86" spans="1:17" ht="53.25" customHeight="1">
      <c r="A86" s="271">
        <v>2</v>
      </c>
      <c r="B86" s="272" t="s">
        <v>246</v>
      </c>
      <c r="C86" s="305" t="str">
        <f>IF(ISERROR(VLOOKUP(B86,'KAYIT LİSTESİ'!$B$4:$G$945,2,0)),"",(VLOOKUP(B86,'KAYIT LİSTESİ'!$B$4:$G$945,2,0)))</f>
        <v>286
287
289
290</v>
      </c>
      <c r="D86" s="347" t="str">
        <f>IF(ISERROR(VLOOKUP(B86,'KAYIT LİSTESİ'!$B$4:$G$945,3,0)),"",(VLOOKUP(B86,'KAYIT LİSTESİ'!$B$4:$G$945,3,0)))</f>
        <v>1.1.1999
1.1.1998
1.1.1997
1.1.1999</v>
      </c>
      <c r="E86" s="306" t="str">
        <f>IF(ISERROR(VLOOKUP(B86,'KAYIT LİSTESİ'!$B$4:$G$945,4,0)),"",(VLOOKUP(B86,'KAYIT LİSTESİ'!$B$4:$G$945,4,0)))</f>
        <v>EKİN CAYAN POLAT
YUSUF YOLDAŞ
CEM AKBAYRAK
ŞİYAR M.GÜVEN</v>
      </c>
      <c r="F86" s="275" t="str">
        <f>IF(ISERROR(VLOOKUP(B86,'KAYIT LİSTESİ'!$B$4:$G$945,5,0)),"",(VLOOKUP(B86,'KAYIT LİSTESİ'!$B$4:$G$945,5,0)))</f>
        <v>TUNCELİ</v>
      </c>
      <c r="G86" s="275"/>
      <c r="H86" s="276"/>
      <c r="K86" s="282">
        <v>16</v>
      </c>
      <c r="L86" s="283" t="s">
        <v>163</v>
      </c>
      <c r="M86" s="270">
        <f>IF(ISERROR(VLOOKUP(L86,'KAYIT LİSTESİ'!$B$4:$G$945,2,0)),"",(VLOOKUP(L86,'KAYIT LİSTESİ'!$B$4:$G$945,2,0)))</f>
        <v>289</v>
      </c>
      <c r="N86" s="284">
        <f>IF(ISERROR(VLOOKUP(L86,'KAYIT LİSTESİ'!$B$4:$G$945,3,0)),"",(VLOOKUP(L86,'KAYIT LİSTESİ'!$B$4:$G$945,3,0)))</f>
        <v>35431</v>
      </c>
      <c r="O86" s="285" t="str">
        <f>IF(ISERROR(VLOOKUP(L86,'KAYIT LİSTESİ'!$B$4:$G$945,4,0)),"",(VLOOKUP(L86,'KAYIT LİSTESİ'!$B$4:$G$945,4,0)))</f>
        <v>CEM ALBAYRAK</v>
      </c>
      <c r="P86" s="285" t="str">
        <f>IF(ISERROR(VLOOKUP(L86,'KAYIT LİSTESİ'!$B$4:$G$945,5,0)),"",(VLOOKUP(L86,'KAYIT LİSTESİ'!$B$4:$G$945,5,0)))</f>
        <v>TUNCELİ</v>
      </c>
      <c r="Q86" s="281"/>
    </row>
    <row r="87" spans="1:17" ht="53.25" customHeight="1">
      <c r="A87" s="271">
        <v>3</v>
      </c>
      <c r="B87" s="272" t="s">
        <v>247</v>
      </c>
      <c r="C87" s="305" t="str">
        <f>IF(ISERROR(VLOOKUP(B87,'KAYIT LİSTESİ'!$B$4:$G$945,2,0)),"",(VLOOKUP(B87,'KAYIT LİSTESİ'!$B$4:$G$945,2,0)))</f>
        <v>364
360
361
366</v>
      </c>
      <c r="D87" s="347" t="str">
        <f>IF(ISERROR(VLOOKUP(B87,'KAYIT LİSTESİ'!$B$4:$G$945,3,0)),"",(VLOOKUP(B87,'KAYIT LİSTESİ'!$B$4:$G$945,3,0)))</f>
        <v>22.03.2000
22.01.1998
06.11.1997
15.01.1998</v>
      </c>
      <c r="E87" s="306" t="str">
        <f>IF(ISERROR(VLOOKUP(B87,'KAYIT LİSTESİ'!$B$4:$G$945,4,0)),"",(VLOOKUP(B87,'KAYIT LİSTESİ'!$B$4:$G$945,4,0)))</f>
        <v>FIRAT DEMIR
ENDER AKDENIZ
NURALLAH CEYLAN
DEVRAN ÖZMEZ</v>
      </c>
      <c r="F87" s="275" t="str">
        <f>IF(ISERROR(VLOOKUP(B87,'KAYIT LİSTESİ'!$B$4:$G$945,5,0)),"",(VLOOKUP(B87,'KAYIT LİSTESİ'!$B$4:$G$945,5,0)))</f>
        <v>DİYARBAKIR</v>
      </c>
      <c r="G87" s="275"/>
      <c r="H87" s="276"/>
      <c r="K87" s="282">
        <v>17</v>
      </c>
      <c r="L87" s="283" t="s">
        <v>164</v>
      </c>
      <c r="M87" s="270">
        <f>IF(ISERROR(VLOOKUP(L87,'KAYIT LİSTESİ'!$B$4:$G$945,2,0)),"",(VLOOKUP(L87,'KAYIT LİSTESİ'!$B$4:$G$945,2,0)))</f>
        <v>363</v>
      </c>
      <c r="N87" s="284">
        <f>IF(ISERROR(VLOOKUP(L87,'KAYIT LİSTESİ'!$B$4:$G$945,3,0)),"",(VLOOKUP(L87,'KAYIT LİSTESİ'!$B$4:$G$945,3,0)))</f>
        <v>36526</v>
      </c>
      <c r="O87" s="285" t="str">
        <f>IF(ISERROR(VLOOKUP(L87,'KAYIT LİSTESİ'!$B$4:$G$945,4,0)),"",(VLOOKUP(L87,'KAYIT LİSTESİ'!$B$4:$G$945,4,0)))</f>
        <v>MUSTAFA DEMIR</v>
      </c>
      <c r="P87" s="285" t="str">
        <f>IF(ISERROR(VLOOKUP(L87,'KAYIT LİSTESİ'!$B$4:$G$945,5,0)),"",(VLOOKUP(L87,'KAYIT LİSTESİ'!$B$4:$G$945,5,0)))</f>
        <v>DİYARBAKIR</v>
      </c>
      <c r="Q87" s="281"/>
    </row>
    <row r="88" spans="1:17" ht="53.25" customHeight="1">
      <c r="A88" s="271">
        <v>4</v>
      </c>
      <c r="B88" s="272" t="s">
        <v>248</v>
      </c>
      <c r="C88" s="305" t="str">
        <f>IF(ISERROR(VLOOKUP(B88,'KAYIT LİSTESİ'!$B$4:$G$945,2,0)),"",(VLOOKUP(B88,'KAYIT LİSTESİ'!$B$4:$G$945,2,0)))</f>
        <v>315
321
317
316</v>
      </c>
      <c r="D88" s="347" t="str">
        <f>IF(ISERROR(VLOOKUP(B88,'KAYIT LİSTESİ'!$B$4:$G$945,3,0)),"",(VLOOKUP(B88,'KAYIT LİSTESİ'!$B$4:$G$945,3,0)))</f>
        <v>1.1.1999
4.1.1997
27.2.1999
3.7.1997</v>
      </c>
      <c r="E88" s="306" t="str">
        <f>IF(ISERROR(VLOOKUP(B88,'KAYIT LİSTESİ'!$B$4:$G$945,4,0)),"",(VLOOKUP(B88,'KAYIT LİSTESİ'!$B$4:$G$945,4,0)))</f>
        <v>ABDULAZİZ DANIŞ
FURKAN KERELTİ
AHMET TURAN
SELİM KARDAŞ</v>
      </c>
      <c r="F88" s="275" t="str">
        <f>IF(ISERROR(VLOOKUP(B88,'KAYIT LİSTESİ'!$B$4:$G$945,5,0)),"",(VLOOKUP(B88,'KAYIT LİSTESİ'!$B$4:$G$945,5,0)))</f>
        <v>MARDİN</v>
      </c>
      <c r="G88" s="275"/>
      <c r="H88" s="276"/>
      <c r="K88" s="282">
        <v>18</v>
      </c>
      <c r="L88" s="283" t="s">
        <v>165</v>
      </c>
      <c r="M88" s="270">
        <f>IF(ISERROR(VLOOKUP(L88,'KAYIT LİSTESİ'!$B$4:$G$945,2,0)),"",(VLOOKUP(L88,'KAYIT LİSTESİ'!$B$4:$G$945,2,0)))</f>
        <v>318</v>
      </c>
      <c r="N88" s="284">
        <f>IF(ISERROR(VLOOKUP(L88,'KAYIT LİSTESİ'!$B$4:$G$945,3,0)),"",(VLOOKUP(L88,'KAYIT LİSTESİ'!$B$4:$G$945,3,0)))</f>
        <v>35563</v>
      </c>
      <c r="O88" s="285" t="str">
        <f>IF(ISERROR(VLOOKUP(L88,'KAYIT LİSTESİ'!$B$4:$G$945,4,0)),"",(VLOOKUP(L88,'KAYIT LİSTESİ'!$B$4:$G$945,4,0)))</f>
        <v>HOGIR KAVAK</v>
      </c>
      <c r="P88" s="285" t="str">
        <f>IF(ISERROR(VLOOKUP(L88,'KAYIT LİSTESİ'!$B$4:$G$945,5,0)),"",(VLOOKUP(L88,'KAYIT LİSTESİ'!$B$4:$G$945,5,0)))</f>
        <v>MARDİN</v>
      </c>
      <c r="Q88" s="281"/>
    </row>
    <row r="89" spans="1:17" ht="53.25" customHeight="1">
      <c r="A89" s="271">
        <v>5</v>
      </c>
      <c r="B89" s="272" t="s">
        <v>249</v>
      </c>
      <c r="C89" s="305" t="str">
        <f>IF(ISERROR(VLOOKUP(B89,'KAYIT LİSTESİ'!$B$4:$G$945,2,0)),"",(VLOOKUP(B89,'KAYIT LİSTESİ'!$B$4:$G$945,2,0)))</f>
        <v>375
376
380
374</v>
      </c>
      <c r="D89" s="347" t="str">
        <f>IF(ISERROR(VLOOKUP(B89,'KAYIT LİSTESİ'!$B$4:$G$945,3,0)),"",(VLOOKUP(B89,'KAYIT LİSTESİ'!$B$4:$G$945,3,0)))</f>
        <v>03.10.1997
13.02.1998
01.01.1997
10.06.1997</v>
      </c>
      <c r="E89" s="306" t="str">
        <f>IF(ISERROR(VLOOKUP(B89,'KAYIT LİSTESİ'!$B$4:$G$945,4,0)),"",(VLOOKUP(B89,'KAYIT LİSTESİ'!$B$4:$G$945,4,0)))</f>
        <v>YUSUF OLÇAR
MESUT AK
SALİH KORKMAZ
BÜLENT YAVUZ</v>
      </c>
      <c r="F89" s="275" t="str">
        <f>IF(ISERROR(VLOOKUP(B89,'KAYIT LİSTESİ'!$B$4:$G$945,5,0)),"",(VLOOKUP(B89,'KAYIT LİSTESİ'!$B$4:$G$945,5,0)))</f>
        <v>MALATYA</v>
      </c>
      <c r="G89" s="275"/>
      <c r="H89" s="343"/>
      <c r="K89" s="282">
        <v>19</v>
      </c>
      <c r="L89" s="283" t="s">
        <v>166</v>
      </c>
      <c r="M89" s="270">
        <f>IF(ISERROR(VLOOKUP(L89,'KAYIT LİSTESİ'!$B$4:$G$945,2,0)),"",(VLOOKUP(L89,'KAYIT LİSTESİ'!$B$4:$G$945,2,0)))</f>
        <v>377</v>
      </c>
      <c r="N89" s="284">
        <f>IF(ISERROR(VLOOKUP(L89,'KAYIT LİSTESİ'!$B$4:$G$945,3,0)),"",(VLOOKUP(L89,'KAYIT LİSTESİ'!$B$4:$G$945,3,0)))</f>
        <v>35618</v>
      </c>
      <c r="O89" s="285" t="str">
        <f>IF(ISERROR(VLOOKUP(L89,'KAYIT LİSTESİ'!$B$4:$G$945,4,0)),"",(VLOOKUP(L89,'KAYIT LİSTESİ'!$B$4:$G$945,4,0)))</f>
        <v>MUSTAFA BİTKİN</v>
      </c>
      <c r="P89" s="285" t="str">
        <f>IF(ISERROR(VLOOKUP(L89,'KAYIT LİSTESİ'!$B$4:$G$945,5,0)),"",(VLOOKUP(L89,'KAYIT LİSTESİ'!$B$4:$G$945,5,0)))</f>
        <v>MALATYA</v>
      </c>
      <c r="Q89" s="281"/>
    </row>
    <row r="90" spans="1:17" ht="53.25" customHeight="1">
      <c r="A90" s="271">
        <v>6</v>
      </c>
      <c r="B90" s="272" t="s">
        <v>250</v>
      </c>
      <c r="C90" s="305" t="str">
        <f>IF(ISERROR(VLOOKUP(B90,'KAYIT LİSTESİ'!$B$4:$G$945,2,0)),"",(VLOOKUP(B90,'KAYIT LİSTESİ'!$B$4:$G$945,2,0)))</f>
        <v>405
411
406
410</v>
      </c>
      <c r="D90" s="347" t="str">
        <f>IF(ISERROR(VLOOKUP(B90,'KAYIT LİSTESİ'!$B$4:$G$945,3,0)),"",(VLOOKUP(B90,'KAYIT LİSTESİ'!$B$4:$G$945,3,0)))</f>
        <v>03.04.1999
01.01.1997
15.10.1997
30.01.1997</v>
      </c>
      <c r="E90" s="306" t="str">
        <f>IF(ISERROR(VLOOKUP(B90,'KAYIT LİSTESİ'!$B$4:$G$945,4,0)),"",(VLOOKUP(B90,'KAYIT LİSTESİ'!$B$4:$G$945,4,0)))</f>
        <v>CEMİL KUTLUCA
ŞAHİN IRMAK
EMRAH YANIK
Ö. FARUK AKASLAN</v>
      </c>
      <c r="F90" s="275" t="str">
        <f>IF(ISERROR(VLOOKUP(B90,'KAYIT LİSTESİ'!$B$4:$G$945,5,0)),"",(VLOOKUP(B90,'KAYIT LİSTESİ'!$B$4:$G$945,5,0)))</f>
        <v>IĞDIR</v>
      </c>
      <c r="G90" s="275"/>
      <c r="H90" s="345"/>
      <c r="K90" s="282">
        <v>20</v>
      </c>
      <c r="L90" s="283" t="s">
        <v>167</v>
      </c>
      <c r="M90" s="270">
        <f>IF(ISERROR(VLOOKUP(L90,'KAYIT LİSTESİ'!$B$4:$G$945,2,0)),"",(VLOOKUP(L90,'KAYIT LİSTESİ'!$B$4:$G$945,2,0)))</f>
        <v>408</v>
      </c>
      <c r="N90" s="284">
        <f>IF(ISERROR(VLOOKUP(L90,'KAYIT LİSTESİ'!$B$4:$G$945,3,0)),"",(VLOOKUP(L90,'KAYIT LİSTESİ'!$B$4:$G$945,3,0)))</f>
        <v>36567</v>
      </c>
      <c r="O90" s="285" t="str">
        <f>IF(ISERROR(VLOOKUP(L90,'KAYIT LİSTESİ'!$B$4:$G$945,4,0)),"",(VLOOKUP(L90,'KAYIT LİSTESİ'!$B$4:$G$945,4,0)))</f>
        <v>KADİRCAN YILDIRIM</v>
      </c>
      <c r="P90" s="285" t="str">
        <f>IF(ISERROR(VLOOKUP(L90,'KAYIT LİSTESİ'!$B$4:$G$945,5,0)),"",(VLOOKUP(L90,'KAYIT LİSTESİ'!$B$4:$G$945,5,0)))</f>
        <v>IĞDIR</v>
      </c>
      <c r="Q90" s="281"/>
    </row>
    <row r="91" spans="1:17" ht="53.25" customHeight="1">
      <c r="A91" s="271">
        <v>7</v>
      </c>
      <c r="B91" s="272" t="s">
        <v>251</v>
      </c>
      <c r="C91" s="305" t="str">
        <f>IF(ISERROR(VLOOKUP(B91,'KAYIT LİSTESİ'!$B$4:$G$945,2,0)),"",(VLOOKUP(B91,'KAYIT LİSTESİ'!$B$4:$G$945,2,0)))</f>
        <v>283
284
281
282</v>
      </c>
      <c r="D91" s="347" t="str">
        <f>IF(ISERROR(VLOOKUP(B91,'KAYIT LİSTESİ'!$B$4:$G$945,3,0)),"",(VLOOKUP(B91,'KAYIT LİSTESİ'!$B$4:$G$945,3,0)))</f>
        <v>26.4.1997
10.06.1998
1.1.1999
15.04.1997</v>
      </c>
      <c r="E91" s="306" t="str">
        <f>IF(ISERROR(VLOOKUP(B91,'KAYIT LİSTESİ'!$B$4:$G$945,4,0)),"",(VLOOKUP(B91,'KAYIT LİSTESİ'!$B$4:$G$945,4,0)))</f>
        <v>ŞENOL ŞEN
YUSUF KOÇLARDAN
ÖZKAN ARSLAN
MÜCAHİT DAĞ</v>
      </c>
      <c r="F91" s="275" t="str">
        <f>IF(ISERROR(VLOOKUP(B91,'KAYIT LİSTESİ'!$B$4:$G$945,5,0)),"",(VLOOKUP(B91,'KAYIT LİSTESİ'!$B$4:$G$945,5,0)))</f>
        <v>MUŞ</v>
      </c>
      <c r="G91" s="275"/>
      <c r="H91" s="187" t="s">
        <v>128</v>
      </c>
      <c r="K91" s="282">
        <v>21</v>
      </c>
      <c r="L91" s="283" t="s">
        <v>260</v>
      </c>
      <c r="M91" s="270">
        <f>IF(ISERROR(VLOOKUP(L91,'KAYIT LİSTESİ'!$B$4:$G$945,2,0)),"",(VLOOKUP(L91,'KAYIT LİSTESİ'!$B$4:$G$945,2,0)))</f>
        <v>282</v>
      </c>
      <c r="N91" s="284">
        <f>IF(ISERROR(VLOOKUP(L91,'KAYIT LİSTESİ'!$B$4:$G$945,3,0)),"",(VLOOKUP(L91,'KAYIT LİSTESİ'!$B$4:$G$945,3,0)))</f>
        <v>35535</v>
      </c>
      <c r="O91" s="285" t="str">
        <f>IF(ISERROR(VLOOKUP(L91,'KAYIT LİSTESİ'!$B$4:$G$945,4,0)),"",(VLOOKUP(L91,'KAYIT LİSTESİ'!$B$4:$G$945,4,0)))</f>
        <v>MÜCAHİT DAĞ</v>
      </c>
      <c r="P91" s="285" t="str">
        <f>IF(ISERROR(VLOOKUP(L91,'KAYIT LİSTESİ'!$B$4:$G$945,5,0)),"",(VLOOKUP(L91,'KAYIT LİSTESİ'!$B$4:$G$945,5,0)))</f>
        <v>MUŞ</v>
      </c>
      <c r="Q91" s="281"/>
    </row>
    <row r="92" spans="1:17" ht="53.25" customHeight="1">
      <c r="A92" s="271">
        <v>8</v>
      </c>
      <c r="B92" s="272" t="s">
        <v>252</v>
      </c>
      <c r="C92" s="305" t="str">
        <f>IF(ISERROR(VLOOKUP(B92,'KAYIT LİSTESİ'!$B$4:$G$945,2,0)),"",(VLOOKUP(B92,'KAYIT LİSTESİ'!$B$4:$G$945,2,0)))</f>
        <v>355
359
357
353</v>
      </c>
      <c r="D92" s="347" t="str">
        <f>IF(ISERROR(VLOOKUP(B92,'KAYIT LİSTESİ'!$B$4:$G$945,3,0)),"",(VLOOKUP(B92,'KAYIT LİSTESİ'!$B$4:$G$945,3,0)))</f>
        <v>15.08.2000
23.08.1999
1.1.2000
10.7.1998</v>
      </c>
      <c r="E92" s="306" t="str">
        <f>IF(ISERROR(VLOOKUP(B92,'KAYIT LİSTESİ'!$B$4:$G$945,4,0)),"",(VLOOKUP(B92,'KAYIT LİSTESİ'!$B$4:$G$945,4,0)))</f>
        <v>İSMAİL YAŞAR
İSMAİL ACAR
Emrullah SELÇUK
Akın yılmaz</v>
      </c>
      <c r="F92" s="275" t="str">
        <f>IF(ISERROR(VLOOKUP(B92,'KAYIT LİSTESİ'!$B$4:$G$945,5,0)),"",(VLOOKUP(B92,'KAYIT LİSTESİ'!$B$4:$G$945,5,0)))</f>
        <v>ERZURUM</v>
      </c>
      <c r="G92" s="275"/>
      <c r="H92" s="276"/>
      <c r="K92" s="282">
        <v>22</v>
      </c>
      <c r="L92" s="283" t="s">
        <v>261</v>
      </c>
      <c r="M92" s="270">
        <f>IF(ISERROR(VLOOKUP(L92,'KAYIT LİSTESİ'!$B$4:$G$945,2,0)),"",(VLOOKUP(L92,'KAYIT LİSTESİ'!$B$4:$G$945,2,0)))</f>
        <v>356</v>
      </c>
      <c r="N92" s="284">
        <f>IF(ISERROR(VLOOKUP(L92,'KAYIT LİSTESİ'!$B$4:$G$945,3,0)),"",(VLOOKUP(L92,'KAYIT LİSTESİ'!$B$4:$G$945,3,0)))</f>
        <v>36203</v>
      </c>
      <c r="O92" s="285" t="str">
        <f>IF(ISERROR(VLOOKUP(L92,'KAYIT LİSTESİ'!$B$4:$G$945,4,0)),"",(VLOOKUP(L92,'KAYIT LİSTESİ'!$B$4:$G$945,4,0)))</f>
        <v>Taylan TUZLU</v>
      </c>
      <c r="P92" s="285" t="str">
        <f>IF(ISERROR(VLOOKUP(L92,'KAYIT LİSTESİ'!$B$4:$G$945,5,0)),"",(VLOOKUP(L92,'KAYIT LİSTESİ'!$B$4:$G$945,5,0)))</f>
        <v>ERZURUM</v>
      </c>
      <c r="Q92" s="281"/>
    </row>
    <row r="93" spans="1:17" ht="27.75" customHeight="1">
      <c r="A93" s="444" t="s">
        <v>283</v>
      </c>
      <c r="B93" s="444"/>
      <c r="C93" s="444"/>
      <c r="D93" s="444"/>
      <c r="E93" s="444"/>
      <c r="F93" s="444"/>
      <c r="G93" s="445"/>
      <c r="H93" s="276"/>
      <c r="K93" s="282"/>
      <c r="L93" s="283" t="s">
        <v>262</v>
      </c>
      <c r="M93" s="270">
        <f>IF(ISERROR(VLOOKUP(L93,'KAYIT LİSTESİ'!$B$4:$G$945,2,0)),"",(VLOOKUP(L93,'KAYIT LİSTESİ'!$B$4:$G$945,2,0)))</f>
      </c>
      <c r="N93" s="284">
        <f>IF(ISERROR(VLOOKUP(L93,'KAYIT LİSTESİ'!$B$4:$G$945,3,0)),"",(VLOOKUP(L93,'KAYIT LİSTESİ'!$B$4:$G$945,3,0)))</f>
      </c>
      <c r="O93" s="285">
        <f>IF(ISERROR(VLOOKUP(L93,'KAYIT LİSTESİ'!$B$4:$G$945,4,0)),"",(VLOOKUP(L93,'KAYIT LİSTESİ'!$B$4:$G$945,4,0)))</f>
      </c>
      <c r="P93" s="285">
        <f>IF(ISERROR(VLOOKUP(L93,'KAYIT LİSTESİ'!$B$4:$G$945,5,0)),"",(VLOOKUP(L93,'KAYIT LİSTESİ'!$B$4:$G$945,5,0)))</f>
      </c>
      <c r="Q93" s="281"/>
    </row>
    <row r="94" spans="1:17" ht="27.75" customHeight="1">
      <c r="A94" s="344" t="s">
        <v>16</v>
      </c>
      <c r="B94" s="345"/>
      <c r="C94" s="345"/>
      <c r="D94" s="345"/>
      <c r="E94" s="345"/>
      <c r="F94" s="345"/>
      <c r="G94" s="345"/>
      <c r="H94" s="276"/>
      <c r="K94" s="282"/>
      <c r="L94" s="283" t="s">
        <v>263</v>
      </c>
      <c r="M94" s="270">
        <f>IF(ISERROR(VLOOKUP(L94,'KAYIT LİSTESİ'!$B$4:$G$945,2,0)),"",(VLOOKUP(L94,'KAYIT LİSTESİ'!$B$4:$G$945,2,0)))</f>
      </c>
      <c r="N94" s="284">
        <f>IF(ISERROR(VLOOKUP(L94,'KAYIT LİSTESİ'!$B$4:$G$945,3,0)),"",(VLOOKUP(L94,'KAYIT LİSTESİ'!$B$4:$G$945,3,0)))</f>
      </c>
      <c r="O94" s="285">
        <f>IF(ISERROR(VLOOKUP(L94,'KAYIT LİSTESİ'!$B$4:$G$945,4,0)),"",(VLOOKUP(L94,'KAYIT LİSTESİ'!$B$4:$G$945,4,0)))</f>
      </c>
      <c r="P94" s="285">
        <f>IF(ISERROR(VLOOKUP(L94,'KAYIT LİSTESİ'!$B$4:$G$945,5,0)),"",(VLOOKUP(L94,'KAYIT LİSTESİ'!$B$4:$G$945,5,0)))</f>
      </c>
      <c r="Q94" s="281"/>
    </row>
    <row r="95" spans="1:17" ht="27.75" customHeight="1">
      <c r="A95" s="187" t="s">
        <v>12</v>
      </c>
      <c r="B95" s="187" t="s">
        <v>51</v>
      </c>
      <c r="C95" s="187" t="s">
        <v>50</v>
      </c>
      <c r="D95" s="188" t="s">
        <v>13</v>
      </c>
      <c r="E95" s="189" t="s">
        <v>14</v>
      </c>
      <c r="F95" s="189" t="s">
        <v>219</v>
      </c>
      <c r="G95" s="189"/>
      <c r="H95" s="276"/>
      <c r="K95" s="444" t="s">
        <v>130</v>
      </c>
      <c r="L95" s="444"/>
      <c r="M95" s="444"/>
      <c r="N95" s="444"/>
      <c r="O95" s="444"/>
      <c r="P95" s="444"/>
      <c r="Q95" s="444"/>
    </row>
    <row r="96" spans="1:17" ht="27.75" customHeight="1">
      <c r="A96" s="271">
        <v>1</v>
      </c>
      <c r="B96" s="272" t="s">
        <v>286</v>
      </c>
      <c r="C96" s="273">
        <f>IF(ISERROR(VLOOKUP(B96,'KAYIT LİSTESİ'!$B$4:$G$945,2,0)),"",(VLOOKUP(B96,'KAYIT LİSTESİ'!$B$4:$G$945,2,0)))</f>
        <v>270</v>
      </c>
      <c r="D96" s="274">
        <f>IF(ISERROR(VLOOKUP(B96,'KAYIT LİSTESİ'!$B$4:$G$945,3,0)),"",(VLOOKUP(B96,'KAYIT LİSTESİ'!$B$4:$G$945,3,0)))</f>
        <v>36287</v>
      </c>
      <c r="E96" s="275" t="str">
        <f>IF(ISERROR(VLOOKUP(B96,'KAYIT LİSTESİ'!$B$4:$G$945,4,0)),"",(VLOOKUP(B96,'KAYIT LİSTESİ'!$B$4:$G$945,4,0)))</f>
        <v>ÖMER BOZTEPE</v>
      </c>
      <c r="F96" s="275" t="str">
        <f>IF(ISERROR(VLOOKUP(B96,'KAYIT LİSTESİ'!$B$4:$G$945,5,0)),"",(VLOOKUP(B96,'KAYIT LİSTESİ'!$B$4:$G$945,5,0)))</f>
        <v>AĞRI</v>
      </c>
      <c r="G96" s="275"/>
      <c r="H96" s="276"/>
      <c r="K96" s="327" t="s">
        <v>6</v>
      </c>
      <c r="L96" s="328"/>
      <c r="M96" s="336" t="s">
        <v>49</v>
      </c>
      <c r="N96" s="327" t="s">
        <v>20</v>
      </c>
      <c r="O96" s="327" t="s">
        <v>7</v>
      </c>
      <c r="P96" s="327" t="s">
        <v>219</v>
      </c>
      <c r="Q96" s="327" t="s">
        <v>128</v>
      </c>
    </row>
    <row r="97" spans="1:17" ht="27.75" customHeight="1">
      <c r="A97" s="271">
        <v>2</v>
      </c>
      <c r="B97" s="272" t="s">
        <v>287</v>
      </c>
      <c r="C97" s="273">
        <f>IF(ISERROR(VLOOKUP(B97,'KAYIT LİSTESİ'!$B$4:$G$945,2,0)),"",(VLOOKUP(B97,'KAYIT LİSTESİ'!$B$4:$G$945,2,0)))</f>
        <v>351</v>
      </c>
      <c r="D97" s="274">
        <f>IF(ISERROR(VLOOKUP(B97,'KAYIT LİSTESİ'!$B$4:$G$945,3,0)),"",(VLOOKUP(B97,'KAYIT LİSTESİ'!$B$4:$G$945,3,0)))</f>
        <v>35643</v>
      </c>
      <c r="E97" s="275" t="str">
        <f>IF(ISERROR(VLOOKUP(B97,'KAYIT LİSTESİ'!$B$4:$G$945,4,0)),"",(VLOOKUP(B97,'KAYIT LİSTESİ'!$B$4:$G$945,4,0)))</f>
        <v>RIDVAN TAŞ</v>
      </c>
      <c r="F97" s="275" t="str">
        <f>IF(ISERROR(VLOOKUP(B97,'KAYIT LİSTESİ'!$B$4:$G$945,5,0)),"",(VLOOKUP(B97,'KAYIT LİSTESİ'!$B$4:$G$945,5,0)))</f>
        <v>SİİRT</v>
      </c>
      <c r="G97" s="275"/>
      <c r="H97" s="276"/>
      <c r="K97" s="271">
        <v>1</v>
      </c>
      <c r="L97" s="272" t="s">
        <v>107</v>
      </c>
      <c r="M97" s="278">
        <f>IF(ISERROR(VLOOKUP(L97,'KAYIT LİSTESİ'!$B$4:$G$945,2,0)),"",(VLOOKUP(L97,'KAYIT LİSTESİ'!$B$4:$G$945,2,0)))</f>
        <v>268</v>
      </c>
      <c r="N97" s="279">
        <f>IF(ISERROR(VLOOKUP(L97,'KAYIT LİSTESİ'!$B$4:$G$945,3,0)),"",(VLOOKUP(L97,'KAYIT LİSTESİ'!$B$4:$G$945,3,0)))</f>
        <v>36340</v>
      </c>
      <c r="O97" s="280" t="str">
        <f>IF(ISERROR(VLOOKUP(L97,'KAYIT LİSTESİ'!$B$4:$G$945,4,0)),"",(VLOOKUP(L97,'KAYIT LİSTESİ'!$B$4:$G$945,4,0)))</f>
        <v>MUSTAFA KIZMAZ</v>
      </c>
      <c r="P97" s="280" t="str">
        <f>IF(ISERROR(VLOOKUP(L97,'KAYIT LİSTESİ'!$B$4:$G$945,5,0)),"",(VLOOKUP(L97,'KAYIT LİSTESİ'!$B$4:$G$945,5,0)))</f>
        <v>AĞRI</v>
      </c>
      <c r="Q97" s="281"/>
    </row>
    <row r="98" spans="1:17" ht="27.75" customHeight="1">
      <c r="A98" s="271">
        <v>3</v>
      </c>
      <c r="B98" s="272" t="s">
        <v>288</v>
      </c>
      <c r="C98" s="273">
        <f>IF(ISERROR(VLOOKUP(B98,'KAYIT LİSTESİ'!$B$4:$G$945,2,0)),"",(VLOOKUP(B98,'KAYIT LİSTESİ'!$B$4:$G$945,2,0)))</f>
        <v>314</v>
      </c>
      <c r="D98" s="274">
        <f>IF(ISERROR(VLOOKUP(B98,'KAYIT LİSTESİ'!$B$4:$G$945,3,0)),"",(VLOOKUP(B98,'KAYIT LİSTESİ'!$B$4:$G$945,3,0)))</f>
        <v>36626</v>
      </c>
      <c r="E98" s="275" t="str">
        <f>IF(ISERROR(VLOOKUP(B98,'KAYIT LİSTESİ'!$B$4:$G$945,4,0)),"",(VLOOKUP(B98,'KAYIT LİSTESİ'!$B$4:$G$945,4,0)))</f>
        <v>VEYSEL TÜMİNÇİN</v>
      </c>
      <c r="F98" s="275" t="str">
        <f>IF(ISERROR(VLOOKUP(B98,'KAYIT LİSTESİ'!$B$4:$G$945,5,0)),"",(VLOOKUP(B98,'KAYIT LİSTESİ'!$B$4:$G$945,5,0)))</f>
        <v>BİTLİS</v>
      </c>
      <c r="G98" s="275"/>
      <c r="H98" s="276"/>
      <c r="K98" s="271">
        <v>2</v>
      </c>
      <c r="L98" s="272" t="s">
        <v>108</v>
      </c>
      <c r="M98" s="278">
        <f>IF(ISERROR(VLOOKUP(L98,'KAYIT LİSTESİ'!$B$4:$G$945,2,0)),"",(VLOOKUP(L98,'KAYIT LİSTESİ'!$B$4:$G$945,2,0)))</f>
        <v>349</v>
      </c>
      <c r="N98" s="279">
        <f>IF(ISERROR(VLOOKUP(L98,'KAYIT LİSTESİ'!$B$4:$G$945,3,0)),"",(VLOOKUP(L98,'KAYIT LİSTESİ'!$B$4:$G$945,3,0)))</f>
        <v>35796</v>
      </c>
      <c r="O98" s="280" t="str">
        <f>IF(ISERROR(VLOOKUP(L98,'KAYIT LİSTESİ'!$B$4:$G$945,4,0)),"",(VLOOKUP(L98,'KAYIT LİSTESİ'!$B$4:$G$945,4,0)))</f>
        <v>M. SAİT SÖNMEZSOY</v>
      </c>
      <c r="P98" s="280" t="str">
        <f>IF(ISERROR(VLOOKUP(L98,'KAYIT LİSTESİ'!$B$4:$G$945,5,0)),"",(VLOOKUP(L98,'KAYIT LİSTESİ'!$B$4:$G$945,5,0)))</f>
        <v>SİİRT</v>
      </c>
      <c r="Q98" s="281"/>
    </row>
    <row r="99" spans="1:17" ht="27.75" customHeight="1">
      <c r="A99" s="271">
        <v>4</v>
      </c>
      <c r="B99" s="272" t="s">
        <v>289</v>
      </c>
      <c r="C99" s="273">
        <f>IF(ISERROR(VLOOKUP(B99,'KAYIT LİSTESİ'!$B$4:$G$945,2,0)),"",(VLOOKUP(B99,'KAYIT LİSTESİ'!$B$4:$G$945,2,0)))</f>
        <v>256</v>
      </c>
      <c r="D99" s="274">
        <f>IF(ISERROR(VLOOKUP(B99,'KAYIT LİSTESİ'!$B$4:$G$945,3,0)),"",(VLOOKUP(B99,'KAYIT LİSTESİ'!$B$4:$G$945,3,0)))</f>
        <v>35828</v>
      </c>
      <c r="E99" s="275" t="str">
        <f>IF(ISERROR(VLOOKUP(B99,'KAYIT LİSTESİ'!$B$4:$G$945,4,0)),"",(VLOOKUP(B99,'KAYIT LİSTESİ'!$B$4:$G$945,4,0)))</f>
        <v>İSRAFİL YILDIZHAN </v>
      </c>
      <c r="F99" s="275" t="str">
        <f>IF(ISERROR(VLOOKUP(B99,'KAYIT LİSTESİ'!$B$4:$G$945,5,0)),"",(VLOOKUP(B99,'KAYIT LİSTESİ'!$B$4:$G$945,5,0)))</f>
        <v>ADIYAMAN</v>
      </c>
      <c r="G99" s="275"/>
      <c r="H99" s="276"/>
      <c r="K99" s="271">
        <v>3</v>
      </c>
      <c r="L99" s="272" t="s">
        <v>109</v>
      </c>
      <c r="M99" s="278">
        <f>IF(ISERROR(VLOOKUP(L99,'KAYIT LİSTESİ'!$B$4:$G$945,2,0)),"",(VLOOKUP(L99,'KAYIT LİSTESİ'!$B$4:$G$945,2,0)))</f>
        <v>312</v>
      </c>
      <c r="N99" s="279">
        <f>IF(ISERROR(VLOOKUP(L99,'KAYIT LİSTESİ'!$B$4:$G$945,3,0)),"",(VLOOKUP(L99,'KAYIT LİSTESİ'!$B$4:$G$945,3,0)))</f>
        <v>35645</v>
      </c>
      <c r="O99" s="280" t="str">
        <f>IF(ISERROR(VLOOKUP(L99,'KAYIT LİSTESİ'!$B$4:$G$945,4,0)),"",(VLOOKUP(L99,'KAYIT LİSTESİ'!$B$4:$G$945,4,0)))</f>
        <v>FIRAT ÖZDEMİR</v>
      </c>
      <c r="P99" s="280" t="str">
        <f>IF(ISERROR(VLOOKUP(L99,'KAYIT LİSTESİ'!$B$4:$G$945,5,0)),"",(VLOOKUP(L99,'KAYIT LİSTESİ'!$B$4:$G$945,5,0)))</f>
        <v>BİTLİS</v>
      </c>
      <c r="Q99" s="281"/>
    </row>
    <row r="100" spans="1:17" ht="27.75" customHeight="1">
      <c r="A100" s="271">
        <v>5</v>
      </c>
      <c r="B100" s="272" t="s">
        <v>290</v>
      </c>
      <c r="C100" s="273">
        <f>IF(ISERROR(VLOOKUP(B100,'KAYIT LİSTESİ'!$B$4:$G$945,2,0)),"",(VLOOKUP(B100,'KAYIT LİSTESİ'!$B$4:$G$945,2,0)))</f>
        <v>324</v>
      </c>
      <c r="D100" s="274">
        <f>IF(ISERROR(VLOOKUP(B100,'KAYIT LİSTESİ'!$B$4:$G$945,3,0)),"",(VLOOKUP(B100,'KAYIT LİSTESİ'!$B$4:$G$945,3,0)))</f>
        <v>35466</v>
      </c>
      <c r="E100" s="275" t="str">
        <f>IF(ISERROR(VLOOKUP(B100,'KAYIT LİSTESİ'!$B$4:$G$945,4,0)),"",(VLOOKUP(B100,'KAYIT LİSTESİ'!$B$4:$G$945,4,0)))</f>
        <v>KEMAL YILDIRIM </v>
      </c>
      <c r="F100" s="275" t="str">
        <f>IF(ISERROR(VLOOKUP(B100,'KAYIT LİSTESİ'!$B$4:$G$945,5,0)),"",(VLOOKUP(B100,'KAYIT LİSTESİ'!$B$4:$G$945,5,0)))</f>
        <v>KARS</v>
      </c>
      <c r="G100" s="275"/>
      <c r="H100" s="276"/>
      <c r="K100" s="271">
        <v>4</v>
      </c>
      <c r="L100" s="272" t="s">
        <v>110</v>
      </c>
      <c r="M100" s="278">
        <f>IF(ISERROR(VLOOKUP(L100,'KAYIT LİSTESİ'!$B$4:$G$945,2,0)),"",(VLOOKUP(L100,'KAYIT LİSTESİ'!$B$4:$G$945,2,0)))</f>
        <v>254</v>
      </c>
      <c r="N100" s="279">
        <f>IF(ISERROR(VLOOKUP(L100,'KAYIT LİSTESİ'!$B$4:$G$945,3,0)),"",(VLOOKUP(L100,'KAYIT LİSTESİ'!$B$4:$G$945,3,0)))</f>
        <v>36712</v>
      </c>
      <c r="O100" s="280" t="str">
        <f>IF(ISERROR(VLOOKUP(L100,'KAYIT LİSTESİ'!$B$4:$G$945,4,0)),"",(VLOOKUP(L100,'KAYIT LİSTESİ'!$B$4:$G$945,4,0)))</f>
        <v>MUSTAFA GÖKSUN</v>
      </c>
      <c r="P100" s="280" t="str">
        <f>IF(ISERROR(VLOOKUP(L100,'KAYIT LİSTESİ'!$B$4:$G$945,5,0)),"",(VLOOKUP(L100,'KAYIT LİSTESİ'!$B$4:$G$945,5,0)))</f>
        <v>ADIYAMAN</v>
      </c>
      <c r="Q100" s="281"/>
    </row>
    <row r="101" spans="1:17" ht="27.75" customHeight="1">
      <c r="A101" s="271">
        <v>6</v>
      </c>
      <c r="B101" s="272" t="s">
        <v>291</v>
      </c>
      <c r="C101" s="273">
        <f>IF(ISERROR(VLOOKUP(B101,'KAYIT LİSTESİ'!$B$4:$G$945,2,0)),"",(VLOOKUP(B101,'KAYIT LİSTESİ'!$B$4:$G$945,2,0)))</f>
        <v>307</v>
      </c>
      <c r="D101" s="274">
        <f>IF(ISERROR(VLOOKUP(B101,'KAYIT LİSTESİ'!$B$4:$G$945,3,0)),"",(VLOOKUP(B101,'KAYIT LİSTESİ'!$B$4:$G$945,3,0)))</f>
        <v>35796</v>
      </c>
      <c r="E101" s="275" t="str">
        <f>IF(ISERROR(VLOOKUP(B101,'KAYIT LİSTESİ'!$B$4:$G$945,4,0)),"",(VLOOKUP(B101,'KAYIT LİSTESİ'!$B$4:$G$945,4,0)))</f>
        <v>METİN ENÖN</v>
      </c>
      <c r="F101" s="275" t="str">
        <f>IF(ISERROR(VLOOKUP(B101,'KAYIT LİSTESİ'!$B$4:$G$945,5,0)),"",(VLOOKUP(B101,'KAYIT LİSTESİ'!$B$4:$G$945,5,0)))</f>
        <v>ELAZIĞ</v>
      </c>
      <c r="G101" s="275"/>
      <c r="H101" s="276"/>
      <c r="K101" s="271">
        <v>5</v>
      </c>
      <c r="L101" s="272" t="s">
        <v>111</v>
      </c>
      <c r="M101" s="278">
        <f>IF(ISERROR(VLOOKUP(L101,'KAYIT LİSTESİ'!$B$4:$G$945,2,0)),"",(VLOOKUP(L101,'KAYIT LİSTESİ'!$B$4:$G$945,2,0)))</f>
        <v>326</v>
      </c>
      <c r="N101" s="279">
        <f>IF(ISERROR(VLOOKUP(L101,'KAYIT LİSTESİ'!$B$4:$G$945,3,0)),"",(VLOOKUP(L101,'KAYIT LİSTESİ'!$B$4:$G$945,3,0)))</f>
        <v>36615</v>
      </c>
      <c r="O101" s="280" t="str">
        <f>IF(ISERROR(VLOOKUP(L101,'KAYIT LİSTESİ'!$B$4:$G$945,4,0)),"",(VLOOKUP(L101,'KAYIT LİSTESİ'!$B$4:$G$945,4,0)))</f>
        <v>ÖMER KÖSE</v>
      </c>
      <c r="P101" s="280" t="str">
        <f>IF(ISERROR(VLOOKUP(L101,'KAYIT LİSTESİ'!$B$4:$G$945,5,0)),"",(VLOOKUP(L101,'KAYIT LİSTESİ'!$B$4:$G$945,5,0)))</f>
        <v>KARS</v>
      </c>
      <c r="Q101" s="281"/>
    </row>
    <row r="102" spans="1:17" ht="27.75" customHeight="1">
      <c r="A102" s="271">
        <v>7</v>
      </c>
      <c r="B102" s="272" t="s">
        <v>292</v>
      </c>
      <c r="C102" s="273">
        <f>IF(ISERROR(VLOOKUP(B102,'KAYIT LİSTESİ'!$B$4:$G$945,2,0)),"",(VLOOKUP(B102,'KAYIT LİSTESİ'!$B$4:$G$945,2,0)))</f>
        <v>344</v>
      </c>
      <c r="D102" s="274">
        <f>IF(ISERROR(VLOOKUP(B102,'KAYIT LİSTESİ'!$B$4:$G$945,3,0)),"",(VLOOKUP(B102,'KAYIT LİSTESİ'!$B$4:$G$945,3,0)))</f>
        <v>36161</v>
      </c>
      <c r="E102" s="275" t="str">
        <f>IF(ISERROR(VLOOKUP(B102,'KAYIT LİSTESİ'!$B$4:$G$945,4,0)),"",(VLOOKUP(B102,'KAYIT LİSTESİ'!$B$4:$G$945,4,0)))</f>
        <v>Ö.FARUK ARİ</v>
      </c>
      <c r="F102" s="275" t="str">
        <f>IF(ISERROR(VLOOKUP(B102,'KAYIT LİSTESİ'!$B$4:$G$945,5,0)),"",(VLOOKUP(B102,'KAYIT LİSTESİ'!$B$4:$G$945,5,0)))</f>
        <v>BATMAN</v>
      </c>
      <c r="G102" s="275"/>
      <c r="H102" s="276"/>
      <c r="K102" s="271">
        <v>6</v>
      </c>
      <c r="L102" s="272" t="s">
        <v>112</v>
      </c>
      <c r="M102" s="278">
        <f>IF(ISERROR(VLOOKUP(L102,'KAYIT LİSTESİ'!$B$4:$G$945,2,0)),"",(VLOOKUP(L102,'KAYIT LİSTESİ'!$B$4:$G$945,2,0)))</f>
        <v>305</v>
      </c>
      <c r="N102" s="279">
        <f>IF(ISERROR(VLOOKUP(L102,'KAYIT LİSTESİ'!$B$4:$G$945,3,0)),"",(VLOOKUP(L102,'KAYIT LİSTESİ'!$B$4:$G$945,3,0)))</f>
        <v>35796</v>
      </c>
      <c r="O102" s="280" t="str">
        <f>IF(ISERROR(VLOOKUP(L102,'KAYIT LİSTESİ'!$B$4:$G$945,4,0)),"",(VLOOKUP(L102,'KAYIT LİSTESİ'!$B$4:$G$945,4,0)))</f>
        <v>FERHAT KALENDER</v>
      </c>
      <c r="P102" s="280" t="str">
        <f>IF(ISERROR(VLOOKUP(L102,'KAYIT LİSTESİ'!$B$4:$G$945,5,0)),"",(VLOOKUP(L102,'KAYIT LİSTESİ'!$B$4:$G$945,5,0)))</f>
        <v>ELAZIĞ</v>
      </c>
      <c r="Q102" s="281"/>
    </row>
    <row r="103" spans="1:17" ht="27.75" customHeight="1">
      <c r="A103" s="271">
        <v>8</v>
      </c>
      <c r="B103" s="272" t="s">
        <v>293</v>
      </c>
      <c r="C103" s="273">
        <f>IF(ISERROR(VLOOKUP(B103,'KAYIT LİSTESİ'!$B$4:$G$945,2,0)),"",(VLOOKUP(B103,'KAYIT LİSTESİ'!$B$4:$G$945,2,0)))</f>
        <v>285</v>
      </c>
      <c r="D103" s="274">
        <f>IF(ISERROR(VLOOKUP(B103,'KAYIT LİSTESİ'!$B$4:$G$945,3,0)),"",(VLOOKUP(B103,'KAYIT LİSTESİ'!$B$4:$G$945,3,0)))</f>
        <v>36418</v>
      </c>
      <c r="E103" s="275" t="str">
        <f>IF(ISERROR(VLOOKUP(B103,'KAYIT LİSTESİ'!$B$4:$G$945,4,0)),"",(VLOOKUP(B103,'KAYIT LİSTESİ'!$B$4:$G$945,4,0)))</f>
        <v>OSMAN VARKAN</v>
      </c>
      <c r="F103" s="275" t="str">
        <f>IF(ISERROR(VLOOKUP(B103,'KAYIT LİSTESİ'!$B$4:$G$945,5,0)),"",(VLOOKUP(B103,'KAYIT LİSTESİ'!$B$4:$G$945,5,0)))</f>
        <v>MUŞ</v>
      </c>
      <c r="G103" s="275"/>
      <c r="H103" s="276"/>
      <c r="K103" s="271">
        <v>7</v>
      </c>
      <c r="L103" s="272" t="s">
        <v>113</v>
      </c>
      <c r="M103" s="278">
        <f>IF(ISERROR(VLOOKUP(L103,'KAYIT LİSTESİ'!$B$4:$G$945,2,0)),"",(VLOOKUP(L103,'KAYIT LİSTESİ'!$B$4:$G$945,2,0)))</f>
        <v>343</v>
      </c>
      <c r="N103" s="279">
        <f>IF(ISERROR(VLOOKUP(L103,'KAYIT LİSTESİ'!$B$4:$G$945,3,0)),"",(VLOOKUP(L103,'KAYIT LİSTESİ'!$B$4:$G$945,3,0)))</f>
        <v>36161</v>
      </c>
      <c r="O103" s="280" t="str">
        <f>IF(ISERROR(VLOOKUP(L103,'KAYIT LİSTESİ'!$B$4:$G$945,4,0)),"",(VLOOKUP(L103,'KAYIT LİSTESİ'!$B$4:$G$945,4,0)))</f>
        <v>SEDAT AL</v>
      </c>
      <c r="P103" s="280" t="str">
        <f>IF(ISERROR(VLOOKUP(L103,'KAYIT LİSTESİ'!$B$4:$G$945,5,0)),"",(VLOOKUP(L103,'KAYIT LİSTESİ'!$B$4:$G$945,5,0)))</f>
        <v>BATMAN</v>
      </c>
      <c r="Q103" s="281"/>
    </row>
    <row r="104" spans="1:17" ht="27.75" customHeight="1">
      <c r="A104" s="271">
        <v>9</v>
      </c>
      <c r="B104" s="272" t="s">
        <v>294</v>
      </c>
      <c r="C104" s="273">
        <f>IF(ISERROR(VLOOKUP(B104,'KAYIT LİSTESİ'!$B$4:$G$945,2,0)),"",(VLOOKUP(B104,'KAYIT LİSTESİ'!$B$4:$G$945,2,0)))</f>
        <v>292</v>
      </c>
      <c r="D104" s="274">
        <f>IF(ISERROR(VLOOKUP(B104,'KAYIT LİSTESİ'!$B$4:$G$945,3,0)),"",(VLOOKUP(B104,'KAYIT LİSTESİ'!$B$4:$G$945,3,0)))</f>
        <v>35796</v>
      </c>
      <c r="E104" s="275" t="str">
        <f>IF(ISERROR(VLOOKUP(B104,'KAYIT LİSTESİ'!$B$4:$G$945,4,0)),"",(VLOOKUP(B104,'KAYIT LİSTESİ'!$B$4:$G$945,4,0)))</f>
        <v>UMUT CANDAŞ YARAR</v>
      </c>
      <c r="F104" s="275" t="str">
        <f>IF(ISERROR(VLOOKUP(B104,'KAYIT LİSTESİ'!$B$4:$G$945,5,0)),"",(VLOOKUP(B104,'KAYIT LİSTESİ'!$B$4:$G$945,5,0)))</f>
        <v>TUNCELİ</v>
      </c>
      <c r="G104" s="275"/>
      <c r="H104" s="345"/>
      <c r="K104" s="271">
        <v>8</v>
      </c>
      <c r="L104" s="272" t="s">
        <v>114</v>
      </c>
      <c r="M104" s="278">
        <f>IF(ISERROR(VLOOKUP(L104,'KAYIT LİSTESİ'!$B$4:$G$945,2,0)),"",(VLOOKUP(L104,'KAYIT LİSTESİ'!$B$4:$G$945,2,0)))</f>
        <v>335</v>
      </c>
      <c r="N104" s="279">
        <f>IF(ISERROR(VLOOKUP(L104,'KAYIT LİSTESİ'!$B$4:$G$945,3,0)),"",(VLOOKUP(L104,'KAYIT LİSTESİ'!$B$4:$G$945,3,0)))</f>
        <v>36750</v>
      </c>
      <c r="O104" s="280" t="str">
        <f>IF(ISERROR(VLOOKUP(L104,'KAYIT LİSTESİ'!$B$4:$G$945,4,0)),"",(VLOOKUP(L104,'KAYIT LİSTESİ'!$B$4:$G$945,4,0)))</f>
        <v>ÇAYAN ENİŞ</v>
      </c>
      <c r="P104" s="280" t="str">
        <f>IF(ISERROR(VLOOKUP(L104,'KAYIT LİSTESİ'!$B$4:$G$945,5,0)),"",(VLOOKUP(L104,'KAYIT LİSTESİ'!$B$4:$G$945,5,0)))</f>
        <v>ERZİNCAN</v>
      </c>
      <c r="Q104" s="281"/>
    </row>
    <row r="105" spans="1:17" ht="27.75" customHeight="1">
      <c r="A105" s="271">
        <v>10</v>
      </c>
      <c r="B105" s="272" t="s">
        <v>295</v>
      </c>
      <c r="C105" s="273">
        <f>IF(ISERROR(VLOOKUP(B105,'KAYIT LİSTESİ'!$B$4:$G$945,2,0)),"",(VLOOKUP(B105,'KAYIT LİSTESİ'!$B$4:$G$945,2,0)))</f>
        <v>321</v>
      </c>
      <c r="D105" s="274">
        <f>IF(ISERROR(VLOOKUP(B105,'KAYIT LİSTESİ'!$B$4:$G$945,3,0)),"",(VLOOKUP(B105,'KAYIT LİSTESİ'!$B$4:$G$945,3,0)))</f>
        <v>35434</v>
      </c>
      <c r="E105" s="275" t="str">
        <f>IF(ISERROR(VLOOKUP(B105,'KAYIT LİSTESİ'!$B$4:$G$945,4,0)),"",(VLOOKUP(B105,'KAYIT LİSTESİ'!$B$4:$G$945,4,0)))</f>
        <v>FURKAN KERELTİ</v>
      </c>
      <c r="F105" s="275" t="str">
        <f>IF(ISERROR(VLOOKUP(B105,'KAYIT LİSTESİ'!$B$4:$G$945,5,0)),"",(VLOOKUP(B105,'KAYIT LİSTESİ'!$B$4:$G$945,5,0)))</f>
        <v>MARDİN</v>
      </c>
      <c r="G105" s="275"/>
      <c r="H105" s="276"/>
      <c r="K105" s="271">
        <v>9</v>
      </c>
      <c r="L105" s="272" t="s">
        <v>115</v>
      </c>
      <c r="M105" s="278">
        <f>IF(ISERROR(VLOOKUP(L105,'KAYIT LİSTESİ'!$B$4:$G$945,2,0)),"",(VLOOKUP(L105,'KAYIT LİSTESİ'!$B$4:$G$945,2,0)))</f>
        <v>276</v>
      </c>
      <c r="N105" s="279">
        <f>IF(ISERROR(VLOOKUP(L105,'KAYIT LİSTESİ'!$B$4:$G$945,3,0)),"",(VLOOKUP(L105,'KAYIT LİSTESİ'!$B$4:$G$945,3,0)))</f>
        <v>35477</v>
      </c>
      <c r="O105" s="280" t="str">
        <f>IF(ISERROR(VLOOKUP(L105,'KAYIT LİSTESİ'!$B$4:$G$945,4,0)),"",(VLOOKUP(L105,'KAYIT LİSTESİ'!$B$4:$G$945,4,0)))</f>
        <v>Ali Murtaza ERGÜN</v>
      </c>
      <c r="P105" s="280" t="str">
        <f>IF(ISERROR(VLOOKUP(L105,'KAYIT LİSTESİ'!$B$4:$G$945,5,0)),"",(VLOOKUP(L105,'KAYIT LİSTESİ'!$B$4:$G$945,5,0)))</f>
        <v>KİLİS</v>
      </c>
      <c r="Q105" s="281"/>
    </row>
    <row r="106" spans="1:17" ht="27.75" customHeight="1">
      <c r="A106" s="271">
        <v>11</v>
      </c>
      <c r="B106" s="272" t="s">
        <v>296</v>
      </c>
      <c r="C106" s="273">
        <f>IF(ISERROR(VLOOKUP(B106,'KAYIT LİSTESİ'!$B$4:$G$945,2,0)),"",(VLOOKUP(B106,'KAYIT LİSTESİ'!$B$4:$G$945,2,0)))</f>
        <v>359</v>
      </c>
      <c r="D106" s="274">
        <f>IF(ISERROR(VLOOKUP(B106,'KAYIT LİSTESİ'!$B$4:$G$945,3,0)),"",(VLOOKUP(B106,'KAYIT LİSTESİ'!$B$4:$G$945,3,0)))</f>
        <v>36395</v>
      </c>
      <c r="E106" s="275" t="str">
        <f>IF(ISERROR(VLOOKUP(B106,'KAYIT LİSTESİ'!$B$4:$G$945,4,0)),"",(VLOOKUP(B106,'KAYIT LİSTESİ'!$B$4:$G$945,4,0)))</f>
        <v>İsmail ACAR</v>
      </c>
      <c r="F106" s="275" t="str">
        <f>IF(ISERROR(VLOOKUP(B106,'KAYIT LİSTESİ'!$B$4:$G$945,5,0)),"",(VLOOKUP(B106,'KAYIT LİSTESİ'!$B$4:$G$945,5,0)))</f>
        <v>ERZURUM</v>
      </c>
      <c r="G106" s="275"/>
      <c r="H106" s="276"/>
      <c r="K106" s="271">
        <v>10</v>
      </c>
      <c r="L106" s="272" t="s">
        <v>116</v>
      </c>
      <c r="M106" s="278">
        <f>IF(ISERROR(VLOOKUP(L106,'KAYIT LİSTESİ'!$B$4:$G$945,2,0)),"",(VLOOKUP(L106,'KAYIT LİSTESİ'!$B$4:$G$945,2,0)))</f>
        <v>386</v>
      </c>
      <c r="N106" s="279">
        <f>IF(ISERROR(VLOOKUP(L106,'KAYIT LİSTESİ'!$B$4:$G$945,3,0)),"",(VLOOKUP(L106,'KAYIT LİSTESİ'!$B$4:$G$945,3,0)))</f>
        <v>35431</v>
      </c>
      <c r="O106" s="280" t="str">
        <f>IF(ISERROR(VLOOKUP(L106,'KAYIT LİSTESİ'!$B$4:$G$945,4,0)),"",(VLOOKUP(L106,'KAYIT LİSTESİ'!$B$4:$G$945,4,0)))</f>
        <v>EMRE DALKIRAN</v>
      </c>
      <c r="P106" s="280" t="str">
        <f>IF(ISERROR(VLOOKUP(L106,'KAYIT LİSTESİ'!$B$4:$G$945,5,0)),"",(VLOOKUP(L106,'KAYIT LİSTESİ'!$B$4:$G$945,5,0)))</f>
        <v>GAZİANTEP</v>
      </c>
      <c r="Q106" s="281"/>
    </row>
    <row r="107" spans="1:17" ht="27.75" customHeight="1">
      <c r="A107" s="271">
        <v>12</v>
      </c>
      <c r="B107" s="272" t="s">
        <v>297</v>
      </c>
      <c r="C107" s="273">
        <f>IF(ISERROR(VLOOKUP(B107,'KAYIT LİSTESİ'!$B$4:$G$945,2,0)),"",(VLOOKUP(B107,'KAYIT LİSTESİ'!$B$4:$G$945,2,0)))</f>
      </c>
      <c r="D107" s="274">
        <f>IF(ISERROR(VLOOKUP(B107,'KAYIT LİSTESİ'!$B$4:$G$945,3,0)),"",(VLOOKUP(B107,'KAYIT LİSTESİ'!$B$4:$G$945,3,0)))</f>
      </c>
      <c r="E107" s="275">
        <f>IF(ISERROR(VLOOKUP(B107,'KAYIT LİSTESİ'!$B$4:$G$945,4,0)),"",(VLOOKUP(B107,'KAYIT LİSTESİ'!$B$4:$G$945,4,0)))</f>
      </c>
      <c r="F107" s="275">
        <f>IF(ISERROR(VLOOKUP(B107,'KAYIT LİSTESİ'!$B$4:$G$945,5,0)),"",(VLOOKUP(B107,'KAYIT LİSTESİ'!$B$4:$G$945,5,0)))</f>
      </c>
      <c r="G107" s="275"/>
      <c r="H107" s="276"/>
      <c r="K107" s="271">
        <v>11</v>
      </c>
      <c r="L107" s="272" t="s">
        <v>117</v>
      </c>
      <c r="M107" s="278">
        <f>IF(ISERROR(VLOOKUP(L107,'KAYIT LİSTESİ'!$B$4:$G$945,2,0)),"",(VLOOKUP(L107,'KAYIT LİSTESİ'!$B$4:$G$945,2,0)))</f>
        <v>400</v>
      </c>
      <c r="N107" s="279">
        <f>IF(ISERROR(VLOOKUP(L107,'KAYIT LİSTESİ'!$B$4:$G$945,3,0)),"",(VLOOKUP(L107,'KAYIT LİSTESİ'!$B$4:$G$945,3,0)))</f>
        <v>36526</v>
      </c>
      <c r="O107" s="280" t="str">
        <f>IF(ISERROR(VLOOKUP(L107,'KAYIT LİSTESİ'!$B$4:$G$945,4,0)),"",(VLOOKUP(L107,'KAYIT LİSTESİ'!$B$4:$G$945,4,0)))</f>
        <v>İSHAK GÖR</v>
      </c>
      <c r="P107" s="280" t="str">
        <f>IF(ISERROR(VLOOKUP(L107,'KAYIT LİSTESİ'!$B$4:$G$945,5,0)),"",(VLOOKUP(L107,'KAYIT LİSTESİ'!$B$4:$G$945,5,0)))</f>
        <v>ŞANLIURFA</v>
      </c>
      <c r="Q107" s="281"/>
    </row>
    <row r="108" spans="1:17" ht="27.75" customHeight="1">
      <c r="A108" s="344" t="s">
        <v>17</v>
      </c>
      <c r="B108" s="345"/>
      <c r="C108" s="345"/>
      <c r="D108" s="345"/>
      <c r="E108" s="345"/>
      <c r="F108" s="345"/>
      <c r="G108" s="345"/>
      <c r="H108" s="276"/>
      <c r="K108" s="271">
        <v>12</v>
      </c>
      <c r="L108" s="272" t="s">
        <v>118</v>
      </c>
      <c r="M108" s="278">
        <f>IF(ISERROR(VLOOKUP(L108,'KAYIT LİSTESİ'!$B$4:$G$945,2,0)),"",(VLOOKUP(L108,'KAYIT LİSTESİ'!$B$4:$G$945,2,0)))</f>
        <v>371</v>
      </c>
      <c r="N108" s="279">
        <f>IF(ISERROR(VLOOKUP(L108,'KAYIT LİSTESİ'!$B$4:$G$945,3,0)),"",(VLOOKUP(L108,'KAYIT LİSTESİ'!$B$4:$G$945,3,0)))</f>
        <v>36831</v>
      </c>
      <c r="O108" s="280" t="str">
        <f>IF(ISERROR(VLOOKUP(L108,'KAYIT LİSTESİ'!$B$4:$G$945,4,0)),"",(VLOOKUP(L108,'KAYIT LİSTESİ'!$B$4:$G$945,4,0)))</f>
        <v>MAZLUM ALP</v>
      </c>
      <c r="P108" s="280" t="str">
        <f>IF(ISERROR(VLOOKUP(L108,'KAYIT LİSTESİ'!$B$4:$G$945,5,0)),"",(VLOOKUP(L108,'KAYIT LİSTESİ'!$B$4:$G$945,5,0)))</f>
        <v>HAKKARİ</v>
      </c>
      <c r="Q108" s="281"/>
    </row>
    <row r="109" spans="1:17" ht="27.75" customHeight="1">
      <c r="A109" s="271">
        <v>1</v>
      </c>
      <c r="B109" s="272" t="s">
        <v>298</v>
      </c>
      <c r="C109" s="273">
        <f>IF(ISERROR(VLOOKUP(B109,'KAYIT LİSTESİ'!$B$4:$G$945,2,0)),"",(VLOOKUP(B109,'KAYIT LİSTESİ'!$B$4:$G$945,2,0)))</f>
        <v>337</v>
      </c>
      <c r="D109" s="274">
        <f>IF(ISERROR(VLOOKUP(B109,'KAYIT LİSTESİ'!$B$4:$G$945,3,0)),"",(VLOOKUP(B109,'KAYIT LİSTESİ'!$B$4:$G$945,3,0)))</f>
        <v>36293</v>
      </c>
      <c r="E109" s="275" t="str">
        <f>IF(ISERROR(VLOOKUP(B109,'KAYIT LİSTESİ'!$B$4:$G$945,4,0)),"",(VLOOKUP(B109,'KAYIT LİSTESİ'!$B$4:$G$945,4,0)))</f>
        <v>ABDULLAH ÖZDEMİR</v>
      </c>
      <c r="F109" s="275" t="str">
        <f>IF(ISERROR(VLOOKUP(B109,'KAYIT LİSTESİ'!$B$4:$G$945,5,0)),"",(VLOOKUP(B109,'KAYIT LİSTESİ'!$B$4:$G$945,5,0)))</f>
        <v>ERZİNCAN</v>
      </c>
      <c r="G109" s="275"/>
      <c r="H109" s="276"/>
      <c r="K109" s="271">
        <v>13</v>
      </c>
      <c r="L109" s="272" t="s">
        <v>119</v>
      </c>
      <c r="M109" s="278">
        <f>IF(ISERROR(VLOOKUP(L109,'KAYIT LİSTESİ'!$B$4:$G$945,2,0)),"",(VLOOKUP(L109,'KAYIT LİSTESİ'!$B$4:$G$945,2,0)))</f>
        <v>261</v>
      </c>
      <c r="N109" s="279">
        <f>IF(ISERROR(VLOOKUP(L109,'KAYIT LİSTESİ'!$B$4:$G$945,3,0)),"",(VLOOKUP(L109,'KAYIT LİSTESİ'!$B$4:$G$945,3,0)))</f>
        <v>36371</v>
      </c>
      <c r="O109" s="280" t="str">
        <f>IF(ISERROR(VLOOKUP(L109,'KAYIT LİSTESİ'!$B$4:$G$945,4,0)),"",(VLOOKUP(L109,'KAYIT LİSTESİ'!$B$4:$G$945,4,0)))</f>
        <v>M.FATİH TİRYAKİ</v>
      </c>
      <c r="P109" s="280" t="str">
        <f>IF(ISERROR(VLOOKUP(L109,'KAYIT LİSTESİ'!$B$4:$G$945,5,0)),"",(VLOOKUP(L109,'KAYIT LİSTESİ'!$B$4:$G$945,5,0)))</f>
        <v>BİNGÖL</v>
      </c>
      <c r="Q109" s="281"/>
    </row>
    <row r="110" spans="1:17" ht="27.75" customHeight="1">
      <c r="A110" s="271">
        <v>2</v>
      </c>
      <c r="B110" s="272" t="s">
        <v>299</v>
      </c>
      <c r="C110" s="273">
        <f>IF(ISERROR(VLOOKUP(B110,'KAYIT LİSTESİ'!$B$4:$G$945,2,0)),"",(VLOOKUP(B110,'KAYIT LİSTESİ'!$B$4:$G$945,2,0)))</f>
        <v>278</v>
      </c>
      <c r="D110" s="274">
        <f>IF(ISERROR(VLOOKUP(B110,'KAYIT LİSTESİ'!$B$4:$G$945,3,0)),"",(VLOOKUP(B110,'KAYIT LİSTESİ'!$B$4:$G$945,3,0)))</f>
        <v>35619</v>
      </c>
      <c r="E110" s="275" t="str">
        <f>IF(ISERROR(VLOOKUP(B110,'KAYIT LİSTESİ'!$B$4:$G$945,4,0)),"",(VLOOKUP(B110,'KAYIT LİSTESİ'!$B$4:$G$945,4,0)))</f>
        <v>Ahmet Can ELMALI</v>
      </c>
      <c r="F110" s="275" t="str">
        <f>IF(ISERROR(VLOOKUP(B110,'KAYIT LİSTESİ'!$B$4:$G$945,5,0)),"",(VLOOKUP(B110,'KAYIT LİSTESİ'!$B$4:$G$945,5,0)))</f>
        <v>KİLİS</v>
      </c>
      <c r="G110" s="275"/>
      <c r="H110" s="276"/>
      <c r="K110" s="271">
        <v>14</v>
      </c>
      <c r="L110" s="272" t="s">
        <v>120</v>
      </c>
      <c r="M110" s="278">
        <f>IF(ISERROR(VLOOKUP(L110,'KAYIT LİSTESİ'!$B$4:$G$945,2,0)),"",(VLOOKUP(L110,'KAYIT LİSTESİ'!$B$4:$G$945,2,0)))</f>
        <v>297</v>
      </c>
      <c r="N110" s="279">
        <f>IF(ISERROR(VLOOKUP(L110,'KAYIT LİSTESİ'!$B$4:$G$945,3,0)),"",(VLOOKUP(L110,'KAYIT LİSTESİ'!$B$4:$G$945,3,0)))</f>
        <v>35900</v>
      </c>
      <c r="O110" s="280" t="str">
        <f>IF(ISERROR(VLOOKUP(L110,'KAYIT LİSTESİ'!$B$4:$G$945,4,0)),"",(VLOOKUP(L110,'KAYIT LİSTESİ'!$B$4:$G$945,4,0)))</f>
        <v>ABDURRAHİM CİDAN</v>
      </c>
      <c r="P110" s="280" t="str">
        <f>IF(ISERROR(VLOOKUP(L110,'KAYIT LİSTESİ'!$B$4:$G$945,5,0)),"",(VLOOKUP(L110,'KAYIT LİSTESİ'!$B$4:$G$945,5,0)))</f>
        <v>VAN</v>
      </c>
      <c r="Q110" s="281"/>
    </row>
    <row r="111" spans="1:17" ht="27.75" customHeight="1">
      <c r="A111" s="271">
        <v>3</v>
      </c>
      <c r="B111" s="272" t="s">
        <v>300</v>
      </c>
      <c r="C111" s="273">
        <f>IF(ISERROR(VLOOKUP(B111,'KAYIT LİSTESİ'!$B$4:$G$945,2,0)),"",(VLOOKUP(B111,'KAYIT LİSTESİ'!$B$4:$G$945,2,0)))</f>
        <v>388</v>
      </c>
      <c r="D111" s="274">
        <f>IF(ISERROR(VLOOKUP(B111,'KAYIT LİSTESİ'!$B$4:$G$945,3,0)),"",(VLOOKUP(B111,'KAYIT LİSTESİ'!$B$4:$G$945,3,0)))</f>
        <v>35431</v>
      </c>
      <c r="E111" s="275" t="str">
        <f>IF(ISERROR(VLOOKUP(B111,'KAYIT LİSTESİ'!$B$4:$G$945,4,0)),"",(VLOOKUP(B111,'KAYIT LİSTESİ'!$B$4:$G$945,4,0)))</f>
        <v>TEKİN YALÇIN</v>
      </c>
      <c r="F111" s="275" t="str">
        <f>IF(ISERROR(VLOOKUP(B111,'KAYIT LİSTESİ'!$B$4:$G$945,5,0)),"",(VLOOKUP(B111,'KAYIT LİSTESİ'!$B$4:$G$945,5,0)))</f>
        <v>GAZİANTEP</v>
      </c>
      <c r="G111" s="275"/>
      <c r="H111" s="276"/>
      <c r="K111" s="271">
        <v>15</v>
      </c>
      <c r="L111" s="272" t="s">
        <v>121</v>
      </c>
      <c r="M111" s="278">
        <f>IF(ISERROR(VLOOKUP(L111,'KAYIT LİSTESİ'!$B$4:$G$945,2,0)),"",(VLOOKUP(L111,'KAYIT LİSTESİ'!$B$4:$G$945,2,0)))</f>
        <v>393</v>
      </c>
      <c r="N111" s="279">
        <f>IF(ISERROR(VLOOKUP(L111,'KAYIT LİSTESİ'!$B$4:$G$945,3,0)),"",(VLOOKUP(L111,'KAYIT LİSTESİ'!$B$4:$G$945,3,0)))</f>
        <v>35796</v>
      </c>
      <c r="O111" s="280" t="str">
        <f>IF(ISERROR(VLOOKUP(L111,'KAYIT LİSTESİ'!$B$4:$G$945,4,0)),"",(VLOOKUP(L111,'KAYIT LİSTESİ'!$B$4:$G$945,4,0)))</f>
        <v>M.ALİ ŞENTÜRK</v>
      </c>
      <c r="P111" s="280" t="str">
        <f>IF(ISERROR(VLOOKUP(L111,'KAYIT LİSTESİ'!$B$4:$G$945,5,0)),"",(VLOOKUP(L111,'KAYIT LİSTESİ'!$B$4:$G$945,5,0)))</f>
        <v>ARDAHAN</v>
      </c>
      <c r="Q111" s="281"/>
    </row>
    <row r="112" spans="1:17" ht="27.75" customHeight="1">
      <c r="A112" s="271">
        <v>4</v>
      </c>
      <c r="B112" s="272" t="s">
        <v>301</v>
      </c>
      <c r="C112" s="273">
        <f>IF(ISERROR(VLOOKUP(B112,'KAYIT LİSTESİ'!$B$4:$G$945,2,0)),"",(VLOOKUP(B112,'KAYIT LİSTESİ'!$B$4:$G$945,2,0)))</f>
        <v>403</v>
      </c>
      <c r="D112" s="274">
        <f>IF(ISERROR(VLOOKUP(B112,'KAYIT LİSTESİ'!$B$4:$G$945,3,0)),"",(VLOOKUP(B112,'KAYIT LİSTESİ'!$B$4:$G$945,3,0)))</f>
        <v>0</v>
      </c>
      <c r="E112" s="275">
        <f>IF(ISERROR(VLOOKUP(B112,'KAYIT LİSTESİ'!$B$4:$G$945,4,0)),"",(VLOOKUP(B112,'KAYIT LİSTESİ'!$B$4:$G$945,4,0)))</f>
        <v>0</v>
      </c>
      <c r="F112" s="275" t="str">
        <f>IF(ISERROR(VLOOKUP(B112,'KAYIT LİSTESİ'!$B$4:$G$945,5,0)),"",(VLOOKUP(B112,'KAYIT LİSTESİ'!$B$4:$G$945,5,0)))</f>
        <v>ŞANLIURFA</v>
      </c>
      <c r="G112" s="275"/>
      <c r="H112" s="276"/>
      <c r="K112" s="271">
        <v>16</v>
      </c>
      <c r="L112" s="272" t="s">
        <v>122</v>
      </c>
      <c r="M112" s="278">
        <f>IF(ISERROR(VLOOKUP(L112,'KAYIT LİSTESİ'!$B$4:$G$945,2,0)),"",(VLOOKUP(L112,'KAYIT LİSTESİ'!$B$4:$G$945,2,0)))</f>
        <v>290</v>
      </c>
      <c r="N112" s="279">
        <f>IF(ISERROR(VLOOKUP(L112,'KAYIT LİSTESİ'!$B$4:$G$945,3,0)),"",(VLOOKUP(L112,'KAYIT LİSTESİ'!$B$4:$G$945,3,0)))</f>
        <v>36161</v>
      </c>
      <c r="O112" s="280" t="str">
        <f>IF(ISERROR(VLOOKUP(L112,'KAYIT LİSTESİ'!$B$4:$G$945,4,0)),"",(VLOOKUP(L112,'KAYIT LİSTESİ'!$B$4:$G$945,4,0)))</f>
        <v>ŞİYAR MUNZUR GÜVEN</v>
      </c>
      <c r="P112" s="280" t="str">
        <f>IF(ISERROR(VLOOKUP(L112,'KAYIT LİSTESİ'!$B$4:$G$945,5,0)),"",(VLOOKUP(L112,'KAYIT LİSTESİ'!$B$4:$G$945,5,0)))</f>
        <v>TUNCELİ</v>
      </c>
      <c r="Q112" s="281"/>
    </row>
    <row r="113" spans="1:17" ht="27.75" customHeight="1">
      <c r="A113" s="271">
        <v>5</v>
      </c>
      <c r="B113" s="272" t="s">
        <v>302</v>
      </c>
      <c r="C113" s="273">
        <f>IF(ISERROR(VLOOKUP(B113,'KAYIT LİSTESİ'!$B$4:$G$945,2,0)),"",(VLOOKUP(B113,'KAYIT LİSTESİ'!$B$4:$G$945,2,0)))</f>
        <v>373</v>
      </c>
      <c r="D113" s="274">
        <f>IF(ISERROR(VLOOKUP(B113,'KAYIT LİSTESİ'!$B$4:$G$945,3,0)),"",(VLOOKUP(B113,'KAYIT LİSTESİ'!$B$4:$G$945,3,0)))</f>
        <v>36605</v>
      </c>
      <c r="E113" s="275" t="str">
        <f>IF(ISERROR(VLOOKUP(B113,'KAYIT LİSTESİ'!$B$4:$G$945,4,0)),"",(VLOOKUP(B113,'KAYIT LİSTESİ'!$B$4:$G$945,4,0)))</f>
        <v>VELAT AKAN</v>
      </c>
      <c r="F113" s="275" t="str">
        <f>IF(ISERROR(VLOOKUP(B113,'KAYIT LİSTESİ'!$B$4:$G$945,5,0)),"",(VLOOKUP(B113,'KAYIT LİSTESİ'!$B$4:$G$945,5,0)))</f>
        <v>HAKKARİ</v>
      </c>
      <c r="G113" s="275"/>
      <c r="H113" s="276"/>
      <c r="K113" s="271">
        <v>17</v>
      </c>
      <c r="L113" s="272" t="s">
        <v>123</v>
      </c>
      <c r="M113" s="278">
        <f>IF(ISERROR(VLOOKUP(L113,'KAYIT LİSTESİ'!$B$4:$G$945,2,0)),"",(VLOOKUP(L113,'KAYIT LİSTESİ'!$B$4:$G$945,2,0)))</f>
        <v>364</v>
      </c>
      <c r="N113" s="279">
        <f>IF(ISERROR(VLOOKUP(L113,'KAYIT LİSTESİ'!$B$4:$G$945,3,0)),"",(VLOOKUP(L113,'KAYIT LİSTESİ'!$B$4:$G$945,3,0)))</f>
        <v>36607</v>
      </c>
      <c r="O113" s="280" t="str">
        <f>IF(ISERROR(VLOOKUP(L113,'KAYIT LİSTESİ'!$B$4:$G$945,4,0)),"",(VLOOKUP(L113,'KAYIT LİSTESİ'!$B$4:$G$945,4,0)))</f>
        <v>FIRAT DEMIR</v>
      </c>
      <c r="P113" s="280" t="str">
        <f>IF(ISERROR(VLOOKUP(L113,'KAYIT LİSTESİ'!$B$4:$G$945,5,0)),"",(VLOOKUP(L113,'KAYIT LİSTESİ'!$B$4:$G$945,5,0)))</f>
        <v>DİYARBAKIR</v>
      </c>
      <c r="Q113" s="281"/>
    </row>
    <row r="114" spans="1:17" ht="27.75" customHeight="1">
      <c r="A114" s="271">
        <v>6</v>
      </c>
      <c r="B114" s="272" t="s">
        <v>303</v>
      </c>
      <c r="C114" s="273">
        <f>IF(ISERROR(VLOOKUP(B114,'KAYIT LİSTESİ'!$B$4:$G$945,2,0)),"",(VLOOKUP(B114,'KAYIT LİSTESİ'!$B$4:$G$945,2,0)))</f>
        <v>263</v>
      </c>
      <c r="D114" s="274">
        <f>IF(ISERROR(VLOOKUP(B114,'KAYIT LİSTESİ'!$B$4:$G$945,3,0)),"",(VLOOKUP(B114,'KAYIT LİSTESİ'!$B$4:$G$945,3,0)))</f>
        <v>35867</v>
      </c>
      <c r="E114" s="275" t="str">
        <f>IF(ISERROR(VLOOKUP(B114,'KAYIT LİSTESİ'!$B$4:$G$945,4,0)),"",(VLOOKUP(B114,'KAYIT LİSTESİ'!$B$4:$G$945,4,0)))</f>
        <v>A.MUTALİP BAYNAL</v>
      </c>
      <c r="F114" s="275" t="str">
        <f>IF(ISERROR(VLOOKUP(B114,'KAYIT LİSTESİ'!$B$4:$G$945,5,0)),"",(VLOOKUP(B114,'KAYIT LİSTESİ'!$B$4:$G$945,5,0)))</f>
        <v>BİNGÖL</v>
      </c>
      <c r="G114" s="275"/>
      <c r="H114" s="276"/>
      <c r="K114" s="271">
        <v>18</v>
      </c>
      <c r="L114" s="272" t="s">
        <v>124</v>
      </c>
      <c r="M114" s="278">
        <f>IF(ISERROR(VLOOKUP(L114,'KAYIT LİSTESİ'!$B$4:$G$945,2,0)),"",(VLOOKUP(L114,'KAYIT LİSTESİ'!$B$4:$G$945,2,0)))</f>
        <v>319</v>
      </c>
      <c r="N114" s="279">
        <f>IF(ISERROR(VLOOKUP(L114,'KAYIT LİSTESİ'!$B$4:$G$945,3,0)),"",(VLOOKUP(L114,'KAYIT LİSTESİ'!$B$4:$G$945,3,0)))</f>
        <v>36184</v>
      </c>
      <c r="O114" s="280" t="str">
        <f>IF(ISERROR(VLOOKUP(L114,'KAYIT LİSTESİ'!$B$4:$G$945,4,0)),"",(VLOOKUP(L114,'KAYIT LİSTESİ'!$B$4:$G$945,4,0)))</f>
        <v>ÇEÇEN BARIK</v>
      </c>
      <c r="P114" s="280" t="str">
        <f>IF(ISERROR(VLOOKUP(L114,'KAYIT LİSTESİ'!$B$4:$G$945,5,0)),"",(VLOOKUP(L114,'KAYIT LİSTESİ'!$B$4:$G$945,5,0)))</f>
        <v>MARDİN</v>
      </c>
      <c r="Q114" s="281"/>
    </row>
    <row r="115" spans="1:17" ht="24.75" customHeight="1">
      <c r="A115" s="271">
        <v>7</v>
      </c>
      <c r="B115" s="272" t="s">
        <v>304</v>
      </c>
      <c r="C115" s="273">
        <f>IF(ISERROR(VLOOKUP(B115,'KAYIT LİSTESİ'!$B$4:$G$945,2,0)),"",(VLOOKUP(B115,'KAYIT LİSTESİ'!$B$4:$G$945,2,0)))</f>
        <v>299</v>
      </c>
      <c r="D115" s="274">
        <f>IF(ISERROR(VLOOKUP(B115,'KAYIT LİSTESİ'!$B$4:$G$945,3,0)),"",(VLOOKUP(B115,'KAYIT LİSTESİ'!$B$4:$G$945,3,0)))</f>
        <v>35499</v>
      </c>
      <c r="E115" s="275" t="str">
        <f>IF(ISERROR(VLOOKUP(B115,'KAYIT LİSTESİ'!$B$4:$G$945,4,0)),"",(VLOOKUP(B115,'KAYIT LİSTESİ'!$B$4:$G$945,4,0)))</f>
        <v>CAHİT CİNGÖZ</v>
      </c>
      <c r="F115" s="275" t="str">
        <f>IF(ISERROR(VLOOKUP(B115,'KAYIT LİSTESİ'!$B$4:$G$945,5,0)),"",(VLOOKUP(B115,'KAYIT LİSTESİ'!$B$4:$G$945,5,0)))</f>
        <v>VAN</v>
      </c>
      <c r="G115" s="275"/>
      <c r="H115" s="276"/>
      <c r="K115" s="271">
        <v>19</v>
      </c>
      <c r="L115" s="272" t="s">
        <v>125</v>
      </c>
      <c r="M115" s="278">
        <f>IF(ISERROR(VLOOKUP(L115,'KAYIT LİSTESİ'!$B$4:$G$945,2,0)),"",(VLOOKUP(L115,'KAYIT LİSTESİ'!$B$4:$G$945,2,0)))</f>
        <v>378</v>
      </c>
      <c r="N115" s="279">
        <f>IF(ISERROR(VLOOKUP(L115,'KAYIT LİSTESİ'!$B$4:$G$945,3,0)),"",(VLOOKUP(L115,'KAYIT LİSTESİ'!$B$4:$G$945,3,0)))</f>
        <v>35540</v>
      </c>
      <c r="O115" s="280" t="str">
        <f>IF(ISERROR(VLOOKUP(L115,'KAYIT LİSTESİ'!$B$4:$G$945,4,0)),"",(VLOOKUP(L115,'KAYIT LİSTESİ'!$B$4:$G$945,4,0)))</f>
        <v>AVNİ KARADAĞ</v>
      </c>
      <c r="P115" s="280" t="str">
        <f>IF(ISERROR(VLOOKUP(L115,'KAYIT LİSTESİ'!$B$4:$G$945,5,0)),"",(VLOOKUP(L115,'KAYIT LİSTESİ'!$B$4:$G$945,5,0)))</f>
        <v>MALATYA</v>
      </c>
      <c r="Q115" s="281"/>
    </row>
    <row r="116" spans="1:17" ht="24.75" customHeight="1">
      <c r="A116" s="271">
        <v>8</v>
      </c>
      <c r="B116" s="272" t="s">
        <v>305</v>
      </c>
      <c r="C116" s="273">
        <f>IF(ISERROR(VLOOKUP(B116,'KAYIT LİSTESİ'!$B$4:$G$945,2,0)),"",(VLOOKUP(B116,'KAYIT LİSTESİ'!$B$4:$G$945,2,0)))</f>
        <v>366</v>
      </c>
      <c r="D116" s="274">
        <f>IF(ISERROR(VLOOKUP(B116,'KAYIT LİSTESİ'!$B$4:$G$945,3,0)),"",(VLOOKUP(B116,'KAYIT LİSTESİ'!$B$4:$G$945,3,0)))</f>
        <v>35810</v>
      </c>
      <c r="E116" s="275" t="str">
        <f>IF(ISERROR(VLOOKUP(B116,'KAYIT LİSTESİ'!$B$4:$G$945,4,0)),"",(VLOOKUP(B116,'KAYIT LİSTESİ'!$B$4:$G$945,4,0)))</f>
        <v>DEVRAN ÖZMEZ</v>
      </c>
      <c r="F116" s="275" t="str">
        <f>IF(ISERROR(VLOOKUP(B116,'KAYIT LİSTESİ'!$B$4:$G$945,5,0)),"",(VLOOKUP(B116,'KAYIT LİSTESİ'!$B$4:$G$945,5,0)))</f>
        <v>DİYARBAKIR</v>
      </c>
      <c r="G116" s="275"/>
      <c r="H116" s="276"/>
      <c r="K116" s="271">
        <v>20</v>
      </c>
      <c r="L116" s="272" t="s">
        <v>126</v>
      </c>
      <c r="M116" s="278">
        <f>IF(ISERROR(VLOOKUP(L116,'KAYIT LİSTESİ'!$B$4:$G$945,2,0)),"",(VLOOKUP(L116,'KAYIT LİSTESİ'!$B$4:$G$945,2,0)))</f>
        <v>409</v>
      </c>
      <c r="N116" s="279">
        <f>IF(ISERROR(VLOOKUP(L116,'KAYIT LİSTESİ'!$B$4:$G$945,3,0)),"",(VLOOKUP(L116,'KAYIT LİSTESİ'!$B$4:$G$945,3,0)))</f>
        <v>36605</v>
      </c>
      <c r="O116" s="280" t="str">
        <f>IF(ISERROR(VLOOKUP(L116,'KAYIT LİSTESİ'!$B$4:$G$945,4,0)),"",(VLOOKUP(L116,'KAYIT LİSTESİ'!$B$4:$G$945,4,0)))</f>
        <v>M. NUR YARICI</v>
      </c>
      <c r="P116" s="280" t="str">
        <f>IF(ISERROR(VLOOKUP(L116,'KAYIT LİSTESİ'!$B$4:$G$945,5,0)),"",(VLOOKUP(L116,'KAYIT LİSTESİ'!$B$4:$G$945,5,0)))</f>
        <v>IĞDIR</v>
      </c>
      <c r="Q116" s="281"/>
    </row>
    <row r="117" spans="1:17" ht="24.75" customHeight="1">
      <c r="A117" s="271">
        <v>9</v>
      </c>
      <c r="B117" s="272" t="s">
        <v>306</v>
      </c>
      <c r="C117" s="273">
        <f>IF(ISERROR(VLOOKUP(B117,'KAYIT LİSTESİ'!$B$4:$G$945,2,0)),"",(VLOOKUP(B117,'KAYIT LİSTESİ'!$B$4:$G$945,2,0)))</f>
        <v>380</v>
      </c>
      <c r="D117" s="274">
        <f>IF(ISERROR(VLOOKUP(B117,'KAYIT LİSTESİ'!$B$4:$G$945,3,0)),"",(VLOOKUP(B117,'KAYIT LİSTESİ'!$B$4:$G$945,3,0)))</f>
        <v>35431</v>
      </c>
      <c r="E117" s="275" t="str">
        <f>IF(ISERROR(VLOOKUP(B117,'KAYIT LİSTESİ'!$B$4:$G$945,4,0)),"",(VLOOKUP(B117,'KAYIT LİSTESİ'!$B$4:$G$945,4,0)))</f>
        <v>SALİH KORKMAZ</v>
      </c>
      <c r="F117" s="275" t="str">
        <f>IF(ISERROR(VLOOKUP(B117,'KAYIT LİSTESİ'!$B$4:$G$945,5,0)),"",(VLOOKUP(B117,'KAYIT LİSTESİ'!$B$4:$G$945,5,0)))</f>
        <v>MALATYA</v>
      </c>
      <c r="G117" s="275"/>
      <c r="H117" s="337"/>
      <c r="K117" s="271">
        <v>21</v>
      </c>
      <c r="L117" s="272" t="s">
        <v>264</v>
      </c>
      <c r="M117" s="278">
        <f>IF(ISERROR(VLOOKUP(L117,'KAYIT LİSTESİ'!$B$4:$G$945,2,0)),"",(VLOOKUP(L117,'KAYIT LİSTESİ'!$B$4:$G$945,2,0)))</f>
        <v>283</v>
      </c>
      <c r="N117" s="279">
        <f>IF(ISERROR(VLOOKUP(L117,'KAYIT LİSTESİ'!$B$4:$G$945,3,0)),"",(VLOOKUP(L117,'KAYIT LİSTESİ'!$B$4:$G$945,3,0)))</f>
        <v>35546</v>
      </c>
      <c r="O117" s="280" t="str">
        <f>IF(ISERROR(VLOOKUP(L117,'KAYIT LİSTESİ'!$B$4:$G$945,4,0)),"",(VLOOKUP(L117,'KAYIT LİSTESİ'!$B$4:$G$945,4,0)))</f>
        <v>ŞENOL ŞEN</v>
      </c>
      <c r="P117" s="280" t="str">
        <f>IF(ISERROR(VLOOKUP(L117,'KAYIT LİSTESİ'!$B$4:$G$945,5,0)),"",(VLOOKUP(L117,'KAYIT LİSTESİ'!$B$4:$G$945,5,0)))</f>
        <v>MUŞ</v>
      </c>
      <c r="Q117" s="281"/>
    </row>
    <row r="118" spans="1:17" ht="24.75" customHeight="1">
      <c r="A118" s="271">
        <v>10</v>
      </c>
      <c r="B118" s="272" t="s">
        <v>307</v>
      </c>
      <c r="C118" s="273">
        <f>IF(ISERROR(VLOOKUP(B118,'KAYIT LİSTESİ'!$B$4:$G$945,2,0)),"",(VLOOKUP(B118,'KAYIT LİSTESİ'!$B$4:$G$945,2,0)))</f>
        <v>395</v>
      </c>
      <c r="D118" s="274">
        <f>IF(ISERROR(VLOOKUP(B118,'KAYIT LİSTESİ'!$B$4:$G$945,3,0)),"",(VLOOKUP(B118,'KAYIT LİSTESİ'!$B$4:$G$945,3,0)))</f>
        <v>35796</v>
      </c>
      <c r="E118" s="275" t="str">
        <f>IF(ISERROR(VLOOKUP(B118,'KAYIT LİSTESİ'!$B$4:$G$945,4,0)),"",(VLOOKUP(B118,'KAYIT LİSTESİ'!$B$4:$G$945,4,0)))</f>
        <v>MURAT ZENCİRCİ</v>
      </c>
      <c r="F118" s="275" t="str">
        <f>IF(ISERROR(VLOOKUP(B118,'KAYIT LİSTESİ'!$B$4:$G$945,5,0)),"",(VLOOKUP(B118,'KAYIT LİSTESİ'!$B$4:$G$945,5,0)))</f>
        <v>ARDAHAN</v>
      </c>
      <c r="G118" s="275"/>
      <c r="K118" s="271">
        <v>22</v>
      </c>
      <c r="L118" s="272" t="s">
        <v>265</v>
      </c>
      <c r="M118" s="278">
        <f>IF(ISERROR(VLOOKUP(L118,'KAYIT LİSTESİ'!$B$4:$G$945,2,0)),"",(VLOOKUP(L118,'KAYIT LİSTESİ'!$B$4:$G$945,2,0)))</f>
        <v>357</v>
      </c>
      <c r="N118" s="279">
        <f>IF(ISERROR(VLOOKUP(L118,'KAYIT LİSTESİ'!$B$4:$G$945,3,0)),"",(VLOOKUP(L118,'KAYIT LİSTESİ'!$B$4:$G$945,3,0)))</f>
        <v>36526</v>
      </c>
      <c r="O118" s="280" t="str">
        <f>IF(ISERROR(VLOOKUP(L118,'KAYIT LİSTESİ'!$B$4:$G$945,4,0)),"",(VLOOKUP(L118,'KAYIT LİSTESİ'!$B$4:$G$945,4,0)))</f>
        <v>Emrullah SELÇUK</v>
      </c>
      <c r="P118" s="280" t="str">
        <f>IF(ISERROR(VLOOKUP(L118,'KAYIT LİSTESİ'!$B$4:$G$945,5,0)),"",(VLOOKUP(L118,'KAYIT LİSTESİ'!$B$4:$G$945,5,0)))</f>
        <v>ERZURUM</v>
      </c>
      <c r="Q118" s="281"/>
    </row>
    <row r="119" spans="1:17" ht="24.75" customHeight="1">
      <c r="A119" s="271">
        <v>11</v>
      </c>
      <c r="B119" s="272" t="s">
        <v>308</v>
      </c>
      <c r="C119" s="273">
        <f>IF(ISERROR(VLOOKUP(B119,'KAYIT LİSTESİ'!$B$4:$G$945,2,0)),"",(VLOOKUP(B119,'KAYIT LİSTESİ'!$B$4:$G$945,2,0)))</f>
        <v>412</v>
      </c>
      <c r="D119" s="274">
        <f>IF(ISERROR(VLOOKUP(B119,'KAYIT LİSTESİ'!$B$4:$G$945,3,0)),"",(VLOOKUP(B119,'KAYIT LİSTESİ'!$B$4:$G$945,3,0)))</f>
        <v>0</v>
      </c>
      <c r="E119" s="275">
        <f>IF(ISERROR(VLOOKUP(B119,'KAYIT LİSTESİ'!$B$4:$G$945,4,0)),"",(VLOOKUP(B119,'KAYIT LİSTESİ'!$B$4:$G$945,4,0)))</f>
        <v>0</v>
      </c>
      <c r="F119" s="275" t="str">
        <f>IF(ISERROR(VLOOKUP(B119,'KAYIT LİSTESİ'!$B$4:$G$945,5,0)),"",(VLOOKUP(B119,'KAYIT LİSTESİ'!$B$4:$G$945,5,0)))</f>
        <v>IĞDIR</v>
      </c>
      <c r="G119" s="275"/>
      <c r="K119" s="271"/>
      <c r="L119" s="272" t="s">
        <v>266</v>
      </c>
      <c r="M119" s="278">
        <f>IF(ISERROR(VLOOKUP(L119,'KAYIT LİSTESİ'!$B$4:$G$945,2,0)),"",(VLOOKUP(L119,'KAYIT LİSTESİ'!$B$4:$G$945,2,0)))</f>
      </c>
      <c r="N119" s="279">
        <f>IF(ISERROR(VLOOKUP(L119,'KAYIT LİSTESİ'!$B$4:$G$945,3,0)),"",(VLOOKUP(L119,'KAYIT LİSTESİ'!$B$4:$G$945,3,0)))</f>
      </c>
      <c r="O119" s="280">
        <f>IF(ISERROR(VLOOKUP(L119,'KAYIT LİSTESİ'!$B$4:$G$945,4,0)),"",(VLOOKUP(L119,'KAYIT LİSTESİ'!$B$4:$G$945,4,0)))</f>
      </c>
      <c r="P119" s="280">
        <f>IF(ISERROR(VLOOKUP(L119,'KAYIT LİSTESİ'!$B$4:$G$945,5,0)),"",(VLOOKUP(L119,'KAYIT LİSTESİ'!$B$4:$G$945,5,0)))</f>
      </c>
      <c r="Q119" s="281"/>
    </row>
    <row r="120" spans="1:17" ht="24.75" customHeight="1">
      <c r="A120" s="271"/>
      <c r="B120" s="272" t="s">
        <v>309</v>
      </c>
      <c r="C120" s="273">
        <f>IF(ISERROR(VLOOKUP(B120,'KAYIT LİSTESİ'!$B$4:$G$945,2,0)),"",(VLOOKUP(B120,'KAYIT LİSTESİ'!$B$4:$G$945,2,0)))</f>
      </c>
      <c r="D120" s="274">
        <f>IF(ISERROR(VLOOKUP(B120,'KAYIT LİSTESİ'!$B$4:$G$945,3,0)),"",(VLOOKUP(B120,'KAYIT LİSTESİ'!$B$4:$G$945,3,0)))</f>
      </c>
      <c r="E120" s="275">
        <f>IF(ISERROR(VLOOKUP(B120,'KAYIT LİSTESİ'!$B$4:$G$945,4,0)),"",(VLOOKUP(B120,'KAYIT LİSTESİ'!$B$4:$G$945,4,0)))</f>
      </c>
      <c r="F120" s="275">
        <f>IF(ISERROR(VLOOKUP(B120,'KAYIT LİSTESİ'!$B$4:$G$945,5,0)),"",(VLOOKUP(B120,'KAYIT LİSTESİ'!$B$4:$G$945,5,0)))</f>
      </c>
      <c r="G120" s="275"/>
      <c r="K120" s="271"/>
      <c r="L120" s="272" t="s">
        <v>267</v>
      </c>
      <c r="M120" s="278">
        <f>IF(ISERROR(VLOOKUP(L120,'KAYIT LİSTESİ'!$B$4:$G$945,2,0)),"",(VLOOKUP(L120,'KAYIT LİSTESİ'!$B$4:$G$945,2,0)))</f>
      </c>
      <c r="N120" s="279">
        <f>IF(ISERROR(VLOOKUP(L120,'KAYIT LİSTESİ'!$B$4:$G$945,3,0)),"",(VLOOKUP(L120,'KAYIT LİSTESİ'!$B$4:$G$945,3,0)))</f>
      </c>
      <c r="O120" s="280">
        <f>IF(ISERROR(VLOOKUP(L120,'KAYIT LİSTESİ'!$B$4:$G$945,4,0)),"",(VLOOKUP(L120,'KAYIT LİSTESİ'!$B$4:$G$945,4,0)))</f>
      </c>
      <c r="P120" s="280">
        <f>IF(ISERROR(VLOOKUP(L120,'KAYIT LİSTESİ'!$B$4:$G$945,5,0)),"",(VLOOKUP(L120,'KAYIT LİSTESİ'!$B$4:$G$945,5,0)))</f>
      </c>
      <c r="Q120" s="281"/>
    </row>
  </sheetData>
  <sheetProtection/>
  <mergeCells count="21">
    <mergeCell ref="A50:H50"/>
    <mergeCell ref="K4:Q4"/>
    <mergeCell ref="J5:J6"/>
    <mergeCell ref="A5:H5"/>
    <mergeCell ref="K15:Q15"/>
    <mergeCell ref="A36:H36"/>
    <mergeCell ref="A1:Q1"/>
    <mergeCell ref="A2:Q2"/>
    <mergeCell ref="A3:Q3"/>
    <mergeCell ref="K45:Q45"/>
    <mergeCell ref="K5:Q5"/>
    <mergeCell ref="A4:H4"/>
    <mergeCell ref="A15:H15"/>
    <mergeCell ref="K95:Q95"/>
    <mergeCell ref="K69:Q69"/>
    <mergeCell ref="A35:H35"/>
    <mergeCell ref="A63:H63"/>
    <mergeCell ref="A25:H25"/>
    <mergeCell ref="K25:Q25"/>
    <mergeCell ref="A93:G93"/>
    <mergeCell ref="K35:Q35"/>
  </mergeCells>
  <printOptions horizontalCentered="1" verticalCentered="1"/>
  <pageMargins left="0.31496062992125984" right="0.31496062992125984" top="0.7480314960629921" bottom="0.35433070866141736" header="0.31496062992125984" footer="0.31496062992125984"/>
  <pageSetup fitToHeight="0" horizontalDpi="600" verticalDpi="600" orientation="portrait" paperSize="9" scale="33" r:id="rId2"/>
  <rowBreaks count="1" manualBreakCount="1">
    <brk id="62" max="16" man="1"/>
  </rowBreaks>
  <ignoredErrors>
    <ignoredError sqref="M71:P80" unlockedFormula="1"/>
  </ignoredErrors>
  <drawing r:id="rId1"/>
</worksheet>
</file>

<file path=xl/worksheets/sheet5.xml><?xml version="1.0" encoding="utf-8"?>
<worksheet xmlns="http://schemas.openxmlformats.org/spreadsheetml/2006/main" xmlns:r="http://schemas.openxmlformats.org/officeDocument/2006/relationships">
  <sheetPr>
    <tabColor rgb="FF7030A0"/>
  </sheetPr>
  <dimension ref="A1:U90"/>
  <sheetViews>
    <sheetView view="pageBreakPreview" zoomScale="70" zoomScaleSheetLayoutView="70" zoomScalePageLayoutView="0" workbookViewId="0" topLeftCell="A7">
      <selection activeCell="O12" sqref="O12"/>
    </sheetView>
  </sheetViews>
  <sheetFormatPr defaultColWidth="9.140625" defaultRowHeight="12.75"/>
  <cols>
    <col min="1" max="1" width="4.8515625" style="23" customWidth="1"/>
    <col min="2" max="2" width="7.7109375" style="23" bestFit="1" customWidth="1"/>
    <col min="3" max="3" width="16.421875" style="21" customWidth="1"/>
    <col min="4" max="4" width="23.8515625" style="48" customWidth="1"/>
    <col min="5" max="5" width="26.57421875" style="48" customWidth="1"/>
    <col min="6" max="6" width="12.7109375" style="21" customWidth="1"/>
    <col min="7" max="7" width="7.57421875" style="24" customWidth="1"/>
    <col min="8" max="8" width="2.140625" style="21" customWidth="1"/>
    <col min="9" max="9" width="4.28125" style="23" customWidth="1"/>
    <col min="10" max="10" width="1.28515625" style="23" hidden="1" customWidth="1"/>
    <col min="11" max="11" width="6.57421875" style="23" customWidth="1"/>
    <col min="12" max="12" width="15.140625" style="25" bestFit="1" customWidth="1"/>
    <col min="13" max="13" width="24.28125" style="52" customWidth="1"/>
    <col min="14" max="14" width="29.57421875" style="52" customWidth="1"/>
    <col min="15" max="15" width="11.8515625" style="21" customWidth="1"/>
    <col min="16" max="16" width="7.7109375" style="21" customWidth="1"/>
    <col min="17" max="17" width="5.7109375" style="21" customWidth="1"/>
    <col min="18" max="19" width="9.140625" style="21" customWidth="1"/>
    <col min="20" max="20" width="9.140625" style="212" hidden="1" customWidth="1"/>
    <col min="21" max="21" width="9.140625" style="213" hidden="1" customWidth="1"/>
    <col min="22" max="16384" width="9.140625" style="21" customWidth="1"/>
  </cols>
  <sheetData>
    <row r="1" spans="1:21" s="10" customFormat="1" ht="53.25" customHeight="1">
      <c r="A1" s="446" t="str">
        <f>('YARIŞMA BİLGİLERİ'!A2)</f>
        <v>Türkiye Atletizm Federasyonu
Malatya Atletizm İl Temsilciliği</v>
      </c>
      <c r="B1" s="446"/>
      <c r="C1" s="446"/>
      <c r="D1" s="446"/>
      <c r="E1" s="446"/>
      <c r="F1" s="446"/>
      <c r="G1" s="446"/>
      <c r="H1" s="446"/>
      <c r="I1" s="446"/>
      <c r="J1" s="446"/>
      <c r="K1" s="446"/>
      <c r="L1" s="446"/>
      <c r="M1" s="446"/>
      <c r="N1" s="446"/>
      <c r="O1" s="446"/>
      <c r="P1" s="446"/>
      <c r="T1" s="211">
        <v>1160</v>
      </c>
      <c r="U1" s="210">
        <v>100</v>
      </c>
    </row>
    <row r="2" spans="1:21" s="10" customFormat="1" ht="24.75" customHeight="1">
      <c r="A2" s="459" t="str">
        <f>'YARIŞMA BİLGİLERİ'!F19</f>
        <v>9. Doğu ve Güneydoğu Anadolu Yaz Spor Oyunları</v>
      </c>
      <c r="B2" s="459"/>
      <c r="C2" s="459"/>
      <c r="D2" s="459"/>
      <c r="E2" s="459"/>
      <c r="F2" s="459"/>
      <c r="G2" s="459"/>
      <c r="H2" s="459"/>
      <c r="I2" s="459"/>
      <c r="J2" s="459"/>
      <c r="K2" s="459"/>
      <c r="L2" s="459"/>
      <c r="M2" s="459"/>
      <c r="N2" s="459"/>
      <c r="O2" s="459"/>
      <c r="P2" s="459"/>
      <c r="T2" s="211">
        <v>1162</v>
      </c>
      <c r="U2" s="210">
        <v>99</v>
      </c>
    </row>
    <row r="3" spans="1:21" s="12" customFormat="1" ht="21.75" customHeight="1">
      <c r="A3" s="460" t="s">
        <v>65</v>
      </c>
      <c r="B3" s="460"/>
      <c r="C3" s="460"/>
      <c r="D3" s="461" t="str">
        <f>'YARIŞMA PROGRAMI'!C7</f>
        <v>100 Metre</v>
      </c>
      <c r="E3" s="461"/>
      <c r="F3" s="462"/>
      <c r="G3" s="462"/>
      <c r="H3" s="11"/>
      <c r="I3" s="454"/>
      <c r="J3" s="454"/>
      <c r="K3" s="454"/>
      <c r="L3" s="454"/>
      <c r="M3" s="74" t="s">
        <v>197</v>
      </c>
      <c r="N3" s="452" t="str">
        <f>'YARIŞMA PROGRAMI'!E7</f>
        <v>Aykut AY  10.46</v>
      </c>
      <c r="O3" s="452"/>
      <c r="P3" s="452"/>
      <c r="T3" s="211">
        <v>1164</v>
      </c>
      <c r="U3" s="210">
        <v>98</v>
      </c>
    </row>
    <row r="4" spans="1:21" s="12" customFormat="1" ht="17.25" customHeight="1">
      <c r="A4" s="465" t="s">
        <v>55</v>
      </c>
      <c r="B4" s="465"/>
      <c r="C4" s="465"/>
      <c r="D4" s="466" t="str">
        <f>'YARIŞMA BİLGİLERİ'!F21</f>
        <v>Erkekler</v>
      </c>
      <c r="E4" s="466"/>
      <c r="F4" s="29"/>
      <c r="G4" s="29"/>
      <c r="H4" s="29"/>
      <c r="I4" s="29"/>
      <c r="J4" s="29"/>
      <c r="K4" s="29"/>
      <c r="L4" s="30"/>
      <c r="M4" s="75" t="s">
        <v>63</v>
      </c>
      <c r="N4" s="453" t="str">
        <f>'YARIŞMA PROGRAMI'!B7</f>
        <v>29 Ağustos 2014 - 10.00</v>
      </c>
      <c r="O4" s="453"/>
      <c r="P4" s="453"/>
      <c r="T4" s="211">
        <v>1166</v>
      </c>
      <c r="U4" s="210">
        <v>97</v>
      </c>
    </row>
    <row r="5" spans="1:21" s="10" customFormat="1" ht="19.5" customHeight="1">
      <c r="A5" s="13"/>
      <c r="B5" s="13"/>
      <c r="C5" s="14"/>
      <c r="D5" s="15"/>
      <c r="E5" s="16"/>
      <c r="F5" s="16"/>
      <c r="G5" s="16"/>
      <c r="H5" s="16"/>
      <c r="I5" s="13"/>
      <c r="J5" s="13"/>
      <c r="K5" s="13"/>
      <c r="L5" s="17"/>
      <c r="M5" s="18"/>
      <c r="N5" s="451">
        <f ca="1">NOW()</f>
        <v>41881.60047048611</v>
      </c>
      <c r="O5" s="451"/>
      <c r="P5" s="451"/>
      <c r="T5" s="211">
        <v>1168</v>
      </c>
      <c r="U5" s="210">
        <v>96</v>
      </c>
    </row>
    <row r="6" spans="1:21" s="19" customFormat="1" ht="24.75" customHeight="1">
      <c r="A6" s="467" t="s">
        <v>12</v>
      </c>
      <c r="B6" s="456" t="s">
        <v>50</v>
      </c>
      <c r="C6" s="458" t="s">
        <v>62</v>
      </c>
      <c r="D6" s="455" t="s">
        <v>14</v>
      </c>
      <c r="E6" s="455" t="s">
        <v>219</v>
      </c>
      <c r="F6" s="455" t="s">
        <v>15</v>
      </c>
      <c r="G6" s="463" t="s">
        <v>135</v>
      </c>
      <c r="I6" s="227" t="s">
        <v>16</v>
      </c>
      <c r="J6" s="228"/>
      <c r="K6" s="228"/>
      <c r="L6" s="228"/>
      <c r="M6" s="231" t="s">
        <v>193</v>
      </c>
      <c r="N6" s="232"/>
      <c r="O6" s="228"/>
      <c r="P6" s="229"/>
      <c r="T6" s="212">
        <v>1170</v>
      </c>
      <c r="U6" s="213">
        <v>95</v>
      </c>
    </row>
    <row r="7" spans="1:21" ht="26.25" customHeight="1">
      <c r="A7" s="467"/>
      <c r="B7" s="457"/>
      <c r="C7" s="458"/>
      <c r="D7" s="455"/>
      <c r="E7" s="455"/>
      <c r="F7" s="455"/>
      <c r="G7" s="464"/>
      <c r="H7" s="20"/>
      <c r="I7" s="46" t="s">
        <v>12</v>
      </c>
      <c r="J7" s="43" t="s">
        <v>51</v>
      </c>
      <c r="K7" s="43" t="s">
        <v>50</v>
      </c>
      <c r="L7" s="44" t="s">
        <v>13</v>
      </c>
      <c r="M7" s="45" t="s">
        <v>14</v>
      </c>
      <c r="N7" s="45" t="s">
        <v>219</v>
      </c>
      <c r="O7" s="43" t="s">
        <v>15</v>
      </c>
      <c r="P7" s="43" t="s">
        <v>27</v>
      </c>
      <c r="T7" s="212">
        <v>1172</v>
      </c>
      <c r="U7" s="213">
        <v>94</v>
      </c>
    </row>
    <row r="8" spans="1:21" s="19" customFormat="1" ht="36.75" customHeight="1">
      <c r="A8" s="271">
        <v>1</v>
      </c>
      <c r="B8" s="287">
        <v>250</v>
      </c>
      <c r="C8" s="274">
        <v>35789</v>
      </c>
      <c r="D8" s="288" t="s">
        <v>274</v>
      </c>
      <c r="E8" s="289" t="s">
        <v>562</v>
      </c>
      <c r="F8" s="276">
        <v>1184</v>
      </c>
      <c r="G8" s="273">
        <v>22</v>
      </c>
      <c r="H8" s="22"/>
      <c r="I8" s="271">
        <v>1</v>
      </c>
      <c r="J8" s="272" t="s">
        <v>410</v>
      </c>
      <c r="K8" s="273">
        <f>IF(ISERROR(VLOOKUP(J8,'KAYIT LİSTESİ'!$B$4:$G$945,2,0)),"",(VLOOKUP(J8,'KAYIT LİSTESİ'!$B$4:$G$945,2,0)))</f>
        <v>264</v>
      </c>
      <c r="L8" s="274">
        <f>IF(ISERROR(VLOOKUP(J8,'KAYIT LİSTESİ'!$B$4:$G$945,3,0)),"",(VLOOKUP(J8,'KAYIT LİSTESİ'!$B$4:$G$945,3,0)))</f>
        <v>36268</v>
      </c>
      <c r="M8" s="275" t="str">
        <f>IF(ISERROR(VLOOKUP(J8,'KAYIT LİSTESİ'!$B$4:$G$945,4,0)),"",(VLOOKUP(J8,'KAYIT LİSTESİ'!$B$4:$G$945,4,0)))</f>
        <v>ALİ OSMAN ÇİFTÇİ</v>
      </c>
      <c r="N8" s="275" t="str">
        <f>IF(ISERROR(VLOOKUP(J8,'KAYIT LİSTESİ'!$B$4:$G$945,5,0)),"",(VLOOKUP(J8,'KAYIT LİSTESİ'!$B$4:$G$945,5,0)))</f>
        <v>AĞRI</v>
      </c>
      <c r="O8" s="276">
        <v>1226</v>
      </c>
      <c r="P8" s="286">
        <v>3</v>
      </c>
      <c r="T8" s="212">
        <v>1174</v>
      </c>
      <c r="U8" s="213">
        <v>93</v>
      </c>
    </row>
    <row r="9" spans="1:21" s="19" customFormat="1" ht="36.75" customHeight="1">
      <c r="A9" s="271">
        <v>2</v>
      </c>
      <c r="B9" s="287">
        <v>382</v>
      </c>
      <c r="C9" s="274">
        <v>35431</v>
      </c>
      <c r="D9" s="288" t="s">
        <v>580</v>
      </c>
      <c r="E9" s="289" t="s">
        <v>579</v>
      </c>
      <c r="F9" s="276">
        <v>1194</v>
      </c>
      <c r="G9" s="273">
        <v>21</v>
      </c>
      <c r="H9" s="22"/>
      <c r="I9" s="271">
        <v>2</v>
      </c>
      <c r="J9" s="272" t="s">
        <v>411</v>
      </c>
      <c r="K9" s="273">
        <f>IF(ISERROR(VLOOKUP(J9,'KAYIT LİSTESİ'!$B$4:$G$945,2,0)),"",(VLOOKUP(J9,'KAYIT LİSTESİ'!$B$4:$G$945,2,0)))</f>
        <v>345</v>
      </c>
      <c r="L9" s="274">
        <f>IF(ISERROR(VLOOKUP(J9,'KAYIT LİSTESİ'!$B$4:$G$945,3,0)),"",(VLOOKUP(J9,'KAYIT LİSTESİ'!$B$4:$G$945,3,0)))</f>
        <v>35431</v>
      </c>
      <c r="M9" s="275" t="str">
        <f>IF(ISERROR(VLOOKUP(J9,'KAYIT LİSTESİ'!$B$4:$G$945,4,0)),"",(VLOOKUP(J9,'KAYIT LİSTESİ'!$B$4:$G$945,4,0)))</f>
        <v>M. YUSUF KINAY</v>
      </c>
      <c r="N9" s="275" t="str">
        <f>IF(ISERROR(VLOOKUP(J9,'KAYIT LİSTESİ'!$B$4:$G$945,5,0)),"",(VLOOKUP(J9,'KAYIT LİSTESİ'!$B$4:$G$945,5,0)))</f>
        <v>SİİRT</v>
      </c>
      <c r="O9" s="276">
        <v>1218</v>
      </c>
      <c r="P9" s="286">
        <v>2</v>
      </c>
      <c r="T9" s="212">
        <v>1176</v>
      </c>
      <c r="U9" s="213">
        <v>92</v>
      </c>
    </row>
    <row r="10" spans="1:21" s="19" customFormat="1" ht="36.75" customHeight="1">
      <c r="A10" s="271">
        <v>3</v>
      </c>
      <c r="B10" s="287">
        <v>272</v>
      </c>
      <c r="C10" s="274">
        <v>35902</v>
      </c>
      <c r="D10" s="288" t="s">
        <v>320</v>
      </c>
      <c r="E10" s="289" t="s">
        <v>510</v>
      </c>
      <c r="F10" s="276">
        <v>1201</v>
      </c>
      <c r="G10" s="273">
        <v>20</v>
      </c>
      <c r="H10" s="22"/>
      <c r="I10" s="271">
        <v>3</v>
      </c>
      <c r="J10" s="272" t="s">
        <v>412</v>
      </c>
      <c r="K10" s="273">
        <f>IF(ISERROR(VLOOKUP(J10,'KAYIT LİSTESİ'!$B$4:$G$945,2,0)),"",(VLOOKUP(J10,'KAYIT LİSTESİ'!$B$4:$G$945,2,0)))</f>
        <v>308</v>
      </c>
      <c r="L10" s="274">
        <f>IF(ISERROR(VLOOKUP(J10,'KAYIT LİSTESİ'!$B$4:$G$945,3,0)),"",(VLOOKUP(J10,'KAYIT LİSTESİ'!$B$4:$G$945,3,0)))</f>
        <v>36008</v>
      </c>
      <c r="M10" s="275" t="str">
        <f>IF(ISERROR(VLOOKUP(J10,'KAYIT LİSTESİ'!$B$4:$G$945,4,0)),"",(VLOOKUP(J10,'KAYIT LİSTESİ'!$B$4:$G$945,4,0)))</f>
        <v>MUSTAFA ŞÖLEN</v>
      </c>
      <c r="N10" s="275" t="str">
        <f>IF(ISERROR(VLOOKUP(J10,'KAYIT LİSTESİ'!$B$4:$G$945,5,0)),"",(VLOOKUP(J10,'KAYIT LİSTESİ'!$B$4:$G$945,5,0)))</f>
        <v>BİTLİS</v>
      </c>
      <c r="O10" s="276">
        <v>1341</v>
      </c>
      <c r="P10" s="286">
        <v>6</v>
      </c>
      <c r="T10" s="212">
        <v>1178</v>
      </c>
      <c r="U10" s="213">
        <v>91</v>
      </c>
    </row>
    <row r="11" spans="1:21" s="19" customFormat="1" ht="36.75" customHeight="1">
      <c r="A11" s="348">
        <v>4</v>
      </c>
      <c r="B11" s="349">
        <v>345</v>
      </c>
      <c r="C11" s="350">
        <v>35431</v>
      </c>
      <c r="D11" s="351" t="s">
        <v>400</v>
      </c>
      <c r="E11" s="352" t="s">
        <v>409</v>
      </c>
      <c r="F11" s="353">
        <v>1218</v>
      </c>
      <c r="G11" s="354">
        <v>18.5</v>
      </c>
      <c r="H11" s="22"/>
      <c r="I11" s="271">
        <v>4</v>
      </c>
      <c r="J11" s="272" t="s">
        <v>413</v>
      </c>
      <c r="K11" s="273">
        <f>IF(ISERROR(VLOOKUP(J11,'KAYIT LİSTESİ'!$B$4:$G$945,2,0)),"",(VLOOKUP(J11,'KAYIT LİSTESİ'!$B$4:$G$945,2,0)))</f>
        <v>250</v>
      </c>
      <c r="L11" s="274">
        <f>IF(ISERROR(VLOOKUP(J11,'KAYIT LİSTESİ'!$B$4:$G$945,3,0)),"",(VLOOKUP(J11,'KAYIT LİSTESİ'!$B$4:$G$945,3,0)))</f>
        <v>35789</v>
      </c>
      <c r="M11" s="275" t="str">
        <f>IF(ISERROR(VLOOKUP(J11,'KAYIT LİSTESİ'!$B$4:$G$945,4,0)),"",(VLOOKUP(J11,'KAYIT LİSTESİ'!$B$4:$G$945,4,0)))</f>
        <v>YUSUF ŞAŞAMAZ</v>
      </c>
      <c r="N11" s="275" t="str">
        <f>IF(ISERROR(VLOOKUP(J11,'KAYIT LİSTESİ'!$B$4:$G$945,5,0)),"",(VLOOKUP(J11,'KAYIT LİSTESİ'!$B$4:$G$945,5,0)))</f>
        <v>ADIYAMAN</v>
      </c>
      <c r="O11" s="276">
        <v>1184</v>
      </c>
      <c r="P11" s="286">
        <v>1</v>
      </c>
      <c r="T11" s="212">
        <v>1180</v>
      </c>
      <c r="U11" s="213">
        <v>90</v>
      </c>
    </row>
    <row r="12" spans="1:21" s="19" customFormat="1" ht="36.75" customHeight="1">
      <c r="A12" s="348">
        <v>4</v>
      </c>
      <c r="B12" s="349">
        <v>367</v>
      </c>
      <c r="C12" s="350">
        <v>36443</v>
      </c>
      <c r="D12" s="351" t="s">
        <v>548</v>
      </c>
      <c r="E12" s="352" t="s">
        <v>554</v>
      </c>
      <c r="F12" s="353">
        <v>1218</v>
      </c>
      <c r="G12" s="354">
        <v>18.5</v>
      </c>
      <c r="H12" s="22"/>
      <c r="I12" s="271">
        <v>5</v>
      </c>
      <c r="J12" s="272" t="s">
        <v>414</v>
      </c>
      <c r="K12" s="273">
        <f>IF(ISERROR(VLOOKUP(J12,'KAYIT LİSTESİ'!$B$4:$G$945,2,0)),"",(VLOOKUP(J12,'KAYIT LİSTESİ'!$B$4:$G$945,2,0)))</f>
        <v>322</v>
      </c>
      <c r="L12" s="274">
        <f>IF(ISERROR(VLOOKUP(J12,'KAYIT LİSTESİ'!$B$4:$G$945,3,0)),"",(VLOOKUP(J12,'KAYIT LİSTESİ'!$B$4:$G$945,3,0)))</f>
        <v>36772</v>
      </c>
      <c r="M12" s="275" t="str">
        <f>IF(ISERROR(VLOOKUP(J12,'KAYIT LİSTESİ'!$B$4:$G$945,4,0)),"",(VLOOKUP(J12,'KAYIT LİSTESİ'!$B$4:$G$945,4,0)))</f>
        <v>AYHAN SARIDAĞ</v>
      </c>
      <c r="N12" s="275" t="str">
        <f>IF(ISERROR(VLOOKUP(J12,'KAYIT LİSTESİ'!$B$4:$G$945,5,0)),"",(VLOOKUP(J12,'KAYIT LİSTESİ'!$B$4:$G$945,5,0)))</f>
        <v>KARS</v>
      </c>
      <c r="O12" s="276">
        <v>1344</v>
      </c>
      <c r="P12" s="286">
        <v>7</v>
      </c>
      <c r="T12" s="212">
        <v>1182</v>
      </c>
      <c r="U12" s="213">
        <v>89</v>
      </c>
    </row>
    <row r="13" spans="1:21" s="19" customFormat="1" ht="36.75" customHeight="1">
      <c r="A13" s="271">
        <v>6</v>
      </c>
      <c r="B13" s="287">
        <v>264</v>
      </c>
      <c r="C13" s="274">
        <v>36268</v>
      </c>
      <c r="D13" s="288" t="s">
        <v>311</v>
      </c>
      <c r="E13" s="289" t="s">
        <v>509</v>
      </c>
      <c r="F13" s="276">
        <v>1226</v>
      </c>
      <c r="G13" s="273">
        <v>17</v>
      </c>
      <c r="H13" s="22"/>
      <c r="I13" s="271">
        <v>6</v>
      </c>
      <c r="J13" s="272" t="s">
        <v>415</v>
      </c>
      <c r="K13" s="273">
        <f>IF(ISERROR(VLOOKUP(J13,'KAYIT LİSTESİ'!$B$4:$G$945,2,0)),"",(VLOOKUP(J13,'KAYIT LİSTESİ'!$B$4:$G$945,2,0)))</f>
        <v>301</v>
      </c>
      <c r="L13" s="274">
        <f>IF(ISERROR(VLOOKUP(J13,'KAYIT LİSTESİ'!$B$4:$G$945,3,0)),"",(VLOOKUP(J13,'KAYIT LİSTESİ'!$B$4:$G$945,3,0)))</f>
        <v>35431</v>
      </c>
      <c r="M13" s="275" t="str">
        <f>IF(ISERROR(VLOOKUP(J13,'KAYIT LİSTESİ'!$B$4:$G$945,4,0)),"",(VLOOKUP(J13,'KAYIT LİSTESİ'!$B$4:$G$945,4,0)))</f>
        <v>GÖKHAN İLBAŞ</v>
      </c>
      <c r="N13" s="275" t="str">
        <f>IF(ISERROR(VLOOKUP(J13,'KAYIT LİSTESİ'!$B$4:$G$945,5,0)),"",(VLOOKUP(J13,'KAYIT LİSTESİ'!$B$4:$G$945,5,0)))</f>
        <v>ELAZIĞ</v>
      </c>
      <c r="O13" s="276">
        <v>1260</v>
      </c>
      <c r="P13" s="286">
        <v>4</v>
      </c>
      <c r="T13" s="212">
        <v>1184</v>
      </c>
      <c r="U13" s="213">
        <v>88</v>
      </c>
    </row>
    <row r="14" spans="1:21" s="19" customFormat="1" ht="36.75" customHeight="1">
      <c r="A14" s="271">
        <v>7</v>
      </c>
      <c r="B14" s="287">
        <v>405</v>
      </c>
      <c r="C14" s="274">
        <v>36406</v>
      </c>
      <c r="D14" s="288" t="s">
        <v>612</v>
      </c>
      <c r="E14" s="289" t="s">
        <v>613</v>
      </c>
      <c r="F14" s="276">
        <v>1242</v>
      </c>
      <c r="G14" s="273">
        <v>16</v>
      </c>
      <c r="H14" s="22"/>
      <c r="I14" s="271">
        <v>7</v>
      </c>
      <c r="J14" s="272" t="s">
        <v>416</v>
      </c>
      <c r="K14" s="273">
        <f>IF(ISERROR(VLOOKUP(J14,'KAYIT LİSTESİ'!$B$4:$G$945,2,0)),"",(VLOOKUP(J14,'KAYIT LİSTESİ'!$B$4:$G$945,2,0)))</f>
        <v>338</v>
      </c>
      <c r="L14" s="274">
        <f>IF(ISERROR(VLOOKUP(J14,'KAYIT LİSTESİ'!$B$4:$G$945,3,0)),"",(VLOOKUP(J14,'KAYIT LİSTESİ'!$B$4:$G$945,3,0)))</f>
        <v>35796</v>
      </c>
      <c r="M14" s="275" t="str">
        <f>IF(ISERROR(VLOOKUP(J14,'KAYIT LİSTESİ'!$B$4:$G$945,4,0)),"",(VLOOKUP(J14,'KAYIT LİSTESİ'!$B$4:$G$945,4,0)))</f>
        <v>FESİH TURĞUT</v>
      </c>
      <c r="N14" s="275" t="str">
        <f>IF(ISERROR(VLOOKUP(J14,'KAYIT LİSTESİ'!$B$4:$G$945,5,0)),"",(VLOOKUP(J14,'KAYIT LİSTESİ'!$B$4:$G$945,5,0)))</f>
        <v>BATMAN</v>
      </c>
      <c r="O14" s="276">
        <v>1307</v>
      </c>
      <c r="P14" s="286">
        <v>5</v>
      </c>
      <c r="T14" s="212"/>
      <c r="U14" s="213"/>
    </row>
    <row r="15" spans="1:21" s="19" customFormat="1" ht="36.75" customHeight="1">
      <c r="A15" s="271">
        <v>8</v>
      </c>
      <c r="B15" s="287">
        <v>301</v>
      </c>
      <c r="C15" s="274">
        <v>35431</v>
      </c>
      <c r="D15" s="288" t="s">
        <v>655</v>
      </c>
      <c r="E15" s="289" t="s">
        <v>357</v>
      </c>
      <c r="F15" s="276">
        <v>1260</v>
      </c>
      <c r="G15" s="273">
        <v>15</v>
      </c>
      <c r="H15" s="22"/>
      <c r="I15" s="271"/>
      <c r="J15" s="272" t="s">
        <v>417</v>
      </c>
      <c r="K15" s="273">
        <f>IF(ISERROR(VLOOKUP(J15,'KAYIT LİSTESİ'!$B$4:$G$945,2,0)),"",(VLOOKUP(J15,'KAYIT LİSTESİ'!$B$4:$G$945,2,0)))</f>
      </c>
      <c r="L15" s="274">
        <f>IF(ISERROR(VLOOKUP(J15,'KAYIT LİSTESİ'!$B$4:$G$945,3,0)),"",(VLOOKUP(J15,'KAYIT LİSTESİ'!$B$4:$G$945,3,0)))</f>
      </c>
      <c r="M15" s="275">
        <f>IF(ISERROR(VLOOKUP(J15,'KAYIT LİSTESİ'!$B$4:$G$945,4,0)),"",(VLOOKUP(J15,'KAYIT LİSTESİ'!$B$4:$G$945,4,0)))</f>
      </c>
      <c r="N15" s="275">
        <f>IF(ISERROR(VLOOKUP(J15,'KAYIT LİSTESİ'!$B$4:$G$945,5,0)),"",(VLOOKUP(J15,'KAYIT LİSTESİ'!$B$4:$G$945,5,0)))</f>
      </c>
      <c r="O15" s="276"/>
      <c r="P15" s="286"/>
      <c r="T15" s="212"/>
      <c r="U15" s="213"/>
    </row>
    <row r="16" spans="1:21" s="19" customFormat="1" ht="36.75" customHeight="1">
      <c r="A16" s="271">
        <v>9</v>
      </c>
      <c r="B16" s="287">
        <v>360</v>
      </c>
      <c r="C16" s="274">
        <v>35817</v>
      </c>
      <c r="D16" s="288" t="s">
        <v>538</v>
      </c>
      <c r="E16" s="289" t="s">
        <v>547</v>
      </c>
      <c r="F16" s="276">
        <v>1274</v>
      </c>
      <c r="G16" s="273">
        <v>14</v>
      </c>
      <c r="H16" s="22"/>
      <c r="I16" s="227" t="s">
        <v>17</v>
      </c>
      <c r="J16" s="228"/>
      <c r="K16" s="228"/>
      <c r="L16" s="228"/>
      <c r="M16" s="231" t="s">
        <v>193</v>
      </c>
      <c r="N16" s="232"/>
      <c r="O16" s="228"/>
      <c r="P16" s="229"/>
      <c r="T16" s="212">
        <v>1190</v>
      </c>
      <c r="U16" s="213">
        <v>85</v>
      </c>
    </row>
    <row r="17" spans="1:21" s="19" customFormat="1" ht="36.75" customHeight="1">
      <c r="A17" s="271">
        <v>10</v>
      </c>
      <c r="B17" s="287">
        <v>315</v>
      </c>
      <c r="C17" s="274">
        <v>36161</v>
      </c>
      <c r="D17" s="288" t="s">
        <v>369</v>
      </c>
      <c r="E17" s="289" t="s">
        <v>376</v>
      </c>
      <c r="F17" s="276">
        <v>1281</v>
      </c>
      <c r="G17" s="273">
        <v>13</v>
      </c>
      <c r="H17" s="22"/>
      <c r="I17" s="46" t="s">
        <v>12</v>
      </c>
      <c r="J17" s="43" t="s">
        <v>51</v>
      </c>
      <c r="K17" s="43" t="s">
        <v>50</v>
      </c>
      <c r="L17" s="44" t="s">
        <v>13</v>
      </c>
      <c r="M17" s="45" t="s">
        <v>14</v>
      </c>
      <c r="N17" s="45" t="s">
        <v>219</v>
      </c>
      <c r="O17" s="43" t="s">
        <v>15</v>
      </c>
      <c r="P17" s="43" t="s">
        <v>27</v>
      </c>
      <c r="T17" s="212">
        <v>1192</v>
      </c>
      <c r="U17" s="213">
        <v>84</v>
      </c>
    </row>
    <row r="18" spans="1:21" s="19" customFormat="1" ht="36.75" customHeight="1">
      <c r="A18" s="271">
        <v>11</v>
      </c>
      <c r="B18" s="287">
        <v>396</v>
      </c>
      <c r="C18" s="274">
        <v>35901</v>
      </c>
      <c r="D18" s="288" t="s">
        <v>603</v>
      </c>
      <c r="E18" s="289" t="s">
        <v>611</v>
      </c>
      <c r="F18" s="276">
        <v>1290</v>
      </c>
      <c r="G18" s="273">
        <v>12</v>
      </c>
      <c r="H18" s="22"/>
      <c r="I18" s="271">
        <v>1</v>
      </c>
      <c r="J18" s="272" t="s">
        <v>418</v>
      </c>
      <c r="K18" s="273">
        <f>IF(ISERROR(VLOOKUP(J18,'KAYIT LİSTESİ'!$B$4:$G$945,2,0)),"",(VLOOKUP(J18,'KAYIT LİSTESİ'!$B$4:$G$945,2,0)))</f>
        <v>331</v>
      </c>
      <c r="L18" s="274">
        <f>IF(ISERROR(VLOOKUP(J18,'KAYIT LİSTESİ'!$B$4:$G$945,3,0)),"",(VLOOKUP(J18,'KAYIT LİSTESİ'!$B$4:$G$945,3,0)))</f>
        <v>36705</v>
      </c>
      <c r="M18" s="275" t="str">
        <f>IF(ISERROR(VLOOKUP(J18,'KAYIT LİSTESİ'!$B$4:$G$945,4,0)),"",(VLOOKUP(J18,'KAYIT LİSTESİ'!$B$4:$G$945,4,0)))</f>
        <v>OĞULCAN ALKAN</v>
      </c>
      <c r="N18" s="275" t="str">
        <f>IF(ISERROR(VLOOKUP(J18,'KAYIT LİSTESİ'!$B$4:$G$945,5,0)),"",(VLOOKUP(J18,'KAYIT LİSTESİ'!$B$4:$G$945,5,0)))</f>
        <v>ERZİNCAN</v>
      </c>
      <c r="O18" s="276">
        <v>1380</v>
      </c>
      <c r="P18" s="286">
        <v>7</v>
      </c>
      <c r="T18" s="212">
        <v>1194</v>
      </c>
      <c r="U18" s="213">
        <v>83</v>
      </c>
    </row>
    <row r="19" spans="1:21" s="19" customFormat="1" ht="36.75" customHeight="1">
      <c r="A19" s="271">
        <v>12</v>
      </c>
      <c r="B19" s="287">
        <v>374</v>
      </c>
      <c r="C19" s="274">
        <v>35591</v>
      </c>
      <c r="D19" s="288" t="s">
        <v>638</v>
      </c>
      <c r="E19" s="289" t="s">
        <v>236</v>
      </c>
      <c r="F19" s="276">
        <v>1291</v>
      </c>
      <c r="G19" s="273">
        <v>11</v>
      </c>
      <c r="H19" s="22"/>
      <c r="I19" s="271">
        <v>2</v>
      </c>
      <c r="J19" s="272" t="s">
        <v>419</v>
      </c>
      <c r="K19" s="273">
        <f>IF(ISERROR(VLOOKUP(J19,'KAYIT LİSTESİ'!$B$4:$G$945,2,0)),"",(VLOOKUP(J19,'KAYIT LİSTESİ'!$B$4:$G$945,2,0)))</f>
        <v>272</v>
      </c>
      <c r="L19" s="274">
        <f>IF(ISERROR(VLOOKUP(J19,'KAYIT LİSTESİ'!$B$4:$G$945,3,0)),"",(VLOOKUP(J19,'KAYIT LİSTESİ'!$B$4:$G$945,3,0)))</f>
        <v>35902</v>
      </c>
      <c r="M19" s="275" t="str">
        <f>IF(ISERROR(VLOOKUP(J19,'KAYIT LİSTESİ'!$B$4:$G$945,4,0)),"",(VLOOKUP(J19,'KAYIT LİSTESİ'!$B$4:$G$945,4,0)))</f>
        <v>Mehmet Ali NOHUT</v>
      </c>
      <c r="N19" s="275" t="str">
        <f>IF(ISERROR(VLOOKUP(J19,'KAYIT LİSTESİ'!$B$4:$G$945,5,0)),"",(VLOOKUP(J19,'KAYIT LİSTESİ'!$B$4:$G$945,5,0)))</f>
        <v>KİLİS</v>
      </c>
      <c r="O19" s="276">
        <v>1201</v>
      </c>
      <c r="P19" s="286">
        <v>2</v>
      </c>
      <c r="T19" s="212">
        <v>1196</v>
      </c>
      <c r="U19" s="213">
        <v>82</v>
      </c>
    </row>
    <row r="20" spans="1:21" s="19" customFormat="1" ht="36.75" customHeight="1">
      <c r="A20" s="271">
        <v>13</v>
      </c>
      <c r="B20" s="287">
        <v>389</v>
      </c>
      <c r="C20" s="274">
        <v>35796</v>
      </c>
      <c r="D20" s="288" t="s">
        <v>591</v>
      </c>
      <c r="E20" s="289" t="s">
        <v>600</v>
      </c>
      <c r="F20" s="276">
        <v>1294</v>
      </c>
      <c r="G20" s="273">
        <v>10</v>
      </c>
      <c r="H20" s="22"/>
      <c r="I20" s="271">
        <v>3</v>
      </c>
      <c r="J20" s="272" t="s">
        <v>420</v>
      </c>
      <c r="K20" s="273">
        <f>IF(ISERROR(VLOOKUP(J20,'KAYIT LİSTESİ'!$B$4:$G$945,2,0)),"",(VLOOKUP(J20,'KAYIT LİSTESİ'!$B$4:$G$945,2,0)))</f>
        <v>382</v>
      </c>
      <c r="L20" s="274">
        <f>IF(ISERROR(VLOOKUP(J20,'KAYIT LİSTESİ'!$B$4:$G$945,3,0)),"",(VLOOKUP(J20,'KAYIT LİSTESİ'!$B$4:$G$945,3,0)))</f>
        <v>35431</v>
      </c>
      <c r="M20" s="275" t="str">
        <f>IF(ISERROR(VLOOKUP(J20,'KAYIT LİSTESİ'!$B$4:$G$945,4,0)),"",(VLOOKUP(J20,'KAYIT LİSTESİ'!$B$4:$G$945,4,0)))</f>
        <v>FARUK YILMAZ</v>
      </c>
      <c r="N20" s="275" t="str">
        <f>IF(ISERROR(VLOOKUP(J20,'KAYIT LİSTESİ'!$B$4:$G$945,5,0)),"",(VLOOKUP(J20,'KAYIT LİSTESİ'!$B$4:$G$945,5,0)))</f>
        <v>GAZİANTEP</v>
      </c>
      <c r="O20" s="276">
        <v>1194</v>
      </c>
      <c r="P20" s="286">
        <v>1</v>
      </c>
      <c r="T20" s="212">
        <v>1198</v>
      </c>
      <c r="U20" s="213">
        <v>81</v>
      </c>
    </row>
    <row r="21" spans="1:21" s="19" customFormat="1" ht="36.75" customHeight="1">
      <c r="A21" s="271">
        <v>14</v>
      </c>
      <c r="B21" s="287">
        <v>293</v>
      </c>
      <c r="C21" s="274">
        <v>36542</v>
      </c>
      <c r="D21" s="288" t="s">
        <v>344</v>
      </c>
      <c r="E21" s="289" t="s">
        <v>351</v>
      </c>
      <c r="F21" s="276">
        <v>1301</v>
      </c>
      <c r="G21" s="273">
        <v>9</v>
      </c>
      <c r="H21" s="22"/>
      <c r="I21" s="271">
        <v>4</v>
      </c>
      <c r="J21" s="272" t="s">
        <v>421</v>
      </c>
      <c r="K21" s="273">
        <f>IF(ISERROR(VLOOKUP(J21,'KAYIT LİSTESİ'!$B$4:$G$945,2,0)),"",(VLOOKUP(J21,'KAYIT LİSTESİ'!$B$4:$G$945,2,0)))</f>
        <v>396</v>
      </c>
      <c r="L21" s="274">
        <f>IF(ISERROR(VLOOKUP(J21,'KAYIT LİSTESİ'!$B$4:$G$945,3,0)),"",(VLOOKUP(J21,'KAYIT LİSTESİ'!$B$4:$G$945,3,0)))</f>
        <v>35901</v>
      </c>
      <c r="M21" s="275" t="str">
        <f>IF(ISERROR(VLOOKUP(J21,'KAYIT LİSTESİ'!$B$4:$G$945,4,0)),"",(VLOOKUP(J21,'KAYIT LİSTESİ'!$B$4:$G$945,4,0)))</f>
        <v>FETHİ ÜKÜNÇ</v>
      </c>
      <c r="N21" s="275" t="str">
        <f>IF(ISERROR(VLOOKUP(J21,'KAYIT LİSTESİ'!$B$4:$G$945,5,0)),"",(VLOOKUP(J21,'KAYIT LİSTESİ'!$B$4:$G$945,5,0)))</f>
        <v>ŞANLIURFA</v>
      </c>
      <c r="O21" s="276">
        <v>1290</v>
      </c>
      <c r="P21" s="286">
        <v>4</v>
      </c>
      <c r="T21" s="212">
        <v>1200</v>
      </c>
      <c r="U21" s="213">
        <v>80</v>
      </c>
    </row>
    <row r="22" spans="1:21" s="19" customFormat="1" ht="36.75" customHeight="1">
      <c r="A22" s="271">
        <v>15</v>
      </c>
      <c r="B22" s="287">
        <v>338</v>
      </c>
      <c r="C22" s="274">
        <v>35796</v>
      </c>
      <c r="D22" s="288" t="s">
        <v>389</v>
      </c>
      <c r="E22" s="289" t="s">
        <v>395</v>
      </c>
      <c r="F22" s="276">
        <v>1307</v>
      </c>
      <c r="G22" s="273">
        <v>8</v>
      </c>
      <c r="H22" s="22"/>
      <c r="I22" s="271">
        <v>5</v>
      </c>
      <c r="J22" s="272" t="s">
        <v>422</v>
      </c>
      <c r="K22" s="273">
        <f>IF(ISERROR(VLOOKUP(J22,'KAYIT LİSTESİ'!$B$4:$G$945,2,0)),"",(VLOOKUP(J22,'KAYIT LİSTESİ'!$B$4:$G$945,2,0)))</f>
        <v>367</v>
      </c>
      <c r="L22" s="274">
        <f>IF(ISERROR(VLOOKUP(J22,'KAYIT LİSTESİ'!$B$4:$G$945,3,0)),"",(VLOOKUP(J22,'KAYIT LİSTESİ'!$B$4:$G$945,3,0)))</f>
        <v>36443</v>
      </c>
      <c r="M22" s="275" t="str">
        <f>IF(ISERROR(VLOOKUP(J22,'KAYIT LİSTESİ'!$B$4:$G$945,4,0)),"",(VLOOKUP(J22,'KAYIT LİSTESİ'!$B$4:$G$945,4,0)))</f>
        <v>ÖMER ATALAY</v>
      </c>
      <c r="N22" s="275" t="str">
        <f>IF(ISERROR(VLOOKUP(J22,'KAYIT LİSTESİ'!$B$4:$G$945,5,0)),"",(VLOOKUP(J22,'KAYIT LİSTESİ'!$B$4:$G$945,5,0)))</f>
        <v>HAKKARİ</v>
      </c>
      <c r="O22" s="276">
        <v>1218</v>
      </c>
      <c r="P22" s="286">
        <v>3</v>
      </c>
      <c r="T22" s="212">
        <v>1202</v>
      </c>
      <c r="U22" s="213">
        <v>79</v>
      </c>
    </row>
    <row r="23" spans="1:21" s="19" customFormat="1" ht="36.75" customHeight="1">
      <c r="A23" s="271">
        <v>16</v>
      </c>
      <c r="B23" s="287">
        <v>286</v>
      </c>
      <c r="C23" s="274">
        <v>36161</v>
      </c>
      <c r="D23" s="288" t="s">
        <v>336</v>
      </c>
      <c r="E23" s="289" t="s">
        <v>343</v>
      </c>
      <c r="F23" s="276">
        <v>1321</v>
      </c>
      <c r="G23" s="273">
        <v>7</v>
      </c>
      <c r="H23" s="22"/>
      <c r="I23" s="271">
        <v>6</v>
      </c>
      <c r="J23" s="272" t="s">
        <v>423</v>
      </c>
      <c r="K23" s="273">
        <f>IF(ISERROR(VLOOKUP(J23,'KAYIT LİSTESİ'!$B$4:$G$945,2,0)),"",(VLOOKUP(J23,'KAYIT LİSTESİ'!$B$4:$G$945,2,0)))</f>
        <v>257</v>
      </c>
      <c r="L23" s="274">
        <f>IF(ISERROR(VLOOKUP(J23,'KAYIT LİSTESİ'!$B$4:$G$945,3,0)),"",(VLOOKUP(J23,'KAYIT LİSTESİ'!$B$4:$G$945,3,0)))</f>
        <v>36081</v>
      </c>
      <c r="M23" s="275" t="str">
        <f>IF(ISERROR(VLOOKUP(J23,'KAYIT LİSTESİ'!$B$4:$G$945,4,0)),"",(VLOOKUP(J23,'KAYIT LİSTESİ'!$B$4:$G$945,4,0)))</f>
        <v>MUSTAFA ÇİFTÇİ</v>
      </c>
      <c r="N23" s="275" t="str">
        <f>IF(ISERROR(VLOOKUP(J23,'KAYIT LİSTESİ'!$B$4:$G$945,5,0)),"",(VLOOKUP(J23,'KAYIT LİSTESİ'!$B$4:$G$945,5,0)))</f>
        <v>BİNGÖL</v>
      </c>
      <c r="O23" s="276">
        <v>1324</v>
      </c>
      <c r="P23" s="286">
        <v>6</v>
      </c>
      <c r="T23" s="212">
        <v>1204</v>
      </c>
      <c r="U23" s="213">
        <v>78</v>
      </c>
    </row>
    <row r="24" spans="1:21" s="19" customFormat="1" ht="36.75" customHeight="1">
      <c r="A24" s="271">
        <v>17</v>
      </c>
      <c r="B24" s="287">
        <v>257</v>
      </c>
      <c r="C24" s="274">
        <v>36081</v>
      </c>
      <c r="D24" s="288" t="s">
        <v>275</v>
      </c>
      <c r="E24" s="289" t="s">
        <v>508</v>
      </c>
      <c r="F24" s="276">
        <v>1324</v>
      </c>
      <c r="G24" s="273">
        <v>6</v>
      </c>
      <c r="H24" s="22"/>
      <c r="I24" s="271">
        <v>7</v>
      </c>
      <c r="J24" s="272" t="s">
        <v>424</v>
      </c>
      <c r="K24" s="273">
        <f>IF(ISERROR(VLOOKUP(J24,'KAYIT LİSTESİ'!$B$4:$G$945,2,0)),"",(VLOOKUP(J24,'KAYIT LİSTESİ'!$B$4:$G$945,2,0)))</f>
        <v>293</v>
      </c>
      <c r="L24" s="274">
        <f>IF(ISERROR(VLOOKUP(J24,'KAYIT LİSTESİ'!$B$4:$G$945,3,0)),"",(VLOOKUP(J24,'KAYIT LİSTESİ'!$B$4:$G$945,3,0)))</f>
        <v>36542</v>
      </c>
      <c r="M24" s="275" t="str">
        <f>IF(ISERROR(VLOOKUP(J24,'KAYIT LİSTESİ'!$B$4:$G$945,4,0)),"",(VLOOKUP(J24,'KAYIT LİSTESİ'!$B$4:$G$945,4,0)))</f>
        <v>ALİ URS</v>
      </c>
      <c r="N24" s="275" t="str">
        <f>IF(ISERROR(VLOOKUP(J24,'KAYIT LİSTESİ'!$B$4:$G$945,5,0)),"",(VLOOKUP(J24,'KAYIT LİSTESİ'!$B$4:$G$945,5,0)))</f>
        <v>VAN</v>
      </c>
      <c r="O24" s="276">
        <v>1301</v>
      </c>
      <c r="P24" s="286">
        <v>5</v>
      </c>
      <c r="T24" s="212"/>
      <c r="U24" s="213"/>
    </row>
    <row r="25" spans="1:21" s="19" customFormat="1" ht="36.75" customHeight="1">
      <c r="A25" s="271">
        <v>18</v>
      </c>
      <c r="B25" s="287">
        <v>308</v>
      </c>
      <c r="C25" s="274">
        <v>36008</v>
      </c>
      <c r="D25" s="288" t="s">
        <v>359</v>
      </c>
      <c r="E25" s="289" t="s">
        <v>368</v>
      </c>
      <c r="F25" s="276">
        <v>1341</v>
      </c>
      <c r="G25" s="273">
        <v>5</v>
      </c>
      <c r="H25" s="22"/>
      <c r="I25" s="271"/>
      <c r="J25" s="272" t="s">
        <v>425</v>
      </c>
      <c r="K25" s="273">
        <f>IF(ISERROR(VLOOKUP(J25,'KAYIT LİSTESİ'!$B$4:$G$945,2,0)),"",(VLOOKUP(J25,'KAYIT LİSTESİ'!$B$4:$G$945,2,0)))</f>
      </c>
      <c r="L25" s="274">
        <f>IF(ISERROR(VLOOKUP(J25,'KAYIT LİSTESİ'!$B$4:$G$945,3,0)),"",(VLOOKUP(J25,'KAYIT LİSTESİ'!$B$4:$G$945,3,0)))</f>
      </c>
      <c r="M25" s="275">
        <f>IF(ISERROR(VLOOKUP(J25,'KAYIT LİSTESİ'!$B$4:$G$945,4,0)),"",(VLOOKUP(J25,'KAYIT LİSTESİ'!$B$4:$G$945,4,0)))</f>
      </c>
      <c r="N25" s="275">
        <f>IF(ISERROR(VLOOKUP(J25,'KAYIT LİSTESİ'!$B$4:$G$945,5,0)),"",(VLOOKUP(J25,'KAYIT LİSTESİ'!$B$4:$G$945,5,0)))</f>
      </c>
      <c r="O25" s="276"/>
      <c r="P25" s="286"/>
      <c r="T25" s="212"/>
      <c r="U25" s="213"/>
    </row>
    <row r="26" spans="1:21" s="19" customFormat="1" ht="36.75" customHeight="1">
      <c r="A26" s="271">
        <v>19</v>
      </c>
      <c r="B26" s="287">
        <v>322</v>
      </c>
      <c r="C26" s="274">
        <v>36772</v>
      </c>
      <c r="D26" s="288" t="s">
        <v>377</v>
      </c>
      <c r="E26" s="289" t="s">
        <v>383</v>
      </c>
      <c r="F26" s="276">
        <v>1344</v>
      </c>
      <c r="G26" s="273">
        <v>4</v>
      </c>
      <c r="H26" s="22"/>
      <c r="I26" s="227" t="s">
        <v>244</v>
      </c>
      <c r="J26" s="228"/>
      <c r="K26" s="228"/>
      <c r="L26" s="228"/>
      <c r="M26" s="231" t="s">
        <v>193</v>
      </c>
      <c r="N26" s="232"/>
      <c r="O26" s="228"/>
      <c r="P26" s="229"/>
      <c r="T26" s="212">
        <v>1190</v>
      </c>
      <c r="U26" s="213">
        <v>85</v>
      </c>
    </row>
    <row r="27" spans="1:21" s="19" customFormat="1" ht="36.75" customHeight="1">
      <c r="A27" s="271">
        <v>20</v>
      </c>
      <c r="B27" s="287">
        <v>353</v>
      </c>
      <c r="C27" s="274">
        <v>35986</v>
      </c>
      <c r="D27" s="288" t="s">
        <v>501</v>
      </c>
      <c r="E27" s="289" t="s">
        <v>507</v>
      </c>
      <c r="F27" s="276">
        <v>1349</v>
      </c>
      <c r="G27" s="273">
        <v>3</v>
      </c>
      <c r="H27" s="22"/>
      <c r="I27" s="46" t="s">
        <v>12</v>
      </c>
      <c r="J27" s="43" t="s">
        <v>51</v>
      </c>
      <c r="K27" s="43" t="s">
        <v>50</v>
      </c>
      <c r="L27" s="44" t="s">
        <v>13</v>
      </c>
      <c r="M27" s="45" t="s">
        <v>14</v>
      </c>
      <c r="N27" s="45" t="s">
        <v>219</v>
      </c>
      <c r="O27" s="43" t="s">
        <v>15</v>
      </c>
      <c r="P27" s="43" t="s">
        <v>27</v>
      </c>
      <c r="T27" s="212">
        <v>1192</v>
      </c>
      <c r="U27" s="213">
        <v>84</v>
      </c>
    </row>
    <row r="28" spans="1:21" s="19" customFormat="1" ht="36.75" customHeight="1">
      <c r="A28" s="271">
        <v>21</v>
      </c>
      <c r="B28" s="287">
        <v>331</v>
      </c>
      <c r="C28" s="274">
        <v>36705</v>
      </c>
      <c r="D28" s="288" t="s">
        <v>398</v>
      </c>
      <c r="E28" s="289" t="s">
        <v>388</v>
      </c>
      <c r="F28" s="276">
        <v>1380</v>
      </c>
      <c r="G28" s="273">
        <v>2</v>
      </c>
      <c r="H28" s="22"/>
      <c r="I28" s="271">
        <v>1</v>
      </c>
      <c r="J28" s="272" t="s">
        <v>426</v>
      </c>
      <c r="K28" s="273">
        <f>IF(ISERROR(VLOOKUP(J28,'KAYIT LİSTESİ'!$B$4:$G$945,2,0)),"",(VLOOKUP(J28,'KAYIT LİSTESİ'!$B$4:$G$945,2,0)))</f>
        <v>389</v>
      </c>
      <c r="L28" s="274">
        <f>IF(ISERROR(VLOOKUP(J28,'KAYIT LİSTESİ'!$B$4:$G$945,3,0)),"",(VLOOKUP(J28,'KAYIT LİSTESİ'!$B$4:$G$945,3,0)))</f>
        <v>35796</v>
      </c>
      <c r="M28" s="275" t="str">
        <f>IF(ISERROR(VLOOKUP(J28,'KAYIT LİSTESİ'!$B$4:$G$945,4,0)),"",(VLOOKUP(J28,'KAYIT LİSTESİ'!$B$4:$G$945,4,0)))</f>
        <v>SERHAT YILMAZ</v>
      </c>
      <c r="N28" s="275" t="str">
        <f>IF(ISERROR(VLOOKUP(J28,'KAYIT LİSTESİ'!$B$4:$G$945,5,0)),"",(VLOOKUP(J28,'KAYIT LİSTESİ'!$B$4:$G$945,5,0)))</f>
        <v>ARDAHAN</v>
      </c>
      <c r="O28" s="276">
        <v>1294</v>
      </c>
      <c r="P28" s="286">
        <v>5</v>
      </c>
      <c r="T28" s="212">
        <v>1194</v>
      </c>
      <c r="U28" s="213">
        <v>83</v>
      </c>
    </row>
    <row r="29" spans="1:21" s="19" customFormat="1" ht="36.75" customHeight="1">
      <c r="A29" s="271">
        <v>22</v>
      </c>
      <c r="B29" s="287">
        <v>279</v>
      </c>
      <c r="C29" s="274">
        <v>36537</v>
      </c>
      <c r="D29" s="288" t="s">
        <v>327</v>
      </c>
      <c r="E29" s="289" t="s">
        <v>333</v>
      </c>
      <c r="F29" s="276">
        <v>1487</v>
      </c>
      <c r="G29" s="273">
        <v>1</v>
      </c>
      <c r="H29" s="22"/>
      <c r="I29" s="271">
        <v>2</v>
      </c>
      <c r="J29" s="272" t="s">
        <v>427</v>
      </c>
      <c r="K29" s="273">
        <f>IF(ISERROR(VLOOKUP(J29,'KAYIT LİSTESİ'!$B$4:$G$945,2,0)),"",(VLOOKUP(J29,'KAYIT LİSTESİ'!$B$4:$G$945,2,0)))</f>
        <v>286</v>
      </c>
      <c r="L29" s="274">
        <f>IF(ISERROR(VLOOKUP(J29,'KAYIT LİSTESİ'!$B$4:$G$945,3,0)),"",(VLOOKUP(J29,'KAYIT LİSTESİ'!$B$4:$G$945,3,0)))</f>
        <v>36161</v>
      </c>
      <c r="M29" s="275" t="str">
        <f>IF(ISERROR(VLOOKUP(J29,'KAYIT LİSTESİ'!$B$4:$G$945,4,0)),"",(VLOOKUP(J29,'KAYIT LİSTESİ'!$B$4:$G$945,4,0)))</f>
        <v>EKİN CAYAN POLAT</v>
      </c>
      <c r="N29" s="275" t="str">
        <f>IF(ISERROR(VLOOKUP(J29,'KAYIT LİSTESİ'!$B$4:$G$945,5,0)),"",(VLOOKUP(J29,'KAYIT LİSTESİ'!$B$4:$G$945,5,0)))</f>
        <v>TUNCELİ</v>
      </c>
      <c r="O29" s="276">
        <v>1321</v>
      </c>
      <c r="P29" s="286">
        <v>6</v>
      </c>
      <c r="T29" s="212">
        <v>1196</v>
      </c>
      <c r="U29" s="213">
        <v>82</v>
      </c>
    </row>
    <row r="30" spans="1:21" s="19" customFormat="1" ht="36.75" customHeight="1">
      <c r="A30" s="271"/>
      <c r="B30" s="287"/>
      <c r="C30" s="274"/>
      <c r="D30" s="288"/>
      <c r="E30" s="289"/>
      <c r="F30" s="276"/>
      <c r="G30" s="273"/>
      <c r="H30" s="22"/>
      <c r="I30" s="271">
        <v>3</v>
      </c>
      <c r="J30" s="272" t="s">
        <v>428</v>
      </c>
      <c r="K30" s="273">
        <f>IF(ISERROR(VLOOKUP(J30,'KAYIT LİSTESİ'!$B$4:$G$945,2,0)),"",(VLOOKUP(J30,'KAYIT LİSTESİ'!$B$4:$G$945,2,0)))</f>
        <v>360</v>
      </c>
      <c r="L30" s="274">
        <f>IF(ISERROR(VLOOKUP(J30,'KAYIT LİSTESİ'!$B$4:$G$945,3,0)),"",(VLOOKUP(J30,'KAYIT LİSTESİ'!$B$4:$G$945,3,0)))</f>
        <v>35817</v>
      </c>
      <c r="M30" s="275" t="str">
        <f>IF(ISERROR(VLOOKUP(J30,'KAYIT LİSTESİ'!$B$4:$G$945,4,0)),"",(VLOOKUP(J30,'KAYIT LİSTESİ'!$B$4:$G$945,4,0)))</f>
        <v>ENDER AKDENIZ</v>
      </c>
      <c r="N30" s="275" t="str">
        <f>IF(ISERROR(VLOOKUP(J30,'KAYIT LİSTESİ'!$B$4:$G$945,5,0)),"",(VLOOKUP(J30,'KAYIT LİSTESİ'!$B$4:$G$945,5,0)))</f>
        <v>DİYARBAKIR</v>
      </c>
      <c r="O30" s="276">
        <v>1274</v>
      </c>
      <c r="P30" s="286">
        <v>2</v>
      </c>
      <c r="T30" s="212">
        <v>1198</v>
      </c>
      <c r="U30" s="213">
        <v>81</v>
      </c>
    </row>
    <row r="31" spans="1:21" s="19" customFormat="1" ht="36.75" customHeight="1">
      <c r="A31" s="271"/>
      <c r="B31" s="287"/>
      <c r="C31" s="274"/>
      <c r="D31" s="288"/>
      <c r="E31" s="289"/>
      <c r="F31" s="276"/>
      <c r="G31" s="273"/>
      <c r="H31" s="22"/>
      <c r="I31" s="271">
        <v>4</v>
      </c>
      <c r="J31" s="272" t="s">
        <v>429</v>
      </c>
      <c r="K31" s="273">
        <f>IF(ISERROR(VLOOKUP(J31,'KAYIT LİSTESİ'!$B$4:$G$945,2,0)),"",(VLOOKUP(J31,'KAYIT LİSTESİ'!$B$4:$G$945,2,0)))</f>
        <v>315</v>
      </c>
      <c r="L31" s="274">
        <f>IF(ISERROR(VLOOKUP(J31,'KAYIT LİSTESİ'!$B$4:$G$945,3,0)),"",(VLOOKUP(J31,'KAYIT LİSTESİ'!$B$4:$G$945,3,0)))</f>
        <v>36161</v>
      </c>
      <c r="M31" s="275" t="str">
        <f>IF(ISERROR(VLOOKUP(J31,'KAYIT LİSTESİ'!$B$4:$G$945,4,0)),"",(VLOOKUP(J31,'KAYIT LİSTESİ'!$B$4:$G$945,4,0)))</f>
        <v>ABDULAZİZ DANIŞ</v>
      </c>
      <c r="N31" s="275" t="str">
        <f>IF(ISERROR(VLOOKUP(J31,'KAYIT LİSTESİ'!$B$4:$G$945,5,0)),"",(VLOOKUP(J31,'KAYIT LİSTESİ'!$B$4:$G$945,5,0)))</f>
        <v>MARDİN</v>
      </c>
      <c r="O31" s="276">
        <v>1281</v>
      </c>
      <c r="P31" s="286">
        <v>3</v>
      </c>
      <c r="T31" s="212">
        <v>1200</v>
      </c>
      <c r="U31" s="213">
        <v>80</v>
      </c>
    </row>
    <row r="32" spans="1:21" s="19" customFormat="1" ht="36.75" customHeight="1">
      <c r="A32" s="271"/>
      <c r="B32" s="287"/>
      <c r="C32" s="274"/>
      <c r="D32" s="288"/>
      <c r="E32" s="289"/>
      <c r="F32" s="276"/>
      <c r="G32" s="273"/>
      <c r="H32" s="22"/>
      <c r="I32" s="271">
        <v>5</v>
      </c>
      <c r="J32" s="272" t="s">
        <v>430</v>
      </c>
      <c r="K32" s="273">
        <f>IF(ISERROR(VLOOKUP(J32,'KAYIT LİSTESİ'!$B$4:$G$945,2,0)),"",(VLOOKUP(J32,'KAYIT LİSTESİ'!$B$4:$G$945,2,0)))</f>
        <v>374</v>
      </c>
      <c r="L32" s="274">
        <f>IF(ISERROR(VLOOKUP(J32,'KAYIT LİSTESİ'!$B$4:$G$945,3,0)),"",(VLOOKUP(J32,'KAYIT LİSTESİ'!$B$4:$G$945,3,0)))</f>
        <v>35591</v>
      </c>
      <c r="M32" s="275" t="str">
        <f>IF(ISERROR(VLOOKUP(J32,'KAYIT LİSTESİ'!$B$4:$G$945,4,0)),"",(VLOOKUP(J32,'KAYIT LİSTESİ'!$B$4:$G$945,4,0)))</f>
        <v>BÜLENT YAVUZ</v>
      </c>
      <c r="N32" s="275" t="str">
        <f>IF(ISERROR(VLOOKUP(J32,'KAYIT LİSTESİ'!$B$4:$G$945,5,0)),"",(VLOOKUP(J32,'KAYIT LİSTESİ'!$B$4:$G$945,5,0)))</f>
        <v>MALATYA</v>
      </c>
      <c r="O32" s="276">
        <v>1291</v>
      </c>
      <c r="P32" s="286">
        <v>4</v>
      </c>
      <c r="T32" s="212">
        <v>1202</v>
      </c>
      <c r="U32" s="213">
        <v>79</v>
      </c>
    </row>
    <row r="33" spans="1:21" s="19" customFormat="1" ht="36.75" customHeight="1">
      <c r="A33" s="271"/>
      <c r="B33" s="287"/>
      <c r="C33" s="274"/>
      <c r="D33" s="288"/>
      <c r="E33" s="289"/>
      <c r="F33" s="276"/>
      <c r="G33" s="273"/>
      <c r="H33" s="22"/>
      <c r="I33" s="271">
        <v>6</v>
      </c>
      <c r="J33" s="272" t="s">
        <v>431</v>
      </c>
      <c r="K33" s="273">
        <f>IF(ISERROR(VLOOKUP(J33,'KAYIT LİSTESİ'!$B$4:$G$945,2,0)),"",(VLOOKUP(J33,'KAYIT LİSTESİ'!$B$4:$G$945,2,0)))</f>
        <v>405</v>
      </c>
      <c r="L33" s="274">
        <f>IF(ISERROR(VLOOKUP(J33,'KAYIT LİSTESİ'!$B$4:$G$945,3,0)),"",(VLOOKUP(J33,'KAYIT LİSTESİ'!$B$4:$G$945,3,0)))</f>
        <v>36406</v>
      </c>
      <c r="M33" s="275" t="str">
        <f>IF(ISERROR(VLOOKUP(J33,'KAYIT LİSTESİ'!$B$4:$G$945,4,0)),"",(VLOOKUP(J33,'KAYIT LİSTESİ'!$B$4:$G$945,4,0)))</f>
        <v>CEMİL KUTLUCA</v>
      </c>
      <c r="N33" s="275" t="str">
        <f>IF(ISERROR(VLOOKUP(J33,'KAYIT LİSTESİ'!$B$4:$G$945,5,0)),"",(VLOOKUP(J33,'KAYIT LİSTESİ'!$B$4:$G$945,5,0)))</f>
        <v>IĞDIR</v>
      </c>
      <c r="O33" s="276">
        <v>1242</v>
      </c>
      <c r="P33" s="286">
        <v>1</v>
      </c>
      <c r="T33" s="212">
        <v>1204</v>
      </c>
      <c r="U33" s="213">
        <v>78</v>
      </c>
    </row>
    <row r="34" spans="1:21" s="19" customFormat="1" ht="36.75" customHeight="1">
      <c r="A34" s="271"/>
      <c r="B34" s="287"/>
      <c r="C34" s="274"/>
      <c r="D34" s="288"/>
      <c r="E34" s="289"/>
      <c r="F34" s="276"/>
      <c r="G34" s="273"/>
      <c r="H34" s="22"/>
      <c r="I34" s="271">
        <v>7</v>
      </c>
      <c r="J34" s="272" t="s">
        <v>432</v>
      </c>
      <c r="K34" s="273">
        <f>IF(ISERROR(VLOOKUP(J34,'KAYIT LİSTESİ'!$B$4:$G$945,2,0)),"",(VLOOKUP(J34,'KAYIT LİSTESİ'!$B$4:$G$945,2,0)))</f>
        <v>279</v>
      </c>
      <c r="L34" s="274">
        <f>IF(ISERROR(VLOOKUP(J34,'KAYIT LİSTESİ'!$B$4:$G$945,3,0)),"",(VLOOKUP(J34,'KAYIT LİSTESİ'!$B$4:$G$945,3,0)))</f>
        <v>36537</v>
      </c>
      <c r="M34" s="275" t="str">
        <f>IF(ISERROR(VLOOKUP(J34,'KAYIT LİSTESİ'!$B$4:$G$945,4,0)),"",(VLOOKUP(J34,'KAYIT LİSTESİ'!$B$4:$G$945,4,0)))</f>
        <v>NURULLAH UMULĞAN</v>
      </c>
      <c r="N34" s="275" t="str">
        <f>IF(ISERROR(VLOOKUP(J34,'KAYIT LİSTESİ'!$B$4:$G$945,5,0)),"",(VLOOKUP(J34,'KAYIT LİSTESİ'!$B$4:$G$945,5,0)))</f>
        <v>MUŞ</v>
      </c>
      <c r="O34" s="276">
        <v>1487</v>
      </c>
      <c r="P34" s="286">
        <v>8</v>
      </c>
      <c r="T34" s="212"/>
      <c r="U34" s="213"/>
    </row>
    <row r="35" spans="1:21" s="19" customFormat="1" ht="36.75" customHeight="1">
      <c r="A35" s="271"/>
      <c r="B35" s="287"/>
      <c r="C35" s="274"/>
      <c r="D35" s="288"/>
      <c r="E35" s="289"/>
      <c r="F35" s="276"/>
      <c r="G35" s="273"/>
      <c r="H35" s="22"/>
      <c r="I35" s="271">
        <v>8</v>
      </c>
      <c r="J35" s="272" t="s">
        <v>433</v>
      </c>
      <c r="K35" s="273">
        <f>IF(ISERROR(VLOOKUP(J35,'KAYIT LİSTESİ'!$B$4:$G$945,2,0)),"",(VLOOKUP(J35,'KAYIT LİSTESİ'!$B$4:$G$945,2,0)))</f>
        <v>353</v>
      </c>
      <c r="L35" s="274">
        <f>IF(ISERROR(VLOOKUP(J35,'KAYIT LİSTESİ'!$B$4:$G$945,3,0)),"",(VLOOKUP(J35,'KAYIT LİSTESİ'!$B$4:$G$945,3,0)))</f>
        <v>35986</v>
      </c>
      <c r="M35" s="275" t="str">
        <f>IF(ISERROR(VLOOKUP(J35,'KAYIT LİSTESİ'!$B$4:$G$945,4,0)),"",(VLOOKUP(J35,'KAYIT LİSTESİ'!$B$4:$G$945,4,0)))</f>
        <v>Akın YILMAZ</v>
      </c>
      <c r="N35" s="275" t="str">
        <f>IF(ISERROR(VLOOKUP(J35,'KAYIT LİSTESİ'!$B$4:$G$945,5,0)),"",(VLOOKUP(J35,'KAYIT LİSTESİ'!$B$4:$G$945,5,0)))</f>
        <v>ERZURUM</v>
      </c>
      <c r="O35" s="276">
        <v>1349</v>
      </c>
      <c r="P35" s="286">
        <v>7</v>
      </c>
      <c r="T35" s="212"/>
      <c r="U35" s="213"/>
    </row>
    <row r="36" spans="1:21" ht="13.5" customHeight="1">
      <c r="A36" s="32"/>
      <c r="B36" s="32"/>
      <c r="C36" s="33"/>
      <c r="D36" s="53"/>
      <c r="E36" s="34"/>
      <c r="F36" s="35"/>
      <c r="G36" s="36"/>
      <c r="I36" s="37"/>
      <c r="J36" s="38"/>
      <c r="K36" s="39"/>
      <c r="L36" s="40"/>
      <c r="M36" s="49"/>
      <c r="N36" s="49"/>
      <c r="O36" s="41"/>
      <c r="P36" s="39"/>
      <c r="T36" s="212">
        <v>1275</v>
      </c>
      <c r="U36" s="213">
        <v>55</v>
      </c>
    </row>
    <row r="37" spans="1:21" ht="14.25" customHeight="1">
      <c r="A37" s="26" t="s">
        <v>18</v>
      </c>
      <c r="B37" s="26"/>
      <c r="C37" s="26"/>
      <c r="D37" s="54"/>
      <c r="E37" s="47" t="s">
        <v>0</v>
      </c>
      <c r="F37" s="42" t="s">
        <v>1</v>
      </c>
      <c r="G37" s="23"/>
      <c r="H37" s="27" t="s">
        <v>2</v>
      </c>
      <c r="I37" s="27"/>
      <c r="J37" s="27"/>
      <c r="K37" s="27"/>
      <c r="M37" s="50" t="s">
        <v>3</v>
      </c>
      <c r="N37" s="51" t="s">
        <v>3</v>
      </c>
      <c r="O37" s="23" t="s">
        <v>3</v>
      </c>
      <c r="P37" s="26"/>
      <c r="Q37" s="28"/>
      <c r="T37" s="212">
        <v>1280</v>
      </c>
      <c r="U37" s="213">
        <v>54</v>
      </c>
    </row>
    <row r="38" spans="20:21" ht="12.75">
      <c r="T38" s="212">
        <v>1285</v>
      </c>
      <c r="U38" s="213">
        <v>53</v>
      </c>
    </row>
    <row r="39" spans="20:21" ht="12.75">
      <c r="T39" s="212">
        <v>1290</v>
      </c>
      <c r="U39" s="213">
        <v>52</v>
      </c>
    </row>
    <row r="40" spans="20:21" ht="12.75">
      <c r="T40" s="212">
        <v>1295</v>
      </c>
      <c r="U40" s="213">
        <v>51</v>
      </c>
    </row>
    <row r="41" spans="20:21" ht="12.75">
      <c r="T41" s="212">
        <v>1300</v>
      </c>
      <c r="U41" s="213">
        <v>50</v>
      </c>
    </row>
    <row r="42" spans="20:21" ht="12.75">
      <c r="T42" s="212">
        <v>1305</v>
      </c>
      <c r="U42" s="213">
        <v>49</v>
      </c>
    </row>
    <row r="43" spans="20:21" ht="12.75">
      <c r="T43" s="212">
        <v>1310</v>
      </c>
      <c r="U43" s="213">
        <v>48</v>
      </c>
    </row>
    <row r="44" spans="20:21" ht="12.75">
      <c r="T44" s="212">
        <v>1315</v>
      </c>
      <c r="U44" s="213">
        <v>47</v>
      </c>
    </row>
    <row r="45" spans="20:21" ht="12.75">
      <c r="T45" s="212">
        <v>1320</v>
      </c>
      <c r="U45" s="213">
        <v>46</v>
      </c>
    </row>
    <row r="46" spans="20:21" ht="12.75">
      <c r="T46" s="212">
        <v>1325</v>
      </c>
      <c r="U46" s="213">
        <v>45</v>
      </c>
    </row>
    <row r="47" spans="20:21" ht="12.75">
      <c r="T47" s="212">
        <v>1330</v>
      </c>
      <c r="U47" s="213">
        <v>44</v>
      </c>
    </row>
    <row r="48" spans="20:21" ht="12.75">
      <c r="T48" s="212">
        <v>1335</v>
      </c>
      <c r="U48" s="213">
        <v>43</v>
      </c>
    </row>
    <row r="49" spans="20:21" ht="12.75">
      <c r="T49" s="212">
        <v>1340</v>
      </c>
      <c r="U49" s="213">
        <v>42</v>
      </c>
    </row>
    <row r="50" spans="20:21" ht="12.75">
      <c r="T50" s="212">
        <v>1345</v>
      </c>
      <c r="U50" s="213">
        <v>41</v>
      </c>
    </row>
    <row r="51" spans="20:21" ht="12.75">
      <c r="T51" s="212">
        <v>1350</v>
      </c>
      <c r="U51" s="213">
        <v>40</v>
      </c>
    </row>
    <row r="52" spans="20:21" ht="12.75">
      <c r="T52" s="212">
        <v>1355</v>
      </c>
      <c r="U52" s="213">
        <v>39</v>
      </c>
    </row>
    <row r="53" spans="20:21" ht="12.75">
      <c r="T53" s="212">
        <v>1365</v>
      </c>
      <c r="U53" s="213">
        <v>38</v>
      </c>
    </row>
    <row r="54" spans="20:21" ht="12.75">
      <c r="T54" s="212">
        <v>1375</v>
      </c>
      <c r="U54" s="213">
        <v>37</v>
      </c>
    </row>
    <row r="55" spans="20:21" ht="12.75">
      <c r="T55" s="212">
        <v>1385</v>
      </c>
      <c r="U55" s="213">
        <v>36</v>
      </c>
    </row>
    <row r="56" spans="20:21" ht="12.75">
      <c r="T56" s="212">
        <v>1395</v>
      </c>
      <c r="U56" s="213">
        <v>35</v>
      </c>
    </row>
    <row r="57" spans="20:21" ht="12.75">
      <c r="T57" s="212">
        <v>1405</v>
      </c>
      <c r="U57" s="213">
        <v>34</v>
      </c>
    </row>
    <row r="58" spans="20:21" ht="12.75">
      <c r="T58" s="212">
        <v>1415</v>
      </c>
      <c r="U58" s="213">
        <v>33</v>
      </c>
    </row>
    <row r="59" spans="20:21" ht="12.75">
      <c r="T59" s="212">
        <v>1425</v>
      </c>
      <c r="U59" s="213">
        <v>32</v>
      </c>
    </row>
    <row r="60" spans="20:21" ht="12.75">
      <c r="T60" s="212">
        <v>1435</v>
      </c>
      <c r="U60" s="213">
        <v>31</v>
      </c>
    </row>
    <row r="61" spans="20:21" ht="12.75">
      <c r="T61" s="212">
        <v>1445</v>
      </c>
      <c r="U61" s="213">
        <v>30</v>
      </c>
    </row>
    <row r="62" spans="20:21" ht="12.75">
      <c r="T62" s="212">
        <v>1455</v>
      </c>
      <c r="U62" s="213">
        <v>29</v>
      </c>
    </row>
    <row r="63" spans="20:21" ht="12.75">
      <c r="T63" s="212">
        <v>1465</v>
      </c>
      <c r="U63" s="213">
        <v>28</v>
      </c>
    </row>
    <row r="64" spans="20:21" ht="12.75">
      <c r="T64" s="212">
        <v>1475</v>
      </c>
      <c r="U64" s="213">
        <v>27</v>
      </c>
    </row>
    <row r="65" spans="20:21" ht="12.75">
      <c r="T65" s="212">
        <v>1485</v>
      </c>
      <c r="U65" s="213">
        <v>26</v>
      </c>
    </row>
    <row r="66" spans="20:21" ht="12.75">
      <c r="T66" s="212">
        <v>1495</v>
      </c>
      <c r="U66" s="213">
        <v>25</v>
      </c>
    </row>
    <row r="67" spans="20:21" ht="12.75">
      <c r="T67" s="212">
        <v>1505</v>
      </c>
      <c r="U67" s="213">
        <v>24</v>
      </c>
    </row>
    <row r="68" spans="20:21" ht="12.75">
      <c r="T68" s="212">
        <v>1515</v>
      </c>
      <c r="U68" s="213">
        <v>23</v>
      </c>
    </row>
    <row r="69" spans="20:21" ht="12.75">
      <c r="T69" s="212">
        <v>1525</v>
      </c>
      <c r="U69" s="213">
        <v>22</v>
      </c>
    </row>
    <row r="70" spans="20:21" ht="12.75">
      <c r="T70" s="212">
        <v>1535</v>
      </c>
      <c r="U70" s="213">
        <v>21</v>
      </c>
    </row>
    <row r="71" spans="20:21" ht="12.75">
      <c r="T71" s="212">
        <v>1545</v>
      </c>
      <c r="U71" s="213">
        <v>20</v>
      </c>
    </row>
    <row r="72" spans="20:21" ht="12.75">
      <c r="T72" s="212">
        <v>1555</v>
      </c>
      <c r="U72" s="213">
        <v>19</v>
      </c>
    </row>
    <row r="73" spans="20:21" ht="12.75">
      <c r="T73" s="212">
        <v>1565</v>
      </c>
      <c r="U73" s="213">
        <v>18</v>
      </c>
    </row>
    <row r="74" spans="20:21" ht="12.75">
      <c r="T74" s="212">
        <v>1575</v>
      </c>
      <c r="U74" s="213">
        <v>17</v>
      </c>
    </row>
    <row r="75" spans="20:21" ht="12.75">
      <c r="T75" s="212">
        <v>1585</v>
      </c>
      <c r="U75" s="213">
        <v>16</v>
      </c>
    </row>
    <row r="76" spans="20:21" ht="12.75">
      <c r="T76" s="212">
        <v>1595</v>
      </c>
      <c r="U76" s="213">
        <v>15</v>
      </c>
    </row>
    <row r="77" spans="20:21" ht="12.75">
      <c r="T77" s="212">
        <v>1605</v>
      </c>
      <c r="U77" s="213">
        <v>14</v>
      </c>
    </row>
    <row r="78" spans="20:21" ht="12.75">
      <c r="T78" s="212">
        <v>1615</v>
      </c>
      <c r="U78" s="213">
        <v>13</v>
      </c>
    </row>
    <row r="79" spans="20:21" ht="12.75">
      <c r="T79" s="212">
        <v>1625</v>
      </c>
      <c r="U79" s="213">
        <v>12</v>
      </c>
    </row>
    <row r="80" spans="20:21" ht="12.75">
      <c r="T80" s="212">
        <v>1645</v>
      </c>
      <c r="U80" s="213">
        <v>11</v>
      </c>
    </row>
    <row r="81" spans="20:21" ht="12.75">
      <c r="T81" s="212">
        <v>1665</v>
      </c>
      <c r="U81" s="213">
        <v>10</v>
      </c>
    </row>
    <row r="82" spans="20:21" ht="12.75">
      <c r="T82" s="212">
        <v>1685</v>
      </c>
      <c r="U82" s="213">
        <v>9</v>
      </c>
    </row>
    <row r="83" spans="20:21" ht="12.75">
      <c r="T83" s="212">
        <v>1705</v>
      </c>
      <c r="U83" s="213">
        <v>8</v>
      </c>
    </row>
    <row r="84" spans="20:21" ht="12.75">
      <c r="T84" s="212">
        <v>1725</v>
      </c>
      <c r="U84" s="213">
        <v>7</v>
      </c>
    </row>
    <row r="85" spans="20:21" ht="12.75">
      <c r="T85" s="212">
        <v>1745</v>
      </c>
      <c r="U85" s="213">
        <v>6</v>
      </c>
    </row>
    <row r="86" spans="20:21" ht="12.75">
      <c r="T86" s="212">
        <v>1765</v>
      </c>
      <c r="U86" s="213">
        <v>5</v>
      </c>
    </row>
    <row r="87" spans="20:21" ht="12.75">
      <c r="T87" s="212">
        <v>1785</v>
      </c>
      <c r="U87" s="213">
        <v>4</v>
      </c>
    </row>
    <row r="88" spans="20:21" ht="12.75">
      <c r="T88" s="212">
        <v>1805</v>
      </c>
      <c r="U88" s="213">
        <v>3</v>
      </c>
    </row>
    <row r="89" spans="20:21" ht="12.75">
      <c r="T89" s="212">
        <v>1825</v>
      </c>
      <c r="U89" s="213">
        <v>2</v>
      </c>
    </row>
    <row r="90" spans="20:21" ht="12.75">
      <c r="T90" s="212">
        <v>1845</v>
      </c>
      <c r="U90" s="213">
        <v>1</v>
      </c>
    </row>
  </sheetData>
  <sheetProtection/>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ignoredErrors>
    <ignoredError sqref="D4 N5"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BW98"/>
  <sheetViews>
    <sheetView view="pageBreakPreview" zoomScale="40" zoomScaleNormal="50" zoomScaleSheetLayoutView="40" workbookViewId="0" topLeftCell="A13">
      <selection activeCell="Q58" sqref="Q58"/>
    </sheetView>
  </sheetViews>
  <sheetFormatPr defaultColWidth="9.140625" defaultRowHeight="12.75"/>
  <cols>
    <col min="1" max="1" width="8.421875" style="24" customWidth="1"/>
    <col min="2" max="2" width="0.13671875" style="24" customWidth="1"/>
    <col min="3" max="3" width="18.00390625" style="24" bestFit="1" customWidth="1"/>
    <col min="4" max="4" width="26.28125" style="56" bestFit="1" customWidth="1"/>
    <col min="5" max="5" width="35.28125" style="24" customWidth="1"/>
    <col min="6" max="6" width="64.8515625" style="24" bestFit="1" customWidth="1"/>
    <col min="7" max="7" width="5.57421875" style="55" bestFit="1" customWidth="1"/>
    <col min="8" max="66" width="4.7109375" style="55" customWidth="1"/>
    <col min="67" max="67" width="14.8515625" style="57" customWidth="1"/>
    <col min="68" max="68" width="14.140625" style="58" customWidth="1"/>
    <col min="69" max="69" width="17.00390625" style="24" customWidth="1"/>
    <col min="70" max="73" width="9.140625" style="55" customWidth="1"/>
    <col min="74" max="74" width="9.140625" style="219" hidden="1" customWidth="1"/>
    <col min="75" max="75" width="9.140625" style="217" hidden="1" customWidth="1"/>
    <col min="76" max="16384" width="9.140625" style="55" customWidth="1"/>
  </cols>
  <sheetData>
    <row r="1" spans="1:75" s="10" customFormat="1" ht="69.75" customHeight="1">
      <c r="A1" s="468" t="s">
        <v>242</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c r="AZ1" s="468"/>
      <c r="BA1" s="468"/>
      <c r="BB1" s="468"/>
      <c r="BC1" s="468"/>
      <c r="BD1" s="468"/>
      <c r="BE1" s="468"/>
      <c r="BF1" s="468"/>
      <c r="BG1" s="468"/>
      <c r="BH1" s="468"/>
      <c r="BI1" s="468"/>
      <c r="BJ1" s="468"/>
      <c r="BK1" s="468"/>
      <c r="BL1" s="468"/>
      <c r="BM1" s="468"/>
      <c r="BN1" s="468"/>
      <c r="BO1" s="468"/>
      <c r="BP1" s="468"/>
      <c r="BQ1" s="468"/>
      <c r="BV1" s="219">
        <v>60</v>
      </c>
      <c r="BW1" s="217">
        <v>1</v>
      </c>
    </row>
    <row r="2" spans="1:75" s="10" customFormat="1" ht="36.75" customHeight="1">
      <c r="A2" s="469" t="s">
        <v>334</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V2" s="219">
        <v>62</v>
      </c>
      <c r="BW2" s="217">
        <v>2</v>
      </c>
    </row>
    <row r="3" spans="1:75" s="65" customFormat="1" ht="23.25" customHeight="1">
      <c r="A3" s="470" t="s">
        <v>65</v>
      </c>
      <c r="B3" s="470"/>
      <c r="C3" s="470"/>
      <c r="D3" s="470"/>
      <c r="E3" s="471" t="s">
        <v>174</v>
      </c>
      <c r="F3" s="471"/>
      <c r="G3" s="324"/>
      <c r="H3" s="324"/>
      <c r="I3" s="324"/>
      <c r="J3" s="324"/>
      <c r="K3" s="324"/>
      <c r="L3" s="324"/>
      <c r="M3" s="324"/>
      <c r="N3" s="324"/>
      <c r="O3" s="324"/>
      <c r="P3" s="324"/>
      <c r="Q3" s="324"/>
      <c r="R3" s="324"/>
      <c r="S3" s="324"/>
      <c r="T3" s="324"/>
      <c r="U3" s="472"/>
      <c r="V3" s="472"/>
      <c r="W3" s="472"/>
      <c r="X3" s="472"/>
      <c r="Y3" s="324"/>
      <c r="Z3" s="324"/>
      <c r="AA3" s="470"/>
      <c r="AB3" s="470"/>
      <c r="AC3" s="470"/>
      <c r="AD3" s="470"/>
      <c r="AE3" s="470"/>
      <c r="AF3" s="473"/>
      <c r="AG3" s="473"/>
      <c r="AH3" s="473"/>
      <c r="AI3" s="473"/>
      <c r="AJ3" s="473"/>
      <c r="AK3" s="324"/>
      <c r="AL3" s="324"/>
      <c r="AM3" s="324"/>
      <c r="AN3" s="324"/>
      <c r="AO3" s="324"/>
      <c r="AP3" s="324"/>
      <c r="AQ3" s="324"/>
      <c r="AR3" s="325"/>
      <c r="AS3" s="325"/>
      <c r="AT3" s="325"/>
      <c r="AU3" s="325"/>
      <c r="AV3" s="325"/>
      <c r="AW3" s="470" t="s">
        <v>197</v>
      </c>
      <c r="AX3" s="470"/>
      <c r="AY3" s="470"/>
      <c r="AZ3" s="470"/>
      <c r="BA3" s="470"/>
      <c r="BB3" s="470"/>
      <c r="BC3" s="474" t="s">
        <v>233</v>
      </c>
      <c r="BD3" s="474"/>
      <c r="BE3" s="474"/>
      <c r="BF3" s="474"/>
      <c r="BG3" s="474"/>
      <c r="BH3" s="474"/>
      <c r="BI3" s="474"/>
      <c r="BJ3" s="474"/>
      <c r="BK3" s="474"/>
      <c r="BL3" s="474"/>
      <c r="BM3" s="474"/>
      <c r="BN3" s="474"/>
      <c r="BO3" s="474"/>
      <c r="BP3" s="474"/>
      <c r="BQ3" s="474"/>
      <c r="BV3" s="219">
        <v>64</v>
      </c>
      <c r="BW3" s="217">
        <v>3</v>
      </c>
    </row>
    <row r="4" spans="1:75" s="65" customFormat="1" ht="23.25" customHeight="1">
      <c r="A4" s="479" t="s">
        <v>67</v>
      </c>
      <c r="B4" s="479"/>
      <c r="C4" s="479"/>
      <c r="D4" s="479"/>
      <c r="E4" s="480" t="s">
        <v>237</v>
      </c>
      <c r="F4" s="480"/>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479" t="s">
        <v>63</v>
      </c>
      <c r="AX4" s="479"/>
      <c r="AY4" s="479"/>
      <c r="AZ4" s="479"/>
      <c r="BA4" s="479"/>
      <c r="BB4" s="479"/>
      <c r="BC4" s="482" t="s">
        <v>513</v>
      </c>
      <c r="BD4" s="482"/>
      <c r="BE4" s="482"/>
      <c r="BF4" s="482"/>
      <c r="BG4" s="482"/>
      <c r="BH4" s="482"/>
      <c r="BI4" s="482"/>
      <c r="BJ4" s="482"/>
      <c r="BK4" s="482"/>
      <c r="BL4" s="482"/>
      <c r="BM4" s="482"/>
      <c r="BN4" s="482"/>
      <c r="BO4" s="482"/>
      <c r="BP4" s="482"/>
      <c r="BQ4" s="482"/>
      <c r="BV4" s="219">
        <v>66</v>
      </c>
      <c r="BW4" s="217">
        <v>4</v>
      </c>
    </row>
    <row r="5" spans="1:75" s="10" customFormat="1" ht="30" customHeight="1">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481">
        <v>41880.50261516204</v>
      </c>
      <c r="BP5" s="481"/>
      <c r="BQ5" s="481"/>
      <c r="BV5" s="219">
        <v>68</v>
      </c>
      <c r="BW5" s="217">
        <v>5</v>
      </c>
    </row>
    <row r="6" spans="1:75" ht="22.5" customHeight="1">
      <c r="A6" s="476" t="s">
        <v>6</v>
      </c>
      <c r="B6" s="475"/>
      <c r="C6" s="476" t="s">
        <v>49</v>
      </c>
      <c r="D6" s="476" t="s">
        <v>20</v>
      </c>
      <c r="E6" s="476" t="s">
        <v>7</v>
      </c>
      <c r="F6" s="476" t="s">
        <v>219</v>
      </c>
      <c r="G6" s="485" t="s">
        <v>21</v>
      </c>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6" t="s">
        <v>8</v>
      </c>
      <c r="BP6" s="483" t="s">
        <v>104</v>
      </c>
      <c r="BQ6" s="484" t="s">
        <v>9</v>
      </c>
      <c r="BV6" s="219">
        <v>70</v>
      </c>
      <c r="BW6" s="217">
        <v>6</v>
      </c>
    </row>
    <row r="7" spans="1:75" ht="54.75" customHeight="1">
      <c r="A7" s="477"/>
      <c r="B7" s="475"/>
      <c r="C7" s="477"/>
      <c r="D7" s="477"/>
      <c r="E7" s="477"/>
      <c r="F7" s="477"/>
      <c r="G7" s="478">
        <v>130</v>
      </c>
      <c r="H7" s="478"/>
      <c r="I7" s="478"/>
      <c r="J7" s="478">
        <v>135</v>
      </c>
      <c r="K7" s="478"/>
      <c r="L7" s="478"/>
      <c r="M7" s="478">
        <v>140</v>
      </c>
      <c r="N7" s="478"/>
      <c r="O7" s="478"/>
      <c r="P7" s="478">
        <v>145</v>
      </c>
      <c r="Q7" s="478"/>
      <c r="R7" s="478"/>
      <c r="S7" s="478">
        <v>150</v>
      </c>
      <c r="T7" s="478"/>
      <c r="U7" s="478"/>
      <c r="V7" s="478">
        <v>155</v>
      </c>
      <c r="W7" s="478"/>
      <c r="X7" s="478"/>
      <c r="Y7" s="478">
        <v>160</v>
      </c>
      <c r="Z7" s="478"/>
      <c r="AA7" s="478"/>
      <c r="AB7" s="478">
        <v>165</v>
      </c>
      <c r="AC7" s="478"/>
      <c r="AD7" s="478"/>
      <c r="AE7" s="478">
        <v>170</v>
      </c>
      <c r="AF7" s="478"/>
      <c r="AG7" s="478"/>
      <c r="AH7" s="478">
        <v>173</v>
      </c>
      <c r="AI7" s="478"/>
      <c r="AJ7" s="478"/>
      <c r="AK7" s="478">
        <v>176</v>
      </c>
      <c r="AL7" s="478"/>
      <c r="AM7" s="478"/>
      <c r="AN7" s="478">
        <v>179</v>
      </c>
      <c r="AO7" s="478"/>
      <c r="AP7" s="478"/>
      <c r="AQ7" s="478">
        <v>182</v>
      </c>
      <c r="AR7" s="478"/>
      <c r="AS7" s="478"/>
      <c r="AT7" s="478">
        <v>185</v>
      </c>
      <c r="AU7" s="478"/>
      <c r="AV7" s="478"/>
      <c r="AW7" s="478">
        <v>188</v>
      </c>
      <c r="AX7" s="478"/>
      <c r="AY7" s="478"/>
      <c r="AZ7" s="478">
        <v>191</v>
      </c>
      <c r="BA7" s="478"/>
      <c r="BB7" s="478"/>
      <c r="BC7" s="478">
        <v>193</v>
      </c>
      <c r="BD7" s="478"/>
      <c r="BE7" s="478"/>
      <c r="BF7" s="478">
        <v>195</v>
      </c>
      <c r="BG7" s="478"/>
      <c r="BH7" s="478"/>
      <c r="BI7" s="478">
        <v>197</v>
      </c>
      <c r="BJ7" s="478"/>
      <c r="BK7" s="478"/>
      <c r="BL7" s="478">
        <v>199</v>
      </c>
      <c r="BM7" s="478"/>
      <c r="BN7" s="478"/>
      <c r="BO7" s="486"/>
      <c r="BP7" s="483"/>
      <c r="BQ7" s="484"/>
      <c r="BV7" s="219">
        <v>72</v>
      </c>
      <c r="BW7" s="217">
        <v>7</v>
      </c>
    </row>
    <row r="8" spans="1:75" s="19" customFormat="1" ht="69.75" customHeight="1">
      <c r="A8" s="300">
        <v>1</v>
      </c>
      <c r="B8" s="301" t="s">
        <v>83</v>
      </c>
      <c r="C8" s="302">
        <v>284</v>
      </c>
      <c r="D8" s="303">
        <v>35956</v>
      </c>
      <c r="E8" s="304" t="s">
        <v>332</v>
      </c>
      <c r="F8" s="304" t="s">
        <v>333</v>
      </c>
      <c r="G8" s="238" t="s">
        <v>688</v>
      </c>
      <c r="H8" s="238" t="s">
        <v>688</v>
      </c>
      <c r="I8" s="238" t="s">
        <v>688</v>
      </c>
      <c r="J8" s="239" t="s">
        <v>688</v>
      </c>
      <c r="K8" s="240" t="s">
        <v>688</v>
      </c>
      <c r="L8" s="240" t="s">
        <v>688</v>
      </c>
      <c r="M8" s="238" t="s">
        <v>688</v>
      </c>
      <c r="N8" s="241" t="s">
        <v>688</v>
      </c>
      <c r="O8" s="238" t="s">
        <v>688</v>
      </c>
      <c r="P8" s="240" t="s">
        <v>687</v>
      </c>
      <c r="Q8" s="240"/>
      <c r="R8" s="240"/>
      <c r="S8" s="238" t="s">
        <v>687</v>
      </c>
      <c r="T8" s="238"/>
      <c r="U8" s="238"/>
      <c r="V8" s="240" t="s">
        <v>687</v>
      </c>
      <c r="W8" s="240"/>
      <c r="X8" s="240"/>
      <c r="Y8" s="238" t="s">
        <v>687</v>
      </c>
      <c r="Z8" s="238"/>
      <c r="AA8" s="238"/>
      <c r="AB8" s="240" t="s">
        <v>687</v>
      </c>
      <c r="AC8" s="240"/>
      <c r="AD8" s="240"/>
      <c r="AE8" s="238" t="s">
        <v>687</v>
      </c>
      <c r="AF8" s="238"/>
      <c r="AG8" s="238"/>
      <c r="AH8" s="240" t="s">
        <v>687</v>
      </c>
      <c r="AI8" s="240"/>
      <c r="AJ8" s="240"/>
      <c r="AK8" s="238" t="s">
        <v>687</v>
      </c>
      <c r="AL8" s="238"/>
      <c r="AM8" s="238"/>
      <c r="AN8" s="240" t="s">
        <v>688</v>
      </c>
      <c r="AO8" s="240" t="s">
        <v>688</v>
      </c>
      <c r="AP8" s="240" t="s">
        <v>688</v>
      </c>
      <c r="AQ8" s="238" t="s">
        <v>686</v>
      </c>
      <c r="AR8" s="238" t="s">
        <v>686</v>
      </c>
      <c r="AS8" s="238" t="s">
        <v>686</v>
      </c>
      <c r="AT8" s="240"/>
      <c r="AU8" s="242"/>
      <c r="AV8" s="242"/>
      <c r="AW8" s="243"/>
      <c r="AX8" s="243"/>
      <c r="AY8" s="243"/>
      <c r="AZ8" s="242"/>
      <c r="BA8" s="242"/>
      <c r="BB8" s="242"/>
      <c r="BC8" s="243"/>
      <c r="BD8" s="243"/>
      <c r="BE8" s="243"/>
      <c r="BF8" s="242"/>
      <c r="BG8" s="242"/>
      <c r="BH8" s="242"/>
      <c r="BI8" s="243"/>
      <c r="BJ8" s="243"/>
      <c r="BK8" s="243"/>
      <c r="BL8" s="242"/>
      <c r="BM8" s="242"/>
      <c r="BN8" s="242"/>
      <c r="BO8" s="191">
        <v>176</v>
      </c>
      <c r="BP8" s="233">
        <v>22</v>
      </c>
      <c r="BQ8" s="286">
        <v>1</v>
      </c>
      <c r="BV8" s="219">
        <v>74</v>
      </c>
      <c r="BW8" s="217">
        <v>8</v>
      </c>
    </row>
    <row r="9" spans="1:75" s="19" customFormat="1" ht="69.75" customHeight="1">
      <c r="A9" s="300">
        <v>2</v>
      </c>
      <c r="B9" s="301" t="s">
        <v>84</v>
      </c>
      <c r="C9" s="302">
        <v>365</v>
      </c>
      <c r="D9" s="303">
        <v>35872</v>
      </c>
      <c r="E9" s="304" t="s">
        <v>543</v>
      </c>
      <c r="F9" s="304" t="s">
        <v>547</v>
      </c>
      <c r="G9" s="238" t="s">
        <v>687</v>
      </c>
      <c r="H9" s="238"/>
      <c r="I9" s="238"/>
      <c r="J9" s="239" t="s">
        <v>687</v>
      </c>
      <c r="K9" s="240"/>
      <c r="L9" s="240"/>
      <c r="M9" s="238" t="s">
        <v>687</v>
      </c>
      <c r="N9" s="241"/>
      <c r="O9" s="238"/>
      <c r="P9" s="240" t="s">
        <v>687</v>
      </c>
      <c r="Q9" s="240"/>
      <c r="R9" s="240"/>
      <c r="S9" s="238" t="s">
        <v>687</v>
      </c>
      <c r="T9" s="238"/>
      <c r="U9" s="238"/>
      <c r="V9" s="240" t="s">
        <v>687</v>
      </c>
      <c r="W9" s="240"/>
      <c r="X9" s="240"/>
      <c r="Y9" s="238" t="s">
        <v>687</v>
      </c>
      <c r="Z9" s="238"/>
      <c r="AA9" s="238"/>
      <c r="AB9" s="240" t="s">
        <v>686</v>
      </c>
      <c r="AC9" s="240" t="s">
        <v>687</v>
      </c>
      <c r="AD9" s="240"/>
      <c r="AE9" s="238" t="s">
        <v>687</v>
      </c>
      <c r="AF9" s="238"/>
      <c r="AG9" s="238"/>
      <c r="AH9" s="240" t="s">
        <v>686</v>
      </c>
      <c r="AI9" s="240" t="s">
        <v>687</v>
      </c>
      <c r="AJ9" s="240"/>
      <c r="AK9" s="238" t="s">
        <v>686</v>
      </c>
      <c r="AL9" s="238" t="s">
        <v>686</v>
      </c>
      <c r="AM9" s="238" t="s">
        <v>686</v>
      </c>
      <c r="AN9" s="240"/>
      <c r="AO9" s="240"/>
      <c r="AP9" s="240"/>
      <c r="AQ9" s="238"/>
      <c r="AR9" s="238"/>
      <c r="AS9" s="238"/>
      <c r="AT9" s="240"/>
      <c r="AU9" s="242"/>
      <c r="AV9" s="242"/>
      <c r="AW9" s="243"/>
      <c r="AX9" s="243"/>
      <c r="AY9" s="243"/>
      <c r="AZ9" s="242"/>
      <c r="BA9" s="242"/>
      <c r="BB9" s="242"/>
      <c r="BC9" s="243"/>
      <c r="BD9" s="243"/>
      <c r="BE9" s="243"/>
      <c r="BF9" s="242"/>
      <c r="BG9" s="242"/>
      <c r="BH9" s="242"/>
      <c r="BI9" s="243"/>
      <c r="BJ9" s="243"/>
      <c r="BK9" s="243"/>
      <c r="BL9" s="242"/>
      <c r="BM9" s="242"/>
      <c r="BN9" s="242"/>
      <c r="BO9" s="191">
        <v>173</v>
      </c>
      <c r="BP9" s="233">
        <v>21</v>
      </c>
      <c r="BQ9" s="286">
        <v>2</v>
      </c>
      <c r="BV9" s="219">
        <v>76</v>
      </c>
      <c r="BW9" s="217">
        <v>9</v>
      </c>
    </row>
    <row r="10" spans="1:75" s="19" customFormat="1" ht="69.75" customHeight="1">
      <c r="A10" s="300">
        <v>3</v>
      </c>
      <c r="B10" s="301" t="s">
        <v>85</v>
      </c>
      <c r="C10" s="302">
        <v>379</v>
      </c>
      <c r="D10" s="303">
        <v>35623</v>
      </c>
      <c r="E10" s="304" t="s">
        <v>557</v>
      </c>
      <c r="F10" s="304" t="s">
        <v>236</v>
      </c>
      <c r="G10" s="238" t="s">
        <v>687</v>
      </c>
      <c r="H10" s="238"/>
      <c r="I10" s="238"/>
      <c r="J10" s="239" t="s">
        <v>687</v>
      </c>
      <c r="K10" s="240"/>
      <c r="L10" s="240"/>
      <c r="M10" s="238" t="s">
        <v>687</v>
      </c>
      <c r="N10" s="241"/>
      <c r="O10" s="238"/>
      <c r="P10" s="240" t="s">
        <v>687</v>
      </c>
      <c r="Q10" s="240"/>
      <c r="R10" s="240"/>
      <c r="S10" s="238" t="s">
        <v>687</v>
      </c>
      <c r="T10" s="238"/>
      <c r="U10" s="238"/>
      <c r="V10" s="240" t="s">
        <v>687</v>
      </c>
      <c r="W10" s="240"/>
      <c r="X10" s="240"/>
      <c r="Y10" s="238" t="s">
        <v>687</v>
      </c>
      <c r="Z10" s="238"/>
      <c r="AA10" s="238"/>
      <c r="AB10" s="240" t="s">
        <v>686</v>
      </c>
      <c r="AC10" s="240" t="s">
        <v>687</v>
      </c>
      <c r="AD10" s="240"/>
      <c r="AE10" s="238" t="s">
        <v>687</v>
      </c>
      <c r="AF10" s="238"/>
      <c r="AG10" s="238"/>
      <c r="AH10" s="240" t="s">
        <v>686</v>
      </c>
      <c r="AI10" s="240" t="s">
        <v>686</v>
      </c>
      <c r="AJ10" s="240" t="s">
        <v>686</v>
      </c>
      <c r="AK10" s="238"/>
      <c r="AL10" s="238"/>
      <c r="AM10" s="238"/>
      <c r="AN10" s="240"/>
      <c r="AO10" s="240"/>
      <c r="AP10" s="240"/>
      <c r="AQ10" s="238"/>
      <c r="AR10" s="238"/>
      <c r="AS10" s="238"/>
      <c r="AT10" s="240"/>
      <c r="AU10" s="242"/>
      <c r="AV10" s="242"/>
      <c r="AW10" s="243"/>
      <c r="AX10" s="243"/>
      <c r="AY10" s="243"/>
      <c r="AZ10" s="242"/>
      <c r="BA10" s="242"/>
      <c r="BB10" s="242"/>
      <c r="BC10" s="243"/>
      <c r="BD10" s="243"/>
      <c r="BE10" s="243"/>
      <c r="BF10" s="242"/>
      <c r="BG10" s="242"/>
      <c r="BH10" s="242"/>
      <c r="BI10" s="243"/>
      <c r="BJ10" s="243"/>
      <c r="BK10" s="243"/>
      <c r="BL10" s="242"/>
      <c r="BM10" s="242"/>
      <c r="BN10" s="242"/>
      <c r="BO10" s="191">
        <v>170</v>
      </c>
      <c r="BP10" s="233">
        <v>20</v>
      </c>
      <c r="BQ10" s="286">
        <v>3</v>
      </c>
      <c r="BV10" s="219">
        <v>78</v>
      </c>
      <c r="BW10" s="217">
        <v>10</v>
      </c>
    </row>
    <row r="11" spans="1:75" s="19" customFormat="1" ht="69.75" customHeight="1">
      <c r="A11" s="300">
        <v>4</v>
      </c>
      <c r="B11" s="301" t="s">
        <v>86</v>
      </c>
      <c r="C11" s="302">
        <v>306</v>
      </c>
      <c r="D11" s="303">
        <v>35431</v>
      </c>
      <c r="E11" s="304" t="s">
        <v>356</v>
      </c>
      <c r="F11" s="304" t="s">
        <v>357</v>
      </c>
      <c r="G11" s="238" t="s">
        <v>687</v>
      </c>
      <c r="H11" s="238"/>
      <c r="I11" s="238"/>
      <c r="J11" s="239" t="s">
        <v>687</v>
      </c>
      <c r="K11" s="240"/>
      <c r="L11" s="240"/>
      <c r="M11" s="238" t="s">
        <v>687</v>
      </c>
      <c r="N11" s="241"/>
      <c r="O11" s="238"/>
      <c r="P11" s="240" t="s">
        <v>687</v>
      </c>
      <c r="Q11" s="240"/>
      <c r="R11" s="240"/>
      <c r="S11" s="238" t="s">
        <v>687</v>
      </c>
      <c r="T11" s="238"/>
      <c r="U11" s="238"/>
      <c r="V11" s="240" t="s">
        <v>687</v>
      </c>
      <c r="W11" s="240"/>
      <c r="X11" s="240"/>
      <c r="Y11" s="238" t="s">
        <v>687</v>
      </c>
      <c r="Z11" s="238"/>
      <c r="AA11" s="238"/>
      <c r="AB11" s="240" t="s">
        <v>686</v>
      </c>
      <c r="AC11" s="240" t="s">
        <v>687</v>
      </c>
      <c r="AD11" s="240"/>
      <c r="AE11" s="238" t="s">
        <v>686</v>
      </c>
      <c r="AF11" s="238" t="s">
        <v>687</v>
      </c>
      <c r="AG11" s="238"/>
      <c r="AH11" s="240" t="s">
        <v>686</v>
      </c>
      <c r="AI11" s="240" t="s">
        <v>686</v>
      </c>
      <c r="AJ11" s="240" t="s">
        <v>686</v>
      </c>
      <c r="AK11" s="238"/>
      <c r="AL11" s="238"/>
      <c r="AM11" s="238"/>
      <c r="AN11" s="240"/>
      <c r="AO11" s="240"/>
      <c r="AP11" s="240"/>
      <c r="AQ11" s="238"/>
      <c r="AR11" s="238"/>
      <c r="AS11" s="238"/>
      <c r="AT11" s="240"/>
      <c r="AU11" s="242"/>
      <c r="AV11" s="242"/>
      <c r="AW11" s="243"/>
      <c r="AX11" s="243"/>
      <c r="AY11" s="243"/>
      <c r="AZ11" s="242"/>
      <c r="BA11" s="242"/>
      <c r="BB11" s="242"/>
      <c r="BC11" s="243"/>
      <c r="BD11" s="243"/>
      <c r="BE11" s="243"/>
      <c r="BF11" s="242"/>
      <c r="BG11" s="242"/>
      <c r="BH11" s="242"/>
      <c r="BI11" s="243"/>
      <c r="BJ11" s="243"/>
      <c r="BK11" s="243"/>
      <c r="BL11" s="242"/>
      <c r="BM11" s="242"/>
      <c r="BN11" s="242"/>
      <c r="BO11" s="191">
        <v>170</v>
      </c>
      <c r="BP11" s="233">
        <v>19</v>
      </c>
      <c r="BQ11" s="286">
        <v>4</v>
      </c>
      <c r="BV11" s="219">
        <v>80</v>
      </c>
      <c r="BW11" s="217">
        <v>11</v>
      </c>
    </row>
    <row r="12" spans="1:75" s="19" customFormat="1" ht="69.75" customHeight="1">
      <c r="A12" s="300">
        <v>5</v>
      </c>
      <c r="B12" s="301" t="s">
        <v>87</v>
      </c>
      <c r="C12" s="302">
        <v>277</v>
      </c>
      <c r="D12" s="303">
        <v>35643</v>
      </c>
      <c r="E12" s="304" t="s">
        <v>325</v>
      </c>
      <c r="F12" s="304" t="s">
        <v>510</v>
      </c>
      <c r="G12" s="238" t="s">
        <v>688</v>
      </c>
      <c r="H12" s="238" t="s">
        <v>688</v>
      </c>
      <c r="I12" s="238" t="s">
        <v>688</v>
      </c>
      <c r="J12" s="239" t="s">
        <v>688</v>
      </c>
      <c r="K12" s="240" t="s">
        <v>688</v>
      </c>
      <c r="L12" s="240" t="s">
        <v>688</v>
      </c>
      <c r="M12" s="238" t="s">
        <v>688</v>
      </c>
      <c r="N12" s="241" t="s">
        <v>688</v>
      </c>
      <c r="O12" s="238" t="s">
        <v>688</v>
      </c>
      <c r="P12" s="240" t="s">
        <v>688</v>
      </c>
      <c r="Q12" s="240" t="s">
        <v>688</v>
      </c>
      <c r="R12" s="240" t="s">
        <v>688</v>
      </c>
      <c r="S12" s="238" t="s">
        <v>686</v>
      </c>
      <c r="T12" s="238" t="s">
        <v>686</v>
      </c>
      <c r="U12" s="238" t="s">
        <v>687</v>
      </c>
      <c r="V12" s="240" t="s">
        <v>687</v>
      </c>
      <c r="W12" s="240"/>
      <c r="X12" s="240"/>
      <c r="Y12" s="238" t="s">
        <v>687</v>
      </c>
      <c r="Z12" s="238"/>
      <c r="AA12" s="238"/>
      <c r="AB12" s="240" t="s">
        <v>687</v>
      </c>
      <c r="AC12" s="240"/>
      <c r="AD12" s="240"/>
      <c r="AE12" s="238" t="s">
        <v>686</v>
      </c>
      <c r="AF12" s="238" t="s">
        <v>687</v>
      </c>
      <c r="AG12" s="238"/>
      <c r="AH12" s="240" t="s">
        <v>686</v>
      </c>
      <c r="AI12" s="240" t="s">
        <v>686</v>
      </c>
      <c r="AJ12" s="240" t="s">
        <v>686</v>
      </c>
      <c r="AK12" s="238"/>
      <c r="AL12" s="238"/>
      <c r="AM12" s="238"/>
      <c r="AN12" s="240"/>
      <c r="AO12" s="240"/>
      <c r="AP12" s="240"/>
      <c r="AQ12" s="238"/>
      <c r="AR12" s="238"/>
      <c r="AS12" s="238"/>
      <c r="AT12" s="240"/>
      <c r="AU12" s="242"/>
      <c r="AV12" s="242"/>
      <c r="AW12" s="243"/>
      <c r="AX12" s="243"/>
      <c r="AY12" s="243"/>
      <c r="AZ12" s="242"/>
      <c r="BA12" s="242"/>
      <c r="BB12" s="242"/>
      <c r="BC12" s="243"/>
      <c r="BD12" s="243"/>
      <c r="BE12" s="243"/>
      <c r="BF12" s="242"/>
      <c r="BG12" s="242"/>
      <c r="BH12" s="242"/>
      <c r="BI12" s="243"/>
      <c r="BJ12" s="243"/>
      <c r="BK12" s="243"/>
      <c r="BL12" s="242"/>
      <c r="BM12" s="242"/>
      <c r="BN12" s="242"/>
      <c r="BO12" s="191">
        <v>170</v>
      </c>
      <c r="BP12" s="233">
        <v>18</v>
      </c>
      <c r="BQ12" s="286">
        <v>5</v>
      </c>
      <c r="BV12" s="219">
        <v>82</v>
      </c>
      <c r="BW12" s="217">
        <v>12</v>
      </c>
    </row>
    <row r="13" spans="1:75" s="19" customFormat="1" ht="69.75" customHeight="1">
      <c r="A13" s="300">
        <v>6</v>
      </c>
      <c r="B13" s="301" t="s">
        <v>88</v>
      </c>
      <c r="C13" s="302">
        <v>387</v>
      </c>
      <c r="D13" s="303">
        <v>36161</v>
      </c>
      <c r="E13" s="304" t="s">
        <v>585</v>
      </c>
      <c r="F13" s="304" t="s">
        <v>579</v>
      </c>
      <c r="G13" s="238" t="s">
        <v>687</v>
      </c>
      <c r="H13" s="238"/>
      <c r="I13" s="238"/>
      <c r="J13" s="239" t="s">
        <v>687</v>
      </c>
      <c r="K13" s="240"/>
      <c r="L13" s="240"/>
      <c r="M13" s="238" t="s">
        <v>687</v>
      </c>
      <c r="N13" s="241"/>
      <c r="O13" s="238"/>
      <c r="P13" s="240" t="s">
        <v>687</v>
      </c>
      <c r="Q13" s="240"/>
      <c r="R13" s="240"/>
      <c r="S13" s="238" t="s">
        <v>687</v>
      </c>
      <c r="T13" s="238"/>
      <c r="U13" s="238"/>
      <c r="V13" s="240" t="s">
        <v>687</v>
      </c>
      <c r="W13" s="240"/>
      <c r="X13" s="240"/>
      <c r="Y13" s="238" t="s">
        <v>687</v>
      </c>
      <c r="Z13" s="238"/>
      <c r="AA13" s="238"/>
      <c r="AB13" s="240" t="s">
        <v>686</v>
      </c>
      <c r="AC13" s="240" t="s">
        <v>687</v>
      </c>
      <c r="AD13" s="240"/>
      <c r="AE13" s="238" t="s">
        <v>686</v>
      </c>
      <c r="AF13" s="238" t="s">
        <v>686</v>
      </c>
      <c r="AG13" s="238" t="s">
        <v>686</v>
      </c>
      <c r="AH13" s="240"/>
      <c r="AI13" s="240"/>
      <c r="AJ13" s="240"/>
      <c r="AK13" s="238"/>
      <c r="AL13" s="238"/>
      <c r="AM13" s="238"/>
      <c r="AN13" s="240"/>
      <c r="AO13" s="240"/>
      <c r="AP13" s="240"/>
      <c r="AQ13" s="238"/>
      <c r="AR13" s="238"/>
      <c r="AS13" s="238"/>
      <c r="AT13" s="240"/>
      <c r="AU13" s="242"/>
      <c r="AV13" s="242"/>
      <c r="AW13" s="243"/>
      <c r="AX13" s="243"/>
      <c r="AY13" s="243"/>
      <c r="AZ13" s="242"/>
      <c r="BA13" s="242"/>
      <c r="BB13" s="242"/>
      <c r="BC13" s="243"/>
      <c r="BD13" s="243"/>
      <c r="BE13" s="243"/>
      <c r="BF13" s="242"/>
      <c r="BG13" s="242"/>
      <c r="BH13" s="242"/>
      <c r="BI13" s="243"/>
      <c r="BJ13" s="243"/>
      <c r="BK13" s="243"/>
      <c r="BL13" s="242"/>
      <c r="BM13" s="242"/>
      <c r="BN13" s="242"/>
      <c r="BO13" s="191">
        <v>165</v>
      </c>
      <c r="BP13" s="233">
        <v>17</v>
      </c>
      <c r="BQ13" s="286">
        <v>6</v>
      </c>
      <c r="BV13" s="219">
        <v>84</v>
      </c>
      <c r="BW13" s="217">
        <v>13</v>
      </c>
    </row>
    <row r="14" spans="1:75" s="19" customFormat="1" ht="69.75" customHeight="1">
      <c r="A14" s="300">
        <v>7</v>
      </c>
      <c r="B14" s="301" t="s">
        <v>89</v>
      </c>
      <c r="C14" s="302">
        <v>291</v>
      </c>
      <c r="D14" s="303">
        <v>35431</v>
      </c>
      <c r="E14" s="304" t="s">
        <v>341</v>
      </c>
      <c r="F14" s="304" t="s">
        <v>343</v>
      </c>
      <c r="G14" s="238" t="s">
        <v>687</v>
      </c>
      <c r="H14" s="238"/>
      <c r="I14" s="238"/>
      <c r="J14" s="239" t="s">
        <v>687</v>
      </c>
      <c r="K14" s="240"/>
      <c r="L14" s="240"/>
      <c r="M14" s="238" t="s">
        <v>687</v>
      </c>
      <c r="N14" s="241"/>
      <c r="O14" s="238"/>
      <c r="P14" s="240" t="s">
        <v>687</v>
      </c>
      <c r="Q14" s="240"/>
      <c r="R14" s="240"/>
      <c r="S14" s="238" t="s">
        <v>687</v>
      </c>
      <c r="T14" s="238"/>
      <c r="U14" s="238"/>
      <c r="V14" s="240" t="s">
        <v>686</v>
      </c>
      <c r="W14" s="240" t="s">
        <v>687</v>
      </c>
      <c r="X14" s="240"/>
      <c r="Y14" s="238" t="s">
        <v>687</v>
      </c>
      <c r="Z14" s="238"/>
      <c r="AA14" s="238"/>
      <c r="AB14" s="240" t="s">
        <v>686</v>
      </c>
      <c r="AC14" s="240" t="s">
        <v>687</v>
      </c>
      <c r="AD14" s="240"/>
      <c r="AE14" s="238" t="s">
        <v>686</v>
      </c>
      <c r="AF14" s="238" t="s">
        <v>686</v>
      </c>
      <c r="AG14" s="238" t="s">
        <v>686</v>
      </c>
      <c r="AH14" s="240"/>
      <c r="AI14" s="240"/>
      <c r="AJ14" s="240"/>
      <c r="AK14" s="238"/>
      <c r="AL14" s="238"/>
      <c r="AM14" s="238"/>
      <c r="AN14" s="240"/>
      <c r="AO14" s="240"/>
      <c r="AP14" s="240"/>
      <c r="AQ14" s="238"/>
      <c r="AR14" s="238"/>
      <c r="AS14" s="238"/>
      <c r="AT14" s="240"/>
      <c r="AU14" s="242"/>
      <c r="AV14" s="242"/>
      <c r="AW14" s="243"/>
      <c r="AX14" s="243"/>
      <c r="AY14" s="243"/>
      <c r="AZ14" s="242"/>
      <c r="BA14" s="242"/>
      <c r="BB14" s="242"/>
      <c r="BC14" s="243"/>
      <c r="BD14" s="243"/>
      <c r="BE14" s="243"/>
      <c r="BF14" s="242"/>
      <c r="BG14" s="242"/>
      <c r="BH14" s="242"/>
      <c r="BI14" s="243"/>
      <c r="BJ14" s="243"/>
      <c r="BK14" s="243"/>
      <c r="BL14" s="242"/>
      <c r="BM14" s="242"/>
      <c r="BN14" s="242"/>
      <c r="BO14" s="191">
        <v>165</v>
      </c>
      <c r="BP14" s="233">
        <v>16</v>
      </c>
      <c r="BQ14" s="286">
        <v>7</v>
      </c>
      <c r="BV14" s="219">
        <v>86</v>
      </c>
      <c r="BW14" s="217">
        <v>14</v>
      </c>
    </row>
    <row r="15" spans="1:75" s="19" customFormat="1" ht="69.75" customHeight="1">
      <c r="A15" s="300">
        <v>8</v>
      </c>
      <c r="B15" s="301" t="s">
        <v>90</v>
      </c>
      <c r="C15" s="302">
        <v>350</v>
      </c>
      <c r="D15" s="303">
        <v>35503</v>
      </c>
      <c r="E15" s="304" t="s">
        <v>405</v>
      </c>
      <c r="F15" s="304" t="s">
        <v>409</v>
      </c>
      <c r="G15" s="238" t="s">
        <v>687</v>
      </c>
      <c r="H15" s="238"/>
      <c r="I15" s="238"/>
      <c r="J15" s="239" t="s">
        <v>687</v>
      </c>
      <c r="K15" s="240"/>
      <c r="L15" s="240"/>
      <c r="M15" s="238" t="s">
        <v>687</v>
      </c>
      <c r="N15" s="241"/>
      <c r="O15" s="238"/>
      <c r="P15" s="240" t="s">
        <v>687</v>
      </c>
      <c r="Q15" s="240"/>
      <c r="R15" s="240"/>
      <c r="S15" s="238" t="s">
        <v>687</v>
      </c>
      <c r="T15" s="238"/>
      <c r="U15" s="238"/>
      <c r="V15" s="240" t="s">
        <v>687</v>
      </c>
      <c r="W15" s="240"/>
      <c r="X15" s="240"/>
      <c r="Y15" s="238" t="s">
        <v>687</v>
      </c>
      <c r="Z15" s="238"/>
      <c r="AA15" s="238"/>
      <c r="AB15" s="240" t="s">
        <v>684</v>
      </c>
      <c r="AC15" s="240" t="s">
        <v>684</v>
      </c>
      <c r="AD15" s="240" t="s">
        <v>684</v>
      </c>
      <c r="AE15" s="238"/>
      <c r="AF15" s="238"/>
      <c r="AG15" s="238"/>
      <c r="AH15" s="240"/>
      <c r="AI15" s="240"/>
      <c r="AJ15" s="240"/>
      <c r="AK15" s="238"/>
      <c r="AL15" s="238"/>
      <c r="AM15" s="238"/>
      <c r="AN15" s="240"/>
      <c r="AO15" s="240"/>
      <c r="AP15" s="240"/>
      <c r="AQ15" s="238"/>
      <c r="AR15" s="238"/>
      <c r="AS15" s="238"/>
      <c r="AT15" s="240"/>
      <c r="AU15" s="242"/>
      <c r="AV15" s="242"/>
      <c r="AW15" s="238"/>
      <c r="AX15" s="238"/>
      <c r="AY15" s="238"/>
      <c r="AZ15" s="240"/>
      <c r="BA15" s="240"/>
      <c r="BB15" s="240"/>
      <c r="BC15" s="238"/>
      <c r="BD15" s="243"/>
      <c r="BE15" s="243"/>
      <c r="BF15" s="240"/>
      <c r="BG15" s="242"/>
      <c r="BH15" s="242"/>
      <c r="BI15" s="238"/>
      <c r="BJ15" s="243"/>
      <c r="BK15" s="243"/>
      <c r="BL15" s="240"/>
      <c r="BM15" s="242"/>
      <c r="BN15" s="242"/>
      <c r="BO15" s="191">
        <v>160</v>
      </c>
      <c r="BP15" s="233">
        <v>13.5</v>
      </c>
      <c r="BQ15" s="286">
        <v>8</v>
      </c>
      <c r="BV15" s="219">
        <v>88</v>
      </c>
      <c r="BW15" s="217">
        <v>15</v>
      </c>
    </row>
    <row r="16" spans="1:75" s="19" customFormat="1" ht="69.75" customHeight="1">
      <c r="A16" s="300">
        <v>8</v>
      </c>
      <c r="B16" s="301" t="s">
        <v>91</v>
      </c>
      <c r="C16" s="302">
        <v>327</v>
      </c>
      <c r="D16" s="303">
        <v>35481</v>
      </c>
      <c r="E16" s="304" t="s">
        <v>381</v>
      </c>
      <c r="F16" s="304" t="s">
        <v>383</v>
      </c>
      <c r="G16" s="238" t="s">
        <v>687</v>
      </c>
      <c r="H16" s="238"/>
      <c r="I16" s="238"/>
      <c r="J16" s="239" t="s">
        <v>687</v>
      </c>
      <c r="K16" s="240"/>
      <c r="L16" s="240"/>
      <c r="M16" s="238" t="s">
        <v>687</v>
      </c>
      <c r="N16" s="241"/>
      <c r="O16" s="238"/>
      <c r="P16" s="240" t="s">
        <v>687</v>
      </c>
      <c r="Q16" s="240"/>
      <c r="R16" s="240"/>
      <c r="S16" s="238" t="s">
        <v>687</v>
      </c>
      <c r="T16" s="238"/>
      <c r="U16" s="238"/>
      <c r="V16" s="240" t="s">
        <v>687</v>
      </c>
      <c r="W16" s="240"/>
      <c r="X16" s="240"/>
      <c r="Y16" s="238" t="s">
        <v>687</v>
      </c>
      <c r="Z16" s="238"/>
      <c r="AA16" s="238"/>
      <c r="AB16" s="240" t="s">
        <v>686</v>
      </c>
      <c r="AC16" s="240" t="s">
        <v>686</v>
      </c>
      <c r="AD16" s="240" t="s">
        <v>686</v>
      </c>
      <c r="AE16" s="238"/>
      <c r="AF16" s="238"/>
      <c r="AG16" s="238"/>
      <c r="AH16" s="240"/>
      <c r="AI16" s="240"/>
      <c r="AJ16" s="240"/>
      <c r="AK16" s="238"/>
      <c r="AL16" s="238"/>
      <c r="AM16" s="238"/>
      <c r="AN16" s="240"/>
      <c r="AO16" s="240"/>
      <c r="AP16" s="240"/>
      <c r="AQ16" s="238"/>
      <c r="AR16" s="238"/>
      <c r="AS16" s="238"/>
      <c r="AT16" s="240"/>
      <c r="AU16" s="242"/>
      <c r="AV16" s="242"/>
      <c r="AW16" s="243"/>
      <c r="AX16" s="243"/>
      <c r="AY16" s="243"/>
      <c r="AZ16" s="242"/>
      <c r="BA16" s="242"/>
      <c r="BB16" s="242"/>
      <c r="BC16" s="243"/>
      <c r="BD16" s="243"/>
      <c r="BE16" s="243"/>
      <c r="BF16" s="242"/>
      <c r="BG16" s="242"/>
      <c r="BH16" s="242"/>
      <c r="BI16" s="243"/>
      <c r="BJ16" s="243"/>
      <c r="BK16" s="243"/>
      <c r="BL16" s="242"/>
      <c r="BM16" s="242"/>
      <c r="BN16" s="242"/>
      <c r="BO16" s="191">
        <v>160</v>
      </c>
      <c r="BP16" s="233">
        <v>13.5</v>
      </c>
      <c r="BQ16" s="286">
        <v>8</v>
      </c>
      <c r="BV16" s="219">
        <v>90</v>
      </c>
      <c r="BW16" s="217">
        <v>16</v>
      </c>
    </row>
    <row r="17" spans="1:75" s="19" customFormat="1" ht="69.75" customHeight="1">
      <c r="A17" s="300">
        <v>8</v>
      </c>
      <c r="B17" s="301" t="s">
        <v>92</v>
      </c>
      <c r="C17" s="302">
        <v>336</v>
      </c>
      <c r="D17" s="303">
        <v>36204</v>
      </c>
      <c r="E17" s="304" t="s">
        <v>648</v>
      </c>
      <c r="F17" s="304" t="s">
        <v>388</v>
      </c>
      <c r="G17" s="238" t="s">
        <v>687</v>
      </c>
      <c r="H17" s="238"/>
      <c r="I17" s="238"/>
      <c r="J17" s="239" t="s">
        <v>687</v>
      </c>
      <c r="K17" s="240"/>
      <c r="L17" s="240"/>
      <c r="M17" s="238" t="s">
        <v>687</v>
      </c>
      <c r="N17" s="241"/>
      <c r="O17" s="238"/>
      <c r="P17" s="240" t="s">
        <v>687</v>
      </c>
      <c r="Q17" s="240"/>
      <c r="R17" s="240"/>
      <c r="S17" s="238" t="s">
        <v>687</v>
      </c>
      <c r="T17" s="238"/>
      <c r="U17" s="238"/>
      <c r="V17" s="240" t="s">
        <v>687</v>
      </c>
      <c r="W17" s="240"/>
      <c r="X17" s="240"/>
      <c r="Y17" s="238" t="s">
        <v>687</v>
      </c>
      <c r="Z17" s="238"/>
      <c r="AA17" s="238"/>
      <c r="AB17" s="240" t="s">
        <v>686</v>
      </c>
      <c r="AC17" s="240" t="s">
        <v>686</v>
      </c>
      <c r="AD17" s="240" t="s">
        <v>686</v>
      </c>
      <c r="AE17" s="238"/>
      <c r="AF17" s="238"/>
      <c r="AG17" s="238"/>
      <c r="AH17" s="240"/>
      <c r="AI17" s="240"/>
      <c r="AJ17" s="240"/>
      <c r="AK17" s="238"/>
      <c r="AL17" s="238"/>
      <c r="AM17" s="238"/>
      <c r="AN17" s="240"/>
      <c r="AO17" s="240"/>
      <c r="AP17" s="240"/>
      <c r="AQ17" s="238"/>
      <c r="AR17" s="238"/>
      <c r="AS17" s="238"/>
      <c r="AT17" s="240"/>
      <c r="AU17" s="242"/>
      <c r="AV17" s="242"/>
      <c r="AW17" s="243"/>
      <c r="AX17" s="243"/>
      <c r="AY17" s="243"/>
      <c r="AZ17" s="242"/>
      <c r="BA17" s="242"/>
      <c r="BB17" s="242"/>
      <c r="BC17" s="243"/>
      <c r="BD17" s="243"/>
      <c r="BE17" s="243"/>
      <c r="BF17" s="242"/>
      <c r="BG17" s="242"/>
      <c r="BH17" s="242"/>
      <c r="BI17" s="243"/>
      <c r="BJ17" s="243"/>
      <c r="BK17" s="243"/>
      <c r="BL17" s="242"/>
      <c r="BM17" s="242"/>
      <c r="BN17" s="242"/>
      <c r="BO17" s="191">
        <v>160</v>
      </c>
      <c r="BP17" s="233">
        <v>13.5</v>
      </c>
      <c r="BQ17" s="286">
        <v>8</v>
      </c>
      <c r="BV17" s="219">
        <v>92</v>
      </c>
      <c r="BW17" s="217">
        <v>17</v>
      </c>
    </row>
    <row r="18" spans="1:75" s="19" customFormat="1" ht="69.75" customHeight="1">
      <c r="A18" s="300">
        <v>8</v>
      </c>
      <c r="B18" s="301" t="s">
        <v>93</v>
      </c>
      <c r="C18" s="302">
        <v>298</v>
      </c>
      <c r="D18" s="303">
        <v>35501</v>
      </c>
      <c r="E18" s="304" t="s">
        <v>349</v>
      </c>
      <c r="F18" s="304" t="s">
        <v>351</v>
      </c>
      <c r="G18" s="238" t="s">
        <v>689</v>
      </c>
      <c r="H18" s="238"/>
      <c r="I18" s="238"/>
      <c r="J18" s="239" t="s">
        <v>689</v>
      </c>
      <c r="K18" s="240"/>
      <c r="L18" s="240"/>
      <c r="M18" s="238" t="s">
        <v>689</v>
      </c>
      <c r="N18" s="241"/>
      <c r="O18" s="238"/>
      <c r="P18" s="240" t="s">
        <v>689</v>
      </c>
      <c r="Q18" s="240"/>
      <c r="R18" s="240"/>
      <c r="S18" s="238" t="s">
        <v>689</v>
      </c>
      <c r="T18" s="238"/>
      <c r="U18" s="238"/>
      <c r="V18" s="240" t="s">
        <v>689</v>
      </c>
      <c r="W18" s="240"/>
      <c r="X18" s="240"/>
      <c r="Y18" s="238" t="s">
        <v>689</v>
      </c>
      <c r="Z18" s="238"/>
      <c r="AA18" s="238"/>
      <c r="AB18" s="240" t="s">
        <v>686</v>
      </c>
      <c r="AC18" s="240" t="s">
        <v>686</v>
      </c>
      <c r="AD18" s="240" t="s">
        <v>686</v>
      </c>
      <c r="AE18" s="238"/>
      <c r="AF18" s="238"/>
      <c r="AG18" s="238"/>
      <c r="AH18" s="240"/>
      <c r="AI18" s="240"/>
      <c r="AJ18" s="240"/>
      <c r="AK18" s="238"/>
      <c r="AL18" s="238"/>
      <c r="AM18" s="238"/>
      <c r="AN18" s="240"/>
      <c r="AO18" s="240"/>
      <c r="AP18" s="240"/>
      <c r="AQ18" s="238"/>
      <c r="AR18" s="238"/>
      <c r="AS18" s="238"/>
      <c r="AT18" s="240"/>
      <c r="AU18" s="242"/>
      <c r="AV18" s="242"/>
      <c r="AW18" s="243"/>
      <c r="AX18" s="243"/>
      <c r="AY18" s="243"/>
      <c r="AZ18" s="242"/>
      <c r="BA18" s="242"/>
      <c r="BB18" s="242"/>
      <c r="BC18" s="243"/>
      <c r="BD18" s="243"/>
      <c r="BE18" s="243"/>
      <c r="BF18" s="242"/>
      <c r="BG18" s="242"/>
      <c r="BH18" s="242"/>
      <c r="BI18" s="243"/>
      <c r="BJ18" s="243"/>
      <c r="BK18" s="243"/>
      <c r="BL18" s="242"/>
      <c r="BM18" s="242"/>
      <c r="BN18" s="242"/>
      <c r="BO18" s="191">
        <v>160</v>
      </c>
      <c r="BP18" s="233">
        <v>13.5</v>
      </c>
      <c r="BQ18" s="286">
        <v>8</v>
      </c>
      <c r="BV18" s="219">
        <v>94</v>
      </c>
      <c r="BW18" s="217">
        <v>18</v>
      </c>
    </row>
    <row r="19" spans="1:75" s="19" customFormat="1" ht="69.75" customHeight="1">
      <c r="A19" s="300">
        <v>12</v>
      </c>
      <c r="B19" s="301" t="s">
        <v>94</v>
      </c>
      <c r="C19" s="302">
        <v>262</v>
      </c>
      <c r="D19" s="303">
        <v>35802</v>
      </c>
      <c r="E19" s="304" t="s">
        <v>280</v>
      </c>
      <c r="F19" s="304" t="s">
        <v>508</v>
      </c>
      <c r="G19" s="238" t="s">
        <v>687</v>
      </c>
      <c r="H19" s="238"/>
      <c r="I19" s="238"/>
      <c r="J19" s="239" t="s">
        <v>687</v>
      </c>
      <c r="K19" s="240"/>
      <c r="L19" s="240"/>
      <c r="M19" s="238" t="s">
        <v>687</v>
      </c>
      <c r="N19" s="241"/>
      <c r="O19" s="238"/>
      <c r="P19" s="240" t="s">
        <v>687</v>
      </c>
      <c r="Q19" s="240"/>
      <c r="R19" s="240"/>
      <c r="S19" s="238" t="s">
        <v>687</v>
      </c>
      <c r="T19" s="238"/>
      <c r="U19" s="238"/>
      <c r="V19" s="240" t="s">
        <v>686</v>
      </c>
      <c r="W19" s="240" t="s">
        <v>687</v>
      </c>
      <c r="X19" s="240"/>
      <c r="Y19" s="238" t="s">
        <v>686</v>
      </c>
      <c r="Z19" s="238" t="s">
        <v>687</v>
      </c>
      <c r="AA19" s="238"/>
      <c r="AB19" s="240" t="s">
        <v>686</v>
      </c>
      <c r="AC19" s="240" t="s">
        <v>686</v>
      </c>
      <c r="AD19" s="240" t="s">
        <v>686</v>
      </c>
      <c r="AE19" s="238"/>
      <c r="AF19" s="238"/>
      <c r="AG19" s="238"/>
      <c r="AH19" s="240"/>
      <c r="AI19" s="240"/>
      <c r="AJ19" s="240"/>
      <c r="AK19" s="238"/>
      <c r="AL19" s="238"/>
      <c r="AM19" s="238"/>
      <c r="AN19" s="240"/>
      <c r="AO19" s="240"/>
      <c r="AP19" s="240"/>
      <c r="AQ19" s="238"/>
      <c r="AR19" s="238"/>
      <c r="AS19" s="238"/>
      <c r="AT19" s="240"/>
      <c r="AU19" s="242"/>
      <c r="AV19" s="242"/>
      <c r="AW19" s="243"/>
      <c r="AX19" s="243"/>
      <c r="AY19" s="243"/>
      <c r="AZ19" s="242"/>
      <c r="BA19" s="242"/>
      <c r="BB19" s="242"/>
      <c r="BC19" s="243"/>
      <c r="BD19" s="243"/>
      <c r="BE19" s="243"/>
      <c r="BF19" s="242"/>
      <c r="BG19" s="242"/>
      <c r="BH19" s="242"/>
      <c r="BI19" s="243"/>
      <c r="BJ19" s="243"/>
      <c r="BK19" s="243"/>
      <c r="BL19" s="242"/>
      <c r="BM19" s="242"/>
      <c r="BN19" s="242"/>
      <c r="BO19" s="191">
        <v>160</v>
      </c>
      <c r="BP19" s="233">
        <v>11</v>
      </c>
      <c r="BQ19" s="286">
        <v>12</v>
      </c>
      <c r="BV19" s="219">
        <v>96</v>
      </c>
      <c r="BW19" s="217">
        <v>19</v>
      </c>
    </row>
    <row r="20" spans="1:75" s="19" customFormat="1" ht="69.75" customHeight="1">
      <c r="A20" s="300">
        <v>13</v>
      </c>
      <c r="B20" s="301" t="s">
        <v>95</v>
      </c>
      <c r="C20" s="302">
        <v>410</v>
      </c>
      <c r="D20" s="303">
        <v>35460</v>
      </c>
      <c r="E20" s="304" t="s">
        <v>618</v>
      </c>
      <c r="F20" s="304" t="s">
        <v>613</v>
      </c>
      <c r="G20" s="238" t="s">
        <v>687</v>
      </c>
      <c r="H20" s="238"/>
      <c r="I20" s="238"/>
      <c r="J20" s="239" t="s">
        <v>687</v>
      </c>
      <c r="K20" s="240"/>
      <c r="L20" s="240"/>
      <c r="M20" s="238" t="s">
        <v>687</v>
      </c>
      <c r="N20" s="241"/>
      <c r="O20" s="238"/>
      <c r="P20" s="240" t="s">
        <v>687</v>
      </c>
      <c r="Q20" s="240"/>
      <c r="R20" s="240"/>
      <c r="S20" s="238" t="s">
        <v>687</v>
      </c>
      <c r="T20" s="238"/>
      <c r="U20" s="238"/>
      <c r="V20" s="240" t="s">
        <v>687</v>
      </c>
      <c r="W20" s="240"/>
      <c r="X20" s="240"/>
      <c r="Y20" s="238" t="s">
        <v>686</v>
      </c>
      <c r="Z20" s="238" t="s">
        <v>686</v>
      </c>
      <c r="AA20" s="238" t="s">
        <v>686</v>
      </c>
      <c r="AB20" s="240"/>
      <c r="AC20" s="240"/>
      <c r="AD20" s="240"/>
      <c r="AE20" s="238"/>
      <c r="AF20" s="238"/>
      <c r="AG20" s="238"/>
      <c r="AH20" s="240"/>
      <c r="AI20" s="240"/>
      <c r="AJ20" s="240"/>
      <c r="AK20" s="238"/>
      <c r="AL20" s="238"/>
      <c r="AM20" s="238"/>
      <c r="AN20" s="240"/>
      <c r="AO20" s="240"/>
      <c r="AP20" s="240"/>
      <c r="AQ20" s="238"/>
      <c r="AR20" s="238"/>
      <c r="AS20" s="238"/>
      <c r="AT20" s="240"/>
      <c r="AU20" s="242"/>
      <c r="AV20" s="242"/>
      <c r="AW20" s="243"/>
      <c r="AX20" s="243"/>
      <c r="AY20" s="243"/>
      <c r="AZ20" s="242"/>
      <c r="BA20" s="242"/>
      <c r="BB20" s="242"/>
      <c r="BC20" s="243"/>
      <c r="BD20" s="243"/>
      <c r="BE20" s="243"/>
      <c r="BF20" s="242"/>
      <c r="BG20" s="242"/>
      <c r="BH20" s="242"/>
      <c r="BI20" s="243"/>
      <c r="BJ20" s="243"/>
      <c r="BK20" s="243"/>
      <c r="BL20" s="242"/>
      <c r="BM20" s="242"/>
      <c r="BN20" s="242"/>
      <c r="BO20" s="191">
        <v>155</v>
      </c>
      <c r="BP20" s="233">
        <v>10</v>
      </c>
      <c r="BQ20" s="286">
        <v>13</v>
      </c>
      <c r="BV20" s="219">
        <v>98</v>
      </c>
      <c r="BW20" s="217">
        <v>20</v>
      </c>
    </row>
    <row r="21" spans="1:75" s="19" customFormat="1" ht="69.75" customHeight="1">
      <c r="A21" s="300">
        <v>14</v>
      </c>
      <c r="B21" s="301" t="s">
        <v>96</v>
      </c>
      <c r="C21" s="302">
        <v>372</v>
      </c>
      <c r="D21" s="303">
        <v>35551</v>
      </c>
      <c r="E21" s="304" t="s">
        <v>690</v>
      </c>
      <c r="F21" s="304" t="s">
        <v>554</v>
      </c>
      <c r="G21" s="238" t="s">
        <v>687</v>
      </c>
      <c r="H21" s="238"/>
      <c r="I21" s="238"/>
      <c r="J21" s="239" t="s">
        <v>687</v>
      </c>
      <c r="K21" s="240"/>
      <c r="L21" s="240"/>
      <c r="M21" s="238" t="s">
        <v>687</v>
      </c>
      <c r="N21" s="241"/>
      <c r="O21" s="238"/>
      <c r="P21" s="240" t="s">
        <v>687</v>
      </c>
      <c r="Q21" s="240"/>
      <c r="R21" s="240"/>
      <c r="S21" s="238" t="s">
        <v>687</v>
      </c>
      <c r="T21" s="238"/>
      <c r="U21" s="238"/>
      <c r="V21" s="240" t="s">
        <v>686</v>
      </c>
      <c r="W21" s="240" t="s">
        <v>686</v>
      </c>
      <c r="X21" s="240" t="s">
        <v>686</v>
      </c>
      <c r="Y21" s="238"/>
      <c r="Z21" s="238"/>
      <c r="AA21" s="238"/>
      <c r="AB21" s="240"/>
      <c r="AC21" s="240"/>
      <c r="AD21" s="240"/>
      <c r="AE21" s="238"/>
      <c r="AF21" s="238"/>
      <c r="AG21" s="238"/>
      <c r="AH21" s="240"/>
      <c r="AI21" s="240"/>
      <c r="AJ21" s="240"/>
      <c r="AK21" s="238"/>
      <c r="AL21" s="238"/>
      <c r="AM21" s="238"/>
      <c r="AN21" s="240"/>
      <c r="AO21" s="240"/>
      <c r="AP21" s="240"/>
      <c r="AQ21" s="238"/>
      <c r="AR21" s="238"/>
      <c r="AS21" s="238"/>
      <c r="AT21" s="240"/>
      <c r="AU21" s="242"/>
      <c r="AV21" s="242"/>
      <c r="AW21" s="243"/>
      <c r="AX21" s="243"/>
      <c r="AY21" s="243"/>
      <c r="AZ21" s="242"/>
      <c r="BA21" s="242"/>
      <c r="BB21" s="242"/>
      <c r="BC21" s="243"/>
      <c r="BD21" s="243"/>
      <c r="BE21" s="243"/>
      <c r="BF21" s="242"/>
      <c r="BG21" s="242"/>
      <c r="BH21" s="242"/>
      <c r="BI21" s="243"/>
      <c r="BJ21" s="243"/>
      <c r="BK21" s="243"/>
      <c r="BL21" s="242"/>
      <c r="BM21" s="242"/>
      <c r="BN21" s="242"/>
      <c r="BO21" s="191">
        <v>150</v>
      </c>
      <c r="BP21" s="233">
        <v>9</v>
      </c>
      <c r="BQ21" s="286">
        <v>14</v>
      </c>
      <c r="BV21" s="219"/>
      <c r="BW21" s="217"/>
    </row>
    <row r="22" spans="1:75" s="19" customFormat="1" ht="69.75" customHeight="1">
      <c r="A22" s="300">
        <v>15</v>
      </c>
      <c r="B22" s="301" t="s">
        <v>97</v>
      </c>
      <c r="C22" s="302">
        <v>269</v>
      </c>
      <c r="D22" s="303">
        <v>36106</v>
      </c>
      <c r="E22" s="304" t="s">
        <v>316</v>
      </c>
      <c r="F22" s="304" t="s">
        <v>509</v>
      </c>
      <c r="G22" s="238" t="s">
        <v>687</v>
      </c>
      <c r="H22" s="238"/>
      <c r="I22" s="238"/>
      <c r="J22" s="239" t="s">
        <v>687</v>
      </c>
      <c r="K22" s="240"/>
      <c r="L22" s="240"/>
      <c r="M22" s="238" t="s">
        <v>687</v>
      </c>
      <c r="N22" s="241"/>
      <c r="O22" s="238"/>
      <c r="P22" s="240" t="s">
        <v>687</v>
      </c>
      <c r="Q22" s="240"/>
      <c r="R22" s="240"/>
      <c r="S22" s="238" t="s">
        <v>684</v>
      </c>
      <c r="T22" s="238" t="s">
        <v>684</v>
      </c>
      <c r="U22" s="238" t="s">
        <v>687</v>
      </c>
      <c r="V22" s="240" t="s">
        <v>684</v>
      </c>
      <c r="W22" s="240" t="s">
        <v>684</v>
      </c>
      <c r="X22" s="240" t="s">
        <v>684</v>
      </c>
      <c r="Y22" s="238"/>
      <c r="Z22" s="238"/>
      <c r="AA22" s="238"/>
      <c r="AB22" s="240"/>
      <c r="AC22" s="240"/>
      <c r="AD22" s="240"/>
      <c r="AE22" s="238"/>
      <c r="AF22" s="238"/>
      <c r="AG22" s="238"/>
      <c r="AH22" s="240"/>
      <c r="AI22" s="240"/>
      <c r="AJ22" s="240"/>
      <c r="AK22" s="238"/>
      <c r="AL22" s="238"/>
      <c r="AM22" s="238"/>
      <c r="AN22" s="240"/>
      <c r="AO22" s="240"/>
      <c r="AP22" s="240"/>
      <c r="AQ22" s="238"/>
      <c r="AR22" s="238"/>
      <c r="AS22" s="238"/>
      <c r="AT22" s="240"/>
      <c r="AU22" s="242"/>
      <c r="AV22" s="242"/>
      <c r="AW22" s="238"/>
      <c r="AX22" s="238"/>
      <c r="AY22" s="238"/>
      <c r="AZ22" s="240"/>
      <c r="BA22" s="240"/>
      <c r="BB22" s="240"/>
      <c r="BC22" s="238"/>
      <c r="BD22" s="243"/>
      <c r="BE22" s="243"/>
      <c r="BF22" s="240"/>
      <c r="BG22" s="242"/>
      <c r="BH22" s="242"/>
      <c r="BI22" s="238"/>
      <c r="BJ22" s="243"/>
      <c r="BK22" s="243"/>
      <c r="BL22" s="240"/>
      <c r="BM22" s="242"/>
      <c r="BN22" s="242"/>
      <c r="BO22" s="191">
        <v>150</v>
      </c>
      <c r="BP22" s="233">
        <v>7.5</v>
      </c>
      <c r="BQ22" s="286">
        <v>15</v>
      </c>
      <c r="BV22" s="219"/>
      <c r="BW22" s="217"/>
    </row>
    <row r="23" spans="1:75" s="19" customFormat="1" ht="69.75" customHeight="1">
      <c r="A23" s="300">
        <v>15</v>
      </c>
      <c r="B23" s="301" t="s">
        <v>571</v>
      </c>
      <c r="C23" s="302">
        <v>401</v>
      </c>
      <c r="D23" s="303">
        <v>36478</v>
      </c>
      <c r="E23" s="304" t="s">
        <v>608</v>
      </c>
      <c r="F23" s="304" t="s">
        <v>611</v>
      </c>
      <c r="G23" s="238" t="s">
        <v>687</v>
      </c>
      <c r="H23" s="238"/>
      <c r="I23" s="238"/>
      <c r="J23" s="239" t="s">
        <v>687</v>
      </c>
      <c r="K23" s="240"/>
      <c r="L23" s="240"/>
      <c r="M23" s="238" t="s">
        <v>687</v>
      </c>
      <c r="N23" s="241"/>
      <c r="O23" s="238"/>
      <c r="P23" s="240" t="s">
        <v>687</v>
      </c>
      <c r="Q23" s="240"/>
      <c r="R23" s="240"/>
      <c r="S23" s="238" t="s">
        <v>686</v>
      </c>
      <c r="T23" s="238" t="s">
        <v>686</v>
      </c>
      <c r="U23" s="238" t="s">
        <v>687</v>
      </c>
      <c r="V23" s="240" t="s">
        <v>686</v>
      </c>
      <c r="W23" s="240" t="s">
        <v>686</v>
      </c>
      <c r="X23" s="240" t="s">
        <v>686</v>
      </c>
      <c r="Y23" s="238"/>
      <c r="Z23" s="238"/>
      <c r="AA23" s="238"/>
      <c r="AB23" s="240"/>
      <c r="AC23" s="240"/>
      <c r="AD23" s="240"/>
      <c r="AE23" s="238"/>
      <c r="AF23" s="238"/>
      <c r="AG23" s="238"/>
      <c r="AH23" s="240"/>
      <c r="AI23" s="240"/>
      <c r="AJ23" s="240"/>
      <c r="AK23" s="238"/>
      <c r="AL23" s="238"/>
      <c r="AM23" s="238"/>
      <c r="AN23" s="240"/>
      <c r="AO23" s="240"/>
      <c r="AP23" s="240"/>
      <c r="AQ23" s="238"/>
      <c r="AR23" s="238"/>
      <c r="AS23" s="238"/>
      <c r="AT23" s="240"/>
      <c r="AU23" s="242"/>
      <c r="AV23" s="242"/>
      <c r="AW23" s="243"/>
      <c r="AX23" s="243"/>
      <c r="AY23" s="243"/>
      <c r="AZ23" s="242"/>
      <c r="BA23" s="242"/>
      <c r="BB23" s="242"/>
      <c r="BC23" s="243"/>
      <c r="BD23" s="243"/>
      <c r="BE23" s="243"/>
      <c r="BF23" s="242"/>
      <c r="BG23" s="242"/>
      <c r="BH23" s="242"/>
      <c r="BI23" s="243"/>
      <c r="BJ23" s="243"/>
      <c r="BK23" s="243"/>
      <c r="BL23" s="242"/>
      <c r="BM23" s="242"/>
      <c r="BN23" s="242"/>
      <c r="BO23" s="191">
        <v>150</v>
      </c>
      <c r="BP23" s="233">
        <v>7.5</v>
      </c>
      <c r="BQ23" s="286">
        <v>15</v>
      </c>
      <c r="BV23" s="219"/>
      <c r="BW23" s="217"/>
    </row>
    <row r="24" spans="1:75" s="19" customFormat="1" ht="69.75" customHeight="1">
      <c r="A24" s="300">
        <v>17</v>
      </c>
      <c r="B24" s="301" t="s">
        <v>572</v>
      </c>
      <c r="C24" s="302">
        <v>339</v>
      </c>
      <c r="D24" s="303">
        <v>35796</v>
      </c>
      <c r="E24" s="304" t="s">
        <v>667</v>
      </c>
      <c r="F24" s="304" t="s">
        <v>395</v>
      </c>
      <c r="G24" s="238" t="s">
        <v>686</v>
      </c>
      <c r="H24" s="238" t="s">
        <v>687</v>
      </c>
      <c r="I24" s="238"/>
      <c r="J24" s="239" t="s">
        <v>686</v>
      </c>
      <c r="K24" s="240" t="s">
        <v>687</v>
      </c>
      <c r="L24" s="240"/>
      <c r="M24" s="238" t="s">
        <v>686</v>
      </c>
      <c r="N24" s="241" t="s">
        <v>687</v>
      </c>
      <c r="O24" s="238"/>
      <c r="P24" s="240" t="s">
        <v>686</v>
      </c>
      <c r="Q24" s="240" t="s">
        <v>686</v>
      </c>
      <c r="R24" s="240" t="s">
        <v>686</v>
      </c>
      <c r="S24" s="238"/>
      <c r="T24" s="238"/>
      <c r="U24" s="238"/>
      <c r="V24" s="240"/>
      <c r="W24" s="240"/>
      <c r="X24" s="240"/>
      <c r="Y24" s="238"/>
      <c r="Z24" s="238"/>
      <c r="AA24" s="238"/>
      <c r="AB24" s="240"/>
      <c r="AC24" s="240"/>
      <c r="AD24" s="240"/>
      <c r="AE24" s="238"/>
      <c r="AF24" s="238"/>
      <c r="AG24" s="238"/>
      <c r="AH24" s="240"/>
      <c r="AI24" s="240"/>
      <c r="AJ24" s="240"/>
      <c r="AK24" s="238"/>
      <c r="AL24" s="238"/>
      <c r="AM24" s="238"/>
      <c r="AN24" s="240"/>
      <c r="AO24" s="240"/>
      <c r="AP24" s="240"/>
      <c r="AQ24" s="238"/>
      <c r="AR24" s="238"/>
      <c r="AS24" s="238"/>
      <c r="AT24" s="240"/>
      <c r="AU24" s="242"/>
      <c r="AV24" s="242"/>
      <c r="AW24" s="243"/>
      <c r="AX24" s="243"/>
      <c r="AY24" s="243"/>
      <c r="AZ24" s="242"/>
      <c r="BA24" s="242"/>
      <c r="BB24" s="242"/>
      <c r="BC24" s="243"/>
      <c r="BD24" s="243"/>
      <c r="BE24" s="243"/>
      <c r="BF24" s="242"/>
      <c r="BG24" s="242"/>
      <c r="BH24" s="242"/>
      <c r="BI24" s="243"/>
      <c r="BJ24" s="243"/>
      <c r="BK24" s="243"/>
      <c r="BL24" s="242"/>
      <c r="BM24" s="242"/>
      <c r="BN24" s="242"/>
      <c r="BO24" s="191">
        <v>140</v>
      </c>
      <c r="BP24" s="233">
        <v>6</v>
      </c>
      <c r="BQ24" s="286">
        <v>17</v>
      </c>
      <c r="BV24" s="219"/>
      <c r="BW24" s="217"/>
    </row>
    <row r="25" spans="1:75" s="19" customFormat="1" ht="69.75" customHeight="1">
      <c r="A25" s="300">
        <v>18</v>
      </c>
      <c r="B25" s="301" t="s">
        <v>573</v>
      </c>
      <c r="C25" s="302">
        <v>394</v>
      </c>
      <c r="D25" s="303">
        <v>36161</v>
      </c>
      <c r="E25" s="304" t="s">
        <v>596</v>
      </c>
      <c r="F25" s="304" t="s">
        <v>600</v>
      </c>
      <c r="G25" s="238" t="s">
        <v>687</v>
      </c>
      <c r="H25" s="238"/>
      <c r="I25" s="238"/>
      <c r="J25" s="239" t="s">
        <v>687</v>
      </c>
      <c r="K25" s="240"/>
      <c r="L25" s="240"/>
      <c r="M25" s="238" t="s">
        <v>686</v>
      </c>
      <c r="N25" s="241" t="s">
        <v>686</v>
      </c>
      <c r="O25" s="238" t="s">
        <v>686</v>
      </c>
      <c r="P25" s="240"/>
      <c r="Q25" s="240"/>
      <c r="R25" s="240"/>
      <c r="S25" s="238"/>
      <c r="T25" s="238"/>
      <c r="U25" s="238"/>
      <c r="V25" s="240"/>
      <c r="W25" s="240"/>
      <c r="X25" s="240"/>
      <c r="Y25" s="238"/>
      <c r="Z25" s="238"/>
      <c r="AA25" s="238"/>
      <c r="AB25" s="240"/>
      <c r="AC25" s="240"/>
      <c r="AD25" s="240"/>
      <c r="AE25" s="238"/>
      <c r="AF25" s="238"/>
      <c r="AG25" s="238"/>
      <c r="AH25" s="240"/>
      <c r="AI25" s="240"/>
      <c r="AJ25" s="240"/>
      <c r="AK25" s="238"/>
      <c r="AL25" s="238"/>
      <c r="AM25" s="238"/>
      <c r="AN25" s="240"/>
      <c r="AO25" s="240"/>
      <c r="AP25" s="240"/>
      <c r="AQ25" s="238"/>
      <c r="AR25" s="238"/>
      <c r="AS25" s="238"/>
      <c r="AT25" s="240"/>
      <c r="AU25" s="242"/>
      <c r="AV25" s="242"/>
      <c r="AW25" s="243"/>
      <c r="AX25" s="243"/>
      <c r="AY25" s="243"/>
      <c r="AZ25" s="242"/>
      <c r="BA25" s="242"/>
      <c r="BB25" s="242"/>
      <c r="BC25" s="243"/>
      <c r="BD25" s="243"/>
      <c r="BE25" s="243"/>
      <c r="BF25" s="242"/>
      <c r="BG25" s="242"/>
      <c r="BH25" s="242"/>
      <c r="BI25" s="243"/>
      <c r="BJ25" s="243"/>
      <c r="BK25" s="243"/>
      <c r="BL25" s="242"/>
      <c r="BM25" s="242"/>
      <c r="BN25" s="242"/>
      <c r="BO25" s="191">
        <v>135</v>
      </c>
      <c r="BP25" s="233">
        <v>4.5</v>
      </c>
      <c r="BQ25" s="286">
        <v>18</v>
      </c>
      <c r="BV25" s="219"/>
      <c r="BW25" s="217"/>
    </row>
    <row r="26" spans="1:75" s="19" customFormat="1" ht="69.75" customHeight="1">
      <c r="A26" s="300">
        <v>18</v>
      </c>
      <c r="B26" s="301" t="s">
        <v>574</v>
      </c>
      <c r="C26" s="302">
        <v>320</v>
      </c>
      <c r="D26" s="303">
        <v>36305</v>
      </c>
      <c r="E26" s="304" t="s">
        <v>373</v>
      </c>
      <c r="F26" s="304" t="s">
        <v>376</v>
      </c>
      <c r="G26" s="238" t="s">
        <v>687</v>
      </c>
      <c r="H26" s="238"/>
      <c r="I26" s="238"/>
      <c r="J26" s="239" t="s">
        <v>687</v>
      </c>
      <c r="K26" s="240"/>
      <c r="L26" s="240"/>
      <c r="M26" s="238" t="s">
        <v>686</v>
      </c>
      <c r="N26" s="241" t="s">
        <v>686</v>
      </c>
      <c r="O26" s="238" t="s">
        <v>686</v>
      </c>
      <c r="P26" s="240"/>
      <c r="Q26" s="240"/>
      <c r="R26" s="240"/>
      <c r="S26" s="238"/>
      <c r="T26" s="238"/>
      <c r="U26" s="238"/>
      <c r="V26" s="240"/>
      <c r="W26" s="240"/>
      <c r="X26" s="240"/>
      <c r="Y26" s="238"/>
      <c r="Z26" s="238"/>
      <c r="AA26" s="238"/>
      <c r="AB26" s="240"/>
      <c r="AC26" s="240"/>
      <c r="AD26" s="240"/>
      <c r="AE26" s="238"/>
      <c r="AF26" s="238"/>
      <c r="AG26" s="238"/>
      <c r="AH26" s="240"/>
      <c r="AI26" s="240"/>
      <c r="AJ26" s="240"/>
      <c r="AK26" s="238"/>
      <c r="AL26" s="238"/>
      <c r="AM26" s="238"/>
      <c r="AN26" s="240"/>
      <c r="AO26" s="240"/>
      <c r="AP26" s="240"/>
      <c r="AQ26" s="238"/>
      <c r="AR26" s="238"/>
      <c r="AS26" s="238"/>
      <c r="AT26" s="240"/>
      <c r="AU26" s="242"/>
      <c r="AV26" s="242"/>
      <c r="AW26" s="243"/>
      <c r="AX26" s="243"/>
      <c r="AY26" s="243"/>
      <c r="AZ26" s="242"/>
      <c r="BA26" s="242"/>
      <c r="BB26" s="242"/>
      <c r="BC26" s="243"/>
      <c r="BD26" s="243"/>
      <c r="BE26" s="243"/>
      <c r="BF26" s="242"/>
      <c r="BG26" s="242"/>
      <c r="BH26" s="242"/>
      <c r="BI26" s="243"/>
      <c r="BJ26" s="243"/>
      <c r="BK26" s="243"/>
      <c r="BL26" s="242"/>
      <c r="BM26" s="242"/>
      <c r="BN26" s="242"/>
      <c r="BO26" s="191">
        <v>135</v>
      </c>
      <c r="BP26" s="233">
        <v>4.5</v>
      </c>
      <c r="BQ26" s="286">
        <v>18</v>
      </c>
      <c r="BV26" s="219"/>
      <c r="BW26" s="217"/>
    </row>
    <row r="27" spans="1:75" s="19" customFormat="1" ht="69.75" customHeight="1">
      <c r="A27" s="300" t="s">
        <v>688</v>
      </c>
      <c r="B27" s="301" t="s">
        <v>575</v>
      </c>
      <c r="C27" s="302">
        <v>313</v>
      </c>
      <c r="D27" s="303">
        <v>36528</v>
      </c>
      <c r="E27" s="304" t="s">
        <v>364</v>
      </c>
      <c r="F27" s="304" t="s">
        <v>368</v>
      </c>
      <c r="G27" s="238" t="s">
        <v>684</v>
      </c>
      <c r="H27" s="238" t="s">
        <v>684</v>
      </c>
      <c r="I27" s="238" t="s">
        <v>684</v>
      </c>
      <c r="J27" s="239"/>
      <c r="K27" s="240"/>
      <c r="L27" s="240"/>
      <c r="M27" s="238"/>
      <c r="N27" s="241"/>
      <c r="O27" s="238"/>
      <c r="P27" s="240"/>
      <c r="Q27" s="240"/>
      <c r="R27" s="240"/>
      <c r="S27" s="238"/>
      <c r="T27" s="238"/>
      <c r="U27" s="238"/>
      <c r="V27" s="240"/>
      <c r="W27" s="240"/>
      <c r="X27" s="240"/>
      <c r="Y27" s="238"/>
      <c r="Z27" s="238"/>
      <c r="AA27" s="238"/>
      <c r="AB27" s="240"/>
      <c r="AC27" s="240"/>
      <c r="AD27" s="240"/>
      <c r="AE27" s="238"/>
      <c r="AF27" s="238"/>
      <c r="AG27" s="238"/>
      <c r="AH27" s="240"/>
      <c r="AI27" s="240"/>
      <c r="AJ27" s="240"/>
      <c r="AK27" s="238"/>
      <c r="AL27" s="238"/>
      <c r="AM27" s="238"/>
      <c r="AN27" s="240"/>
      <c r="AO27" s="240"/>
      <c r="AP27" s="240"/>
      <c r="AQ27" s="238"/>
      <c r="AR27" s="238"/>
      <c r="AS27" s="238"/>
      <c r="AT27" s="240"/>
      <c r="AU27" s="242"/>
      <c r="AV27" s="242"/>
      <c r="AW27" s="243"/>
      <c r="AX27" s="243"/>
      <c r="AY27" s="243"/>
      <c r="AZ27" s="242"/>
      <c r="BA27" s="242"/>
      <c r="BB27" s="242"/>
      <c r="BC27" s="243"/>
      <c r="BD27" s="243"/>
      <c r="BE27" s="243"/>
      <c r="BF27" s="242"/>
      <c r="BG27" s="242"/>
      <c r="BH27" s="242"/>
      <c r="BI27" s="243"/>
      <c r="BJ27" s="243"/>
      <c r="BK27" s="243"/>
      <c r="BL27" s="242"/>
      <c r="BM27" s="242"/>
      <c r="BN27" s="242"/>
      <c r="BO27" s="191" t="s">
        <v>685</v>
      </c>
      <c r="BP27" s="233">
        <v>0</v>
      </c>
      <c r="BQ27" s="286"/>
      <c r="BV27" s="219"/>
      <c r="BW27" s="217"/>
    </row>
    <row r="28" spans="1:75" s="19" customFormat="1" ht="69.75" customHeight="1">
      <c r="A28" s="300" t="s">
        <v>688</v>
      </c>
      <c r="B28" s="301" t="s">
        <v>576</v>
      </c>
      <c r="C28" s="302">
        <v>255</v>
      </c>
      <c r="D28" s="303">
        <v>35789</v>
      </c>
      <c r="E28" s="304" t="s">
        <v>659</v>
      </c>
      <c r="F28" s="304" t="s">
        <v>562</v>
      </c>
      <c r="G28" s="238" t="s">
        <v>686</v>
      </c>
      <c r="H28" s="238" t="s">
        <v>686</v>
      </c>
      <c r="I28" s="238" t="s">
        <v>686</v>
      </c>
      <c r="J28" s="239"/>
      <c r="K28" s="240"/>
      <c r="L28" s="240"/>
      <c r="M28" s="238"/>
      <c r="N28" s="241"/>
      <c r="O28" s="238"/>
      <c r="P28" s="240"/>
      <c r="Q28" s="240"/>
      <c r="R28" s="240"/>
      <c r="S28" s="238"/>
      <c r="T28" s="238"/>
      <c r="U28" s="238"/>
      <c r="V28" s="240"/>
      <c r="W28" s="240"/>
      <c r="X28" s="240"/>
      <c r="Y28" s="238"/>
      <c r="Z28" s="238"/>
      <c r="AA28" s="238"/>
      <c r="AB28" s="240"/>
      <c r="AC28" s="240"/>
      <c r="AD28" s="240"/>
      <c r="AE28" s="238"/>
      <c r="AF28" s="238"/>
      <c r="AG28" s="238"/>
      <c r="AH28" s="240"/>
      <c r="AI28" s="240"/>
      <c r="AJ28" s="240"/>
      <c r="AK28" s="238"/>
      <c r="AL28" s="238"/>
      <c r="AM28" s="238"/>
      <c r="AN28" s="240"/>
      <c r="AO28" s="240"/>
      <c r="AP28" s="240"/>
      <c r="AQ28" s="238"/>
      <c r="AR28" s="238"/>
      <c r="AS28" s="238"/>
      <c r="AT28" s="240"/>
      <c r="AU28" s="242"/>
      <c r="AV28" s="242"/>
      <c r="AW28" s="238"/>
      <c r="AX28" s="238"/>
      <c r="AY28" s="238"/>
      <c r="AZ28" s="240"/>
      <c r="BA28" s="240"/>
      <c r="BB28" s="240"/>
      <c r="BC28" s="238"/>
      <c r="BD28" s="243"/>
      <c r="BE28" s="243"/>
      <c r="BF28" s="240"/>
      <c r="BG28" s="242"/>
      <c r="BH28" s="242"/>
      <c r="BI28" s="238"/>
      <c r="BJ28" s="243"/>
      <c r="BK28" s="243"/>
      <c r="BL28" s="240"/>
      <c r="BM28" s="242"/>
      <c r="BN28" s="242"/>
      <c r="BO28" s="191" t="s">
        <v>685</v>
      </c>
      <c r="BP28" s="233">
        <v>0</v>
      </c>
      <c r="BQ28" s="286"/>
      <c r="BV28" s="219"/>
      <c r="BW28" s="217"/>
    </row>
    <row r="29" spans="1:75" s="19" customFormat="1" ht="69.75" customHeight="1">
      <c r="A29" s="300" t="s">
        <v>688</v>
      </c>
      <c r="B29" s="301" t="s">
        <v>577</v>
      </c>
      <c r="C29" s="302">
        <v>0</v>
      </c>
      <c r="D29" s="303">
        <v>0</v>
      </c>
      <c r="E29" s="304">
        <v>0</v>
      </c>
      <c r="F29" s="304" t="s">
        <v>507</v>
      </c>
      <c r="G29" s="238"/>
      <c r="H29" s="238"/>
      <c r="I29" s="238"/>
      <c r="J29" s="239"/>
      <c r="K29" s="240"/>
      <c r="L29" s="240"/>
      <c r="M29" s="238"/>
      <c r="N29" s="241"/>
      <c r="O29" s="238"/>
      <c r="P29" s="240"/>
      <c r="Q29" s="240"/>
      <c r="R29" s="240"/>
      <c r="S29" s="238"/>
      <c r="T29" s="238"/>
      <c r="U29" s="238"/>
      <c r="V29" s="240"/>
      <c r="W29" s="240"/>
      <c r="X29" s="240"/>
      <c r="Y29" s="238"/>
      <c r="Z29" s="238"/>
      <c r="AA29" s="238"/>
      <c r="AB29" s="240"/>
      <c r="AC29" s="240"/>
      <c r="AD29" s="240"/>
      <c r="AE29" s="238"/>
      <c r="AF29" s="238"/>
      <c r="AG29" s="238"/>
      <c r="AH29" s="240"/>
      <c r="AI29" s="240"/>
      <c r="AJ29" s="240"/>
      <c r="AK29" s="238"/>
      <c r="AL29" s="238"/>
      <c r="AM29" s="238"/>
      <c r="AN29" s="240"/>
      <c r="AO29" s="240"/>
      <c r="AP29" s="240"/>
      <c r="AQ29" s="238"/>
      <c r="AR29" s="238"/>
      <c r="AS29" s="238"/>
      <c r="AT29" s="240"/>
      <c r="AU29" s="242"/>
      <c r="AV29" s="242"/>
      <c r="AW29" s="243"/>
      <c r="AX29" s="243"/>
      <c r="AY29" s="243"/>
      <c r="AZ29" s="242"/>
      <c r="BA29" s="242"/>
      <c r="BB29" s="242"/>
      <c r="BC29" s="243"/>
      <c r="BD29" s="243"/>
      <c r="BE29" s="243"/>
      <c r="BF29" s="242"/>
      <c r="BG29" s="242"/>
      <c r="BH29" s="242"/>
      <c r="BI29" s="243"/>
      <c r="BJ29" s="243"/>
      <c r="BK29" s="243"/>
      <c r="BL29" s="242"/>
      <c r="BM29" s="242"/>
      <c r="BN29" s="242"/>
      <c r="BO29" s="191" t="s">
        <v>691</v>
      </c>
      <c r="BP29" s="233">
        <v>0</v>
      </c>
      <c r="BQ29" s="286"/>
      <c r="BV29" s="219">
        <v>100</v>
      </c>
      <c r="BW29" s="217">
        <v>21</v>
      </c>
    </row>
    <row r="30" spans="1:75" s="19" customFormat="1" ht="69.75" customHeight="1">
      <c r="A30" s="300" t="s">
        <v>221</v>
      </c>
      <c r="B30" s="301" t="s">
        <v>578</v>
      </c>
      <c r="C30" s="302" t="s">
        <v>692</v>
      </c>
      <c r="D30" s="303" t="s">
        <v>692</v>
      </c>
      <c r="E30" s="304" t="s">
        <v>692</v>
      </c>
      <c r="F30" s="304" t="s">
        <v>692</v>
      </c>
      <c r="G30" s="238"/>
      <c r="H30" s="238"/>
      <c r="I30" s="238"/>
      <c r="J30" s="239"/>
      <c r="K30" s="240"/>
      <c r="L30" s="240"/>
      <c r="M30" s="238"/>
      <c r="N30" s="241"/>
      <c r="O30" s="238"/>
      <c r="P30" s="240"/>
      <c r="Q30" s="240"/>
      <c r="R30" s="240"/>
      <c r="S30" s="238"/>
      <c r="T30" s="238"/>
      <c r="U30" s="238"/>
      <c r="V30" s="240"/>
      <c r="W30" s="240"/>
      <c r="X30" s="240"/>
      <c r="Y30" s="238"/>
      <c r="Z30" s="238"/>
      <c r="AA30" s="238"/>
      <c r="AB30" s="240"/>
      <c r="AC30" s="240"/>
      <c r="AD30" s="240"/>
      <c r="AE30" s="238"/>
      <c r="AF30" s="238"/>
      <c r="AG30" s="238"/>
      <c r="AH30" s="240"/>
      <c r="AI30" s="240"/>
      <c r="AJ30" s="240"/>
      <c r="AK30" s="238"/>
      <c r="AL30" s="238"/>
      <c r="AM30" s="238"/>
      <c r="AN30" s="240"/>
      <c r="AO30" s="240"/>
      <c r="AP30" s="240"/>
      <c r="AQ30" s="238"/>
      <c r="AR30" s="238"/>
      <c r="AS30" s="238"/>
      <c r="AT30" s="240"/>
      <c r="AU30" s="242"/>
      <c r="AV30" s="242"/>
      <c r="AW30" s="243"/>
      <c r="AX30" s="243"/>
      <c r="AY30" s="243"/>
      <c r="AZ30" s="242"/>
      <c r="BA30" s="242"/>
      <c r="BB30" s="242"/>
      <c r="BC30" s="243"/>
      <c r="BD30" s="243"/>
      <c r="BE30" s="243"/>
      <c r="BF30" s="242"/>
      <c r="BG30" s="242"/>
      <c r="BH30" s="242"/>
      <c r="BI30" s="243"/>
      <c r="BJ30" s="243"/>
      <c r="BK30" s="243"/>
      <c r="BL30" s="242"/>
      <c r="BM30" s="242"/>
      <c r="BN30" s="242"/>
      <c r="BO30" s="191"/>
      <c r="BP30" s="233"/>
      <c r="BQ30" s="286"/>
      <c r="BV30" s="219">
        <v>102</v>
      </c>
      <c r="BW30" s="217">
        <v>22</v>
      </c>
    </row>
    <row r="31" spans="5:75" ht="9" customHeight="1">
      <c r="E31" s="53"/>
      <c r="BV31" s="219">
        <v>123</v>
      </c>
      <c r="BW31" s="217">
        <v>33</v>
      </c>
    </row>
    <row r="32" spans="1:75" s="72" customFormat="1" ht="20.25">
      <c r="A32" s="68" t="s">
        <v>22</v>
      </c>
      <c r="B32" s="68"/>
      <c r="C32" s="68"/>
      <c r="D32" s="69"/>
      <c r="E32" s="70"/>
      <c r="F32" s="71" t="s">
        <v>0</v>
      </c>
      <c r="J32" s="72" t="s">
        <v>1</v>
      </c>
      <c r="S32" s="72" t="s">
        <v>2</v>
      </c>
      <c r="AA32" s="72" t="s">
        <v>3</v>
      </c>
      <c r="AL32" s="72" t="s">
        <v>3</v>
      </c>
      <c r="BO32" s="73" t="s">
        <v>3</v>
      </c>
      <c r="BP32" s="71"/>
      <c r="BQ32" s="71"/>
      <c r="BV32" s="219">
        <v>124</v>
      </c>
      <c r="BW32" s="217">
        <v>34</v>
      </c>
    </row>
    <row r="33" spans="5:75" ht="20.25">
      <c r="E33" s="53"/>
      <c r="BV33" s="219">
        <v>125</v>
      </c>
      <c r="BW33" s="217">
        <v>35</v>
      </c>
    </row>
    <row r="34" spans="5:75" ht="20.25">
      <c r="E34" s="53"/>
      <c r="BV34" s="219">
        <v>126</v>
      </c>
      <c r="BW34" s="217">
        <v>36</v>
      </c>
    </row>
    <row r="35" spans="5:75" ht="20.25">
      <c r="E35" s="53"/>
      <c r="BV35" s="219">
        <v>127</v>
      </c>
      <c r="BW35" s="217">
        <v>37</v>
      </c>
    </row>
    <row r="36" spans="74:75" ht="20.25">
      <c r="BV36" s="219">
        <v>128</v>
      </c>
      <c r="BW36" s="217">
        <v>38</v>
      </c>
    </row>
    <row r="37" spans="74:75" ht="20.25">
      <c r="BV37" s="219">
        <v>129</v>
      </c>
      <c r="BW37" s="217">
        <v>39</v>
      </c>
    </row>
    <row r="38" spans="74:75" ht="20.25">
      <c r="BV38" s="219">
        <v>130</v>
      </c>
      <c r="BW38" s="217">
        <v>40</v>
      </c>
    </row>
    <row r="39" spans="74:75" ht="20.25">
      <c r="BV39" s="219">
        <v>131</v>
      </c>
      <c r="BW39" s="217">
        <v>41</v>
      </c>
    </row>
    <row r="40" spans="74:75" ht="20.25">
      <c r="BV40" s="219">
        <v>132</v>
      </c>
      <c r="BW40" s="217">
        <v>42</v>
      </c>
    </row>
    <row r="41" spans="74:75" ht="20.25">
      <c r="BV41" s="219">
        <v>133</v>
      </c>
      <c r="BW41" s="217">
        <v>43</v>
      </c>
    </row>
    <row r="42" spans="74:75" ht="20.25">
      <c r="BV42" s="219">
        <v>134</v>
      </c>
      <c r="BW42" s="217">
        <v>44</v>
      </c>
    </row>
    <row r="43" spans="74:75" ht="20.25">
      <c r="BV43" s="219">
        <v>135</v>
      </c>
      <c r="BW43" s="217">
        <v>45</v>
      </c>
    </row>
    <row r="44" spans="74:75" ht="20.25">
      <c r="BV44" s="219">
        <v>136</v>
      </c>
      <c r="BW44" s="217">
        <v>46</v>
      </c>
    </row>
    <row r="45" spans="74:75" ht="20.25">
      <c r="BV45" s="219">
        <v>137</v>
      </c>
      <c r="BW45" s="217">
        <v>47</v>
      </c>
    </row>
    <row r="46" spans="74:75" ht="20.25">
      <c r="BV46" s="219">
        <v>138</v>
      </c>
      <c r="BW46" s="217">
        <v>48</v>
      </c>
    </row>
    <row r="47" spans="74:75" ht="20.25">
      <c r="BV47" s="219">
        <v>139</v>
      </c>
      <c r="BW47" s="217">
        <v>49</v>
      </c>
    </row>
    <row r="48" spans="74:75" ht="20.25">
      <c r="BV48" s="219">
        <v>140</v>
      </c>
      <c r="BW48" s="217">
        <v>50</v>
      </c>
    </row>
    <row r="49" spans="74:75" ht="20.25">
      <c r="BV49" s="219">
        <v>141</v>
      </c>
      <c r="BW49" s="217">
        <v>51</v>
      </c>
    </row>
    <row r="50" spans="74:75" ht="20.25">
      <c r="BV50" s="219">
        <v>142</v>
      </c>
      <c r="BW50" s="217">
        <v>52</v>
      </c>
    </row>
    <row r="51" spans="74:75" ht="20.25">
      <c r="BV51" s="219">
        <v>143</v>
      </c>
      <c r="BW51" s="217">
        <v>53</v>
      </c>
    </row>
    <row r="52" spans="74:75" ht="20.25">
      <c r="BV52" s="219">
        <v>144</v>
      </c>
      <c r="BW52" s="217">
        <v>54</v>
      </c>
    </row>
    <row r="53" spans="74:75" ht="20.25">
      <c r="BV53" s="219">
        <v>145</v>
      </c>
      <c r="BW53" s="217">
        <v>55</v>
      </c>
    </row>
    <row r="54" spans="74:75" ht="20.25">
      <c r="BV54" s="219">
        <v>146</v>
      </c>
      <c r="BW54" s="217">
        <v>56</v>
      </c>
    </row>
    <row r="55" spans="74:75" ht="20.25">
      <c r="BV55" s="219">
        <v>147</v>
      </c>
      <c r="BW55" s="217">
        <v>57</v>
      </c>
    </row>
    <row r="56" spans="74:75" ht="20.25">
      <c r="BV56" s="219">
        <v>148</v>
      </c>
      <c r="BW56" s="217">
        <v>58</v>
      </c>
    </row>
    <row r="57" spans="74:75" ht="20.25">
      <c r="BV57" s="219">
        <v>149</v>
      </c>
      <c r="BW57" s="217">
        <v>59</v>
      </c>
    </row>
    <row r="58" spans="74:75" ht="20.25">
      <c r="BV58" s="219">
        <v>150</v>
      </c>
      <c r="BW58" s="217">
        <v>60</v>
      </c>
    </row>
    <row r="59" spans="74:75" ht="20.25">
      <c r="BV59" s="219">
        <v>151</v>
      </c>
      <c r="BW59" s="217">
        <v>61</v>
      </c>
    </row>
    <row r="60" spans="74:75" ht="20.25">
      <c r="BV60" s="219">
        <v>152</v>
      </c>
      <c r="BW60" s="217">
        <v>62</v>
      </c>
    </row>
    <row r="61" spans="74:75" ht="20.25">
      <c r="BV61" s="219">
        <v>153</v>
      </c>
      <c r="BW61" s="217">
        <v>63</v>
      </c>
    </row>
    <row r="62" spans="74:75" ht="20.25">
      <c r="BV62" s="219">
        <v>154</v>
      </c>
      <c r="BW62" s="217">
        <v>64</v>
      </c>
    </row>
    <row r="63" spans="74:75" ht="20.25">
      <c r="BV63" s="219">
        <v>155</v>
      </c>
      <c r="BW63" s="217">
        <v>65</v>
      </c>
    </row>
    <row r="64" spans="74:75" ht="20.25">
      <c r="BV64" s="219">
        <v>156</v>
      </c>
      <c r="BW64" s="217">
        <v>66</v>
      </c>
    </row>
    <row r="65" spans="74:75" ht="20.25">
      <c r="BV65" s="219">
        <v>157</v>
      </c>
      <c r="BW65" s="217">
        <v>67</v>
      </c>
    </row>
    <row r="66" spans="74:75" ht="20.25">
      <c r="BV66" s="219">
        <v>158</v>
      </c>
      <c r="BW66" s="217">
        <v>68</v>
      </c>
    </row>
    <row r="67" spans="74:75" ht="20.25">
      <c r="BV67" s="219">
        <v>159</v>
      </c>
      <c r="BW67" s="217">
        <v>69</v>
      </c>
    </row>
    <row r="68" spans="74:75" ht="20.25">
      <c r="BV68" s="219">
        <v>160</v>
      </c>
      <c r="BW68" s="217">
        <v>70</v>
      </c>
    </row>
    <row r="69" spans="74:75" ht="20.25">
      <c r="BV69" s="219">
        <v>161</v>
      </c>
      <c r="BW69" s="217">
        <v>71</v>
      </c>
    </row>
    <row r="70" spans="74:75" ht="20.25">
      <c r="BV70" s="219">
        <v>162</v>
      </c>
      <c r="BW70" s="217">
        <v>72</v>
      </c>
    </row>
    <row r="71" spans="74:75" ht="20.25">
      <c r="BV71" s="219">
        <v>163</v>
      </c>
      <c r="BW71" s="217">
        <v>73</v>
      </c>
    </row>
    <row r="72" spans="74:75" ht="20.25">
      <c r="BV72" s="219">
        <v>164</v>
      </c>
      <c r="BW72" s="217">
        <v>74</v>
      </c>
    </row>
    <row r="73" spans="74:75" ht="20.25">
      <c r="BV73" s="219">
        <v>165</v>
      </c>
      <c r="BW73" s="217">
        <v>75</v>
      </c>
    </row>
    <row r="74" spans="74:75" ht="20.25">
      <c r="BV74" s="219">
        <v>166</v>
      </c>
      <c r="BW74" s="217">
        <v>76</v>
      </c>
    </row>
    <row r="75" spans="74:75" ht="20.25">
      <c r="BV75" s="219">
        <v>167</v>
      </c>
      <c r="BW75" s="217">
        <v>77</v>
      </c>
    </row>
    <row r="76" spans="74:75" ht="20.25">
      <c r="BV76" s="219">
        <v>168</v>
      </c>
      <c r="BW76" s="217">
        <v>78</v>
      </c>
    </row>
    <row r="77" spans="74:75" ht="20.25">
      <c r="BV77" s="219">
        <v>169</v>
      </c>
      <c r="BW77" s="217">
        <v>79</v>
      </c>
    </row>
    <row r="78" spans="74:75" ht="20.25">
      <c r="BV78" s="219">
        <v>170</v>
      </c>
      <c r="BW78" s="217">
        <v>80</v>
      </c>
    </row>
    <row r="79" spans="74:75" ht="20.25">
      <c r="BV79" s="219">
        <v>171</v>
      </c>
      <c r="BW79" s="217">
        <v>81</v>
      </c>
    </row>
    <row r="80" spans="74:75" ht="20.25">
      <c r="BV80" s="219">
        <v>172</v>
      </c>
      <c r="BW80" s="217">
        <v>82</v>
      </c>
    </row>
    <row r="81" spans="74:75" ht="20.25">
      <c r="BV81" s="219">
        <v>173</v>
      </c>
      <c r="BW81" s="217">
        <v>83</v>
      </c>
    </row>
    <row r="82" spans="74:75" ht="20.25">
      <c r="BV82" s="219">
        <v>174</v>
      </c>
      <c r="BW82" s="217">
        <v>84</v>
      </c>
    </row>
    <row r="83" spans="74:75" ht="20.25">
      <c r="BV83" s="219">
        <v>175</v>
      </c>
      <c r="BW83" s="217">
        <v>85</v>
      </c>
    </row>
    <row r="84" spans="74:75" ht="20.25">
      <c r="BV84" s="219">
        <v>176</v>
      </c>
      <c r="BW84" s="217">
        <v>86</v>
      </c>
    </row>
    <row r="85" spans="74:75" ht="20.25">
      <c r="BV85" s="219">
        <v>177</v>
      </c>
      <c r="BW85" s="217">
        <v>87</v>
      </c>
    </row>
    <row r="86" spans="74:75" ht="20.25">
      <c r="BV86" s="219">
        <v>178</v>
      </c>
      <c r="BW86" s="217">
        <v>88</v>
      </c>
    </row>
    <row r="87" spans="74:75" ht="20.25">
      <c r="BV87" s="219">
        <v>179</v>
      </c>
      <c r="BW87" s="217">
        <v>89</v>
      </c>
    </row>
    <row r="88" spans="74:75" ht="20.25">
      <c r="BV88" s="219">
        <v>180</v>
      </c>
      <c r="BW88" s="217">
        <v>90</v>
      </c>
    </row>
    <row r="89" ht="20.25">
      <c r="BW89" s="217">
        <v>91</v>
      </c>
    </row>
    <row r="90" spans="74:75" ht="20.25">
      <c r="BV90" s="219">
        <v>181</v>
      </c>
      <c r="BW90" s="217">
        <v>92</v>
      </c>
    </row>
    <row r="91" ht="20.25">
      <c r="BW91" s="217">
        <v>93</v>
      </c>
    </row>
    <row r="92" spans="74:75" ht="20.25">
      <c r="BV92" s="219">
        <v>182</v>
      </c>
      <c r="BW92" s="217">
        <v>94</v>
      </c>
    </row>
    <row r="93" ht="20.25">
      <c r="BW93" s="217">
        <v>95</v>
      </c>
    </row>
    <row r="94" spans="74:75" ht="20.25">
      <c r="BV94" s="218">
        <v>183</v>
      </c>
      <c r="BW94" s="216">
        <v>96</v>
      </c>
    </row>
    <row r="95" spans="74:75" ht="20.25">
      <c r="BV95" s="218"/>
      <c r="BW95" s="216">
        <v>97</v>
      </c>
    </row>
    <row r="96" spans="74:75" ht="20.25">
      <c r="BV96" s="218">
        <v>184</v>
      </c>
      <c r="BW96" s="216">
        <v>98</v>
      </c>
    </row>
    <row r="97" spans="74:75" ht="20.25">
      <c r="BV97" s="218"/>
      <c r="BW97" s="216">
        <v>99</v>
      </c>
    </row>
    <row r="98" spans="74:75" ht="20.25">
      <c r="BV98" s="218">
        <v>185</v>
      </c>
      <c r="BW98" s="216">
        <v>100</v>
      </c>
    </row>
  </sheetData>
  <sheetProtection/>
  <mergeCells count="44">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26"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R83"/>
  <sheetViews>
    <sheetView view="pageBreakPreview" zoomScale="70" zoomScaleSheetLayoutView="70" zoomScalePageLayoutView="0" workbookViewId="0" topLeftCell="A16">
      <selection activeCell="Q58" sqref="Q58"/>
    </sheetView>
  </sheetViews>
  <sheetFormatPr defaultColWidth="9.140625" defaultRowHeight="12.75"/>
  <cols>
    <col min="1" max="1" width="5.8515625" style="82" customWidth="1"/>
    <col min="2" max="2" width="1.28515625" style="82" hidden="1" customWidth="1"/>
    <col min="3" max="3" width="7.00390625" style="82" customWidth="1"/>
    <col min="4" max="4" width="16.28125" style="83" bestFit="1" customWidth="1"/>
    <col min="5" max="5" width="26.140625" style="82" customWidth="1"/>
    <col min="6" max="6" width="43.57421875" style="3" bestFit="1" customWidth="1"/>
    <col min="7" max="7" width="10.8515625" style="3" customWidth="1"/>
    <col min="8" max="12" width="10.7109375" style="3" customWidth="1"/>
    <col min="13" max="13" width="10.8515625" style="3" customWidth="1"/>
    <col min="14" max="14" width="10.57421875" style="84" customWidth="1"/>
    <col min="15" max="15" width="7.7109375" style="82" customWidth="1"/>
    <col min="16" max="16" width="9.57421875" style="82" customWidth="1"/>
    <col min="17" max="17" width="9.140625" style="223" hidden="1" customWidth="1"/>
    <col min="18" max="18" width="9.140625" style="220" hidden="1" customWidth="1"/>
    <col min="19" max="16384" width="9.140625" style="3" customWidth="1"/>
  </cols>
  <sheetData>
    <row r="1" spans="1:18" ht="48.75" customHeight="1">
      <c r="A1" s="498" t="s">
        <v>242</v>
      </c>
      <c r="B1" s="498"/>
      <c r="C1" s="498"/>
      <c r="D1" s="498"/>
      <c r="E1" s="498"/>
      <c r="F1" s="498"/>
      <c r="G1" s="498"/>
      <c r="H1" s="498"/>
      <c r="I1" s="498"/>
      <c r="J1" s="498"/>
      <c r="K1" s="498"/>
      <c r="L1" s="498"/>
      <c r="M1" s="498"/>
      <c r="N1" s="498"/>
      <c r="O1" s="498"/>
      <c r="P1" s="498"/>
      <c r="Q1" s="223">
        <v>159</v>
      </c>
      <c r="R1" s="220">
        <v>1</v>
      </c>
    </row>
    <row r="2" spans="1:18" ht="25.5" customHeight="1">
      <c r="A2" s="499" t="s">
        <v>334</v>
      </c>
      <c r="B2" s="499"/>
      <c r="C2" s="499"/>
      <c r="D2" s="499"/>
      <c r="E2" s="499"/>
      <c r="F2" s="499"/>
      <c r="G2" s="499"/>
      <c r="H2" s="499"/>
      <c r="I2" s="499"/>
      <c r="J2" s="499"/>
      <c r="K2" s="499"/>
      <c r="L2" s="499"/>
      <c r="M2" s="499"/>
      <c r="N2" s="499"/>
      <c r="O2" s="499"/>
      <c r="P2" s="499"/>
      <c r="Q2" s="223">
        <v>169</v>
      </c>
      <c r="R2" s="220">
        <v>2</v>
      </c>
    </row>
    <row r="3" spans="1:18" s="4" customFormat="1" ht="27" customHeight="1">
      <c r="A3" s="489" t="s">
        <v>65</v>
      </c>
      <c r="B3" s="489"/>
      <c r="C3" s="489"/>
      <c r="D3" s="502" t="s">
        <v>106</v>
      </c>
      <c r="E3" s="502"/>
      <c r="F3" s="85"/>
      <c r="G3" s="197"/>
      <c r="H3" s="192"/>
      <c r="I3" s="180"/>
      <c r="J3" s="180"/>
      <c r="K3" s="180"/>
      <c r="L3" s="180" t="s">
        <v>197</v>
      </c>
      <c r="M3" s="490" t="s">
        <v>234</v>
      </c>
      <c r="N3" s="490"/>
      <c r="O3" s="490"/>
      <c r="P3" s="490"/>
      <c r="Q3" s="223">
        <v>179</v>
      </c>
      <c r="R3" s="220">
        <v>3</v>
      </c>
    </row>
    <row r="4" spans="1:18" s="4" customFormat="1" ht="17.25" customHeight="1">
      <c r="A4" s="495" t="s">
        <v>66</v>
      </c>
      <c r="B4" s="495"/>
      <c r="C4" s="495"/>
      <c r="D4" s="488" t="s">
        <v>237</v>
      </c>
      <c r="E4" s="488"/>
      <c r="F4" s="86"/>
      <c r="G4" s="193"/>
      <c r="H4" s="193"/>
      <c r="I4" s="182"/>
      <c r="J4" s="182"/>
      <c r="K4" s="494" t="s">
        <v>64</v>
      </c>
      <c r="L4" s="494"/>
      <c r="M4" s="497" t="s">
        <v>512</v>
      </c>
      <c r="N4" s="497"/>
      <c r="O4" s="497"/>
      <c r="P4" s="226"/>
      <c r="Q4" s="223">
        <v>187</v>
      </c>
      <c r="R4" s="220">
        <v>4</v>
      </c>
    </row>
    <row r="5" spans="1:18" ht="21" customHeight="1">
      <c r="A5" s="5"/>
      <c r="B5" s="5"/>
      <c r="C5" s="5"/>
      <c r="D5" s="9"/>
      <c r="E5" s="6"/>
      <c r="F5" s="7"/>
      <c r="G5" s="8"/>
      <c r="H5" s="8"/>
      <c r="I5" s="8"/>
      <c r="J5" s="8"/>
      <c r="K5" s="8"/>
      <c r="L5" s="8"/>
      <c r="M5" s="8"/>
      <c r="N5" s="500">
        <v>41880.52360995371</v>
      </c>
      <c r="O5" s="500"/>
      <c r="P5" s="230"/>
      <c r="Q5" s="223">
        <v>195</v>
      </c>
      <c r="R5" s="220">
        <v>5</v>
      </c>
    </row>
    <row r="6" spans="1:18" ht="15.75">
      <c r="A6" s="487" t="s">
        <v>6</v>
      </c>
      <c r="B6" s="487"/>
      <c r="C6" s="496" t="s">
        <v>49</v>
      </c>
      <c r="D6" s="496" t="s">
        <v>68</v>
      </c>
      <c r="E6" s="487" t="s">
        <v>7</v>
      </c>
      <c r="F6" s="487" t="s">
        <v>219</v>
      </c>
      <c r="G6" s="501" t="s">
        <v>35</v>
      </c>
      <c r="H6" s="501"/>
      <c r="I6" s="501"/>
      <c r="J6" s="501"/>
      <c r="K6" s="501"/>
      <c r="L6" s="501"/>
      <c r="M6" s="501"/>
      <c r="N6" s="491" t="s">
        <v>8</v>
      </c>
      <c r="O6" s="491" t="s">
        <v>104</v>
      </c>
      <c r="P6" s="491" t="s">
        <v>194</v>
      </c>
      <c r="Q6" s="223">
        <v>203</v>
      </c>
      <c r="R6" s="220">
        <v>6</v>
      </c>
    </row>
    <row r="7" spans="1:18" ht="24.75" customHeight="1">
      <c r="A7" s="487"/>
      <c r="B7" s="487"/>
      <c r="C7" s="496"/>
      <c r="D7" s="496"/>
      <c r="E7" s="487"/>
      <c r="F7" s="487"/>
      <c r="G7" s="87">
        <v>1</v>
      </c>
      <c r="H7" s="87">
        <v>2</v>
      </c>
      <c r="I7" s="87">
        <v>3</v>
      </c>
      <c r="J7" s="208" t="s">
        <v>192</v>
      </c>
      <c r="K7" s="207">
        <v>4</v>
      </c>
      <c r="L7" s="207">
        <v>5</v>
      </c>
      <c r="M7" s="207">
        <v>6</v>
      </c>
      <c r="N7" s="491"/>
      <c r="O7" s="491"/>
      <c r="P7" s="491"/>
      <c r="Q7" s="223">
        <v>211</v>
      </c>
      <c r="R7" s="220">
        <v>7</v>
      </c>
    </row>
    <row r="8" spans="1:18" s="76" customFormat="1" ht="51" customHeight="1">
      <c r="A8" s="290">
        <v>1</v>
      </c>
      <c r="B8" s="291" t="s">
        <v>107</v>
      </c>
      <c r="C8" s="292">
        <v>386</v>
      </c>
      <c r="D8" s="293">
        <v>35431</v>
      </c>
      <c r="E8" s="294" t="s">
        <v>584</v>
      </c>
      <c r="F8" s="294" t="s">
        <v>579</v>
      </c>
      <c r="G8" s="295" t="s">
        <v>686</v>
      </c>
      <c r="H8" s="295">
        <v>630</v>
      </c>
      <c r="I8" s="295">
        <v>593</v>
      </c>
      <c r="J8" s="356">
        <v>630</v>
      </c>
      <c r="K8" s="297">
        <v>644</v>
      </c>
      <c r="L8" s="297">
        <v>638</v>
      </c>
      <c r="M8" s="297" t="s">
        <v>686</v>
      </c>
      <c r="N8" s="357">
        <v>644</v>
      </c>
      <c r="O8" s="292">
        <v>22</v>
      </c>
      <c r="P8" s="299"/>
      <c r="Q8" s="223">
        <v>219</v>
      </c>
      <c r="R8" s="220">
        <v>8</v>
      </c>
    </row>
    <row r="9" spans="1:18" s="76" customFormat="1" ht="51" customHeight="1">
      <c r="A9" s="290">
        <v>2</v>
      </c>
      <c r="B9" s="291" t="s">
        <v>108</v>
      </c>
      <c r="C9" s="292">
        <v>378</v>
      </c>
      <c r="D9" s="293">
        <v>35540</v>
      </c>
      <c r="E9" s="294" t="s">
        <v>641</v>
      </c>
      <c r="F9" s="294" t="s">
        <v>236</v>
      </c>
      <c r="G9" s="295">
        <v>550</v>
      </c>
      <c r="H9" s="295">
        <v>542</v>
      </c>
      <c r="I9" s="295">
        <v>589</v>
      </c>
      <c r="J9" s="356">
        <v>589</v>
      </c>
      <c r="K9" s="297">
        <v>586</v>
      </c>
      <c r="L9" s="297" t="s">
        <v>686</v>
      </c>
      <c r="M9" s="297">
        <v>585</v>
      </c>
      <c r="N9" s="357">
        <v>589</v>
      </c>
      <c r="O9" s="292">
        <v>21</v>
      </c>
      <c r="P9" s="299"/>
      <c r="Q9" s="223">
        <v>227</v>
      </c>
      <c r="R9" s="220">
        <v>9</v>
      </c>
    </row>
    <row r="10" spans="1:18" s="76" customFormat="1" ht="51" customHeight="1">
      <c r="A10" s="290">
        <v>3</v>
      </c>
      <c r="B10" s="291" t="s">
        <v>109</v>
      </c>
      <c r="C10" s="292">
        <v>305</v>
      </c>
      <c r="D10" s="293">
        <v>35796</v>
      </c>
      <c r="E10" s="294" t="s">
        <v>355</v>
      </c>
      <c r="F10" s="294" t="s">
        <v>357</v>
      </c>
      <c r="G10" s="295">
        <v>581</v>
      </c>
      <c r="H10" s="295">
        <v>453</v>
      </c>
      <c r="I10" s="295">
        <v>567</v>
      </c>
      <c r="J10" s="356">
        <v>581</v>
      </c>
      <c r="K10" s="297" t="s">
        <v>686</v>
      </c>
      <c r="L10" s="297">
        <v>562</v>
      </c>
      <c r="M10" s="297" t="s">
        <v>686</v>
      </c>
      <c r="N10" s="357">
        <v>581</v>
      </c>
      <c r="O10" s="292">
        <v>20</v>
      </c>
      <c r="P10" s="299"/>
      <c r="Q10" s="223">
        <v>235</v>
      </c>
      <c r="R10" s="220">
        <v>10</v>
      </c>
    </row>
    <row r="11" spans="1:18" s="76" customFormat="1" ht="51" customHeight="1">
      <c r="A11" s="290">
        <v>4</v>
      </c>
      <c r="B11" s="291" t="s">
        <v>110</v>
      </c>
      <c r="C11" s="292">
        <v>276</v>
      </c>
      <c r="D11" s="293">
        <v>35477</v>
      </c>
      <c r="E11" s="294" t="s">
        <v>324</v>
      </c>
      <c r="F11" s="294" t="s">
        <v>510</v>
      </c>
      <c r="G11" s="295" t="s">
        <v>686</v>
      </c>
      <c r="H11" s="295">
        <v>550</v>
      </c>
      <c r="I11" s="295">
        <v>531</v>
      </c>
      <c r="J11" s="356">
        <v>550</v>
      </c>
      <c r="K11" s="297">
        <v>543</v>
      </c>
      <c r="L11" s="297">
        <v>546</v>
      </c>
      <c r="M11" s="297">
        <v>557</v>
      </c>
      <c r="N11" s="357">
        <v>557</v>
      </c>
      <c r="O11" s="292">
        <v>19</v>
      </c>
      <c r="P11" s="299"/>
      <c r="Q11" s="223">
        <v>243</v>
      </c>
      <c r="R11" s="220">
        <v>11</v>
      </c>
    </row>
    <row r="12" spans="1:18" s="76" customFormat="1" ht="51" customHeight="1">
      <c r="A12" s="290">
        <v>5</v>
      </c>
      <c r="B12" s="291" t="s">
        <v>111</v>
      </c>
      <c r="C12" s="292">
        <v>290</v>
      </c>
      <c r="D12" s="293">
        <v>36161</v>
      </c>
      <c r="E12" s="294" t="s">
        <v>340</v>
      </c>
      <c r="F12" s="294" t="s">
        <v>343</v>
      </c>
      <c r="G12" s="295">
        <v>546</v>
      </c>
      <c r="H12" s="295">
        <v>527</v>
      </c>
      <c r="I12" s="295">
        <v>547</v>
      </c>
      <c r="J12" s="356">
        <v>547</v>
      </c>
      <c r="K12" s="297">
        <v>337</v>
      </c>
      <c r="L12" s="297">
        <v>549</v>
      </c>
      <c r="M12" s="297">
        <v>467</v>
      </c>
      <c r="N12" s="357">
        <v>549</v>
      </c>
      <c r="O12" s="292">
        <v>18</v>
      </c>
      <c r="P12" s="299"/>
      <c r="Q12" s="223">
        <v>251</v>
      </c>
      <c r="R12" s="220">
        <v>12</v>
      </c>
    </row>
    <row r="13" spans="1:18" s="76" customFormat="1" ht="51" customHeight="1">
      <c r="A13" s="290">
        <v>6</v>
      </c>
      <c r="B13" s="291" t="s">
        <v>112</v>
      </c>
      <c r="C13" s="292">
        <v>297</v>
      </c>
      <c r="D13" s="293">
        <v>35900</v>
      </c>
      <c r="E13" s="294" t="s">
        <v>348</v>
      </c>
      <c r="F13" s="294" t="s">
        <v>351</v>
      </c>
      <c r="G13" s="295" t="s">
        <v>686</v>
      </c>
      <c r="H13" s="295">
        <v>515</v>
      </c>
      <c r="I13" s="295">
        <v>526</v>
      </c>
      <c r="J13" s="356">
        <v>526</v>
      </c>
      <c r="K13" s="297">
        <v>535</v>
      </c>
      <c r="L13" s="297">
        <v>534</v>
      </c>
      <c r="M13" s="297">
        <v>542</v>
      </c>
      <c r="N13" s="357">
        <v>542</v>
      </c>
      <c r="O13" s="292">
        <v>17</v>
      </c>
      <c r="P13" s="299"/>
      <c r="Q13" s="223">
        <v>259</v>
      </c>
      <c r="R13" s="220">
        <v>13</v>
      </c>
    </row>
    <row r="14" spans="1:18" s="76" customFormat="1" ht="51" customHeight="1">
      <c r="A14" s="290">
        <v>7</v>
      </c>
      <c r="B14" s="291" t="s">
        <v>113</v>
      </c>
      <c r="C14" s="292">
        <v>335</v>
      </c>
      <c r="D14" s="293">
        <v>36750</v>
      </c>
      <c r="E14" s="294" t="s">
        <v>386</v>
      </c>
      <c r="F14" s="294" t="s">
        <v>388</v>
      </c>
      <c r="G14" s="295">
        <v>400</v>
      </c>
      <c r="H14" s="295" t="s">
        <v>686</v>
      </c>
      <c r="I14" s="295">
        <v>524</v>
      </c>
      <c r="J14" s="356">
        <v>524</v>
      </c>
      <c r="K14" s="297">
        <v>513</v>
      </c>
      <c r="L14" s="297">
        <v>474</v>
      </c>
      <c r="M14" s="297">
        <v>500</v>
      </c>
      <c r="N14" s="357">
        <v>524</v>
      </c>
      <c r="O14" s="292">
        <v>16</v>
      </c>
      <c r="P14" s="299"/>
      <c r="Q14" s="223">
        <v>267</v>
      </c>
      <c r="R14" s="220">
        <v>14</v>
      </c>
    </row>
    <row r="15" spans="1:18" s="76" customFormat="1" ht="51" customHeight="1">
      <c r="A15" s="290">
        <v>8</v>
      </c>
      <c r="B15" s="291" t="s">
        <v>114</v>
      </c>
      <c r="C15" s="292">
        <v>364</v>
      </c>
      <c r="D15" s="293">
        <v>36607</v>
      </c>
      <c r="E15" s="294" t="s">
        <v>542</v>
      </c>
      <c r="F15" s="294" t="s">
        <v>547</v>
      </c>
      <c r="G15" s="295">
        <v>491</v>
      </c>
      <c r="H15" s="295">
        <v>507</v>
      </c>
      <c r="I15" s="295">
        <v>515</v>
      </c>
      <c r="J15" s="356">
        <v>515</v>
      </c>
      <c r="K15" s="297">
        <v>505</v>
      </c>
      <c r="L15" s="297">
        <v>518</v>
      </c>
      <c r="M15" s="297">
        <v>505</v>
      </c>
      <c r="N15" s="357">
        <v>518</v>
      </c>
      <c r="O15" s="292">
        <v>15</v>
      </c>
      <c r="P15" s="299"/>
      <c r="Q15" s="223">
        <v>275</v>
      </c>
      <c r="R15" s="220">
        <v>15</v>
      </c>
    </row>
    <row r="16" spans="1:18" s="76" customFormat="1" ht="51" customHeight="1">
      <c r="A16" s="290">
        <v>9</v>
      </c>
      <c r="B16" s="291" t="s">
        <v>115</v>
      </c>
      <c r="C16" s="292">
        <v>283</v>
      </c>
      <c r="D16" s="293">
        <v>35546</v>
      </c>
      <c r="E16" s="294" t="s">
        <v>331</v>
      </c>
      <c r="F16" s="294" t="s">
        <v>333</v>
      </c>
      <c r="G16" s="295">
        <v>469</v>
      </c>
      <c r="H16" s="295">
        <v>508</v>
      </c>
      <c r="I16" s="295">
        <v>502</v>
      </c>
      <c r="J16" s="356">
        <v>508</v>
      </c>
      <c r="K16" s="297"/>
      <c r="L16" s="297"/>
      <c r="M16" s="297"/>
      <c r="N16" s="357">
        <v>508</v>
      </c>
      <c r="O16" s="292">
        <v>14</v>
      </c>
      <c r="P16" s="299"/>
      <c r="Q16" s="223">
        <v>281</v>
      </c>
      <c r="R16" s="220">
        <v>16</v>
      </c>
    </row>
    <row r="17" spans="1:18" s="76" customFormat="1" ht="51" customHeight="1">
      <c r="A17" s="290">
        <v>10</v>
      </c>
      <c r="B17" s="291" t="s">
        <v>116</v>
      </c>
      <c r="C17" s="292">
        <v>254</v>
      </c>
      <c r="D17" s="293">
        <v>36712</v>
      </c>
      <c r="E17" s="294" t="s">
        <v>273</v>
      </c>
      <c r="F17" s="294" t="s">
        <v>562</v>
      </c>
      <c r="G17" s="295" t="s">
        <v>686</v>
      </c>
      <c r="H17" s="295">
        <v>499</v>
      </c>
      <c r="I17" s="295">
        <v>490</v>
      </c>
      <c r="J17" s="356">
        <v>499</v>
      </c>
      <c r="K17" s="297"/>
      <c r="L17" s="297"/>
      <c r="M17" s="297"/>
      <c r="N17" s="357">
        <v>499</v>
      </c>
      <c r="O17" s="292">
        <v>13</v>
      </c>
      <c r="P17" s="299"/>
      <c r="Q17" s="223">
        <v>287</v>
      </c>
      <c r="R17" s="220">
        <v>17</v>
      </c>
    </row>
    <row r="18" spans="1:18" s="76" customFormat="1" ht="51" customHeight="1">
      <c r="A18" s="290">
        <v>11</v>
      </c>
      <c r="B18" s="291" t="s">
        <v>117</v>
      </c>
      <c r="C18" s="292">
        <v>371</v>
      </c>
      <c r="D18" s="293">
        <v>36831</v>
      </c>
      <c r="E18" s="294" t="s">
        <v>552</v>
      </c>
      <c r="F18" s="294" t="s">
        <v>554</v>
      </c>
      <c r="G18" s="295" t="s">
        <v>686</v>
      </c>
      <c r="H18" s="295">
        <v>497</v>
      </c>
      <c r="I18" s="295">
        <v>480</v>
      </c>
      <c r="J18" s="356">
        <v>497</v>
      </c>
      <c r="K18" s="297"/>
      <c r="L18" s="297"/>
      <c r="M18" s="297"/>
      <c r="N18" s="357">
        <v>497</v>
      </c>
      <c r="O18" s="292">
        <v>12</v>
      </c>
      <c r="P18" s="299"/>
      <c r="Q18" s="223">
        <v>293</v>
      </c>
      <c r="R18" s="220">
        <v>18</v>
      </c>
    </row>
    <row r="19" spans="1:18" s="76" customFormat="1" ht="51" customHeight="1">
      <c r="A19" s="290">
        <v>12</v>
      </c>
      <c r="B19" s="291" t="s">
        <v>118</v>
      </c>
      <c r="C19" s="292">
        <v>261</v>
      </c>
      <c r="D19" s="293">
        <v>36371</v>
      </c>
      <c r="E19" s="294" t="s">
        <v>279</v>
      </c>
      <c r="F19" s="294" t="s">
        <v>508</v>
      </c>
      <c r="G19" s="295">
        <v>482</v>
      </c>
      <c r="H19" s="295">
        <v>495</v>
      </c>
      <c r="I19" s="295">
        <v>467</v>
      </c>
      <c r="J19" s="356">
        <v>495</v>
      </c>
      <c r="K19" s="297"/>
      <c r="L19" s="297"/>
      <c r="M19" s="297"/>
      <c r="N19" s="357">
        <v>495</v>
      </c>
      <c r="O19" s="292">
        <v>11</v>
      </c>
      <c r="P19" s="299"/>
      <c r="Q19" s="223">
        <v>299</v>
      </c>
      <c r="R19" s="220">
        <v>19</v>
      </c>
    </row>
    <row r="20" spans="1:18" s="76" customFormat="1" ht="51" customHeight="1">
      <c r="A20" s="290">
        <v>13</v>
      </c>
      <c r="B20" s="291" t="s">
        <v>119</v>
      </c>
      <c r="C20" s="292">
        <v>268</v>
      </c>
      <c r="D20" s="293">
        <v>36340</v>
      </c>
      <c r="E20" s="294" t="s">
        <v>315</v>
      </c>
      <c r="F20" s="294" t="s">
        <v>509</v>
      </c>
      <c r="G20" s="295">
        <v>479</v>
      </c>
      <c r="H20" s="295">
        <v>447</v>
      </c>
      <c r="I20" s="295">
        <v>422</v>
      </c>
      <c r="J20" s="356">
        <v>479</v>
      </c>
      <c r="K20" s="297"/>
      <c r="L20" s="297"/>
      <c r="M20" s="297"/>
      <c r="N20" s="357">
        <v>479</v>
      </c>
      <c r="O20" s="292">
        <v>10</v>
      </c>
      <c r="P20" s="299"/>
      <c r="Q20" s="223">
        <v>305</v>
      </c>
      <c r="R20" s="220">
        <v>20</v>
      </c>
    </row>
    <row r="21" spans="1:18" s="76" customFormat="1" ht="51" customHeight="1">
      <c r="A21" s="358">
        <v>14</v>
      </c>
      <c r="B21" s="359" t="s">
        <v>121</v>
      </c>
      <c r="C21" s="360">
        <v>400</v>
      </c>
      <c r="D21" s="361">
        <v>36526</v>
      </c>
      <c r="E21" s="362" t="s">
        <v>607</v>
      </c>
      <c r="F21" s="362" t="s">
        <v>611</v>
      </c>
      <c r="G21" s="363" t="s">
        <v>686</v>
      </c>
      <c r="H21" s="363">
        <v>457</v>
      </c>
      <c r="I21" s="363">
        <v>447</v>
      </c>
      <c r="J21" s="364">
        <v>457</v>
      </c>
      <c r="K21" s="365"/>
      <c r="L21" s="365"/>
      <c r="M21" s="365"/>
      <c r="N21" s="366">
        <v>457</v>
      </c>
      <c r="O21" s="360">
        <v>9</v>
      </c>
      <c r="P21" s="367"/>
      <c r="Q21" s="223">
        <v>311</v>
      </c>
      <c r="R21" s="220">
        <v>21</v>
      </c>
    </row>
    <row r="22" spans="1:18" s="76" customFormat="1" ht="51" customHeight="1">
      <c r="A22" s="368">
        <v>15</v>
      </c>
      <c r="B22" s="369" t="s">
        <v>120</v>
      </c>
      <c r="C22" s="370">
        <v>349</v>
      </c>
      <c r="D22" s="371">
        <v>35796</v>
      </c>
      <c r="E22" s="372" t="s">
        <v>404</v>
      </c>
      <c r="F22" s="372" t="s">
        <v>409</v>
      </c>
      <c r="G22" s="373">
        <v>457</v>
      </c>
      <c r="H22" s="373">
        <v>441</v>
      </c>
      <c r="I22" s="373">
        <v>404</v>
      </c>
      <c r="J22" s="374">
        <v>457</v>
      </c>
      <c r="K22" s="375"/>
      <c r="L22" s="375"/>
      <c r="M22" s="375"/>
      <c r="N22" s="376">
        <v>457</v>
      </c>
      <c r="O22" s="292">
        <v>8</v>
      </c>
      <c r="P22" s="377"/>
      <c r="Q22" s="223">
        <v>317</v>
      </c>
      <c r="R22" s="220">
        <v>22</v>
      </c>
    </row>
    <row r="23" spans="1:18" s="76" customFormat="1" ht="51" customHeight="1">
      <c r="A23" s="368">
        <v>16</v>
      </c>
      <c r="B23" s="369" t="s">
        <v>122</v>
      </c>
      <c r="C23" s="370">
        <v>326</v>
      </c>
      <c r="D23" s="371">
        <v>36615</v>
      </c>
      <c r="E23" s="372" t="s">
        <v>380</v>
      </c>
      <c r="F23" s="372" t="s">
        <v>383</v>
      </c>
      <c r="G23" s="373">
        <v>456</v>
      </c>
      <c r="H23" s="373">
        <v>446</v>
      </c>
      <c r="I23" s="373">
        <v>438</v>
      </c>
      <c r="J23" s="374">
        <v>456</v>
      </c>
      <c r="K23" s="375"/>
      <c r="L23" s="375"/>
      <c r="M23" s="375"/>
      <c r="N23" s="376">
        <v>456</v>
      </c>
      <c r="O23" s="292">
        <v>7</v>
      </c>
      <c r="P23" s="377"/>
      <c r="Q23" s="223">
        <v>323</v>
      </c>
      <c r="R23" s="220">
        <v>23</v>
      </c>
    </row>
    <row r="24" spans="1:18" s="76" customFormat="1" ht="51" customHeight="1">
      <c r="A24" s="368">
        <v>17</v>
      </c>
      <c r="B24" s="291" t="s">
        <v>123</v>
      </c>
      <c r="C24" s="292">
        <v>319</v>
      </c>
      <c r="D24" s="293">
        <v>36184</v>
      </c>
      <c r="E24" s="294" t="s">
        <v>396</v>
      </c>
      <c r="F24" s="294" t="s">
        <v>376</v>
      </c>
      <c r="G24" s="295">
        <v>424</v>
      </c>
      <c r="H24" s="295">
        <v>386</v>
      </c>
      <c r="I24" s="295">
        <v>454</v>
      </c>
      <c r="J24" s="356">
        <v>454</v>
      </c>
      <c r="K24" s="297"/>
      <c r="L24" s="297"/>
      <c r="M24" s="297"/>
      <c r="N24" s="357">
        <v>454</v>
      </c>
      <c r="O24" s="292">
        <v>6</v>
      </c>
      <c r="P24" s="299"/>
      <c r="Q24" s="223">
        <v>329</v>
      </c>
      <c r="R24" s="220">
        <v>24</v>
      </c>
    </row>
    <row r="25" spans="1:18" s="76" customFormat="1" ht="51" customHeight="1">
      <c r="A25" s="368">
        <v>18</v>
      </c>
      <c r="B25" s="291" t="s">
        <v>124</v>
      </c>
      <c r="C25" s="292">
        <v>343</v>
      </c>
      <c r="D25" s="293">
        <v>36161</v>
      </c>
      <c r="E25" s="294" t="s">
        <v>393</v>
      </c>
      <c r="F25" s="294" t="s">
        <v>395</v>
      </c>
      <c r="G25" s="295">
        <v>452</v>
      </c>
      <c r="H25" s="295">
        <v>429</v>
      </c>
      <c r="I25" s="295">
        <v>436</v>
      </c>
      <c r="J25" s="356">
        <v>452</v>
      </c>
      <c r="K25" s="297"/>
      <c r="L25" s="297"/>
      <c r="M25" s="297"/>
      <c r="N25" s="357">
        <v>452</v>
      </c>
      <c r="O25" s="292">
        <v>5</v>
      </c>
      <c r="P25" s="299"/>
      <c r="Q25" s="223">
        <v>335</v>
      </c>
      <c r="R25" s="220">
        <v>25</v>
      </c>
    </row>
    <row r="26" spans="1:18" s="76" customFormat="1" ht="51" customHeight="1">
      <c r="A26" s="368">
        <v>19</v>
      </c>
      <c r="B26" s="291" t="s">
        <v>125</v>
      </c>
      <c r="C26" s="292">
        <v>312</v>
      </c>
      <c r="D26" s="293">
        <v>35645</v>
      </c>
      <c r="E26" s="294" t="s">
        <v>363</v>
      </c>
      <c r="F26" s="294" t="s">
        <v>368</v>
      </c>
      <c r="G26" s="295" t="s">
        <v>686</v>
      </c>
      <c r="H26" s="295">
        <v>326</v>
      </c>
      <c r="I26" s="295">
        <v>448</v>
      </c>
      <c r="J26" s="356">
        <v>448</v>
      </c>
      <c r="K26" s="297"/>
      <c r="L26" s="297"/>
      <c r="M26" s="297"/>
      <c r="N26" s="357">
        <v>448</v>
      </c>
      <c r="O26" s="292">
        <v>4</v>
      </c>
      <c r="P26" s="299"/>
      <c r="Q26" s="223"/>
      <c r="R26" s="220"/>
    </row>
    <row r="27" spans="1:18" s="76" customFormat="1" ht="51" customHeight="1">
      <c r="A27" s="368">
        <v>20</v>
      </c>
      <c r="B27" s="291" t="s">
        <v>126</v>
      </c>
      <c r="C27" s="292">
        <v>409</v>
      </c>
      <c r="D27" s="293">
        <v>36605</v>
      </c>
      <c r="E27" s="294" t="s">
        <v>617</v>
      </c>
      <c r="F27" s="294" t="s">
        <v>613</v>
      </c>
      <c r="G27" s="295">
        <v>439</v>
      </c>
      <c r="H27" s="295">
        <v>444</v>
      </c>
      <c r="I27" s="295" t="s">
        <v>686</v>
      </c>
      <c r="J27" s="356">
        <v>444</v>
      </c>
      <c r="K27" s="297"/>
      <c r="L27" s="297"/>
      <c r="M27" s="297"/>
      <c r="N27" s="357">
        <v>444</v>
      </c>
      <c r="O27" s="292">
        <v>3</v>
      </c>
      <c r="P27" s="299"/>
      <c r="Q27" s="223"/>
      <c r="R27" s="220"/>
    </row>
    <row r="28" spans="1:18" s="76" customFormat="1" ht="51" customHeight="1">
      <c r="A28" s="368">
        <v>21</v>
      </c>
      <c r="B28" s="291" t="s">
        <v>264</v>
      </c>
      <c r="C28" s="292">
        <v>393</v>
      </c>
      <c r="D28" s="293">
        <v>35796</v>
      </c>
      <c r="E28" s="294" t="s">
        <v>595</v>
      </c>
      <c r="F28" s="294" t="s">
        <v>600</v>
      </c>
      <c r="G28" s="295">
        <v>442</v>
      </c>
      <c r="H28" s="295">
        <v>433</v>
      </c>
      <c r="I28" s="295">
        <v>438</v>
      </c>
      <c r="J28" s="356">
        <v>442</v>
      </c>
      <c r="K28" s="297"/>
      <c r="L28" s="297"/>
      <c r="M28" s="297"/>
      <c r="N28" s="357">
        <v>442</v>
      </c>
      <c r="O28" s="292">
        <v>2</v>
      </c>
      <c r="P28" s="299"/>
      <c r="Q28" s="223"/>
      <c r="R28" s="220"/>
    </row>
    <row r="29" spans="1:18" s="76" customFormat="1" ht="51" customHeight="1">
      <c r="A29" s="368">
        <v>22</v>
      </c>
      <c r="B29" s="291" t="s">
        <v>265</v>
      </c>
      <c r="C29" s="292">
        <v>357</v>
      </c>
      <c r="D29" s="293">
        <v>36526</v>
      </c>
      <c r="E29" s="294" t="s">
        <v>505</v>
      </c>
      <c r="F29" s="294" t="s">
        <v>507</v>
      </c>
      <c r="G29" s="295">
        <v>414</v>
      </c>
      <c r="H29" s="295">
        <v>374</v>
      </c>
      <c r="I29" s="295">
        <v>400</v>
      </c>
      <c r="J29" s="356">
        <v>414</v>
      </c>
      <c r="K29" s="297"/>
      <c r="L29" s="297"/>
      <c r="M29" s="297"/>
      <c r="N29" s="357">
        <v>414</v>
      </c>
      <c r="O29" s="292">
        <v>1</v>
      </c>
      <c r="P29" s="299"/>
      <c r="Q29" s="223"/>
      <c r="R29" s="220"/>
    </row>
    <row r="30" spans="1:18" s="76" customFormat="1" ht="51" customHeight="1">
      <c r="A30" s="290"/>
      <c r="B30" s="291" t="s">
        <v>266</v>
      </c>
      <c r="C30" s="292" t="s">
        <v>692</v>
      </c>
      <c r="D30" s="293" t="s">
        <v>692</v>
      </c>
      <c r="E30" s="294" t="s">
        <v>692</v>
      </c>
      <c r="F30" s="294" t="s">
        <v>692</v>
      </c>
      <c r="G30" s="295"/>
      <c r="H30" s="295"/>
      <c r="I30" s="295"/>
      <c r="J30" s="356"/>
      <c r="K30" s="297"/>
      <c r="L30" s="297"/>
      <c r="M30" s="297"/>
      <c r="N30" s="357"/>
      <c r="O30" s="292"/>
      <c r="P30" s="299"/>
      <c r="Q30" s="223">
        <v>341</v>
      </c>
      <c r="R30" s="220">
        <v>26</v>
      </c>
    </row>
    <row r="31" spans="1:18" s="79" customFormat="1" ht="30.75" customHeight="1">
      <c r="A31" s="77"/>
      <c r="B31" s="77"/>
      <c r="C31" s="77"/>
      <c r="D31" s="78"/>
      <c r="E31" s="77"/>
      <c r="N31" s="80"/>
      <c r="O31" s="77"/>
      <c r="P31" s="77"/>
      <c r="Q31" s="223">
        <v>455</v>
      </c>
      <c r="R31" s="220">
        <v>48</v>
      </c>
    </row>
    <row r="32" spans="1:18" s="79" customFormat="1" ht="30.75" customHeight="1">
      <c r="A32" s="492" t="s">
        <v>4</v>
      </c>
      <c r="B32" s="492"/>
      <c r="C32" s="492"/>
      <c r="D32" s="492"/>
      <c r="E32" s="81" t="s">
        <v>0</v>
      </c>
      <c r="F32" s="81" t="s">
        <v>1</v>
      </c>
      <c r="G32" s="493" t="s">
        <v>2</v>
      </c>
      <c r="H32" s="493"/>
      <c r="I32" s="493"/>
      <c r="J32" s="493"/>
      <c r="K32" s="493"/>
      <c r="L32" s="493"/>
      <c r="M32" s="493"/>
      <c r="N32" s="493" t="s">
        <v>3</v>
      </c>
      <c r="O32" s="493"/>
      <c r="P32" s="81"/>
      <c r="Q32" s="223">
        <v>460</v>
      </c>
      <c r="R32" s="220">
        <v>49</v>
      </c>
    </row>
    <row r="33" spans="17:18" ht="12.75">
      <c r="Q33" s="223">
        <v>465</v>
      </c>
      <c r="R33" s="220">
        <v>50</v>
      </c>
    </row>
    <row r="34" spans="17:18" ht="12.75">
      <c r="Q34" s="223">
        <v>469</v>
      </c>
      <c r="R34" s="220">
        <v>51</v>
      </c>
    </row>
    <row r="35" spans="17:18" ht="12.75">
      <c r="Q35" s="224">
        <v>473</v>
      </c>
      <c r="R35" s="81">
        <v>52</v>
      </c>
    </row>
    <row r="36" spans="17:18" ht="12.75">
      <c r="Q36" s="224">
        <v>477</v>
      </c>
      <c r="R36" s="81">
        <v>53</v>
      </c>
    </row>
    <row r="37" spans="17:18" ht="12.75">
      <c r="Q37" s="224">
        <v>481</v>
      </c>
      <c r="R37" s="81">
        <v>54</v>
      </c>
    </row>
    <row r="38" spans="17:18" ht="12.75">
      <c r="Q38" s="224">
        <v>485</v>
      </c>
      <c r="R38" s="81">
        <v>55</v>
      </c>
    </row>
    <row r="39" spans="17:18" ht="12.75">
      <c r="Q39" s="224">
        <v>489</v>
      </c>
      <c r="R39" s="81">
        <v>56</v>
      </c>
    </row>
    <row r="40" spans="17:18" ht="12.75">
      <c r="Q40" s="224">
        <v>493</v>
      </c>
      <c r="R40" s="81">
        <v>57</v>
      </c>
    </row>
    <row r="41" spans="17:18" ht="12.75">
      <c r="Q41" s="224">
        <v>497</v>
      </c>
      <c r="R41" s="81">
        <v>58</v>
      </c>
    </row>
    <row r="42" spans="17:18" ht="12.75">
      <c r="Q42" s="224">
        <v>501</v>
      </c>
      <c r="R42" s="81">
        <v>59</v>
      </c>
    </row>
    <row r="43" spans="17:18" ht="12.75">
      <c r="Q43" s="224">
        <v>505</v>
      </c>
      <c r="R43" s="81">
        <v>60</v>
      </c>
    </row>
    <row r="44" spans="17:18" ht="12.75">
      <c r="Q44" s="224">
        <v>509</v>
      </c>
      <c r="R44" s="81">
        <v>61</v>
      </c>
    </row>
    <row r="45" spans="17:18" ht="12.75">
      <c r="Q45" s="224">
        <v>513</v>
      </c>
      <c r="R45" s="81">
        <v>62</v>
      </c>
    </row>
    <row r="46" spans="17:18" ht="12.75">
      <c r="Q46" s="224">
        <v>517</v>
      </c>
      <c r="R46" s="81">
        <v>63</v>
      </c>
    </row>
    <row r="47" spans="17:18" ht="12.75">
      <c r="Q47" s="224">
        <v>521</v>
      </c>
      <c r="R47" s="81">
        <v>64</v>
      </c>
    </row>
    <row r="48" spans="17:18" ht="12.75">
      <c r="Q48" s="224">
        <v>525</v>
      </c>
      <c r="R48" s="81">
        <v>65</v>
      </c>
    </row>
    <row r="49" spans="17:18" ht="12.75">
      <c r="Q49" s="224">
        <v>529</v>
      </c>
      <c r="R49" s="81">
        <v>66</v>
      </c>
    </row>
    <row r="50" spans="17:18" ht="12.75">
      <c r="Q50" s="224">
        <v>533</v>
      </c>
      <c r="R50" s="81">
        <v>67</v>
      </c>
    </row>
    <row r="51" spans="17:18" ht="12.75">
      <c r="Q51" s="224">
        <v>537</v>
      </c>
      <c r="R51" s="81">
        <v>68</v>
      </c>
    </row>
    <row r="52" spans="17:18" ht="12.75">
      <c r="Q52" s="224">
        <v>541</v>
      </c>
      <c r="R52" s="81">
        <v>69</v>
      </c>
    </row>
    <row r="53" spans="17:18" ht="12.75">
      <c r="Q53" s="224">
        <v>545</v>
      </c>
      <c r="R53" s="81">
        <v>70</v>
      </c>
    </row>
    <row r="54" spans="17:18" ht="12.75">
      <c r="Q54" s="224">
        <v>549</v>
      </c>
      <c r="R54" s="81">
        <v>71</v>
      </c>
    </row>
    <row r="55" spans="17:18" ht="12.75">
      <c r="Q55" s="224">
        <v>553</v>
      </c>
      <c r="R55" s="81">
        <v>72</v>
      </c>
    </row>
    <row r="56" spans="17:18" ht="12.75">
      <c r="Q56" s="224">
        <v>557</v>
      </c>
      <c r="R56" s="81">
        <v>73</v>
      </c>
    </row>
    <row r="57" spans="17:18" ht="12.75">
      <c r="Q57" s="224">
        <v>561</v>
      </c>
      <c r="R57" s="81">
        <v>74</v>
      </c>
    </row>
    <row r="58" spans="17:18" ht="12.75">
      <c r="Q58" s="224">
        <v>565</v>
      </c>
      <c r="R58" s="81">
        <v>75</v>
      </c>
    </row>
    <row r="59" spans="17:18" ht="12.75">
      <c r="Q59" s="224">
        <v>569</v>
      </c>
      <c r="R59" s="81">
        <v>76</v>
      </c>
    </row>
    <row r="60" spans="17:18" ht="12.75">
      <c r="Q60" s="224">
        <v>573</v>
      </c>
      <c r="R60" s="81">
        <v>77</v>
      </c>
    </row>
    <row r="61" spans="17:18" ht="12.75">
      <c r="Q61" s="224">
        <v>577</v>
      </c>
      <c r="R61" s="81">
        <v>78</v>
      </c>
    </row>
    <row r="62" spans="17:18" ht="12.75">
      <c r="Q62" s="224">
        <v>581</v>
      </c>
      <c r="R62" s="81">
        <v>79</v>
      </c>
    </row>
    <row r="63" spans="17:18" ht="12.75">
      <c r="Q63" s="224">
        <v>585</v>
      </c>
      <c r="R63" s="81">
        <v>80</v>
      </c>
    </row>
    <row r="64" spans="17:18" ht="12.75">
      <c r="Q64" s="224">
        <v>589</v>
      </c>
      <c r="R64" s="81">
        <v>81</v>
      </c>
    </row>
    <row r="65" spans="17:18" ht="12.75">
      <c r="Q65" s="224">
        <v>593</v>
      </c>
      <c r="R65" s="81">
        <v>82</v>
      </c>
    </row>
    <row r="66" spans="17:18" ht="12.75">
      <c r="Q66" s="224">
        <v>597</v>
      </c>
      <c r="R66" s="81">
        <v>83</v>
      </c>
    </row>
    <row r="67" spans="17:18" ht="12.75">
      <c r="Q67" s="224">
        <v>601</v>
      </c>
      <c r="R67" s="81">
        <v>84</v>
      </c>
    </row>
    <row r="68" spans="17:18" ht="12.75">
      <c r="Q68" s="224">
        <v>605</v>
      </c>
      <c r="R68" s="81">
        <v>85</v>
      </c>
    </row>
    <row r="69" spans="17:18" ht="12.75">
      <c r="Q69" s="224">
        <v>608</v>
      </c>
      <c r="R69" s="81">
        <v>86</v>
      </c>
    </row>
    <row r="70" spans="17:18" ht="12.75">
      <c r="Q70" s="224">
        <v>611</v>
      </c>
      <c r="R70" s="81">
        <v>87</v>
      </c>
    </row>
    <row r="71" spans="17:18" ht="12.75">
      <c r="Q71" s="224">
        <v>614</v>
      </c>
      <c r="R71" s="81">
        <v>88</v>
      </c>
    </row>
    <row r="72" spans="17:18" ht="12.75">
      <c r="Q72" s="224">
        <v>617</v>
      </c>
      <c r="R72" s="81">
        <v>89</v>
      </c>
    </row>
    <row r="73" spans="17:18" ht="12.75">
      <c r="Q73" s="224">
        <v>620</v>
      </c>
      <c r="R73" s="81">
        <v>90</v>
      </c>
    </row>
    <row r="74" spans="17:18" ht="12.75">
      <c r="Q74" s="224">
        <v>623</v>
      </c>
      <c r="R74" s="81">
        <v>91</v>
      </c>
    </row>
    <row r="75" spans="17:18" ht="12.75">
      <c r="Q75" s="224">
        <v>626</v>
      </c>
      <c r="R75" s="81">
        <v>92</v>
      </c>
    </row>
    <row r="76" spans="17:18" ht="12.75">
      <c r="Q76" s="224">
        <v>629</v>
      </c>
      <c r="R76" s="81">
        <v>93</v>
      </c>
    </row>
    <row r="77" spans="17:18" ht="12.75">
      <c r="Q77" s="223">
        <v>632</v>
      </c>
      <c r="R77" s="220">
        <v>94</v>
      </c>
    </row>
    <row r="78" spans="17:18" ht="12.75">
      <c r="Q78" s="223">
        <v>635</v>
      </c>
      <c r="R78" s="220">
        <v>95</v>
      </c>
    </row>
    <row r="79" spans="17:18" ht="12.75">
      <c r="Q79" s="223">
        <v>637</v>
      </c>
      <c r="R79" s="220">
        <v>96</v>
      </c>
    </row>
    <row r="80" spans="17:18" ht="12.75">
      <c r="Q80" s="223">
        <v>639</v>
      </c>
      <c r="R80" s="220">
        <v>97</v>
      </c>
    </row>
    <row r="81" spans="17:18" ht="12.75">
      <c r="Q81" s="223">
        <v>641</v>
      </c>
      <c r="R81" s="220">
        <v>98</v>
      </c>
    </row>
    <row r="82" spans="17:18" ht="12.75">
      <c r="Q82" s="223">
        <v>643</v>
      </c>
      <c r="R82" s="220">
        <v>99</v>
      </c>
    </row>
    <row r="83" spans="17:18" ht="12.75">
      <c r="Q83" s="223">
        <v>645</v>
      </c>
      <c r="R83" s="220">
        <v>100</v>
      </c>
    </row>
  </sheetData>
  <sheetProtection/>
  <mergeCells count="23">
    <mergeCell ref="A1:P1"/>
    <mergeCell ref="A2:P2"/>
    <mergeCell ref="N5:O5"/>
    <mergeCell ref="G6:M6"/>
    <mergeCell ref="N6:N7"/>
    <mergeCell ref="D3:E3"/>
    <mergeCell ref="C6:C7"/>
    <mergeCell ref="A32:D32"/>
    <mergeCell ref="G32:M32"/>
    <mergeCell ref="N32:O32"/>
    <mergeCell ref="K4:L4"/>
    <mergeCell ref="A4:C4"/>
    <mergeCell ref="D6:D7"/>
    <mergeCell ref="M4:O4"/>
    <mergeCell ref="E6:E7"/>
    <mergeCell ref="F6:F7"/>
    <mergeCell ref="O6:O7"/>
    <mergeCell ref="A6:A7"/>
    <mergeCell ref="D4:E4"/>
    <mergeCell ref="B6:B7"/>
    <mergeCell ref="A3:C3"/>
    <mergeCell ref="M3:P3"/>
    <mergeCell ref="P6:P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8"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W71"/>
  <sheetViews>
    <sheetView view="pageBreakPreview" zoomScale="70" zoomScaleSheetLayoutView="70" zoomScalePageLayoutView="0" workbookViewId="0" topLeftCell="A1">
      <selection activeCell="F11" sqref="F11"/>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2.8515625" style="48" customWidth="1"/>
    <col min="6" max="6" width="14.57421875" style="172" customWidth="1"/>
    <col min="7" max="7" width="7.57421875" style="24" customWidth="1"/>
    <col min="8" max="8" width="2.140625" style="21" customWidth="1"/>
    <col min="9" max="9" width="4.421875" style="23" customWidth="1"/>
    <col min="10" max="10" width="21.8515625" style="23" hidden="1" customWidth="1"/>
    <col min="11" max="11" width="6.57421875" style="23" customWidth="1"/>
    <col min="12" max="12" width="15.140625" style="25" bestFit="1" customWidth="1"/>
    <col min="13" max="13" width="30.7109375" style="52" customWidth="1"/>
    <col min="14" max="14" width="25.140625" style="52" customWidth="1"/>
    <col min="15" max="15" width="14.00390625" style="172" customWidth="1"/>
    <col min="16" max="16" width="7.7109375" style="21" customWidth="1"/>
    <col min="17" max="17" width="5.7109375" style="21" customWidth="1"/>
    <col min="18" max="19" width="0" style="21" hidden="1" customWidth="1"/>
    <col min="20" max="20" width="9.140625" style="215" hidden="1" customWidth="1"/>
    <col min="21" max="21" width="9.140625" style="213" hidden="1" customWidth="1"/>
    <col min="22" max="22" width="12.140625" style="21" hidden="1" customWidth="1"/>
    <col min="23" max="23" width="0" style="21" hidden="1" customWidth="1"/>
    <col min="24" max="16384" width="9.140625" style="21" customWidth="1"/>
  </cols>
  <sheetData>
    <row r="1" spans="1:21" s="10" customFormat="1" ht="50.25" customHeight="1">
      <c r="A1" s="446" t="str">
        <f>('YARIŞMA BİLGİLERİ'!A2)</f>
        <v>Türkiye Atletizm Federasyonu
Malatya Atletizm İl Temsilciliği</v>
      </c>
      <c r="B1" s="446"/>
      <c r="C1" s="446"/>
      <c r="D1" s="446"/>
      <c r="E1" s="446"/>
      <c r="F1" s="446"/>
      <c r="G1" s="446"/>
      <c r="H1" s="446"/>
      <c r="I1" s="446"/>
      <c r="J1" s="446"/>
      <c r="K1" s="446"/>
      <c r="L1" s="446"/>
      <c r="M1" s="446"/>
      <c r="N1" s="446"/>
      <c r="O1" s="446"/>
      <c r="P1" s="446"/>
      <c r="T1" s="214">
        <v>41514</v>
      </c>
      <c r="U1" s="210">
        <v>100</v>
      </c>
    </row>
    <row r="2" spans="1:21" s="10" customFormat="1" ht="24.75" customHeight="1">
      <c r="A2" s="459" t="str">
        <f>'YARIŞMA BİLGİLERİ'!F19</f>
        <v>9. Doğu ve Güneydoğu Anadolu Yaz Spor Oyunları</v>
      </c>
      <c r="B2" s="459"/>
      <c r="C2" s="459"/>
      <c r="D2" s="459"/>
      <c r="E2" s="459"/>
      <c r="F2" s="459"/>
      <c r="G2" s="459"/>
      <c r="H2" s="459"/>
      <c r="I2" s="459"/>
      <c r="J2" s="459"/>
      <c r="K2" s="459"/>
      <c r="L2" s="459"/>
      <c r="M2" s="459"/>
      <c r="N2" s="459"/>
      <c r="O2" s="459"/>
      <c r="P2" s="459"/>
      <c r="T2" s="214">
        <v>41564</v>
      </c>
      <c r="U2" s="210">
        <v>99</v>
      </c>
    </row>
    <row r="3" spans="1:21" s="12" customFormat="1" ht="29.25" customHeight="1">
      <c r="A3" s="460" t="s">
        <v>65</v>
      </c>
      <c r="B3" s="460"/>
      <c r="C3" s="460"/>
      <c r="D3" s="461" t="str">
        <f>'YARIŞMA PROGRAMI'!C10</f>
        <v>5000 Metre</v>
      </c>
      <c r="E3" s="461"/>
      <c r="F3" s="462"/>
      <c r="G3" s="462"/>
      <c r="H3" s="11"/>
      <c r="I3" s="454"/>
      <c r="J3" s="454"/>
      <c r="K3" s="454"/>
      <c r="L3" s="454"/>
      <c r="M3" s="206" t="s">
        <v>197</v>
      </c>
      <c r="N3" s="452">
        <f>'YARIŞMA PROGRAMI'!E10</f>
        <v>0</v>
      </c>
      <c r="O3" s="452"/>
      <c r="P3" s="452"/>
      <c r="T3" s="214">
        <v>41614</v>
      </c>
      <c r="U3" s="210">
        <v>98</v>
      </c>
    </row>
    <row r="4" spans="1:21" s="12" customFormat="1" ht="17.25" customHeight="1">
      <c r="A4" s="465" t="s">
        <v>55</v>
      </c>
      <c r="B4" s="465"/>
      <c r="C4" s="465"/>
      <c r="D4" s="466" t="str">
        <f>'YARIŞMA BİLGİLERİ'!F21</f>
        <v>Erkekler</v>
      </c>
      <c r="E4" s="466"/>
      <c r="F4" s="173"/>
      <c r="G4" s="29"/>
      <c r="H4" s="29"/>
      <c r="I4" s="29"/>
      <c r="J4" s="29"/>
      <c r="K4" s="29"/>
      <c r="L4" s="30"/>
      <c r="M4" s="75" t="s">
        <v>5</v>
      </c>
      <c r="N4" s="453" t="str">
        <f>'YARIŞMA PROGRAMI'!B10</f>
        <v>29 Ağustos 2014 - 16.30</v>
      </c>
      <c r="O4" s="453"/>
      <c r="P4" s="453"/>
      <c r="T4" s="214">
        <v>41664</v>
      </c>
      <c r="U4" s="210">
        <v>97</v>
      </c>
    </row>
    <row r="5" spans="1:21" s="10" customFormat="1" ht="15" customHeight="1">
      <c r="A5" s="13"/>
      <c r="B5" s="13"/>
      <c r="C5" s="14"/>
      <c r="D5" s="15"/>
      <c r="E5" s="16"/>
      <c r="F5" s="174"/>
      <c r="G5" s="16"/>
      <c r="H5" s="16"/>
      <c r="I5" s="13"/>
      <c r="J5" s="13"/>
      <c r="K5" s="13"/>
      <c r="L5" s="17"/>
      <c r="M5" s="18"/>
      <c r="N5" s="500">
        <f ca="1">NOW()</f>
        <v>41881.60047048611</v>
      </c>
      <c r="O5" s="500"/>
      <c r="P5" s="500"/>
      <c r="T5" s="214">
        <v>41714</v>
      </c>
      <c r="U5" s="210">
        <v>96</v>
      </c>
    </row>
    <row r="6" spans="1:21" s="19" customFormat="1" ht="18.75" customHeight="1">
      <c r="A6" s="467" t="s">
        <v>12</v>
      </c>
      <c r="B6" s="456" t="s">
        <v>50</v>
      </c>
      <c r="C6" s="458" t="s">
        <v>62</v>
      </c>
      <c r="D6" s="455" t="s">
        <v>14</v>
      </c>
      <c r="E6" s="455" t="s">
        <v>219</v>
      </c>
      <c r="F6" s="503" t="s">
        <v>15</v>
      </c>
      <c r="G6" s="463" t="s">
        <v>135</v>
      </c>
      <c r="I6" s="227" t="s">
        <v>16</v>
      </c>
      <c r="J6" s="228"/>
      <c r="K6" s="228"/>
      <c r="L6" s="228"/>
      <c r="M6" s="228"/>
      <c r="N6" s="228"/>
      <c r="O6" s="228"/>
      <c r="P6" s="229"/>
      <c r="T6" s="215">
        <v>41774</v>
      </c>
      <c r="U6" s="213">
        <v>95</v>
      </c>
    </row>
    <row r="7" spans="1:21" ht="26.25" customHeight="1">
      <c r="A7" s="467"/>
      <c r="B7" s="457"/>
      <c r="C7" s="458"/>
      <c r="D7" s="455"/>
      <c r="E7" s="455"/>
      <c r="F7" s="503"/>
      <c r="G7" s="464"/>
      <c r="H7" s="20"/>
      <c r="I7" s="46" t="s">
        <v>12</v>
      </c>
      <c r="J7" s="46" t="s">
        <v>51</v>
      </c>
      <c r="K7" s="46" t="s">
        <v>50</v>
      </c>
      <c r="L7" s="113" t="s">
        <v>13</v>
      </c>
      <c r="M7" s="114" t="s">
        <v>14</v>
      </c>
      <c r="N7" s="114" t="s">
        <v>219</v>
      </c>
      <c r="O7" s="170" t="s">
        <v>15</v>
      </c>
      <c r="P7" s="46" t="s">
        <v>27</v>
      </c>
      <c r="T7" s="215">
        <v>41834</v>
      </c>
      <c r="U7" s="213">
        <v>94</v>
      </c>
    </row>
    <row r="8" spans="1:23" s="19" customFormat="1" ht="50.25" customHeight="1">
      <c r="A8" s="271">
        <v>1</v>
      </c>
      <c r="B8" s="287">
        <v>324</v>
      </c>
      <c r="C8" s="274">
        <v>35466</v>
      </c>
      <c r="D8" s="288" t="s">
        <v>666</v>
      </c>
      <c r="E8" s="289" t="s">
        <v>383</v>
      </c>
      <c r="F8" s="276">
        <v>1421</v>
      </c>
      <c r="G8" s="273">
        <v>22</v>
      </c>
      <c r="H8" s="22"/>
      <c r="I8" s="271">
        <v>1</v>
      </c>
      <c r="J8" s="272" t="s">
        <v>286</v>
      </c>
      <c r="K8" s="273">
        <f>IF(ISERROR(VLOOKUP(J8,'KAYIT LİSTESİ'!$B$4:$G$945,2,0)),"",(VLOOKUP(J8,'KAYIT LİSTESİ'!$B$4:$G$945,2,0)))</f>
        <v>270</v>
      </c>
      <c r="L8" s="274">
        <f>IF(ISERROR(VLOOKUP(J8,'KAYIT LİSTESİ'!$B$4:$G$945,3,0)),"",(VLOOKUP(J8,'KAYIT LİSTESİ'!$B$4:$G$945,3,0)))</f>
        <v>36287</v>
      </c>
      <c r="M8" s="275" t="str">
        <f>IF(ISERROR(VLOOKUP(J8,'KAYIT LİSTESİ'!$B$4:$G$945,4,0)),"",(VLOOKUP(J8,'KAYIT LİSTESİ'!$B$4:$G$945,4,0)))</f>
        <v>ÖMER BOZTEPE</v>
      </c>
      <c r="N8" s="275" t="str">
        <f>IF(ISERROR(VLOOKUP(J8,'KAYIT LİSTESİ'!$B$4:$G$945,5,0)),"",(VLOOKUP(J8,'KAYIT LİSTESİ'!$B$4:$G$945,5,0)))</f>
        <v>AĞRI</v>
      </c>
      <c r="O8" s="277" t="s">
        <v>693</v>
      </c>
      <c r="P8" s="286"/>
      <c r="R8" s="271">
        <v>1</v>
      </c>
      <c r="S8" s="287">
        <v>324</v>
      </c>
      <c r="T8" s="215">
        <v>41894</v>
      </c>
      <c r="U8" s="213">
        <v>93</v>
      </c>
      <c r="V8" s="277" t="s">
        <v>693</v>
      </c>
      <c r="W8" s="286"/>
    </row>
    <row r="9" spans="1:23" s="19" customFormat="1" ht="50.25" customHeight="1">
      <c r="A9" s="271">
        <v>2</v>
      </c>
      <c r="B9" s="287">
        <v>299</v>
      </c>
      <c r="C9" s="274">
        <v>35499</v>
      </c>
      <c r="D9" s="288" t="s">
        <v>350</v>
      </c>
      <c r="E9" s="289" t="s">
        <v>351</v>
      </c>
      <c r="F9" s="276">
        <v>1436</v>
      </c>
      <c r="G9" s="273">
        <v>21</v>
      </c>
      <c r="H9" s="22"/>
      <c r="I9" s="271">
        <v>2</v>
      </c>
      <c r="J9" s="272" t="s">
        <v>287</v>
      </c>
      <c r="K9" s="273">
        <f>IF(ISERROR(VLOOKUP(J9,'KAYIT LİSTESİ'!$B$4:$G$945,2,0)),"",(VLOOKUP(J9,'KAYIT LİSTESİ'!$B$4:$G$945,2,0)))</f>
        <v>351</v>
      </c>
      <c r="L9" s="274">
        <f>IF(ISERROR(VLOOKUP(J9,'KAYIT LİSTESİ'!$B$4:$G$945,3,0)),"",(VLOOKUP(J9,'KAYIT LİSTESİ'!$B$4:$G$945,3,0)))</f>
        <v>35643</v>
      </c>
      <c r="M9" s="275" t="str">
        <f>IF(ISERROR(VLOOKUP(J9,'KAYIT LİSTESİ'!$B$4:$G$945,4,0)),"",(VLOOKUP(J9,'KAYIT LİSTESİ'!$B$4:$G$945,4,0)))</f>
        <v>RIDVAN TAŞ</v>
      </c>
      <c r="N9" s="275" t="str">
        <f>IF(ISERROR(VLOOKUP(J9,'KAYIT LİSTESİ'!$B$4:$G$945,5,0)),"",(VLOOKUP(J9,'KAYIT LİSTESİ'!$B$4:$G$945,5,0)))</f>
        <v>SİİRT</v>
      </c>
      <c r="O9" s="276">
        <v>1529</v>
      </c>
      <c r="P9" s="286">
        <v>11</v>
      </c>
      <c r="R9" s="271">
        <v>2</v>
      </c>
      <c r="S9" s="287">
        <v>299</v>
      </c>
      <c r="T9" s="215">
        <v>41954</v>
      </c>
      <c r="U9" s="213">
        <v>92</v>
      </c>
      <c r="V9" s="277">
        <v>152880</v>
      </c>
      <c r="W9" s="286">
        <v>11</v>
      </c>
    </row>
    <row r="10" spans="1:23" s="19" customFormat="1" ht="50.25" customHeight="1">
      <c r="A10" s="271">
        <v>3</v>
      </c>
      <c r="B10" s="287">
        <v>285</v>
      </c>
      <c r="C10" s="274">
        <v>36418</v>
      </c>
      <c r="D10" s="288" t="s">
        <v>335</v>
      </c>
      <c r="E10" s="289" t="s">
        <v>333</v>
      </c>
      <c r="F10" s="276">
        <v>1439</v>
      </c>
      <c r="G10" s="273">
        <v>20</v>
      </c>
      <c r="H10" s="22"/>
      <c r="I10" s="271">
        <v>3</v>
      </c>
      <c r="J10" s="272" t="s">
        <v>288</v>
      </c>
      <c r="K10" s="273">
        <f>IF(ISERROR(VLOOKUP(J10,'KAYIT LİSTESİ'!$B$4:$G$945,2,0)),"",(VLOOKUP(J10,'KAYIT LİSTESİ'!$B$4:$G$945,2,0)))</f>
        <v>314</v>
      </c>
      <c r="L10" s="274">
        <f>IF(ISERROR(VLOOKUP(J10,'KAYIT LİSTESİ'!$B$4:$G$945,3,0)),"",(VLOOKUP(J10,'KAYIT LİSTESİ'!$B$4:$G$945,3,0)))</f>
        <v>36626</v>
      </c>
      <c r="M10" s="275" t="str">
        <f>IF(ISERROR(VLOOKUP(J10,'KAYIT LİSTESİ'!$B$4:$G$945,4,0)),"",(VLOOKUP(J10,'KAYIT LİSTESİ'!$B$4:$G$945,4,0)))</f>
        <v>VEYSEL TÜMİNÇİN</v>
      </c>
      <c r="N10" s="275" t="str">
        <f>IF(ISERROR(VLOOKUP(J10,'KAYIT LİSTESİ'!$B$4:$G$945,5,0)),"",(VLOOKUP(J10,'KAYIT LİSTESİ'!$B$4:$G$945,5,0)))</f>
        <v>BİTLİS</v>
      </c>
      <c r="O10" s="276">
        <v>1442</v>
      </c>
      <c r="P10" s="286">
        <v>4</v>
      </c>
      <c r="R10" s="271">
        <v>3</v>
      </c>
      <c r="S10" s="287">
        <v>285</v>
      </c>
      <c r="T10" s="215">
        <v>42014</v>
      </c>
      <c r="U10" s="213">
        <v>91</v>
      </c>
      <c r="V10" s="277">
        <v>144120</v>
      </c>
      <c r="W10" s="286">
        <v>4</v>
      </c>
    </row>
    <row r="11" spans="1:23" s="19" customFormat="1" ht="50.25" customHeight="1">
      <c r="A11" s="271">
        <v>4</v>
      </c>
      <c r="B11" s="287">
        <v>314</v>
      </c>
      <c r="C11" s="274">
        <v>36626</v>
      </c>
      <c r="D11" s="288" t="s">
        <v>367</v>
      </c>
      <c r="E11" s="289" t="s">
        <v>368</v>
      </c>
      <c r="F11" s="276">
        <v>1442</v>
      </c>
      <c r="G11" s="273">
        <v>19</v>
      </c>
      <c r="H11" s="22"/>
      <c r="I11" s="271">
        <v>4</v>
      </c>
      <c r="J11" s="272" t="s">
        <v>289</v>
      </c>
      <c r="K11" s="273">
        <f>IF(ISERROR(VLOOKUP(J11,'KAYIT LİSTESİ'!$B$4:$G$945,2,0)),"",(VLOOKUP(J11,'KAYIT LİSTESİ'!$B$4:$G$945,2,0)))</f>
        <v>256</v>
      </c>
      <c r="L11" s="274">
        <f>IF(ISERROR(VLOOKUP(J11,'KAYIT LİSTESİ'!$B$4:$G$945,3,0)),"",(VLOOKUP(J11,'KAYIT LİSTESİ'!$B$4:$G$945,3,0)))</f>
        <v>35828</v>
      </c>
      <c r="M11" s="275" t="str">
        <f>IF(ISERROR(VLOOKUP(J11,'KAYIT LİSTESİ'!$B$4:$G$945,4,0)),"",(VLOOKUP(J11,'KAYIT LİSTESİ'!$B$4:$G$945,4,0)))</f>
        <v>İSRAFİL YILDIZHAN </v>
      </c>
      <c r="N11" s="275" t="str">
        <f>IF(ISERROR(VLOOKUP(J11,'KAYIT LİSTESİ'!$B$4:$G$945,5,0)),"",(VLOOKUP(J11,'KAYIT LİSTESİ'!$B$4:$G$945,5,0)))</f>
        <v>ADIYAMAN</v>
      </c>
      <c r="O11" s="276">
        <v>1547</v>
      </c>
      <c r="P11" s="286">
        <v>12</v>
      </c>
      <c r="R11" s="271">
        <v>4</v>
      </c>
      <c r="S11" s="287">
        <v>314</v>
      </c>
      <c r="T11" s="215">
        <v>42084</v>
      </c>
      <c r="U11" s="213">
        <v>90</v>
      </c>
      <c r="V11" s="277">
        <v>154670</v>
      </c>
      <c r="W11" s="286">
        <v>12</v>
      </c>
    </row>
    <row r="12" spans="1:23" s="19" customFormat="1" ht="50.25" customHeight="1">
      <c r="A12" s="271">
        <v>5</v>
      </c>
      <c r="B12" s="287">
        <v>366</v>
      </c>
      <c r="C12" s="274">
        <v>35810</v>
      </c>
      <c r="D12" s="288" t="s">
        <v>546</v>
      </c>
      <c r="E12" s="289" t="s">
        <v>547</v>
      </c>
      <c r="F12" s="276">
        <v>1449</v>
      </c>
      <c r="G12" s="273">
        <v>18</v>
      </c>
      <c r="H12" s="22"/>
      <c r="I12" s="271">
        <v>5</v>
      </c>
      <c r="J12" s="272" t="s">
        <v>290</v>
      </c>
      <c r="K12" s="273">
        <f>IF(ISERROR(VLOOKUP(J12,'KAYIT LİSTESİ'!$B$4:$G$945,2,0)),"",(VLOOKUP(J12,'KAYIT LİSTESİ'!$B$4:$G$945,2,0)))</f>
        <v>324</v>
      </c>
      <c r="L12" s="274">
        <f>IF(ISERROR(VLOOKUP(J12,'KAYIT LİSTESİ'!$B$4:$G$945,3,0)),"",(VLOOKUP(J12,'KAYIT LİSTESİ'!$B$4:$G$945,3,0)))</f>
        <v>35466</v>
      </c>
      <c r="M12" s="275" t="str">
        <f>IF(ISERROR(VLOOKUP(J12,'KAYIT LİSTESİ'!$B$4:$G$945,4,0)),"",(VLOOKUP(J12,'KAYIT LİSTESİ'!$B$4:$G$945,4,0)))</f>
        <v>KEMAL YILDIRIM </v>
      </c>
      <c r="N12" s="275" t="str">
        <f>IF(ISERROR(VLOOKUP(J12,'KAYIT LİSTESİ'!$B$4:$G$945,5,0)),"",(VLOOKUP(J12,'KAYIT LİSTESİ'!$B$4:$G$945,5,0)))</f>
        <v>KARS</v>
      </c>
      <c r="O12" s="276">
        <v>1421</v>
      </c>
      <c r="P12" s="286">
        <v>1</v>
      </c>
      <c r="R12" s="271">
        <v>5</v>
      </c>
      <c r="S12" s="287">
        <v>366</v>
      </c>
      <c r="T12" s="215">
        <v>42154</v>
      </c>
      <c r="U12" s="213">
        <v>89</v>
      </c>
      <c r="V12" s="277">
        <v>142020</v>
      </c>
      <c r="W12" s="286">
        <v>1</v>
      </c>
    </row>
    <row r="13" spans="1:23" s="19" customFormat="1" ht="50.25" customHeight="1">
      <c r="A13" s="271">
        <v>6</v>
      </c>
      <c r="B13" s="287">
        <v>388</v>
      </c>
      <c r="C13" s="274">
        <v>35431</v>
      </c>
      <c r="D13" s="288" t="s">
        <v>590</v>
      </c>
      <c r="E13" s="289" t="s">
        <v>579</v>
      </c>
      <c r="F13" s="276">
        <v>1502</v>
      </c>
      <c r="G13" s="273">
        <v>17</v>
      </c>
      <c r="H13" s="22"/>
      <c r="I13" s="271">
        <v>6</v>
      </c>
      <c r="J13" s="272" t="s">
        <v>291</v>
      </c>
      <c r="K13" s="273">
        <f>IF(ISERROR(VLOOKUP(J13,'KAYIT LİSTESİ'!$B$4:$G$945,2,0)),"",(VLOOKUP(J13,'KAYIT LİSTESİ'!$B$4:$G$945,2,0)))</f>
        <v>307</v>
      </c>
      <c r="L13" s="274">
        <f>IF(ISERROR(VLOOKUP(J13,'KAYIT LİSTESİ'!$B$4:$G$945,3,0)),"",(VLOOKUP(J13,'KAYIT LİSTESİ'!$B$4:$G$945,3,0)))</f>
        <v>35796</v>
      </c>
      <c r="M13" s="275" t="str">
        <f>IF(ISERROR(VLOOKUP(J13,'KAYIT LİSTESİ'!$B$4:$G$945,4,0)),"",(VLOOKUP(J13,'KAYIT LİSTESİ'!$B$4:$G$945,4,0)))</f>
        <v>METİN ENÖN</v>
      </c>
      <c r="N13" s="275" t="str">
        <f>IF(ISERROR(VLOOKUP(J13,'KAYIT LİSTESİ'!$B$4:$G$945,5,0)),"",(VLOOKUP(J13,'KAYIT LİSTESİ'!$B$4:$G$945,5,0)))</f>
        <v>ELAZIĞ</v>
      </c>
      <c r="O13" s="276">
        <v>1607</v>
      </c>
      <c r="P13" s="286">
        <v>14</v>
      </c>
      <c r="R13" s="271">
        <v>6</v>
      </c>
      <c r="S13" s="287">
        <v>388</v>
      </c>
      <c r="T13" s="215">
        <v>42224</v>
      </c>
      <c r="U13" s="213">
        <v>88</v>
      </c>
      <c r="V13" s="277">
        <v>160680</v>
      </c>
      <c r="W13" s="286">
        <v>14</v>
      </c>
    </row>
    <row r="14" spans="1:23" s="19" customFormat="1" ht="50.25" customHeight="1">
      <c r="A14" s="271">
        <v>7</v>
      </c>
      <c r="B14" s="287">
        <v>321</v>
      </c>
      <c r="C14" s="274">
        <v>35434</v>
      </c>
      <c r="D14" s="288" t="s">
        <v>375</v>
      </c>
      <c r="E14" s="289" t="s">
        <v>376</v>
      </c>
      <c r="F14" s="276">
        <v>1504</v>
      </c>
      <c r="G14" s="273">
        <v>16</v>
      </c>
      <c r="H14" s="22"/>
      <c r="I14" s="271">
        <v>7</v>
      </c>
      <c r="J14" s="272" t="s">
        <v>292</v>
      </c>
      <c r="K14" s="273">
        <f>IF(ISERROR(VLOOKUP(J14,'KAYIT LİSTESİ'!$B$4:$G$945,2,0)),"",(VLOOKUP(J14,'KAYIT LİSTESİ'!$B$4:$G$945,2,0)))</f>
        <v>344</v>
      </c>
      <c r="L14" s="274">
        <f>IF(ISERROR(VLOOKUP(J14,'KAYIT LİSTESİ'!$B$4:$G$945,3,0)),"",(VLOOKUP(J14,'KAYIT LİSTESİ'!$B$4:$G$945,3,0)))</f>
        <v>36161</v>
      </c>
      <c r="M14" s="275" t="str">
        <f>IF(ISERROR(VLOOKUP(J14,'KAYIT LİSTESİ'!$B$4:$G$945,4,0)),"",(VLOOKUP(J14,'KAYIT LİSTESİ'!$B$4:$G$945,4,0)))</f>
        <v>Ö.FARUK ARİ</v>
      </c>
      <c r="N14" s="275" t="str">
        <f>IF(ISERROR(VLOOKUP(J14,'KAYIT LİSTESİ'!$B$4:$G$945,5,0)),"",(VLOOKUP(J14,'KAYIT LİSTESİ'!$B$4:$G$945,5,0)))</f>
        <v>BATMAN</v>
      </c>
      <c r="O14" s="276">
        <v>1750</v>
      </c>
      <c r="P14" s="286">
        <v>17</v>
      </c>
      <c r="R14" s="271">
        <v>7</v>
      </c>
      <c r="S14" s="287">
        <v>321</v>
      </c>
      <c r="T14" s="215">
        <v>42294</v>
      </c>
      <c r="U14" s="213">
        <v>87</v>
      </c>
      <c r="V14" s="277">
        <v>174990</v>
      </c>
      <c r="W14" s="286">
        <v>17</v>
      </c>
    </row>
    <row r="15" spans="1:23" s="19" customFormat="1" ht="50.25" customHeight="1">
      <c r="A15" s="271">
        <v>8</v>
      </c>
      <c r="B15" s="287">
        <v>380</v>
      </c>
      <c r="C15" s="274">
        <v>35431</v>
      </c>
      <c r="D15" s="288" t="s">
        <v>556</v>
      </c>
      <c r="E15" s="289" t="s">
        <v>236</v>
      </c>
      <c r="F15" s="276">
        <v>1513</v>
      </c>
      <c r="G15" s="273">
        <v>15</v>
      </c>
      <c r="H15" s="22"/>
      <c r="I15" s="271">
        <v>8</v>
      </c>
      <c r="J15" s="272" t="s">
        <v>293</v>
      </c>
      <c r="K15" s="273">
        <f>IF(ISERROR(VLOOKUP(J15,'KAYIT LİSTESİ'!$B$4:$G$945,2,0)),"",(VLOOKUP(J15,'KAYIT LİSTESİ'!$B$4:$G$945,2,0)))</f>
        <v>285</v>
      </c>
      <c r="L15" s="274">
        <f>IF(ISERROR(VLOOKUP(J15,'KAYIT LİSTESİ'!$B$4:$G$945,3,0)),"",(VLOOKUP(J15,'KAYIT LİSTESİ'!$B$4:$G$945,3,0)))</f>
        <v>36418</v>
      </c>
      <c r="M15" s="275" t="str">
        <f>IF(ISERROR(VLOOKUP(J15,'KAYIT LİSTESİ'!$B$4:$G$945,4,0)),"",(VLOOKUP(J15,'KAYIT LİSTESİ'!$B$4:$G$945,4,0)))</f>
        <v>OSMAN VARKAN</v>
      </c>
      <c r="N15" s="275" t="str">
        <f>IF(ISERROR(VLOOKUP(J15,'KAYIT LİSTESİ'!$B$4:$G$945,5,0)),"",(VLOOKUP(J15,'KAYIT LİSTESİ'!$B$4:$G$945,5,0)))</f>
        <v>MUŞ</v>
      </c>
      <c r="O15" s="276">
        <v>1439</v>
      </c>
      <c r="P15" s="286">
        <v>3</v>
      </c>
      <c r="R15" s="271">
        <v>8</v>
      </c>
      <c r="S15" s="287">
        <v>380</v>
      </c>
      <c r="T15" s="215">
        <v>42364</v>
      </c>
      <c r="U15" s="213">
        <v>86</v>
      </c>
      <c r="V15" s="277">
        <v>143870</v>
      </c>
      <c r="W15" s="286">
        <v>3</v>
      </c>
    </row>
    <row r="16" spans="1:23" s="19" customFormat="1" ht="50.25" customHeight="1">
      <c r="A16" s="271">
        <v>9</v>
      </c>
      <c r="B16" s="287">
        <v>337</v>
      </c>
      <c r="C16" s="274">
        <v>36293</v>
      </c>
      <c r="D16" s="288" t="s">
        <v>387</v>
      </c>
      <c r="E16" s="289" t="s">
        <v>388</v>
      </c>
      <c r="F16" s="276">
        <v>1519</v>
      </c>
      <c r="G16" s="273">
        <v>14</v>
      </c>
      <c r="H16" s="22"/>
      <c r="I16" s="271">
        <v>9</v>
      </c>
      <c r="J16" s="272" t="s">
        <v>294</v>
      </c>
      <c r="K16" s="273">
        <f>IF(ISERROR(VLOOKUP(J16,'KAYIT LİSTESİ'!$B$4:$G$945,2,0)),"",(VLOOKUP(J16,'KAYIT LİSTESİ'!$B$4:$G$945,2,0)))</f>
        <v>292</v>
      </c>
      <c r="L16" s="274">
        <f>IF(ISERROR(VLOOKUP(J16,'KAYIT LİSTESİ'!$B$4:$G$945,3,0)),"",(VLOOKUP(J16,'KAYIT LİSTESİ'!$B$4:$G$945,3,0)))</f>
        <v>35796</v>
      </c>
      <c r="M16" s="275" t="str">
        <f>IF(ISERROR(VLOOKUP(J16,'KAYIT LİSTESİ'!$B$4:$G$945,4,0)),"",(VLOOKUP(J16,'KAYIT LİSTESİ'!$B$4:$G$945,4,0)))</f>
        <v>UMUT CANDAŞ YARAR</v>
      </c>
      <c r="N16" s="275" t="str">
        <f>IF(ISERROR(VLOOKUP(J16,'KAYIT LİSTESİ'!$B$4:$G$945,5,0)),"",(VLOOKUP(J16,'KAYIT LİSTESİ'!$B$4:$G$945,5,0)))</f>
        <v>TUNCELİ</v>
      </c>
      <c r="O16" s="276">
        <v>1550</v>
      </c>
      <c r="P16" s="286">
        <v>13</v>
      </c>
      <c r="R16" s="271">
        <v>9</v>
      </c>
      <c r="S16" s="287">
        <v>337</v>
      </c>
      <c r="T16" s="215">
        <v>42434</v>
      </c>
      <c r="U16" s="213">
        <v>85</v>
      </c>
      <c r="V16" s="277">
        <v>154970</v>
      </c>
      <c r="W16" s="286">
        <v>13</v>
      </c>
    </row>
    <row r="17" spans="1:23" s="19" customFormat="1" ht="50.25" customHeight="1">
      <c r="A17" s="271">
        <v>10</v>
      </c>
      <c r="B17" s="287">
        <v>359</v>
      </c>
      <c r="C17" s="274">
        <v>36395</v>
      </c>
      <c r="D17" s="288" t="s">
        <v>506</v>
      </c>
      <c r="E17" s="289" t="s">
        <v>507</v>
      </c>
      <c r="F17" s="276">
        <v>1528</v>
      </c>
      <c r="G17" s="273">
        <v>13</v>
      </c>
      <c r="H17" s="22"/>
      <c r="I17" s="271">
        <v>10</v>
      </c>
      <c r="J17" s="272" t="s">
        <v>295</v>
      </c>
      <c r="K17" s="273">
        <f>IF(ISERROR(VLOOKUP(J17,'KAYIT LİSTESİ'!$B$4:$G$945,2,0)),"",(VLOOKUP(J17,'KAYIT LİSTESİ'!$B$4:$G$945,2,0)))</f>
        <v>321</v>
      </c>
      <c r="L17" s="274">
        <f>IF(ISERROR(VLOOKUP(J17,'KAYIT LİSTESİ'!$B$4:$G$945,3,0)),"",(VLOOKUP(J17,'KAYIT LİSTESİ'!$B$4:$G$945,3,0)))</f>
        <v>35434</v>
      </c>
      <c r="M17" s="275" t="str">
        <f>IF(ISERROR(VLOOKUP(J17,'KAYIT LİSTESİ'!$B$4:$G$945,4,0)),"",(VLOOKUP(J17,'KAYIT LİSTESİ'!$B$4:$G$945,4,0)))</f>
        <v>FURKAN KERELTİ</v>
      </c>
      <c r="N17" s="275" t="str">
        <f>IF(ISERROR(VLOOKUP(J17,'KAYIT LİSTESİ'!$B$4:$G$945,5,0)),"",(VLOOKUP(J17,'KAYIT LİSTESİ'!$B$4:$G$945,5,0)))</f>
        <v>MARDİN</v>
      </c>
      <c r="O17" s="276">
        <v>1504</v>
      </c>
      <c r="P17" s="286">
        <v>7</v>
      </c>
      <c r="R17" s="271">
        <v>10</v>
      </c>
      <c r="S17" s="287">
        <v>359</v>
      </c>
      <c r="T17" s="215">
        <v>42504</v>
      </c>
      <c r="U17" s="213">
        <v>84</v>
      </c>
      <c r="V17" s="277">
        <v>150330</v>
      </c>
      <c r="W17" s="286">
        <v>7</v>
      </c>
    </row>
    <row r="18" spans="1:23" s="19" customFormat="1" ht="50.25" customHeight="1">
      <c r="A18" s="271">
        <v>11</v>
      </c>
      <c r="B18" s="287">
        <v>351</v>
      </c>
      <c r="C18" s="274">
        <v>35643</v>
      </c>
      <c r="D18" s="288" t="s">
        <v>408</v>
      </c>
      <c r="E18" s="289" t="s">
        <v>409</v>
      </c>
      <c r="F18" s="276">
        <v>1529</v>
      </c>
      <c r="G18" s="273">
        <v>12</v>
      </c>
      <c r="H18" s="22"/>
      <c r="I18" s="271">
        <v>11</v>
      </c>
      <c r="J18" s="272" t="s">
        <v>296</v>
      </c>
      <c r="K18" s="273">
        <f>IF(ISERROR(VLOOKUP(J18,'KAYIT LİSTESİ'!$B$4:$G$945,2,0)),"",(VLOOKUP(J18,'KAYIT LİSTESİ'!$B$4:$G$945,2,0)))</f>
        <v>359</v>
      </c>
      <c r="L18" s="274">
        <f>IF(ISERROR(VLOOKUP(J18,'KAYIT LİSTESİ'!$B$4:$G$945,3,0)),"",(VLOOKUP(J18,'KAYIT LİSTESİ'!$B$4:$G$945,3,0)))</f>
        <v>36395</v>
      </c>
      <c r="M18" s="275" t="str">
        <f>IF(ISERROR(VLOOKUP(J18,'KAYIT LİSTESİ'!$B$4:$G$945,4,0)),"",(VLOOKUP(J18,'KAYIT LİSTESİ'!$B$4:$G$945,4,0)))</f>
        <v>İsmail ACAR</v>
      </c>
      <c r="N18" s="275" t="str">
        <f>IF(ISERROR(VLOOKUP(J18,'KAYIT LİSTESİ'!$B$4:$G$945,5,0)),"",(VLOOKUP(J18,'KAYIT LİSTESİ'!$B$4:$G$945,5,0)))</f>
        <v>ERZURUM</v>
      </c>
      <c r="O18" s="276">
        <v>1528</v>
      </c>
      <c r="P18" s="286">
        <v>10</v>
      </c>
      <c r="R18" s="271">
        <v>11</v>
      </c>
      <c r="S18" s="287">
        <v>351</v>
      </c>
      <c r="T18" s="215">
        <v>42574</v>
      </c>
      <c r="U18" s="213">
        <v>83</v>
      </c>
      <c r="V18" s="277">
        <v>152790</v>
      </c>
      <c r="W18" s="286">
        <v>10</v>
      </c>
    </row>
    <row r="19" spans="1:23" s="19" customFormat="1" ht="50.25" customHeight="1">
      <c r="A19" s="271">
        <v>12</v>
      </c>
      <c r="B19" s="287">
        <v>256</v>
      </c>
      <c r="C19" s="274">
        <v>35828</v>
      </c>
      <c r="D19" s="288" t="s">
        <v>282</v>
      </c>
      <c r="E19" s="289" t="s">
        <v>562</v>
      </c>
      <c r="F19" s="276">
        <v>1547</v>
      </c>
      <c r="G19" s="273">
        <v>11</v>
      </c>
      <c r="H19" s="22"/>
      <c r="I19" s="271">
        <v>12</v>
      </c>
      <c r="J19" s="272" t="s">
        <v>298</v>
      </c>
      <c r="K19" s="273">
        <f>IF(ISERROR(VLOOKUP(J19,'KAYIT LİSTESİ'!$B$4:$G$945,2,0)),"",(VLOOKUP(J19,'KAYIT LİSTESİ'!$B$4:$G$945,2,0)))</f>
        <v>337</v>
      </c>
      <c r="L19" s="274">
        <f>IF(ISERROR(VLOOKUP(J19,'KAYIT LİSTESİ'!$B$4:$G$945,3,0)),"",(VLOOKUP(J19,'KAYIT LİSTESİ'!$B$4:$G$945,3,0)))</f>
        <v>36293</v>
      </c>
      <c r="M19" s="275" t="str">
        <f>IF(ISERROR(VLOOKUP(J19,'KAYIT LİSTESİ'!$B$4:$G$945,4,0)),"",(VLOOKUP(J19,'KAYIT LİSTESİ'!$B$4:$G$945,4,0)))</f>
        <v>ABDULLAH ÖZDEMİR</v>
      </c>
      <c r="N19" s="275" t="str">
        <f>IF(ISERROR(VLOOKUP(J19,'KAYIT LİSTESİ'!$B$4:$G$945,5,0)),"",(VLOOKUP(J19,'KAYIT LİSTESİ'!$B$4:$G$945,5,0)))</f>
        <v>ERZİNCAN</v>
      </c>
      <c r="O19" s="276">
        <v>1519</v>
      </c>
      <c r="P19" s="286">
        <v>9</v>
      </c>
      <c r="R19" s="271">
        <v>12</v>
      </c>
      <c r="S19" s="287">
        <v>256</v>
      </c>
      <c r="T19" s="215">
        <v>42654</v>
      </c>
      <c r="U19" s="213">
        <v>82</v>
      </c>
      <c r="V19" s="277">
        <v>151820</v>
      </c>
      <c r="W19" s="286">
        <v>9</v>
      </c>
    </row>
    <row r="20" spans="1:23" s="19" customFormat="1" ht="50.25" customHeight="1">
      <c r="A20" s="271">
        <v>13</v>
      </c>
      <c r="B20" s="287">
        <v>292</v>
      </c>
      <c r="C20" s="274">
        <v>35796</v>
      </c>
      <c r="D20" s="288" t="s">
        <v>342</v>
      </c>
      <c r="E20" s="289" t="s">
        <v>343</v>
      </c>
      <c r="F20" s="276">
        <v>1550</v>
      </c>
      <c r="G20" s="273">
        <v>10</v>
      </c>
      <c r="H20" s="22"/>
      <c r="I20" s="271">
        <v>13</v>
      </c>
      <c r="J20" s="272" t="s">
        <v>299</v>
      </c>
      <c r="K20" s="273">
        <f>IF(ISERROR(VLOOKUP(J20,'KAYIT LİSTESİ'!$B$4:$G$945,2,0)),"",(VLOOKUP(J20,'KAYIT LİSTESİ'!$B$4:$G$945,2,0)))</f>
        <v>278</v>
      </c>
      <c r="L20" s="274">
        <f>IF(ISERROR(VLOOKUP(J20,'KAYIT LİSTESİ'!$B$4:$G$945,3,0)),"",(VLOOKUP(J20,'KAYIT LİSTESİ'!$B$4:$G$945,3,0)))</f>
        <v>35619</v>
      </c>
      <c r="M20" s="275" t="str">
        <f>IF(ISERROR(VLOOKUP(J20,'KAYIT LİSTESİ'!$B$4:$G$945,4,0)),"",(VLOOKUP(J20,'KAYIT LİSTESİ'!$B$4:$G$945,4,0)))</f>
        <v>Ahmet Can ELMALI</v>
      </c>
      <c r="N20" s="275" t="str">
        <f>IF(ISERROR(VLOOKUP(J20,'KAYIT LİSTESİ'!$B$4:$G$945,5,0)),"",(VLOOKUP(J20,'KAYIT LİSTESİ'!$B$4:$G$945,5,0)))</f>
        <v>KİLİS</v>
      </c>
      <c r="O20" s="276">
        <v>2112</v>
      </c>
      <c r="P20" s="286">
        <v>18</v>
      </c>
      <c r="R20" s="271">
        <v>13</v>
      </c>
      <c r="S20" s="287">
        <v>292</v>
      </c>
      <c r="T20" s="215"/>
      <c r="U20" s="213"/>
      <c r="V20" s="277">
        <v>211200</v>
      </c>
      <c r="W20" s="286">
        <v>18</v>
      </c>
    </row>
    <row r="21" spans="1:23" s="19" customFormat="1" ht="50.25" customHeight="1">
      <c r="A21" s="271">
        <v>14</v>
      </c>
      <c r="B21" s="287">
        <v>307</v>
      </c>
      <c r="C21" s="274">
        <v>35796</v>
      </c>
      <c r="D21" s="288" t="s">
        <v>358</v>
      </c>
      <c r="E21" s="289" t="s">
        <v>357</v>
      </c>
      <c r="F21" s="276">
        <v>1607</v>
      </c>
      <c r="G21" s="273">
        <v>9</v>
      </c>
      <c r="H21" s="22"/>
      <c r="I21" s="271">
        <v>14</v>
      </c>
      <c r="J21" s="272" t="s">
        <v>300</v>
      </c>
      <c r="K21" s="273">
        <f>IF(ISERROR(VLOOKUP(J21,'KAYIT LİSTESİ'!$B$4:$G$945,2,0)),"",(VLOOKUP(J21,'KAYIT LİSTESİ'!$B$4:$G$945,2,0)))</f>
        <v>388</v>
      </c>
      <c r="L21" s="274">
        <f>IF(ISERROR(VLOOKUP(J21,'KAYIT LİSTESİ'!$B$4:$G$945,3,0)),"",(VLOOKUP(J21,'KAYIT LİSTESİ'!$B$4:$G$945,3,0)))</f>
        <v>35431</v>
      </c>
      <c r="M21" s="275" t="str">
        <f>IF(ISERROR(VLOOKUP(J21,'KAYIT LİSTESİ'!$B$4:$G$945,4,0)),"",(VLOOKUP(J21,'KAYIT LİSTESİ'!$B$4:$G$945,4,0)))</f>
        <v>TEKİN YALÇIN</v>
      </c>
      <c r="N21" s="275" t="str">
        <f>IF(ISERROR(VLOOKUP(J21,'KAYIT LİSTESİ'!$B$4:$G$945,5,0)),"",(VLOOKUP(J21,'KAYIT LİSTESİ'!$B$4:$G$945,5,0)))</f>
        <v>GAZİANTEP</v>
      </c>
      <c r="O21" s="276">
        <v>1502</v>
      </c>
      <c r="P21" s="286">
        <v>6</v>
      </c>
      <c r="R21" s="271">
        <v>14</v>
      </c>
      <c r="S21" s="287">
        <v>307</v>
      </c>
      <c r="T21" s="215">
        <v>42734</v>
      </c>
      <c r="U21" s="213">
        <v>81</v>
      </c>
      <c r="V21" s="277">
        <v>150190</v>
      </c>
      <c r="W21" s="286">
        <v>6</v>
      </c>
    </row>
    <row r="22" spans="1:23" s="19" customFormat="1" ht="50.25" customHeight="1">
      <c r="A22" s="271">
        <v>15</v>
      </c>
      <c r="B22" s="287">
        <v>395</v>
      </c>
      <c r="C22" s="274">
        <v>35796</v>
      </c>
      <c r="D22" s="288" t="s">
        <v>599</v>
      </c>
      <c r="E22" s="289" t="s">
        <v>600</v>
      </c>
      <c r="F22" s="276">
        <v>1638</v>
      </c>
      <c r="G22" s="273">
        <v>8</v>
      </c>
      <c r="H22" s="22"/>
      <c r="I22" s="271">
        <v>15</v>
      </c>
      <c r="J22" s="272" t="s">
        <v>301</v>
      </c>
      <c r="K22" s="273">
        <f>IF(ISERROR(VLOOKUP(J22,'KAYIT LİSTESİ'!$B$4:$G$945,2,0)),"",(VLOOKUP(J22,'KAYIT LİSTESİ'!$B$4:$G$945,2,0)))</f>
        <v>403</v>
      </c>
      <c r="L22" s="274">
        <f>IF(ISERROR(VLOOKUP(J22,'KAYIT LİSTESİ'!$B$4:$G$945,3,0)),"",(VLOOKUP(J22,'KAYIT LİSTESİ'!$B$4:$G$945,3,0)))</f>
        <v>0</v>
      </c>
      <c r="M22" s="275">
        <f>IF(ISERROR(VLOOKUP(J22,'KAYIT LİSTESİ'!$B$4:$G$945,4,0)),"",(VLOOKUP(J22,'KAYIT LİSTESİ'!$B$4:$G$945,4,0)))</f>
        <v>0</v>
      </c>
      <c r="N22" s="275" t="str">
        <f>IF(ISERROR(VLOOKUP(J22,'KAYIT LİSTESİ'!$B$4:$G$945,5,0)),"",(VLOOKUP(J22,'KAYIT LİSTESİ'!$B$4:$G$945,5,0)))</f>
        <v>ŞANLIURFA</v>
      </c>
      <c r="O22" s="276" t="s">
        <v>691</v>
      </c>
      <c r="P22" s="286"/>
      <c r="R22" s="271">
        <v>15</v>
      </c>
      <c r="S22" s="287">
        <v>395</v>
      </c>
      <c r="T22" s="215">
        <v>42814</v>
      </c>
      <c r="U22" s="213">
        <v>80</v>
      </c>
      <c r="V22" s="277" t="s">
        <v>691</v>
      </c>
      <c r="W22" s="286"/>
    </row>
    <row r="23" spans="1:23" s="19" customFormat="1" ht="50.25" customHeight="1">
      <c r="A23" s="271">
        <v>16</v>
      </c>
      <c r="B23" s="287">
        <v>373</v>
      </c>
      <c r="C23" s="274">
        <v>36605</v>
      </c>
      <c r="D23" s="288" t="s">
        <v>553</v>
      </c>
      <c r="E23" s="289" t="s">
        <v>554</v>
      </c>
      <c r="F23" s="276">
        <v>1719</v>
      </c>
      <c r="G23" s="273">
        <v>7</v>
      </c>
      <c r="H23" s="22"/>
      <c r="I23" s="271">
        <v>16</v>
      </c>
      <c r="J23" s="272" t="s">
        <v>302</v>
      </c>
      <c r="K23" s="273">
        <f>IF(ISERROR(VLOOKUP(J23,'KAYIT LİSTESİ'!$B$4:$G$945,2,0)),"",(VLOOKUP(J23,'KAYIT LİSTESİ'!$B$4:$G$945,2,0)))</f>
        <v>373</v>
      </c>
      <c r="L23" s="274">
        <f>IF(ISERROR(VLOOKUP(J23,'KAYIT LİSTESİ'!$B$4:$G$945,3,0)),"",(VLOOKUP(J23,'KAYIT LİSTESİ'!$B$4:$G$945,3,0)))</f>
        <v>36605</v>
      </c>
      <c r="M23" s="275" t="str">
        <f>IF(ISERROR(VLOOKUP(J23,'KAYIT LİSTESİ'!$B$4:$G$945,4,0)),"",(VLOOKUP(J23,'KAYIT LİSTESİ'!$B$4:$G$945,4,0)))</f>
        <v>VELAT AKAN</v>
      </c>
      <c r="N23" s="275" t="str">
        <f>IF(ISERROR(VLOOKUP(J23,'KAYIT LİSTESİ'!$B$4:$G$945,5,0)),"",(VLOOKUP(J23,'KAYIT LİSTESİ'!$B$4:$G$945,5,0)))</f>
        <v>HAKKARİ</v>
      </c>
      <c r="O23" s="276">
        <v>1719</v>
      </c>
      <c r="P23" s="286">
        <v>16</v>
      </c>
      <c r="R23" s="271">
        <v>16</v>
      </c>
      <c r="S23" s="287">
        <v>373</v>
      </c>
      <c r="T23" s="215">
        <v>42894</v>
      </c>
      <c r="U23" s="213">
        <v>79</v>
      </c>
      <c r="V23" s="277">
        <v>171870</v>
      </c>
      <c r="W23" s="286">
        <v>16</v>
      </c>
    </row>
    <row r="24" spans="1:23" s="19" customFormat="1" ht="50.25" customHeight="1">
      <c r="A24" s="271">
        <v>17</v>
      </c>
      <c r="B24" s="287">
        <v>344</v>
      </c>
      <c r="C24" s="274">
        <v>36161</v>
      </c>
      <c r="D24" s="288" t="s">
        <v>394</v>
      </c>
      <c r="E24" s="289" t="s">
        <v>395</v>
      </c>
      <c r="F24" s="276">
        <v>1750</v>
      </c>
      <c r="G24" s="273">
        <v>6</v>
      </c>
      <c r="H24" s="22"/>
      <c r="I24" s="271">
        <v>17</v>
      </c>
      <c r="J24" s="272" t="s">
        <v>303</v>
      </c>
      <c r="K24" s="273">
        <f>IF(ISERROR(VLOOKUP(J24,'KAYIT LİSTESİ'!$B$4:$G$945,2,0)),"",(VLOOKUP(J24,'KAYIT LİSTESİ'!$B$4:$G$945,2,0)))</f>
        <v>263</v>
      </c>
      <c r="L24" s="274">
        <f>IF(ISERROR(VLOOKUP(J24,'KAYIT LİSTESİ'!$B$4:$G$945,3,0)),"",(VLOOKUP(J24,'KAYIT LİSTESİ'!$B$4:$G$945,3,0)))</f>
        <v>35867</v>
      </c>
      <c r="M24" s="275" t="str">
        <f>IF(ISERROR(VLOOKUP(J24,'KAYIT LİSTESİ'!$B$4:$G$945,4,0)),"",(VLOOKUP(J24,'KAYIT LİSTESİ'!$B$4:$G$945,4,0)))</f>
        <v>A.MUTALİP BAYNAL</v>
      </c>
      <c r="N24" s="275" t="str">
        <f>IF(ISERROR(VLOOKUP(J24,'KAYIT LİSTESİ'!$B$4:$G$945,5,0)),"",(VLOOKUP(J24,'KAYIT LİSTESİ'!$B$4:$G$945,5,0)))</f>
        <v>BİNGÖL</v>
      </c>
      <c r="O24" s="276" t="s">
        <v>693</v>
      </c>
      <c r="P24" s="286"/>
      <c r="R24" s="271">
        <v>17</v>
      </c>
      <c r="S24" s="287">
        <v>344</v>
      </c>
      <c r="T24" s="215">
        <v>42974</v>
      </c>
      <c r="U24" s="213">
        <v>78</v>
      </c>
      <c r="V24" s="277" t="s">
        <v>693</v>
      </c>
      <c r="W24" s="286"/>
    </row>
    <row r="25" spans="1:23" s="19" customFormat="1" ht="50.25" customHeight="1">
      <c r="A25" s="271">
        <v>18</v>
      </c>
      <c r="B25" s="287">
        <v>278</v>
      </c>
      <c r="C25" s="274">
        <v>35619</v>
      </c>
      <c r="D25" s="288" t="s">
        <v>326</v>
      </c>
      <c r="E25" s="289" t="s">
        <v>510</v>
      </c>
      <c r="F25" s="276">
        <v>2112</v>
      </c>
      <c r="G25" s="273">
        <v>5</v>
      </c>
      <c r="H25" s="22"/>
      <c r="I25" s="271">
        <v>18</v>
      </c>
      <c r="J25" s="272" t="s">
        <v>304</v>
      </c>
      <c r="K25" s="273">
        <f>IF(ISERROR(VLOOKUP(J25,'KAYIT LİSTESİ'!$B$4:$G$945,2,0)),"",(VLOOKUP(J25,'KAYIT LİSTESİ'!$B$4:$G$945,2,0)))</f>
        <v>299</v>
      </c>
      <c r="L25" s="274">
        <f>IF(ISERROR(VLOOKUP(J25,'KAYIT LİSTESİ'!$B$4:$G$945,3,0)),"",(VLOOKUP(J25,'KAYIT LİSTESİ'!$B$4:$G$945,3,0)))</f>
        <v>35499</v>
      </c>
      <c r="M25" s="275" t="str">
        <f>IF(ISERROR(VLOOKUP(J25,'KAYIT LİSTESİ'!$B$4:$G$945,4,0)),"",(VLOOKUP(J25,'KAYIT LİSTESİ'!$B$4:$G$945,4,0)))</f>
        <v>CAHİT CİNGÖZ</v>
      </c>
      <c r="N25" s="275" t="str">
        <f>IF(ISERROR(VLOOKUP(J25,'KAYIT LİSTESİ'!$B$4:$G$945,5,0)),"",(VLOOKUP(J25,'KAYIT LİSTESİ'!$B$4:$G$945,5,0)))</f>
        <v>VAN</v>
      </c>
      <c r="O25" s="276">
        <v>1436</v>
      </c>
      <c r="P25" s="286">
        <v>2</v>
      </c>
      <c r="R25" s="271">
        <v>18</v>
      </c>
      <c r="S25" s="287">
        <v>278</v>
      </c>
      <c r="T25" s="215">
        <v>43054</v>
      </c>
      <c r="U25" s="213">
        <v>77</v>
      </c>
      <c r="V25" s="277">
        <v>143540</v>
      </c>
      <c r="W25" s="286">
        <v>2</v>
      </c>
    </row>
    <row r="26" spans="1:23" s="19" customFormat="1" ht="50.25" customHeight="1">
      <c r="A26" s="271" t="s">
        <v>688</v>
      </c>
      <c r="B26" s="287">
        <v>270</v>
      </c>
      <c r="C26" s="274">
        <v>36287</v>
      </c>
      <c r="D26" s="288" t="s">
        <v>319</v>
      </c>
      <c r="E26" s="289" t="s">
        <v>509</v>
      </c>
      <c r="F26" s="276" t="s">
        <v>693</v>
      </c>
      <c r="G26" s="273">
        <v>0</v>
      </c>
      <c r="H26" s="22"/>
      <c r="I26" s="271">
        <v>19</v>
      </c>
      <c r="J26" s="272" t="s">
        <v>305</v>
      </c>
      <c r="K26" s="273">
        <f>IF(ISERROR(VLOOKUP(J26,'KAYIT LİSTESİ'!$B$4:$G$945,2,0)),"",(VLOOKUP(J26,'KAYIT LİSTESİ'!$B$4:$G$945,2,0)))</f>
        <v>366</v>
      </c>
      <c r="L26" s="274">
        <f>IF(ISERROR(VLOOKUP(J26,'KAYIT LİSTESİ'!$B$4:$G$945,3,0)),"",(VLOOKUP(J26,'KAYIT LİSTESİ'!$B$4:$G$945,3,0)))</f>
        <v>35810</v>
      </c>
      <c r="M26" s="275" t="str">
        <f>IF(ISERROR(VLOOKUP(J26,'KAYIT LİSTESİ'!$B$4:$G$945,4,0)),"",(VLOOKUP(J26,'KAYIT LİSTESİ'!$B$4:$G$945,4,0)))</f>
        <v>DEVRAN ÖZMEZ</v>
      </c>
      <c r="N26" s="275" t="str">
        <f>IF(ISERROR(VLOOKUP(J26,'KAYIT LİSTESİ'!$B$4:$G$945,5,0)),"",(VLOOKUP(J26,'KAYIT LİSTESİ'!$B$4:$G$945,5,0)))</f>
        <v>DİYARBAKIR</v>
      </c>
      <c r="O26" s="276">
        <v>1449</v>
      </c>
      <c r="P26" s="286">
        <v>5</v>
      </c>
      <c r="R26" s="271" t="s">
        <v>688</v>
      </c>
      <c r="S26" s="287">
        <v>270</v>
      </c>
      <c r="T26" s="215">
        <v>43134</v>
      </c>
      <c r="U26" s="213">
        <v>76</v>
      </c>
      <c r="V26" s="277">
        <v>144890</v>
      </c>
      <c r="W26" s="286">
        <v>5</v>
      </c>
    </row>
    <row r="27" spans="1:23" s="19" customFormat="1" ht="50.25" customHeight="1">
      <c r="A27" s="271" t="s">
        <v>688</v>
      </c>
      <c r="B27" s="287">
        <v>263</v>
      </c>
      <c r="C27" s="274">
        <v>35867</v>
      </c>
      <c r="D27" s="288" t="s">
        <v>520</v>
      </c>
      <c r="E27" s="289" t="s">
        <v>508</v>
      </c>
      <c r="F27" s="276" t="s">
        <v>693</v>
      </c>
      <c r="G27" s="273">
        <v>0</v>
      </c>
      <c r="H27" s="22"/>
      <c r="I27" s="271">
        <v>20</v>
      </c>
      <c r="J27" s="272" t="s">
        <v>306</v>
      </c>
      <c r="K27" s="273">
        <f>IF(ISERROR(VLOOKUP(J27,'KAYIT LİSTESİ'!$B$4:$G$945,2,0)),"",(VLOOKUP(J27,'KAYIT LİSTESİ'!$B$4:$G$945,2,0)))</f>
        <v>380</v>
      </c>
      <c r="L27" s="274">
        <f>IF(ISERROR(VLOOKUP(J27,'KAYIT LİSTESİ'!$B$4:$G$945,3,0)),"",(VLOOKUP(J27,'KAYIT LİSTESİ'!$B$4:$G$945,3,0)))</f>
        <v>35431</v>
      </c>
      <c r="M27" s="275" t="str">
        <f>IF(ISERROR(VLOOKUP(J27,'KAYIT LİSTESİ'!$B$4:$G$945,4,0)),"",(VLOOKUP(J27,'KAYIT LİSTESİ'!$B$4:$G$945,4,0)))</f>
        <v>SALİH KORKMAZ</v>
      </c>
      <c r="N27" s="275" t="str">
        <f>IF(ISERROR(VLOOKUP(J27,'KAYIT LİSTESİ'!$B$4:$G$945,5,0)),"",(VLOOKUP(J27,'KAYIT LİSTESİ'!$B$4:$G$945,5,0)))</f>
        <v>MALATYA</v>
      </c>
      <c r="O27" s="276">
        <v>1513</v>
      </c>
      <c r="P27" s="286">
        <v>8</v>
      </c>
      <c r="R27" s="271" t="s">
        <v>688</v>
      </c>
      <c r="S27" s="287">
        <v>263</v>
      </c>
      <c r="T27" s="215">
        <v>43214</v>
      </c>
      <c r="U27" s="213">
        <v>75</v>
      </c>
      <c r="V27" s="277">
        <v>151220</v>
      </c>
      <c r="W27" s="286">
        <v>8</v>
      </c>
    </row>
    <row r="28" spans="1:23" s="19" customFormat="1" ht="50.25" customHeight="1">
      <c r="A28" s="271" t="s">
        <v>688</v>
      </c>
      <c r="B28" s="287">
        <v>403</v>
      </c>
      <c r="C28" s="274">
        <v>0</v>
      </c>
      <c r="D28" s="288">
        <v>0</v>
      </c>
      <c r="E28" s="289" t="s">
        <v>611</v>
      </c>
      <c r="F28" s="276" t="s">
        <v>691</v>
      </c>
      <c r="G28" s="273">
        <v>0</v>
      </c>
      <c r="H28" s="22"/>
      <c r="I28" s="271">
        <v>21</v>
      </c>
      <c r="J28" s="272" t="s">
        <v>307</v>
      </c>
      <c r="K28" s="273">
        <f>IF(ISERROR(VLOOKUP(J28,'KAYIT LİSTESİ'!$B$4:$G$945,2,0)),"",(VLOOKUP(J28,'KAYIT LİSTESİ'!$B$4:$G$945,2,0)))</f>
        <v>395</v>
      </c>
      <c r="L28" s="274">
        <f>IF(ISERROR(VLOOKUP(J28,'KAYIT LİSTESİ'!$B$4:$G$945,3,0)),"",(VLOOKUP(J28,'KAYIT LİSTESİ'!$B$4:$G$945,3,0)))</f>
        <v>35796</v>
      </c>
      <c r="M28" s="275" t="str">
        <f>IF(ISERROR(VLOOKUP(J28,'KAYIT LİSTESİ'!$B$4:$G$945,4,0)),"",(VLOOKUP(J28,'KAYIT LİSTESİ'!$B$4:$G$945,4,0)))</f>
        <v>MURAT ZENCİRCİ</v>
      </c>
      <c r="N28" s="275" t="str">
        <f>IF(ISERROR(VLOOKUP(J28,'KAYIT LİSTESİ'!$B$4:$G$945,5,0)),"",(VLOOKUP(J28,'KAYIT LİSTESİ'!$B$4:$G$945,5,0)))</f>
        <v>ARDAHAN</v>
      </c>
      <c r="O28" s="276">
        <v>1638</v>
      </c>
      <c r="P28" s="286">
        <v>15</v>
      </c>
      <c r="R28" s="271" t="s">
        <v>688</v>
      </c>
      <c r="S28" s="287">
        <v>403</v>
      </c>
      <c r="T28" s="215">
        <v>43314</v>
      </c>
      <c r="U28" s="213">
        <v>74</v>
      </c>
      <c r="V28" s="277">
        <v>163710</v>
      </c>
      <c r="W28" s="286">
        <v>15</v>
      </c>
    </row>
    <row r="29" spans="1:23" s="19" customFormat="1" ht="50.25" customHeight="1">
      <c r="A29" s="271" t="s">
        <v>688</v>
      </c>
      <c r="B29" s="287">
        <v>412</v>
      </c>
      <c r="C29" s="274">
        <v>0</v>
      </c>
      <c r="D29" s="288">
        <v>0</v>
      </c>
      <c r="E29" s="289" t="s">
        <v>613</v>
      </c>
      <c r="F29" s="276" t="s">
        <v>691</v>
      </c>
      <c r="G29" s="273">
        <v>0</v>
      </c>
      <c r="H29" s="22"/>
      <c r="I29" s="271">
        <v>22</v>
      </c>
      <c r="J29" s="272" t="s">
        <v>308</v>
      </c>
      <c r="K29" s="273">
        <f>IF(ISERROR(VLOOKUP(J29,'KAYIT LİSTESİ'!$B$4:$G$945,2,0)),"",(VLOOKUP(J29,'KAYIT LİSTESİ'!$B$4:$G$945,2,0)))</f>
        <v>412</v>
      </c>
      <c r="L29" s="274">
        <f>IF(ISERROR(VLOOKUP(J29,'KAYIT LİSTESİ'!$B$4:$G$945,3,0)),"",(VLOOKUP(J29,'KAYIT LİSTESİ'!$B$4:$G$945,3,0)))</f>
        <v>0</v>
      </c>
      <c r="M29" s="275">
        <f>IF(ISERROR(VLOOKUP(J29,'KAYIT LİSTESİ'!$B$4:$G$945,4,0)),"",(VLOOKUP(J29,'KAYIT LİSTESİ'!$B$4:$G$945,4,0)))</f>
        <v>0</v>
      </c>
      <c r="N29" s="275" t="str">
        <f>IF(ISERROR(VLOOKUP(J29,'KAYIT LİSTESİ'!$B$4:$G$945,5,0)),"",(VLOOKUP(J29,'KAYIT LİSTESİ'!$B$4:$G$945,5,0)))</f>
        <v>IĞDIR</v>
      </c>
      <c r="O29" s="276" t="s">
        <v>691</v>
      </c>
      <c r="P29" s="286"/>
      <c r="R29" s="271" t="s">
        <v>688</v>
      </c>
      <c r="S29" s="287">
        <v>412</v>
      </c>
      <c r="T29" s="215">
        <v>43414</v>
      </c>
      <c r="U29" s="213">
        <v>73</v>
      </c>
      <c r="V29" s="277" t="s">
        <v>691</v>
      </c>
      <c r="W29" s="286"/>
    </row>
    <row r="30" spans="1:21" s="19" customFormat="1" ht="50.25" customHeight="1">
      <c r="A30" s="26" t="s">
        <v>18</v>
      </c>
      <c r="B30" s="26"/>
      <c r="C30" s="26"/>
      <c r="D30" s="54"/>
      <c r="E30" s="47" t="s">
        <v>0</v>
      </c>
      <c r="F30" s="175" t="s">
        <v>1</v>
      </c>
      <c r="G30" s="23"/>
      <c r="H30" s="22"/>
      <c r="I30" s="27"/>
      <c r="J30" s="27"/>
      <c r="K30" s="27"/>
      <c r="L30" s="25"/>
      <c r="M30" s="50" t="s">
        <v>3</v>
      </c>
      <c r="N30" s="51" t="s">
        <v>3</v>
      </c>
      <c r="O30" s="171" t="s">
        <v>3</v>
      </c>
      <c r="P30" s="26"/>
      <c r="T30" s="215">
        <v>43714</v>
      </c>
      <c r="U30" s="213">
        <v>70</v>
      </c>
    </row>
    <row r="31" spans="1:21" s="19" customFormat="1" ht="50.25" customHeight="1">
      <c r="A31" s="23"/>
      <c r="B31" s="23"/>
      <c r="C31" s="21"/>
      <c r="D31" s="48"/>
      <c r="E31" s="48"/>
      <c r="F31" s="172"/>
      <c r="G31" s="24"/>
      <c r="H31" s="22"/>
      <c r="I31" s="23"/>
      <c r="J31" s="23"/>
      <c r="K31" s="23"/>
      <c r="L31" s="25"/>
      <c r="M31" s="52"/>
      <c r="N31" s="52"/>
      <c r="O31" s="172"/>
      <c r="P31" s="21"/>
      <c r="T31" s="215">
        <v>43834</v>
      </c>
      <c r="U31" s="213">
        <v>69</v>
      </c>
    </row>
    <row r="32" spans="1:21" s="19" customFormat="1" ht="50.25" customHeight="1">
      <c r="A32" s="23"/>
      <c r="B32" s="23"/>
      <c r="C32" s="21"/>
      <c r="D32" s="48"/>
      <c r="E32" s="48"/>
      <c r="F32" s="172"/>
      <c r="G32" s="24"/>
      <c r="H32" s="22"/>
      <c r="I32" s="23"/>
      <c r="J32" s="23"/>
      <c r="K32" s="23"/>
      <c r="L32" s="25"/>
      <c r="M32" s="52"/>
      <c r="N32" s="52"/>
      <c r="O32" s="172"/>
      <c r="P32" s="21"/>
      <c r="T32" s="215">
        <v>43954</v>
      </c>
      <c r="U32" s="213">
        <v>68</v>
      </c>
    </row>
    <row r="33" spans="8:21" ht="50.25" customHeight="1">
      <c r="H33" s="22"/>
      <c r="T33" s="215">
        <v>52614</v>
      </c>
      <c r="U33" s="213">
        <v>39</v>
      </c>
    </row>
    <row r="34" spans="8:21" ht="38.25" customHeight="1">
      <c r="H34" s="27" t="s">
        <v>2</v>
      </c>
      <c r="Q34" s="28"/>
      <c r="T34" s="215">
        <v>52814</v>
      </c>
      <c r="U34" s="213">
        <v>38</v>
      </c>
    </row>
    <row r="35" spans="20:21" ht="18" customHeight="1">
      <c r="T35" s="215">
        <v>53014</v>
      </c>
      <c r="U35" s="213">
        <v>37</v>
      </c>
    </row>
    <row r="36" spans="20:21" ht="18" customHeight="1">
      <c r="T36" s="215">
        <v>53214</v>
      </c>
      <c r="U36" s="213">
        <v>36</v>
      </c>
    </row>
    <row r="37" spans="20:21" ht="18" customHeight="1">
      <c r="T37" s="215">
        <v>53514</v>
      </c>
      <c r="U37" s="213">
        <v>35</v>
      </c>
    </row>
    <row r="38" spans="20:21" ht="18" customHeight="1">
      <c r="T38" s="215">
        <v>53814</v>
      </c>
      <c r="U38" s="213">
        <v>34</v>
      </c>
    </row>
    <row r="39" spans="20:21" ht="18" customHeight="1">
      <c r="T39" s="215">
        <v>54114</v>
      </c>
      <c r="U39" s="213">
        <v>33</v>
      </c>
    </row>
    <row r="40" spans="20:21" ht="18" customHeight="1">
      <c r="T40" s="215">
        <v>54414</v>
      </c>
      <c r="U40" s="213">
        <v>32</v>
      </c>
    </row>
    <row r="41" spans="20:21" ht="18" customHeight="1">
      <c r="T41" s="215">
        <v>54814</v>
      </c>
      <c r="U41" s="213">
        <v>31</v>
      </c>
    </row>
    <row r="42" spans="20:21" ht="18" customHeight="1">
      <c r="T42" s="215">
        <v>55214</v>
      </c>
      <c r="U42" s="213">
        <v>30</v>
      </c>
    </row>
    <row r="43" spans="20:21" ht="18" customHeight="1">
      <c r="T43" s="215">
        <v>55614</v>
      </c>
      <c r="U43" s="213">
        <v>29</v>
      </c>
    </row>
    <row r="44" spans="20:21" ht="18" customHeight="1">
      <c r="T44" s="215">
        <v>60014</v>
      </c>
      <c r="U44" s="213">
        <v>28</v>
      </c>
    </row>
    <row r="45" spans="20:21" ht="18" customHeight="1">
      <c r="T45" s="215">
        <v>60414</v>
      </c>
      <c r="U45" s="213">
        <v>27</v>
      </c>
    </row>
    <row r="46" spans="20:21" ht="18" customHeight="1">
      <c r="T46" s="215">
        <v>60814</v>
      </c>
      <c r="U46" s="213">
        <v>26</v>
      </c>
    </row>
    <row r="47" spans="20:21" ht="12.75">
      <c r="T47" s="215">
        <v>61214</v>
      </c>
      <c r="U47" s="213">
        <v>25</v>
      </c>
    </row>
    <row r="48" spans="20:21" ht="12.75">
      <c r="T48" s="215">
        <v>61614</v>
      </c>
      <c r="U48" s="213">
        <v>24</v>
      </c>
    </row>
    <row r="49" spans="20:21" ht="12.75">
      <c r="T49" s="215">
        <v>62014</v>
      </c>
      <c r="U49" s="213">
        <v>23</v>
      </c>
    </row>
    <row r="50" spans="20:21" ht="12.75">
      <c r="T50" s="215">
        <v>62414</v>
      </c>
      <c r="U50" s="213">
        <v>22</v>
      </c>
    </row>
    <row r="51" spans="20:21" ht="12.75">
      <c r="T51" s="215">
        <v>62814</v>
      </c>
      <c r="U51" s="213">
        <v>21</v>
      </c>
    </row>
    <row r="52" spans="20:21" ht="12.75">
      <c r="T52" s="215">
        <v>63214</v>
      </c>
      <c r="U52" s="213">
        <v>20</v>
      </c>
    </row>
    <row r="53" spans="20:21" ht="12.75">
      <c r="T53" s="215">
        <v>63614</v>
      </c>
      <c r="U53" s="213">
        <v>19</v>
      </c>
    </row>
    <row r="54" spans="20:21" ht="12.75">
      <c r="T54" s="215">
        <v>64014</v>
      </c>
      <c r="U54" s="213">
        <v>18</v>
      </c>
    </row>
    <row r="55" spans="20:21" ht="12.75">
      <c r="T55" s="215">
        <v>64414</v>
      </c>
      <c r="U55" s="213">
        <v>17</v>
      </c>
    </row>
    <row r="56" spans="20:21" ht="12.75">
      <c r="T56" s="215">
        <v>64814</v>
      </c>
      <c r="U56" s="213">
        <v>16</v>
      </c>
    </row>
    <row r="57" spans="20:21" ht="12.75">
      <c r="T57" s="215">
        <v>65214</v>
      </c>
      <c r="U57" s="213">
        <v>15</v>
      </c>
    </row>
    <row r="58" spans="20:21" ht="12.75">
      <c r="T58" s="215">
        <v>65614</v>
      </c>
      <c r="U58" s="213">
        <v>14</v>
      </c>
    </row>
    <row r="59" spans="20:21" ht="12.75">
      <c r="T59" s="215">
        <v>70014</v>
      </c>
      <c r="U59" s="213">
        <v>13</v>
      </c>
    </row>
    <row r="60" spans="20:21" ht="12.75">
      <c r="T60" s="215">
        <v>70414</v>
      </c>
      <c r="U60" s="213">
        <v>12</v>
      </c>
    </row>
    <row r="61" spans="20:21" ht="12.75">
      <c r="T61" s="215">
        <v>70914</v>
      </c>
      <c r="U61" s="213">
        <v>11</v>
      </c>
    </row>
    <row r="62" spans="20:21" ht="12.75">
      <c r="T62" s="215">
        <v>71414</v>
      </c>
      <c r="U62" s="213">
        <v>10</v>
      </c>
    </row>
    <row r="63" spans="20:21" ht="12.75">
      <c r="T63" s="215">
        <v>71914</v>
      </c>
      <c r="U63" s="213">
        <v>9</v>
      </c>
    </row>
    <row r="64" spans="20:21" ht="12.75">
      <c r="T64" s="215">
        <v>72414</v>
      </c>
      <c r="U64" s="213">
        <v>8</v>
      </c>
    </row>
    <row r="65" spans="20:21" ht="12.75">
      <c r="T65" s="215">
        <v>72914</v>
      </c>
      <c r="U65" s="213">
        <v>7</v>
      </c>
    </row>
    <row r="66" spans="20:21" ht="12.75">
      <c r="T66" s="215">
        <v>73414</v>
      </c>
      <c r="U66" s="213">
        <v>6</v>
      </c>
    </row>
    <row r="67" spans="20:21" ht="12.75">
      <c r="T67" s="215">
        <v>73914</v>
      </c>
      <c r="U67" s="213">
        <v>5</v>
      </c>
    </row>
    <row r="68" spans="20:21" ht="12.75">
      <c r="T68" s="215">
        <v>74414</v>
      </c>
      <c r="U68" s="213">
        <v>4</v>
      </c>
    </row>
    <row r="69" spans="20:21" ht="12.75">
      <c r="T69" s="215">
        <v>74914</v>
      </c>
      <c r="U69" s="213">
        <v>3</v>
      </c>
    </row>
    <row r="70" spans="20:21" ht="12.75">
      <c r="T70" s="215">
        <v>75414</v>
      </c>
      <c r="U70" s="213">
        <v>2</v>
      </c>
    </row>
    <row r="71" spans="20:21" ht="12.75">
      <c r="T71" s="215">
        <v>80014</v>
      </c>
      <c r="U71" s="213">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U100"/>
  <sheetViews>
    <sheetView view="pageBreakPreview" zoomScale="70" zoomScaleSheetLayoutView="70" zoomScalePageLayoutView="0" workbookViewId="0" topLeftCell="A18">
      <selection activeCell="Q58" sqref="Q58"/>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30.8515625" style="48" customWidth="1"/>
    <col min="6" max="6" width="14.421875" style="21" customWidth="1"/>
    <col min="7" max="7" width="7.57421875" style="24" customWidth="1"/>
    <col min="8" max="8" width="2.140625" style="21" customWidth="1"/>
    <col min="9" max="9" width="4.140625" style="23" customWidth="1"/>
    <col min="10" max="10" width="23.57421875" style="23" hidden="1" customWidth="1"/>
    <col min="11" max="11" width="6.57421875" style="23" customWidth="1"/>
    <col min="12" max="12" width="15.140625" style="25" bestFit="1" customWidth="1"/>
    <col min="13" max="13" width="20.421875" style="52" customWidth="1"/>
    <col min="14" max="14" width="30.57421875" style="52" customWidth="1"/>
    <col min="15" max="15" width="13.00390625" style="21" customWidth="1"/>
    <col min="16" max="16" width="7.7109375" style="21" customWidth="1"/>
    <col min="17" max="17" width="5.7109375" style="21" customWidth="1"/>
    <col min="18" max="19" width="9.140625" style="21" customWidth="1"/>
    <col min="20" max="20" width="9.140625" style="212" hidden="1" customWidth="1"/>
    <col min="21" max="21" width="9.140625" style="213" hidden="1" customWidth="1"/>
    <col min="22" max="16384" width="9.140625" style="21" customWidth="1"/>
  </cols>
  <sheetData>
    <row r="1" spans="1:21" s="10" customFormat="1" ht="53.25" customHeight="1">
      <c r="A1" s="446" t="str">
        <f>('YARIŞMA BİLGİLERİ'!A2)</f>
        <v>Türkiye Atletizm Federasyonu
Malatya Atletizm İl Temsilciliği</v>
      </c>
      <c r="B1" s="446"/>
      <c r="C1" s="446"/>
      <c r="D1" s="446"/>
      <c r="E1" s="446"/>
      <c r="F1" s="446"/>
      <c r="G1" s="446"/>
      <c r="H1" s="446"/>
      <c r="I1" s="446"/>
      <c r="J1" s="446"/>
      <c r="K1" s="446"/>
      <c r="L1" s="446"/>
      <c r="M1" s="446"/>
      <c r="N1" s="446"/>
      <c r="O1" s="446"/>
      <c r="P1" s="446"/>
      <c r="T1" s="211">
        <v>1370</v>
      </c>
      <c r="U1" s="210">
        <v>100</v>
      </c>
    </row>
    <row r="2" spans="1:21" s="10" customFormat="1" ht="24.75" customHeight="1">
      <c r="A2" s="459" t="str">
        <f>'YARIŞMA BİLGİLERİ'!F19</f>
        <v>9. Doğu ve Güneydoğu Anadolu Yaz Spor Oyunları</v>
      </c>
      <c r="B2" s="459"/>
      <c r="C2" s="459"/>
      <c r="D2" s="459"/>
      <c r="E2" s="459"/>
      <c r="F2" s="459"/>
      <c r="G2" s="459"/>
      <c r="H2" s="459"/>
      <c r="I2" s="459"/>
      <c r="J2" s="459"/>
      <c r="K2" s="459"/>
      <c r="L2" s="459"/>
      <c r="M2" s="459"/>
      <c r="N2" s="459"/>
      <c r="O2" s="459"/>
      <c r="P2" s="459"/>
      <c r="T2" s="211">
        <v>1374</v>
      </c>
      <c r="U2" s="210">
        <v>99</v>
      </c>
    </row>
    <row r="3" spans="1:21" s="12" customFormat="1" ht="21.75" customHeight="1">
      <c r="A3" s="460" t="s">
        <v>65</v>
      </c>
      <c r="B3" s="460"/>
      <c r="C3" s="460"/>
      <c r="D3" s="461" t="str">
        <f>'YARIŞMA PROGRAMI'!C13</f>
        <v>110 Metre Engelli</v>
      </c>
      <c r="E3" s="461"/>
      <c r="F3" s="462"/>
      <c r="G3" s="462"/>
      <c r="H3" s="11"/>
      <c r="I3" s="454"/>
      <c r="J3" s="454"/>
      <c r="K3" s="454"/>
      <c r="L3" s="454"/>
      <c r="M3" s="206" t="s">
        <v>197</v>
      </c>
      <c r="N3" s="452" t="str">
        <f>'YARIŞMA PROGRAMI'!E13</f>
        <v>Batuhan Buğra ERUGUN  13.96</v>
      </c>
      <c r="O3" s="452"/>
      <c r="P3" s="452"/>
      <c r="T3" s="211">
        <v>1378</v>
      </c>
      <c r="U3" s="210">
        <v>98</v>
      </c>
    </row>
    <row r="4" spans="1:21" s="12" customFormat="1" ht="17.25" customHeight="1">
      <c r="A4" s="465" t="s">
        <v>55</v>
      </c>
      <c r="B4" s="465"/>
      <c r="C4" s="465"/>
      <c r="D4" s="466" t="str">
        <f>'YARIŞMA BİLGİLERİ'!F21</f>
        <v>Erkekler</v>
      </c>
      <c r="E4" s="466"/>
      <c r="F4" s="29"/>
      <c r="G4" s="29"/>
      <c r="H4" s="29"/>
      <c r="I4" s="29"/>
      <c r="J4" s="29"/>
      <c r="K4" s="29"/>
      <c r="L4" s="30"/>
      <c r="M4" s="75" t="s">
        <v>63</v>
      </c>
      <c r="N4" s="453" t="str">
        <f>'YARIŞMA PROGRAMI'!B13</f>
        <v>30 Ağustos 2014 - 09.30</v>
      </c>
      <c r="O4" s="453"/>
      <c r="P4" s="453"/>
      <c r="T4" s="211">
        <v>1382</v>
      </c>
      <c r="U4" s="210">
        <v>97</v>
      </c>
    </row>
    <row r="5" spans="1:21" s="10" customFormat="1" ht="19.5" customHeight="1">
      <c r="A5" s="13"/>
      <c r="B5" s="13"/>
      <c r="C5" s="14"/>
      <c r="D5" s="15"/>
      <c r="E5" s="16"/>
      <c r="F5" s="16"/>
      <c r="G5" s="16"/>
      <c r="H5" s="16"/>
      <c r="I5" s="13"/>
      <c r="J5" s="13"/>
      <c r="K5" s="13"/>
      <c r="L5" s="17"/>
      <c r="M5" s="18"/>
      <c r="N5" s="451">
        <f ca="1">NOW()</f>
        <v>41881.60047048611</v>
      </c>
      <c r="O5" s="451"/>
      <c r="P5" s="451"/>
      <c r="T5" s="211">
        <v>1386</v>
      </c>
      <c r="U5" s="210">
        <v>96</v>
      </c>
    </row>
    <row r="6" spans="1:21" s="19" customFormat="1" ht="24.75" customHeight="1">
      <c r="A6" s="467" t="s">
        <v>12</v>
      </c>
      <c r="B6" s="456" t="s">
        <v>50</v>
      </c>
      <c r="C6" s="458" t="s">
        <v>62</v>
      </c>
      <c r="D6" s="455" t="s">
        <v>14</v>
      </c>
      <c r="E6" s="455" t="s">
        <v>219</v>
      </c>
      <c r="F6" s="455" t="s">
        <v>15</v>
      </c>
      <c r="G6" s="463" t="s">
        <v>135</v>
      </c>
      <c r="I6" s="227" t="s">
        <v>16</v>
      </c>
      <c r="J6" s="228"/>
      <c r="K6" s="228"/>
      <c r="L6" s="228"/>
      <c r="M6" s="231" t="s">
        <v>193</v>
      </c>
      <c r="N6" s="232"/>
      <c r="O6" s="228"/>
      <c r="P6" s="229"/>
      <c r="T6" s="212">
        <v>1390</v>
      </c>
      <c r="U6" s="213">
        <v>95</v>
      </c>
    </row>
    <row r="7" spans="1:21" ht="26.25" customHeight="1">
      <c r="A7" s="467"/>
      <c r="B7" s="457"/>
      <c r="C7" s="458"/>
      <c r="D7" s="455"/>
      <c r="E7" s="455"/>
      <c r="F7" s="455"/>
      <c r="G7" s="464"/>
      <c r="H7" s="20"/>
      <c r="I7" s="46" t="s">
        <v>12</v>
      </c>
      <c r="J7" s="43" t="s">
        <v>51</v>
      </c>
      <c r="K7" s="43" t="s">
        <v>50</v>
      </c>
      <c r="L7" s="44" t="s">
        <v>13</v>
      </c>
      <c r="M7" s="45" t="s">
        <v>14</v>
      </c>
      <c r="N7" s="45" t="s">
        <v>219</v>
      </c>
      <c r="O7" s="43" t="s">
        <v>15</v>
      </c>
      <c r="P7" s="43" t="s">
        <v>27</v>
      </c>
      <c r="T7" s="212">
        <v>1394</v>
      </c>
      <c r="U7" s="213">
        <v>94</v>
      </c>
    </row>
    <row r="8" spans="1:21" s="19" customFormat="1" ht="36" customHeight="1">
      <c r="A8" s="271">
        <v>1</v>
      </c>
      <c r="B8" s="287">
        <v>383</v>
      </c>
      <c r="C8" s="274">
        <v>35431</v>
      </c>
      <c r="D8" s="288" t="s">
        <v>581</v>
      </c>
      <c r="E8" s="289" t="s">
        <v>579</v>
      </c>
      <c r="F8" s="276">
        <v>1653</v>
      </c>
      <c r="G8" s="273">
        <v>22</v>
      </c>
      <c r="H8" s="22"/>
      <c r="I8" s="271">
        <v>1</v>
      </c>
      <c r="J8" s="272" t="s">
        <v>460</v>
      </c>
      <c r="K8" s="273">
        <f>IF(ISERROR(VLOOKUP(J8,'KAYIT LİSTESİ'!$B$4:$G$945,2,0)),"",(VLOOKUP(J8,'KAYIT LİSTESİ'!$B$4:$G$945,2,0)))</f>
        <v>406</v>
      </c>
      <c r="L8" s="274">
        <f>IF(ISERROR(VLOOKUP(J8,'KAYIT LİSTESİ'!$B$4:$G$945,3,0)),"",(VLOOKUP(J8,'KAYIT LİSTESİ'!$B$4:$G$945,3,0)))</f>
        <v>35718</v>
      </c>
      <c r="M8" s="275" t="str">
        <f>IF(ISERROR(VLOOKUP(J8,'KAYIT LİSTESİ'!$B$4:$G$945,4,0)),"",(VLOOKUP(J8,'KAYIT LİSTESİ'!$B$4:$G$945,4,0)))</f>
        <v>EMRAH YANIK</v>
      </c>
      <c r="N8" s="275" t="str">
        <f>IF(ISERROR(VLOOKUP(J8,'KAYIT LİSTESİ'!$B$4:$G$945,5,0)),"",(VLOOKUP(J8,'KAYIT LİSTESİ'!$B$4:$G$945,5,0)))</f>
        <v>IĞDIR</v>
      </c>
      <c r="O8" s="276">
        <v>1868</v>
      </c>
      <c r="P8" s="286">
        <v>1</v>
      </c>
      <c r="T8" s="212">
        <v>1398</v>
      </c>
      <c r="U8" s="213">
        <v>93</v>
      </c>
    </row>
    <row r="9" spans="1:21" s="19" customFormat="1" ht="36" customHeight="1">
      <c r="A9" s="271">
        <v>2</v>
      </c>
      <c r="B9" s="287">
        <v>375</v>
      </c>
      <c r="C9" s="274">
        <v>35706</v>
      </c>
      <c r="D9" s="288" t="s">
        <v>639</v>
      </c>
      <c r="E9" s="289" t="s">
        <v>236</v>
      </c>
      <c r="F9" s="276">
        <v>1865</v>
      </c>
      <c r="G9" s="273">
        <v>21</v>
      </c>
      <c r="H9" s="22"/>
      <c r="I9" s="271">
        <v>2</v>
      </c>
      <c r="J9" s="272" t="s">
        <v>462</v>
      </c>
      <c r="K9" s="273">
        <f>IF(ISERROR(VLOOKUP(J9,'KAYIT LİSTESİ'!$B$4:$G$945,2,0)),"",(VLOOKUP(J9,'KAYIT LİSTESİ'!$B$4:$G$945,2,0)))</f>
        <v>323</v>
      </c>
      <c r="L9" s="274">
        <f>IF(ISERROR(VLOOKUP(J9,'KAYIT LİSTESİ'!$B$4:$G$945,3,0)),"",(VLOOKUP(J9,'KAYIT LİSTESİ'!$B$4:$G$945,3,0)))</f>
        <v>35947</v>
      </c>
      <c r="M9" s="275" t="str">
        <f>IF(ISERROR(VLOOKUP(J9,'KAYIT LİSTESİ'!$B$4:$G$945,4,0)),"",(VLOOKUP(J9,'KAYIT LİSTESİ'!$B$4:$G$945,4,0)))</f>
        <v>BİRHAN UÇAR</v>
      </c>
      <c r="N9" s="275" t="str">
        <f>IF(ISERROR(VLOOKUP(J9,'KAYIT LİSTESİ'!$B$4:$G$945,5,0)),"",(VLOOKUP(J9,'KAYIT LİSTESİ'!$B$4:$G$945,5,0)))</f>
        <v>KARS</v>
      </c>
      <c r="O9" s="276">
        <v>2038</v>
      </c>
      <c r="P9" s="286">
        <v>2</v>
      </c>
      <c r="T9" s="212">
        <v>1402</v>
      </c>
      <c r="U9" s="213">
        <v>92</v>
      </c>
    </row>
    <row r="10" spans="1:21" s="19" customFormat="1" ht="36" customHeight="1">
      <c r="A10" s="271">
        <v>3</v>
      </c>
      <c r="B10" s="287">
        <v>406</v>
      </c>
      <c r="C10" s="274">
        <v>35718</v>
      </c>
      <c r="D10" s="288" t="s">
        <v>614</v>
      </c>
      <c r="E10" s="289" t="s">
        <v>613</v>
      </c>
      <c r="F10" s="276">
        <v>1868</v>
      </c>
      <c r="G10" s="273">
        <v>20</v>
      </c>
      <c r="H10" s="22"/>
      <c r="I10" s="271">
        <v>3</v>
      </c>
      <c r="J10" s="272" t="s">
        <v>463</v>
      </c>
      <c r="K10" s="273">
        <f>IF(ISERROR(VLOOKUP(J10,'KAYIT LİSTESİ'!$B$4:$G$945,2,0)),"",(VLOOKUP(J10,'KAYIT LİSTESİ'!$B$4:$G$945,2,0)))</f>
        <v>287</v>
      </c>
      <c r="L10" s="274">
        <f>IF(ISERROR(VLOOKUP(J10,'KAYIT LİSTESİ'!$B$4:$G$945,3,0)),"",(VLOOKUP(J10,'KAYIT LİSTESİ'!$B$4:$G$945,3,0)))</f>
        <v>35796</v>
      </c>
      <c r="M10" s="275" t="str">
        <f>IF(ISERROR(VLOOKUP(J10,'KAYIT LİSTESİ'!$B$4:$G$945,4,0)),"",(VLOOKUP(J10,'KAYIT LİSTESİ'!$B$4:$G$945,4,0)))</f>
        <v>YUSUF YOLDAŞ</v>
      </c>
      <c r="N10" s="275" t="str">
        <f>IF(ISERROR(VLOOKUP(J10,'KAYIT LİSTESİ'!$B$4:$G$945,5,0)),"",(VLOOKUP(J10,'KAYIT LİSTESİ'!$B$4:$G$945,5,0)))</f>
        <v>TUNCELİ</v>
      </c>
      <c r="O10" s="276">
        <v>2164</v>
      </c>
      <c r="P10" s="286">
        <v>5</v>
      </c>
      <c r="T10" s="212">
        <v>1406</v>
      </c>
      <c r="U10" s="213">
        <v>91</v>
      </c>
    </row>
    <row r="11" spans="1:21" s="19" customFormat="1" ht="36" customHeight="1">
      <c r="A11" s="271">
        <v>4</v>
      </c>
      <c r="B11" s="287">
        <v>361</v>
      </c>
      <c r="C11" s="274">
        <v>35740</v>
      </c>
      <c r="D11" s="288" t="s">
        <v>539</v>
      </c>
      <c r="E11" s="289" t="s">
        <v>547</v>
      </c>
      <c r="F11" s="276">
        <v>1872</v>
      </c>
      <c r="G11" s="273">
        <v>19</v>
      </c>
      <c r="H11" s="22"/>
      <c r="I11" s="271">
        <v>4</v>
      </c>
      <c r="J11" s="272" t="s">
        <v>464</v>
      </c>
      <c r="K11" s="273">
        <f>IF(ISERROR(VLOOKUP(J11,'KAYIT LİSTESİ'!$B$4:$G$945,2,0)),"",(VLOOKUP(J11,'KAYIT LİSTESİ'!$B$4:$G$945,2,0)))</f>
        <v>397</v>
      </c>
      <c r="L11" s="274">
        <f>IF(ISERROR(VLOOKUP(J11,'KAYIT LİSTESİ'!$B$4:$G$945,3,0)),"",(VLOOKUP(J11,'KAYIT LİSTESİ'!$B$4:$G$945,3,0)))</f>
        <v>35796</v>
      </c>
      <c r="M11" s="275" t="str">
        <f>IF(ISERROR(VLOOKUP(J11,'KAYIT LİSTESİ'!$B$4:$G$945,4,0)),"",(VLOOKUP(J11,'KAYIT LİSTESİ'!$B$4:$G$945,4,0)))</f>
        <v>MEVLÜT ÇETİNTAŞ</v>
      </c>
      <c r="N11" s="275" t="str">
        <f>IF(ISERROR(VLOOKUP(J11,'KAYIT LİSTESİ'!$B$4:$G$945,5,0)),"",(VLOOKUP(J11,'KAYIT LİSTESİ'!$B$4:$G$945,5,0)))</f>
        <v>ŞANLIURFA</v>
      </c>
      <c r="O11" s="276">
        <v>2111</v>
      </c>
      <c r="P11" s="286">
        <v>3</v>
      </c>
      <c r="T11" s="212">
        <v>1410</v>
      </c>
      <c r="U11" s="213">
        <v>90</v>
      </c>
    </row>
    <row r="12" spans="1:21" s="19" customFormat="1" ht="36" customHeight="1">
      <c r="A12" s="271">
        <v>5</v>
      </c>
      <c r="B12" s="287">
        <v>316</v>
      </c>
      <c r="C12" s="274">
        <v>35614</v>
      </c>
      <c r="D12" s="288" t="s">
        <v>370</v>
      </c>
      <c r="E12" s="289" t="s">
        <v>376</v>
      </c>
      <c r="F12" s="276">
        <v>1912</v>
      </c>
      <c r="G12" s="273">
        <v>18</v>
      </c>
      <c r="H12" s="22"/>
      <c r="I12" s="271">
        <v>5</v>
      </c>
      <c r="J12" s="272" t="s">
        <v>465</v>
      </c>
      <c r="K12" s="273">
        <f>IF(ISERROR(VLOOKUP(J12,'KAYIT LİSTESİ'!$B$4:$G$945,2,0)),"",(VLOOKUP(J12,'KAYIT LİSTESİ'!$B$4:$G$945,2,0)))</f>
        <v>354</v>
      </c>
      <c r="L12" s="274">
        <f>IF(ISERROR(VLOOKUP(J12,'KAYIT LİSTESİ'!$B$4:$G$945,3,0)),"",(VLOOKUP(J12,'KAYIT LİSTESİ'!$B$4:$G$945,3,0)))</f>
        <v>36528</v>
      </c>
      <c r="M12" s="275" t="str">
        <f>IF(ISERROR(VLOOKUP(J12,'KAYIT LİSTESİ'!$B$4:$G$945,4,0)),"",(VLOOKUP(J12,'KAYIT LİSTESİ'!$B$4:$G$945,4,0)))</f>
        <v>Suleyman KURUCA</v>
      </c>
      <c r="N12" s="275" t="str">
        <f>IF(ISERROR(VLOOKUP(J12,'KAYIT LİSTESİ'!$B$4:$G$945,5,0)),"",(VLOOKUP(J12,'KAYIT LİSTESİ'!$B$4:$G$945,5,0)))</f>
        <v>ERZURUM</v>
      </c>
      <c r="O12" s="276">
        <v>2296</v>
      </c>
      <c r="P12" s="286">
        <v>6</v>
      </c>
      <c r="T12" s="212">
        <v>1414</v>
      </c>
      <c r="U12" s="213">
        <v>89</v>
      </c>
    </row>
    <row r="13" spans="1:21" s="19" customFormat="1" ht="36" customHeight="1">
      <c r="A13" s="271">
        <v>6</v>
      </c>
      <c r="B13" s="287">
        <v>294</v>
      </c>
      <c r="C13" s="274">
        <v>36264</v>
      </c>
      <c r="D13" s="288" t="s">
        <v>345</v>
      </c>
      <c r="E13" s="289" t="s">
        <v>351</v>
      </c>
      <c r="F13" s="276">
        <v>1926</v>
      </c>
      <c r="G13" s="273">
        <v>17</v>
      </c>
      <c r="H13" s="22"/>
      <c r="I13" s="271">
        <v>6</v>
      </c>
      <c r="J13" s="272" t="s">
        <v>466</v>
      </c>
      <c r="K13" s="273">
        <f>IF(ISERROR(VLOOKUP(J13,'KAYIT LİSTESİ'!$B$4:$G$945,2,0)),"",(VLOOKUP(J13,'KAYIT LİSTESİ'!$B$4:$G$945,2,0)))</f>
        <v>332</v>
      </c>
      <c r="L13" s="274">
        <f>IF(ISERROR(VLOOKUP(J13,'KAYIT LİSTESİ'!$B$4:$G$945,3,0)),"",(VLOOKUP(J13,'KAYIT LİSTESİ'!$B$4:$G$945,3,0)))</f>
        <v>36827</v>
      </c>
      <c r="M13" s="275" t="str">
        <f>IF(ISERROR(VLOOKUP(J13,'KAYIT LİSTESİ'!$B$4:$G$945,4,0)),"",(VLOOKUP(J13,'KAYIT LİSTESİ'!$B$4:$G$945,4,0)))</f>
        <v>YUNUS EMRE KORKMAZ</v>
      </c>
      <c r="N13" s="275" t="str">
        <f>IF(ISERROR(VLOOKUP(J13,'KAYIT LİSTESİ'!$B$4:$G$945,5,0)),"",(VLOOKUP(J13,'KAYIT LİSTESİ'!$B$4:$G$945,5,0)))</f>
        <v>ERZİNCAN</v>
      </c>
      <c r="O13" s="276">
        <v>2116</v>
      </c>
      <c r="P13" s="286">
        <v>4</v>
      </c>
      <c r="T13" s="212">
        <v>1418</v>
      </c>
      <c r="U13" s="213">
        <v>88</v>
      </c>
    </row>
    <row r="14" spans="1:21" s="19" customFormat="1" ht="36" customHeight="1">
      <c r="A14" s="271">
        <v>7</v>
      </c>
      <c r="B14" s="287">
        <v>280</v>
      </c>
      <c r="C14" s="274">
        <v>36526</v>
      </c>
      <c r="D14" s="288" t="s">
        <v>328</v>
      </c>
      <c r="E14" s="289" t="s">
        <v>333</v>
      </c>
      <c r="F14" s="276">
        <v>1956</v>
      </c>
      <c r="G14" s="273">
        <v>16</v>
      </c>
      <c r="H14" s="22"/>
      <c r="I14" s="271"/>
      <c r="J14" s="272" t="s">
        <v>467</v>
      </c>
      <c r="K14" s="273">
        <f>IF(ISERROR(VLOOKUP(J14,'KAYIT LİSTESİ'!$B$4:$G$945,2,0)),"",(VLOOKUP(J14,'KAYIT LİSTESİ'!$B$4:$G$945,2,0)))</f>
      </c>
      <c r="L14" s="274">
        <f>IF(ISERROR(VLOOKUP(J14,'KAYIT LİSTESİ'!$B$4:$G$945,3,0)),"",(VLOOKUP(J14,'KAYIT LİSTESİ'!$B$4:$G$945,3,0)))</f>
      </c>
      <c r="M14" s="275">
        <f>IF(ISERROR(VLOOKUP(J14,'KAYIT LİSTESİ'!$B$4:$G$945,4,0)),"",(VLOOKUP(J14,'KAYIT LİSTESİ'!$B$4:$G$945,4,0)))</f>
      </c>
      <c r="N14" s="275">
        <f>IF(ISERROR(VLOOKUP(J14,'KAYIT LİSTESİ'!$B$4:$G$945,5,0)),"",(VLOOKUP(J14,'KAYIT LİSTESİ'!$B$4:$G$945,5,0)))</f>
      </c>
      <c r="O14" s="276"/>
      <c r="P14" s="286"/>
      <c r="T14" s="212"/>
      <c r="U14" s="213"/>
    </row>
    <row r="15" spans="1:21" s="19" customFormat="1" ht="36" customHeight="1">
      <c r="A15" s="271">
        <v>8</v>
      </c>
      <c r="B15" s="287">
        <v>302</v>
      </c>
      <c r="C15" s="274">
        <v>36526</v>
      </c>
      <c r="D15" s="288" t="s">
        <v>352</v>
      </c>
      <c r="E15" s="289" t="s">
        <v>357</v>
      </c>
      <c r="F15" s="276">
        <v>1966</v>
      </c>
      <c r="G15" s="273">
        <v>15</v>
      </c>
      <c r="H15" s="22"/>
      <c r="I15" s="271"/>
      <c r="J15" s="272" t="s">
        <v>468</v>
      </c>
      <c r="K15" s="273">
        <f>IF(ISERROR(VLOOKUP(J15,'KAYIT LİSTESİ'!$B$4:$G$945,2,0)),"",(VLOOKUP(J15,'KAYIT LİSTESİ'!$B$4:$G$945,2,0)))</f>
      </c>
      <c r="L15" s="274">
        <f>IF(ISERROR(VLOOKUP(J15,'KAYIT LİSTESİ'!$B$4:$G$945,3,0)),"",(VLOOKUP(J15,'KAYIT LİSTESİ'!$B$4:$G$945,3,0)))</f>
      </c>
      <c r="M15" s="275">
        <f>IF(ISERROR(VLOOKUP(J15,'KAYIT LİSTESİ'!$B$4:$G$945,4,0)),"",(VLOOKUP(J15,'KAYIT LİSTESİ'!$B$4:$G$945,4,0)))</f>
      </c>
      <c r="N15" s="275">
        <f>IF(ISERROR(VLOOKUP(J15,'KAYIT LİSTESİ'!$B$4:$G$945,5,0)),"",(VLOOKUP(J15,'KAYIT LİSTESİ'!$B$4:$G$945,5,0)))</f>
      </c>
      <c r="O15" s="276"/>
      <c r="P15" s="286"/>
      <c r="T15" s="212"/>
      <c r="U15" s="213"/>
    </row>
    <row r="16" spans="1:21" s="19" customFormat="1" ht="36" customHeight="1">
      <c r="A16" s="271">
        <v>9</v>
      </c>
      <c r="B16" s="287">
        <v>368</v>
      </c>
      <c r="C16" s="274">
        <v>35708</v>
      </c>
      <c r="D16" s="288" t="s">
        <v>549</v>
      </c>
      <c r="E16" s="289" t="s">
        <v>554</v>
      </c>
      <c r="F16" s="276">
        <v>2022</v>
      </c>
      <c r="G16" s="273">
        <v>14</v>
      </c>
      <c r="H16" s="22"/>
      <c r="I16" s="227" t="s">
        <v>17</v>
      </c>
      <c r="J16" s="228"/>
      <c r="K16" s="228"/>
      <c r="L16" s="228"/>
      <c r="M16" s="231" t="s">
        <v>193</v>
      </c>
      <c r="N16" s="232"/>
      <c r="O16" s="228"/>
      <c r="P16" s="229"/>
      <c r="T16" s="212">
        <v>1430</v>
      </c>
      <c r="U16" s="213">
        <v>85</v>
      </c>
    </row>
    <row r="17" spans="1:21" s="19" customFormat="1" ht="36" customHeight="1">
      <c r="A17" s="271">
        <v>10</v>
      </c>
      <c r="B17" s="287">
        <v>323</v>
      </c>
      <c r="C17" s="274">
        <v>35947</v>
      </c>
      <c r="D17" s="288" t="s">
        <v>378</v>
      </c>
      <c r="E17" s="289" t="s">
        <v>383</v>
      </c>
      <c r="F17" s="276">
        <v>2038</v>
      </c>
      <c r="G17" s="273">
        <v>13</v>
      </c>
      <c r="H17" s="22"/>
      <c r="I17" s="46" t="s">
        <v>12</v>
      </c>
      <c r="J17" s="43" t="s">
        <v>51</v>
      </c>
      <c r="K17" s="43" t="s">
        <v>50</v>
      </c>
      <c r="L17" s="44" t="s">
        <v>13</v>
      </c>
      <c r="M17" s="45" t="s">
        <v>14</v>
      </c>
      <c r="N17" s="45" t="s">
        <v>219</v>
      </c>
      <c r="O17" s="43" t="s">
        <v>15</v>
      </c>
      <c r="P17" s="43" t="s">
        <v>27</v>
      </c>
      <c r="T17" s="212">
        <v>1435</v>
      </c>
      <c r="U17" s="213">
        <v>84</v>
      </c>
    </row>
    <row r="18" spans="1:21" s="19" customFormat="1" ht="36" customHeight="1">
      <c r="A18" s="271">
        <v>11</v>
      </c>
      <c r="B18" s="287">
        <v>265</v>
      </c>
      <c r="C18" s="274">
        <v>36261</v>
      </c>
      <c r="D18" s="288" t="s">
        <v>312</v>
      </c>
      <c r="E18" s="289" t="s">
        <v>509</v>
      </c>
      <c r="F18" s="276">
        <v>2047</v>
      </c>
      <c r="G18" s="273">
        <v>12</v>
      </c>
      <c r="H18" s="22"/>
      <c r="I18" s="271">
        <v>1</v>
      </c>
      <c r="J18" s="272" t="s">
        <v>469</v>
      </c>
      <c r="K18" s="273">
        <f>IF(ISERROR(VLOOKUP(J18,'KAYIT LİSTESİ'!$B$4:$G$945,2,0)),"",(VLOOKUP(J18,'KAYIT LİSTESİ'!$B$4:$G$945,2,0)))</f>
        <v>280</v>
      </c>
      <c r="L18" s="274">
        <f>IF(ISERROR(VLOOKUP(J18,'KAYIT LİSTESİ'!$B$4:$G$945,3,0)),"",(VLOOKUP(J18,'KAYIT LİSTESİ'!$B$4:$G$945,3,0)))</f>
        <v>36526</v>
      </c>
      <c r="M18" s="275" t="str">
        <f>IF(ISERROR(VLOOKUP(J18,'KAYIT LİSTESİ'!$B$4:$G$945,4,0)),"",(VLOOKUP(J18,'KAYIT LİSTESİ'!$B$4:$G$945,4,0)))</f>
        <v>MUSTAFA BUDAK</v>
      </c>
      <c r="N18" s="275" t="str">
        <f>IF(ISERROR(VLOOKUP(J18,'KAYIT LİSTESİ'!$B$4:$G$945,5,0)),"",(VLOOKUP(J18,'KAYIT LİSTESİ'!$B$4:$G$945,5,0)))</f>
        <v>MUŞ</v>
      </c>
      <c r="O18" s="276">
        <v>1956</v>
      </c>
      <c r="P18" s="286">
        <v>2</v>
      </c>
      <c r="T18" s="212">
        <v>1440</v>
      </c>
      <c r="U18" s="213">
        <v>83</v>
      </c>
    </row>
    <row r="19" spans="1:21" s="19" customFormat="1" ht="36" customHeight="1">
      <c r="A19" s="271">
        <v>12</v>
      </c>
      <c r="B19" s="287">
        <v>346</v>
      </c>
      <c r="C19" s="274">
        <v>36784</v>
      </c>
      <c r="D19" s="288" t="s">
        <v>401</v>
      </c>
      <c r="E19" s="289" t="s">
        <v>409</v>
      </c>
      <c r="F19" s="276">
        <v>2052</v>
      </c>
      <c r="G19" s="273">
        <v>11</v>
      </c>
      <c r="H19" s="22"/>
      <c r="I19" s="271">
        <v>2</v>
      </c>
      <c r="J19" s="272" t="s">
        <v>470</v>
      </c>
      <c r="K19" s="273">
        <f>IF(ISERROR(VLOOKUP(J19,'KAYIT LİSTESİ'!$B$4:$G$945,2,0)),"",(VLOOKUP(J19,'KAYIT LİSTESİ'!$B$4:$G$945,2,0)))</f>
        <v>316</v>
      </c>
      <c r="L19" s="274">
        <f>IF(ISERROR(VLOOKUP(J19,'KAYIT LİSTESİ'!$B$4:$G$945,3,0)),"",(VLOOKUP(J19,'KAYIT LİSTESİ'!$B$4:$G$945,3,0)))</f>
        <v>35614</v>
      </c>
      <c r="M19" s="275" t="str">
        <f>IF(ISERROR(VLOOKUP(J19,'KAYIT LİSTESİ'!$B$4:$G$945,4,0)),"",(VLOOKUP(J19,'KAYIT LİSTESİ'!$B$4:$G$945,4,0)))</f>
        <v>SELİM KARDAŞ</v>
      </c>
      <c r="N19" s="275" t="str">
        <f>IF(ISERROR(VLOOKUP(J19,'KAYIT LİSTESİ'!$B$4:$G$945,5,0)),"",(VLOOKUP(J19,'KAYIT LİSTESİ'!$B$4:$G$945,5,0)))</f>
        <v>MARDİN</v>
      </c>
      <c r="O19" s="276">
        <v>1912</v>
      </c>
      <c r="P19" s="286">
        <v>1</v>
      </c>
      <c r="T19" s="212">
        <v>1445</v>
      </c>
      <c r="U19" s="213">
        <v>82</v>
      </c>
    </row>
    <row r="20" spans="1:21" s="19" customFormat="1" ht="36" customHeight="1">
      <c r="A20" s="271">
        <v>13</v>
      </c>
      <c r="B20" s="287">
        <v>251</v>
      </c>
      <c r="C20" s="274">
        <v>36429</v>
      </c>
      <c r="D20" s="288" t="s">
        <v>270</v>
      </c>
      <c r="E20" s="289" t="s">
        <v>562</v>
      </c>
      <c r="F20" s="378">
        <v>20621</v>
      </c>
      <c r="G20" s="273">
        <v>10</v>
      </c>
      <c r="H20" s="22"/>
      <c r="I20" s="271">
        <v>3</v>
      </c>
      <c r="J20" s="272" t="s">
        <v>471</v>
      </c>
      <c r="K20" s="273">
        <f>IF(ISERROR(VLOOKUP(J20,'KAYIT LİSTESİ'!$B$4:$G$945,2,0)),"",(VLOOKUP(J20,'KAYIT LİSTESİ'!$B$4:$G$945,2,0)))</f>
        <v>368</v>
      </c>
      <c r="L20" s="274">
        <f>IF(ISERROR(VLOOKUP(J20,'KAYIT LİSTESİ'!$B$4:$G$945,3,0)),"",(VLOOKUP(J20,'KAYIT LİSTESİ'!$B$4:$G$945,3,0)))</f>
        <v>35708</v>
      </c>
      <c r="M20" s="275" t="str">
        <f>IF(ISERROR(VLOOKUP(J20,'KAYIT LİSTESİ'!$B$4:$G$945,4,0)),"",(VLOOKUP(J20,'KAYIT LİSTESİ'!$B$4:$G$945,4,0)))</f>
        <v>SUAT TEMEL</v>
      </c>
      <c r="N20" s="275" t="str">
        <f>IF(ISERROR(VLOOKUP(J20,'KAYIT LİSTESİ'!$B$4:$G$945,5,0)),"",(VLOOKUP(J20,'KAYIT LİSTESİ'!$B$4:$G$945,5,0)))</f>
        <v>HAKKARİ</v>
      </c>
      <c r="O20" s="276">
        <v>2022</v>
      </c>
      <c r="P20" s="286">
        <v>4</v>
      </c>
      <c r="T20" s="212">
        <v>1450</v>
      </c>
      <c r="U20" s="213">
        <v>81</v>
      </c>
    </row>
    <row r="21" spans="1:21" s="19" customFormat="1" ht="36" customHeight="1">
      <c r="A21" s="271">
        <v>14</v>
      </c>
      <c r="B21" s="287">
        <v>273</v>
      </c>
      <c r="C21" s="274">
        <v>35874</v>
      </c>
      <c r="D21" s="288" t="s">
        <v>321</v>
      </c>
      <c r="E21" s="289" t="s">
        <v>510</v>
      </c>
      <c r="F21" s="378">
        <v>20629</v>
      </c>
      <c r="G21" s="273">
        <v>9</v>
      </c>
      <c r="H21" s="22"/>
      <c r="I21" s="271">
        <v>4</v>
      </c>
      <c r="J21" s="272" t="s">
        <v>472</v>
      </c>
      <c r="K21" s="273">
        <f>IF(ISERROR(VLOOKUP(J21,'KAYIT LİSTESİ'!$B$4:$G$945,2,0)),"",(VLOOKUP(J21,'KAYIT LİSTESİ'!$B$4:$G$945,2,0)))</f>
        <v>302</v>
      </c>
      <c r="L21" s="274">
        <f>IF(ISERROR(VLOOKUP(J21,'KAYIT LİSTESİ'!$B$4:$G$945,3,0)),"",(VLOOKUP(J21,'KAYIT LİSTESİ'!$B$4:$G$945,3,0)))</f>
        <v>36526</v>
      </c>
      <c r="M21" s="275" t="str">
        <f>IF(ISERROR(VLOOKUP(J21,'KAYIT LİSTESİ'!$B$4:$G$945,4,0)),"",(VLOOKUP(J21,'KAYIT LİSTESİ'!$B$4:$G$945,4,0)))</f>
        <v>İBRAHİM ERÜKÇÜ</v>
      </c>
      <c r="N21" s="275" t="str">
        <f>IF(ISERROR(VLOOKUP(J21,'KAYIT LİSTESİ'!$B$4:$G$945,5,0)),"",(VLOOKUP(J21,'KAYIT LİSTESİ'!$B$4:$G$945,5,0)))</f>
        <v>ELAZIĞ</v>
      </c>
      <c r="O21" s="276">
        <v>1966</v>
      </c>
      <c r="P21" s="286">
        <v>3</v>
      </c>
      <c r="T21" s="212">
        <v>1455</v>
      </c>
      <c r="U21" s="213">
        <v>80</v>
      </c>
    </row>
    <row r="22" spans="1:21" s="19" customFormat="1" ht="36" customHeight="1">
      <c r="A22" s="271">
        <v>15</v>
      </c>
      <c r="B22" s="287">
        <v>397</v>
      </c>
      <c r="C22" s="274">
        <v>35796</v>
      </c>
      <c r="D22" s="288" t="s">
        <v>604</v>
      </c>
      <c r="E22" s="289" t="s">
        <v>611</v>
      </c>
      <c r="F22" s="276">
        <v>2111</v>
      </c>
      <c r="G22" s="273">
        <v>8</v>
      </c>
      <c r="H22" s="22"/>
      <c r="I22" s="271">
        <v>5</v>
      </c>
      <c r="J22" s="272" t="s">
        <v>473</v>
      </c>
      <c r="K22" s="273">
        <f>IF(ISERROR(VLOOKUP(J22,'KAYIT LİSTESİ'!$B$4:$G$945,2,0)),"",(VLOOKUP(J22,'KAYIT LİSTESİ'!$B$4:$G$945,2,0)))</f>
        <v>251</v>
      </c>
      <c r="L22" s="274">
        <f>IF(ISERROR(VLOOKUP(J22,'KAYIT LİSTESİ'!$B$4:$G$945,3,0)),"",(VLOOKUP(J22,'KAYIT LİSTESİ'!$B$4:$G$945,3,0)))</f>
        <v>36429</v>
      </c>
      <c r="M22" s="275" t="str">
        <f>IF(ISERROR(VLOOKUP(J22,'KAYIT LİSTESİ'!$B$4:$G$945,4,0)),"",(VLOOKUP(J22,'KAYIT LİSTESİ'!$B$4:$G$945,4,0)))</f>
        <v>FERHAT PARLAK </v>
      </c>
      <c r="N22" s="275" t="str">
        <f>IF(ISERROR(VLOOKUP(J22,'KAYIT LİSTESİ'!$B$4:$G$945,5,0)),"",(VLOOKUP(J22,'KAYIT LİSTESİ'!$B$4:$G$945,5,0)))</f>
        <v>ADIYAMAN</v>
      </c>
      <c r="O22" s="378">
        <v>20621</v>
      </c>
      <c r="P22" s="286">
        <v>5</v>
      </c>
      <c r="T22" s="212">
        <v>1460</v>
      </c>
      <c r="U22" s="213">
        <v>79</v>
      </c>
    </row>
    <row r="23" spans="1:21" s="19" customFormat="1" ht="36" customHeight="1">
      <c r="A23" s="271">
        <v>16</v>
      </c>
      <c r="B23" s="287">
        <v>332</v>
      </c>
      <c r="C23" s="274">
        <v>36827</v>
      </c>
      <c r="D23" s="288" t="s">
        <v>399</v>
      </c>
      <c r="E23" s="289" t="s">
        <v>388</v>
      </c>
      <c r="F23" s="276">
        <v>2116</v>
      </c>
      <c r="G23" s="273">
        <v>7</v>
      </c>
      <c r="H23" s="22"/>
      <c r="I23" s="271">
        <v>6</v>
      </c>
      <c r="J23" s="272" t="s">
        <v>474</v>
      </c>
      <c r="K23" s="273">
        <f>IF(ISERROR(VLOOKUP(J23,'KAYIT LİSTESİ'!$B$4:$G$945,2,0)),"",(VLOOKUP(J23,'KAYIT LİSTESİ'!$B$4:$G$945,2,0)))</f>
        <v>258</v>
      </c>
      <c r="L23" s="274">
        <f>IF(ISERROR(VLOOKUP(J23,'KAYIT LİSTESİ'!$B$4:$G$945,3,0)),"",(VLOOKUP(J23,'KAYIT LİSTESİ'!$B$4:$G$945,3,0)))</f>
        <v>35676</v>
      </c>
      <c r="M23" s="275" t="str">
        <f>IF(ISERROR(VLOOKUP(J23,'KAYIT LİSTESİ'!$B$4:$G$945,4,0)),"",(VLOOKUP(J23,'KAYIT LİSTESİ'!$B$4:$G$945,4,0)))</f>
        <v>YUNUS ERSÖZ</v>
      </c>
      <c r="N23" s="275" t="str">
        <f>IF(ISERROR(VLOOKUP(J23,'KAYIT LİSTESİ'!$B$4:$G$945,5,0)),"",(VLOOKUP(J23,'KAYIT LİSTESİ'!$B$4:$G$945,5,0)))</f>
        <v>BİNGÖL</v>
      </c>
      <c r="O23" s="276" t="s">
        <v>693</v>
      </c>
      <c r="P23" s="286"/>
      <c r="T23" s="212">
        <v>1465</v>
      </c>
      <c r="U23" s="213">
        <v>78</v>
      </c>
    </row>
    <row r="24" spans="1:21" s="19" customFormat="1" ht="36" customHeight="1">
      <c r="A24" s="271">
        <v>17</v>
      </c>
      <c r="B24" s="287">
        <v>287</v>
      </c>
      <c r="C24" s="274">
        <v>35796</v>
      </c>
      <c r="D24" s="288" t="s">
        <v>337</v>
      </c>
      <c r="E24" s="289" t="s">
        <v>343</v>
      </c>
      <c r="F24" s="276">
        <v>2164</v>
      </c>
      <c r="G24" s="273">
        <v>6</v>
      </c>
      <c r="H24" s="22"/>
      <c r="I24" s="271"/>
      <c r="J24" s="272" t="s">
        <v>475</v>
      </c>
      <c r="K24" s="273">
        <f>IF(ISERROR(VLOOKUP(J24,'KAYIT LİSTESİ'!$B$4:$G$945,2,0)),"",(VLOOKUP(J24,'KAYIT LİSTESİ'!$B$4:$G$945,2,0)))</f>
      </c>
      <c r="L24" s="274">
        <f>IF(ISERROR(VLOOKUP(J24,'KAYIT LİSTESİ'!$B$4:$G$945,3,0)),"",(VLOOKUP(J24,'KAYIT LİSTESİ'!$B$4:$G$945,3,0)))</f>
      </c>
      <c r="M24" s="275">
        <f>IF(ISERROR(VLOOKUP(J24,'KAYIT LİSTESİ'!$B$4:$G$945,4,0)),"",(VLOOKUP(J24,'KAYIT LİSTESİ'!$B$4:$G$945,4,0)))</f>
      </c>
      <c r="N24" s="275">
        <f>IF(ISERROR(VLOOKUP(J24,'KAYIT LİSTESİ'!$B$4:$G$945,5,0)),"",(VLOOKUP(J24,'KAYIT LİSTESİ'!$B$4:$G$945,5,0)))</f>
      </c>
      <c r="O24" s="276"/>
      <c r="P24" s="286"/>
      <c r="T24" s="212"/>
      <c r="U24" s="213"/>
    </row>
    <row r="25" spans="1:21" s="19" customFormat="1" ht="36" customHeight="1">
      <c r="A25" s="271">
        <v>18</v>
      </c>
      <c r="B25" s="287">
        <v>309</v>
      </c>
      <c r="C25" s="274">
        <v>36647</v>
      </c>
      <c r="D25" s="288" t="s">
        <v>360</v>
      </c>
      <c r="E25" s="289" t="s">
        <v>368</v>
      </c>
      <c r="F25" s="276">
        <v>2278</v>
      </c>
      <c r="G25" s="273">
        <v>5</v>
      </c>
      <c r="H25" s="22"/>
      <c r="I25" s="271"/>
      <c r="J25" s="272" t="s">
        <v>476</v>
      </c>
      <c r="K25" s="273">
        <f>IF(ISERROR(VLOOKUP(J25,'KAYIT LİSTESİ'!$B$4:$G$945,2,0)),"",(VLOOKUP(J25,'KAYIT LİSTESİ'!$B$4:$G$945,2,0)))</f>
      </c>
      <c r="L25" s="274">
        <f>IF(ISERROR(VLOOKUP(J25,'KAYIT LİSTESİ'!$B$4:$G$945,3,0)),"",(VLOOKUP(J25,'KAYIT LİSTESİ'!$B$4:$G$945,3,0)))</f>
      </c>
      <c r="M25" s="275">
        <f>IF(ISERROR(VLOOKUP(J25,'KAYIT LİSTESİ'!$B$4:$G$945,4,0)),"",(VLOOKUP(J25,'KAYIT LİSTESİ'!$B$4:$G$945,4,0)))</f>
      </c>
      <c r="N25" s="275">
        <f>IF(ISERROR(VLOOKUP(J25,'KAYIT LİSTESİ'!$B$4:$G$945,5,0)),"",(VLOOKUP(J25,'KAYIT LİSTESİ'!$B$4:$G$945,5,0)))</f>
      </c>
      <c r="O25" s="276"/>
      <c r="P25" s="286"/>
      <c r="T25" s="212"/>
      <c r="U25" s="213"/>
    </row>
    <row r="26" spans="1:21" s="19" customFormat="1" ht="36" customHeight="1">
      <c r="A26" s="271">
        <v>19</v>
      </c>
      <c r="B26" s="287">
        <v>354</v>
      </c>
      <c r="C26" s="274">
        <v>36528</v>
      </c>
      <c r="D26" s="288" t="s">
        <v>502</v>
      </c>
      <c r="E26" s="289" t="s">
        <v>507</v>
      </c>
      <c r="F26" s="276">
        <v>2296</v>
      </c>
      <c r="G26" s="273">
        <v>4</v>
      </c>
      <c r="H26" s="22"/>
      <c r="I26" s="227" t="s">
        <v>244</v>
      </c>
      <c r="J26" s="228"/>
      <c r="K26" s="228"/>
      <c r="L26" s="228"/>
      <c r="M26" s="231" t="s">
        <v>193</v>
      </c>
      <c r="N26" s="232"/>
      <c r="O26" s="228"/>
      <c r="P26" s="229"/>
      <c r="T26" s="212">
        <v>1430</v>
      </c>
      <c r="U26" s="213">
        <v>85</v>
      </c>
    </row>
    <row r="27" spans="1:21" s="19" customFormat="1" ht="36" customHeight="1">
      <c r="A27" s="271">
        <v>20</v>
      </c>
      <c r="B27" s="287">
        <v>390</v>
      </c>
      <c r="C27" s="274">
        <v>36161</v>
      </c>
      <c r="D27" s="288" t="s">
        <v>592</v>
      </c>
      <c r="E27" s="289" t="s">
        <v>600</v>
      </c>
      <c r="F27" s="276">
        <v>2377</v>
      </c>
      <c r="G27" s="273">
        <v>3</v>
      </c>
      <c r="H27" s="22"/>
      <c r="I27" s="46" t="s">
        <v>12</v>
      </c>
      <c r="J27" s="43" t="s">
        <v>51</v>
      </c>
      <c r="K27" s="43" t="s">
        <v>50</v>
      </c>
      <c r="L27" s="44" t="s">
        <v>13</v>
      </c>
      <c r="M27" s="45" t="s">
        <v>14</v>
      </c>
      <c r="N27" s="45" t="s">
        <v>219</v>
      </c>
      <c r="O27" s="43" t="s">
        <v>15</v>
      </c>
      <c r="P27" s="43" t="s">
        <v>27</v>
      </c>
      <c r="T27" s="212">
        <v>1435</v>
      </c>
      <c r="U27" s="213">
        <v>84</v>
      </c>
    </row>
    <row r="28" spans="1:21" s="19" customFormat="1" ht="36" customHeight="1">
      <c r="A28" s="271">
        <v>21</v>
      </c>
      <c r="B28" s="287">
        <v>342</v>
      </c>
      <c r="C28" s="274">
        <v>36161</v>
      </c>
      <c r="D28" s="288" t="s">
        <v>392</v>
      </c>
      <c r="E28" s="289" t="s">
        <v>395</v>
      </c>
      <c r="F28" s="276">
        <v>2411</v>
      </c>
      <c r="G28" s="273">
        <v>2</v>
      </c>
      <c r="H28" s="22"/>
      <c r="I28" s="271">
        <v>1</v>
      </c>
      <c r="J28" s="272" t="s">
        <v>563</v>
      </c>
      <c r="K28" s="273">
        <f>IF(ISERROR(VLOOKUP(J28,'KAYIT LİSTESİ'!$B$4:$G$945,2,0)),"",(VLOOKUP(J28,'KAYIT LİSTESİ'!$B$4:$G$945,2,0)))</f>
        <v>294</v>
      </c>
      <c r="L28" s="274">
        <f>IF(ISERROR(VLOOKUP(J28,'KAYIT LİSTESİ'!$B$4:$G$945,3,0)),"",(VLOOKUP(J28,'KAYIT LİSTESİ'!$B$4:$G$945,3,0)))</f>
        <v>36264</v>
      </c>
      <c r="M28" s="275" t="str">
        <f>IF(ISERROR(VLOOKUP(J28,'KAYIT LİSTESİ'!$B$4:$G$945,4,0)),"",(VLOOKUP(J28,'KAYIT LİSTESİ'!$B$4:$G$945,4,0)))</f>
        <v>NURULLAH TORAN</v>
      </c>
      <c r="N28" s="275" t="str">
        <f>IF(ISERROR(VLOOKUP(J28,'KAYIT LİSTESİ'!$B$4:$G$945,5,0)),"",(VLOOKUP(J28,'KAYIT LİSTESİ'!$B$4:$G$945,5,0)))</f>
        <v>VAN</v>
      </c>
      <c r="O28" s="276">
        <v>1926</v>
      </c>
      <c r="P28" s="286">
        <v>3</v>
      </c>
      <c r="T28" s="212">
        <v>1440</v>
      </c>
      <c r="U28" s="213">
        <v>83</v>
      </c>
    </row>
    <row r="29" spans="1:21" s="19" customFormat="1" ht="36" customHeight="1">
      <c r="A29" s="271" t="s">
        <v>688</v>
      </c>
      <c r="B29" s="287">
        <v>258</v>
      </c>
      <c r="C29" s="274">
        <v>35676</v>
      </c>
      <c r="D29" s="288" t="s">
        <v>276</v>
      </c>
      <c r="E29" s="289" t="s">
        <v>508</v>
      </c>
      <c r="F29" s="276" t="s">
        <v>693</v>
      </c>
      <c r="G29" s="273">
        <v>0</v>
      </c>
      <c r="H29" s="22"/>
      <c r="I29" s="271">
        <v>2</v>
      </c>
      <c r="J29" s="272" t="s">
        <v>564</v>
      </c>
      <c r="K29" s="273">
        <f>IF(ISERROR(VLOOKUP(J29,'KAYIT LİSTESİ'!$B$4:$G$945,2,0)),"",(VLOOKUP(J29,'KAYIT LİSTESİ'!$B$4:$G$945,2,0)))</f>
        <v>273</v>
      </c>
      <c r="L29" s="274">
        <f>IF(ISERROR(VLOOKUP(J29,'KAYIT LİSTESİ'!$B$4:$G$945,3,0)),"",(VLOOKUP(J29,'KAYIT LİSTESİ'!$B$4:$G$945,3,0)))</f>
        <v>35874</v>
      </c>
      <c r="M29" s="275" t="str">
        <f>IF(ISERROR(VLOOKUP(J29,'KAYIT LİSTESİ'!$B$4:$G$945,4,0)),"",(VLOOKUP(J29,'KAYIT LİSTESİ'!$B$4:$G$945,4,0)))</f>
        <v>Ahmet TÖREMİŞOĞLU</v>
      </c>
      <c r="N29" s="275" t="str">
        <f>IF(ISERROR(VLOOKUP(J29,'KAYIT LİSTESİ'!$B$4:$G$945,5,0)),"",(VLOOKUP(J29,'KAYIT LİSTESİ'!$B$4:$G$945,5,0)))</f>
        <v>KİLİS</v>
      </c>
      <c r="O29" s="378">
        <v>20629</v>
      </c>
      <c r="P29" s="286">
        <v>4</v>
      </c>
      <c r="T29" s="212">
        <v>1445</v>
      </c>
      <c r="U29" s="213">
        <v>82</v>
      </c>
    </row>
    <row r="30" spans="1:21" s="19" customFormat="1" ht="36" customHeight="1">
      <c r="A30" s="271"/>
      <c r="B30" s="287"/>
      <c r="C30" s="274"/>
      <c r="D30" s="288"/>
      <c r="E30" s="289"/>
      <c r="F30" s="276"/>
      <c r="G30" s="273"/>
      <c r="H30" s="22"/>
      <c r="I30" s="271">
        <v>3</v>
      </c>
      <c r="J30" s="272" t="s">
        <v>565</v>
      </c>
      <c r="K30" s="273">
        <f>IF(ISERROR(VLOOKUP(J30,'KAYIT LİSTESİ'!$B$4:$G$945,2,0)),"",(VLOOKUP(J30,'KAYIT LİSTESİ'!$B$4:$G$945,2,0)))</f>
        <v>361</v>
      </c>
      <c r="L30" s="274">
        <f>IF(ISERROR(VLOOKUP(J30,'KAYIT LİSTESİ'!$B$4:$G$945,3,0)),"",(VLOOKUP(J30,'KAYIT LİSTESİ'!$B$4:$G$945,3,0)))</f>
        <v>35740</v>
      </c>
      <c r="M30" s="275" t="str">
        <f>IF(ISERROR(VLOOKUP(J30,'KAYIT LİSTESİ'!$B$4:$G$945,4,0)),"",(VLOOKUP(J30,'KAYIT LİSTESİ'!$B$4:$G$945,4,0)))</f>
        <v> NURULLAH CEYLAN</v>
      </c>
      <c r="N30" s="275" t="str">
        <f>IF(ISERROR(VLOOKUP(J30,'KAYIT LİSTESİ'!$B$4:$G$945,5,0)),"",(VLOOKUP(J30,'KAYIT LİSTESİ'!$B$4:$G$945,5,0)))</f>
        <v>DİYARBAKIR</v>
      </c>
      <c r="O30" s="276">
        <v>1872</v>
      </c>
      <c r="P30" s="286">
        <v>2</v>
      </c>
      <c r="T30" s="212">
        <v>1450</v>
      </c>
      <c r="U30" s="213">
        <v>81</v>
      </c>
    </row>
    <row r="31" spans="1:21" s="19" customFormat="1" ht="36" customHeight="1">
      <c r="A31" s="271"/>
      <c r="B31" s="287"/>
      <c r="C31" s="274"/>
      <c r="D31" s="288"/>
      <c r="E31" s="289"/>
      <c r="F31" s="276"/>
      <c r="G31" s="273"/>
      <c r="H31" s="22"/>
      <c r="I31" s="271">
        <v>4</v>
      </c>
      <c r="J31" s="272" t="s">
        <v>566</v>
      </c>
      <c r="K31" s="273">
        <f>IF(ISERROR(VLOOKUP(J31,'KAYIT LİSTESİ'!$B$4:$G$945,2,0)),"",(VLOOKUP(J31,'KAYIT LİSTESİ'!$B$4:$G$945,2,0)))</f>
        <v>390</v>
      </c>
      <c r="L31" s="274">
        <f>IF(ISERROR(VLOOKUP(J31,'KAYIT LİSTESİ'!$B$4:$G$945,3,0)),"",(VLOOKUP(J31,'KAYIT LİSTESİ'!$B$4:$G$945,3,0)))</f>
        <v>36161</v>
      </c>
      <c r="M31" s="275" t="str">
        <f>IF(ISERROR(VLOOKUP(J31,'KAYIT LİSTESİ'!$B$4:$G$945,4,0)),"",(VLOOKUP(J31,'KAYIT LİSTESİ'!$B$4:$G$945,4,0)))</f>
        <v>OZANGÜLTEKİN </v>
      </c>
      <c r="N31" s="275" t="str">
        <f>IF(ISERROR(VLOOKUP(J31,'KAYIT LİSTESİ'!$B$4:$G$945,5,0)),"",(VLOOKUP(J31,'KAYIT LİSTESİ'!$B$4:$G$945,5,0)))</f>
        <v>ARDAHAN</v>
      </c>
      <c r="O31" s="276">
        <v>2377</v>
      </c>
      <c r="P31" s="286">
        <v>5</v>
      </c>
      <c r="T31" s="212">
        <v>1455</v>
      </c>
      <c r="U31" s="213">
        <v>80</v>
      </c>
    </row>
    <row r="32" spans="1:21" s="19" customFormat="1" ht="36" customHeight="1">
      <c r="A32" s="271"/>
      <c r="B32" s="287"/>
      <c r="C32" s="274"/>
      <c r="D32" s="288"/>
      <c r="E32" s="289"/>
      <c r="F32" s="276"/>
      <c r="G32" s="273"/>
      <c r="H32" s="22"/>
      <c r="I32" s="271">
        <v>5</v>
      </c>
      <c r="J32" s="272" t="s">
        <v>567</v>
      </c>
      <c r="K32" s="273">
        <f>IF(ISERROR(VLOOKUP(J32,'KAYIT LİSTESİ'!$B$4:$G$945,2,0)),"",(VLOOKUP(J32,'KAYIT LİSTESİ'!$B$4:$G$945,2,0)))</f>
        <v>375</v>
      </c>
      <c r="L32" s="274">
        <f>IF(ISERROR(VLOOKUP(J32,'KAYIT LİSTESİ'!$B$4:$G$945,3,0)),"",(VLOOKUP(J32,'KAYIT LİSTESİ'!$B$4:$G$945,3,0)))</f>
        <v>35706</v>
      </c>
      <c r="M32" s="275" t="str">
        <f>IF(ISERROR(VLOOKUP(J32,'KAYIT LİSTESİ'!$B$4:$G$945,4,0)),"",(VLOOKUP(J32,'KAYIT LİSTESİ'!$B$4:$G$945,4,0)))</f>
        <v>YUSUF OLÇAR</v>
      </c>
      <c r="N32" s="275" t="str">
        <f>IF(ISERROR(VLOOKUP(J32,'KAYIT LİSTESİ'!$B$4:$G$945,5,0)),"",(VLOOKUP(J32,'KAYIT LİSTESİ'!$B$4:$G$945,5,0)))</f>
        <v>MALATYA</v>
      </c>
      <c r="O32" s="276">
        <v>1865</v>
      </c>
      <c r="P32" s="286">
        <v>1</v>
      </c>
      <c r="T32" s="212">
        <v>1460</v>
      </c>
      <c r="U32" s="213">
        <v>79</v>
      </c>
    </row>
    <row r="33" spans="1:21" s="19" customFormat="1" ht="36" customHeight="1">
      <c r="A33" s="271"/>
      <c r="B33" s="287"/>
      <c r="C33" s="274"/>
      <c r="D33" s="288"/>
      <c r="E33" s="289"/>
      <c r="F33" s="276"/>
      <c r="G33" s="273"/>
      <c r="H33" s="22"/>
      <c r="I33" s="271"/>
      <c r="J33" s="272" t="s">
        <v>568</v>
      </c>
      <c r="K33" s="273">
        <f>IF(ISERROR(VLOOKUP(J33,'KAYIT LİSTESİ'!$B$4:$G$945,2,0)),"",(VLOOKUP(J33,'KAYIT LİSTESİ'!$B$4:$G$945,2,0)))</f>
      </c>
      <c r="L33" s="274">
        <f>IF(ISERROR(VLOOKUP(J33,'KAYIT LİSTESİ'!$B$4:$G$945,3,0)),"",(VLOOKUP(J33,'KAYIT LİSTESİ'!$B$4:$G$945,3,0)))</f>
      </c>
      <c r="M33" s="275">
        <f>IF(ISERROR(VLOOKUP(J33,'KAYIT LİSTESİ'!$B$4:$G$945,4,0)),"",(VLOOKUP(J33,'KAYIT LİSTESİ'!$B$4:$G$945,4,0)))</f>
      </c>
      <c r="N33" s="275">
        <f>IF(ISERROR(VLOOKUP(J33,'KAYIT LİSTESİ'!$B$4:$G$945,5,0)),"",(VLOOKUP(J33,'KAYIT LİSTESİ'!$B$4:$G$945,5,0)))</f>
      </c>
      <c r="O33" s="276"/>
      <c r="P33" s="286"/>
      <c r="T33" s="212">
        <v>1465</v>
      </c>
      <c r="U33" s="213">
        <v>78</v>
      </c>
    </row>
    <row r="34" spans="1:21" s="19" customFormat="1" ht="36" customHeight="1">
      <c r="A34" s="271"/>
      <c r="B34" s="287"/>
      <c r="C34" s="274"/>
      <c r="D34" s="288"/>
      <c r="E34" s="289"/>
      <c r="F34" s="276"/>
      <c r="G34" s="273"/>
      <c r="H34" s="22"/>
      <c r="I34" s="271"/>
      <c r="J34" s="272" t="s">
        <v>569</v>
      </c>
      <c r="K34" s="273">
        <f>IF(ISERROR(VLOOKUP(J34,'KAYIT LİSTESİ'!$B$4:$G$945,2,0)),"",(VLOOKUP(J34,'KAYIT LİSTESİ'!$B$4:$G$945,2,0)))</f>
      </c>
      <c r="L34" s="274">
        <f>IF(ISERROR(VLOOKUP(J34,'KAYIT LİSTESİ'!$B$4:$G$945,3,0)),"",(VLOOKUP(J34,'KAYIT LİSTESİ'!$B$4:$G$945,3,0)))</f>
      </c>
      <c r="M34" s="275">
        <f>IF(ISERROR(VLOOKUP(J34,'KAYIT LİSTESİ'!$B$4:$G$945,4,0)),"",(VLOOKUP(J34,'KAYIT LİSTESİ'!$B$4:$G$945,4,0)))</f>
      </c>
      <c r="N34" s="275">
        <f>IF(ISERROR(VLOOKUP(J34,'KAYIT LİSTESİ'!$B$4:$G$945,5,0)),"",(VLOOKUP(J34,'KAYIT LİSTESİ'!$B$4:$G$945,5,0)))</f>
      </c>
      <c r="O34" s="276"/>
      <c r="P34" s="286"/>
      <c r="T34" s="212"/>
      <c r="U34" s="213"/>
    </row>
    <row r="35" spans="1:21" s="19" customFormat="1" ht="36" customHeight="1">
      <c r="A35" s="271"/>
      <c r="B35" s="287"/>
      <c r="C35" s="274"/>
      <c r="D35" s="288"/>
      <c r="E35" s="289"/>
      <c r="F35" s="276"/>
      <c r="G35" s="273"/>
      <c r="H35" s="22"/>
      <c r="I35" s="271"/>
      <c r="J35" s="272" t="s">
        <v>570</v>
      </c>
      <c r="K35" s="273">
        <f>IF(ISERROR(VLOOKUP(J35,'KAYIT LİSTESİ'!$B$4:$G$945,2,0)),"",(VLOOKUP(J35,'KAYIT LİSTESİ'!$B$4:$G$945,2,0)))</f>
      </c>
      <c r="L35" s="274">
        <f>IF(ISERROR(VLOOKUP(J35,'KAYIT LİSTESİ'!$B$4:$G$945,3,0)),"",(VLOOKUP(J35,'KAYIT LİSTESİ'!$B$4:$G$945,3,0)))</f>
      </c>
      <c r="M35" s="275">
        <f>IF(ISERROR(VLOOKUP(J35,'KAYIT LİSTESİ'!$B$4:$G$945,4,0)),"",(VLOOKUP(J35,'KAYIT LİSTESİ'!$B$4:$G$945,4,0)))</f>
      </c>
      <c r="N35" s="275">
        <f>IF(ISERROR(VLOOKUP(J35,'KAYIT LİSTESİ'!$B$4:$G$945,5,0)),"",(VLOOKUP(J35,'KAYIT LİSTESİ'!$B$4:$G$945,5,0)))</f>
      </c>
      <c r="O35" s="276"/>
      <c r="P35" s="286"/>
      <c r="T35" s="212"/>
      <c r="U35" s="213"/>
    </row>
    <row r="36" spans="1:21" s="19" customFormat="1" ht="36" customHeight="1">
      <c r="A36" s="271"/>
      <c r="B36" s="287"/>
      <c r="C36" s="274"/>
      <c r="D36" s="288"/>
      <c r="E36" s="289"/>
      <c r="F36" s="276"/>
      <c r="G36" s="273"/>
      <c r="H36" s="22"/>
      <c r="I36" s="227" t="s">
        <v>629</v>
      </c>
      <c r="J36" s="228"/>
      <c r="K36" s="228"/>
      <c r="L36" s="228"/>
      <c r="M36" s="231" t="s">
        <v>193</v>
      </c>
      <c r="N36" s="232"/>
      <c r="O36" s="228"/>
      <c r="P36" s="229"/>
      <c r="T36" s="212">
        <v>1430</v>
      </c>
      <c r="U36" s="213">
        <v>85</v>
      </c>
    </row>
    <row r="37" spans="1:21" s="19" customFormat="1" ht="36" customHeight="1">
      <c r="A37" s="271"/>
      <c r="B37" s="287"/>
      <c r="C37" s="274"/>
      <c r="D37" s="288"/>
      <c r="E37" s="289"/>
      <c r="F37" s="276"/>
      <c r="G37" s="273"/>
      <c r="H37" s="22"/>
      <c r="I37" s="46" t="s">
        <v>12</v>
      </c>
      <c r="J37" s="43" t="s">
        <v>51</v>
      </c>
      <c r="K37" s="43" t="s">
        <v>50</v>
      </c>
      <c r="L37" s="44" t="s">
        <v>13</v>
      </c>
      <c r="M37" s="45" t="s">
        <v>14</v>
      </c>
      <c r="N37" s="45" t="s">
        <v>219</v>
      </c>
      <c r="O37" s="43" t="s">
        <v>15</v>
      </c>
      <c r="P37" s="43" t="s">
        <v>27</v>
      </c>
      <c r="T37" s="212">
        <v>1435</v>
      </c>
      <c r="U37" s="213">
        <v>84</v>
      </c>
    </row>
    <row r="38" spans="1:21" s="19" customFormat="1" ht="36" customHeight="1">
      <c r="A38" s="271"/>
      <c r="B38" s="287"/>
      <c r="C38" s="274"/>
      <c r="D38" s="288"/>
      <c r="E38" s="289"/>
      <c r="F38" s="276"/>
      <c r="G38" s="273"/>
      <c r="H38" s="22"/>
      <c r="I38" s="271">
        <v>1</v>
      </c>
      <c r="J38" s="272" t="s">
        <v>621</v>
      </c>
      <c r="K38" s="273">
        <f>IF(ISERROR(VLOOKUP(J38,'KAYIT LİSTESİ'!$B$4:$G$945,2,0)),"",(VLOOKUP(J38,'KAYIT LİSTESİ'!$B$4:$G$945,2,0)))</f>
        <v>383</v>
      </c>
      <c r="L38" s="274">
        <f>IF(ISERROR(VLOOKUP(J38,'KAYIT LİSTESİ'!$B$4:$G$945,3,0)),"",(VLOOKUP(J38,'KAYIT LİSTESİ'!$B$4:$G$945,3,0)))</f>
        <v>35431</v>
      </c>
      <c r="M38" s="275" t="str">
        <f>IF(ISERROR(VLOOKUP(J38,'KAYIT LİSTESİ'!$B$4:$G$945,4,0)),"",(VLOOKUP(J38,'KAYIT LİSTESİ'!$B$4:$G$945,4,0)))</f>
        <v>İZZET ÖZÜBERK</v>
      </c>
      <c r="N38" s="275" t="str">
        <f>IF(ISERROR(VLOOKUP(J38,'KAYIT LİSTESİ'!$B$4:$G$945,5,0)),"",(VLOOKUP(J38,'KAYIT LİSTESİ'!$B$4:$G$945,5,0)))</f>
        <v>GAZİANTEP</v>
      </c>
      <c r="O38" s="276">
        <v>1653</v>
      </c>
      <c r="P38" s="286">
        <v>1</v>
      </c>
      <c r="T38" s="212">
        <v>1440</v>
      </c>
      <c r="U38" s="213">
        <v>83</v>
      </c>
    </row>
    <row r="39" spans="1:21" s="19" customFormat="1" ht="36" customHeight="1">
      <c r="A39" s="271"/>
      <c r="B39" s="287"/>
      <c r="C39" s="274"/>
      <c r="D39" s="288"/>
      <c r="E39" s="289"/>
      <c r="F39" s="276"/>
      <c r="G39" s="273"/>
      <c r="H39" s="22"/>
      <c r="I39" s="271">
        <v>2</v>
      </c>
      <c r="J39" s="272" t="s">
        <v>622</v>
      </c>
      <c r="K39" s="273">
        <f>IF(ISERROR(VLOOKUP(J39,'KAYIT LİSTESİ'!$B$4:$G$945,2,0)),"",(VLOOKUP(J39,'KAYIT LİSTESİ'!$B$4:$G$945,2,0)))</f>
        <v>309</v>
      </c>
      <c r="L39" s="274">
        <f>IF(ISERROR(VLOOKUP(J39,'KAYIT LİSTESİ'!$B$4:$G$945,3,0)),"",(VLOOKUP(J39,'KAYIT LİSTESİ'!$B$4:$G$945,3,0)))</f>
        <v>36647</v>
      </c>
      <c r="M39" s="275" t="str">
        <f>IF(ISERROR(VLOOKUP(J39,'KAYIT LİSTESİ'!$B$4:$G$945,4,0)),"",(VLOOKUP(J39,'KAYIT LİSTESİ'!$B$4:$G$945,4,0)))</f>
        <v>DENİZ MİŞE</v>
      </c>
      <c r="N39" s="275" t="str">
        <f>IF(ISERROR(VLOOKUP(J39,'KAYIT LİSTESİ'!$B$4:$G$945,5,0)),"",(VLOOKUP(J39,'KAYIT LİSTESİ'!$B$4:$G$945,5,0)))</f>
        <v>BİTLİS</v>
      </c>
      <c r="O39" s="276">
        <v>2278</v>
      </c>
      <c r="P39" s="286">
        <v>4</v>
      </c>
      <c r="T39" s="212">
        <v>1445</v>
      </c>
      <c r="U39" s="213">
        <v>82</v>
      </c>
    </row>
    <row r="40" spans="1:21" s="19" customFormat="1" ht="36" customHeight="1">
      <c r="A40" s="271"/>
      <c r="B40" s="287"/>
      <c r="C40" s="274"/>
      <c r="D40" s="288"/>
      <c r="E40" s="289"/>
      <c r="F40" s="276"/>
      <c r="G40" s="273"/>
      <c r="H40" s="22"/>
      <c r="I40" s="271">
        <v>3</v>
      </c>
      <c r="J40" s="272" t="s">
        <v>623</v>
      </c>
      <c r="K40" s="273">
        <f>IF(ISERROR(VLOOKUP(J40,'KAYIT LİSTESİ'!$B$4:$G$945,2,0)),"",(VLOOKUP(J40,'KAYIT LİSTESİ'!$B$4:$G$945,2,0)))</f>
        <v>346</v>
      </c>
      <c r="L40" s="274">
        <f>IF(ISERROR(VLOOKUP(J40,'KAYIT LİSTESİ'!$B$4:$G$945,3,0)),"",(VLOOKUP(J40,'KAYIT LİSTESİ'!$B$4:$G$945,3,0)))</f>
        <v>36784</v>
      </c>
      <c r="M40" s="275" t="str">
        <f>IF(ISERROR(VLOOKUP(J40,'KAYIT LİSTESİ'!$B$4:$G$945,4,0)),"",(VLOOKUP(J40,'KAYIT LİSTESİ'!$B$4:$G$945,4,0)))</f>
        <v>YUSUF İNAN</v>
      </c>
      <c r="N40" s="275" t="str">
        <f>IF(ISERROR(VLOOKUP(J40,'KAYIT LİSTESİ'!$B$4:$G$945,5,0)),"",(VLOOKUP(J40,'KAYIT LİSTESİ'!$B$4:$G$945,5,0)))</f>
        <v>SİİRT</v>
      </c>
      <c r="O40" s="276">
        <v>2052</v>
      </c>
      <c r="P40" s="286">
        <v>3</v>
      </c>
      <c r="T40" s="212">
        <v>1450</v>
      </c>
      <c r="U40" s="213">
        <v>81</v>
      </c>
    </row>
    <row r="41" spans="1:21" s="19" customFormat="1" ht="36" customHeight="1">
      <c r="A41" s="271"/>
      <c r="B41" s="287"/>
      <c r="C41" s="274"/>
      <c r="D41" s="288"/>
      <c r="E41" s="289"/>
      <c r="F41" s="276"/>
      <c r="G41" s="273"/>
      <c r="H41" s="22"/>
      <c r="I41" s="271">
        <v>4</v>
      </c>
      <c r="J41" s="272" t="s">
        <v>624</v>
      </c>
      <c r="K41" s="273">
        <f>IF(ISERROR(VLOOKUP(J41,'KAYIT LİSTESİ'!$B$4:$G$945,2,0)),"",(VLOOKUP(J41,'KAYIT LİSTESİ'!$B$4:$G$945,2,0)))</f>
        <v>265</v>
      </c>
      <c r="L41" s="274">
        <f>IF(ISERROR(VLOOKUP(J41,'KAYIT LİSTESİ'!$B$4:$G$945,3,0)),"",(VLOOKUP(J41,'KAYIT LİSTESİ'!$B$4:$G$945,3,0)))</f>
        <v>36261</v>
      </c>
      <c r="M41" s="275" t="str">
        <f>IF(ISERROR(VLOOKUP(J41,'KAYIT LİSTESİ'!$B$4:$G$945,4,0)),"",(VLOOKUP(J41,'KAYIT LİSTESİ'!$B$4:$G$945,4,0)))</f>
        <v>CİHAN KAÇMAZ</v>
      </c>
      <c r="N41" s="275" t="str">
        <f>IF(ISERROR(VLOOKUP(J41,'KAYIT LİSTESİ'!$B$4:$G$945,5,0)),"",(VLOOKUP(J41,'KAYIT LİSTESİ'!$B$4:$G$945,5,0)))</f>
        <v>AĞRI</v>
      </c>
      <c r="O41" s="276">
        <v>2047</v>
      </c>
      <c r="P41" s="286">
        <v>2</v>
      </c>
      <c r="T41" s="212">
        <v>1455</v>
      </c>
      <c r="U41" s="213">
        <v>80</v>
      </c>
    </row>
    <row r="42" spans="1:21" s="19" customFormat="1" ht="36" customHeight="1">
      <c r="A42" s="271"/>
      <c r="B42" s="287"/>
      <c r="C42" s="274"/>
      <c r="D42" s="288"/>
      <c r="E42" s="289"/>
      <c r="F42" s="276"/>
      <c r="G42" s="273"/>
      <c r="H42" s="22"/>
      <c r="I42" s="271">
        <v>5</v>
      </c>
      <c r="J42" s="272" t="s">
        <v>625</v>
      </c>
      <c r="K42" s="273">
        <f>IF(ISERROR(VLOOKUP(J42,'KAYIT LİSTESİ'!$B$4:$G$945,2,0)),"",(VLOOKUP(J42,'KAYIT LİSTESİ'!$B$4:$G$945,2,0)))</f>
        <v>342</v>
      </c>
      <c r="L42" s="274">
        <f>IF(ISERROR(VLOOKUP(J42,'KAYIT LİSTESİ'!$B$4:$G$945,3,0)),"",(VLOOKUP(J42,'KAYIT LİSTESİ'!$B$4:$G$945,3,0)))</f>
        <v>36161</v>
      </c>
      <c r="M42" s="275" t="str">
        <f>IF(ISERROR(VLOOKUP(J42,'KAYIT LİSTESİ'!$B$4:$G$945,4,0)),"",(VLOOKUP(J42,'KAYIT LİSTESİ'!$B$4:$G$945,4,0)))</f>
        <v>İDRİS GÜNEŞ</v>
      </c>
      <c r="N42" s="275" t="str">
        <f>IF(ISERROR(VLOOKUP(J42,'KAYIT LİSTESİ'!$B$4:$G$945,5,0)),"",(VLOOKUP(J42,'KAYIT LİSTESİ'!$B$4:$G$945,5,0)))</f>
        <v>BATMAN</v>
      </c>
      <c r="O42" s="276">
        <v>2411</v>
      </c>
      <c r="P42" s="286">
        <v>5</v>
      </c>
      <c r="T42" s="212">
        <v>1460</v>
      </c>
      <c r="U42" s="213">
        <v>79</v>
      </c>
    </row>
    <row r="43" spans="1:21" s="19" customFormat="1" ht="36" customHeight="1">
      <c r="A43" s="271"/>
      <c r="B43" s="287"/>
      <c r="C43" s="274"/>
      <c r="D43" s="288"/>
      <c r="E43" s="289"/>
      <c r="F43" s="276"/>
      <c r="G43" s="273"/>
      <c r="H43" s="22"/>
      <c r="I43" s="271"/>
      <c r="J43" s="272" t="s">
        <v>626</v>
      </c>
      <c r="K43" s="273">
        <f>IF(ISERROR(VLOOKUP(J43,'KAYIT LİSTESİ'!$B$4:$G$945,2,0)),"",(VLOOKUP(J43,'KAYIT LİSTESİ'!$B$4:$G$945,2,0)))</f>
      </c>
      <c r="L43" s="274">
        <f>IF(ISERROR(VLOOKUP(J43,'KAYIT LİSTESİ'!$B$4:$G$945,3,0)),"",(VLOOKUP(J43,'KAYIT LİSTESİ'!$B$4:$G$945,3,0)))</f>
      </c>
      <c r="M43" s="275">
        <f>IF(ISERROR(VLOOKUP(J43,'KAYIT LİSTESİ'!$B$4:$G$945,4,0)),"",(VLOOKUP(J43,'KAYIT LİSTESİ'!$B$4:$G$945,4,0)))</f>
      </c>
      <c r="N43" s="275">
        <f>IF(ISERROR(VLOOKUP(J43,'KAYIT LİSTESİ'!$B$4:$G$945,5,0)),"",(VLOOKUP(J43,'KAYIT LİSTESİ'!$B$4:$G$945,5,0)))</f>
      </c>
      <c r="O43" s="276"/>
      <c r="P43" s="286"/>
      <c r="T43" s="212">
        <v>1465</v>
      </c>
      <c r="U43" s="213">
        <v>78</v>
      </c>
    </row>
    <row r="44" spans="1:21" s="19" customFormat="1" ht="25.5" customHeight="1">
      <c r="A44" s="271"/>
      <c r="B44" s="287"/>
      <c r="C44" s="274"/>
      <c r="D44" s="288"/>
      <c r="E44" s="289"/>
      <c r="F44" s="276"/>
      <c r="G44" s="273"/>
      <c r="H44" s="22"/>
      <c r="I44" s="271"/>
      <c r="J44" s="272" t="s">
        <v>627</v>
      </c>
      <c r="K44" s="273">
        <f>IF(ISERROR(VLOOKUP(J44,'KAYIT LİSTESİ'!$B$4:$G$945,2,0)),"",(VLOOKUP(J44,'KAYIT LİSTESİ'!$B$4:$G$945,2,0)))</f>
      </c>
      <c r="L44" s="274">
        <f>IF(ISERROR(VLOOKUP(J44,'KAYIT LİSTESİ'!$B$4:$G$945,3,0)),"",(VLOOKUP(J44,'KAYIT LİSTESİ'!$B$4:$G$945,3,0)))</f>
      </c>
      <c r="M44" s="275">
        <f>IF(ISERROR(VLOOKUP(J44,'KAYIT LİSTESİ'!$B$4:$G$945,4,0)),"",(VLOOKUP(J44,'KAYIT LİSTESİ'!$B$4:$G$945,4,0)))</f>
      </c>
      <c r="N44" s="275">
        <f>IF(ISERROR(VLOOKUP(J44,'KAYIT LİSTESİ'!$B$4:$G$945,5,0)),"",(VLOOKUP(J44,'KAYIT LİSTESİ'!$B$4:$G$945,5,0)))</f>
      </c>
      <c r="O44" s="276"/>
      <c r="P44" s="286"/>
      <c r="T44" s="212"/>
      <c r="U44" s="213"/>
    </row>
    <row r="45" spans="1:21" s="19" customFormat="1" ht="25.5" customHeight="1">
      <c r="A45" s="271"/>
      <c r="B45" s="287"/>
      <c r="C45" s="274"/>
      <c r="D45" s="288"/>
      <c r="E45" s="289"/>
      <c r="F45" s="276"/>
      <c r="G45" s="273"/>
      <c r="H45" s="22"/>
      <c r="I45" s="271"/>
      <c r="J45" s="272" t="s">
        <v>628</v>
      </c>
      <c r="K45" s="273">
        <f>IF(ISERROR(VLOOKUP(J45,'KAYIT LİSTESİ'!$B$4:$G$945,2,0)),"",(VLOOKUP(J45,'KAYIT LİSTESİ'!$B$4:$G$945,2,0)))</f>
      </c>
      <c r="L45" s="274">
        <f>IF(ISERROR(VLOOKUP(J45,'KAYIT LİSTESİ'!$B$4:$G$945,3,0)),"",(VLOOKUP(J45,'KAYIT LİSTESİ'!$B$4:$G$945,3,0)))</f>
      </c>
      <c r="M45" s="275">
        <f>IF(ISERROR(VLOOKUP(J45,'KAYIT LİSTESİ'!$B$4:$G$945,4,0)),"",(VLOOKUP(J45,'KAYIT LİSTESİ'!$B$4:$G$945,4,0)))</f>
      </c>
      <c r="N45" s="275">
        <f>IF(ISERROR(VLOOKUP(J45,'KAYIT LİSTESİ'!$B$4:$G$945,5,0)),"",(VLOOKUP(J45,'KAYIT LİSTESİ'!$B$4:$G$945,5,0)))</f>
      </c>
      <c r="O45" s="276"/>
      <c r="P45" s="286"/>
      <c r="T45" s="212"/>
      <c r="U45" s="213"/>
    </row>
    <row r="46" spans="1:21" ht="13.5" customHeight="1">
      <c r="A46" s="32"/>
      <c r="B46" s="32"/>
      <c r="C46" s="33"/>
      <c r="D46" s="53"/>
      <c r="E46" s="34"/>
      <c r="F46" s="35"/>
      <c r="G46" s="36"/>
      <c r="I46" s="37"/>
      <c r="J46" s="38"/>
      <c r="K46" s="39"/>
      <c r="L46" s="40"/>
      <c r="M46" s="49"/>
      <c r="N46" s="49"/>
      <c r="O46" s="41"/>
      <c r="P46" s="39"/>
      <c r="T46" s="212">
        <v>1620</v>
      </c>
      <c r="U46" s="213">
        <v>55</v>
      </c>
    </row>
    <row r="47" spans="1:21" ht="14.25" customHeight="1">
      <c r="A47" s="26" t="s">
        <v>18</v>
      </c>
      <c r="B47" s="26"/>
      <c r="C47" s="26"/>
      <c r="D47" s="54"/>
      <c r="E47" s="47" t="s">
        <v>0</v>
      </c>
      <c r="F47" s="42" t="s">
        <v>1</v>
      </c>
      <c r="G47" s="23"/>
      <c r="H47" s="27" t="s">
        <v>2</v>
      </c>
      <c r="I47" s="27"/>
      <c r="J47" s="27"/>
      <c r="K47" s="27"/>
      <c r="M47" s="50" t="s">
        <v>3</v>
      </c>
      <c r="N47" s="51" t="s">
        <v>3</v>
      </c>
      <c r="O47" s="23" t="s">
        <v>3</v>
      </c>
      <c r="P47" s="26"/>
      <c r="Q47" s="28"/>
      <c r="T47" s="212">
        <v>1630</v>
      </c>
      <c r="U47" s="213">
        <v>54</v>
      </c>
    </row>
    <row r="48" spans="20:21" ht="12.75">
      <c r="T48" s="212">
        <v>1640</v>
      </c>
      <c r="U48" s="213">
        <v>53</v>
      </c>
    </row>
    <row r="49" spans="20:21" ht="12.75">
      <c r="T49" s="212">
        <v>1650</v>
      </c>
      <c r="U49" s="213">
        <v>52</v>
      </c>
    </row>
    <row r="50" spans="20:21" ht="12.75">
      <c r="T50" s="212">
        <v>1660</v>
      </c>
      <c r="U50" s="213">
        <v>51</v>
      </c>
    </row>
    <row r="51" spans="20:21" ht="12.75">
      <c r="T51" s="212">
        <v>1670</v>
      </c>
      <c r="U51" s="213">
        <v>50</v>
      </c>
    </row>
    <row r="52" spans="20:21" ht="12.75">
      <c r="T52" s="212">
        <v>1680</v>
      </c>
      <c r="U52" s="213">
        <v>49</v>
      </c>
    </row>
    <row r="53" spans="20:21" ht="12.75">
      <c r="T53" s="212">
        <v>1690</v>
      </c>
      <c r="U53" s="213">
        <v>48</v>
      </c>
    </row>
    <row r="54" spans="20:21" ht="12.75">
      <c r="T54" s="212">
        <v>1700</v>
      </c>
      <c r="U54" s="213">
        <v>47</v>
      </c>
    </row>
    <row r="55" spans="20:21" ht="12.75">
      <c r="T55" s="212">
        <v>1710</v>
      </c>
      <c r="U55" s="213">
        <v>46</v>
      </c>
    </row>
    <row r="56" spans="20:21" ht="12.75">
      <c r="T56" s="212">
        <v>1720</v>
      </c>
      <c r="U56" s="213">
        <v>45</v>
      </c>
    </row>
    <row r="57" spans="20:21" ht="12.75">
      <c r="T57" s="212">
        <v>1730</v>
      </c>
      <c r="U57" s="213">
        <v>44</v>
      </c>
    </row>
    <row r="58" spans="20:21" ht="12.75">
      <c r="T58" s="212">
        <v>1740</v>
      </c>
      <c r="U58" s="213">
        <v>43</v>
      </c>
    </row>
    <row r="59" spans="20:21" ht="12.75">
      <c r="T59" s="212">
        <v>1750</v>
      </c>
      <c r="U59" s="213">
        <v>42</v>
      </c>
    </row>
    <row r="60" spans="20:21" ht="12.75">
      <c r="T60" s="212">
        <v>1760</v>
      </c>
      <c r="U60" s="213">
        <v>41</v>
      </c>
    </row>
    <row r="61" spans="20:21" ht="12.75">
      <c r="T61" s="212">
        <v>1770</v>
      </c>
      <c r="U61" s="213">
        <v>40</v>
      </c>
    </row>
    <row r="62" spans="20:21" ht="12.75">
      <c r="T62" s="212">
        <v>1780</v>
      </c>
      <c r="U62" s="213">
        <v>39</v>
      </c>
    </row>
    <row r="63" spans="20:21" ht="12.75">
      <c r="T63" s="212">
        <v>1790</v>
      </c>
      <c r="U63" s="213">
        <v>38</v>
      </c>
    </row>
    <row r="64" spans="20:21" ht="12.75">
      <c r="T64" s="212">
        <v>1800</v>
      </c>
      <c r="U64" s="213">
        <v>37</v>
      </c>
    </row>
    <row r="65" spans="20:21" ht="12.75">
      <c r="T65" s="212">
        <v>1810</v>
      </c>
      <c r="U65" s="213">
        <v>36</v>
      </c>
    </row>
    <row r="66" spans="20:21" ht="12.75">
      <c r="T66" s="212">
        <v>1830</v>
      </c>
      <c r="U66" s="213">
        <v>35</v>
      </c>
    </row>
    <row r="67" spans="20:21" ht="12.75">
      <c r="T67" s="212">
        <v>1850</v>
      </c>
      <c r="U67" s="213">
        <v>34</v>
      </c>
    </row>
    <row r="68" spans="20:21" ht="12.75">
      <c r="T68" s="212">
        <v>1870</v>
      </c>
      <c r="U68" s="213">
        <v>33</v>
      </c>
    </row>
    <row r="69" spans="20:21" ht="12.75">
      <c r="T69" s="212">
        <v>1890</v>
      </c>
      <c r="U69" s="213">
        <v>32</v>
      </c>
    </row>
    <row r="70" spans="20:21" ht="12.75">
      <c r="T70" s="212">
        <v>1910</v>
      </c>
      <c r="U70" s="213">
        <v>31</v>
      </c>
    </row>
    <row r="71" spans="20:21" ht="12.75">
      <c r="T71" s="212">
        <v>1930</v>
      </c>
      <c r="U71" s="213">
        <v>30</v>
      </c>
    </row>
    <row r="72" spans="20:21" ht="12.75">
      <c r="T72" s="212">
        <v>1950</v>
      </c>
      <c r="U72" s="213">
        <v>29</v>
      </c>
    </row>
    <row r="73" spans="20:21" ht="12.75">
      <c r="T73" s="212">
        <v>1970</v>
      </c>
      <c r="U73" s="213">
        <v>28</v>
      </c>
    </row>
    <row r="74" spans="20:21" ht="12.75">
      <c r="T74" s="212">
        <v>1990</v>
      </c>
      <c r="U74" s="213">
        <v>27</v>
      </c>
    </row>
    <row r="75" spans="20:21" ht="12.75">
      <c r="T75" s="212">
        <v>2010</v>
      </c>
      <c r="U75" s="213">
        <v>26</v>
      </c>
    </row>
    <row r="76" spans="20:21" ht="12.75">
      <c r="T76" s="212">
        <v>2030</v>
      </c>
      <c r="U76" s="213">
        <v>25</v>
      </c>
    </row>
    <row r="77" spans="20:21" ht="12.75">
      <c r="T77" s="212">
        <v>2050</v>
      </c>
      <c r="U77" s="213">
        <v>24</v>
      </c>
    </row>
    <row r="78" spans="20:21" ht="12.75">
      <c r="T78" s="212">
        <v>2070</v>
      </c>
      <c r="U78" s="213">
        <v>23</v>
      </c>
    </row>
    <row r="79" spans="20:21" ht="12.75">
      <c r="T79" s="212">
        <v>2090</v>
      </c>
      <c r="U79" s="213">
        <v>22</v>
      </c>
    </row>
    <row r="80" spans="20:21" ht="12.75">
      <c r="T80" s="212">
        <v>2110</v>
      </c>
      <c r="U80" s="213">
        <v>21</v>
      </c>
    </row>
    <row r="81" spans="20:21" ht="12.75">
      <c r="T81" s="212">
        <v>2130</v>
      </c>
      <c r="U81" s="213">
        <v>20</v>
      </c>
    </row>
    <row r="82" spans="20:21" ht="12.75">
      <c r="T82" s="212">
        <v>2150</v>
      </c>
      <c r="U82" s="213">
        <v>19</v>
      </c>
    </row>
    <row r="83" spans="20:21" ht="12.75">
      <c r="T83" s="212">
        <v>2170</v>
      </c>
      <c r="U83" s="213">
        <v>18</v>
      </c>
    </row>
    <row r="84" spans="20:21" ht="12.75">
      <c r="T84" s="212">
        <v>2190</v>
      </c>
      <c r="U84" s="213">
        <v>17</v>
      </c>
    </row>
    <row r="85" spans="20:21" ht="12.75">
      <c r="T85" s="212">
        <v>2210</v>
      </c>
      <c r="U85" s="213">
        <v>16</v>
      </c>
    </row>
    <row r="86" spans="20:21" ht="12.75">
      <c r="T86" s="212">
        <v>2240</v>
      </c>
      <c r="U86" s="213">
        <v>15</v>
      </c>
    </row>
    <row r="87" spans="20:21" ht="12.75">
      <c r="T87" s="212">
        <v>2260</v>
      </c>
      <c r="U87" s="213">
        <v>14</v>
      </c>
    </row>
    <row r="88" spans="20:21" ht="12.75">
      <c r="T88" s="212">
        <v>2280</v>
      </c>
      <c r="U88" s="213">
        <v>13</v>
      </c>
    </row>
    <row r="89" spans="20:21" ht="12.75">
      <c r="T89" s="212">
        <v>2300</v>
      </c>
      <c r="U89" s="213">
        <v>12</v>
      </c>
    </row>
    <row r="90" spans="20:21" ht="12.75">
      <c r="T90" s="212">
        <v>2320</v>
      </c>
      <c r="U90" s="213">
        <v>11</v>
      </c>
    </row>
    <row r="91" spans="20:21" ht="12.75">
      <c r="T91" s="212">
        <v>2350</v>
      </c>
      <c r="U91" s="213">
        <v>10</v>
      </c>
    </row>
    <row r="92" spans="20:21" ht="12.75">
      <c r="T92" s="212">
        <v>2380</v>
      </c>
      <c r="U92" s="213">
        <v>9</v>
      </c>
    </row>
    <row r="93" spans="20:21" ht="12.75">
      <c r="T93" s="212">
        <v>2410</v>
      </c>
      <c r="U93" s="213">
        <v>8</v>
      </c>
    </row>
    <row r="94" spans="20:21" ht="12.75">
      <c r="T94" s="212">
        <v>2440</v>
      </c>
      <c r="U94" s="213">
        <v>7</v>
      </c>
    </row>
    <row r="95" spans="20:21" ht="12.75">
      <c r="T95" s="212">
        <v>2470</v>
      </c>
      <c r="U95" s="213">
        <v>6</v>
      </c>
    </row>
    <row r="96" spans="20:21" ht="12.75">
      <c r="T96" s="212">
        <v>2500</v>
      </c>
      <c r="U96" s="213">
        <v>5</v>
      </c>
    </row>
    <row r="97" spans="20:21" ht="12.75">
      <c r="T97" s="212">
        <v>2540</v>
      </c>
      <c r="U97" s="213">
        <v>4</v>
      </c>
    </row>
    <row r="98" spans="20:21" ht="12.75">
      <c r="T98" s="212">
        <v>2580</v>
      </c>
      <c r="U98" s="213">
        <v>3</v>
      </c>
    </row>
    <row r="99" spans="20:21" ht="12.75">
      <c r="T99" s="212">
        <v>2620</v>
      </c>
      <c r="U99" s="213">
        <v>2</v>
      </c>
    </row>
    <row r="100" spans="20:21" ht="12.75">
      <c r="T100" s="212">
        <v>2660</v>
      </c>
      <c r="U100" s="213">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maxi</cp:lastModifiedBy>
  <cp:lastPrinted>2014-08-30T09:26:03Z</cp:lastPrinted>
  <dcterms:created xsi:type="dcterms:W3CDTF">2004-05-10T13:01:28Z</dcterms:created>
  <dcterms:modified xsi:type="dcterms:W3CDTF">2014-08-30T11:24:48Z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