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490" windowHeight="7920" tabRatio="939" firstSheet="7" activeTab="14"/>
  </bookViews>
  <sheets>
    <sheet name="Rekorlar" sheetId="322" state="hidden" r:id="rId1"/>
    <sheet name="YARIŞMA BİLGİLERİ" sheetId="68" r:id="rId2"/>
    <sheet name="YARIŞMA PROGRAMI" sheetId="150" r:id="rId3"/>
    <sheet name="1.Gün Start Listesi" sheetId="304" state="hidden" r:id="rId4"/>
    <sheet name="Çekiç" sheetId="321" r:id="rId5"/>
    <sheet name="110m.Eng" sheetId="309" r:id="rId6"/>
    <sheet name="100m." sheetId="285" r:id="rId7"/>
    <sheet name="400m." sheetId="310" r:id="rId8"/>
    <sheet name="1500m." sheetId="308" r:id="rId9"/>
    <sheet name="Gülle" sheetId="298" r:id="rId10"/>
    <sheet name="Uzun" sheetId="288" r:id="rId11"/>
    <sheet name="Yüksek" sheetId="287" r:id="rId12"/>
    <sheet name="5000m." sheetId="319" r:id="rId13"/>
    <sheet name="4x100metre" sheetId="323" r:id="rId14"/>
    <sheet name="Genel Puan Tablosu" sheetId="307" r:id="rId15"/>
    <sheet name="KAYIT LİSTESİ" sheetId="262" state="hidden" r:id="rId16"/>
    <sheet name="400m.Eng" sheetId="320" r:id="rId17"/>
    <sheet name="200m." sheetId="315" r:id="rId18"/>
    <sheet name="Cirit" sheetId="312" r:id="rId19"/>
    <sheet name="800m." sheetId="284" r:id="rId20"/>
    <sheet name="3000m.Eng" sheetId="316" r:id="rId21"/>
    <sheet name="Disk" sheetId="311" r:id="rId22"/>
    <sheet name="3000m." sheetId="317" r:id="rId23"/>
    <sheet name="Sırık" sheetId="313" r:id="rId24"/>
    <sheet name="Üçadım" sheetId="314" r:id="rId25"/>
    <sheet name="4X400m." sheetId="325" r:id="rId26"/>
    <sheet name="2.Gün Start Listesi " sheetId="306" state="hidden" r:id="rId27"/>
    <sheet name="ALMANAK TOPLU SONUÇ" sheetId="268" state="hidden" r:id="rId28"/>
  </sheets>
  <externalReferences>
    <externalReference r:id="rId29"/>
  </externalReference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3" hidden="1">'4x100metre'!$I$7:$P$7</definedName>
    <definedName name="_xlnm._FilterDatabase" localSheetId="27" hidden="1">'ALMANAK TOPLU SONUÇ'!$A$2:$M$407</definedName>
    <definedName name="_xlnm._FilterDatabase" localSheetId="15" hidden="1">'KAYIT LİSTESİ'!$A$3:$L$476</definedName>
    <definedName name="Excel_BuiltIn__FilterDatabase_3" localSheetId="25">#REF!</definedName>
    <definedName name="Excel_BuiltIn__FilterDatabase_3" localSheetId="15">#REF!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8">#REF!</definedName>
    <definedName name="Excel_BuiltIn_Print_Area_11" localSheetId="26">#REF!</definedName>
    <definedName name="Excel_BuiltIn_Print_Area_11" localSheetId="17">#REF!</definedName>
    <definedName name="Excel_BuiltIn_Print_Area_11" localSheetId="22">#REF!</definedName>
    <definedName name="Excel_BuiltIn_Print_Area_11" localSheetId="20">#REF!</definedName>
    <definedName name="Excel_BuiltIn_Print_Area_11" localSheetId="7">#REF!</definedName>
    <definedName name="Excel_BuiltIn_Print_Area_11" localSheetId="16">#REF!</definedName>
    <definedName name="Excel_BuiltIn_Print_Area_11" localSheetId="13">#REF!</definedName>
    <definedName name="Excel_BuiltIn_Print_Area_11" localSheetId="25">#REF!</definedName>
    <definedName name="Excel_BuiltIn_Print_Area_11" localSheetId="12">#REF!</definedName>
    <definedName name="Excel_BuiltIn_Print_Area_11" localSheetId="19">#REF!</definedName>
    <definedName name="Excel_BuiltIn_Print_Area_11" localSheetId="18">#REF!</definedName>
    <definedName name="Excel_BuiltIn_Print_Area_11" localSheetId="4">#REF!</definedName>
    <definedName name="Excel_BuiltIn_Print_Area_11" localSheetId="21">#REF!</definedName>
    <definedName name="Excel_BuiltIn_Print_Area_11" localSheetId="14">#REF!</definedName>
    <definedName name="Excel_BuiltIn_Print_Area_11" localSheetId="9">#REF!</definedName>
    <definedName name="Excel_BuiltIn_Print_Area_11" localSheetId="15">#REF!</definedName>
    <definedName name="Excel_BuiltIn_Print_Area_11" localSheetId="23">#REF!</definedName>
    <definedName name="Excel_BuiltIn_Print_Area_11" localSheetId="10">#REF!</definedName>
    <definedName name="Excel_BuiltIn_Print_Area_11" localSheetId="24">#REF!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8">#REF!</definedName>
    <definedName name="Excel_BuiltIn_Print_Area_12" localSheetId="26">#REF!</definedName>
    <definedName name="Excel_BuiltIn_Print_Area_12" localSheetId="17">#REF!</definedName>
    <definedName name="Excel_BuiltIn_Print_Area_12" localSheetId="22">#REF!</definedName>
    <definedName name="Excel_BuiltIn_Print_Area_12" localSheetId="20">#REF!</definedName>
    <definedName name="Excel_BuiltIn_Print_Area_12" localSheetId="7">#REF!</definedName>
    <definedName name="Excel_BuiltIn_Print_Area_12" localSheetId="16">#REF!</definedName>
    <definedName name="Excel_BuiltIn_Print_Area_12" localSheetId="13">#REF!</definedName>
    <definedName name="Excel_BuiltIn_Print_Area_12" localSheetId="25">#REF!</definedName>
    <definedName name="Excel_BuiltIn_Print_Area_12" localSheetId="12">#REF!</definedName>
    <definedName name="Excel_BuiltIn_Print_Area_12" localSheetId="19">#REF!</definedName>
    <definedName name="Excel_BuiltIn_Print_Area_12" localSheetId="18">#REF!</definedName>
    <definedName name="Excel_BuiltIn_Print_Area_12" localSheetId="4">#REF!</definedName>
    <definedName name="Excel_BuiltIn_Print_Area_12" localSheetId="21">#REF!</definedName>
    <definedName name="Excel_BuiltIn_Print_Area_12" localSheetId="14">#REF!</definedName>
    <definedName name="Excel_BuiltIn_Print_Area_12" localSheetId="9">#REF!</definedName>
    <definedName name="Excel_BuiltIn_Print_Area_12" localSheetId="15">#REF!</definedName>
    <definedName name="Excel_BuiltIn_Print_Area_12" localSheetId="23">#REF!</definedName>
    <definedName name="Excel_BuiltIn_Print_Area_12" localSheetId="10">#REF!</definedName>
    <definedName name="Excel_BuiltIn_Print_Area_12" localSheetId="24">#REF!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8">#REF!</definedName>
    <definedName name="Excel_BuiltIn_Print_Area_13" localSheetId="26">#REF!</definedName>
    <definedName name="Excel_BuiltIn_Print_Area_13" localSheetId="17">#REF!</definedName>
    <definedName name="Excel_BuiltIn_Print_Area_13" localSheetId="22">#REF!</definedName>
    <definedName name="Excel_BuiltIn_Print_Area_13" localSheetId="20">#REF!</definedName>
    <definedName name="Excel_BuiltIn_Print_Area_13" localSheetId="7">#REF!</definedName>
    <definedName name="Excel_BuiltIn_Print_Area_13" localSheetId="16">#REF!</definedName>
    <definedName name="Excel_BuiltIn_Print_Area_13" localSheetId="13">#REF!</definedName>
    <definedName name="Excel_BuiltIn_Print_Area_13" localSheetId="25">#REF!</definedName>
    <definedName name="Excel_BuiltIn_Print_Area_13" localSheetId="12">#REF!</definedName>
    <definedName name="Excel_BuiltIn_Print_Area_13" localSheetId="19">#REF!</definedName>
    <definedName name="Excel_BuiltIn_Print_Area_13" localSheetId="18">#REF!</definedName>
    <definedName name="Excel_BuiltIn_Print_Area_13" localSheetId="4">#REF!</definedName>
    <definedName name="Excel_BuiltIn_Print_Area_13" localSheetId="21">#REF!</definedName>
    <definedName name="Excel_BuiltIn_Print_Area_13" localSheetId="14">#REF!</definedName>
    <definedName name="Excel_BuiltIn_Print_Area_13" localSheetId="9">#REF!</definedName>
    <definedName name="Excel_BuiltIn_Print_Area_13" localSheetId="15">#REF!</definedName>
    <definedName name="Excel_BuiltIn_Print_Area_13" localSheetId="23">#REF!</definedName>
    <definedName name="Excel_BuiltIn_Print_Area_13" localSheetId="10">#REF!</definedName>
    <definedName name="Excel_BuiltIn_Print_Area_13" localSheetId="24">#REF!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8">#REF!</definedName>
    <definedName name="Excel_BuiltIn_Print_Area_16" localSheetId="26">#REF!</definedName>
    <definedName name="Excel_BuiltIn_Print_Area_16" localSheetId="17">#REF!</definedName>
    <definedName name="Excel_BuiltIn_Print_Area_16" localSheetId="22">#REF!</definedName>
    <definedName name="Excel_BuiltIn_Print_Area_16" localSheetId="20">#REF!</definedName>
    <definedName name="Excel_BuiltIn_Print_Area_16" localSheetId="7">#REF!</definedName>
    <definedName name="Excel_BuiltIn_Print_Area_16" localSheetId="16">#REF!</definedName>
    <definedName name="Excel_BuiltIn_Print_Area_16" localSheetId="13">#REF!</definedName>
    <definedName name="Excel_BuiltIn_Print_Area_16" localSheetId="25">#REF!</definedName>
    <definedName name="Excel_BuiltIn_Print_Area_16" localSheetId="12">#REF!</definedName>
    <definedName name="Excel_BuiltIn_Print_Area_16" localSheetId="19">#REF!</definedName>
    <definedName name="Excel_BuiltIn_Print_Area_16" localSheetId="18">#REF!</definedName>
    <definedName name="Excel_BuiltIn_Print_Area_16" localSheetId="4">#REF!</definedName>
    <definedName name="Excel_BuiltIn_Print_Area_16" localSheetId="21">#REF!</definedName>
    <definedName name="Excel_BuiltIn_Print_Area_16" localSheetId="14">#REF!</definedName>
    <definedName name="Excel_BuiltIn_Print_Area_16" localSheetId="9">#REF!</definedName>
    <definedName name="Excel_BuiltIn_Print_Area_16" localSheetId="15">#REF!</definedName>
    <definedName name="Excel_BuiltIn_Print_Area_16" localSheetId="23">#REF!</definedName>
    <definedName name="Excel_BuiltIn_Print_Area_16" localSheetId="10">#REF!</definedName>
    <definedName name="Excel_BuiltIn_Print_Area_16" localSheetId="24">#REF!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8">#REF!</definedName>
    <definedName name="Excel_BuiltIn_Print_Area_19" localSheetId="26">#REF!</definedName>
    <definedName name="Excel_BuiltIn_Print_Area_19" localSheetId="17">#REF!</definedName>
    <definedName name="Excel_BuiltIn_Print_Area_19" localSheetId="22">#REF!</definedName>
    <definedName name="Excel_BuiltIn_Print_Area_19" localSheetId="20">#REF!</definedName>
    <definedName name="Excel_BuiltIn_Print_Area_19" localSheetId="7">#REF!</definedName>
    <definedName name="Excel_BuiltIn_Print_Area_19" localSheetId="16">#REF!</definedName>
    <definedName name="Excel_BuiltIn_Print_Area_19" localSheetId="13">#REF!</definedName>
    <definedName name="Excel_BuiltIn_Print_Area_19" localSheetId="25">#REF!</definedName>
    <definedName name="Excel_BuiltIn_Print_Area_19" localSheetId="12">#REF!</definedName>
    <definedName name="Excel_BuiltIn_Print_Area_19" localSheetId="19">#REF!</definedName>
    <definedName name="Excel_BuiltIn_Print_Area_19" localSheetId="18">#REF!</definedName>
    <definedName name="Excel_BuiltIn_Print_Area_19" localSheetId="4">#REF!</definedName>
    <definedName name="Excel_BuiltIn_Print_Area_19" localSheetId="21">#REF!</definedName>
    <definedName name="Excel_BuiltIn_Print_Area_19" localSheetId="14">#REF!</definedName>
    <definedName name="Excel_BuiltIn_Print_Area_19" localSheetId="9">#REF!</definedName>
    <definedName name="Excel_BuiltIn_Print_Area_19" localSheetId="15">#REF!</definedName>
    <definedName name="Excel_BuiltIn_Print_Area_19" localSheetId="23">#REF!</definedName>
    <definedName name="Excel_BuiltIn_Print_Area_19" localSheetId="10">#REF!</definedName>
    <definedName name="Excel_BuiltIn_Print_Area_19" localSheetId="24">#REF!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8">#REF!</definedName>
    <definedName name="Excel_BuiltIn_Print_Area_20" localSheetId="26">#REF!</definedName>
    <definedName name="Excel_BuiltIn_Print_Area_20" localSheetId="17">#REF!</definedName>
    <definedName name="Excel_BuiltIn_Print_Area_20" localSheetId="22">#REF!</definedName>
    <definedName name="Excel_BuiltIn_Print_Area_20" localSheetId="20">#REF!</definedName>
    <definedName name="Excel_BuiltIn_Print_Area_20" localSheetId="7">#REF!</definedName>
    <definedName name="Excel_BuiltIn_Print_Area_20" localSheetId="16">#REF!</definedName>
    <definedName name="Excel_BuiltIn_Print_Area_20" localSheetId="13">#REF!</definedName>
    <definedName name="Excel_BuiltIn_Print_Area_20" localSheetId="25">#REF!</definedName>
    <definedName name="Excel_BuiltIn_Print_Area_20" localSheetId="12">#REF!</definedName>
    <definedName name="Excel_BuiltIn_Print_Area_20" localSheetId="19">#REF!</definedName>
    <definedName name="Excel_BuiltIn_Print_Area_20" localSheetId="18">#REF!</definedName>
    <definedName name="Excel_BuiltIn_Print_Area_20" localSheetId="4">#REF!</definedName>
    <definedName name="Excel_BuiltIn_Print_Area_20" localSheetId="21">#REF!</definedName>
    <definedName name="Excel_BuiltIn_Print_Area_20" localSheetId="14">#REF!</definedName>
    <definedName name="Excel_BuiltIn_Print_Area_20" localSheetId="9">#REF!</definedName>
    <definedName name="Excel_BuiltIn_Print_Area_20" localSheetId="15">#REF!</definedName>
    <definedName name="Excel_BuiltIn_Print_Area_20" localSheetId="23">#REF!</definedName>
    <definedName name="Excel_BuiltIn_Print_Area_20" localSheetId="10">#REF!</definedName>
    <definedName name="Excel_BuiltIn_Print_Area_20" localSheetId="24">#REF!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8">#REF!</definedName>
    <definedName name="Excel_BuiltIn_Print_Area_21" localSheetId="26">#REF!</definedName>
    <definedName name="Excel_BuiltIn_Print_Area_21" localSheetId="17">#REF!</definedName>
    <definedName name="Excel_BuiltIn_Print_Area_21" localSheetId="22">#REF!</definedName>
    <definedName name="Excel_BuiltIn_Print_Area_21" localSheetId="20">#REF!</definedName>
    <definedName name="Excel_BuiltIn_Print_Area_21" localSheetId="7">#REF!</definedName>
    <definedName name="Excel_BuiltIn_Print_Area_21" localSheetId="16">#REF!</definedName>
    <definedName name="Excel_BuiltIn_Print_Area_21" localSheetId="13">#REF!</definedName>
    <definedName name="Excel_BuiltIn_Print_Area_21" localSheetId="25">#REF!</definedName>
    <definedName name="Excel_BuiltIn_Print_Area_21" localSheetId="12">#REF!</definedName>
    <definedName name="Excel_BuiltIn_Print_Area_21" localSheetId="19">#REF!</definedName>
    <definedName name="Excel_BuiltIn_Print_Area_21" localSheetId="18">#REF!</definedName>
    <definedName name="Excel_BuiltIn_Print_Area_21" localSheetId="4">#REF!</definedName>
    <definedName name="Excel_BuiltIn_Print_Area_21" localSheetId="21">#REF!</definedName>
    <definedName name="Excel_BuiltIn_Print_Area_21" localSheetId="14">#REF!</definedName>
    <definedName name="Excel_BuiltIn_Print_Area_21" localSheetId="9">#REF!</definedName>
    <definedName name="Excel_BuiltIn_Print_Area_21" localSheetId="15">#REF!</definedName>
    <definedName name="Excel_BuiltIn_Print_Area_21" localSheetId="23">#REF!</definedName>
    <definedName name="Excel_BuiltIn_Print_Area_21" localSheetId="10">#REF!</definedName>
    <definedName name="Excel_BuiltIn_Print_Area_21" localSheetId="24">#REF!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8">#REF!</definedName>
    <definedName name="Excel_BuiltIn_Print_Area_4" localSheetId="26">#REF!</definedName>
    <definedName name="Excel_BuiltIn_Print_Area_4" localSheetId="17">#REF!</definedName>
    <definedName name="Excel_BuiltIn_Print_Area_4" localSheetId="22">#REF!</definedName>
    <definedName name="Excel_BuiltIn_Print_Area_4" localSheetId="20">#REF!</definedName>
    <definedName name="Excel_BuiltIn_Print_Area_4" localSheetId="7">#REF!</definedName>
    <definedName name="Excel_BuiltIn_Print_Area_4" localSheetId="16">#REF!</definedName>
    <definedName name="Excel_BuiltIn_Print_Area_4" localSheetId="13">#REF!</definedName>
    <definedName name="Excel_BuiltIn_Print_Area_4" localSheetId="25">#REF!</definedName>
    <definedName name="Excel_BuiltIn_Print_Area_4" localSheetId="12">#REF!</definedName>
    <definedName name="Excel_BuiltIn_Print_Area_4" localSheetId="19">#REF!</definedName>
    <definedName name="Excel_BuiltIn_Print_Area_4" localSheetId="18">#REF!</definedName>
    <definedName name="Excel_BuiltIn_Print_Area_4" localSheetId="4">#REF!</definedName>
    <definedName name="Excel_BuiltIn_Print_Area_4" localSheetId="21">#REF!</definedName>
    <definedName name="Excel_BuiltIn_Print_Area_4" localSheetId="14">#REF!</definedName>
    <definedName name="Excel_BuiltIn_Print_Area_4" localSheetId="9">#REF!</definedName>
    <definedName name="Excel_BuiltIn_Print_Area_4" localSheetId="15">#REF!</definedName>
    <definedName name="Excel_BuiltIn_Print_Area_4" localSheetId="23">#REF!</definedName>
    <definedName name="Excel_BuiltIn_Print_Area_4" localSheetId="10">#REF!</definedName>
    <definedName name="Excel_BuiltIn_Print_Area_4" localSheetId="24">#REF!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8">#REF!</definedName>
    <definedName name="Excel_BuiltIn_Print_Area_5" localSheetId="26">#REF!</definedName>
    <definedName name="Excel_BuiltIn_Print_Area_5" localSheetId="17">#REF!</definedName>
    <definedName name="Excel_BuiltIn_Print_Area_5" localSheetId="22">#REF!</definedName>
    <definedName name="Excel_BuiltIn_Print_Area_5" localSheetId="20">#REF!</definedName>
    <definedName name="Excel_BuiltIn_Print_Area_5" localSheetId="7">#REF!</definedName>
    <definedName name="Excel_BuiltIn_Print_Area_5" localSheetId="16">#REF!</definedName>
    <definedName name="Excel_BuiltIn_Print_Area_5" localSheetId="13">#REF!</definedName>
    <definedName name="Excel_BuiltIn_Print_Area_5" localSheetId="25">#REF!</definedName>
    <definedName name="Excel_BuiltIn_Print_Area_5" localSheetId="12">#REF!</definedName>
    <definedName name="Excel_BuiltIn_Print_Area_5" localSheetId="19">#REF!</definedName>
    <definedName name="Excel_BuiltIn_Print_Area_5" localSheetId="18">#REF!</definedName>
    <definedName name="Excel_BuiltIn_Print_Area_5" localSheetId="4">#REF!</definedName>
    <definedName name="Excel_BuiltIn_Print_Area_5" localSheetId="21">#REF!</definedName>
    <definedName name="Excel_BuiltIn_Print_Area_5" localSheetId="14">#REF!</definedName>
    <definedName name="Excel_BuiltIn_Print_Area_5" localSheetId="9">#REF!</definedName>
    <definedName name="Excel_BuiltIn_Print_Area_5" localSheetId="15">#REF!</definedName>
    <definedName name="Excel_BuiltIn_Print_Area_5" localSheetId="23">#REF!</definedName>
    <definedName name="Excel_BuiltIn_Print_Area_5" localSheetId="10">#REF!</definedName>
    <definedName name="Excel_BuiltIn_Print_Area_5" localSheetId="24">#REF!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8">#REF!</definedName>
    <definedName name="Excel_BuiltIn_Print_Area_9" localSheetId="26">#REF!</definedName>
    <definedName name="Excel_BuiltIn_Print_Area_9" localSheetId="17">#REF!</definedName>
    <definedName name="Excel_BuiltIn_Print_Area_9" localSheetId="22">#REF!</definedName>
    <definedName name="Excel_BuiltIn_Print_Area_9" localSheetId="20">#REF!</definedName>
    <definedName name="Excel_BuiltIn_Print_Area_9" localSheetId="7">#REF!</definedName>
    <definedName name="Excel_BuiltIn_Print_Area_9" localSheetId="16">#REF!</definedName>
    <definedName name="Excel_BuiltIn_Print_Area_9" localSheetId="13">#REF!</definedName>
    <definedName name="Excel_BuiltIn_Print_Area_9" localSheetId="25">#REF!</definedName>
    <definedName name="Excel_BuiltIn_Print_Area_9" localSheetId="12">#REF!</definedName>
    <definedName name="Excel_BuiltIn_Print_Area_9" localSheetId="19">#REF!</definedName>
    <definedName name="Excel_BuiltIn_Print_Area_9" localSheetId="18">#REF!</definedName>
    <definedName name="Excel_BuiltIn_Print_Area_9" localSheetId="4">#REF!</definedName>
    <definedName name="Excel_BuiltIn_Print_Area_9" localSheetId="21">#REF!</definedName>
    <definedName name="Excel_BuiltIn_Print_Area_9" localSheetId="14">#REF!</definedName>
    <definedName name="Excel_BuiltIn_Print_Area_9" localSheetId="9">#REF!</definedName>
    <definedName name="Excel_BuiltIn_Print_Area_9" localSheetId="15">#REF!</definedName>
    <definedName name="Excel_BuiltIn_Print_Area_9" localSheetId="23">#REF!</definedName>
    <definedName name="Excel_BuiltIn_Print_Area_9" localSheetId="10">#REF!</definedName>
    <definedName name="Excel_BuiltIn_Print_Area_9" localSheetId="24">#REF!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Listesi'!$A$1:$P$60</definedName>
    <definedName name="_xlnm.Print_Area" localSheetId="6">'100m.'!$A$1:$P$47</definedName>
    <definedName name="_xlnm.Print_Area" localSheetId="5">'110m.Eng'!$A$1:$P$47</definedName>
    <definedName name="_xlnm.Print_Area" localSheetId="8">'1500m.'!$A$1:$P$63</definedName>
    <definedName name="_xlnm.Print_Area" localSheetId="26">'2.Gün Start Listesi '!$A$1:$O$57</definedName>
    <definedName name="_xlnm.Print_Area" localSheetId="17">'200m.'!$A$1:$P$47</definedName>
    <definedName name="_xlnm.Print_Area" localSheetId="22">'3000m.'!$A$1:$P$63</definedName>
    <definedName name="_xlnm.Print_Area" localSheetId="20">'3000m.Eng'!$A$1:$P$63</definedName>
    <definedName name="_xlnm.Print_Area" localSheetId="7">'400m.'!$A$1:$P$47</definedName>
    <definedName name="_xlnm.Print_Area" localSheetId="16">'400m.Eng'!$A$1:$P$47</definedName>
    <definedName name="_xlnm.Print_Area" localSheetId="13">'4x100metre'!$A$1:$P$91</definedName>
    <definedName name="_xlnm.Print_Area" localSheetId="25">'4X400m.'!$A$1:$P$16</definedName>
    <definedName name="_xlnm.Print_Area" localSheetId="12">'5000m.'!$A$1:$P$63</definedName>
    <definedName name="_xlnm.Print_Area" localSheetId="19">'800m.'!$A$1:$P$63</definedName>
    <definedName name="_xlnm.Print_Area" localSheetId="18">Cirit!$A$1:$P$49</definedName>
    <definedName name="_xlnm.Print_Area" localSheetId="4">Çekiç!$A$1:$P$49</definedName>
    <definedName name="_xlnm.Print_Area" localSheetId="21">Disk!$A$1:$P$49</definedName>
    <definedName name="_xlnm.Print_Area" localSheetId="14">'Genel Puan Tablosu'!$A$1:$Y$61</definedName>
    <definedName name="_xlnm.Print_Area" localSheetId="9">Gülle!$A$1:$P$49</definedName>
    <definedName name="_xlnm.Print_Area" localSheetId="15">'KAYIT LİSTESİ'!$A$1:$L$476</definedName>
    <definedName name="_xlnm.Print_Area" localSheetId="23">Sırık!$A$1:$AU$35</definedName>
    <definedName name="_xlnm.Print_Area" localSheetId="10">Uzun!$A$1:$P$49</definedName>
    <definedName name="_xlnm.Print_Area" localSheetId="24">Üçadım!$A$1:$P$49</definedName>
    <definedName name="_xlnm.Print_Area" localSheetId="11">Yüksek!$A$1:$AG$35</definedName>
    <definedName name="_xlnm.Print_Titles" localSheetId="14">'Genel Puan Tablosu'!$1:$2</definedName>
    <definedName name="_xlnm.Print_Titles" localSheetId="15">'KAYIT LİSTESİ'!$1:$3</definedName>
  </definedNames>
  <calcPr calcId="144525"/>
</workbook>
</file>

<file path=xl/calcChain.xml><?xml version="1.0" encoding="utf-8"?>
<calcChain xmlns="http://schemas.openxmlformats.org/spreadsheetml/2006/main">
  <c r="E252" i="262" l="1"/>
  <c r="F252" i="262"/>
  <c r="J13" i="314"/>
  <c r="J11" i="312" l="1"/>
  <c r="N11" i="312" s="1"/>
  <c r="J13" i="312"/>
  <c r="N13" i="312" s="1"/>
  <c r="F127" i="262"/>
  <c r="C44" i="307" l="1"/>
  <c r="C41" i="307"/>
  <c r="C43" i="307"/>
  <c r="C37" i="307"/>
  <c r="C38" i="307"/>
  <c r="C39" i="307"/>
  <c r="C40" i="307"/>
  <c r="E415" i="268"/>
  <c r="D415" i="268"/>
  <c r="E414" i="268"/>
  <c r="E413" i="268"/>
  <c r="D412" i="268"/>
  <c r="E411" i="268"/>
  <c r="D411" i="268"/>
  <c r="E410" i="268"/>
  <c r="E409" i="268"/>
  <c r="D408" i="268"/>
  <c r="R44" i="307"/>
  <c r="V44" i="307"/>
  <c r="V38" i="307"/>
  <c r="V39" i="307"/>
  <c r="V40" i="307"/>
  <c r="V42" i="307"/>
  <c r="V41" i="307"/>
  <c r="V37" i="307"/>
  <c r="U38" i="307"/>
  <c r="U39" i="307"/>
  <c r="U40" i="307"/>
  <c r="U42" i="307"/>
  <c r="U44" i="307"/>
  <c r="U41" i="307"/>
  <c r="U43" i="307"/>
  <c r="U37" i="307"/>
  <c r="D3" i="325"/>
  <c r="N4" i="325" s="1"/>
  <c r="B189" i="262"/>
  <c r="D252" i="262"/>
  <c r="B252" i="262"/>
  <c r="F220" i="262"/>
  <c r="E220" i="262"/>
  <c r="D220" i="262"/>
  <c r="B220" i="262"/>
  <c r="F189" i="262"/>
  <c r="E189" i="262"/>
  <c r="D189" i="262"/>
  <c r="F158" i="262"/>
  <c r="E158" i="262"/>
  <c r="D158" i="262"/>
  <c r="B158" i="262"/>
  <c r="E127" i="262"/>
  <c r="D127" i="262"/>
  <c r="B127" i="262"/>
  <c r="F96" i="262"/>
  <c r="E96" i="262"/>
  <c r="D96" i="262"/>
  <c r="B96" i="262"/>
  <c r="B65" i="262"/>
  <c r="F65" i="262"/>
  <c r="E65" i="262"/>
  <c r="D65" i="262"/>
  <c r="F34" i="262"/>
  <c r="E34" i="262"/>
  <c r="D34" i="262"/>
  <c r="B34" i="262"/>
  <c r="N5" i="325"/>
  <c r="D4" i="325"/>
  <c r="A2" i="325"/>
  <c r="X45" i="307"/>
  <c r="X46" i="307"/>
  <c r="X47" i="307"/>
  <c r="X48" i="307"/>
  <c r="X49" i="307"/>
  <c r="X50" i="307"/>
  <c r="X51" i="307"/>
  <c r="X52" i="307"/>
  <c r="X53" i="307"/>
  <c r="X54" i="307"/>
  <c r="X55" i="307"/>
  <c r="X56" i="307"/>
  <c r="X57" i="307"/>
  <c r="X58" i="307"/>
  <c r="X59" i="307"/>
  <c r="X60" i="307"/>
  <c r="X61" i="307"/>
  <c r="W45" i="307"/>
  <c r="W46" i="307"/>
  <c r="W47" i="307"/>
  <c r="W48" i="307"/>
  <c r="W49" i="307"/>
  <c r="W50" i="307"/>
  <c r="W51" i="307"/>
  <c r="W52" i="307"/>
  <c r="W53" i="307"/>
  <c r="W54" i="307"/>
  <c r="W55" i="307"/>
  <c r="W56" i="307"/>
  <c r="W57" i="307"/>
  <c r="W58" i="307"/>
  <c r="W59" i="307"/>
  <c r="W60" i="307"/>
  <c r="W61" i="307"/>
  <c r="L97" i="268"/>
  <c r="L173" i="268"/>
  <c r="F4" i="314"/>
  <c r="F4" i="320"/>
  <c r="F4" i="316"/>
  <c r="F4" i="311"/>
  <c r="F4" i="312"/>
  <c r="E8" i="307"/>
  <c r="F8" i="307"/>
  <c r="M8" i="307"/>
  <c r="N8" i="307"/>
  <c r="O8" i="307"/>
  <c r="P8" i="307"/>
  <c r="S8" i="307"/>
  <c r="T8" i="307"/>
  <c r="C8" i="307"/>
  <c r="D8" i="307"/>
  <c r="I38" i="307"/>
  <c r="J38" i="307"/>
  <c r="Q38" i="307"/>
  <c r="R38" i="307"/>
  <c r="I39" i="307"/>
  <c r="J39" i="307"/>
  <c r="Q39" i="307"/>
  <c r="R39" i="307"/>
  <c r="I40" i="307"/>
  <c r="J40" i="307"/>
  <c r="Q40" i="307"/>
  <c r="R40" i="307"/>
  <c r="I42" i="307"/>
  <c r="J42" i="307"/>
  <c r="Q42" i="307"/>
  <c r="R42" i="307"/>
  <c r="I44" i="307"/>
  <c r="J44" i="307"/>
  <c r="Q44" i="307"/>
  <c r="I41" i="307"/>
  <c r="J41" i="307"/>
  <c r="Q41" i="307"/>
  <c r="R41" i="307"/>
  <c r="I43" i="307"/>
  <c r="Q43" i="307"/>
  <c r="R43" i="307"/>
  <c r="I45" i="307"/>
  <c r="J45" i="307"/>
  <c r="Q45" i="307"/>
  <c r="R45" i="307"/>
  <c r="I46" i="307"/>
  <c r="J46" i="307"/>
  <c r="Q46" i="307"/>
  <c r="R46" i="307"/>
  <c r="I47" i="307"/>
  <c r="J47" i="307"/>
  <c r="Q47" i="307"/>
  <c r="R47" i="307"/>
  <c r="I48" i="307"/>
  <c r="J48" i="307"/>
  <c r="Q48" i="307"/>
  <c r="R48" i="307"/>
  <c r="I49" i="307"/>
  <c r="J49" i="307"/>
  <c r="Q49" i="307"/>
  <c r="R49" i="307"/>
  <c r="I50" i="307"/>
  <c r="J50" i="307"/>
  <c r="Q50" i="307"/>
  <c r="R50" i="307"/>
  <c r="I51" i="307"/>
  <c r="J51" i="307"/>
  <c r="Q51" i="307"/>
  <c r="R51" i="307"/>
  <c r="I52" i="307"/>
  <c r="J52" i="307"/>
  <c r="Q52" i="307"/>
  <c r="R52" i="307"/>
  <c r="I53" i="307"/>
  <c r="J53" i="307"/>
  <c r="Q53" i="307"/>
  <c r="R53" i="307"/>
  <c r="I54" i="307"/>
  <c r="J54" i="307"/>
  <c r="Q54" i="307"/>
  <c r="R54" i="307"/>
  <c r="I55" i="307"/>
  <c r="J55" i="307"/>
  <c r="Q55" i="307"/>
  <c r="R55" i="307"/>
  <c r="I56" i="307"/>
  <c r="J56" i="307"/>
  <c r="Q56" i="307"/>
  <c r="R56" i="307"/>
  <c r="I57" i="307"/>
  <c r="J57" i="307"/>
  <c r="Q57" i="307"/>
  <c r="R57" i="307"/>
  <c r="I58" i="307"/>
  <c r="J58" i="307"/>
  <c r="Q58" i="307"/>
  <c r="R58" i="307"/>
  <c r="I59" i="307"/>
  <c r="J59" i="307"/>
  <c r="Q59" i="307"/>
  <c r="R59" i="307"/>
  <c r="I60" i="307"/>
  <c r="J60" i="307"/>
  <c r="Q60" i="307"/>
  <c r="R60" i="307"/>
  <c r="I61" i="307"/>
  <c r="J61" i="307"/>
  <c r="Q61" i="307"/>
  <c r="R61" i="307"/>
  <c r="R37" i="307"/>
  <c r="Q37" i="307"/>
  <c r="J37" i="307"/>
  <c r="I37" i="307"/>
  <c r="G38" i="307"/>
  <c r="H38" i="307"/>
  <c r="G39" i="307"/>
  <c r="H39" i="307"/>
  <c r="G40" i="307"/>
  <c r="H40" i="307"/>
  <c r="G42" i="307"/>
  <c r="H42" i="307"/>
  <c r="G44" i="307"/>
  <c r="H44" i="307"/>
  <c r="G41" i="307"/>
  <c r="H41" i="307"/>
  <c r="G43" i="307"/>
  <c r="H43" i="307"/>
  <c r="G45" i="307"/>
  <c r="H45" i="307"/>
  <c r="G46" i="307"/>
  <c r="H46" i="307"/>
  <c r="G47" i="307"/>
  <c r="H47" i="307"/>
  <c r="G48" i="307"/>
  <c r="H48" i="307"/>
  <c r="G49" i="307"/>
  <c r="H49" i="307"/>
  <c r="G50" i="307"/>
  <c r="H50" i="307"/>
  <c r="G51" i="307"/>
  <c r="H51" i="307"/>
  <c r="G52" i="307"/>
  <c r="H52" i="307"/>
  <c r="G53" i="307"/>
  <c r="H53" i="307"/>
  <c r="G54" i="307"/>
  <c r="H54" i="307"/>
  <c r="G55" i="307"/>
  <c r="H55" i="307"/>
  <c r="G56" i="307"/>
  <c r="H56" i="307"/>
  <c r="G57" i="307"/>
  <c r="H57" i="307"/>
  <c r="G58" i="307"/>
  <c r="H58" i="307"/>
  <c r="G59" i="307"/>
  <c r="H59" i="307"/>
  <c r="G60" i="307"/>
  <c r="H60" i="307"/>
  <c r="G61" i="307"/>
  <c r="H61" i="307"/>
  <c r="H37" i="307"/>
  <c r="G37" i="307"/>
  <c r="A2" i="68"/>
  <c r="C1" i="307" s="1"/>
  <c r="S9" i="307"/>
  <c r="T9" i="307"/>
  <c r="S10" i="307"/>
  <c r="T10" i="307"/>
  <c r="S11" i="307"/>
  <c r="T11" i="307"/>
  <c r="S13" i="307"/>
  <c r="T13" i="307"/>
  <c r="S15" i="307"/>
  <c r="T15" i="307"/>
  <c r="S12" i="307"/>
  <c r="T12" i="307"/>
  <c r="S14" i="307"/>
  <c r="T14" i="307"/>
  <c r="S16" i="307"/>
  <c r="T16" i="307"/>
  <c r="S17" i="307"/>
  <c r="T17" i="307"/>
  <c r="S18" i="307"/>
  <c r="T18" i="307"/>
  <c r="S19" i="307"/>
  <c r="T19" i="307"/>
  <c r="S20" i="307"/>
  <c r="T20" i="307"/>
  <c r="S21" i="307"/>
  <c r="T21" i="307"/>
  <c r="S22" i="307"/>
  <c r="T22" i="307"/>
  <c r="S23" i="307"/>
  <c r="T23" i="307"/>
  <c r="S24" i="307"/>
  <c r="T24" i="307"/>
  <c r="S25" i="307"/>
  <c r="T25" i="307"/>
  <c r="S26" i="307"/>
  <c r="T26" i="307"/>
  <c r="S27" i="307"/>
  <c r="T27" i="307"/>
  <c r="S28" i="307"/>
  <c r="T28" i="307"/>
  <c r="S29" i="307"/>
  <c r="T29" i="307"/>
  <c r="S30" i="307"/>
  <c r="T30" i="307"/>
  <c r="S31" i="307"/>
  <c r="T31" i="307"/>
  <c r="S32" i="307"/>
  <c r="T32" i="307"/>
  <c r="L70" i="268"/>
  <c r="L268" i="268"/>
  <c r="L305" i="268"/>
  <c r="L252" i="268"/>
  <c r="B219" i="262"/>
  <c r="B218" i="262"/>
  <c r="B217" i="262"/>
  <c r="B216" i="262"/>
  <c r="B215" i="262"/>
  <c r="B214" i="262"/>
  <c r="B211" i="262"/>
  <c r="B213" i="262"/>
  <c r="B212" i="262"/>
  <c r="B210" i="262"/>
  <c r="B209" i="262"/>
  <c r="B208" i="262"/>
  <c r="B207" i="262"/>
  <c r="B206" i="262"/>
  <c r="B205" i="262"/>
  <c r="B204" i="262"/>
  <c r="B203" i="262"/>
  <c r="B202" i="262"/>
  <c r="B201" i="262"/>
  <c r="B200" i="262"/>
  <c r="B199" i="262"/>
  <c r="B198" i="262"/>
  <c r="B197" i="262"/>
  <c r="B196" i="262"/>
  <c r="B195" i="262"/>
  <c r="B194" i="262"/>
  <c r="B193" i="262"/>
  <c r="B192" i="262"/>
  <c r="B191" i="262"/>
  <c r="B190" i="262"/>
  <c r="B33" i="262"/>
  <c r="B32" i="262"/>
  <c r="B31" i="262"/>
  <c r="B30" i="262"/>
  <c r="B29" i="262"/>
  <c r="B28" i="262"/>
  <c r="B27" i="262"/>
  <c r="B26" i="262"/>
  <c r="B25" i="262"/>
  <c r="B24" i="262"/>
  <c r="B23" i="262"/>
  <c r="B22" i="262"/>
  <c r="B21" i="262"/>
  <c r="B20" i="262"/>
  <c r="B19" i="262"/>
  <c r="B18" i="262"/>
  <c r="B17" i="262"/>
  <c r="B16" i="262"/>
  <c r="B15" i="262"/>
  <c r="B14" i="262"/>
  <c r="B13" i="262"/>
  <c r="B12" i="262"/>
  <c r="B11" i="262"/>
  <c r="B10" i="262"/>
  <c r="B9" i="262"/>
  <c r="B8" i="262"/>
  <c r="B7" i="262"/>
  <c r="B6" i="262"/>
  <c r="B5" i="262"/>
  <c r="B4" i="262"/>
  <c r="B250" i="262"/>
  <c r="B249" i="262"/>
  <c r="B248" i="262"/>
  <c r="B247" i="262"/>
  <c r="B246" i="262"/>
  <c r="B243" i="262"/>
  <c r="B245" i="262"/>
  <c r="B241" i="262"/>
  <c r="B242" i="262"/>
  <c r="B244" i="262"/>
  <c r="B240" i="262"/>
  <c r="B239" i="262"/>
  <c r="B238" i="262"/>
  <c r="B237" i="262"/>
  <c r="B236" i="262"/>
  <c r="B235" i="262"/>
  <c r="B234" i="262"/>
  <c r="B233" i="262"/>
  <c r="B232" i="262"/>
  <c r="B231" i="262"/>
  <c r="B230" i="262"/>
  <c r="B229" i="262"/>
  <c r="B228" i="262"/>
  <c r="B227" i="262"/>
  <c r="B226" i="262"/>
  <c r="B225" i="262"/>
  <c r="B224" i="262"/>
  <c r="B223" i="262"/>
  <c r="B222" i="262"/>
  <c r="B221" i="262"/>
  <c r="B188" i="262"/>
  <c r="B187" i="262"/>
  <c r="B186" i="262"/>
  <c r="B185" i="262"/>
  <c r="B184" i="262"/>
  <c r="B183" i="262"/>
  <c r="B182" i="262"/>
  <c r="B181" i="262"/>
  <c r="B179" i="262"/>
  <c r="B177" i="262"/>
  <c r="B178" i="262"/>
  <c r="B180" i="262"/>
  <c r="B176" i="262"/>
  <c r="B175" i="262"/>
  <c r="B174" i="262"/>
  <c r="B173" i="262"/>
  <c r="B172" i="262"/>
  <c r="B171" i="262"/>
  <c r="B170" i="262"/>
  <c r="B169" i="262"/>
  <c r="B168" i="262"/>
  <c r="B167" i="262"/>
  <c r="B166" i="262"/>
  <c r="B165" i="262"/>
  <c r="B164" i="262"/>
  <c r="B163" i="262"/>
  <c r="B162" i="262"/>
  <c r="B161" i="262"/>
  <c r="B160" i="262"/>
  <c r="B159" i="262"/>
  <c r="B64" i="262"/>
  <c r="B63" i="262"/>
  <c r="B62" i="262"/>
  <c r="B61" i="262"/>
  <c r="B60" i="262"/>
  <c r="B59" i="262"/>
  <c r="B55" i="262"/>
  <c r="B54" i="262"/>
  <c r="B58" i="262"/>
  <c r="B57" i="262"/>
  <c r="B53" i="262"/>
  <c r="B56" i="262"/>
  <c r="B52" i="262"/>
  <c r="B51" i="262"/>
  <c r="B50" i="262"/>
  <c r="B49" i="262"/>
  <c r="B48" i="262"/>
  <c r="B47" i="262"/>
  <c r="B46" i="262"/>
  <c r="B45" i="262"/>
  <c r="B44" i="262"/>
  <c r="B43" i="262"/>
  <c r="B42" i="262"/>
  <c r="B41" i="262"/>
  <c r="B40" i="262"/>
  <c r="B39" i="262"/>
  <c r="B38" i="262"/>
  <c r="B37" i="262"/>
  <c r="B36" i="262"/>
  <c r="B35" i="262"/>
  <c r="B95" i="262"/>
  <c r="B94" i="262"/>
  <c r="B93" i="262"/>
  <c r="B92" i="262"/>
  <c r="B91" i="262"/>
  <c r="B90" i="262"/>
  <c r="B89" i="262"/>
  <c r="B88" i="262"/>
  <c r="B87" i="262"/>
  <c r="B86" i="262"/>
  <c r="B85" i="262"/>
  <c r="B84" i="262"/>
  <c r="B83" i="262"/>
  <c r="B82" i="262"/>
  <c r="B81" i="262"/>
  <c r="B80" i="262"/>
  <c r="B79" i="262"/>
  <c r="B78" i="262"/>
  <c r="B77" i="262"/>
  <c r="B76" i="262"/>
  <c r="B75" i="262"/>
  <c r="B74" i="262"/>
  <c r="B73" i="262"/>
  <c r="B72" i="262"/>
  <c r="B71" i="262"/>
  <c r="B70" i="262"/>
  <c r="B69" i="262"/>
  <c r="B68" i="262"/>
  <c r="B67" i="262"/>
  <c r="B66" i="262"/>
  <c r="B157" i="262"/>
  <c r="B156" i="262"/>
  <c r="B155" i="262"/>
  <c r="B154" i="262"/>
  <c r="B153" i="262"/>
  <c r="B152" i="262"/>
  <c r="B151" i="262"/>
  <c r="B150" i="262"/>
  <c r="B149" i="262"/>
  <c r="B148" i="262"/>
  <c r="B146" i="262"/>
  <c r="B147" i="262"/>
  <c r="B145" i="262"/>
  <c r="B144" i="262"/>
  <c r="B143" i="262"/>
  <c r="B142" i="262"/>
  <c r="B141" i="262"/>
  <c r="B140" i="262"/>
  <c r="B139" i="262"/>
  <c r="B138" i="262"/>
  <c r="B137" i="262"/>
  <c r="B136" i="262"/>
  <c r="B135" i="262"/>
  <c r="B134" i="262"/>
  <c r="B133" i="262"/>
  <c r="B132" i="262"/>
  <c r="B131" i="262"/>
  <c r="B130" i="262"/>
  <c r="B129" i="262"/>
  <c r="B128" i="262"/>
  <c r="B2" i="150"/>
  <c r="B114" i="262"/>
  <c r="B113" i="262"/>
  <c r="B112" i="262"/>
  <c r="B111" i="262"/>
  <c r="B110" i="262"/>
  <c r="B109" i="262"/>
  <c r="B108" i="262"/>
  <c r="B107" i="262"/>
  <c r="B126" i="262"/>
  <c r="B125" i="262"/>
  <c r="B124" i="262"/>
  <c r="B123" i="262"/>
  <c r="B122" i="262"/>
  <c r="B121" i="262"/>
  <c r="B106" i="262"/>
  <c r="B105" i="262"/>
  <c r="D3" i="312"/>
  <c r="M4" i="312" s="1"/>
  <c r="L405" i="268" s="1"/>
  <c r="D3" i="311"/>
  <c r="M4" i="311" s="1"/>
  <c r="L339" i="268" s="1"/>
  <c r="E3" i="313"/>
  <c r="L484" i="268" s="1"/>
  <c r="D3" i="314"/>
  <c r="D3" i="316"/>
  <c r="D3" i="320"/>
  <c r="D3" i="284"/>
  <c r="D3" i="315"/>
  <c r="D3" i="317"/>
  <c r="N4" i="317" s="1"/>
  <c r="L518" i="268" s="1"/>
  <c r="J47" i="312"/>
  <c r="N47" i="312" s="1"/>
  <c r="F407" i="268" s="1"/>
  <c r="J46" i="312"/>
  <c r="N46" i="312" s="1"/>
  <c r="F406" i="268" s="1"/>
  <c r="J45" i="312"/>
  <c r="N45" i="312" s="1"/>
  <c r="F405" i="268" s="1"/>
  <c r="J44" i="312"/>
  <c r="N44" i="312" s="1"/>
  <c r="F404" i="268" s="1"/>
  <c r="J43" i="312"/>
  <c r="N43" i="312" s="1"/>
  <c r="F403" i="268" s="1"/>
  <c r="J42" i="312"/>
  <c r="N42" i="312" s="1"/>
  <c r="F402" i="268" s="1"/>
  <c r="J41" i="312"/>
  <c r="N41" i="312" s="1"/>
  <c r="F401" i="268" s="1"/>
  <c r="J40" i="312"/>
  <c r="N40" i="312" s="1"/>
  <c r="F400" i="268" s="1"/>
  <c r="J39" i="312"/>
  <c r="N39" i="312" s="1"/>
  <c r="F399" i="268" s="1"/>
  <c r="J38" i="312"/>
  <c r="N38" i="312" s="1"/>
  <c r="F398" i="268" s="1"/>
  <c r="J37" i="312"/>
  <c r="N37" i="312" s="1"/>
  <c r="F397" i="268" s="1"/>
  <c r="J36" i="312"/>
  <c r="N36" i="312"/>
  <c r="F396" i="268" s="1"/>
  <c r="J35" i="312"/>
  <c r="N35" i="312" s="1"/>
  <c r="F395" i="268" s="1"/>
  <c r="J34" i="312"/>
  <c r="N34" i="312" s="1"/>
  <c r="F394" i="268" s="1"/>
  <c r="J33" i="312"/>
  <c r="N33" i="312" s="1"/>
  <c r="F393" i="268" s="1"/>
  <c r="J32" i="312"/>
  <c r="N32" i="312" s="1"/>
  <c r="F392" i="268" s="1"/>
  <c r="J31" i="312"/>
  <c r="N31" i="312" s="1"/>
  <c r="F391" i="268" s="1"/>
  <c r="J30" i="312"/>
  <c r="N30" i="312"/>
  <c r="F390" i="268" s="1"/>
  <c r="J29" i="312"/>
  <c r="N29" i="312" s="1"/>
  <c r="F389" i="268" s="1"/>
  <c r="J28" i="312"/>
  <c r="N28" i="312" s="1"/>
  <c r="F388" i="268" s="1"/>
  <c r="J27" i="312"/>
  <c r="N27" i="312" s="1"/>
  <c r="F387" i="268" s="1"/>
  <c r="J26" i="312"/>
  <c r="N26" i="312" s="1"/>
  <c r="F386" i="268" s="1"/>
  <c r="J25" i="312"/>
  <c r="N25" i="312" s="1"/>
  <c r="F385" i="268" s="1"/>
  <c r="J24" i="312"/>
  <c r="N24" i="312" s="1"/>
  <c r="F384" i="268" s="1"/>
  <c r="J23" i="312"/>
  <c r="N23" i="312" s="1"/>
  <c r="F383" i="268" s="1"/>
  <c r="J22" i="312"/>
  <c r="N22" i="312" s="1"/>
  <c r="F382" i="268" s="1"/>
  <c r="J21" i="312"/>
  <c r="N21" i="312" s="1"/>
  <c r="F381" i="268" s="1"/>
  <c r="J20" i="312"/>
  <c r="N20" i="312" s="1"/>
  <c r="F380" i="268" s="1"/>
  <c r="J19" i="312"/>
  <c r="N19" i="312" s="1"/>
  <c r="F379" i="268" s="1"/>
  <c r="J18" i="312"/>
  <c r="N18" i="312" s="1"/>
  <c r="F378" i="268" s="1"/>
  <c r="N17" i="312"/>
  <c r="F377" i="268" s="1"/>
  <c r="J17" i="312"/>
  <c r="J16" i="312"/>
  <c r="N16" i="312" s="1"/>
  <c r="F376" i="268" s="1"/>
  <c r="J10" i="312"/>
  <c r="N10" i="312" s="1"/>
  <c r="J8" i="312"/>
  <c r="N8" i="312" s="1"/>
  <c r="F368" i="268" s="1"/>
  <c r="J9" i="312"/>
  <c r="N9" i="312" s="1"/>
  <c r="F373" i="268" s="1"/>
  <c r="J12" i="312"/>
  <c r="N12" i="312" s="1"/>
  <c r="F372" i="268" s="1"/>
  <c r="J15" i="312"/>
  <c r="N15" i="312" s="1"/>
  <c r="F371" i="268" s="1"/>
  <c r="J14" i="312"/>
  <c r="N14" i="312" s="1"/>
  <c r="F369" i="268"/>
  <c r="J47" i="311"/>
  <c r="N47" i="311" s="1"/>
  <c r="F367" i="268" s="1"/>
  <c r="N46" i="311"/>
  <c r="F366" i="268" s="1"/>
  <c r="J46" i="311"/>
  <c r="J45" i="311"/>
  <c r="N45" i="311" s="1"/>
  <c r="F365" i="268" s="1"/>
  <c r="J44" i="311"/>
  <c r="N44" i="311" s="1"/>
  <c r="F364" i="268" s="1"/>
  <c r="J43" i="311"/>
  <c r="N43" i="311" s="1"/>
  <c r="F363" i="268" s="1"/>
  <c r="N42" i="311"/>
  <c r="F362" i="268" s="1"/>
  <c r="J42" i="311"/>
  <c r="J41" i="311"/>
  <c r="N41" i="311" s="1"/>
  <c r="F361" i="268"/>
  <c r="J40" i="311"/>
  <c r="N40" i="311" s="1"/>
  <c r="F360" i="268" s="1"/>
  <c r="J39" i="311"/>
  <c r="N39" i="311"/>
  <c r="F359" i="268" s="1"/>
  <c r="J38" i="311"/>
  <c r="N38" i="311" s="1"/>
  <c r="F358" i="268" s="1"/>
  <c r="J37" i="311"/>
  <c r="N37" i="311" s="1"/>
  <c r="F357" i="268"/>
  <c r="J36" i="311"/>
  <c r="N36" i="311" s="1"/>
  <c r="F356" i="268" s="1"/>
  <c r="J35" i="311"/>
  <c r="N35" i="311"/>
  <c r="F355" i="268" s="1"/>
  <c r="J34" i="311"/>
  <c r="N34" i="311" s="1"/>
  <c r="F354" i="268" s="1"/>
  <c r="J33" i="311"/>
  <c r="N33" i="311" s="1"/>
  <c r="F353" i="268" s="1"/>
  <c r="J32" i="311"/>
  <c r="N32" i="311" s="1"/>
  <c r="F352" i="268" s="1"/>
  <c r="J31" i="311"/>
  <c r="N31" i="311" s="1"/>
  <c r="F351" i="268" s="1"/>
  <c r="J30" i="311"/>
  <c r="N30" i="311" s="1"/>
  <c r="F350" i="268" s="1"/>
  <c r="J29" i="311"/>
  <c r="N29" i="311" s="1"/>
  <c r="F349" i="268" s="1"/>
  <c r="J28" i="311"/>
  <c r="N28" i="311" s="1"/>
  <c r="F348" i="268" s="1"/>
  <c r="J27" i="311"/>
  <c r="N27" i="311" s="1"/>
  <c r="F347" i="268" s="1"/>
  <c r="J26" i="311"/>
  <c r="N26" i="311" s="1"/>
  <c r="J25" i="311"/>
  <c r="N25" i="311" s="1"/>
  <c r="F345" i="268" s="1"/>
  <c r="J24" i="311"/>
  <c r="N24" i="311" s="1"/>
  <c r="F344" i="268" s="1"/>
  <c r="J23" i="311"/>
  <c r="N23" i="311" s="1"/>
  <c r="F343" i="268" s="1"/>
  <c r="J22" i="311"/>
  <c r="N22" i="311" s="1"/>
  <c r="F342" i="268" s="1"/>
  <c r="J21" i="311"/>
  <c r="N21" i="311" s="1"/>
  <c r="F341" i="268" s="1"/>
  <c r="J20" i="311"/>
  <c r="N20" i="311" s="1"/>
  <c r="J19" i="311"/>
  <c r="N19" i="311" s="1"/>
  <c r="F339" i="268" s="1"/>
  <c r="J18" i="311"/>
  <c r="N18" i="311" s="1"/>
  <c r="F338" i="268" s="1"/>
  <c r="J17" i="311"/>
  <c r="N17" i="311" s="1"/>
  <c r="F337" i="268" s="1"/>
  <c r="J16" i="311"/>
  <c r="N16" i="311" s="1"/>
  <c r="F336" i="268" s="1"/>
  <c r="J8" i="311"/>
  <c r="N8" i="311" s="1"/>
  <c r="J9" i="311"/>
  <c r="N9" i="311" s="1"/>
  <c r="J10" i="311"/>
  <c r="N10" i="311" s="1"/>
  <c r="J15" i="311"/>
  <c r="N15" i="311" s="1"/>
  <c r="J12" i="311"/>
  <c r="N12" i="311" s="1"/>
  <c r="J14" i="311"/>
  <c r="N14" i="311" s="1"/>
  <c r="F330" i="268" s="1"/>
  <c r="J13" i="311"/>
  <c r="N13" i="311" s="1"/>
  <c r="F329" i="268" s="1"/>
  <c r="J11" i="311"/>
  <c r="N11" i="311" s="1"/>
  <c r="F328" i="268" s="1"/>
  <c r="J47" i="314"/>
  <c r="N47" i="314" s="1"/>
  <c r="J46" i="314"/>
  <c r="N46" i="314" s="1"/>
  <c r="N45" i="314"/>
  <c r="J45" i="314"/>
  <c r="J44" i="314"/>
  <c r="N44" i="314" s="1"/>
  <c r="J43" i="314"/>
  <c r="N43" i="314" s="1"/>
  <c r="J42" i="314"/>
  <c r="N42" i="314" s="1"/>
  <c r="J41" i="314"/>
  <c r="N41" i="314" s="1"/>
  <c r="J40" i="314"/>
  <c r="N40" i="314" s="1"/>
  <c r="N39" i="314"/>
  <c r="J39" i="314"/>
  <c r="J38" i="314"/>
  <c r="N38" i="314" s="1"/>
  <c r="N37" i="314"/>
  <c r="J37" i="314"/>
  <c r="J36" i="314"/>
  <c r="N36" i="314" s="1"/>
  <c r="J35" i="314"/>
  <c r="N35" i="314" s="1"/>
  <c r="J34" i="314"/>
  <c r="N34" i="314" s="1"/>
  <c r="J33" i="314"/>
  <c r="N33" i="314" s="1"/>
  <c r="J32" i="314"/>
  <c r="N32" i="314" s="1"/>
  <c r="N31" i="314"/>
  <c r="J31" i="314"/>
  <c r="J30" i="314"/>
  <c r="N30" i="314" s="1"/>
  <c r="N29" i="314"/>
  <c r="J29" i="314"/>
  <c r="J28" i="314"/>
  <c r="N28" i="314" s="1"/>
  <c r="J27" i="314"/>
  <c r="N27" i="314" s="1"/>
  <c r="J26" i="314"/>
  <c r="N26" i="314" s="1"/>
  <c r="J25" i="314"/>
  <c r="N25" i="314" s="1"/>
  <c r="J24" i="314"/>
  <c r="N24" i="314" s="1"/>
  <c r="J23" i="314"/>
  <c r="N23" i="314" s="1"/>
  <c r="J22" i="314"/>
  <c r="N22" i="314" s="1"/>
  <c r="N21" i="314"/>
  <c r="J21" i="314"/>
  <c r="J20" i="314"/>
  <c r="N20" i="314" s="1"/>
  <c r="J19" i="314"/>
  <c r="N19" i="314" s="1"/>
  <c r="J18" i="314"/>
  <c r="N18" i="314" s="1"/>
  <c r="N17" i="314"/>
  <c r="J17" i="314"/>
  <c r="J16" i="314"/>
  <c r="N16" i="314" s="1"/>
  <c r="J9" i="314"/>
  <c r="N9" i="314" s="1"/>
  <c r="J8" i="314"/>
  <c r="N8" i="314" s="1"/>
  <c r="J10" i="314"/>
  <c r="N10" i="314" s="1"/>
  <c r="N13" i="314"/>
  <c r="J15" i="314"/>
  <c r="N15" i="314" s="1"/>
  <c r="J14" i="314"/>
  <c r="N14" i="314" s="1"/>
  <c r="J11" i="314"/>
  <c r="N11" i="314" s="1"/>
  <c r="J12" i="314"/>
  <c r="N12" i="314" s="1"/>
  <c r="F200" i="268"/>
  <c r="F199" i="268"/>
  <c r="F198" i="268"/>
  <c r="F197" i="268"/>
  <c r="F196" i="268"/>
  <c r="F195" i="268"/>
  <c r="F194" i="268"/>
  <c r="F193" i="268"/>
  <c r="F192" i="268"/>
  <c r="F191" i="268"/>
  <c r="F190" i="268"/>
  <c r="F189" i="268"/>
  <c r="F188" i="268"/>
  <c r="F187" i="268"/>
  <c r="F186" i="268"/>
  <c r="F185" i="268"/>
  <c r="F184" i="268"/>
  <c r="F183" i="268"/>
  <c r="F182" i="268"/>
  <c r="F181" i="268"/>
  <c r="F180" i="268"/>
  <c r="F179" i="268"/>
  <c r="F178" i="268"/>
  <c r="F177" i="268"/>
  <c r="F176" i="268"/>
  <c r="F175" i="268"/>
  <c r="F174" i="268"/>
  <c r="F173" i="268"/>
  <c r="F172" i="268"/>
  <c r="F171" i="268"/>
  <c r="F170" i="268"/>
  <c r="F169" i="268"/>
  <c r="F165" i="268"/>
  <c r="F163" i="268"/>
  <c r="F162" i="268"/>
  <c r="F161" i="268"/>
  <c r="F45" i="268"/>
  <c r="F47" i="268"/>
  <c r="F49" i="268"/>
  <c r="F50" i="268"/>
  <c r="F51" i="268"/>
  <c r="F52" i="268"/>
  <c r="F54" i="268"/>
  <c r="F55" i="268"/>
  <c r="F56" i="268"/>
  <c r="F57" i="268"/>
  <c r="F58" i="268"/>
  <c r="F59" i="268"/>
  <c r="F60" i="268"/>
  <c r="F61" i="268"/>
  <c r="F62" i="268"/>
  <c r="F63" i="268"/>
  <c r="F64" i="268"/>
  <c r="F65" i="268"/>
  <c r="F66" i="268"/>
  <c r="F67" i="268"/>
  <c r="F68" i="268"/>
  <c r="F69" i="268"/>
  <c r="F70" i="268"/>
  <c r="F71" i="268"/>
  <c r="F72" i="268"/>
  <c r="F73" i="268"/>
  <c r="F74" i="268"/>
  <c r="F75" i="268"/>
  <c r="F76" i="268"/>
  <c r="F77" i="268"/>
  <c r="F78" i="268"/>
  <c r="F79" i="268"/>
  <c r="F80" i="268"/>
  <c r="F81" i="268"/>
  <c r="F42" i="268"/>
  <c r="G51" i="322"/>
  <c r="G50" i="322"/>
  <c r="G49" i="322"/>
  <c r="G48" i="322"/>
  <c r="G47" i="322"/>
  <c r="G46" i="322"/>
  <c r="G45" i="322"/>
  <c r="G44" i="322"/>
  <c r="G43" i="322"/>
  <c r="G42" i="322"/>
  <c r="G41" i="322"/>
  <c r="G40" i="322"/>
  <c r="G39" i="322"/>
  <c r="G38" i="322"/>
  <c r="G37" i="322"/>
  <c r="G36" i="322"/>
  <c r="G35" i="322"/>
  <c r="G34" i="322"/>
  <c r="G33" i="322"/>
  <c r="G32" i="322"/>
  <c r="G31" i="322"/>
  <c r="G30" i="322"/>
  <c r="G29" i="322"/>
  <c r="G28" i="322"/>
  <c r="G27" i="322"/>
  <c r="G26" i="322"/>
  <c r="G25" i="322"/>
  <c r="G24" i="322"/>
  <c r="G23" i="322"/>
  <c r="G22" i="322"/>
  <c r="G21" i="322"/>
  <c r="G20" i="322"/>
  <c r="G19" i="322"/>
  <c r="G18" i="322"/>
  <c r="G17" i="322"/>
  <c r="G16" i="322"/>
  <c r="G15" i="322"/>
  <c r="G14" i="322"/>
  <c r="G13" i="322"/>
  <c r="G12" i="322"/>
  <c r="G11" i="322"/>
  <c r="G10" i="322"/>
  <c r="G9" i="322"/>
  <c r="G8" i="322"/>
  <c r="G7" i="322"/>
  <c r="G6" i="322"/>
  <c r="G5" i="322"/>
  <c r="G4" i="322"/>
  <c r="G3" i="322"/>
  <c r="G2" i="322"/>
  <c r="N5" i="320"/>
  <c r="D4" i="320"/>
  <c r="A2" i="320"/>
  <c r="A1" i="320"/>
  <c r="T5" i="307"/>
  <c r="F37" i="307"/>
  <c r="D37" i="307"/>
  <c r="C506" i="268"/>
  <c r="D506" i="268"/>
  <c r="E506" i="268"/>
  <c r="F506" i="268"/>
  <c r="G506" i="268"/>
  <c r="J506" i="268"/>
  <c r="C507" i="268"/>
  <c r="D507" i="268"/>
  <c r="E507" i="268"/>
  <c r="F507" i="268"/>
  <c r="G507" i="268"/>
  <c r="J507" i="268"/>
  <c r="C508" i="268"/>
  <c r="D508" i="268"/>
  <c r="E508" i="268"/>
  <c r="F508" i="268"/>
  <c r="G508" i="268"/>
  <c r="J508" i="268"/>
  <c r="C509" i="268"/>
  <c r="D509" i="268"/>
  <c r="E509" i="268"/>
  <c r="F509" i="268"/>
  <c r="G509" i="268"/>
  <c r="J509" i="268"/>
  <c r="C510" i="268"/>
  <c r="D510" i="268"/>
  <c r="E510" i="268"/>
  <c r="F510" i="268"/>
  <c r="G510" i="268"/>
  <c r="J510" i="268"/>
  <c r="C511" i="268"/>
  <c r="D511" i="268"/>
  <c r="E511" i="268"/>
  <c r="F511" i="268"/>
  <c r="G511" i="268"/>
  <c r="J511" i="268"/>
  <c r="C512" i="268"/>
  <c r="D512" i="268"/>
  <c r="E512" i="268"/>
  <c r="F512" i="268"/>
  <c r="G512" i="268"/>
  <c r="J512" i="268"/>
  <c r="C513" i="268"/>
  <c r="D513" i="268"/>
  <c r="E513" i="268"/>
  <c r="F513" i="268"/>
  <c r="G513" i="268"/>
  <c r="J513" i="268"/>
  <c r="C514" i="268"/>
  <c r="D514" i="268"/>
  <c r="E514" i="268"/>
  <c r="F514" i="268"/>
  <c r="G514" i="268"/>
  <c r="J514" i="268"/>
  <c r="C515" i="268"/>
  <c r="D515" i="268"/>
  <c r="E515" i="268"/>
  <c r="F515" i="268"/>
  <c r="G515" i="268"/>
  <c r="J515" i="268"/>
  <c r="C516" i="268"/>
  <c r="D516" i="268"/>
  <c r="E516" i="268"/>
  <c r="F516" i="268"/>
  <c r="G516" i="268"/>
  <c r="J516" i="268"/>
  <c r="C517" i="268"/>
  <c r="D517" i="268"/>
  <c r="E517" i="268"/>
  <c r="F517" i="268"/>
  <c r="G517" i="268"/>
  <c r="J517" i="268"/>
  <c r="C518" i="268"/>
  <c r="D518" i="268"/>
  <c r="E518" i="268"/>
  <c r="F518" i="268"/>
  <c r="G518" i="268"/>
  <c r="J518" i="268"/>
  <c r="C519" i="268"/>
  <c r="D519" i="268"/>
  <c r="E519" i="268"/>
  <c r="F519" i="268"/>
  <c r="G519" i="268"/>
  <c r="J519" i="268"/>
  <c r="C520" i="268"/>
  <c r="D520" i="268"/>
  <c r="E520" i="268"/>
  <c r="F520" i="268"/>
  <c r="G520" i="268"/>
  <c r="J520" i="268"/>
  <c r="C521" i="268"/>
  <c r="D521" i="268"/>
  <c r="E521" i="268"/>
  <c r="F521" i="268"/>
  <c r="G521" i="268"/>
  <c r="J521" i="268"/>
  <c r="C522" i="268"/>
  <c r="D522" i="268"/>
  <c r="E522" i="268"/>
  <c r="F522" i="268"/>
  <c r="G522" i="268"/>
  <c r="J522" i="268"/>
  <c r="C523" i="268"/>
  <c r="D523" i="268"/>
  <c r="E523" i="268"/>
  <c r="F523" i="268"/>
  <c r="G523" i="268"/>
  <c r="J523" i="268"/>
  <c r="C524" i="268"/>
  <c r="D524" i="268"/>
  <c r="E524" i="268"/>
  <c r="F524" i="268"/>
  <c r="G524" i="268"/>
  <c r="J524" i="268"/>
  <c r="C525" i="268"/>
  <c r="D525" i="268"/>
  <c r="E525" i="268"/>
  <c r="F525" i="268"/>
  <c r="G525" i="268"/>
  <c r="J525" i="268"/>
  <c r="C526" i="268"/>
  <c r="D526" i="268"/>
  <c r="E526" i="268"/>
  <c r="F526" i="268"/>
  <c r="G526" i="268"/>
  <c r="J526" i="268"/>
  <c r="G505" i="268"/>
  <c r="F505" i="268"/>
  <c r="E505" i="268"/>
  <c r="D505" i="268"/>
  <c r="C505" i="268"/>
  <c r="J505" i="268"/>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47" i="262"/>
  <c r="B120" i="262"/>
  <c r="B119" i="262"/>
  <c r="B118" i="262"/>
  <c r="B117" i="262"/>
  <c r="B116" i="262"/>
  <c r="B115" i="262"/>
  <c r="B102" i="262"/>
  <c r="N5" i="317"/>
  <c r="D4" i="317"/>
  <c r="A2" i="317"/>
  <c r="A1" i="317"/>
  <c r="C447" i="268"/>
  <c r="D447" i="268"/>
  <c r="E447" i="268"/>
  <c r="F447" i="268"/>
  <c r="G447" i="268"/>
  <c r="C448" i="268"/>
  <c r="D448" i="268"/>
  <c r="E448" i="268"/>
  <c r="F448" i="268"/>
  <c r="G448" i="268"/>
  <c r="C449" i="268"/>
  <c r="D449" i="268"/>
  <c r="E449" i="268"/>
  <c r="F449" i="268"/>
  <c r="G449" i="268"/>
  <c r="C450" i="268"/>
  <c r="D450" i="268"/>
  <c r="E450" i="268"/>
  <c r="F450" i="268"/>
  <c r="G450" i="268"/>
  <c r="C451" i="268"/>
  <c r="D451" i="268"/>
  <c r="E451" i="268"/>
  <c r="F451" i="268"/>
  <c r="G451" i="268"/>
  <c r="C452" i="268"/>
  <c r="D452" i="268"/>
  <c r="E452" i="268"/>
  <c r="F452" i="268"/>
  <c r="G452" i="268"/>
  <c r="C453" i="268"/>
  <c r="D453" i="268"/>
  <c r="E453" i="268"/>
  <c r="F453" i="268"/>
  <c r="G453" i="268"/>
  <c r="C454" i="268"/>
  <c r="D454" i="268"/>
  <c r="E454" i="268"/>
  <c r="F454" i="268"/>
  <c r="G454" i="268"/>
  <c r="C455" i="268"/>
  <c r="D455" i="268"/>
  <c r="E455" i="268"/>
  <c r="F455" i="268"/>
  <c r="G455" i="268"/>
  <c r="C456" i="268"/>
  <c r="D456" i="268"/>
  <c r="E456" i="268"/>
  <c r="F456" i="268"/>
  <c r="G456" i="268"/>
  <c r="C457" i="268"/>
  <c r="D457" i="268"/>
  <c r="E457" i="268"/>
  <c r="F457" i="268"/>
  <c r="G457" i="268"/>
  <c r="C458" i="268"/>
  <c r="D458" i="268"/>
  <c r="E458" i="268"/>
  <c r="F458" i="268"/>
  <c r="G458" i="268"/>
  <c r="C459" i="268"/>
  <c r="D459" i="268"/>
  <c r="E459" i="268"/>
  <c r="F459" i="268"/>
  <c r="G459" i="268"/>
  <c r="C460" i="268"/>
  <c r="D460" i="268"/>
  <c r="E460" i="268"/>
  <c r="F460" i="268"/>
  <c r="G460" i="268"/>
  <c r="C461" i="268"/>
  <c r="D461" i="268"/>
  <c r="E461" i="268"/>
  <c r="F461" i="268"/>
  <c r="G461" i="268"/>
  <c r="C462" i="268"/>
  <c r="D462" i="268"/>
  <c r="E462" i="268"/>
  <c r="F462" i="268"/>
  <c r="G462" i="268"/>
  <c r="C463" i="268"/>
  <c r="D463" i="268"/>
  <c r="E463" i="268"/>
  <c r="F463" i="268"/>
  <c r="G463" i="268"/>
  <c r="C464" i="268"/>
  <c r="D464" i="268"/>
  <c r="E464" i="268"/>
  <c r="F464" i="268"/>
  <c r="G464" i="268"/>
  <c r="C465" i="268"/>
  <c r="D465" i="268"/>
  <c r="E465" i="268"/>
  <c r="F465" i="268"/>
  <c r="G465" i="268"/>
  <c r="C466" i="268"/>
  <c r="D466" i="268"/>
  <c r="E466" i="268"/>
  <c r="F466" i="268"/>
  <c r="G466" i="268"/>
  <c r="C467" i="268"/>
  <c r="D467" i="268"/>
  <c r="E467" i="268"/>
  <c r="F467" i="268"/>
  <c r="G467"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G446" i="268"/>
  <c r="F446" i="268"/>
  <c r="E446" i="268"/>
  <c r="D446" i="268"/>
  <c r="C446" i="268"/>
  <c r="C409" i="268"/>
  <c r="D409" i="268"/>
  <c r="F409" i="268"/>
  <c r="G409" i="268"/>
  <c r="C410" i="268"/>
  <c r="D410" i="268"/>
  <c r="F410" i="268"/>
  <c r="G410" i="268"/>
  <c r="C411" i="268"/>
  <c r="F411" i="268"/>
  <c r="G411" i="268"/>
  <c r="C412" i="268"/>
  <c r="E412" i="268"/>
  <c r="F412" i="268"/>
  <c r="G412" i="268"/>
  <c r="C413" i="268"/>
  <c r="D413" i="268"/>
  <c r="F413" i="268"/>
  <c r="G413" i="268"/>
  <c r="C414" i="268"/>
  <c r="D414" i="268"/>
  <c r="F414" i="268"/>
  <c r="G414" i="268"/>
  <c r="C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41" i="268"/>
  <c r="D441" i="268"/>
  <c r="E441" i="268"/>
  <c r="F441" i="268"/>
  <c r="G441" i="268"/>
  <c r="C442" i="268"/>
  <c r="D442" i="268"/>
  <c r="E442" i="268"/>
  <c r="F442" i="268"/>
  <c r="G442" i="268"/>
  <c r="C443" i="268"/>
  <c r="D443" i="268"/>
  <c r="E443" i="268"/>
  <c r="F443" i="268"/>
  <c r="G443" i="268"/>
  <c r="C444" i="268"/>
  <c r="D444" i="268"/>
  <c r="E444" i="268"/>
  <c r="F444" i="268"/>
  <c r="G444" i="268"/>
  <c r="C445" i="268"/>
  <c r="D445" i="268"/>
  <c r="E445" i="268"/>
  <c r="F445" i="268"/>
  <c r="G445" i="268"/>
  <c r="G408" i="268"/>
  <c r="F408" i="268"/>
  <c r="C408" i="268"/>
  <c r="F340" i="268"/>
  <c r="F346" i="268"/>
  <c r="I369" i="268"/>
  <c r="I370" i="268"/>
  <c r="I371" i="268"/>
  <c r="I372" i="268"/>
  <c r="I373" i="268"/>
  <c r="I374" i="268"/>
  <c r="I375" i="268"/>
  <c r="I376" i="268"/>
  <c r="I377" i="268"/>
  <c r="I378" i="268"/>
  <c r="I379" i="268"/>
  <c r="I380" i="268"/>
  <c r="I381" i="268"/>
  <c r="I382" i="268"/>
  <c r="I383" i="268"/>
  <c r="I384" i="268"/>
  <c r="I385" i="268"/>
  <c r="I386" i="268"/>
  <c r="I387" i="268"/>
  <c r="I388" i="268"/>
  <c r="I389" i="268"/>
  <c r="I390" i="268"/>
  <c r="I391" i="268"/>
  <c r="I392" i="268"/>
  <c r="I393" i="268"/>
  <c r="I394" i="268"/>
  <c r="I395" i="268"/>
  <c r="I396" i="268"/>
  <c r="I397" i="268"/>
  <c r="I398" i="268"/>
  <c r="I399" i="268"/>
  <c r="I400" i="268"/>
  <c r="I401" i="268"/>
  <c r="I402" i="268"/>
  <c r="I403" i="268"/>
  <c r="I404" i="268"/>
  <c r="I405" i="268"/>
  <c r="I406" i="268"/>
  <c r="I407" i="268"/>
  <c r="I368" i="268"/>
  <c r="I329" i="268"/>
  <c r="I330" i="268"/>
  <c r="I331" i="268"/>
  <c r="I332" i="268"/>
  <c r="I333" i="268"/>
  <c r="I334" i="268"/>
  <c r="I335" i="268"/>
  <c r="I336" i="268"/>
  <c r="I337" i="268"/>
  <c r="I338" i="268"/>
  <c r="I339" i="268"/>
  <c r="I340" i="268"/>
  <c r="I341" i="268"/>
  <c r="I342" i="268"/>
  <c r="I343" i="268"/>
  <c r="I344" i="268"/>
  <c r="I345" i="268"/>
  <c r="I346" i="268"/>
  <c r="I347" i="268"/>
  <c r="I348" i="268"/>
  <c r="I349" i="268"/>
  <c r="I350" i="268"/>
  <c r="I351" i="268"/>
  <c r="I352" i="268"/>
  <c r="I353" i="268"/>
  <c r="I354" i="268"/>
  <c r="I355" i="268"/>
  <c r="I356" i="268"/>
  <c r="I357" i="268"/>
  <c r="I358" i="268"/>
  <c r="I359" i="268"/>
  <c r="I360" i="268"/>
  <c r="I361" i="268"/>
  <c r="I362" i="268"/>
  <c r="I363" i="268"/>
  <c r="I364" i="268"/>
  <c r="I365" i="268"/>
  <c r="I366" i="268"/>
  <c r="I367" i="268"/>
  <c r="I328"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90" i="268"/>
  <c r="I191" i="268"/>
  <c r="I192" i="268"/>
  <c r="I193" i="268"/>
  <c r="I194" i="268"/>
  <c r="I195" i="268"/>
  <c r="I196" i="268"/>
  <c r="I197" i="268"/>
  <c r="I198" i="268"/>
  <c r="I199" i="268"/>
  <c r="I200" i="268"/>
  <c r="I161" i="268"/>
  <c r="A1" i="312"/>
  <c r="A1" i="311"/>
  <c r="A1" i="314"/>
  <c r="B104" i="262"/>
  <c r="B103" i="262"/>
  <c r="B101" i="262"/>
  <c r="B100" i="262"/>
  <c r="B99" i="262"/>
  <c r="B98" i="262"/>
  <c r="B97" i="262"/>
  <c r="J504" i="268"/>
  <c r="J503" i="268"/>
  <c r="J502" i="268"/>
  <c r="J501" i="268"/>
  <c r="J500" i="268"/>
  <c r="J499" i="268"/>
  <c r="J498" i="268"/>
  <c r="J497" i="268"/>
  <c r="J496" i="268"/>
  <c r="J495" i="268"/>
  <c r="J494" i="268"/>
  <c r="J493" i="268"/>
  <c r="J492" i="268"/>
  <c r="J491" i="268"/>
  <c r="J490" i="268"/>
  <c r="J489" i="268"/>
  <c r="J488" i="268"/>
  <c r="J487" i="268"/>
  <c r="J486" i="268"/>
  <c r="J485" i="268"/>
  <c r="J484" i="268"/>
  <c r="J483" i="268"/>
  <c r="J482" i="268"/>
  <c r="J481" i="268"/>
  <c r="F481" i="268"/>
  <c r="G481" i="268"/>
  <c r="F482" i="268"/>
  <c r="G482" i="268"/>
  <c r="F483" i="268"/>
  <c r="G483" i="268"/>
  <c r="F484" i="268"/>
  <c r="G484" i="268"/>
  <c r="F485" i="268"/>
  <c r="G485" i="268"/>
  <c r="F486" i="268"/>
  <c r="G486" i="268"/>
  <c r="F487" i="268"/>
  <c r="G487" i="268"/>
  <c r="F488" i="268"/>
  <c r="G488" i="268"/>
  <c r="F489" i="268"/>
  <c r="G489" i="268"/>
  <c r="F490" i="268"/>
  <c r="G490" i="268"/>
  <c r="F491" i="268"/>
  <c r="G491" i="268"/>
  <c r="F492" i="268"/>
  <c r="G492" i="268"/>
  <c r="F493" i="268"/>
  <c r="G493" i="268"/>
  <c r="F494" i="268"/>
  <c r="G494" i="268"/>
  <c r="F495" i="268"/>
  <c r="G495" i="268"/>
  <c r="F496" i="268"/>
  <c r="G496" i="268"/>
  <c r="F497" i="268"/>
  <c r="G497" i="268"/>
  <c r="F498" i="268"/>
  <c r="G498" i="268"/>
  <c r="F499" i="268"/>
  <c r="G499" i="268"/>
  <c r="F500" i="268"/>
  <c r="G500" i="268"/>
  <c r="F501" i="268"/>
  <c r="G501" i="268"/>
  <c r="F502" i="268"/>
  <c r="G502" i="268"/>
  <c r="F503" i="268"/>
  <c r="G503" i="268"/>
  <c r="F504" i="268"/>
  <c r="G504" i="268"/>
  <c r="G480" i="268"/>
  <c r="F480" i="268"/>
  <c r="J480" i="268"/>
  <c r="J479" i="268"/>
  <c r="J478" i="268"/>
  <c r="J477" i="268"/>
  <c r="J476" i="268"/>
  <c r="J475" i="268"/>
  <c r="J474" i="268"/>
  <c r="J473" i="268"/>
  <c r="J472" i="268"/>
  <c r="J471" i="268"/>
  <c r="J470" i="268"/>
  <c r="J469" i="268"/>
  <c r="J468" i="268"/>
  <c r="J467" i="268"/>
  <c r="J466" i="268"/>
  <c r="J465" i="268"/>
  <c r="J464" i="268"/>
  <c r="J463" i="268"/>
  <c r="J462" i="268"/>
  <c r="J461" i="268"/>
  <c r="J460" i="268"/>
  <c r="J459" i="268"/>
  <c r="J458" i="268"/>
  <c r="J457" i="268"/>
  <c r="J456" i="268"/>
  <c r="J455" i="268"/>
  <c r="J454" i="268"/>
  <c r="J453" i="268"/>
  <c r="J452" i="268"/>
  <c r="J451" i="268"/>
  <c r="J450" i="268"/>
  <c r="J449" i="268"/>
  <c r="J448" i="268"/>
  <c r="J447" i="268"/>
  <c r="J446" i="268"/>
  <c r="J445" i="268"/>
  <c r="J444" i="268"/>
  <c r="J443" i="268"/>
  <c r="J442" i="268"/>
  <c r="J441" i="268"/>
  <c r="J440" i="268"/>
  <c r="J439" i="268"/>
  <c r="J438" i="268"/>
  <c r="J437" i="268"/>
  <c r="J436" i="268"/>
  <c r="J435" i="268"/>
  <c r="J434" i="268"/>
  <c r="J433" i="268"/>
  <c r="J432" i="268"/>
  <c r="J431" i="268"/>
  <c r="J430" i="268"/>
  <c r="J429" i="268"/>
  <c r="J428" i="268"/>
  <c r="J427" i="268"/>
  <c r="J426" i="268"/>
  <c r="J425" i="268"/>
  <c r="J424" i="268"/>
  <c r="J423" i="268"/>
  <c r="J422" i="268"/>
  <c r="J421" i="268"/>
  <c r="J420" i="268"/>
  <c r="J419" i="268"/>
  <c r="J418" i="268"/>
  <c r="J417" i="268"/>
  <c r="J416" i="268"/>
  <c r="J415" i="268"/>
  <c r="J414" i="268"/>
  <c r="J413" i="268"/>
  <c r="J412" i="268"/>
  <c r="J411" i="268"/>
  <c r="J410" i="268"/>
  <c r="J409" i="268"/>
  <c r="J408" i="268"/>
  <c r="D38" i="307"/>
  <c r="D40" i="307"/>
  <c r="D44" i="307"/>
  <c r="D43" i="307"/>
  <c r="D46" i="307"/>
  <c r="D48" i="307"/>
  <c r="D50" i="307"/>
  <c r="D52" i="307"/>
  <c r="D54" i="307"/>
  <c r="D56" i="307"/>
  <c r="D58" i="307"/>
  <c r="D60" i="307"/>
  <c r="E38" i="307"/>
  <c r="F38" i="307"/>
  <c r="E39" i="307"/>
  <c r="F39" i="307"/>
  <c r="E40" i="307"/>
  <c r="F40" i="307"/>
  <c r="E42" i="307"/>
  <c r="F42" i="307"/>
  <c r="E44" i="307"/>
  <c r="F44" i="307"/>
  <c r="E41" i="307"/>
  <c r="F41" i="307"/>
  <c r="E43" i="307"/>
  <c r="F43" i="307"/>
  <c r="E45" i="307"/>
  <c r="F45" i="307"/>
  <c r="E46" i="307"/>
  <c r="F46" i="307"/>
  <c r="E47" i="307"/>
  <c r="F47" i="307"/>
  <c r="E48" i="307"/>
  <c r="F48" i="307"/>
  <c r="E49" i="307"/>
  <c r="F49" i="307"/>
  <c r="E50" i="307"/>
  <c r="F50" i="307"/>
  <c r="E51" i="307"/>
  <c r="F51" i="307"/>
  <c r="E52" i="307"/>
  <c r="F52" i="307"/>
  <c r="E53" i="307"/>
  <c r="F53" i="307"/>
  <c r="E54" i="307"/>
  <c r="F54" i="307"/>
  <c r="E55" i="307"/>
  <c r="F55" i="307"/>
  <c r="E56" i="307"/>
  <c r="F56" i="307"/>
  <c r="E57" i="307"/>
  <c r="F57" i="307"/>
  <c r="E58" i="307"/>
  <c r="F58" i="307"/>
  <c r="E59" i="307"/>
  <c r="F59" i="307"/>
  <c r="E60" i="307"/>
  <c r="F60" i="307"/>
  <c r="E61" i="307"/>
  <c r="F61" i="307"/>
  <c r="E37" i="307"/>
  <c r="C9" i="307"/>
  <c r="D9" i="307"/>
  <c r="E9" i="307"/>
  <c r="F9" i="307"/>
  <c r="M9" i="307"/>
  <c r="N9" i="307"/>
  <c r="O9" i="307"/>
  <c r="P9" i="307"/>
  <c r="C10" i="307"/>
  <c r="D10" i="307"/>
  <c r="E10" i="307"/>
  <c r="F10" i="307"/>
  <c r="M10" i="307"/>
  <c r="N10" i="307"/>
  <c r="O10" i="307"/>
  <c r="P10" i="307"/>
  <c r="C11" i="307"/>
  <c r="D11" i="307"/>
  <c r="E11" i="307"/>
  <c r="F11" i="307"/>
  <c r="M11" i="307"/>
  <c r="N11" i="307"/>
  <c r="O11" i="307"/>
  <c r="P11" i="307"/>
  <c r="C13" i="307"/>
  <c r="D13" i="307"/>
  <c r="E13" i="307"/>
  <c r="F13" i="307"/>
  <c r="M13" i="307"/>
  <c r="N13" i="307"/>
  <c r="O13" i="307"/>
  <c r="P13" i="307"/>
  <c r="C15" i="307"/>
  <c r="D15" i="307"/>
  <c r="E15" i="307"/>
  <c r="F15" i="307"/>
  <c r="M15" i="307"/>
  <c r="N15" i="307"/>
  <c r="O15" i="307"/>
  <c r="P15" i="307"/>
  <c r="C12" i="307"/>
  <c r="D12" i="307"/>
  <c r="E12" i="307"/>
  <c r="F12" i="307"/>
  <c r="M12" i="307"/>
  <c r="N12" i="307"/>
  <c r="O12" i="307"/>
  <c r="P12" i="307"/>
  <c r="C14" i="307"/>
  <c r="D14" i="307"/>
  <c r="E14" i="307"/>
  <c r="F14" i="307"/>
  <c r="M14" i="307"/>
  <c r="N14" i="307"/>
  <c r="O14" i="307"/>
  <c r="P14" i="307"/>
  <c r="C16" i="307"/>
  <c r="D16" i="307"/>
  <c r="E16" i="307"/>
  <c r="F16" i="307"/>
  <c r="M16" i="307"/>
  <c r="N16" i="307"/>
  <c r="O16" i="307"/>
  <c r="P16" i="307"/>
  <c r="C17" i="307"/>
  <c r="D17" i="307"/>
  <c r="E17" i="307"/>
  <c r="F17" i="307"/>
  <c r="M17" i="307"/>
  <c r="N17" i="307"/>
  <c r="O17" i="307"/>
  <c r="P17" i="307"/>
  <c r="C18" i="307"/>
  <c r="D18" i="307"/>
  <c r="E18" i="307"/>
  <c r="F18" i="307"/>
  <c r="M18" i="307"/>
  <c r="N18" i="307"/>
  <c r="O18" i="307"/>
  <c r="P18" i="307"/>
  <c r="C19" i="307"/>
  <c r="D19" i="307"/>
  <c r="E19" i="307"/>
  <c r="F19" i="307"/>
  <c r="M19" i="307"/>
  <c r="N19" i="307"/>
  <c r="O19" i="307"/>
  <c r="P19" i="307"/>
  <c r="C20" i="307"/>
  <c r="D20" i="307"/>
  <c r="E20" i="307"/>
  <c r="F20" i="307"/>
  <c r="M20" i="307"/>
  <c r="N20" i="307"/>
  <c r="O20" i="307"/>
  <c r="P20" i="307"/>
  <c r="C21" i="307"/>
  <c r="D21" i="307"/>
  <c r="E21" i="307"/>
  <c r="F21" i="307"/>
  <c r="M21" i="307"/>
  <c r="N21" i="307"/>
  <c r="O21" i="307"/>
  <c r="P21" i="307"/>
  <c r="C22" i="307"/>
  <c r="D22" i="307"/>
  <c r="E22" i="307"/>
  <c r="F22" i="307"/>
  <c r="M22" i="307"/>
  <c r="N22" i="307"/>
  <c r="O22" i="307"/>
  <c r="P22" i="307"/>
  <c r="C23" i="307"/>
  <c r="D23" i="307"/>
  <c r="E23" i="307"/>
  <c r="F23" i="307"/>
  <c r="M23" i="307"/>
  <c r="N23" i="307"/>
  <c r="O23" i="307"/>
  <c r="P23" i="307"/>
  <c r="C24" i="307"/>
  <c r="D24" i="307"/>
  <c r="E24" i="307"/>
  <c r="F24" i="307"/>
  <c r="M24" i="307"/>
  <c r="N24" i="307"/>
  <c r="O24" i="307"/>
  <c r="P24" i="307"/>
  <c r="C25" i="307"/>
  <c r="D25" i="307"/>
  <c r="E25" i="307"/>
  <c r="F25" i="307"/>
  <c r="M25" i="307"/>
  <c r="N25" i="307"/>
  <c r="O25" i="307"/>
  <c r="P25" i="307"/>
  <c r="C26" i="307"/>
  <c r="D26" i="307"/>
  <c r="E26" i="307"/>
  <c r="F26" i="307"/>
  <c r="M26" i="307"/>
  <c r="N26" i="307"/>
  <c r="O26" i="307"/>
  <c r="P26" i="307"/>
  <c r="C27" i="307"/>
  <c r="D27" i="307"/>
  <c r="E27" i="307"/>
  <c r="F27" i="307"/>
  <c r="M27" i="307"/>
  <c r="N27" i="307"/>
  <c r="O27" i="307"/>
  <c r="P27" i="307"/>
  <c r="C28" i="307"/>
  <c r="D28" i="307"/>
  <c r="E28" i="307"/>
  <c r="F28" i="307"/>
  <c r="M28" i="307"/>
  <c r="N28" i="307"/>
  <c r="O28" i="307"/>
  <c r="P28" i="307"/>
  <c r="C29" i="307"/>
  <c r="D29" i="307"/>
  <c r="E29" i="307"/>
  <c r="F29" i="307"/>
  <c r="M29" i="307"/>
  <c r="N29" i="307"/>
  <c r="O29" i="307"/>
  <c r="P29" i="307"/>
  <c r="C30" i="307"/>
  <c r="D30" i="307"/>
  <c r="E30" i="307"/>
  <c r="F30" i="307"/>
  <c r="M30" i="307"/>
  <c r="N30" i="307"/>
  <c r="O30" i="307"/>
  <c r="P30" i="307"/>
  <c r="C31" i="307"/>
  <c r="D31" i="307"/>
  <c r="E31" i="307"/>
  <c r="F31" i="307"/>
  <c r="M31" i="307"/>
  <c r="N31" i="307"/>
  <c r="O31" i="307"/>
  <c r="P31" i="307"/>
  <c r="C32" i="307"/>
  <c r="D32" i="307"/>
  <c r="E32" i="307"/>
  <c r="F32" i="307"/>
  <c r="M32" i="307"/>
  <c r="N32" i="307"/>
  <c r="O32" i="307"/>
  <c r="P32" i="307"/>
  <c r="B361" i="262"/>
  <c r="B360" i="262"/>
  <c r="B359" i="262"/>
  <c r="B358" i="262"/>
  <c r="B357" i="262"/>
  <c r="B356" i="262"/>
  <c r="B355" i="262"/>
  <c r="B354" i="262"/>
  <c r="B353" i="262"/>
  <c r="B352" i="262"/>
  <c r="B351" i="262"/>
  <c r="B350" i="262"/>
  <c r="B349" i="262"/>
  <c r="B388" i="262"/>
  <c r="B387" i="262"/>
  <c r="B386" i="262"/>
  <c r="B385" i="262"/>
  <c r="B384" i="262"/>
  <c r="B383" i="262"/>
  <c r="B382" i="262"/>
  <c r="B381" i="262"/>
  <c r="B380" i="262"/>
  <c r="B379" i="262"/>
  <c r="B378" i="262"/>
  <c r="B377" i="262"/>
  <c r="B376" i="262"/>
  <c r="B375" i="262"/>
  <c r="B403" i="262"/>
  <c r="N5" i="316"/>
  <c r="D4" i="316"/>
  <c r="A2" i="316"/>
  <c r="A1" i="316"/>
  <c r="N5" i="315"/>
  <c r="D4" i="315"/>
  <c r="A2" i="315"/>
  <c r="A1" i="315"/>
  <c r="N5" i="314"/>
  <c r="D4" i="314"/>
  <c r="AS5" i="313"/>
  <c r="E4" i="313"/>
  <c r="A2" i="313"/>
  <c r="G406" i="268"/>
  <c r="G407" i="268"/>
  <c r="G369" i="268"/>
  <c r="G370" i="268"/>
  <c r="G371" i="268"/>
  <c r="G372" i="268"/>
  <c r="G373" i="268"/>
  <c r="G374" i="268"/>
  <c r="G375" i="268"/>
  <c r="G376" i="268"/>
  <c r="G377" i="268"/>
  <c r="G378" i="268"/>
  <c r="G379" i="268"/>
  <c r="G380" i="268"/>
  <c r="G381" i="268"/>
  <c r="G382" i="268"/>
  <c r="G383" i="268"/>
  <c r="G384" i="268"/>
  <c r="G385" i="268"/>
  <c r="G386" i="268"/>
  <c r="G387" i="268"/>
  <c r="G388" i="268"/>
  <c r="G389" i="268"/>
  <c r="G390" i="268"/>
  <c r="G391" i="268"/>
  <c r="G392" i="268"/>
  <c r="G393" i="268"/>
  <c r="G394" i="268"/>
  <c r="G395" i="268"/>
  <c r="G396" i="268"/>
  <c r="G397" i="268"/>
  <c r="G398" i="268"/>
  <c r="G399" i="268"/>
  <c r="G400" i="268"/>
  <c r="G401" i="268"/>
  <c r="G402" i="268"/>
  <c r="G403" i="268"/>
  <c r="G404" i="268"/>
  <c r="G405" i="268"/>
  <c r="G368" i="268"/>
  <c r="G329" i="268"/>
  <c r="G330" i="268"/>
  <c r="G331" i="268"/>
  <c r="G332" i="268"/>
  <c r="G333" i="268"/>
  <c r="G334" i="268"/>
  <c r="G335" i="268"/>
  <c r="G336" i="268"/>
  <c r="G337" i="268"/>
  <c r="G338" i="268"/>
  <c r="G339" i="268"/>
  <c r="G340" i="268"/>
  <c r="G341" i="268"/>
  <c r="G342" i="268"/>
  <c r="G343" i="268"/>
  <c r="G344" i="268"/>
  <c r="G345" i="268"/>
  <c r="G346" i="268"/>
  <c r="G347" i="268"/>
  <c r="G348" i="268"/>
  <c r="G349" i="268"/>
  <c r="G350" i="268"/>
  <c r="G351" i="268"/>
  <c r="G352" i="268"/>
  <c r="G353" i="268"/>
  <c r="G354" i="268"/>
  <c r="G355" i="268"/>
  <c r="G356" i="268"/>
  <c r="G357" i="268"/>
  <c r="G358" i="268"/>
  <c r="G359" i="268"/>
  <c r="G360" i="268"/>
  <c r="G361" i="268"/>
  <c r="G362" i="268"/>
  <c r="G363" i="268"/>
  <c r="G364" i="268"/>
  <c r="G365" i="268"/>
  <c r="G366" i="268"/>
  <c r="G367" i="268"/>
  <c r="G328"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G290" i="268"/>
  <c r="F290" i="268"/>
  <c r="E290" i="268"/>
  <c r="D290" i="268"/>
  <c r="C290"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56" i="268"/>
  <c r="F256" i="268"/>
  <c r="E256" i="268"/>
  <c r="D256" i="268"/>
  <c r="C256"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G219" i="268"/>
  <c r="F219" i="268"/>
  <c r="E219" i="268"/>
  <c r="D219" i="268"/>
  <c r="C219"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06"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A34" i="307"/>
  <c r="B402" i="262"/>
  <c r="B401" i="262"/>
  <c r="B400" i="262"/>
  <c r="B399" i="262"/>
  <c r="B398" i="262"/>
  <c r="B397" i="262"/>
  <c r="B396" i="262"/>
  <c r="B395" i="262"/>
  <c r="B394" i="262"/>
  <c r="B393" i="262"/>
  <c r="B392" i="262"/>
  <c r="B391" i="262"/>
  <c r="B390" i="262"/>
  <c r="B389" i="262"/>
  <c r="B374" i="262"/>
  <c r="B373" i="262"/>
  <c r="B372" i="262"/>
  <c r="B371" i="262"/>
  <c r="B370" i="262"/>
  <c r="B369" i="262"/>
  <c r="B368" i="262"/>
  <c r="B367" i="262"/>
  <c r="B366" i="262"/>
  <c r="B365" i="262"/>
  <c r="B364" i="262"/>
  <c r="B363" i="262"/>
  <c r="B362" i="262"/>
  <c r="B348" i="262"/>
  <c r="B347" i="262"/>
  <c r="B346" i="262"/>
  <c r="B345" i="262"/>
  <c r="B344" i="262"/>
  <c r="B343" i="262"/>
  <c r="B342" i="262"/>
  <c r="B341" i="262"/>
  <c r="B340" i="262"/>
  <c r="B339" i="262"/>
  <c r="B338" i="262"/>
  <c r="B337" i="262"/>
  <c r="B336" i="262"/>
  <c r="B335" i="262"/>
  <c r="B334" i="262"/>
  <c r="B309" i="262"/>
  <c r="B308" i="262"/>
  <c r="B307" i="262"/>
  <c r="B306" i="262"/>
  <c r="B305" i="262"/>
  <c r="B304" i="262"/>
  <c r="B303" i="262"/>
  <c r="B302" i="262"/>
  <c r="B301" i="262"/>
  <c r="B300" i="262"/>
  <c r="B299" i="262"/>
  <c r="B298" i="262"/>
  <c r="B297" i="262"/>
  <c r="B296" i="262"/>
  <c r="B295" i="262"/>
  <c r="B294" i="262"/>
  <c r="B293" i="262"/>
  <c r="B292" i="262"/>
  <c r="B291" i="262"/>
  <c r="B290" i="262"/>
  <c r="B289" i="262"/>
  <c r="B288" i="262"/>
  <c r="B287" i="262"/>
  <c r="B286" i="262"/>
  <c r="B285" i="262"/>
  <c r="B284" i="262"/>
  <c r="B283" i="262"/>
  <c r="B282" i="262"/>
  <c r="B281" i="262"/>
  <c r="B280" i="262"/>
  <c r="B279" i="262"/>
  <c r="B278" i="262"/>
  <c r="N5" i="312"/>
  <c r="D4" i="312"/>
  <c r="N5" i="311"/>
  <c r="D4" i="311"/>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G201" i="268"/>
  <c r="F201" i="268"/>
  <c r="E201" i="268"/>
  <c r="D201" i="268"/>
  <c r="C20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90" i="268"/>
  <c r="G191" i="268"/>
  <c r="G192" i="268"/>
  <c r="G193" i="268"/>
  <c r="G194" i="268"/>
  <c r="G195" i="268"/>
  <c r="G196" i="268"/>
  <c r="G197" i="268"/>
  <c r="G198" i="268"/>
  <c r="G199" i="268"/>
  <c r="G200" i="268"/>
  <c r="G1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G3" i="268"/>
  <c r="F3" i="268"/>
  <c r="E3" i="268"/>
  <c r="D3" i="268"/>
  <c r="C3" i="268"/>
  <c r="A4" i="307"/>
  <c r="A2" i="307"/>
  <c r="A2" i="306"/>
  <c r="A1" i="306"/>
  <c r="A2" i="304"/>
  <c r="A1" i="304"/>
  <c r="B333" i="262"/>
  <c r="B332" i="262"/>
  <c r="B331" i="262"/>
  <c r="B330" i="262"/>
  <c r="B329" i="262"/>
  <c r="B328" i="262"/>
  <c r="B327" i="262"/>
  <c r="B326" i="262"/>
  <c r="B325" i="262"/>
  <c r="B324" i="262"/>
  <c r="B323" i="262"/>
  <c r="B322" i="262"/>
  <c r="B321" i="262"/>
  <c r="B320" i="262"/>
  <c r="B319" i="262"/>
  <c r="B318" i="262"/>
  <c r="B317" i="262"/>
  <c r="B316" i="262"/>
  <c r="B315" i="262"/>
  <c r="B314" i="262"/>
  <c r="B313" i="262"/>
  <c r="B312" i="262"/>
  <c r="B311" i="262"/>
  <c r="B310" i="262"/>
  <c r="B277" i="262"/>
  <c r="B276" i="262"/>
  <c r="B275" i="262"/>
  <c r="B274" i="262"/>
  <c r="B273" i="262"/>
  <c r="B272" i="262"/>
  <c r="B271" i="262"/>
  <c r="B270" i="262"/>
  <c r="B269" i="262"/>
  <c r="B268" i="262"/>
  <c r="B267" i="262"/>
  <c r="B266" i="262"/>
  <c r="B265" i="262"/>
  <c r="B264" i="262"/>
  <c r="B263" i="262"/>
  <c r="B262" i="262"/>
  <c r="B261" i="262"/>
  <c r="B260" i="262"/>
  <c r="B259" i="262"/>
  <c r="B258" i="262"/>
  <c r="B257" i="262"/>
  <c r="B256" i="262"/>
  <c r="B255" i="262"/>
  <c r="B254" i="262"/>
  <c r="B253" i="262"/>
  <c r="L204"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161" i="268"/>
  <c r="C148" i="268"/>
  <c r="D148" i="268"/>
  <c r="E148" i="268"/>
  <c r="F148" i="268"/>
  <c r="G148" i="268"/>
  <c r="J148" i="268"/>
  <c r="C149" i="268"/>
  <c r="D149" i="268"/>
  <c r="E149" i="268"/>
  <c r="F149" i="268"/>
  <c r="G149" i="268"/>
  <c r="J149" i="268"/>
  <c r="C150" i="268"/>
  <c r="D150" i="268"/>
  <c r="E150" i="268"/>
  <c r="F150" i="268"/>
  <c r="G150" i="268"/>
  <c r="J150" i="268"/>
  <c r="C151" i="268"/>
  <c r="D151" i="268"/>
  <c r="E151" i="268"/>
  <c r="F151" i="268"/>
  <c r="G151" i="268"/>
  <c r="J151" i="268"/>
  <c r="C152" i="268"/>
  <c r="D152" i="268"/>
  <c r="E152" i="268"/>
  <c r="F152" i="268"/>
  <c r="G152" i="268"/>
  <c r="J152" i="268"/>
  <c r="C153" i="268"/>
  <c r="D153" i="268"/>
  <c r="E153" i="268"/>
  <c r="F153" i="268"/>
  <c r="G153" i="268"/>
  <c r="J153" i="268"/>
  <c r="C154" i="268"/>
  <c r="D154" i="268"/>
  <c r="E154" i="268"/>
  <c r="F154" i="268"/>
  <c r="G154" i="268"/>
  <c r="J154" i="268"/>
  <c r="C155" i="268"/>
  <c r="D155" i="268"/>
  <c r="E155" i="268"/>
  <c r="F155" i="268"/>
  <c r="G155" i="268"/>
  <c r="J155" i="268"/>
  <c r="C156" i="268"/>
  <c r="D156" i="268"/>
  <c r="E156" i="268"/>
  <c r="F156" i="268"/>
  <c r="G156" i="268"/>
  <c r="J156" i="268"/>
  <c r="C157" i="268"/>
  <c r="D157" i="268"/>
  <c r="E157" i="268"/>
  <c r="F157" i="268"/>
  <c r="G157" i="268"/>
  <c r="J157" i="268"/>
  <c r="C158" i="268"/>
  <c r="D158" i="268"/>
  <c r="E158" i="268"/>
  <c r="F158" i="268"/>
  <c r="G158" i="268"/>
  <c r="J158" i="268"/>
  <c r="C159" i="268"/>
  <c r="D159" i="268"/>
  <c r="E159" i="268"/>
  <c r="F159" i="268"/>
  <c r="G159" i="268"/>
  <c r="J159" i="268"/>
  <c r="C160" i="268"/>
  <c r="D160" i="268"/>
  <c r="E160" i="268"/>
  <c r="F160" i="268"/>
  <c r="G160" i="268"/>
  <c r="J160" i="268"/>
  <c r="C132" i="268"/>
  <c r="D132" i="268"/>
  <c r="E132" i="268"/>
  <c r="F132" i="268"/>
  <c r="G132" i="268"/>
  <c r="J132" i="268"/>
  <c r="C133" i="268"/>
  <c r="D133" i="268"/>
  <c r="E133" i="268"/>
  <c r="F133" i="268"/>
  <c r="G133" i="268"/>
  <c r="J133" i="268"/>
  <c r="C134" i="268"/>
  <c r="D134" i="268"/>
  <c r="E134" i="268"/>
  <c r="F134" i="268"/>
  <c r="G134" i="268"/>
  <c r="J134" i="268"/>
  <c r="C135" i="268"/>
  <c r="D135" i="268"/>
  <c r="E135" i="268"/>
  <c r="F135" i="268"/>
  <c r="G135" i="268"/>
  <c r="J135" i="268"/>
  <c r="C136" i="268"/>
  <c r="D136" i="268"/>
  <c r="E136" i="268"/>
  <c r="F136" i="268"/>
  <c r="G136" i="268"/>
  <c r="J136" i="268"/>
  <c r="C137" i="268"/>
  <c r="D137" i="268"/>
  <c r="E137" i="268"/>
  <c r="F137" i="268"/>
  <c r="G137" i="268"/>
  <c r="J137" i="268"/>
  <c r="C138" i="268"/>
  <c r="D138" i="268"/>
  <c r="E138" i="268"/>
  <c r="F138" i="268"/>
  <c r="G138" i="268"/>
  <c r="J138" i="268"/>
  <c r="C139" i="268"/>
  <c r="D139" i="268"/>
  <c r="E139" i="268"/>
  <c r="F139" i="268"/>
  <c r="G139" i="268"/>
  <c r="J139" i="268"/>
  <c r="C140" i="268"/>
  <c r="D140" i="268"/>
  <c r="E140" i="268"/>
  <c r="F140" i="268"/>
  <c r="G140" i="268"/>
  <c r="J140" i="268"/>
  <c r="C141" i="268"/>
  <c r="D141" i="268"/>
  <c r="E141" i="268"/>
  <c r="F141" i="268"/>
  <c r="G141" i="268"/>
  <c r="J141" i="268"/>
  <c r="C142" i="268"/>
  <c r="D142" i="268"/>
  <c r="E142" i="268"/>
  <c r="F142" i="268"/>
  <c r="G142" i="268"/>
  <c r="J142" i="268"/>
  <c r="C143" i="268"/>
  <c r="D143" i="268"/>
  <c r="E143" i="268"/>
  <c r="F143" i="268"/>
  <c r="G143" i="268"/>
  <c r="J143" i="268"/>
  <c r="C144" i="268"/>
  <c r="D144" i="268"/>
  <c r="E144" i="268"/>
  <c r="F144" i="268"/>
  <c r="G144" i="268"/>
  <c r="J144" i="268"/>
  <c r="C145" i="268"/>
  <c r="D145" i="268"/>
  <c r="E145" i="268"/>
  <c r="F145" i="268"/>
  <c r="G145" i="268"/>
  <c r="J145" i="268"/>
  <c r="C146" i="268"/>
  <c r="D146" i="268"/>
  <c r="E146" i="268"/>
  <c r="F146" i="268"/>
  <c r="G146" i="268"/>
  <c r="J146" i="268"/>
  <c r="C147" i="268"/>
  <c r="D147" i="268"/>
  <c r="E147" i="268"/>
  <c r="F147" i="268"/>
  <c r="G147" i="268"/>
  <c r="J147" i="268"/>
  <c r="C108" i="268"/>
  <c r="D108" i="268"/>
  <c r="E108" i="268"/>
  <c r="F108" i="268"/>
  <c r="G108" i="268"/>
  <c r="J108" i="268"/>
  <c r="C109" i="268"/>
  <c r="D109" i="268"/>
  <c r="E109" i="268"/>
  <c r="F109" i="268"/>
  <c r="G109" i="268"/>
  <c r="J109" i="268"/>
  <c r="C110" i="268"/>
  <c r="D110" i="268"/>
  <c r="E110" i="268"/>
  <c r="F110" i="268"/>
  <c r="G110" i="268"/>
  <c r="J110" i="268"/>
  <c r="C111" i="268"/>
  <c r="D111" i="268"/>
  <c r="E111" i="268"/>
  <c r="F111" i="268"/>
  <c r="G111" i="268"/>
  <c r="J111" i="268"/>
  <c r="C112" i="268"/>
  <c r="D112" i="268"/>
  <c r="E112" i="268"/>
  <c r="F112" i="268"/>
  <c r="G112" i="268"/>
  <c r="J112" i="268"/>
  <c r="C113" i="268"/>
  <c r="D113" i="268"/>
  <c r="E113" i="268"/>
  <c r="F113" i="268"/>
  <c r="G113" i="268"/>
  <c r="J113" i="268"/>
  <c r="C114" i="268"/>
  <c r="D114" i="268"/>
  <c r="E114" i="268"/>
  <c r="F114" i="268"/>
  <c r="G114" i="268"/>
  <c r="J114" i="268"/>
  <c r="C115" i="268"/>
  <c r="D115" i="268"/>
  <c r="E115" i="268"/>
  <c r="F115" i="268"/>
  <c r="G115" i="268"/>
  <c r="J115" i="268"/>
  <c r="C116" i="268"/>
  <c r="D116" i="268"/>
  <c r="E116" i="268"/>
  <c r="F116" i="268"/>
  <c r="G116" i="268"/>
  <c r="J116" i="268"/>
  <c r="C117" i="268"/>
  <c r="D117" i="268"/>
  <c r="E117" i="268"/>
  <c r="F117" i="268"/>
  <c r="G117" i="268"/>
  <c r="J117" i="268"/>
  <c r="C118" i="268"/>
  <c r="D118" i="268"/>
  <c r="E118" i="268"/>
  <c r="F118" i="268"/>
  <c r="G118" i="268"/>
  <c r="J118" i="268"/>
  <c r="C119" i="268"/>
  <c r="D119" i="268"/>
  <c r="E119" i="268"/>
  <c r="F119" i="268"/>
  <c r="G119" i="268"/>
  <c r="J119" i="268"/>
  <c r="C120" i="268"/>
  <c r="D120" i="268"/>
  <c r="E120" i="268"/>
  <c r="F120" i="268"/>
  <c r="G120" i="268"/>
  <c r="J120" i="268"/>
  <c r="C121" i="268"/>
  <c r="D121" i="268"/>
  <c r="E121" i="268"/>
  <c r="F121" i="268"/>
  <c r="G121" i="268"/>
  <c r="J121" i="268"/>
  <c r="C122" i="268"/>
  <c r="D122" i="268"/>
  <c r="E122" i="268"/>
  <c r="F122" i="268"/>
  <c r="G122" i="268"/>
  <c r="J122" i="268"/>
  <c r="C123" i="268"/>
  <c r="D123" i="268"/>
  <c r="E123" i="268"/>
  <c r="F123" i="268"/>
  <c r="G123" i="268"/>
  <c r="J123" i="268"/>
  <c r="C124" i="268"/>
  <c r="D124" i="268"/>
  <c r="E124" i="268"/>
  <c r="F124" i="268"/>
  <c r="G124" i="268"/>
  <c r="J124" i="268"/>
  <c r="C125" i="268"/>
  <c r="D125" i="268"/>
  <c r="E125" i="268"/>
  <c r="F125" i="268"/>
  <c r="G125" i="268"/>
  <c r="J125" i="268"/>
  <c r="C126" i="268"/>
  <c r="D126" i="268"/>
  <c r="E126" i="268"/>
  <c r="F126" i="268"/>
  <c r="G126" i="268"/>
  <c r="J126" i="268"/>
  <c r="C127" i="268"/>
  <c r="D127" i="268"/>
  <c r="E127" i="268"/>
  <c r="F127" i="268"/>
  <c r="G127" i="268"/>
  <c r="J127" i="268"/>
  <c r="C128" i="268"/>
  <c r="D128" i="268"/>
  <c r="E128" i="268"/>
  <c r="F128" i="268"/>
  <c r="G128" i="268"/>
  <c r="J128" i="268"/>
  <c r="C129" i="268"/>
  <c r="D129" i="268"/>
  <c r="E129" i="268"/>
  <c r="F129" i="268"/>
  <c r="G129" i="268"/>
  <c r="J129" i="268"/>
  <c r="C130" i="268"/>
  <c r="D130" i="268"/>
  <c r="E130" i="268"/>
  <c r="F130" i="268"/>
  <c r="G130" i="268"/>
  <c r="J130" i="268"/>
  <c r="C131" i="268"/>
  <c r="D131" i="268"/>
  <c r="E131" i="268"/>
  <c r="F131" i="268"/>
  <c r="G131" i="268"/>
  <c r="J131" i="268"/>
  <c r="G107" i="268"/>
  <c r="F107" i="268"/>
  <c r="E107" i="268"/>
  <c r="D107" i="268"/>
  <c r="C107" i="268"/>
  <c r="J107" i="268"/>
  <c r="F83" i="268"/>
  <c r="G83" i="268"/>
  <c r="J83" i="268"/>
  <c r="F84" i="268"/>
  <c r="G84" i="268"/>
  <c r="J84" i="268"/>
  <c r="F85" i="268"/>
  <c r="G85" i="268"/>
  <c r="J85" i="268"/>
  <c r="F86" i="268"/>
  <c r="G86" i="268"/>
  <c r="J86" i="268"/>
  <c r="F87" i="268"/>
  <c r="G87" i="268"/>
  <c r="J87" i="268"/>
  <c r="F88" i="268"/>
  <c r="G88" i="268"/>
  <c r="J88" i="268"/>
  <c r="F89" i="268"/>
  <c r="G89" i="268"/>
  <c r="J89" i="268"/>
  <c r="F90" i="268"/>
  <c r="G90" i="268"/>
  <c r="J90" i="268"/>
  <c r="F91" i="268"/>
  <c r="G91" i="268"/>
  <c r="J91" i="268"/>
  <c r="F92" i="268"/>
  <c r="G92" i="268"/>
  <c r="J92" i="268"/>
  <c r="F93" i="268"/>
  <c r="G93" i="268"/>
  <c r="J93" i="268"/>
  <c r="F94" i="268"/>
  <c r="G94" i="268"/>
  <c r="J94" i="268"/>
  <c r="F95" i="268"/>
  <c r="G95" i="268"/>
  <c r="J95" i="268"/>
  <c r="F96" i="268"/>
  <c r="G96" i="268"/>
  <c r="J96" i="268"/>
  <c r="F97" i="268"/>
  <c r="G97" i="268"/>
  <c r="J97" i="268"/>
  <c r="F98" i="268"/>
  <c r="G98" i="268"/>
  <c r="J98" i="268"/>
  <c r="F99" i="268"/>
  <c r="G99" i="268"/>
  <c r="J99" i="268"/>
  <c r="F100" i="268"/>
  <c r="G100" i="268"/>
  <c r="J100" i="268"/>
  <c r="F101" i="268"/>
  <c r="G101" i="268"/>
  <c r="J101" i="268"/>
  <c r="F102" i="268"/>
  <c r="G102" i="268"/>
  <c r="J102" i="268"/>
  <c r="F103" i="268"/>
  <c r="G103" i="268"/>
  <c r="J103" i="268"/>
  <c r="F104" i="268"/>
  <c r="G104" i="268"/>
  <c r="J104" i="268"/>
  <c r="F105" i="268"/>
  <c r="G105" i="268"/>
  <c r="J105" i="268"/>
  <c r="F106" i="268"/>
  <c r="G106" i="268"/>
  <c r="J106" i="268"/>
  <c r="G82" i="268"/>
  <c r="F82" i="268"/>
  <c r="J82" i="268"/>
  <c r="G77" i="268"/>
  <c r="J77" i="268"/>
  <c r="G78" i="268"/>
  <c r="J78" i="268"/>
  <c r="G79" i="268"/>
  <c r="J79" i="268"/>
  <c r="G80" i="268"/>
  <c r="J80" i="268"/>
  <c r="G81" i="268"/>
  <c r="J81" i="268"/>
  <c r="G68" i="268"/>
  <c r="J68" i="268"/>
  <c r="G69" i="268"/>
  <c r="J69" i="268"/>
  <c r="G70" i="268"/>
  <c r="J70" i="268"/>
  <c r="G71" i="268"/>
  <c r="J71" i="268"/>
  <c r="G72" i="268"/>
  <c r="J72" i="268"/>
  <c r="G73" i="268"/>
  <c r="J73" i="268"/>
  <c r="G74" i="268"/>
  <c r="J74" i="268"/>
  <c r="G75" i="268"/>
  <c r="J75" i="268"/>
  <c r="G76" i="268"/>
  <c r="J76" i="268"/>
  <c r="G59" i="268"/>
  <c r="J59" i="268"/>
  <c r="G60" i="268"/>
  <c r="J60" i="268"/>
  <c r="G61" i="268"/>
  <c r="J61" i="268"/>
  <c r="G62" i="268"/>
  <c r="J62" i="268"/>
  <c r="G63" i="268"/>
  <c r="J63" i="268"/>
  <c r="G64" i="268"/>
  <c r="J64" i="268"/>
  <c r="G65" i="268"/>
  <c r="J65" i="268"/>
  <c r="G66" i="268"/>
  <c r="J66" i="268"/>
  <c r="G67" i="268"/>
  <c r="J67" i="268"/>
  <c r="G43" i="268"/>
  <c r="J43" i="268"/>
  <c r="G44" i="268"/>
  <c r="J44" i="268"/>
  <c r="G45" i="268"/>
  <c r="J45" i="268"/>
  <c r="G46" i="268"/>
  <c r="J46" i="268"/>
  <c r="G47" i="268"/>
  <c r="J47" i="268"/>
  <c r="G48" i="268"/>
  <c r="J48" i="268"/>
  <c r="G49" i="268"/>
  <c r="J49" i="268"/>
  <c r="G50" i="268"/>
  <c r="J50" i="268"/>
  <c r="G51" i="268"/>
  <c r="J51" i="268"/>
  <c r="G52" i="268"/>
  <c r="J52" i="268"/>
  <c r="G53" i="268"/>
  <c r="J53" i="268"/>
  <c r="G54" i="268"/>
  <c r="J54" i="268"/>
  <c r="G55" i="268"/>
  <c r="J55" i="268"/>
  <c r="G56" i="268"/>
  <c r="J56" i="268"/>
  <c r="G57" i="268"/>
  <c r="J57" i="268"/>
  <c r="G58" i="268"/>
  <c r="J58" i="268"/>
  <c r="G42" i="268"/>
  <c r="J42" i="268"/>
  <c r="N5" i="284"/>
  <c r="I2" i="262"/>
  <c r="K1" i="268"/>
  <c r="K374" i="268" s="1"/>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201" i="268"/>
  <c r="J202" i="268"/>
  <c r="J203" i="268"/>
  <c r="J204" i="268"/>
  <c r="J205" i="268"/>
  <c r="J206" i="268"/>
  <c r="J207" i="268"/>
  <c r="J208" i="268"/>
  <c r="J209" i="268"/>
  <c r="J210" i="268"/>
  <c r="J211" i="268"/>
  <c r="J212" i="268"/>
  <c r="J213" i="268"/>
  <c r="J214" i="268"/>
  <c r="J215" i="268"/>
  <c r="J216" i="268"/>
  <c r="J217" i="268"/>
  <c r="J218" i="268"/>
  <c r="J4" i="268"/>
  <c r="J3" i="268"/>
  <c r="F53" i="268"/>
  <c r="D4" i="284"/>
  <c r="A2" i="284"/>
  <c r="A1" i="284"/>
  <c r="A1" i="268"/>
  <c r="A2" i="262"/>
  <c r="A1" i="262"/>
  <c r="A14" i="68"/>
  <c r="K129" i="268"/>
  <c r="L201" i="268"/>
  <c r="L211" i="268"/>
  <c r="L217" i="268"/>
  <c r="L203" i="268"/>
  <c r="K519" i="268"/>
  <c r="K461" i="268"/>
  <c r="K12" i="268"/>
  <c r="K506" i="268"/>
  <c r="K255" i="268"/>
  <c r="K397" i="268"/>
  <c r="K367" i="268"/>
  <c r="K516" i="268"/>
  <c r="A2" i="312"/>
  <c r="K462" i="268"/>
  <c r="K510" i="268"/>
  <c r="K523" i="268"/>
  <c r="K341" i="268"/>
  <c r="K19" i="268"/>
  <c r="K15" i="268"/>
  <c r="K143" i="268"/>
  <c r="K343" i="268"/>
  <c r="K110" i="268"/>
  <c r="K521" i="268"/>
  <c r="K263" i="268"/>
  <c r="K301" i="268"/>
  <c r="L210" i="268"/>
  <c r="L216" i="268"/>
  <c r="L209" i="268"/>
  <c r="L205" i="268"/>
  <c r="L207" i="268"/>
  <c r="L214" i="268"/>
  <c r="L218" i="268"/>
  <c r="L213" i="268"/>
  <c r="L202" i="268"/>
  <c r="L208" i="268"/>
  <c r="L206" i="268"/>
  <c r="L215" i="268"/>
  <c r="L212" i="268"/>
  <c r="K395" i="268" l="1"/>
  <c r="K277" i="268"/>
  <c r="K212" i="268"/>
  <c r="K89" i="268"/>
  <c r="K182" i="268"/>
  <c r="K225" i="268"/>
  <c r="K49" i="268"/>
  <c r="K414" i="268"/>
  <c r="K45" i="268"/>
  <c r="K75" i="268"/>
  <c r="K321" i="268"/>
  <c r="K230" i="268"/>
  <c r="K423" i="268"/>
  <c r="K376" i="268"/>
  <c r="K29" i="268"/>
  <c r="K347" i="268"/>
  <c r="K4" i="268"/>
  <c r="K305" i="268"/>
  <c r="K14" i="268"/>
  <c r="K232" i="268"/>
  <c r="K479" i="268"/>
  <c r="K438" i="268"/>
  <c r="K227" i="268"/>
  <c r="K30" i="268"/>
  <c r="K364" i="268"/>
  <c r="K175" i="268"/>
  <c r="K67" i="268"/>
  <c r="K106" i="268"/>
  <c r="K44" i="268"/>
  <c r="K378" i="268"/>
  <c r="K222" i="268"/>
  <c r="K251" i="268"/>
  <c r="K429" i="268"/>
  <c r="K239" i="268"/>
  <c r="K326" i="268"/>
  <c r="K365" i="268"/>
  <c r="K140" i="268"/>
  <c r="K318" i="268"/>
  <c r="K61" i="268"/>
  <c r="K162" i="268"/>
  <c r="K290" i="268"/>
  <c r="K240" i="268"/>
  <c r="K451" i="268"/>
  <c r="K47" i="268"/>
  <c r="K91" i="268"/>
  <c r="K403" i="268"/>
  <c r="K324" i="268"/>
  <c r="K8" i="268"/>
  <c r="K375" i="268"/>
  <c r="K449" i="268"/>
  <c r="K206" i="268"/>
  <c r="K297" i="268"/>
  <c r="K196" i="268"/>
  <c r="K278" i="268"/>
  <c r="K447" i="268"/>
  <c r="K509" i="268"/>
  <c r="K281" i="268"/>
  <c r="K470" i="268"/>
  <c r="K69" i="268"/>
  <c r="K331" i="268"/>
  <c r="K205" i="268"/>
  <c r="K121" i="268"/>
  <c r="K229" i="268"/>
  <c r="K440" i="268"/>
  <c r="K128" i="268"/>
  <c r="K174" i="268"/>
  <c r="K57" i="268"/>
  <c r="K36" i="268"/>
  <c r="K502" i="268"/>
  <c r="K457" i="268"/>
  <c r="K104" i="268"/>
  <c r="K405" i="268"/>
  <c r="K221" i="268"/>
  <c r="K216" i="268"/>
  <c r="K428" i="268"/>
  <c r="K460" i="268"/>
  <c r="K279" i="268"/>
  <c r="K306" i="268"/>
  <c r="K384" i="268"/>
  <c r="K83" i="268"/>
  <c r="K478" i="268"/>
  <c r="K514" i="268"/>
  <c r="K172" i="268"/>
  <c r="K5" i="268"/>
  <c r="K72" i="268"/>
  <c r="K330" i="268"/>
  <c r="K60" i="268"/>
  <c r="K147" i="268"/>
  <c r="K266" i="268"/>
  <c r="K103" i="268"/>
  <c r="K360" i="268"/>
  <c r="K322" i="268"/>
  <c r="K353" i="268"/>
  <c r="K56" i="268"/>
  <c r="K276" i="268"/>
  <c r="K501" i="268"/>
  <c r="K48" i="268"/>
  <c r="K508" i="268"/>
  <c r="K485" i="268"/>
  <c r="K336" i="268"/>
  <c r="K146" i="268"/>
  <c r="K370" i="268"/>
  <c r="K356" i="268"/>
  <c r="K202" i="268"/>
  <c r="K94" i="268"/>
  <c r="K498" i="268"/>
  <c r="K20" i="268"/>
  <c r="K507" i="268"/>
  <c r="K149" i="268"/>
  <c r="K33" i="268"/>
  <c r="K354" i="268"/>
  <c r="K31" i="268"/>
  <c r="K38" i="268"/>
  <c r="K154" i="268"/>
  <c r="K101" i="268"/>
  <c r="K452" i="268"/>
  <c r="K473" i="268"/>
  <c r="K410" i="268"/>
  <c r="K259" i="268"/>
  <c r="K416" i="268"/>
  <c r="K387" i="268"/>
  <c r="K271" i="268"/>
  <c r="K459" i="268"/>
  <c r="K243" i="268"/>
  <c r="K135" i="268"/>
  <c r="K161" i="268"/>
  <c r="K444" i="268"/>
  <c r="K400" i="268"/>
  <c r="K382" i="268"/>
  <c r="K349" i="268"/>
  <c r="K215" i="268"/>
  <c r="K7" i="268"/>
  <c r="K512" i="268"/>
  <c r="K260" i="268"/>
  <c r="K396" i="268"/>
  <c r="K497" i="268"/>
  <c r="K503" i="268"/>
  <c r="K178" i="268"/>
  <c r="K209" i="268"/>
  <c r="K511" i="268"/>
  <c r="K450" i="268"/>
  <c r="K126" i="268"/>
  <c r="K189" i="268"/>
  <c r="K288" i="268"/>
  <c r="K258" i="268"/>
  <c r="K82" i="268"/>
  <c r="K238" i="268"/>
  <c r="K299" i="268"/>
  <c r="K313" i="268"/>
  <c r="K257" i="268"/>
  <c r="K274" i="268"/>
  <c r="K3" i="268"/>
  <c r="K518" i="268"/>
  <c r="K141" i="268"/>
  <c r="K177" i="268"/>
  <c r="K320" i="268"/>
  <c r="K23" i="268"/>
  <c r="K71" i="268"/>
  <c r="K195" i="268"/>
  <c r="K86" i="268"/>
  <c r="K138" i="268"/>
  <c r="K32" i="268"/>
  <c r="K418" i="268"/>
  <c r="K427" i="268"/>
  <c r="K338" i="268"/>
  <c r="K58" i="268"/>
  <c r="K348" i="268"/>
  <c r="K323" i="268"/>
  <c r="K505" i="268"/>
  <c r="K525" i="268"/>
  <c r="K366" i="268"/>
  <c r="K496" i="268"/>
  <c r="K169" i="268"/>
  <c r="K398" i="268"/>
  <c r="K441" i="268"/>
  <c r="K443" i="268"/>
  <c r="K41" i="268"/>
  <c r="K22" i="268"/>
  <c r="K158" i="268"/>
  <c r="K486" i="268"/>
  <c r="K417" i="268"/>
  <c r="K340" i="268"/>
  <c r="K311" i="268"/>
  <c r="K11" i="268"/>
  <c r="K34" i="268"/>
  <c r="K39" i="268"/>
  <c r="K273" i="268"/>
  <c r="K351" i="268"/>
  <c r="K66" i="268"/>
  <c r="K268" i="268"/>
  <c r="K455" i="268"/>
  <c r="K217" i="268"/>
  <c r="K59" i="268"/>
  <c r="K476" i="268"/>
  <c r="K25" i="268"/>
  <c r="K198" i="268"/>
  <c r="K335" i="268"/>
  <c r="K55" i="268"/>
  <c r="K426" i="268"/>
  <c r="K102" i="268"/>
  <c r="K520" i="268"/>
  <c r="K155" i="268"/>
  <c r="K125" i="268"/>
  <c r="K171" i="268"/>
  <c r="K220" i="268"/>
  <c r="K148" i="268"/>
  <c r="K253" i="268"/>
  <c r="K13" i="268"/>
  <c r="K515" i="268"/>
  <c r="K467" i="268"/>
  <c r="K28" i="268"/>
  <c r="K265" i="268"/>
  <c r="K379" i="268"/>
  <c r="K114" i="268"/>
  <c r="K165" i="268"/>
  <c r="K180" i="268"/>
  <c r="K78" i="268"/>
  <c r="K21" i="268"/>
  <c r="K500" i="268"/>
  <c r="K152" i="268"/>
  <c r="K113" i="268"/>
  <c r="K522" i="268"/>
  <c r="K304" i="268"/>
  <c r="K327" i="268"/>
  <c r="K482" i="268"/>
  <c r="K200" i="268"/>
  <c r="K119" i="268"/>
  <c r="K345" i="268"/>
  <c r="K130" i="268"/>
  <c r="K26" i="268"/>
  <c r="K207" i="268"/>
  <c r="K448" i="268"/>
  <c r="K88" i="268"/>
  <c r="K244" i="268"/>
  <c r="K355" i="268"/>
  <c r="K325" i="268"/>
  <c r="K458" i="268"/>
  <c r="K517" i="268"/>
  <c r="K524" i="268"/>
  <c r="K421" i="268"/>
  <c r="K93" i="268"/>
  <c r="K133" i="268"/>
  <c r="K185" i="268"/>
  <c r="K526" i="268"/>
  <c r="K484" i="268"/>
  <c r="K81" i="268"/>
  <c r="K368" i="268"/>
  <c r="K193" i="268"/>
  <c r="K254" i="268"/>
  <c r="K309" i="268"/>
  <c r="K77" i="268"/>
  <c r="K111" i="268"/>
  <c r="K408" i="268"/>
  <c r="K159" i="268"/>
  <c r="K136" i="268"/>
  <c r="K298" i="268"/>
  <c r="K424" i="268"/>
  <c r="K495" i="268"/>
  <c r="K262" i="268"/>
  <c r="K267" i="268"/>
  <c r="K99" i="268"/>
  <c r="K493" i="268"/>
  <c r="K287" i="268"/>
  <c r="K350" i="268"/>
  <c r="K504" i="268"/>
  <c r="K329" i="268"/>
  <c r="K199" i="268"/>
  <c r="K445" i="268"/>
  <c r="K46" i="268"/>
  <c r="K108" i="268"/>
  <c r="K446" i="268"/>
  <c r="K188" i="268"/>
  <c r="K256" i="268"/>
  <c r="F375" i="268"/>
  <c r="N3" i="315"/>
  <c r="M3" i="314"/>
  <c r="M4" i="314"/>
  <c r="AK4" i="313"/>
  <c r="A1" i="325"/>
  <c r="F334" i="268"/>
  <c r="N3" i="284"/>
  <c r="N4" i="284"/>
  <c r="L113" i="268" s="1"/>
  <c r="F1" i="313"/>
  <c r="F335" i="268"/>
  <c r="N3" i="320"/>
  <c r="M3" i="311"/>
  <c r="N4" i="320"/>
  <c r="N3" i="316"/>
  <c r="F17" i="306"/>
  <c r="N4" i="315"/>
  <c r="L427" i="268" s="1"/>
  <c r="N4" i="316"/>
  <c r="L462" i="268" s="1"/>
  <c r="AK3" i="313"/>
  <c r="C28" i="306"/>
  <c r="F332" i="268"/>
  <c r="F333" i="268"/>
  <c r="F331" i="268"/>
  <c r="F370" i="268"/>
  <c r="F374" i="268"/>
  <c r="C32" i="306"/>
  <c r="C29" i="306"/>
  <c r="C35" i="306"/>
  <c r="C31" i="306"/>
  <c r="C33" i="306"/>
  <c r="C34" i="306"/>
  <c r="C30" i="306"/>
  <c r="C59" i="307"/>
  <c r="C55" i="307"/>
  <c r="C51" i="307"/>
  <c r="C47" i="307"/>
  <c r="C42" i="307"/>
  <c r="D61" i="307"/>
  <c r="D59" i="307"/>
  <c r="D57" i="307"/>
  <c r="D55" i="307"/>
  <c r="D53" i="307"/>
  <c r="D51" i="307"/>
  <c r="D49" i="307"/>
  <c r="D47" i="307"/>
  <c r="D45" i="307"/>
  <c r="D41" i="307"/>
  <c r="D42" i="307"/>
  <c r="D39" i="307"/>
  <c r="E408" i="268"/>
  <c r="C61" i="307"/>
  <c r="C57" i="307"/>
  <c r="C53" i="307"/>
  <c r="C49" i="307"/>
  <c r="C45" i="307"/>
  <c r="C60" i="307"/>
  <c r="C58" i="307"/>
  <c r="C56" i="307"/>
  <c r="C54" i="307"/>
  <c r="C52" i="307"/>
  <c r="C50" i="307"/>
  <c r="C48" i="307"/>
  <c r="C46" i="307"/>
  <c r="L419" i="268"/>
  <c r="L436" i="268"/>
  <c r="C50" i="306"/>
  <c r="C18" i="306"/>
  <c r="K18" i="306"/>
  <c r="N8" i="325"/>
  <c r="M8" i="325"/>
  <c r="N9" i="325"/>
  <c r="K8" i="306"/>
  <c r="K39" i="306"/>
  <c r="L8" i="325"/>
  <c r="C8" i="306"/>
  <c r="C39" i="306"/>
  <c r="K8" i="325"/>
  <c r="K28" i="306"/>
  <c r="K9" i="325"/>
  <c r="L9" i="325"/>
  <c r="M9" i="325"/>
  <c r="M15" i="325"/>
  <c r="C45" i="306"/>
  <c r="C17" i="306"/>
  <c r="K40" i="306"/>
  <c r="C55" i="306"/>
  <c r="L13" i="325"/>
  <c r="K31" i="306"/>
  <c r="C41" i="306"/>
  <c r="C10" i="306"/>
  <c r="K35" i="306"/>
  <c r="K44" i="306"/>
  <c r="K11" i="306"/>
  <c r="C43" i="306"/>
  <c r="L11" i="325"/>
  <c r="L15" i="325"/>
  <c r="C46" i="306"/>
  <c r="C42" i="306"/>
  <c r="L12" i="325"/>
  <c r="K7" i="306"/>
  <c r="C21" i="306"/>
  <c r="C44" i="306"/>
  <c r="C40" i="306"/>
  <c r="K22" i="306"/>
  <c r="C51" i="306"/>
  <c r="L10" i="325"/>
  <c r="L14" i="325"/>
  <c r="C7" i="306"/>
  <c r="D45" i="306"/>
  <c r="D43" i="306"/>
  <c r="D41" i="306"/>
  <c r="K45" i="306"/>
  <c r="K23" i="306"/>
  <c r="C56" i="306"/>
  <c r="K11" i="325"/>
  <c r="K13" i="325"/>
  <c r="K14" i="325"/>
  <c r="C12" i="306"/>
  <c r="K13" i="306"/>
  <c r="K9" i="306"/>
  <c r="C23" i="306"/>
  <c r="C19" i="306"/>
  <c r="K33" i="306"/>
  <c r="K29" i="306"/>
  <c r="E46" i="306"/>
  <c r="E45" i="306"/>
  <c r="E44" i="306"/>
  <c r="E43" i="306"/>
  <c r="E42" i="306"/>
  <c r="E41" i="306"/>
  <c r="E40" i="306"/>
  <c r="K46" i="306"/>
  <c r="K42" i="306"/>
  <c r="K24" i="306"/>
  <c r="K20" i="306"/>
  <c r="C57" i="306"/>
  <c r="C53" i="306"/>
  <c r="N10" i="325"/>
  <c r="N11" i="325"/>
  <c r="N12" i="325"/>
  <c r="N13" i="325"/>
  <c r="N14" i="325"/>
  <c r="N15" i="325"/>
  <c r="C11" i="306"/>
  <c r="K12" i="306"/>
  <c r="C22" i="306"/>
  <c r="K32" i="306"/>
  <c r="D46" i="306"/>
  <c r="D44" i="306"/>
  <c r="D42" i="306"/>
  <c r="D40" i="306"/>
  <c r="K41" i="306"/>
  <c r="K19" i="306"/>
  <c r="C52" i="306"/>
  <c r="K10" i="325"/>
  <c r="K12" i="325"/>
  <c r="K15" i="325"/>
  <c r="C13" i="306"/>
  <c r="C9" i="306"/>
  <c r="K14" i="306"/>
  <c r="K10" i="306"/>
  <c r="C24" i="306"/>
  <c r="C20" i="306"/>
  <c r="K34" i="306"/>
  <c r="K30" i="306"/>
  <c r="F46" i="306"/>
  <c r="F45" i="306"/>
  <c r="F44" i="306"/>
  <c r="F43" i="306"/>
  <c r="F42" i="306"/>
  <c r="F41" i="306"/>
  <c r="F40" i="306"/>
  <c r="K43" i="306"/>
  <c r="K17" i="306"/>
  <c r="K21" i="306"/>
  <c r="C54" i="306"/>
  <c r="M10" i="325"/>
  <c r="M11" i="325"/>
  <c r="M12" i="325"/>
  <c r="M13" i="325"/>
  <c r="M14" i="325"/>
  <c r="N3" i="325"/>
  <c r="F59" i="304"/>
  <c r="F57" i="304"/>
  <c r="E59" i="304"/>
  <c r="F164" i="268"/>
  <c r="F168" i="268"/>
  <c r="F167" i="268"/>
  <c r="F166" i="268"/>
  <c r="F48" i="268"/>
  <c r="F44" i="268"/>
  <c r="F46" i="268"/>
  <c r="F43" i="268"/>
  <c r="C23" i="304"/>
  <c r="C12" i="304"/>
  <c r="L12" i="304"/>
  <c r="L23" i="304"/>
  <c r="L34" i="304"/>
  <c r="F29" i="304"/>
  <c r="F31" i="304"/>
  <c r="F33" i="304"/>
  <c r="F35" i="304"/>
  <c r="D41" i="304"/>
  <c r="F43" i="304"/>
  <c r="E46" i="304"/>
  <c r="C45" i="304"/>
  <c r="M41" i="304"/>
  <c r="O43" i="304"/>
  <c r="N46" i="304"/>
  <c r="L45" i="304"/>
  <c r="L41" i="304"/>
  <c r="F52" i="304"/>
  <c r="F53" i="304"/>
  <c r="F54" i="304"/>
  <c r="F55" i="304"/>
  <c r="F56" i="304"/>
  <c r="F58" i="304"/>
  <c r="L8" i="320"/>
  <c r="C24" i="304"/>
  <c r="C13" i="304"/>
  <c r="L13" i="304"/>
  <c r="L24" i="304"/>
  <c r="L35" i="304"/>
  <c r="E29" i="304"/>
  <c r="E31" i="304"/>
  <c r="E33" i="304"/>
  <c r="E35" i="304"/>
  <c r="F40" i="304"/>
  <c r="E43" i="304"/>
  <c r="D46" i="304"/>
  <c r="C46" i="304"/>
  <c r="O40" i="304"/>
  <c r="N43" i="304"/>
  <c r="M46" i="304"/>
  <c r="L46" i="304"/>
  <c r="E52" i="304"/>
  <c r="E54" i="304"/>
  <c r="E55" i="304"/>
  <c r="E57" i="304"/>
  <c r="E58" i="304"/>
  <c r="N8" i="320"/>
  <c r="C18" i="304"/>
  <c r="C22" i="304"/>
  <c r="C7" i="304"/>
  <c r="C11" i="304"/>
  <c r="L7" i="304"/>
  <c r="L11" i="304"/>
  <c r="L18" i="304"/>
  <c r="L22" i="304"/>
  <c r="L29" i="304"/>
  <c r="L33" i="304"/>
  <c r="C29" i="304"/>
  <c r="C30" i="304"/>
  <c r="C31" i="304"/>
  <c r="C32" i="304"/>
  <c r="C33" i="304"/>
  <c r="C34" i="304"/>
  <c r="C35" i="304"/>
  <c r="C36" i="304"/>
  <c r="D40" i="304"/>
  <c r="E41" i="304"/>
  <c r="F42" i="304"/>
  <c r="D44" i="304"/>
  <c r="E45" i="304"/>
  <c r="F46" i="304"/>
  <c r="C40" i="304"/>
  <c r="C44" i="304"/>
  <c r="M40" i="304"/>
  <c r="N41" i="304"/>
  <c r="O42" i="304"/>
  <c r="M44" i="304"/>
  <c r="N45" i="304"/>
  <c r="O46" i="304"/>
  <c r="L40" i="304"/>
  <c r="L44" i="304"/>
  <c r="C52" i="304"/>
  <c r="C53" i="304"/>
  <c r="C54" i="304"/>
  <c r="C55" i="304"/>
  <c r="C56" i="304"/>
  <c r="C57" i="304"/>
  <c r="C58" i="304"/>
  <c r="C59" i="304"/>
  <c r="K8" i="320"/>
  <c r="C19" i="304"/>
  <c r="C8" i="304"/>
  <c r="L8" i="304"/>
  <c r="L19" i="304"/>
  <c r="L30" i="304"/>
  <c r="F30" i="304"/>
  <c r="F32" i="304"/>
  <c r="F34" i="304"/>
  <c r="F36" i="304"/>
  <c r="E42" i="304"/>
  <c r="D45" i="304"/>
  <c r="F47" i="304"/>
  <c r="C41" i="304"/>
  <c r="N42" i="304"/>
  <c r="M45" i="304"/>
  <c r="O47" i="304"/>
  <c r="C20" i="304"/>
  <c r="C9" i="304"/>
  <c r="L9" i="304"/>
  <c r="L20" i="304"/>
  <c r="L31" i="304"/>
  <c r="E30" i="304"/>
  <c r="E32" i="304"/>
  <c r="E34" i="304"/>
  <c r="E36" i="304"/>
  <c r="D42" i="304"/>
  <c r="F44" i="304"/>
  <c r="E47" i="304"/>
  <c r="C42" i="304"/>
  <c r="M42" i="304"/>
  <c r="O44" i="304"/>
  <c r="N47" i="304"/>
  <c r="L42" i="304"/>
  <c r="E53" i="304"/>
  <c r="E56" i="304"/>
  <c r="M8" i="320"/>
  <c r="C25" i="304"/>
  <c r="C21" i="304"/>
  <c r="C14" i="304"/>
  <c r="C10" i="304"/>
  <c r="L14" i="304"/>
  <c r="L10" i="304"/>
  <c r="L25" i="304"/>
  <c r="L21" i="304"/>
  <c r="L36" i="304"/>
  <c r="L32" i="304"/>
  <c r="D29" i="304"/>
  <c r="D30" i="304"/>
  <c r="D31" i="304"/>
  <c r="D32" i="304"/>
  <c r="D33" i="304"/>
  <c r="D34" i="304"/>
  <c r="D35" i="304"/>
  <c r="D36" i="304"/>
  <c r="E40" i="304"/>
  <c r="F41" i="304"/>
  <c r="D43" i="304"/>
  <c r="E44" i="304"/>
  <c r="F45" i="304"/>
  <c r="D47" i="304"/>
  <c r="C47" i="304"/>
  <c r="C43" i="304"/>
  <c r="N40" i="304"/>
  <c r="O41" i="304"/>
  <c r="M43" i="304"/>
  <c r="N44" i="304"/>
  <c r="O45" i="304"/>
  <c r="M47" i="304"/>
  <c r="L47" i="304"/>
  <c r="L43" i="304"/>
  <c r="D52" i="304"/>
  <c r="D53" i="304"/>
  <c r="D54" i="304"/>
  <c r="D55" i="304"/>
  <c r="D56" i="304"/>
  <c r="D57" i="304"/>
  <c r="D58" i="304"/>
  <c r="D59" i="304"/>
  <c r="A2" i="311"/>
  <c r="A2" i="314"/>
  <c r="L374" i="268"/>
  <c r="L366" i="268"/>
  <c r="L432" i="268"/>
  <c r="F11" i="313"/>
  <c r="L129" i="268"/>
  <c r="L148" i="268"/>
  <c r="L115" i="268"/>
  <c r="L136" i="268"/>
  <c r="L348" i="268"/>
  <c r="L457" i="268"/>
  <c r="L130" i="268"/>
  <c r="L135" i="268"/>
  <c r="L94" i="268"/>
  <c r="L99" i="268"/>
  <c r="L87" i="268"/>
  <c r="L92" i="268"/>
  <c r="L171" i="268"/>
  <c r="L382" i="268"/>
  <c r="L459" i="268"/>
  <c r="L425" i="268"/>
  <c r="L451" i="268"/>
  <c r="L100" i="268"/>
  <c r="L242" i="268"/>
  <c r="L89" i="268"/>
  <c r="L444" i="268"/>
  <c r="L392" i="268"/>
  <c r="L465" i="268"/>
  <c r="L433" i="268"/>
  <c r="L83" i="268"/>
  <c r="L223" i="268"/>
  <c r="L239" i="268"/>
  <c r="L273" i="268"/>
  <c r="L73" i="268"/>
  <c r="L62" i="268"/>
  <c r="L501" i="268"/>
  <c r="L523" i="268"/>
  <c r="L274" i="268"/>
  <c r="L288" i="268"/>
  <c r="L258" i="268"/>
  <c r="L507" i="268"/>
  <c r="L263" i="268"/>
  <c r="L282" i="268"/>
  <c r="L461" i="268"/>
  <c r="L442" i="268"/>
  <c r="L379" i="268"/>
  <c r="L431" i="268"/>
  <c r="L373" i="268"/>
  <c r="L417" i="268"/>
  <c r="L466" i="268"/>
  <c r="L95" i="268"/>
  <c r="L78" i="268"/>
  <c r="L76" i="268"/>
  <c r="L486" i="268"/>
  <c r="L250" i="268"/>
  <c r="L482" i="268"/>
  <c r="L45" i="268"/>
  <c r="L187" i="268"/>
  <c r="L441" i="268"/>
  <c r="L430" i="268"/>
  <c r="L384" i="268"/>
  <c r="L454" i="268"/>
  <c r="L445" i="268"/>
  <c r="L449" i="268"/>
  <c r="L90" i="268"/>
  <c r="L101" i="268"/>
  <c r="L48" i="268"/>
  <c r="L504" i="268"/>
  <c r="L79" i="268"/>
  <c r="L69" i="268"/>
  <c r="L238" i="268"/>
  <c r="L492" i="268"/>
  <c r="L75" i="268"/>
  <c r="L81" i="268"/>
  <c r="L168" i="268"/>
  <c r="L167" i="268"/>
  <c r="L437" i="268"/>
  <c r="L488" i="268"/>
  <c r="L498" i="268"/>
  <c r="L416" i="268"/>
  <c r="L458" i="268"/>
  <c r="L481" i="268"/>
  <c r="L493" i="268"/>
  <c r="L456" i="268"/>
  <c r="L375" i="268"/>
  <c r="L410" i="268"/>
  <c r="L420" i="268"/>
  <c r="L424" i="268"/>
  <c r="L476" i="268"/>
  <c r="L450" i="268"/>
  <c r="L86" i="268"/>
  <c r="L54" i="268"/>
  <c r="L47" i="268"/>
  <c r="L50" i="268"/>
  <c r="L84" i="268"/>
  <c r="L77" i="268"/>
  <c r="L72" i="268"/>
  <c r="L71" i="268"/>
  <c r="L43" i="268"/>
  <c r="L483" i="268"/>
  <c r="L487" i="268"/>
  <c r="L395" i="268"/>
  <c r="L232" i="268"/>
  <c r="L46" i="268"/>
  <c r="L49" i="268"/>
  <c r="L180" i="268"/>
  <c r="L68" i="268"/>
  <c r="L44" i="268"/>
  <c r="L65" i="268"/>
  <c r="L219" i="268"/>
  <c r="L105" i="268"/>
  <c r="L480" i="268"/>
  <c r="L59" i="268"/>
  <c r="L63" i="268"/>
  <c r="L496" i="268"/>
  <c r="L74" i="268"/>
  <c r="L58" i="268"/>
  <c r="L182" i="268"/>
  <c r="L55" i="268"/>
  <c r="L57" i="268"/>
  <c r="L163" i="268"/>
  <c r="L197" i="268"/>
  <c r="L491" i="268"/>
  <c r="L418" i="268"/>
  <c r="L368" i="268"/>
  <c r="L499" i="268"/>
  <c r="L453" i="268"/>
  <c r="L490" i="268"/>
  <c r="L428" i="268"/>
  <c r="L503" i="268"/>
  <c r="L470" i="268"/>
  <c r="L429" i="268"/>
  <c r="L413" i="268"/>
  <c r="L415" i="268"/>
  <c r="L478" i="268"/>
  <c r="L460" i="268"/>
  <c r="L60" i="268"/>
  <c r="L67" i="268"/>
  <c r="L52" i="268"/>
  <c r="L104" i="268"/>
  <c r="L61" i="268"/>
  <c r="L51" i="268"/>
  <c r="L66" i="268"/>
  <c r="L438" i="268"/>
  <c r="L489" i="268"/>
  <c r="L494" i="268"/>
  <c r="L404" i="268"/>
  <c r="L247" i="268"/>
  <c r="L53" i="268"/>
  <c r="L56" i="268"/>
  <c r="L64" i="268"/>
  <c r="L42" i="268"/>
  <c r="L80" i="268"/>
  <c r="L102" i="268"/>
  <c r="L228" i="268"/>
  <c r="L103" i="268"/>
  <c r="L106" i="268"/>
  <c r="L10" i="268"/>
  <c r="L117" i="268"/>
  <c r="L361" i="268"/>
  <c r="L158" i="268"/>
  <c r="L365" i="268"/>
  <c r="L520" i="268"/>
  <c r="L160" i="268"/>
  <c r="L156" i="268"/>
  <c r="L516" i="268"/>
  <c r="L512" i="268"/>
  <c r="L521" i="268"/>
  <c r="L340" i="268"/>
  <c r="L257" i="268"/>
  <c r="L264" i="268"/>
  <c r="L283" i="268"/>
  <c r="L141" i="268"/>
  <c r="L108" i="268"/>
  <c r="L330" i="268"/>
  <c r="L506" i="268"/>
  <c r="L138" i="268"/>
  <c r="L515" i="268"/>
  <c r="L157" i="268"/>
  <c r="L112" i="268"/>
  <c r="L329" i="268"/>
  <c r="L279" i="268"/>
  <c r="L285" i="268"/>
  <c r="L505" i="268"/>
  <c r="L292" i="268"/>
  <c r="L306" i="268"/>
  <c r="L175" i="268"/>
  <c r="L185" i="268"/>
  <c r="L386" i="268"/>
  <c r="L390" i="268"/>
  <c r="L402" i="268"/>
  <c r="L370" i="268"/>
  <c r="L394" i="268"/>
  <c r="L387" i="268"/>
  <c r="L377" i="268"/>
  <c r="L225" i="268"/>
  <c r="L248" i="268"/>
  <c r="L244" i="268"/>
  <c r="L237" i="268"/>
  <c r="L314" i="268"/>
  <c r="L183" i="268"/>
  <c r="L170" i="268"/>
  <c r="L326" i="268"/>
  <c r="L230" i="268"/>
  <c r="L234" i="268"/>
  <c r="L235" i="268"/>
  <c r="L229" i="268"/>
  <c r="L251" i="268"/>
  <c r="L198" i="268"/>
  <c r="L353" i="268"/>
  <c r="L526" i="268"/>
  <c r="L116" i="268"/>
  <c r="L131" i="268"/>
  <c r="L335" i="268"/>
  <c r="L140" i="268"/>
  <c r="L153" i="268"/>
  <c r="L193" i="268"/>
  <c r="L165" i="268"/>
  <c r="L346" i="268"/>
  <c r="L347" i="268"/>
  <c r="L150" i="268"/>
  <c r="L351" i="268"/>
  <c r="L144" i="268"/>
  <c r="L362" i="268"/>
  <c r="L145" i="268"/>
  <c r="L511" i="268"/>
  <c r="L403" i="268"/>
  <c r="L396" i="268"/>
  <c r="L400" i="268"/>
  <c r="L372" i="268"/>
  <c r="L388" i="268"/>
  <c r="L397" i="268"/>
  <c r="L385" i="268"/>
  <c r="L307" i="268"/>
  <c r="L398" i="268"/>
  <c r="L378" i="268"/>
  <c r="L240" i="268"/>
  <c r="L253" i="268"/>
  <c r="L224" i="268"/>
  <c r="L227" i="268"/>
  <c r="L318" i="268"/>
  <c r="L199" i="268"/>
  <c r="L186" i="268"/>
  <c r="L325" i="268"/>
  <c r="L164" i="268"/>
  <c r="L249" i="268"/>
  <c r="L221" i="268"/>
  <c r="L236" i="268"/>
  <c r="L254" i="268"/>
  <c r="L231" i="268"/>
  <c r="L181" i="268"/>
  <c r="L190" i="268"/>
  <c r="L383" i="268"/>
  <c r="L376" i="268"/>
  <c r="L184" i="268"/>
  <c r="L128" i="268"/>
  <c r="L169" i="268"/>
  <c r="L162" i="268"/>
  <c r="L172" i="268"/>
  <c r="L508" i="268"/>
  <c r="L341" i="268"/>
  <c r="L510" i="268"/>
  <c r="L152" i="268"/>
  <c r="L126" i="268"/>
  <c r="L149" i="268"/>
  <c r="L189" i="268"/>
  <c r="L179" i="268"/>
  <c r="L188" i="268"/>
  <c r="L352" i="268"/>
  <c r="L120" i="268"/>
  <c r="L155" i="268"/>
  <c r="L336" i="268"/>
  <c r="L356" i="268"/>
  <c r="L342" i="268"/>
  <c r="L119" i="268"/>
  <c r="L406" i="268"/>
  <c r="L380" i="268"/>
  <c r="L399" i="268"/>
  <c r="L401" i="268"/>
  <c r="L371" i="268"/>
  <c r="L391" i="268"/>
  <c r="L381" i="268"/>
  <c r="L509" i="268"/>
  <c r="L369" i="268"/>
  <c r="L407" i="268"/>
  <c r="L243" i="268"/>
  <c r="L233" i="268"/>
  <c r="L245" i="268"/>
  <c r="L246" i="268"/>
  <c r="L302" i="268"/>
  <c r="L177" i="268"/>
  <c r="L166" i="268"/>
  <c r="L255" i="268"/>
  <c r="L220" i="268"/>
  <c r="L222" i="268"/>
  <c r="L241" i="268"/>
  <c r="L114" i="268"/>
  <c r="L367" i="268"/>
  <c r="L338" i="268"/>
  <c r="L110" i="268"/>
  <c r="L146" i="268"/>
  <c r="L344" i="268"/>
  <c r="L118" i="268"/>
  <c r="L354" i="268"/>
  <c r="L363" i="268"/>
  <c r="L328" i="268"/>
  <c r="L337" i="268"/>
  <c r="L360" i="268"/>
  <c r="L143" i="268"/>
  <c r="L134" i="268"/>
  <c r="L147" i="268"/>
  <c r="L358" i="268"/>
  <c r="L333" i="268"/>
  <c r="L107" i="268"/>
  <c r="L359" i="268"/>
  <c r="L111" i="268"/>
  <c r="L133" i="268"/>
  <c r="L345" i="268"/>
  <c r="L355" i="268"/>
  <c r="L455" i="268"/>
  <c r="L472" i="268"/>
  <c r="L463" i="268"/>
  <c r="L477" i="268"/>
  <c r="L475" i="268"/>
  <c r="L464" i="268"/>
  <c r="L452" i="268"/>
  <c r="L447" i="268"/>
  <c r="L287" i="268"/>
  <c r="L256" i="268"/>
  <c r="L267" i="268"/>
  <c r="L280" i="268"/>
  <c r="L281" i="268"/>
  <c r="L331" i="268"/>
  <c r="L286" i="268"/>
  <c r="L479" i="268"/>
  <c r="L343" i="268"/>
  <c r="L519" i="268"/>
  <c r="L357" i="268"/>
  <c r="L125" i="268"/>
  <c r="L151" i="268"/>
  <c r="L137" i="268"/>
  <c r="L522" i="268"/>
  <c r="L364" i="268"/>
  <c r="L154" i="268"/>
  <c r="L127" i="268"/>
  <c r="L142" i="268"/>
  <c r="L517" i="268"/>
  <c r="L332" i="268"/>
  <c r="L525" i="268"/>
  <c r="L349" i="268"/>
  <c r="L121" i="268"/>
  <c r="L109" i="268"/>
  <c r="L123" i="268"/>
  <c r="L350" i="268"/>
  <c r="L514" i="268"/>
  <c r="L159" i="268"/>
  <c r="L524" i="268"/>
  <c r="L124" i="268"/>
  <c r="L334" i="268"/>
  <c r="L513" i="268"/>
  <c r="L139" i="268"/>
  <c r="L132" i="268"/>
  <c r="L423" i="268"/>
  <c r="L473" i="268"/>
  <c r="L421" i="268"/>
  <c r="L469" i="268"/>
  <c r="L467" i="268"/>
  <c r="L435" i="268"/>
  <c r="L412" i="268"/>
  <c r="L409" i="268"/>
  <c r="L502" i="268"/>
  <c r="L426" i="268"/>
  <c r="L448" i="268"/>
  <c r="L468" i="268"/>
  <c r="L440" i="268"/>
  <c r="L439" i="268"/>
  <c r="L411" i="268"/>
  <c r="L422" i="268"/>
  <c r="L446" i="268"/>
  <c r="L471" i="268"/>
  <c r="L474" i="268"/>
  <c r="L272" i="268"/>
  <c r="L269" i="268"/>
  <c r="L289" i="268"/>
  <c r="L259" i="268"/>
  <c r="L266" i="268"/>
  <c r="L265" i="268"/>
  <c r="L122" i="268"/>
  <c r="L485" i="268"/>
  <c r="L495" i="268"/>
  <c r="L261" i="268"/>
  <c r="L278" i="268"/>
  <c r="L276" i="268"/>
  <c r="L275" i="268"/>
  <c r="C24" i="312"/>
  <c r="C9" i="314"/>
  <c r="K8" i="284"/>
  <c r="K8" i="315"/>
  <c r="K34" i="315"/>
  <c r="K24" i="320"/>
  <c r="K10" i="316"/>
  <c r="K38" i="316"/>
  <c r="K56" i="316"/>
  <c r="C44" i="314"/>
  <c r="C36" i="314"/>
  <c r="C28" i="314"/>
  <c r="C20" i="314"/>
  <c r="C13" i="314"/>
  <c r="C29" i="313"/>
  <c r="C21" i="313"/>
  <c r="C10" i="313"/>
  <c r="C45" i="311"/>
  <c r="C37" i="311"/>
  <c r="C29" i="311"/>
  <c r="C21" i="311"/>
  <c r="C10" i="311"/>
  <c r="C45" i="312"/>
  <c r="C37" i="312"/>
  <c r="C29" i="312"/>
  <c r="C21" i="312"/>
  <c r="C9" i="312"/>
  <c r="K42" i="317"/>
  <c r="K29" i="316"/>
  <c r="K47" i="316"/>
  <c r="C39" i="314"/>
  <c r="C31" i="314"/>
  <c r="C32" i="313"/>
  <c r="C11" i="311"/>
  <c r="C24" i="311"/>
  <c r="C40" i="312"/>
  <c r="C32" i="312"/>
  <c r="K56" i="284"/>
  <c r="C47" i="314"/>
  <c r="C23" i="314"/>
  <c r="C24" i="313"/>
  <c r="C40" i="311"/>
  <c r="C16" i="311"/>
  <c r="C16" i="312"/>
  <c r="K58" i="316"/>
  <c r="K28" i="317"/>
  <c r="K42" i="284"/>
  <c r="K18" i="316"/>
  <c r="K28" i="316"/>
  <c r="K46" i="316"/>
  <c r="C12" i="314"/>
  <c r="C40" i="314"/>
  <c r="C32" i="314"/>
  <c r="C24" i="314"/>
  <c r="C16" i="314"/>
  <c r="C11" i="313"/>
  <c r="C25" i="313"/>
  <c r="C13" i="313"/>
  <c r="C41" i="311"/>
  <c r="C33" i="311"/>
  <c r="C25" i="311"/>
  <c r="C17" i="311"/>
  <c r="C13" i="311"/>
  <c r="C41" i="312"/>
  <c r="C33" i="312"/>
  <c r="C25" i="312"/>
  <c r="C17" i="312"/>
  <c r="C13" i="312"/>
  <c r="K14" i="315"/>
  <c r="K17" i="316"/>
  <c r="C16" i="313"/>
  <c r="C32" i="311"/>
  <c r="C11" i="312"/>
  <c r="K8" i="317"/>
  <c r="K18" i="284"/>
  <c r="K40" i="320"/>
  <c r="K9" i="316"/>
  <c r="K39" i="316"/>
  <c r="K57" i="316"/>
  <c r="C43" i="314"/>
  <c r="C35" i="314"/>
  <c r="C27" i="314"/>
  <c r="C19" i="314"/>
  <c r="C15" i="314"/>
  <c r="C28" i="313"/>
  <c r="C20" i="313"/>
  <c r="C12" i="313"/>
  <c r="C44" i="311"/>
  <c r="C36" i="311"/>
  <c r="C28" i="311"/>
  <c r="C20" i="311"/>
  <c r="C15" i="311"/>
  <c r="C44" i="312"/>
  <c r="C36" i="312"/>
  <c r="C28" i="312"/>
  <c r="C20" i="312"/>
  <c r="C12" i="312"/>
  <c r="K30" i="315"/>
  <c r="K24" i="317"/>
  <c r="K60" i="317"/>
  <c r="K38" i="284"/>
  <c r="K20" i="320"/>
  <c r="K8" i="316"/>
  <c r="K13" i="316"/>
  <c r="K25" i="316"/>
  <c r="K33" i="316"/>
  <c r="K43" i="316"/>
  <c r="K53" i="316"/>
  <c r="K61" i="316"/>
  <c r="C45" i="314"/>
  <c r="C41" i="314"/>
  <c r="C37" i="314"/>
  <c r="C33" i="314"/>
  <c r="C29" i="314"/>
  <c r="C25" i="314"/>
  <c r="C21" i="314"/>
  <c r="C17" i="314"/>
  <c r="C10" i="314"/>
  <c r="C11" i="314"/>
  <c r="C30" i="313"/>
  <c r="C26" i="313"/>
  <c r="C22" i="313"/>
  <c r="C18" i="313"/>
  <c r="C9" i="313"/>
  <c r="C14" i="313"/>
  <c r="C46" i="311"/>
  <c r="C42" i="311"/>
  <c r="C38" i="311"/>
  <c r="C34" i="311"/>
  <c r="C30" i="311"/>
  <c r="C26" i="311"/>
  <c r="C22" i="311"/>
  <c r="C18" i="311"/>
  <c r="C9" i="311"/>
  <c r="C14" i="311"/>
  <c r="C46" i="312"/>
  <c r="C42" i="312"/>
  <c r="C38" i="312"/>
  <c r="C34" i="312"/>
  <c r="C30" i="312"/>
  <c r="C26" i="312"/>
  <c r="C22" i="312"/>
  <c r="C18" i="312"/>
  <c r="C8" i="312"/>
  <c r="C14" i="312"/>
  <c r="K10" i="315"/>
  <c r="K18" i="317"/>
  <c r="K46" i="317"/>
  <c r="K24" i="284"/>
  <c r="K60" i="284"/>
  <c r="K44" i="320"/>
  <c r="K14" i="316"/>
  <c r="K24" i="316"/>
  <c r="K32" i="316"/>
  <c r="K42" i="316"/>
  <c r="K52" i="316"/>
  <c r="K60" i="316"/>
  <c r="C46" i="314"/>
  <c r="C42" i="314"/>
  <c r="C38" i="314"/>
  <c r="C34" i="314"/>
  <c r="C30" i="314"/>
  <c r="C26" i="314"/>
  <c r="C22" i="314"/>
  <c r="C18" i="314"/>
  <c r="C8" i="314"/>
  <c r="C14" i="314"/>
  <c r="C31" i="313"/>
  <c r="C27" i="313"/>
  <c r="C23" i="313"/>
  <c r="C19" i="313"/>
  <c r="C8" i="313"/>
  <c r="C15" i="313"/>
  <c r="C47" i="311"/>
  <c r="C43" i="311"/>
  <c r="C39" i="311"/>
  <c r="C35" i="311"/>
  <c r="C31" i="311"/>
  <c r="C27" i="311"/>
  <c r="C23" i="311"/>
  <c r="C19" i="311"/>
  <c r="C8" i="311"/>
  <c r="C12" i="311"/>
  <c r="C47" i="312"/>
  <c r="C43" i="312"/>
  <c r="C39" i="312"/>
  <c r="C35" i="312"/>
  <c r="C31" i="312"/>
  <c r="C27" i="312"/>
  <c r="C23" i="312"/>
  <c r="C19" i="312"/>
  <c r="C10" i="312"/>
  <c r="C15" i="312"/>
  <c r="K24" i="315"/>
  <c r="K44" i="315"/>
  <c r="K10" i="317"/>
  <c r="K38" i="317"/>
  <c r="K56" i="317"/>
  <c r="K14" i="284"/>
  <c r="K32" i="284"/>
  <c r="K52" i="284"/>
  <c r="K10" i="320"/>
  <c r="K34" i="320"/>
  <c r="K19" i="316"/>
  <c r="K15" i="316"/>
  <c r="K11" i="316"/>
  <c r="K23" i="316"/>
  <c r="K27" i="316"/>
  <c r="K31" i="316"/>
  <c r="K37" i="316"/>
  <c r="K41" i="316"/>
  <c r="K45" i="316"/>
  <c r="K51" i="316"/>
  <c r="K55" i="316"/>
  <c r="K59" i="316"/>
  <c r="K42" i="320"/>
  <c r="K20" i="315"/>
  <c r="K40" i="315"/>
  <c r="K14" i="317"/>
  <c r="K32" i="317"/>
  <c r="K52" i="317"/>
  <c r="K10" i="284"/>
  <c r="K28" i="284"/>
  <c r="K46" i="284"/>
  <c r="K14" i="320"/>
  <c r="K30" i="320"/>
  <c r="K16" i="316"/>
  <c r="K12" i="316"/>
  <c r="K22" i="316"/>
  <c r="K26" i="316"/>
  <c r="K30" i="316"/>
  <c r="K36" i="316"/>
  <c r="K40" i="316"/>
  <c r="K44" i="316"/>
  <c r="K50" i="316"/>
  <c r="K54" i="316"/>
  <c r="K15" i="315"/>
  <c r="K19" i="315"/>
  <c r="K29" i="315"/>
  <c r="K39" i="315"/>
  <c r="K19" i="317"/>
  <c r="K11" i="317"/>
  <c r="K27" i="317"/>
  <c r="K37" i="317"/>
  <c r="K45" i="317"/>
  <c r="K55" i="317"/>
  <c r="K9" i="284"/>
  <c r="K17" i="284"/>
  <c r="K27" i="284"/>
  <c r="K37" i="284"/>
  <c r="K45" i="284"/>
  <c r="K55" i="284"/>
  <c r="K15" i="320"/>
  <c r="K19" i="320"/>
  <c r="K29" i="320"/>
  <c r="K39" i="320"/>
  <c r="K13" i="315"/>
  <c r="K9" i="315"/>
  <c r="K21" i="315"/>
  <c r="K25" i="315"/>
  <c r="K31" i="315"/>
  <c r="K35" i="315"/>
  <c r="K41" i="315"/>
  <c r="K45" i="315"/>
  <c r="K17" i="317"/>
  <c r="K13" i="317"/>
  <c r="K9" i="317"/>
  <c r="K25" i="317"/>
  <c r="K29" i="317"/>
  <c r="K33" i="317"/>
  <c r="K39" i="317"/>
  <c r="K43" i="317"/>
  <c r="K47" i="317"/>
  <c r="K53" i="317"/>
  <c r="K57" i="317"/>
  <c r="K61" i="317"/>
  <c r="K11" i="284"/>
  <c r="K15" i="284"/>
  <c r="K19" i="284"/>
  <c r="K25" i="284"/>
  <c r="K29" i="284"/>
  <c r="K33" i="284"/>
  <c r="K39" i="284"/>
  <c r="K43" i="284"/>
  <c r="K47" i="284"/>
  <c r="K53" i="284"/>
  <c r="K57" i="284"/>
  <c r="K61" i="284"/>
  <c r="K13" i="320"/>
  <c r="K9" i="320"/>
  <c r="K21" i="320"/>
  <c r="K25" i="320"/>
  <c r="K31" i="320"/>
  <c r="K35" i="320"/>
  <c r="K41" i="320"/>
  <c r="K45" i="320"/>
  <c r="K11" i="315"/>
  <c r="K23" i="315"/>
  <c r="K33" i="315"/>
  <c r="K43" i="315"/>
  <c r="K15" i="317"/>
  <c r="K23" i="317"/>
  <c r="K31" i="317"/>
  <c r="K41" i="317"/>
  <c r="K51" i="317"/>
  <c r="K59" i="317"/>
  <c r="K13" i="284"/>
  <c r="K23" i="284"/>
  <c r="K31" i="284"/>
  <c r="K41" i="284"/>
  <c r="K51" i="284"/>
  <c r="K59" i="284"/>
  <c r="K11" i="320"/>
  <c r="K23" i="320"/>
  <c r="K33" i="320"/>
  <c r="K43" i="320"/>
  <c r="K12" i="315"/>
  <c r="K18" i="315"/>
  <c r="K22" i="315"/>
  <c r="K28" i="315"/>
  <c r="K32" i="315"/>
  <c r="K38" i="315"/>
  <c r="K42" i="315"/>
  <c r="K16" i="317"/>
  <c r="K12" i="317"/>
  <c r="K22" i="317"/>
  <c r="K26" i="317"/>
  <c r="K30" i="317"/>
  <c r="K36" i="317"/>
  <c r="K40" i="317"/>
  <c r="K44" i="317"/>
  <c r="K50" i="317"/>
  <c r="K54" i="317"/>
  <c r="K58" i="317"/>
  <c r="K12" i="284"/>
  <c r="K16" i="284"/>
  <c r="K22" i="284"/>
  <c r="K26" i="284"/>
  <c r="K30" i="284"/>
  <c r="K36" i="284"/>
  <c r="K40" i="284"/>
  <c r="K44" i="284"/>
  <c r="K50" i="284"/>
  <c r="K54" i="284"/>
  <c r="K58" i="284"/>
  <c r="K12" i="320"/>
  <c r="K18" i="320"/>
  <c r="K22" i="320"/>
  <c r="K28" i="320"/>
  <c r="K32" i="320"/>
  <c r="K38" i="320"/>
  <c r="E17" i="306"/>
  <c r="E10" i="313"/>
  <c r="D13" i="304"/>
  <c r="C55" i="268"/>
  <c r="F12" i="304"/>
  <c r="L27" i="317"/>
  <c r="E77" i="268"/>
  <c r="L55" i="284"/>
  <c r="E34" i="314"/>
  <c r="E12" i="311"/>
  <c r="F9" i="311"/>
  <c r="L13" i="306"/>
  <c r="E29" i="311"/>
  <c r="D349" i="268" s="1"/>
  <c r="M30" i="315"/>
  <c r="E44" i="312"/>
  <c r="D404" i="268" s="1"/>
  <c r="E73" i="268"/>
  <c r="F31" i="313"/>
  <c r="E503" i="268" s="1"/>
  <c r="D23" i="311"/>
  <c r="C343" i="268" s="1"/>
  <c r="M14" i="317"/>
  <c r="D13" i="312"/>
  <c r="N43" i="315"/>
  <c r="M12" i="317"/>
  <c r="L17" i="317"/>
  <c r="E21" i="314"/>
  <c r="E191" i="268"/>
  <c r="F37" i="311"/>
  <c r="E357" i="268" s="1"/>
  <c r="F23" i="311"/>
  <c r="E343" i="268" s="1"/>
  <c r="M46" i="284"/>
  <c r="E197" i="268"/>
  <c r="F47" i="312"/>
  <c r="E407" i="268" s="1"/>
  <c r="E100" i="268"/>
  <c r="D15" i="312"/>
  <c r="C176" i="268"/>
  <c r="D102" i="268"/>
  <c r="F40" i="312"/>
  <c r="E400" i="268" s="1"/>
  <c r="F17" i="314"/>
  <c r="D39" i="311"/>
  <c r="C359" i="268" s="1"/>
  <c r="M36" i="304"/>
  <c r="M59" i="317"/>
  <c r="M29" i="284"/>
  <c r="F41" i="312"/>
  <c r="E401" i="268" s="1"/>
  <c r="M42" i="315"/>
  <c r="L50" i="317"/>
  <c r="E99" i="268"/>
  <c r="L24" i="315"/>
  <c r="F43" i="312"/>
  <c r="E403" i="268" s="1"/>
  <c r="E35" i="311"/>
  <c r="D355" i="268" s="1"/>
  <c r="M22" i="306"/>
  <c r="D12" i="304"/>
  <c r="F35" i="312"/>
  <c r="E395" i="268" s="1"/>
  <c r="E47" i="312"/>
  <c r="D407" i="268" s="1"/>
  <c r="F10" i="313"/>
  <c r="E92" i="268"/>
  <c r="O12" i="304"/>
  <c r="L47" i="317"/>
  <c r="N37" i="317"/>
  <c r="F8" i="306"/>
  <c r="E59" i="268"/>
  <c r="E24" i="304"/>
  <c r="N22" i="304"/>
  <c r="M20" i="304"/>
  <c r="D57" i="306"/>
  <c r="E63" i="268"/>
  <c r="D29" i="306"/>
  <c r="D41" i="311"/>
  <c r="C361" i="268" s="1"/>
  <c r="N22" i="284"/>
  <c r="L57" i="284"/>
  <c r="D7" i="304"/>
  <c r="L22" i="315"/>
  <c r="D185" i="268"/>
  <c r="N57" i="316"/>
  <c r="M9" i="315"/>
  <c r="E14" i="311"/>
  <c r="D180" i="268"/>
  <c r="D13" i="306"/>
  <c r="D21" i="312"/>
  <c r="C381" i="268" s="1"/>
  <c r="N9" i="306"/>
  <c r="N24" i="316"/>
  <c r="D23" i="306"/>
  <c r="D37" i="311"/>
  <c r="C357" i="268" s="1"/>
  <c r="N14" i="284"/>
  <c r="D39" i="306"/>
  <c r="E33" i="311"/>
  <c r="D353" i="268" s="1"/>
  <c r="L55" i="316"/>
  <c r="C182" i="268"/>
  <c r="F39" i="312"/>
  <c r="E399" i="268" s="1"/>
  <c r="F54" i="306"/>
  <c r="L35" i="315"/>
  <c r="N41" i="306"/>
  <c r="D32" i="312"/>
  <c r="C392" i="268" s="1"/>
  <c r="F43" i="314"/>
  <c r="F11" i="311"/>
  <c r="N46" i="284"/>
  <c r="L18" i="317"/>
  <c r="D17" i="312"/>
  <c r="C377" i="268" s="1"/>
  <c r="D96" i="268"/>
  <c r="L61" i="284"/>
  <c r="M40" i="284"/>
  <c r="M44" i="284"/>
  <c r="C56" i="268"/>
  <c r="M13" i="317"/>
  <c r="F21" i="304"/>
  <c r="D18" i="311"/>
  <c r="C338" i="268" s="1"/>
  <c r="M35" i="306"/>
  <c r="N35" i="304"/>
  <c r="F13" i="314"/>
  <c r="E38" i="311"/>
  <c r="D358" i="268" s="1"/>
  <c r="F16" i="313"/>
  <c r="E488" i="268" s="1"/>
  <c r="L41" i="316"/>
  <c r="N30" i="317"/>
  <c r="M32" i="306"/>
  <c r="D10" i="311"/>
  <c r="M18" i="317"/>
  <c r="L8" i="317"/>
  <c r="F25" i="314"/>
  <c r="L57" i="317"/>
  <c r="D19" i="312"/>
  <c r="C379" i="268" s="1"/>
  <c r="E40" i="314"/>
  <c r="N45" i="315"/>
  <c r="E19" i="304"/>
  <c r="E46" i="311"/>
  <c r="D366" i="268" s="1"/>
  <c r="M22" i="284"/>
  <c r="N27" i="316"/>
  <c r="E174" i="268"/>
  <c r="D81" i="268"/>
  <c r="C181" i="268"/>
  <c r="E29" i="314"/>
  <c r="F17" i="311"/>
  <c r="E337" i="268" s="1"/>
  <c r="D29" i="313"/>
  <c r="C501" i="268" s="1"/>
  <c r="D23" i="312"/>
  <c r="C383" i="268" s="1"/>
  <c r="D12" i="312"/>
  <c r="C372" i="268" s="1"/>
  <c r="M24" i="315"/>
  <c r="D20" i="304"/>
  <c r="C100" i="268"/>
  <c r="M34" i="304"/>
  <c r="D11" i="314"/>
  <c r="N22" i="317"/>
  <c r="N39" i="315"/>
  <c r="N20" i="304"/>
  <c r="L47" i="284"/>
  <c r="D189" i="268"/>
  <c r="N56" i="316"/>
  <c r="M32" i="304"/>
  <c r="E60" i="268"/>
  <c r="F42" i="312"/>
  <c r="E402" i="268" s="1"/>
  <c r="F24" i="313"/>
  <c r="E496" i="268" s="1"/>
  <c r="C193" i="268"/>
  <c r="M54" i="316"/>
  <c r="L46" i="284"/>
  <c r="E13" i="304"/>
  <c r="C95" i="268"/>
  <c r="L54" i="284"/>
  <c r="N36" i="317"/>
  <c r="E8" i="304"/>
  <c r="M14" i="284"/>
  <c r="N38" i="315"/>
  <c r="E45" i="311"/>
  <c r="D365" i="268" s="1"/>
  <c r="D54" i="268"/>
  <c r="E98" i="268"/>
  <c r="E8" i="306"/>
  <c r="D179" i="268"/>
  <c r="C71" i="268"/>
  <c r="F22" i="304"/>
  <c r="L39" i="315"/>
  <c r="N9" i="284"/>
  <c r="F28" i="312"/>
  <c r="E388" i="268" s="1"/>
  <c r="D44" i="314"/>
  <c r="N31" i="315"/>
  <c r="O34" i="304"/>
  <c r="D104" i="268"/>
  <c r="F8" i="312"/>
  <c r="E189" i="268"/>
  <c r="L42" i="316"/>
  <c r="F45" i="312"/>
  <c r="E405" i="268" s="1"/>
  <c r="E489" i="268"/>
  <c r="D16" i="312"/>
  <c r="C376" i="268" s="1"/>
  <c r="D14" i="306"/>
  <c r="M29" i="317"/>
  <c r="F40" i="314"/>
  <c r="M52" i="284"/>
  <c r="M31" i="317"/>
  <c r="E178" i="268"/>
  <c r="L25" i="284"/>
  <c r="F7" i="306"/>
  <c r="E18" i="314"/>
  <c r="F41" i="314"/>
  <c r="D40" i="314"/>
  <c r="D21" i="306"/>
  <c r="N20" i="306"/>
  <c r="M13" i="316"/>
  <c r="D67" i="268"/>
  <c r="E169" i="268"/>
  <c r="E23" i="314"/>
  <c r="N52" i="317"/>
  <c r="N22" i="306"/>
  <c r="N39" i="317"/>
  <c r="D36" i="311"/>
  <c r="C356" i="268" s="1"/>
  <c r="E20" i="304"/>
  <c r="L19" i="317"/>
  <c r="N38" i="316"/>
  <c r="N33" i="306"/>
  <c r="E25" i="304"/>
  <c r="N25" i="304"/>
  <c r="D38" i="311"/>
  <c r="C358" i="268" s="1"/>
  <c r="F33" i="312"/>
  <c r="E393" i="268" s="1"/>
  <c r="N30" i="304"/>
  <c r="N33" i="284"/>
  <c r="D10" i="312"/>
  <c r="E182" i="268"/>
  <c r="C178" i="268"/>
  <c r="D172" i="268"/>
  <c r="M9" i="316"/>
  <c r="N14" i="316"/>
  <c r="L24" i="316"/>
  <c r="L53" i="284"/>
  <c r="D183" i="268"/>
  <c r="N11" i="304"/>
  <c r="N56" i="284"/>
  <c r="F7" i="304"/>
  <c r="N41" i="284"/>
  <c r="L14" i="284"/>
  <c r="N31" i="317"/>
  <c r="E101" i="268"/>
  <c r="O8" i="304"/>
  <c r="M40" i="317"/>
  <c r="N51" i="316"/>
  <c r="N9" i="304"/>
  <c r="C51" i="268"/>
  <c r="E12" i="306"/>
  <c r="F24" i="306"/>
  <c r="L13" i="315"/>
  <c r="F31" i="312"/>
  <c r="E391" i="268" s="1"/>
  <c r="F24" i="312"/>
  <c r="E384" i="268" s="1"/>
  <c r="C14" i="306"/>
  <c r="N40" i="320"/>
  <c r="M10" i="316"/>
  <c r="N32" i="317"/>
  <c r="M26" i="317"/>
  <c r="E57" i="268"/>
  <c r="O21" i="304"/>
  <c r="L23" i="315"/>
  <c r="N53" i="317"/>
  <c r="D31" i="312"/>
  <c r="C391" i="268" s="1"/>
  <c r="M53" i="284"/>
  <c r="D23" i="314"/>
  <c r="L15" i="315"/>
  <c r="N32" i="304"/>
  <c r="D40" i="312"/>
  <c r="C400" i="268" s="1"/>
  <c r="N42" i="316"/>
  <c r="N15" i="317"/>
  <c r="M22" i="316"/>
  <c r="M8" i="304"/>
  <c r="E16" i="313"/>
  <c r="D488" i="268" s="1"/>
  <c r="L8" i="284"/>
  <c r="C175" i="268"/>
  <c r="N36" i="284"/>
  <c r="E170" i="268"/>
  <c r="L56" i="317"/>
  <c r="D30" i="306"/>
  <c r="L45" i="284"/>
  <c r="M11" i="317"/>
  <c r="L55" i="317"/>
  <c r="C98" i="268"/>
  <c r="F14" i="312"/>
  <c r="M17" i="284"/>
  <c r="F10" i="314"/>
  <c r="D30" i="312"/>
  <c r="C390" i="268" s="1"/>
  <c r="L45" i="317"/>
  <c r="C77" i="268"/>
  <c r="M8" i="316"/>
  <c r="D199" i="268"/>
  <c r="N25" i="317"/>
  <c r="E53" i="268"/>
  <c r="O9" i="304"/>
  <c r="D16" i="311"/>
  <c r="C336" i="268" s="1"/>
  <c r="F30" i="312"/>
  <c r="E390" i="268" s="1"/>
  <c r="F23" i="312"/>
  <c r="E383" i="268" s="1"/>
  <c r="E39" i="306"/>
  <c r="F11" i="304"/>
  <c r="O11" i="304"/>
  <c r="M41" i="306"/>
  <c r="N21" i="315"/>
  <c r="N44" i="315"/>
  <c r="M24" i="304"/>
  <c r="F28" i="314"/>
  <c r="D27" i="312"/>
  <c r="C387" i="268" s="1"/>
  <c r="M26" i="316"/>
  <c r="E26" i="311"/>
  <c r="D346" i="268" s="1"/>
  <c r="N21" i="306"/>
  <c r="F21" i="313"/>
  <c r="E493" i="268" s="1"/>
  <c r="O25" i="304"/>
  <c r="N12" i="317"/>
  <c r="D33" i="311"/>
  <c r="C353" i="268" s="1"/>
  <c r="L43" i="284"/>
  <c r="D29" i="314"/>
  <c r="E39" i="314"/>
  <c r="E55" i="268"/>
  <c r="L30" i="306"/>
  <c r="M15" i="317"/>
  <c r="M39" i="316"/>
  <c r="N51" i="317"/>
  <c r="N28" i="284"/>
  <c r="E14" i="304"/>
  <c r="D34" i="312"/>
  <c r="C394" i="268" s="1"/>
  <c r="M57" i="317"/>
  <c r="M11" i="304"/>
  <c r="C91" i="268"/>
  <c r="N31" i="304"/>
  <c r="E192" i="268"/>
  <c r="D13" i="314"/>
  <c r="D53" i="268"/>
  <c r="M30" i="306"/>
  <c r="M40" i="306"/>
  <c r="D170" i="268"/>
  <c r="M52" i="317"/>
  <c r="D196" i="268"/>
  <c r="M11" i="315"/>
  <c r="E16" i="311"/>
  <c r="D336" i="268" s="1"/>
  <c r="E9" i="304"/>
  <c r="L29" i="317"/>
  <c r="E9" i="306"/>
  <c r="E30" i="314"/>
  <c r="E25" i="311"/>
  <c r="D345" i="268" s="1"/>
  <c r="N14" i="315"/>
  <c r="C52" i="268"/>
  <c r="F29" i="314"/>
  <c r="N34" i="306"/>
  <c r="E19" i="314"/>
  <c r="E198" i="268"/>
  <c r="D22" i="312"/>
  <c r="C382" i="268" s="1"/>
  <c r="L14" i="306"/>
  <c r="E41" i="311"/>
  <c r="D361" i="268" s="1"/>
  <c r="N23" i="304"/>
  <c r="D19" i="314"/>
  <c r="D20" i="313"/>
  <c r="C492" i="268" s="1"/>
  <c r="D11" i="312"/>
  <c r="L58" i="284"/>
  <c r="E93" i="268"/>
  <c r="E32" i="311"/>
  <c r="D352" i="268" s="1"/>
  <c r="D24" i="312"/>
  <c r="C384" i="268" s="1"/>
  <c r="N32" i="306"/>
  <c r="L56" i="284"/>
  <c r="N29" i="306"/>
  <c r="L20" i="315"/>
  <c r="E32" i="312"/>
  <c r="D392" i="268" s="1"/>
  <c r="D56" i="306"/>
  <c r="E76" i="268"/>
  <c r="M18" i="284"/>
  <c r="M42" i="306"/>
  <c r="M8" i="317"/>
  <c r="N32" i="284"/>
  <c r="N12" i="284"/>
  <c r="M25" i="284"/>
  <c r="C187" i="268"/>
  <c r="F27" i="313"/>
  <c r="E499" i="268" s="1"/>
  <c r="N52" i="316"/>
  <c r="M47" i="317"/>
  <c r="D22" i="306"/>
  <c r="D27" i="314"/>
  <c r="N12" i="306"/>
  <c r="F9" i="314"/>
  <c r="C103" i="268"/>
  <c r="E177" i="268"/>
  <c r="L46" i="317"/>
  <c r="D101" i="268"/>
  <c r="E50" i="306"/>
  <c r="N44" i="317"/>
  <c r="O22" i="304"/>
  <c r="D19" i="313"/>
  <c r="C491" i="268" s="1"/>
  <c r="C489" i="268"/>
  <c r="D47" i="312"/>
  <c r="C407" i="268" s="1"/>
  <c r="L36" i="316"/>
  <c r="E39" i="312"/>
  <c r="D399" i="268" s="1"/>
  <c r="E12" i="313"/>
  <c r="D484" i="268" s="1"/>
  <c r="N18" i="284"/>
  <c r="D18" i="306"/>
  <c r="E42" i="312"/>
  <c r="D402" i="268" s="1"/>
  <c r="D12" i="311"/>
  <c r="N60" i="317"/>
  <c r="E54" i="268"/>
  <c r="D15" i="313"/>
  <c r="D21" i="311"/>
  <c r="C341" i="268" s="1"/>
  <c r="N33" i="317"/>
  <c r="C174" i="268"/>
  <c r="E18" i="311"/>
  <c r="D338" i="268" s="1"/>
  <c r="E26" i="313"/>
  <c r="D498" i="268" s="1"/>
  <c r="F30" i="313"/>
  <c r="E502" i="268" s="1"/>
  <c r="D177" i="268"/>
  <c r="N23" i="284"/>
  <c r="L37" i="317"/>
  <c r="D19" i="311"/>
  <c r="C339" i="268" s="1"/>
  <c r="C65" i="268"/>
  <c r="D21" i="313"/>
  <c r="C493" i="268" s="1"/>
  <c r="D28" i="306"/>
  <c r="M54" i="284"/>
  <c r="L38" i="284"/>
  <c r="M44" i="317"/>
  <c r="L54" i="316"/>
  <c r="D52" i="268"/>
  <c r="F30" i="314"/>
  <c r="E188" i="268"/>
  <c r="N59" i="284"/>
  <c r="N23" i="306"/>
  <c r="D17" i="306"/>
  <c r="N18" i="315"/>
  <c r="E11" i="311"/>
  <c r="L32" i="306"/>
  <c r="E26" i="312"/>
  <c r="D386" i="268" s="1"/>
  <c r="F34" i="314"/>
  <c r="E17" i="311"/>
  <c r="D337" i="268" s="1"/>
  <c r="E20" i="314"/>
  <c r="E22" i="313"/>
  <c r="D494" i="268" s="1"/>
  <c r="N34" i="315"/>
  <c r="N37" i="284"/>
  <c r="D27" i="313"/>
  <c r="C499" i="268" s="1"/>
  <c r="N41" i="315"/>
  <c r="M61" i="284"/>
  <c r="N29" i="315"/>
  <c r="N16" i="317"/>
  <c r="N8" i="315"/>
  <c r="N25" i="284"/>
  <c r="D37" i="312"/>
  <c r="C397" i="268" s="1"/>
  <c r="M27" i="284"/>
  <c r="F33" i="306"/>
  <c r="F38" i="312"/>
  <c r="E398" i="268" s="1"/>
  <c r="E8" i="314"/>
  <c r="F21" i="311"/>
  <c r="E341" i="268" s="1"/>
  <c r="N43" i="306"/>
  <c r="M32" i="284"/>
  <c r="L12" i="316"/>
  <c r="F23" i="306"/>
  <c r="F30" i="306"/>
  <c r="D80" i="268"/>
  <c r="N20" i="315"/>
  <c r="F29" i="306"/>
  <c r="E61" i="268"/>
  <c r="E42" i="314"/>
  <c r="N23" i="317"/>
  <c r="D31" i="313"/>
  <c r="C503" i="268" s="1"/>
  <c r="M42" i="284"/>
  <c r="L31" i="317"/>
  <c r="C63" i="268"/>
  <c r="F19" i="313"/>
  <c r="E491" i="268" s="1"/>
  <c r="L16" i="317"/>
  <c r="E75" i="268"/>
  <c r="C200" i="268"/>
  <c r="M23" i="284"/>
  <c r="L11" i="315"/>
  <c r="E38" i="314"/>
  <c r="M22" i="315"/>
  <c r="L45" i="315"/>
  <c r="D188" i="268"/>
  <c r="E53" i="306"/>
  <c r="D28" i="312"/>
  <c r="C388" i="268" s="1"/>
  <c r="E91" i="268"/>
  <c r="M7" i="304"/>
  <c r="L54" i="317"/>
  <c r="E38" i="312"/>
  <c r="D398" i="268" s="1"/>
  <c r="F34" i="306"/>
  <c r="F35" i="306"/>
  <c r="E30" i="306"/>
  <c r="E194" i="268"/>
  <c r="C72" i="268"/>
  <c r="N10" i="304"/>
  <c r="D42" i="314"/>
  <c r="O19" i="304"/>
  <c r="F22" i="311"/>
  <c r="E342" i="268" s="1"/>
  <c r="M53" i="317"/>
  <c r="L11" i="306"/>
  <c r="L41" i="315"/>
  <c r="M26" i="284"/>
  <c r="E47" i="311"/>
  <c r="D367" i="268" s="1"/>
  <c r="E22" i="306"/>
  <c r="F13" i="313"/>
  <c r="C198" i="268"/>
  <c r="M43" i="315"/>
  <c r="E31" i="306"/>
  <c r="N13" i="317"/>
  <c r="M43" i="284"/>
  <c r="M13" i="304"/>
  <c r="D24" i="304"/>
  <c r="D18" i="304"/>
  <c r="E33" i="312"/>
  <c r="D393" i="268" s="1"/>
  <c r="E19" i="313"/>
  <c r="D491" i="268" s="1"/>
  <c r="O35" i="304"/>
  <c r="D24" i="314"/>
  <c r="M12" i="306"/>
  <c r="E31" i="314"/>
  <c r="E171" i="268"/>
  <c r="E11" i="314"/>
  <c r="M54" i="317"/>
  <c r="M58" i="284"/>
  <c r="D95" i="268"/>
  <c r="E47" i="268"/>
  <c r="M56" i="316"/>
  <c r="F26" i="311"/>
  <c r="E346" i="268" s="1"/>
  <c r="E17" i="314"/>
  <c r="N19" i="306"/>
  <c r="L45" i="306"/>
  <c r="E39" i="311"/>
  <c r="D359" i="268" s="1"/>
  <c r="L11" i="284"/>
  <c r="M40" i="316"/>
  <c r="L43" i="315"/>
  <c r="E42" i="311"/>
  <c r="D362" i="268" s="1"/>
  <c r="F29" i="312"/>
  <c r="E389" i="268" s="1"/>
  <c r="N56" i="317"/>
  <c r="D35" i="306"/>
  <c r="M25" i="315"/>
  <c r="N19" i="317"/>
  <c r="M19" i="304"/>
  <c r="D26" i="311"/>
  <c r="C346" i="268" s="1"/>
  <c r="M33" i="284"/>
  <c r="D72" i="268"/>
  <c r="D16" i="314"/>
  <c r="M32" i="315"/>
  <c r="L40" i="316"/>
  <c r="M9" i="304"/>
  <c r="L57" i="316"/>
  <c r="D186" i="268"/>
  <c r="D22" i="314"/>
  <c r="C184" i="268"/>
  <c r="N42" i="306"/>
  <c r="F38" i="311"/>
  <c r="E358" i="268" s="1"/>
  <c r="L24" i="317"/>
  <c r="E22" i="312"/>
  <c r="D382" i="268" s="1"/>
  <c r="F55" i="306"/>
  <c r="F15" i="314"/>
  <c r="E27" i="314"/>
  <c r="M10" i="317"/>
  <c r="M29" i="315"/>
  <c r="D25" i="314"/>
  <c r="F18" i="313"/>
  <c r="E490" i="268" s="1"/>
  <c r="D103" i="268"/>
  <c r="C177" i="268"/>
  <c r="F24" i="304"/>
  <c r="L59" i="317"/>
  <c r="N28" i="316"/>
  <c r="N17" i="317"/>
  <c r="N18" i="317"/>
  <c r="D69" i="268"/>
  <c r="C188" i="268"/>
  <c r="N25" i="315"/>
  <c r="N58" i="284"/>
  <c r="F14" i="314"/>
  <c r="D16" i="313"/>
  <c r="C488" i="268" s="1"/>
  <c r="D173" i="268"/>
  <c r="D60" i="268"/>
  <c r="M19" i="315"/>
  <c r="F57" i="306"/>
  <c r="E22" i="304"/>
  <c r="N43" i="284"/>
  <c r="D55" i="268"/>
  <c r="F12" i="311"/>
  <c r="N46" i="306"/>
  <c r="F8" i="304"/>
  <c r="D194" i="268"/>
  <c r="E8" i="311"/>
  <c r="D32" i="313"/>
  <c r="C504" i="268" s="1"/>
  <c r="D19" i="304"/>
  <c r="L13" i="316"/>
  <c r="N10" i="284"/>
  <c r="O18" i="304"/>
  <c r="D39" i="312"/>
  <c r="C399" i="268" s="1"/>
  <c r="C53" i="268"/>
  <c r="D10" i="304"/>
  <c r="N20" i="320"/>
  <c r="F12" i="313"/>
  <c r="E484" i="268" s="1"/>
  <c r="F46" i="312"/>
  <c r="E406" i="268" s="1"/>
  <c r="M10" i="306"/>
  <c r="N61" i="317"/>
  <c r="D20" i="312"/>
  <c r="C380" i="268" s="1"/>
  <c r="C169" i="268"/>
  <c r="C69" i="268"/>
  <c r="E183" i="268"/>
  <c r="L53" i="316"/>
  <c r="L38" i="315"/>
  <c r="D66" i="268"/>
  <c r="E13" i="311"/>
  <c r="D37" i="314"/>
  <c r="N40" i="316"/>
  <c r="N34" i="304"/>
  <c r="N25" i="316"/>
  <c r="L58" i="317"/>
  <c r="L10" i="284"/>
  <c r="C185" i="268"/>
  <c r="L28" i="284"/>
  <c r="L19" i="306"/>
  <c r="M42" i="317"/>
  <c r="L32" i="315"/>
  <c r="F29" i="311"/>
  <c r="E349" i="268" s="1"/>
  <c r="L30" i="317"/>
  <c r="M56" i="284"/>
  <c r="L11" i="316"/>
  <c r="E180" i="268"/>
  <c r="C78" i="268"/>
  <c r="E26" i="314"/>
  <c r="N42" i="317"/>
  <c r="N55" i="316"/>
  <c r="M33" i="304"/>
  <c r="L22" i="316"/>
  <c r="D43" i="314"/>
  <c r="M17" i="317"/>
  <c r="F21" i="312"/>
  <c r="E381" i="268" s="1"/>
  <c r="D33" i="306"/>
  <c r="E18" i="304"/>
  <c r="L38" i="317"/>
  <c r="D12" i="313"/>
  <c r="M39" i="317"/>
  <c r="L37" i="284"/>
  <c r="E36" i="312"/>
  <c r="D396" i="268" s="1"/>
  <c r="F13" i="312"/>
  <c r="N44" i="306"/>
  <c r="M35" i="304"/>
  <c r="F9" i="304"/>
  <c r="D34" i="314"/>
  <c r="E45" i="314"/>
  <c r="L16" i="284"/>
  <c r="L17" i="284"/>
  <c r="D21" i="304"/>
  <c r="L22" i="317"/>
  <c r="D197" i="268"/>
  <c r="L10" i="315"/>
  <c r="L25" i="315"/>
  <c r="M10" i="284"/>
  <c r="E21" i="313"/>
  <c r="D493" i="268" s="1"/>
  <c r="D14" i="314"/>
  <c r="D64" i="268"/>
  <c r="E23" i="313"/>
  <c r="D495" i="268" s="1"/>
  <c r="N42" i="315"/>
  <c r="E21" i="304"/>
  <c r="M40" i="315"/>
  <c r="M38" i="317"/>
  <c r="D24" i="306"/>
  <c r="D58" i="268"/>
  <c r="C74" i="268"/>
  <c r="M9" i="317"/>
  <c r="D59" i="268"/>
  <c r="C67" i="268"/>
  <c r="M10" i="304"/>
  <c r="C73" i="268"/>
  <c r="M24" i="306"/>
  <c r="D43" i="311"/>
  <c r="C363" i="268" s="1"/>
  <c r="E43" i="312"/>
  <c r="D403" i="268" s="1"/>
  <c r="L14" i="317"/>
  <c r="D62" i="268"/>
  <c r="D20" i="314"/>
  <c r="N13" i="315"/>
  <c r="N8" i="306"/>
  <c r="C60" i="268"/>
  <c r="L43" i="317"/>
  <c r="F28" i="313"/>
  <c r="E500" i="268" s="1"/>
  <c r="M9" i="306"/>
  <c r="N53" i="316"/>
  <c r="N12" i="315"/>
  <c r="C93" i="268"/>
  <c r="N30" i="306"/>
  <c r="N35" i="306"/>
  <c r="M28" i="306"/>
  <c r="N29" i="316"/>
  <c r="E24" i="311"/>
  <c r="D344" i="268" s="1"/>
  <c r="F20" i="314"/>
  <c r="M38" i="315"/>
  <c r="F21" i="314"/>
  <c r="N9" i="317"/>
  <c r="E21" i="306"/>
  <c r="L41" i="284"/>
  <c r="L42" i="284"/>
  <c r="E18" i="313"/>
  <c r="D490" i="268" s="1"/>
  <c r="D22" i="313"/>
  <c r="C494" i="268" s="1"/>
  <c r="M37" i="317"/>
  <c r="N21" i="304"/>
  <c r="L41" i="317"/>
  <c r="M57" i="284"/>
  <c r="D44" i="311"/>
  <c r="C364" i="268" s="1"/>
  <c r="M25" i="316"/>
  <c r="E67" i="268"/>
  <c r="M55" i="316"/>
  <c r="N18" i="304"/>
  <c r="D41" i="314"/>
  <c r="L35" i="306"/>
  <c r="D22" i="304"/>
  <c r="N40" i="315"/>
  <c r="L52" i="317"/>
  <c r="D55" i="306"/>
  <c r="L11" i="317"/>
  <c r="L29" i="306"/>
  <c r="F56" i="306"/>
  <c r="N9" i="315"/>
  <c r="D76" i="268"/>
  <c r="E41" i="314"/>
  <c r="L52" i="284"/>
  <c r="L60" i="317"/>
  <c r="M28" i="316"/>
  <c r="L21" i="315"/>
  <c r="F18" i="311"/>
  <c r="E338" i="268" s="1"/>
  <c r="M55" i="317"/>
  <c r="E72" i="268"/>
  <c r="E27" i="311"/>
  <c r="D347" i="268" s="1"/>
  <c r="F30" i="311"/>
  <c r="E350" i="268" s="1"/>
  <c r="D30" i="311"/>
  <c r="C350" i="268" s="1"/>
  <c r="E195" i="268"/>
  <c r="E33" i="306"/>
  <c r="E24" i="313"/>
  <c r="D496" i="268" s="1"/>
  <c r="E46" i="314"/>
  <c r="E22" i="311"/>
  <c r="D342" i="268" s="1"/>
  <c r="C96" i="268"/>
  <c r="F18" i="312"/>
  <c r="E378" i="268" s="1"/>
  <c r="D181" i="268"/>
  <c r="D97" i="268"/>
  <c r="E28" i="306"/>
  <c r="M15" i="315"/>
  <c r="M45" i="315"/>
  <c r="N11" i="306"/>
  <c r="E19" i="311"/>
  <c r="D339" i="268" s="1"/>
  <c r="D14" i="304"/>
  <c r="M39" i="315"/>
  <c r="E175" i="268"/>
  <c r="N32" i="315"/>
  <c r="D26" i="313"/>
  <c r="C498" i="268" s="1"/>
  <c r="L31" i="284"/>
  <c r="C62" i="268"/>
  <c r="M33" i="315"/>
  <c r="L29" i="316"/>
  <c r="E10" i="311"/>
  <c r="L25" i="316"/>
  <c r="L9" i="316"/>
  <c r="E24" i="306"/>
  <c r="M19" i="306"/>
  <c r="L33" i="316"/>
  <c r="D14" i="313"/>
  <c r="E51" i="306"/>
  <c r="D18" i="313"/>
  <c r="C490" i="268" s="1"/>
  <c r="E56" i="306"/>
  <c r="M23" i="306"/>
  <c r="M27" i="317"/>
  <c r="D40" i="311"/>
  <c r="C360" i="268" s="1"/>
  <c r="L26" i="284"/>
  <c r="N13" i="284"/>
  <c r="D9" i="306"/>
  <c r="N40" i="317"/>
  <c r="M30" i="304"/>
  <c r="E69" i="268"/>
  <c r="E23" i="312"/>
  <c r="D383" i="268" s="1"/>
  <c r="F24" i="311"/>
  <c r="E344" i="268" s="1"/>
  <c r="M41" i="316"/>
  <c r="E14" i="314"/>
  <c r="M18" i="315"/>
  <c r="F44" i="314"/>
  <c r="E19" i="312"/>
  <c r="D379" i="268" s="1"/>
  <c r="L53" i="317"/>
  <c r="E94" i="268"/>
  <c r="L43" i="306"/>
  <c r="M28" i="317"/>
  <c r="C102" i="268"/>
  <c r="E47" i="314"/>
  <c r="N30" i="315"/>
  <c r="L33" i="284"/>
  <c r="E79" i="268"/>
  <c r="M47" i="284"/>
  <c r="F25" i="313"/>
  <c r="E497" i="268" s="1"/>
  <c r="N27" i="317"/>
  <c r="D94" i="268"/>
  <c r="N15" i="316"/>
  <c r="N23" i="316"/>
  <c r="D11" i="311"/>
  <c r="D29" i="311"/>
  <c r="C349" i="268" s="1"/>
  <c r="E7" i="304"/>
  <c r="N40" i="306"/>
  <c r="F33" i="311"/>
  <c r="E353" i="268" s="1"/>
  <c r="F22" i="312"/>
  <c r="E382" i="268" s="1"/>
  <c r="E57" i="306"/>
  <c r="F11" i="306"/>
  <c r="D12" i="306"/>
  <c r="M28" i="284"/>
  <c r="N24" i="306"/>
  <c r="D47" i="314"/>
  <c r="M45" i="306"/>
  <c r="N29" i="284"/>
  <c r="F11" i="314"/>
  <c r="E10" i="312"/>
  <c r="E18" i="306"/>
  <c r="E80" i="268"/>
  <c r="L9" i="284"/>
  <c r="E54" i="306"/>
  <c r="E35" i="312"/>
  <c r="D395" i="268" s="1"/>
  <c r="L40" i="284"/>
  <c r="C172" i="268"/>
  <c r="D98" i="268"/>
  <c r="L14" i="316"/>
  <c r="E22" i="314"/>
  <c r="M16" i="284"/>
  <c r="F20" i="313"/>
  <c r="E492" i="268" s="1"/>
  <c r="F26" i="312"/>
  <c r="E386" i="268" s="1"/>
  <c r="L10" i="306"/>
  <c r="C105" i="268"/>
  <c r="F19" i="311"/>
  <c r="E339" i="268" s="1"/>
  <c r="M19" i="317"/>
  <c r="N17" i="284"/>
  <c r="N22" i="315"/>
  <c r="E23" i="304"/>
  <c r="D28" i="311"/>
  <c r="C348" i="268" s="1"/>
  <c r="F33" i="314"/>
  <c r="M25" i="317"/>
  <c r="L8" i="306"/>
  <c r="L28" i="315"/>
  <c r="E13" i="314"/>
  <c r="F14" i="304"/>
  <c r="N9" i="316"/>
  <c r="N15" i="315"/>
  <c r="D35" i="314"/>
  <c r="L21" i="306"/>
  <c r="E179" i="268"/>
  <c r="L39" i="306"/>
  <c r="M37" i="284"/>
  <c r="D19" i="306"/>
  <c r="D9" i="312"/>
  <c r="F8" i="311"/>
  <c r="N18" i="306"/>
  <c r="M55" i="284"/>
  <c r="C75" i="268"/>
  <c r="F46" i="314"/>
  <c r="F8" i="313"/>
  <c r="D178" i="268"/>
  <c r="L50" i="316"/>
  <c r="L8" i="315"/>
  <c r="M23" i="317"/>
  <c r="N10" i="306"/>
  <c r="C190" i="268"/>
  <c r="D44" i="312"/>
  <c r="C404" i="268" s="1"/>
  <c r="E52" i="268"/>
  <c r="N50" i="316"/>
  <c r="M33" i="306"/>
  <c r="D17" i="311"/>
  <c r="C337" i="268" s="1"/>
  <c r="E71" i="268"/>
  <c r="F27" i="312"/>
  <c r="E387" i="268" s="1"/>
  <c r="E15" i="313"/>
  <c r="N26" i="316"/>
  <c r="M11" i="316"/>
  <c r="E19" i="306"/>
  <c r="N36" i="304"/>
  <c r="D79" i="268"/>
  <c r="D171" i="268"/>
  <c r="F21" i="306"/>
  <c r="F25" i="312"/>
  <c r="E385" i="268" s="1"/>
  <c r="M50" i="284"/>
  <c r="N31" i="306"/>
  <c r="E33" i="314"/>
  <c r="O29" i="304"/>
  <c r="M37" i="316"/>
  <c r="N39" i="306"/>
  <c r="F24" i="314"/>
  <c r="N13" i="316"/>
  <c r="E8" i="313"/>
  <c r="D11" i="313"/>
  <c r="C180" i="268"/>
  <c r="F15" i="313"/>
  <c r="E483" i="268" s="1"/>
  <c r="M56" i="317"/>
  <c r="D71" i="268"/>
  <c r="C81" i="268"/>
  <c r="M46" i="317"/>
  <c r="F8" i="314"/>
  <c r="D46" i="314"/>
  <c r="C64" i="268"/>
  <c r="L34" i="306"/>
  <c r="C57" i="268"/>
  <c r="E40" i="312"/>
  <c r="D400" i="268" s="1"/>
  <c r="M46" i="306"/>
  <c r="M51" i="317"/>
  <c r="E10" i="304"/>
  <c r="E173" i="268"/>
  <c r="E36" i="314"/>
  <c r="D45" i="312"/>
  <c r="C405" i="268" s="1"/>
  <c r="D100" i="268"/>
  <c r="C101" i="268"/>
  <c r="D193" i="268"/>
  <c r="E50" i="268"/>
  <c r="F19" i="312"/>
  <c r="E379" i="268" s="1"/>
  <c r="L40" i="315"/>
  <c r="L9" i="317"/>
  <c r="O32" i="304"/>
  <c r="M21" i="304"/>
  <c r="F18" i="314"/>
  <c r="L18" i="284"/>
  <c r="E8" i="312"/>
  <c r="D8" i="314"/>
  <c r="M29" i="316"/>
  <c r="E184" i="268"/>
  <c r="F14" i="306"/>
  <c r="N24" i="315"/>
  <c r="F10" i="304"/>
  <c r="F42" i="314"/>
  <c r="E29" i="306"/>
  <c r="M35" i="315"/>
  <c r="O10" i="304"/>
  <c r="N26" i="284"/>
  <c r="D99" i="268"/>
  <c r="E51" i="268"/>
  <c r="L61" i="317"/>
  <c r="D106" i="268"/>
  <c r="D32" i="314"/>
  <c r="L40" i="317"/>
  <c r="D42" i="311"/>
  <c r="C362" i="268" s="1"/>
  <c r="L13" i="284"/>
  <c r="E43" i="311"/>
  <c r="D363" i="268" s="1"/>
  <c r="N8" i="284"/>
  <c r="D31" i="306"/>
  <c r="E35" i="314"/>
  <c r="F13" i="311"/>
  <c r="L23" i="316"/>
  <c r="E25" i="313"/>
  <c r="D497" i="268" s="1"/>
  <c r="L39" i="284"/>
  <c r="N35" i="315"/>
  <c r="D10" i="313"/>
  <c r="D33" i="312"/>
  <c r="C393" i="268" s="1"/>
  <c r="N39" i="284"/>
  <c r="L38" i="316"/>
  <c r="L23" i="306"/>
  <c r="N8" i="317"/>
  <c r="L40" i="306"/>
  <c r="E28" i="312"/>
  <c r="D388" i="268" s="1"/>
  <c r="N38" i="317"/>
  <c r="C58" i="268"/>
  <c r="E32" i="306"/>
  <c r="O13" i="304"/>
  <c r="N19" i="284"/>
  <c r="L43" i="316"/>
  <c r="D50" i="306"/>
  <c r="C191" i="268"/>
  <c r="F45" i="311"/>
  <c r="E365" i="268" s="1"/>
  <c r="M25" i="304"/>
  <c r="E11" i="304"/>
  <c r="L32" i="317"/>
  <c r="F45" i="314"/>
  <c r="M16" i="317"/>
  <c r="O7" i="304"/>
  <c r="F41" i="311"/>
  <c r="E361" i="268" s="1"/>
  <c r="D41" i="312"/>
  <c r="C401" i="268" s="1"/>
  <c r="M13" i="284"/>
  <c r="D13" i="313"/>
  <c r="D28" i="313"/>
  <c r="C500" i="268" s="1"/>
  <c r="F36" i="312"/>
  <c r="E396" i="268" s="1"/>
  <c r="L44" i="315"/>
  <c r="D92" i="268"/>
  <c r="D70" i="268"/>
  <c r="L10" i="317"/>
  <c r="E40" i="311"/>
  <c r="D360" i="268" s="1"/>
  <c r="F14" i="313"/>
  <c r="L56" i="316"/>
  <c r="D42" i="312"/>
  <c r="C402" i="268" s="1"/>
  <c r="E25" i="312"/>
  <c r="D385" i="268" s="1"/>
  <c r="C90" i="268"/>
  <c r="F39" i="306"/>
  <c r="M33" i="317"/>
  <c r="D51" i="268"/>
  <c r="D21" i="314"/>
  <c r="D11" i="304"/>
  <c r="M31" i="284"/>
  <c r="M19" i="284"/>
  <c r="D45" i="311"/>
  <c r="C365" i="268" s="1"/>
  <c r="L17" i="306"/>
  <c r="D11" i="306"/>
  <c r="F26" i="313"/>
  <c r="E498" i="268" s="1"/>
  <c r="F43" i="311"/>
  <c r="E363" i="268" s="1"/>
  <c r="D198" i="268"/>
  <c r="M51" i="316"/>
  <c r="D14" i="311"/>
  <c r="D176" i="268"/>
  <c r="L13" i="317"/>
  <c r="F35" i="311"/>
  <c r="E355" i="268" s="1"/>
  <c r="N50" i="284"/>
  <c r="E29" i="312"/>
  <c r="D389" i="268" s="1"/>
  <c r="N54" i="316"/>
  <c r="D51" i="306"/>
  <c r="N11" i="284"/>
  <c r="D32" i="306"/>
  <c r="M23" i="304"/>
  <c r="F28" i="311"/>
  <c r="E348" i="268" s="1"/>
  <c r="N28" i="317"/>
  <c r="C79" i="268"/>
  <c r="E14" i="312"/>
  <c r="L27" i="284"/>
  <c r="F52" i="306"/>
  <c r="N24" i="304"/>
  <c r="L33" i="315"/>
  <c r="N30" i="284"/>
  <c r="E24" i="312"/>
  <c r="D384" i="268" s="1"/>
  <c r="N33" i="304"/>
  <c r="M10" i="315"/>
  <c r="N22" i="316"/>
  <c r="N57" i="284"/>
  <c r="N55" i="284"/>
  <c r="E103" i="268"/>
  <c r="N28" i="315"/>
  <c r="F47" i="311"/>
  <c r="E367" i="268" s="1"/>
  <c r="E28" i="313"/>
  <c r="D500" i="268" s="1"/>
  <c r="E12" i="314"/>
  <c r="N24" i="317"/>
  <c r="L59" i="284"/>
  <c r="D31" i="311"/>
  <c r="C351" i="268" s="1"/>
  <c r="L26" i="317"/>
  <c r="E193" i="268"/>
  <c r="M12" i="315"/>
  <c r="L42" i="315"/>
  <c r="E20" i="312"/>
  <c r="D380" i="268" s="1"/>
  <c r="D38" i="312"/>
  <c r="C398" i="268" s="1"/>
  <c r="D8" i="312"/>
  <c r="M30" i="284"/>
  <c r="L60" i="284"/>
  <c r="L25" i="317"/>
  <c r="C76" i="268"/>
  <c r="C170" i="268"/>
  <c r="M44" i="315"/>
  <c r="M11" i="284"/>
  <c r="M13" i="306"/>
  <c r="L33" i="317"/>
  <c r="E34" i="306"/>
  <c r="M60" i="284"/>
  <c r="M32" i="317"/>
  <c r="M21" i="306"/>
  <c r="N54" i="317"/>
  <c r="E102" i="268"/>
  <c r="C171" i="268"/>
  <c r="D35" i="311"/>
  <c r="C355" i="268" s="1"/>
  <c r="N45" i="284"/>
  <c r="F32" i="306"/>
  <c r="E23" i="311"/>
  <c r="D343" i="268" s="1"/>
  <c r="E24" i="314"/>
  <c r="D22" i="311"/>
  <c r="C342" i="268" s="1"/>
  <c r="N8" i="304"/>
  <c r="M17" i="306"/>
  <c r="E28" i="311"/>
  <c r="D348" i="268" s="1"/>
  <c r="F10" i="306"/>
  <c r="D31" i="314"/>
  <c r="N58" i="317"/>
  <c r="E97" i="268"/>
  <c r="E41" i="312"/>
  <c r="D401" i="268" s="1"/>
  <c r="N52" i="284"/>
  <c r="D47" i="311"/>
  <c r="C367" i="268" s="1"/>
  <c r="E52" i="306"/>
  <c r="F32" i="311"/>
  <c r="E352" i="268" s="1"/>
  <c r="C97" i="268"/>
  <c r="D36" i="312"/>
  <c r="C396" i="268" s="1"/>
  <c r="E106" i="268"/>
  <c r="E11" i="313"/>
  <c r="D93" i="268"/>
  <c r="N45" i="306"/>
  <c r="E35" i="306"/>
  <c r="N46" i="317"/>
  <c r="F9" i="306"/>
  <c r="F36" i="314"/>
  <c r="E14" i="306"/>
  <c r="N17" i="306"/>
  <c r="E64" i="268"/>
  <c r="N50" i="317"/>
  <c r="D9" i="313"/>
  <c r="D24" i="313"/>
  <c r="C496" i="268" s="1"/>
  <c r="E20" i="313"/>
  <c r="D492" i="268" s="1"/>
  <c r="C186" i="268"/>
  <c r="M57" i="316"/>
  <c r="E31" i="313"/>
  <c r="D503" i="268" s="1"/>
  <c r="E199" i="268"/>
  <c r="E55" i="306"/>
  <c r="C59" i="268"/>
  <c r="F12" i="312"/>
  <c r="E372" i="268" s="1"/>
  <c r="D200" i="268"/>
  <c r="E30" i="312"/>
  <c r="D390" i="268" s="1"/>
  <c r="D43" i="312"/>
  <c r="C403" i="268" s="1"/>
  <c r="D9" i="314"/>
  <c r="L51" i="316"/>
  <c r="L29" i="315"/>
  <c r="F39" i="311"/>
  <c r="E359" i="268" s="1"/>
  <c r="M38" i="284"/>
  <c r="E62" i="268"/>
  <c r="L19" i="315"/>
  <c r="D18" i="312"/>
  <c r="C378" i="268" s="1"/>
  <c r="D12" i="314"/>
  <c r="C196" i="268"/>
  <c r="E31" i="312"/>
  <c r="D391" i="268" s="1"/>
  <c r="E46" i="312"/>
  <c r="D406" i="268" s="1"/>
  <c r="M12" i="304"/>
  <c r="L33" i="306"/>
  <c r="E13" i="312"/>
  <c r="L28" i="316"/>
  <c r="N10" i="315"/>
  <c r="E96" i="268"/>
  <c r="E30" i="313"/>
  <c r="D502" i="268" s="1"/>
  <c r="D38" i="314"/>
  <c r="N14" i="317"/>
  <c r="M36" i="284"/>
  <c r="N40" i="284"/>
  <c r="E44" i="311"/>
  <c r="D364" i="268" s="1"/>
  <c r="F22" i="314"/>
  <c r="L12" i="306"/>
  <c r="D36" i="314"/>
  <c r="M18" i="304"/>
  <c r="E45" i="312"/>
  <c r="D405" i="268" s="1"/>
  <c r="F23" i="313"/>
  <c r="E495" i="268" s="1"/>
  <c r="N26" i="317"/>
  <c r="E15" i="314"/>
  <c r="E16" i="314"/>
  <c r="D9" i="304"/>
  <c r="O24" i="304"/>
  <c r="M44" i="306"/>
  <c r="D46" i="312"/>
  <c r="C406" i="268" s="1"/>
  <c r="E58" i="268"/>
  <c r="C104" i="268"/>
  <c r="D90" i="268"/>
  <c r="F22" i="313"/>
  <c r="E494" i="268" s="1"/>
  <c r="M14" i="315"/>
  <c r="L7" i="306"/>
  <c r="N7" i="306"/>
  <c r="E29" i="313"/>
  <c r="D501" i="268" s="1"/>
  <c r="N13" i="304"/>
  <c r="D25" i="313"/>
  <c r="C497" i="268" s="1"/>
  <c r="L41" i="306"/>
  <c r="F20" i="311"/>
  <c r="E340" i="268" s="1"/>
  <c r="D18" i="314"/>
  <c r="M24" i="317"/>
  <c r="D192" i="268"/>
  <c r="F22" i="306"/>
  <c r="C192" i="268"/>
  <c r="C66" i="268"/>
  <c r="M24" i="316"/>
  <c r="D63" i="268"/>
  <c r="N19" i="315"/>
  <c r="N42" i="284"/>
  <c r="M34" i="306"/>
  <c r="M61" i="317"/>
  <c r="F9" i="312"/>
  <c r="N59" i="317"/>
  <c r="F12" i="314"/>
  <c r="N29" i="304"/>
  <c r="L20" i="306"/>
  <c r="O20" i="304"/>
  <c r="F32" i="314"/>
  <c r="L23" i="284"/>
  <c r="E12" i="304"/>
  <c r="E12" i="312"/>
  <c r="D372" i="268" s="1"/>
  <c r="N16" i="284"/>
  <c r="F47" i="314"/>
  <c r="M14" i="306"/>
  <c r="M22" i="304"/>
  <c r="N27" i="284"/>
  <c r="N41" i="316"/>
  <c r="N28" i="306"/>
  <c r="O23" i="304"/>
  <c r="D33" i="314"/>
  <c r="M9" i="284"/>
  <c r="D23" i="304"/>
  <c r="D34" i="311"/>
  <c r="C354" i="268" s="1"/>
  <c r="N11" i="315"/>
  <c r="M12" i="316"/>
  <c r="E65" i="268"/>
  <c r="C47" i="268"/>
  <c r="N43" i="316"/>
  <c r="F10" i="312"/>
  <c r="L30" i="315"/>
  <c r="E7" i="306"/>
  <c r="E104" i="268"/>
  <c r="C61" i="268"/>
  <c r="F44" i="311"/>
  <c r="E364" i="268" s="1"/>
  <c r="E172" i="268"/>
  <c r="D14" i="312"/>
  <c r="D175" i="268"/>
  <c r="L51" i="317"/>
  <c r="M21" i="315"/>
  <c r="M45" i="317"/>
  <c r="D45" i="314"/>
  <c r="D54" i="306"/>
  <c r="F23" i="314"/>
  <c r="D35" i="312"/>
  <c r="C395" i="268" s="1"/>
  <c r="C99" i="268"/>
  <c r="L31" i="315"/>
  <c r="D8" i="311"/>
  <c r="D34" i="306"/>
  <c r="D191" i="268"/>
  <c r="D17" i="314"/>
  <c r="E30" i="311"/>
  <c r="D350" i="268" s="1"/>
  <c r="F16" i="312"/>
  <c r="E376" i="268" s="1"/>
  <c r="L52" i="316"/>
  <c r="C106" i="268"/>
  <c r="E10" i="314"/>
  <c r="F19" i="306"/>
  <c r="M23" i="315"/>
  <c r="M43" i="317"/>
  <c r="N55" i="317"/>
  <c r="F37" i="312"/>
  <c r="E397" i="268" s="1"/>
  <c r="E32" i="313"/>
  <c r="D504" i="268" s="1"/>
  <c r="F27" i="314"/>
  <c r="F32" i="312"/>
  <c r="E392" i="268" s="1"/>
  <c r="E74" i="268"/>
  <c r="D65" i="268"/>
  <c r="N23" i="315"/>
  <c r="F46" i="311"/>
  <c r="E366" i="268" s="1"/>
  <c r="E9" i="314"/>
  <c r="F20" i="312"/>
  <c r="E380" i="268" s="1"/>
  <c r="M8" i="284"/>
  <c r="D30" i="313"/>
  <c r="C502" i="268" s="1"/>
  <c r="L12" i="317"/>
  <c r="D25" i="311"/>
  <c r="C345" i="268" s="1"/>
  <c r="N7" i="304"/>
  <c r="E181" i="268"/>
  <c r="M20" i="306"/>
  <c r="L12" i="284"/>
  <c r="O30" i="304"/>
  <c r="M31" i="304"/>
  <c r="F51" i="306"/>
  <c r="C194" i="268"/>
  <c r="D68" i="268"/>
  <c r="F18" i="304"/>
  <c r="N44" i="284"/>
  <c r="D169" i="268"/>
  <c r="F38" i="314"/>
  <c r="N47" i="284"/>
  <c r="L39" i="316"/>
  <c r="M52" i="316"/>
  <c r="D23" i="313"/>
  <c r="C495" i="268" s="1"/>
  <c r="M45" i="284"/>
  <c r="M20" i="315"/>
  <c r="N14" i="306"/>
  <c r="L34" i="315"/>
  <c r="N14" i="304"/>
  <c r="E21" i="312"/>
  <c r="D381" i="268" s="1"/>
  <c r="L22" i="284"/>
  <c r="C54" i="268"/>
  <c r="M50" i="316"/>
  <c r="L27" i="316"/>
  <c r="N60" i="284"/>
  <c r="M59" i="284"/>
  <c r="N33" i="315"/>
  <c r="M8" i="306"/>
  <c r="E43" i="314"/>
  <c r="F32" i="313"/>
  <c r="E504" i="268" s="1"/>
  <c r="E13" i="306"/>
  <c r="D27" i="311"/>
  <c r="C347" i="268" s="1"/>
  <c r="E70" i="268"/>
  <c r="E27" i="313"/>
  <c r="D499" i="268" s="1"/>
  <c r="N11" i="316"/>
  <c r="F19" i="304"/>
  <c r="E15" i="311"/>
  <c r="L18" i="306"/>
  <c r="N47" i="317"/>
  <c r="D28" i="314"/>
  <c r="M29" i="306"/>
  <c r="C199" i="268"/>
  <c r="D74" i="268"/>
  <c r="F31" i="306"/>
  <c r="D53" i="306"/>
  <c r="M41" i="317"/>
  <c r="L24" i="306"/>
  <c r="C68" i="268"/>
  <c r="M15" i="284"/>
  <c r="N10" i="320"/>
  <c r="N30" i="320"/>
  <c r="N10" i="317"/>
  <c r="M14" i="316"/>
  <c r="F16" i="311"/>
  <c r="E336" i="268" s="1"/>
  <c r="D489" i="268"/>
  <c r="M51" i="284"/>
  <c r="E200" i="268"/>
  <c r="E176" i="268"/>
  <c r="F39" i="314"/>
  <c r="D52" i="306"/>
  <c r="E20" i="306"/>
  <c r="N11" i="317"/>
  <c r="O33" i="304"/>
  <c r="L26" i="316"/>
  <c r="N12" i="304"/>
  <c r="F25" i="311"/>
  <c r="E345" i="268" s="1"/>
  <c r="O36" i="304"/>
  <c r="M60" i="317"/>
  <c r="F9" i="313"/>
  <c r="M50" i="317"/>
  <c r="N15" i="284"/>
  <c r="E28" i="314"/>
  <c r="D57" i="268"/>
  <c r="N13" i="306"/>
  <c r="F31" i="314"/>
  <c r="D46" i="311"/>
  <c r="C366" i="268" s="1"/>
  <c r="M8" i="315"/>
  <c r="N43" i="317"/>
  <c r="L42" i="317"/>
  <c r="D50" i="268"/>
  <c r="M28" i="315"/>
  <c r="D32" i="311"/>
  <c r="C352" i="268" s="1"/>
  <c r="N37" i="316"/>
  <c r="N31" i="284"/>
  <c r="D8" i="313"/>
  <c r="C487" i="268" s="1"/>
  <c r="D190" i="268"/>
  <c r="F50" i="306"/>
  <c r="L39" i="317"/>
  <c r="E23" i="306"/>
  <c r="L42" i="306"/>
  <c r="E190" i="268"/>
  <c r="M24" i="284"/>
  <c r="L18" i="315"/>
  <c r="C80" i="268"/>
  <c r="L37" i="316"/>
  <c r="F18" i="306"/>
  <c r="N39" i="316"/>
  <c r="F12" i="306"/>
  <c r="L44" i="317"/>
  <c r="D105" i="268"/>
  <c r="D8" i="306"/>
  <c r="F29" i="313"/>
  <c r="E501" i="268" s="1"/>
  <c r="L50" i="284"/>
  <c r="E44" i="314"/>
  <c r="M43" i="316"/>
  <c r="E68" i="268"/>
  <c r="F13" i="304"/>
  <c r="L36" i="317"/>
  <c r="M14" i="304"/>
  <c r="E15" i="312"/>
  <c r="N53" i="284"/>
  <c r="F20" i="306"/>
  <c r="L9" i="315"/>
  <c r="E186" i="268"/>
  <c r="C195" i="268"/>
  <c r="D61" i="268"/>
  <c r="F17" i="312"/>
  <c r="E377" i="268" s="1"/>
  <c r="N51" i="284"/>
  <c r="L15" i="316"/>
  <c r="N12" i="316"/>
  <c r="D25" i="304"/>
  <c r="D8" i="304"/>
  <c r="E37" i="314"/>
  <c r="M27" i="316"/>
  <c r="M39" i="306"/>
  <c r="F27" i="311"/>
  <c r="E347" i="268" s="1"/>
  <c r="F44" i="312"/>
  <c r="E404" i="268" s="1"/>
  <c r="O31" i="304"/>
  <c r="F13" i="306"/>
  <c r="D20" i="311"/>
  <c r="C340" i="268" s="1"/>
  <c r="F23" i="304"/>
  <c r="D13" i="311"/>
  <c r="L46" i="306"/>
  <c r="N29" i="317"/>
  <c r="F36" i="311"/>
  <c r="E356" i="268" s="1"/>
  <c r="F15" i="311"/>
  <c r="E21" i="311"/>
  <c r="D341" i="268" s="1"/>
  <c r="O14" i="304"/>
  <c r="M22" i="317"/>
  <c r="F11" i="312"/>
  <c r="M42" i="316"/>
  <c r="L28" i="317"/>
  <c r="M43" i="306"/>
  <c r="F28" i="306"/>
  <c r="M13" i="315"/>
  <c r="M12" i="284"/>
  <c r="E20" i="311"/>
  <c r="D340" i="268" s="1"/>
  <c r="M41" i="284"/>
  <c r="D26" i="314"/>
  <c r="E14" i="313"/>
  <c r="D482" i="268" s="1"/>
  <c r="E78" i="268"/>
  <c r="M7" i="306"/>
  <c r="F34" i="312"/>
  <c r="E394" i="268" s="1"/>
  <c r="D29" i="312"/>
  <c r="C389" i="268" s="1"/>
  <c r="D184" i="268"/>
  <c r="E27" i="312"/>
  <c r="D387" i="268" s="1"/>
  <c r="E9" i="313"/>
  <c r="N38" i="284"/>
  <c r="F14" i="311"/>
  <c r="L29" i="284"/>
  <c r="D26" i="312"/>
  <c r="C386" i="268" s="1"/>
  <c r="M23" i="316"/>
  <c r="F20" i="304"/>
  <c r="E31" i="311"/>
  <c r="D351" i="268" s="1"/>
  <c r="E34" i="312"/>
  <c r="D394" i="268" s="1"/>
  <c r="C189" i="268"/>
  <c r="C173" i="268"/>
  <c r="F15" i="312"/>
  <c r="N19" i="304"/>
  <c r="N57" i="317"/>
  <c r="E17" i="312"/>
  <c r="D377" i="268" s="1"/>
  <c r="L30" i="284"/>
  <c r="M36" i="317"/>
  <c r="M38" i="316"/>
  <c r="L8" i="316"/>
  <c r="M39" i="284"/>
  <c r="E9" i="311"/>
  <c r="D334" i="268" s="1"/>
  <c r="E9" i="312"/>
  <c r="D195" i="268"/>
  <c r="D7" i="306"/>
  <c r="E185" i="268"/>
  <c r="L28" i="306"/>
  <c r="F31" i="311"/>
  <c r="E351" i="268" s="1"/>
  <c r="N41" i="317"/>
  <c r="M34" i="315"/>
  <c r="D91" i="268"/>
  <c r="C92" i="268"/>
  <c r="F53" i="306"/>
  <c r="L31" i="306"/>
  <c r="F10" i="311"/>
  <c r="F37" i="314"/>
  <c r="C179" i="268"/>
  <c r="N61" i="284"/>
  <c r="D10" i="306"/>
  <c r="E13" i="313"/>
  <c r="D78" i="268"/>
  <c r="F40" i="311"/>
  <c r="E360" i="268" s="1"/>
  <c r="L32" i="284"/>
  <c r="M29" i="304"/>
  <c r="E187" i="268"/>
  <c r="N54" i="284"/>
  <c r="D9" i="311"/>
  <c r="L51" i="284"/>
  <c r="L44" i="306"/>
  <c r="D15" i="314"/>
  <c r="C197" i="268"/>
  <c r="N24" i="284"/>
  <c r="L22" i="306"/>
  <c r="M58" i="317"/>
  <c r="M11" i="306"/>
  <c r="C94" i="268"/>
  <c r="L23" i="317"/>
  <c r="E36" i="311"/>
  <c r="D356" i="268" s="1"/>
  <c r="L61" i="316"/>
  <c r="L19" i="316"/>
  <c r="L47" i="316"/>
  <c r="N14" i="320"/>
  <c r="N24" i="320"/>
  <c r="N34" i="320"/>
  <c r="N44" i="320"/>
  <c r="K513" i="268"/>
  <c r="K383" i="268"/>
  <c r="K42" i="268"/>
  <c r="K213" i="268"/>
  <c r="K490" i="268"/>
  <c r="K245" i="268"/>
  <c r="K293" i="268"/>
  <c r="K18" i="268"/>
  <c r="K433" i="268"/>
  <c r="K51" i="268"/>
  <c r="K466" i="268"/>
  <c r="K401" i="268"/>
  <c r="K97" i="268"/>
  <c r="K160" i="268"/>
  <c r="K391" i="268"/>
  <c r="K337" i="268"/>
  <c r="K406" i="268"/>
  <c r="K190" i="268"/>
  <c r="K357" i="268"/>
  <c r="K285" i="268"/>
  <c r="K17" i="268"/>
  <c r="K204" i="268"/>
  <c r="K300" i="268"/>
  <c r="K314" i="268"/>
  <c r="K112" i="268"/>
  <c r="K499" i="268"/>
  <c r="K50" i="268"/>
  <c r="K328" i="268"/>
  <c r="K280" i="268"/>
  <c r="K363" i="268"/>
  <c r="K235" i="268"/>
  <c r="K296" i="268"/>
  <c r="K344" i="268"/>
  <c r="L178" i="268"/>
  <c r="L200" i="268"/>
  <c r="L196" i="268"/>
  <c r="L174" i="268"/>
  <c r="L176" i="268"/>
  <c r="L194" i="268"/>
  <c r="L191" i="268"/>
  <c r="L195" i="268"/>
  <c r="L161" i="268"/>
  <c r="L192" i="268"/>
  <c r="L271" i="268"/>
  <c r="L284" i="268"/>
  <c r="L262" i="268"/>
  <c r="L277" i="268"/>
  <c r="L260" i="268"/>
  <c r="L270" i="268"/>
  <c r="L291" i="268"/>
  <c r="L294" i="268"/>
  <c r="L320" i="268"/>
  <c r="L290" i="268"/>
  <c r="L309" i="268"/>
  <c r="L300" i="268"/>
  <c r="L301" i="268"/>
  <c r="L297" i="268"/>
  <c r="L311" i="268"/>
  <c r="F42" i="311"/>
  <c r="E362" i="268" s="1"/>
  <c r="M36" i="316"/>
  <c r="M53" i="316"/>
  <c r="M41" i="315"/>
  <c r="D24" i="311"/>
  <c r="C344" i="268" s="1"/>
  <c r="D73" i="268"/>
  <c r="F16" i="314"/>
  <c r="C70" i="268"/>
  <c r="D75" i="268"/>
  <c r="D10" i="314"/>
  <c r="D47" i="268"/>
  <c r="D174" i="268"/>
  <c r="L12" i="315"/>
  <c r="M30" i="317"/>
  <c r="D25" i="312"/>
  <c r="C385" i="268" s="1"/>
  <c r="C183" i="268"/>
  <c r="D56" i="268"/>
  <c r="E34" i="311"/>
  <c r="D354" i="268" s="1"/>
  <c r="M18" i="306"/>
  <c r="C50" i="268"/>
  <c r="E10" i="306"/>
  <c r="M31" i="306"/>
  <c r="N10" i="316"/>
  <c r="L14" i="315"/>
  <c r="E105" i="268"/>
  <c r="F19" i="314"/>
  <c r="E32" i="314"/>
  <c r="D39" i="314"/>
  <c r="L15" i="284"/>
  <c r="M31" i="315"/>
  <c r="E11" i="306"/>
  <c r="F35" i="314"/>
  <c r="F25" i="304"/>
  <c r="L36" i="284"/>
  <c r="L9" i="306"/>
  <c r="D15" i="311"/>
  <c r="C332" i="268" s="1"/>
  <c r="L44" i="284"/>
  <c r="E25" i="314"/>
  <c r="D187" i="268"/>
  <c r="L19" i="284"/>
  <c r="D30" i="314"/>
  <c r="E37" i="311"/>
  <c r="D357" i="268" s="1"/>
  <c r="D77" i="268"/>
  <c r="F34" i="311"/>
  <c r="D20" i="306"/>
  <c r="M15" i="316"/>
  <c r="E37" i="312"/>
  <c r="D397" i="268" s="1"/>
  <c r="L24" i="284"/>
  <c r="E18" i="312"/>
  <c r="D378" i="268" s="1"/>
  <c r="F26" i="314"/>
  <c r="E11" i="312"/>
  <c r="L10" i="316"/>
  <c r="D182" i="268"/>
  <c r="L15" i="317"/>
  <c r="N36" i="316"/>
  <c r="E81" i="268"/>
  <c r="E95" i="268"/>
  <c r="E16" i="312"/>
  <c r="D376" i="268" s="1"/>
  <c r="E66" i="268"/>
  <c r="N45" i="317"/>
  <c r="N8" i="316"/>
  <c r="L17" i="316"/>
  <c r="L59" i="316"/>
  <c r="L45" i="316"/>
  <c r="L31" i="316"/>
  <c r="N3" i="317"/>
  <c r="L443" i="268"/>
  <c r="L408" i="268"/>
  <c r="L434" i="268"/>
  <c r="L414" i="268"/>
  <c r="L500" i="268"/>
  <c r="L497" i="268"/>
  <c r="K402" i="268"/>
  <c r="K292" i="268"/>
  <c r="K139" i="268"/>
  <c r="K371" i="268"/>
  <c r="K6" i="268"/>
  <c r="K453" i="268"/>
  <c r="K122" i="268"/>
  <c r="L319" i="268"/>
  <c r="N12" i="320"/>
  <c r="N18" i="320"/>
  <c r="N22" i="320"/>
  <c r="N28" i="320"/>
  <c r="N32" i="320"/>
  <c r="N38" i="320"/>
  <c r="N42" i="320"/>
  <c r="M45" i="320"/>
  <c r="M44" i="320"/>
  <c r="M43" i="320"/>
  <c r="M42" i="320"/>
  <c r="M41" i="320"/>
  <c r="M40" i="320"/>
  <c r="M39" i="320"/>
  <c r="M38" i="320"/>
  <c r="M35" i="320"/>
  <c r="M34" i="320"/>
  <c r="M33" i="320"/>
  <c r="M32" i="320"/>
  <c r="M31" i="320"/>
  <c r="M30" i="320"/>
  <c r="M29" i="320"/>
  <c r="M28" i="320"/>
  <c r="M25" i="320"/>
  <c r="M24" i="320"/>
  <c r="M23" i="320"/>
  <c r="M22" i="320"/>
  <c r="M21" i="320"/>
  <c r="M20" i="320"/>
  <c r="M19" i="320"/>
  <c r="M18" i="320"/>
  <c r="M15" i="320"/>
  <c r="M14" i="320"/>
  <c r="M13" i="320"/>
  <c r="M12" i="320"/>
  <c r="M11" i="320"/>
  <c r="M10" i="320"/>
  <c r="M9" i="320"/>
  <c r="M30" i="316"/>
  <c r="M31" i="316"/>
  <c r="M32" i="316"/>
  <c r="M33" i="316"/>
  <c r="M44" i="316"/>
  <c r="M45" i="316"/>
  <c r="M46" i="316"/>
  <c r="M47" i="316"/>
  <c r="M58" i="316"/>
  <c r="M59" i="316"/>
  <c r="M60" i="316"/>
  <c r="M61" i="316"/>
  <c r="M16" i="316"/>
  <c r="M17" i="316"/>
  <c r="M18" i="316"/>
  <c r="M19" i="316"/>
  <c r="L45" i="320"/>
  <c r="L44" i="320"/>
  <c r="L43" i="320"/>
  <c r="L42" i="320"/>
  <c r="L41" i="320"/>
  <c r="L40" i="320"/>
  <c r="L39" i="320"/>
  <c r="L38" i="320"/>
  <c r="L35" i="320"/>
  <c r="L34" i="320"/>
  <c r="L33" i="320"/>
  <c r="L32" i="320"/>
  <c r="L31" i="320"/>
  <c r="L30" i="320"/>
  <c r="L29" i="320"/>
  <c r="L28" i="320"/>
  <c r="L25" i="320"/>
  <c r="L24" i="320"/>
  <c r="L23" i="320"/>
  <c r="L22" i="320"/>
  <c r="L21" i="320"/>
  <c r="L20" i="320"/>
  <c r="L19" i="320"/>
  <c r="L18" i="320"/>
  <c r="L15" i="320"/>
  <c r="L14" i="320"/>
  <c r="L13" i="320"/>
  <c r="L12" i="320"/>
  <c r="L11" i="320"/>
  <c r="L10" i="320"/>
  <c r="L9" i="320"/>
  <c r="N30" i="316"/>
  <c r="N31" i="316"/>
  <c r="N32" i="316"/>
  <c r="N33" i="316"/>
  <c r="N44" i="316"/>
  <c r="N45" i="316"/>
  <c r="N46" i="316"/>
  <c r="N47" i="316"/>
  <c r="N58" i="316"/>
  <c r="N59" i="316"/>
  <c r="N60" i="316"/>
  <c r="N61" i="316"/>
  <c r="N16" i="316"/>
  <c r="N17" i="316"/>
  <c r="N18" i="316"/>
  <c r="N19" i="316"/>
  <c r="K334" i="268"/>
  <c r="L18" i="316"/>
  <c r="L16" i="316"/>
  <c r="L60" i="316"/>
  <c r="L58" i="316"/>
  <c r="L46" i="316"/>
  <c r="L44" i="316"/>
  <c r="L32" i="316"/>
  <c r="L30" i="316"/>
  <c r="N9" i="320"/>
  <c r="N11" i="320"/>
  <c r="N13" i="320"/>
  <c r="N15" i="320"/>
  <c r="N19" i="320"/>
  <c r="N21" i="320"/>
  <c r="N23" i="320"/>
  <c r="N25" i="320"/>
  <c r="N29" i="320"/>
  <c r="N31" i="320"/>
  <c r="N33" i="320"/>
  <c r="N35" i="320"/>
  <c r="N39" i="320"/>
  <c r="N41" i="320"/>
  <c r="N43" i="320"/>
  <c r="N45" i="320"/>
  <c r="L226" i="268"/>
  <c r="M3" i="312"/>
  <c r="L389" i="268"/>
  <c r="K386" i="268"/>
  <c r="K283" i="268"/>
  <c r="K223" i="268"/>
  <c r="K472" i="268"/>
  <c r="K96" i="268"/>
  <c r="K312" i="268"/>
  <c r="K109" i="268"/>
  <c r="K156" i="268"/>
  <c r="K237" i="268"/>
  <c r="K390" i="268"/>
  <c r="K394" i="268"/>
  <c r="K65" i="268"/>
  <c r="K494" i="268"/>
  <c r="K137" i="268"/>
  <c r="K358" i="268"/>
  <c r="K359" i="268"/>
  <c r="K107" i="268"/>
  <c r="K191" i="268"/>
  <c r="K197" i="268"/>
  <c r="K272" i="268"/>
  <c r="K164" i="268"/>
  <c r="K192" i="268"/>
  <c r="K442" i="268"/>
  <c r="K463" i="268"/>
  <c r="K224" i="268"/>
  <c r="K9" i="268"/>
  <c r="K241" i="268"/>
  <c r="K487" i="268"/>
  <c r="K166" i="268"/>
  <c r="K491" i="268"/>
  <c r="K27" i="268"/>
  <c r="K132" i="268"/>
  <c r="K409" i="268"/>
  <c r="K242" i="268"/>
  <c r="K332" i="268"/>
  <c r="K474" i="268"/>
  <c r="K64" i="268"/>
  <c r="K465" i="268"/>
  <c r="K95" i="268"/>
  <c r="K489" i="268"/>
  <c r="K377" i="268"/>
  <c r="K234" i="268"/>
  <c r="K393" i="268"/>
  <c r="K468" i="268"/>
  <c r="K307" i="268"/>
  <c r="K436" i="268"/>
  <c r="K411" i="268"/>
  <c r="K380" i="268"/>
  <c r="K492" i="268"/>
  <c r="K269" i="268"/>
  <c r="K145" i="268"/>
  <c r="K422" i="268"/>
  <c r="K80" i="268"/>
  <c r="K407" i="268"/>
  <c r="K176" i="268"/>
  <c r="K35" i="268"/>
  <c r="K435" i="268"/>
  <c r="K289" i="268"/>
  <c r="K302" i="268"/>
  <c r="K208" i="268"/>
  <c r="K248" i="268"/>
  <c r="K70" i="268"/>
  <c r="K389" i="268"/>
  <c r="L393" i="268"/>
  <c r="L298" i="268"/>
  <c r="L324" i="268"/>
  <c r="L315" i="268"/>
  <c r="L312" i="268"/>
  <c r="L303" i="268"/>
  <c r="L317" i="268"/>
  <c r="L304" i="268"/>
  <c r="L310" i="268"/>
  <c r="K10" i="268"/>
  <c r="K98" i="268"/>
  <c r="K404" i="268"/>
  <c r="K157" i="268"/>
  <c r="K73" i="268"/>
  <c r="K201" i="268"/>
  <c r="K179" i="268"/>
  <c r="K62" i="268"/>
  <c r="K333" i="268"/>
  <c r="K352" i="268"/>
  <c r="K233" i="268"/>
  <c r="K127" i="268"/>
  <c r="K131" i="268"/>
  <c r="K385" i="268"/>
  <c r="K226" i="268"/>
  <c r="K295" i="268"/>
  <c r="K381" i="268"/>
  <c r="K74" i="268"/>
  <c r="K123" i="268"/>
  <c r="K79" i="268"/>
  <c r="K173" i="268"/>
  <c r="K291" i="268"/>
  <c r="K163" i="268"/>
  <c r="K425" i="268"/>
  <c r="K87" i="268"/>
  <c r="K115" i="268"/>
  <c r="K183" i="268"/>
  <c r="K480" i="268"/>
  <c r="K303" i="268"/>
  <c r="K483" i="268"/>
  <c r="K92" i="268"/>
  <c r="K456" i="268"/>
  <c r="K316" i="268"/>
  <c r="K308" i="268"/>
  <c r="K120" i="268"/>
  <c r="K432" i="268"/>
  <c r="K270" i="268"/>
  <c r="K439" i="268"/>
  <c r="K388" i="268"/>
  <c r="K481" i="268"/>
  <c r="K167" i="268"/>
  <c r="K181" i="268"/>
  <c r="K118" i="268"/>
  <c r="K186" i="268"/>
  <c r="K475" i="268"/>
  <c r="K420" i="268"/>
  <c r="K153" i="268"/>
  <c r="K187" i="268"/>
  <c r="K488" i="268"/>
  <c r="K116" i="268"/>
  <c r="K68" i="268"/>
  <c r="K362" i="268"/>
  <c r="K477" i="268"/>
  <c r="K228" i="268"/>
  <c r="K134" i="268"/>
  <c r="K315" i="268"/>
  <c r="K284" i="268"/>
  <c r="K144" i="268"/>
  <c r="K76" i="268"/>
  <c r="K105" i="268"/>
  <c r="K37" i="268"/>
  <c r="K286" i="268"/>
  <c r="K142" i="268"/>
  <c r="L93" i="268"/>
  <c r="L96" i="268"/>
  <c r="L82" i="268"/>
  <c r="L323" i="268"/>
  <c r="L88" i="268"/>
  <c r="L327" i="268"/>
  <c r="L308" i="268"/>
  <c r="L299" i="268"/>
  <c r="L296" i="268"/>
  <c r="L321" i="268"/>
  <c r="L313" i="268"/>
  <c r="L293" i="268"/>
  <c r="L316" i="268"/>
  <c r="L322" i="268"/>
  <c r="K464" i="268"/>
  <c r="K419" i="268"/>
  <c r="K412" i="268"/>
  <c r="K250" i="268"/>
  <c r="K236" i="268"/>
  <c r="K246" i="268"/>
  <c r="K54" i="268"/>
  <c r="K43" i="268"/>
  <c r="K372" i="268"/>
  <c r="K151" i="268"/>
  <c r="K339" i="268"/>
  <c r="K52" i="268"/>
  <c r="K84" i="268"/>
  <c r="K310" i="268"/>
  <c r="K275" i="268"/>
  <c r="K231" i="268"/>
  <c r="K317" i="268"/>
  <c r="K100" i="268"/>
  <c r="K264" i="268"/>
  <c r="K211" i="268"/>
  <c r="K168" i="268"/>
  <c r="K399" i="268"/>
  <c r="K413" i="268"/>
  <c r="K210" i="268"/>
  <c r="K346" i="268"/>
  <c r="K282" i="268"/>
  <c r="K431" i="268"/>
  <c r="K90" i="268"/>
  <c r="K252" i="268"/>
  <c r="K218" i="268"/>
  <c r="K392" i="268"/>
  <c r="K342" i="268"/>
  <c r="K369" i="268"/>
  <c r="K471" i="268"/>
  <c r="K373" i="268"/>
  <c r="K184" i="268"/>
  <c r="K261" i="268"/>
  <c r="K124" i="268"/>
  <c r="K219" i="268"/>
  <c r="K434" i="268"/>
  <c r="K194" i="268"/>
  <c r="K85" i="268"/>
  <c r="K430" i="268"/>
  <c r="K170" i="268"/>
  <c r="K437" i="268"/>
  <c r="K117" i="268"/>
  <c r="K294" i="268"/>
  <c r="K469" i="268"/>
  <c r="K203" i="268"/>
  <c r="K319" i="268"/>
  <c r="K53" i="268"/>
  <c r="K40" i="268"/>
  <c r="K415" i="268"/>
  <c r="K361" i="268"/>
  <c r="K214" i="268"/>
  <c r="K249" i="268"/>
  <c r="K150" i="268"/>
  <c r="K16" i="268"/>
  <c r="K24" i="268"/>
  <c r="K454" i="268"/>
  <c r="K63" i="268"/>
  <c r="K247" i="268"/>
  <c r="L98" i="268"/>
  <c r="L85" i="268"/>
  <c r="L91" i="268"/>
  <c r="L295" i="268"/>
  <c r="C334" i="268" l="1"/>
  <c r="D373" i="268"/>
  <c r="E371" i="268"/>
  <c r="E332" i="268"/>
  <c r="E333" i="268"/>
  <c r="C370" i="268"/>
  <c r="E482" i="268"/>
  <c r="C486" i="268"/>
  <c r="D486" i="268"/>
  <c r="D487" i="268"/>
  <c r="E330" i="268"/>
  <c r="C329" i="268"/>
  <c r="D333" i="268"/>
  <c r="E373" i="268"/>
  <c r="C485" i="268"/>
  <c r="D371" i="268"/>
  <c r="C374" i="268"/>
  <c r="C480" i="268"/>
  <c r="D328" i="268"/>
  <c r="D331" i="268"/>
  <c r="D480" i="268"/>
  <c r="E329" i="268"/>
  <c r="D374" i="268"/>
  <c r="E370" i="268"/>
  <c r="C333" i="268"/>
  <c r="C369" i="268"/>
  <c r="D481" i="268"/>
  <c r="C481" i="268"/>
  <c r="E481" i="268"/>
  <c r="C484" i="268"/>
  <c r="C483" i="268"/>
  <c r="D483" i="268"/>
  <c r="E487" i="268"/>
  <c r="E486" i="268"/>
  <c r="C482" i="268"/>
  <c r="E485" i="268"/>
  <c r="D485" i="268"/>
  <c r="D332" i="268"/>
  <c r="C328" i="268"/>
  <c r="D329" i="268"/>
  <c r="D335" i="268"/>
  <c r="E331" i="268"/>
  <c r="C331" i="268"/>
  <c r="E334" i="268"/>
  <c r="C335" i="268"/>
  <c r="C330" i="268"/>
  <c r="E335" i="268"/>
  <c r="D330" i="268"/>
  <c r="D375" i="268"/>
  <c r="C371" i="268"/>
  <c r="E375" i="268"/>
  <c r="E369" i="268"/>
  <c r="C368" i="268"/>
  <c r="E374" i="268"/>
  <c r="D368" i="268"/>
  <c r="D369" i="268"/>
  <c r="D370" i="268"/>
  <c r="C373" i="268"/>
  <c r="C375" i="268"/>
  <c r="D167" i="268"/>
  <c r="D46" i="268"/>
  <c r="C46" i="268"/>
  <c r="D168" i="268"/>
  <c r="C161" i="268"/>
  <c r="E44" i="268"/>
  <c r="E163" i="268"/>
  <c r="C164" i="268"/>
  <c r="C43" i="268"/>
  <c r="D164" i="268"/>
  <c r="D48" i="268"/>
  <c r="E48" i="268"/>
  <c r="C88" i="268"/>
  <c r="C87" i="268"/>
  <c r="E89" i="268"/>
  <c r="D44" i="268"/>
  <c r="E165" i="268"/>
  <c r="C166" i="268"/>
  <c r="C48" i="268"/>
  <c r="D49" i="268"/>
  <c r="D165" i="268"/>
  <c r="E168" i="268"/>
  <c r="C84" i="268"/>
  <c r="E88" i="268"/>
  <c r="E86" i="268"/>
  <c r="C83" i="268"/>
  <c r="D88" i="268"/>
  <c r="D82" i="268"/>
  <c r="D87" i="268"/>
  <c r="C89" i="268"/>
  <c r="D89" i="268"/>
  <c r="D83" i="268"/>
  <c r="E85" i="268"/>
  <c r="D85" i="268"/>
  <c r="C85" i="268"/>
  <c r="C82" i="268"/>
  <c r="C86" i="268"/>
  <c r="E84" i="268"/>
  <c r="D86" i="268"/>
  <c r="D84" i="268"/>
  <c r="E82" i="268"/>
  <c r="C167" i="268"/>
  <c r="E167" i="268"/>
  <c r="C162" i="268"/>
  <c r="D161" i="268"/>
  <c r="C165" i="268"/>
  <c r="E162" i="268"/>
  <c r="D166" i="268"/>
  <c r="C163" i="268"/>
  <c r="E164" i="268"/>
  <c r="D163" i="268"/>
  <c r="D162" i="268"/>
  <c r="E166" i="268"/>
  <c r="C168" i="268"/>
  <c r="C45" i="268"/>
  <c r="C44" i="268"/>
  <c r="D45" i="268"/>
  <c r="E45" i="268"/>
  <c r="C49" i="268"/>
  <c r="D43" i="268"/>
  <c r="E49" i="268"/>
  <c r="D42" i="268"/>
  <c r="E43" i="268"/>
  <c r="E46" i="268"/>
  <c r="C42" i="268"/>
  <c r="R13" i="307"/>
  <c r="R8" i="307"/>
  <c r="R10" i="307"/>
  <c r="R12" i="307"/>
  <c r="R9" i="307"/>
  <c r="R15" i="307"/>
  <c r="R11" i="307"/>
  <c r="R14" i="307"/>
  <c r="K41" i="307"/>
  <c r="K51" i="307"/>
  <c r="K59" i="307"/>
  <c r="K52" i="307"/>
  <c r="L42" i="307"/>
  <c r="L49" i="307"/>
  <c r="L57" i="307"/>
  <c r="L40" i="307"/>
  <c r="L48" i="307"/>
  <c r="L56" i="307"/>
  <c r="K38" i="307"/>
  <c r="K50" i="307"/>
  <c r="K39" i="307"/>
  <c r="P37" i="307"/>
  <c r="P38" i="307"/>
  <c r="P39" i="307"/>
  <c r="P40" i="307"/>
  <c r="P42" i="307"/>
  <c r="P44" i="307"/>
  <c r="P41" i="307"/>
  <c r="P43" i="307"/>
  <c r="P45" i="307"/>
  <c r="P46" i="307"/>
  <c r="P47" i="307"/>
  <c r="P48" i="307"/>
  <c r="P49" i="307"/>
  <c r="P50" i="307"/>
  <c r="P51" i="307"/>
  <c r="P52" i="307"/>
  <c r="P53" i="307"/>
  <c r="P54" i="307"/>
  <c r="P55" i="307"/>
  <c r="P56" i="307"/>
  <c r="P57" i="307"/>
  <c r="P58" i="307"/>
  <c r="P59" i="307"/>
  <c r="P60" i="307"/>
  <c r="P61" i="307"/>
  <c r="O38" i="307"/>
  <c r="O39" i="307"/>
  <c r="O40" i="307"/>
  <c r="O42" i="307"/>
  <c r="O44" i="307"/>
  <c r="O41" i="307"/>
  <c r="O43" i="307"/>
  <c r="O45" i="307"/>
  <c r="O46" i="307"/>
  <c r="O47" i="307"/>
  <c r="O48" i="307"/>
  <c r="O49" i="307"/>
  <c r="O50" i="307"/>
  <c r="O51" i="307"/>
  <c r="O52" i="307"/>
  <c r="O53" i="307"/>
  <c r="O54" i="307"/>
  <c r="O55" i="307"/>
  <c r="O56" i="307"/>
  <c r="O57" i="307"/>
  <c r="O58" i="307"/>
  <c r="O59" i="307"/>
  <c r="O60" i="307"/>
  <c r="O61" i="307"/>
  <c r="O37" i="307"/>
  <c r="E42" i="268"/>
  <c r="J8" i="307"/>
  <c r="I8" i="307"/>
  <c r="E328" i="268"/>
  <c r="M38" i="307"/>
  <c r="M39" i="307"/>
  <c r="M40" i="307"/>
  <c r="M42" i="307"/>
  <c r="M44" i="307"/>
  <c r="M41" i="307"/>
  <c r="M43" i="307"/>
  <c r="M45" i="307"/>
  <c r="M46" i="307"/>
  <c r="M47" i="307"/>
  <c r="M48" i="307"/>
  <c r="M49" i="307"/>
  <c r="M50" i="307"/>
  <c r="M51" i="307"/>
  <c r="M52" i="307"/>
  <c r="M53" i="307"/>
  <c r="M54" i="307"/>
  <c r="M55" i="307"/>
  <c r="M56" i="307"/>
  <c r="M57" i="307"/>
  <c r="M58" i="307"/>
  <c r="M59" i="307"/>
  <c r="M60" i="307"/>
  <c r="M61" i="307"/>
  <c r="M37" i="307"/>
  <c r="N37" i="307"/>
  <c r="N38" i="307"/>
  <c r="N39" i="307"/>
  <c r="N40" i="307"/>
  <c r="N42" i="307"/>
  <c r="N44" i="307"/>
  <c r="N41" i="307"/>
  <c r="N43" i="307"/>
  <c r="N45" i="307"/>
  <c r="N46" i="307"/>
  <c r="N47" i="307"/>
  <c r="N48" i="307"/>
  <c r="N49" i="307"/>
  <c r="N50" i="307"/>
  <c r="N51" i="307"/>
  <c r="N52" i="307"/>
  <c r="N53" i="307"/>
  <c r="N54" i="307"/>
  <c r="N55" i="307"/>
  <c r="N56" i="307"/>
  <c r="N57" i="307"/>
  <c r="N58" i="307"/>
  <c r="N59" i="307"/>
  <c r="N60" i="307"/>
  <c r="N61" i="307"/>
  <c r="K42" i="307"/>
  <c r="K49" i="307"/>
  <c r="K57" i="307"/>
  <c r="K48" i="307"/>
  <c r="L39" i="307"/>
  <c r="L47" i="307"/>
  <c r="L55" i="307"/>
  <c r="L38" i="307"/>
  <c r="L46" i="307"/>
  <c r="L54" i="307"/>
  <c r="K37" i="307"/>
  <c r="K46" i="307"/>
  <c r="K60" i="307"/>
  <c r="E83" i="268"/>
  <c r="G9" i="307"/>
  <c r="H8" i="307"/>
  <c r="G8" i="307"/>
  <c r="H9" i="307"/>
  <c r="E161" i="268"/>
  <c r="K8" i="307"/>
  <c r="L8" i="307"/>
  <c r="Q8" i="307"/>
  <c r="K47" i="307"/>
  <c r="K55" i="307"/>
  <c r="K40" i="307"/>
  <c r="L37" i="307"/>
  <c r="L45" i="307"/>
  <c r="L53" i="307"/>
  <c r="L61" i="307"/>
  <c r="L43" i="307"/>
  <c r="L52" i="307"/>
  <c r="L60" i="307"/>
  <c r="K43" i="307"/>
  <c r="K58" i="307"/>
  <c r="T37" i="307"/>
  <c r="T38" i="307"/>
  <c r="T39" i="307"/>
  <c r="T40" i="307"/>
  <c r="T42" i="307"/>
  <c r="T44" i="307"/>
  <c r="T41" i="307"/>
  <c r="T43" i="307"/>
  <c r="T45" i="307"/>
  <c r="T46" i="307"/>
  <c r="T47" i="307"/>
  <c r="T48" i="307"/>
  <c r="T49" i="307"/>
  <c r="T50" i="307"/>
  <c r="T51" i="307"/>
  <c r="T52" i="307"/>
  <c r="T53" i="307"/>
  <c r="T54" i="307"/>
  <c r="T55" i="307"/>
  <c r="T56" i="307"/>
  <c r="T57" i="307"/>
  <c r="T58" i="307"/>
  <c r="T59" i="307"/>
  <c r="T60" i="307"/>
  <c r="T61" i="307"/>
  <c r="S38" i="307"/>
  <c r="S39" i="307"/>
  <c r="S40" i="307"/>
  <c r="S42" i="307"/>
  <c r="S44" i="307"/>
  <c r="S41" i="307"/>
  <c r="S43" i="307"/>
  <c r="S45" i="307"/>
  <c r="S46" i="307"/>
  <c r="S47" i="307"/>
  <c r="S48" i="307"/>
  <c r="S49" i="307"/>
  <c r="S50" i="307"/>
  <c r="S51" i="307"/>
  <c r="S52" i="307"/>
  <c r="S53" i="307"/>
  <c r="S54" i="307"/>
  <c r="S55" i="307"/>
  <c r="S56" i="307"/>
  <c r="S57" i="307"/>
  <c r="S58" i="307"/>
  <c r="S59" i="307"/>
  <c r="S60" i="307"/>
  <c r="S61" i="307"/>
  <c r="S37" i="307"/>
  <c r="K45" i="307"/>
  <c r="K53" i="307"/>
  <c r="K61" i="307"/>
  <c r="K56" i="307"/>
  <c r="L41" i="307"/>
  <c r="L51" i="307"/>
  <c r="L59" i="307"/>
  <c r="L44" i="307"/>
  <c r="L50" i="307"/>
  <c r="L58" i="307"/>
  <c r="K44" i="307"/>
  <c r="K54" i="307"/>
  <c r="E480" i="268"/>
  <c r="Y46" i="307"/>
  <c r="Y48" i="307"/>
  <c r="Y50" i="307"/>
  <c r="Y52" i="307"/>
  <c r="Y54" i="307"/>
  <c r="Y56" i="307"/>
  <c r="Y58" i="307"/>
  <c r="Y60" i="307"/>
  <c r="Y45" i="307"/>
  <c r="Y47" i="307"/>
  <c r="Y49" i="307"/>
  <c r="Y51" i="307"/>
  <c r="Y53" i="307"/>
  <c r="Y55" i="307"/>
  <c r="Y57" i="307"/>
  <c r="Y59" i="307"/>
  <c r="Y61" i="307"/>
  <c r="E90" i="268"/>
  <c r="H10" i="307"/>
  <c r="H13" i="307"/>
  <c r="H12" i="307"/>
  <c r="H16" i="307"/>
  <c r="H18" i="307"/>
  <c r="H20" i="307"/>
  <c r="H22" i="307"/>
  <c r="H24" i="307"/>
  <c r="H26" i="307"/>
  <c r="H28" i="307"/>
  <c r="H30" i="307"/>
  <c r="H32" i="307"/>
  <c r="G10" i="307"/>
  <c r="G12" i="307"/>
  <c r="G18" i="307"/>
  <c r="G22" i="307"/>
  <c r="G26" i="307"/>
  <c r="G30" i="307"/>
  <c r="H11" i="307"/>
  <c r="H15" i="307"/>
  <c r="H17" i="307"/>
  <c r="H21" i="307"/>
  <c r="H25" i="307"/>
  <c r="H29" i="307"/>
  <c r="G11" i="307"/>
  <c r="G15" i="307"/>
  <c r="G14" i="307"/>
  <c r="G17" i="307"/>
  <c r="G19" i="307"/>
  <c r="G21" i="307"/>
  <c r="G23" i="307"/>
  <c r="G25" i="307"/>
  <c r="G27" i="307"/>
  <c r="G29" i="307"/>
  <c r="G31" i="307"/>
  <c r="G13" i="307"/>
  <c r="G16" i="307"/>
  <c r="G20" i="307"/>
  <c r="G24" i="307"/>
  <c r="G28" i="307"/>
  <c r="G32" i="307"/>
  <c r="H14" i="307"/>
  <c r="H19" i="307"/>
  <c r="H23" i="307"/>
  <c r="H27" i="307"/>
  <c r="H31" i="307"/>
  <c r="Q23" i="307"/>
  <c r="R18" i="307"/>
  <c r="Q10" i="307"/>
  <c r="Q26" i="307"/>
  <c r="R28" i="307"/>
  <c r="R25" i="307"/>
  <c r="Q17" i="307"/>
  <c r="R32" i="307"/>
  <c r="R27" i="307"/>
  <c r="Q19" i="307"/>
  <c r="R30" i="307"/>
  <c r="Q22" i="307"/>
  <c r="R20" i="307"/>
  <c r="Q28" i="307"/>
  <c r="R21" i="307"/>
  <c r="Q15" i="307"/>
  <c r="Q29" i="307"/>
  <c r="R24" i="307"/>
  <c r="Q32" i="307"/>
  <c r="R23" i="307"/>
  <c r="Q14" i="307"/>
  <c r="Q31" i="307"/>
  <c r="R26" i="307"/>
  <c r="Q18" i="307"/>
  <c r="Q20" i="307"/>
  <c r="R17" i="307"/>
  <c r="Q9" i="307"/>
  <c r="Q25" i="307"/>
  <c r="R16" i="307"/>
  <c r="Q24" i="307"/>
  <c r="R19" i="307"/>
  <c r="Q11" i="307"/>
  <c r="Q27" i="307"/>
  <c r="R22" i="307"/>
  <c r="Q12" i="307"/>
  <c r="Q30" i="307"/>
  <c r="Q13" i="307"/>
  <c r="R29" i="307"/>
  <c r="Q21" i="307"/>
  <c r="Q16" i="307"/>
  <c r="R31" i="307"/>
  <c r="L25" i="268"/>
  <c r="L34" i="268"/>
  <c r="L27" i="268"/>
  <c r="L41" i="268"/>
  <c r="L11" i="268"/>
  <c r="L20" i="268"/>
  <c r="L22" i="268"/>
  <c r="L24" i="268"/>
  <c r="L32" i="268"/>
  <c r="L21" i="268"/>
  <c r="L36" i="268"/>
  <c r="L26" i="268"/>
  <c r="L35" i="268"/>
  <c r="L15" i="268"/>
  <c r="L12" i="268"/>
  <c r="L16" i="268"/>
  <c r="L5" i="268"/>
  <c r="L31" i="268"/>
  <c r="L37" i="268"/>
  <c r="L8" i="268"/>
  <c r="L28" i="268"/>
  <c r="L13" i="268"/>
  <c r="L4" i="268"/>
  <c r="L23" i="268"/>
  <c r="L29" i="268"/>
  <c r="L19" i="268"/>
  <c r="L6" i="268"/>
  <c r="L38" i="268"/>
  <c r="L9" i="268"/>
  <c r="L33" i="268"/>
  <c r="L18" i="268"/>
  <c r="L3" i="268"/>
  <c r="L30" i="268"/>
  <c r="L39" i="268"/>
  <c r="L40" i="268"/>
  <c r="L17" i="268"/>
  <c r="L7" i="268"/>
  <c r="L14" i="268"/>
  <c r="K30" i="307"/>
  <c r="L23" i="307"/>
  <c r="K32" i="307"/>
  <c r="L10" i="307"/>
  <c r="K12" i="307"/>
  <c r="L24" i="307"/>
  <c r="I28" i="307"/>
  <c r="K24" i="307"/>
  <c r="L12" i="307"/>
  <c r="K27" i="307"/>
  <c r="K9" i="307"/>
  <c r="K11" i="307"/>
  <c r="L31" i="307"/>
  <c r="J31" i="307"/>
  <c r="K28" i="307"/>
  <c r="J26" i="307"/>
  <c r="L29" i="307"/>
  <c r="J16" i="307"/>
  <c r="I14" i="307"/>
  <c r="K23" i="307"/>
  <c r="L25" i="307"/>
  <c r="L18" i="307"/>
  <c r="L20" i="307"/>
  <c r="E368" i="268"/>
  <c r="I18" i="307"/>
  <c r="I25" i="307"/>
  <c r="I16" i="307"/>
  <c r="J27" i="307"/>
  <c r="J32" i="307"/>
  <c r="I10" i="307"/>
  <c r="L13" i="307"/>
  <c r="L32" i="307"/>
  <c r="K22" i="307"/>
  <c r="J11" i="307"/>
  <c r="I20" i="307"/>
  <c r="I29" i="307"/>
  <c r="J12" i="307"/>
  <c r="L22" i="307"/>
  <c r="K25" i="307"/>
  <c r="J29" i="307"/>
  <c r="J17" i="307"/>
  <c r="L28" i="307"/>
  <c r="K15" i="307"/>
  <c r="L15" i="307"/>
  <c r="J13" i="307"/>
  <c r="L26" i="307"/>
  <c r="K21" i="307"/>
  <c r="K16" i="307"/>
  <c r="I23" i="307"/>
  <c r="I24" i="307"/>
  <c r="I12" i="307"/>
  <c r="L27" i="307"/>
  <c r="K29" i="307"/>
  <c r="I30" i="307"/>
  <c r="J20" i="307"/>
  <c r="K14" i="307"/>
  <c r="L30" i="307"/>
  <c r="L17" i="307"/>
  <c r="K31" i="307"/>
  <c r="L14" i="307"/>
  <c r="E87" i="268"/>
  <c r="E196" i="268"/>
  <c r="K18" i="307"/>
  <c r="L19" i="307"/>
  <c r="K17" i="307"/>
  <c r="K26" i="307"/>
  <c r="K20" i="307"/>
  <c r="L11" i="307"/>
  <c r="L21" i="307"/>
  <c r="L16" i="307"/>
  <c r="K19" i="307"/>
  <c r="K10" i="307"/>
  <c r="L9" i="307"/>
  <c r="E56" i="268"/>
  <c r="J14" i="307"/>
  <c r="I15" i="307"/>
  <c r="J15" i="307"/>
  <c r="I32" i="307"/>
  <c r="I21" i="307"/>
  <c r="J24" i="307"/>
  <c r="I31" i="307"/>
  <c r="I13" i="307"/>
  <c r="I26" i="307"/>
  <c r="J22" i="307"/>
  <c r="J19" i="307"/>
  <c r="I11" i="307"/>
  <c r="I19" i="307"/>
  <c r="I27" i="307"/>
  <c r="J18" i="307"/>
  <c r="J25" i="307"/>
  <c r="J28" i="307"/>
  <c r="J21" i="307"/>
  <c r="J30" i="307"/>
  <c r="I22" i="307"/>
  <c r="I17" i="307"/>
  <c r="J9" i="307"/>
  <c r="I9" i="307"/>
  <c r="J10" i="307"/>
  <c r="J23" i="307"/>
  <c r="K13" i="307"/>
  <c r="E354" i="268"/>
  <c r="U45" i="307" l="1"/>
  <c r="U46" i="307"/>
  <c r="U47" i="307"/>
  <c r="U48" i="307"/>
  <c r="U49" i="307"/>
  <c r="U50" i="307"/>
  <c r="U51" i="307"/>
  <c r="U52" i="307"/>
  <c r="U53" i="307"/>
  <c r="U54" i="307"/>
  <c r="U55" i="307"/>
  <c r="U56" i="307"/>
  <c r="U57" i="307"/>
  <c r="U58" i="307"/>
  <c r="U59" i="307"/>
  <c r="U60" i="307"/>
  <c r="U61" i="307"/>
  <c r="X37" i="307"/>
  <c r="X38" i="307"/>
  <c r="X39" i="307"/>
  <c r="X40" i="307"/>
  <c r="X42" i="307"/>
  <c r="X44" i="307"/>
  <c r="X41" i="307"/>
  <c r="X43" i="307"/>
  <c r="V45" i="307"/>
  <c r="V46" i="307"/>
  <c r="V47" i="307"/>
  <c r="V48" i="307"/>
  <c r="V49" i="307"/>
  <c r="V50" i="307"/>
  <c r="V51" i="307"/>
  <c r="V52" i="307"/>
  <c r="V53" i="307"/>
  <c r="V54" i="307"/>
  <c r="V55" i="307"/>
  <c r="V56" i="307"/>
  <c r="V57" i="307"/>
  <c r="V58" i="307"/>
  <c r="V59" i="307"/>
  <c r="V60" i="307"/>
  <c r="V61" i="307"/>
  <c r="V8" i="307"/>
  <c r="U8" i="307"/>
  <c r="V10" i="307"/>
  <c r="W10" i="307" s="1"/>
  <c r="W39" i="307" s="1"/>
  <c r="V13" i="307"/>
  <c r="W13" i="307" s="1"/>
  <c r="W44" i="307" s="1"/>
  <c r="V12" i="307"/>
  <c r="W12" i="307" s="1"/>
  <c r="W42" i="307" s="1"/>
  <c r="V16" i="307"/>
  <c r="V18" i="307"/>
  <c r="V20" i="307"/>
  <c r="V22" i="307"/>
  <c r="V24" i="307"/>
  <c r="V26" i="307"/>
  <c r="V28" i="307"/>
  <c r="V30" i="307"/>
  <c r="V32" i="307"/>
  <c r="V11" i="307"/>
  <c r="W11" i="307" s="1"/>
  <c r="W40" i="307" s="1"/>
  <c r="V17" i="307"/>
  <c r="V21" i="307"/>
  <c r="V25" i="307"/>
  <c r="V31" i="307"/>
  <c r="U9" i="307"/>
  <c r="U15" i="307"/>
  <c r="U19" i="307"/>
  <c r="U23" i="307"/>
  <c r="U27" i="307"/>
  <c r="U29" i="307"/>
  <c r="U10" i="307"/>
  <c r="U13" i="307"/>
  <c r="U12" i="307"/>
  <c r="U16" i="307"/>
  <c r="U18" i="307"/>
  <c r="U20" i="307"/>
  <c r="U22" i="307"/>
  <c r="U24" i="307"/>
  <c r="U26" i="307"/>
  <c r="U28" i="307"/>
  <c r="U30" i="307"/>
  <c r="U32" i="307"/>
  <c r="V9" i="307"/>
  <c r="W9" i="307" s="1"/>
  <c r="W38" i="307" s="1"/>
  <c r="V15" i="307"/>
  <c r="W15" i="307" s="1"/>
  <c r="W43" i="307" s="1"/>
  <c r="V14" i="307"/>
  <c r="W14" i="307" s="1"/>
  <c r="W41" i="307" s="1"/>
  <c r="V19" i="307"/>
  <c r="V23" i="307"/>
  <c r="V27" i="307"/>
  <c r="V29" i="307"/>
  <c r="U11" i="307"/>
  <c r="U14" i="307"/>
  <c r="U17" i="307"/>
  <c r="U21" i="307"/>
  <c r="U25" i="307"/>
  <c r="U31" i="307"/>
  <c r="Y43" i="307" l="1"/>
  <c r="Y44" i="307"/>
  <c r="Y41" i="307"/>
  <c r="W8" i="307"/>
  <c r="W37" i="307" s="1"/>
  <c r="Y37" i="307" s="1"/>
  <c r="Y40" i="307"/>
  <c r="Y42" i="307"/>
  <c r="Y39" i="307"/>
  <c r="Y38" i="307"/>
</calcChain>
</file>

<file path=xl/sharedStrings.xml><?xml version="1.0" encoding="utf-8"?>
<sst xmlns="http://schemas.openxmlformats.org/spreadsheetml/2006/main" count="7759" uniqueCount="1374">
  <si>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</si>
  <si>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</si>
  <si>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</si>
  <si>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</si>
  <si>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</si>
  <si>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</si>
  <si>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</si>
  <si>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</si>
  <si>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</si>
  <si>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</si>
  <si>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</si>
  <si>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</si>
  <si>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</si>
  <si>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</si>
  <si>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</si>
  <si>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</si>
  <si>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</si>
  <si>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</si>
  <si>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</si>
  <si>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</si>
  <si>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</si>
  <si>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</si>
  <si>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</si>
  <si>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</si>
  <si>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</si>
  <si>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</si>
  <si>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</si>
  <si>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</si>
  <si>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</si>
  <si>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</si>
  <si>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</si>
  <si>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</si>
  <si>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</si>
  <si>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</si>
  <si>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</si>
  <si>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</si>
  <si>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</si>
  <si>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</si>
  <si>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</si>
  <si>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</si>
  <si>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</si>
  <si>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</si>
  <si>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</si>
  <si>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</si>
  <si>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</si>
  <si>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</si>
  <si>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</si>
  <si>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</si>
  <si>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</si>
  <si>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</si>
  <si>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</si>
  <si>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</si>
  <si>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</si>
  <si>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</si>
  <si>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</si>
  <si>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</si>
  <si>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</si>
  <si>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</si>
  <si>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</si>
  <si>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</si>
  <si>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</si>
  <si>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</si>
  <si>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</si>
  <si>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</si>
  <si>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</si>
  <si>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</si>
  <si>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</si>
  <si>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</si>
  <si>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</si>
  <si>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</si>
  <si>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</si>
  <si>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</si>
  <si>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</si>
  <si>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</si>
  <si>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</si>
  <si>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</si>
  <si>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</si>
  <si>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</si>
  <si>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</si>
  <si>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</si>
  <si>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</si>
  <si>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</si>
  <si>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</si>
  <si>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</si>
  <si>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</si>
  <si>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</si>
  <si>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</si>
  <si>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</si>
  <si>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</si>
  <si>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</si>
  <si>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</si>
  <si>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</si>
  <si>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</si>
  <si>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</si>
  <si>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</si>
  <si>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</si>
  <si>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</si>
  <si>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</si>
  <si>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</si>
  <si>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</si>
  <si>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</si>
  <si>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</si>
  <si>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</si>
  <si>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</si>
  <si>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</si>
  <si>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</si>
  <si>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</si>
  <si>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</si>
  <si>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</si>
  <si>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</si>
  <si>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</si>
  <si>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</si>
  <si>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</si>
  <si>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</si>
  <si>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</si>
  <si>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</si>
  <si>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</si>
  <si>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</si>
  <si>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</si>
  <si>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</si>
  <si>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</si>
  <si>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</si>
  <si>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</si>
  <si>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</si>
  <si>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</si>
  <si>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</si>
  <si>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</si>
  <si>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</si>
  <si>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</si>
  <si>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</si>
  <si>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</si>
  <si>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</si>
  <si>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</si>
  <si>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</si>
  <si>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</si>
  <si>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</si>
  <si>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</si>
  <si>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</si>
  <si>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</si>
  <si>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</si>
  <si>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</si>
  <si>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</si>
  <si>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</si>
  <si>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</si>
  <si>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</si>
  <si>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</si>
  <si>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</si>
  <si>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</si>
  <si>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</si>
  <si>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</si>
  <si>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</si>
  <si>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</si>
  <si>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</si>
  <si>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</si>
  <si>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</si>
  <si>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</si>
  <si>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</si>
  <si>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</si>
  <si>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</si>
  <si>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</si>
  <si>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</si>
  <si>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</si>
  <si>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</si>
  <si>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</si>
  <si>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</si>
  <si>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</si>
  <si>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</si>
  <si>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</si>
  <si>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</si>
  <si>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</si>
  <si>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</si>
  <si>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</si>
  <si>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</si>
  <si>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</si>
  <si>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</si>
  <si>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</si>
  <si>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</si>
  <si>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</si>
  <si>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</si>
  <si>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</si>
  <si>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</si>
  <si>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</si>
  <si>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</si>
  <si>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</si>
  <si>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</si>
  <si>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</si>
  <si>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</si>
  <si>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</si>
  <si>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</si>
  <si>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</si>
  <si>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</si>
  <si>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</si>
  <si>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</si>
  <si>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</si>
  <si>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</si>
  <si>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</si>
  <si>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</si>
  <si>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</si>
  <si>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</si>
  <si>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</si>
  <si>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</si>
  <si>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</si>
  <si>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</si>
  <si>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</si>
  <si>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</si>
  <si>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</si>
  <si>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</si>
  <si>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</si>
  <si>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</si>
  <si>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</si>
  <si>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</si>
  <si>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</si>
  <si>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</si>
  <si>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</si>
  <si>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</si>
  <si>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</si>
  <si>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</si>
  <si>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</si>
  <si>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</si>
  <si>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</si>
  <si>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</si>
  <si>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</si>
  <si>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</si>
  <si>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</si>
  <si>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</si>
  <si>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</si>
  <si>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</si>
  <si>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</si>
  <si>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</si>
  <si>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</si>
  <si>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</si>
  <si>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</si>
  <si>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</si>
  <si>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</si>
  <si>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</si>
  <si>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</si>
  <si>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</si>
  <si>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</si>
  <si>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</si>
  <si>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</si>
  <si>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</si>
  <si>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</si>
  <si>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</si>
  <si>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</si>
  <si>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</si>
  <si>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</si>
  <si>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</si>
  <si>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</si>
  <si>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</si>
  <si>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</si>
  <si>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</si>
  <si>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</si>
  <si>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</si>
  <si>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</si>
  <si>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</si>
  <si>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</si>
  <si>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</si>
  <si>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</si>
  <si>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</si>
  <si>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</si>
  <si>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</si>
  <si>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</si>
  <si>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</si>
  <si>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</si>
  <si>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</si>
  <si>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</si>
  <si>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</si>
  <si>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</si>
  <si>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</si>
  <si>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</si>
  <si>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</si>
  <si>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</si>
  <si>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</si>
  <si>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</si>
  <si>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</si>
  <si>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</si>
  <si>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</si>
  <si>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</si>
  <si>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</si>
  <si>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</si>
  <si>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</si>
  <si>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</si>
  <si>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</si>
  <si>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</si>
  <si>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</si>
  <si>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</si>
  <si>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</si>
  <si>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</si>
  <si>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</si>
  <si>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</si>
  <si>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</si>
  <si>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Genel Puan Durumu</t>
  </si>
  <si>
    <t>100 METRE</t>
  </si>
  <si>
    <t>Start Kontrol</t>
  </si>
  <si>
    <t>YÜKSEK ATLAMA</t>
  </si>
  <si>
    <t>800 METRE</t>
  </si>
  <si>
    <t>UZUN ATLAMA</t>
  </si>
  <si>
    <t>SIRA</t>
  </si>
  <si>
    <t>1.GÜN PUAN</t>
  </si>
  <si>
    <t>2.GÜN PUAN</t>
  </si>
  <si>
    <t>GENEL PUAN</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</si>
  <si>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</si>
  <si>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</si>
  <si>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</si>
  <si>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</si>
  <si>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</si>
  <si>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</si>
  <si>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</si>
  <si>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</si>
  <si>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</si>
  <si>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</si>
  <si>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</si>
  <si>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</si>
  <si>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</si>
  <si>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</si>
  <si>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</si>
  <si>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</si>
  <si>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</si>
  <si>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</si>
  <si>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</si>
  <si>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</si>
  <si>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</si>
  <si>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</si>
  <si>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</si>
  <si>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</si>
  <si>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</si>
  <si>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</si>
  <si>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</si>
  <si>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</si>
  <si>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</si>
  <si>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</si>
  <si>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</si>
  <si>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</si>
  <si>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</si>
  <si>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</si>
  <si>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</si>
  <si>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</si>
  <si>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</si>
  <si>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</si>
  <si>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</si>
  <si>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</si>
  <si>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</si>
  <si>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</si>
  <si>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</si>
  <si>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</si>
  <si>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</si>
  <si>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</si>
  <si>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</si>
  <si>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</si>
  <si>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</si>
  <si>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</si>
  <si>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</si>
  <si>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</si>
  <si>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1500M</t>
  </si>
  <si>
    <t>Gülle Atma</t>
  </si>
  <si>
    <t>GÜLLE</t>
  </si>
  <si>
    <t>DİSK</t>
  </si>
  <si>
    <t>CİRİT</t>
  </si>
  <si>
    <t>Disk Atma</t>
  </si>
  <si>
    <t>Cirit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</si>
  <si>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</si>
  <si>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</si>
  <si>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</si>
  <si>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</si>
  <si>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</si>
  <si>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</si>
  <si>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</si>
  <si>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</si>
  <si>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</si>
  <si>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</si>
  <si>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</si>
  <si>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</si>
  <si>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</si>
  <si>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</si>
  <si>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</si>
  <si>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</si>
  <si>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</si>
  <si>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</si>
  <si>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</si>
  <si>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</si>
  <si>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</si>
  <si>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</si>
  <si>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</si>
  <si>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</si>
  <si>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</si>
  <si>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DİSK-26</t>
  </si>
  <si>
    <t>DİSK-27</t>
  </si>
  <si>
    <t>DİSK-28</t>
  </si>
  <si>
    <t>DİSK-29</t>
  </si>
  <si>
    <t>DİSK-30</t>
  </si>
  <si>
    <t>DİSK-31</t>
  </si>
  <si>
    <t>DİSK-32</t>
  </si>
  <si>
    <t>DİSK-33</t>
  </si>
  <si>
    <t>DİSK-34</t>
  </si>
  <si>
    <t>DİSK-35</t>
  </si>
  <si>
    <t>DİSK-36</t>
  </si>
  <si>
    <t>DİSK-37</t>
  </si>
  <si>
    <t>DİSK-38</t>
  </si>
  <si>
    <t>DİSK-39</t>
  </si>
  <si>
    <t>DİSK-40</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</si>
  <si>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</si>
  <si>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</si>
  <si>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</si>
  <si>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</si>
  <si>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</si>
  <si>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</si>
  <si>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</si>
  <si>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</si>
  <si>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</si>
  <si>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</si>
  <si>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</si>
  <si>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</si>
  <si>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</si>
  <si>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</si>
  <si>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</si>
  <si>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</si>
  <si>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</si>
  <si>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</si>
  <si>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</si>
  <si>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</si>
  <si>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</si>
  <si>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</si>
  <si>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</si>
  <si>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</si>
  <si>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</si>
  <si>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CİRİT-26</t>
  </si>
  <si>
    <t>CİRİT-27</t>
  </si>
  <si>
    <t>CİRİT-28</t>
  </si>
  <si>
    <t>CİRİT-29</t>
  </si>
  <si>
    <t>CİRİT-30</t>
  </si>
  <si>
    <t>CİRİT-31</t>
  </si>
  <si>
    <t>CİRİT-32</t>
  </si>
  <si>
    <t>CİRİT-33</t>
  </si>
  <si>
    <t>CİRİT-34</t>
  </si>
  <si>
    <t>CİRİT-35</t>
  </si>
  <si>
    <t>CİRİT-36</t>
  </si>
  <si>
    <t>CİRİT-37</t>
  </si>
  <si>
    <t>CİRİT-38</t>
  </si>
  <si>
    <t>CİRİT-39</t>
  </si>
  <si>
    <t>CİRİT-40</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</si>
  <si>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</si>
  <si>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</si>
  <si>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</si>
  <si>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</si>
  <si>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</si>
  <si>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</si>
  <si>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</si>
  <si>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</si>
  <si>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</si>
  <si>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</si>
  <si>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</si>
  <si>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</si>
  <si>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</si>
  <si>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</si>
  <si>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</si>
  <si>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</si>
  <si>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</si>
  <si>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</si>
  <si>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</si>
  <si>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</si>
  <si>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</si>
  <si>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</si>
  <si>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</si>
  <si>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</si>
  <si>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</si>
  <si>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</si>
  <si>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</si>
  <si>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</si>
  <si>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</si>
  <si>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</si>
  <si>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</si>
  <si>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</si>
  <si>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</si>
  <si>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</si>
  <si>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</si>
  <si>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</si>
  <si>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</si>
  <si>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</si>
  <si>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</si>
  <si>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</si>
  <si>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</si>
  <si>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</si>
  <si>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DİSK ATMA</t>
  </si>
  <si>
    <t>CİRİT ATMA</t>
  </si>
  <si>
    <t>GENEL PUAN TABLOSU 1.GÜN</t>
  </si>
  <si>
    <t>GENEL PUAN TABLOSU 2.GÜN</t>
  </si>
  <si>
    <t>200M</t>
  </si>
  <si>
    <t>400M</t>
  </si>
  <si>
    <t>300M.ENG</t>
  </si>
  <si>
    <t>ÜÇADIM</t>
  </si>
  <si>
    <t>SIRIK</t>
  </si>
  <si>
    <t>400 METRE</t>
  </si>
  <si>
    <t>400M-1-7</t>
  </si>
  <si>
    <t>400M-1-8</t>
  </si>
  <si>
    <t>400M-2-7</t>
  </si>
  <si>
    <t>400M-2-8</t>
  </si>
  <si>
    <t>400M-3-7</t>
  </si>
  <si>
    <t>400M-3-8</t>
  </si>
  <si>
    <t>400M-4-7</t>
  </si>
  <si>
    <t>400M-4-8</t>
  </si>
  <si>
    <t>SIRIKLA ATLAMA</t>
  </si>
  <si>
    <t>400 Metre</t>
  </si>
  <si>
    <t>Sırıkla Atlama</t>
  </si>
  <si>
    <t>200 Metre</t>
  </si>
  <si>
    <t>ÜÇADIM ATLAMA</t>
  </si>
  <si>
    <t>300 METRE ENGELLİ</t>
  </si>
  <si>
    <t>200 METRE</t>
  </si>
  <si>
    <t>SIRIK-1</t>
  </si>
  <si>
    <t>SIRIK-2</t>
  </si>
  <si>
    <t>SIRIK-3</t>
  </si>
  <si>
    <t>SIRIK-4</t>
  </si>
  <si>
    <t>SIRIK-5</t>
  </si>
  <si>
    <t>SIRIK-6</t>
  </si>
  <si>
    <t>SIRIK-7</t>
  </si>
  <si>
    <t>SIRIK-8</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</si>
  <si>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</si>
  <si>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</si>
  <si>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</si>
  <si>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</si>
  <si>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</si>
  <si>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</si>
  <si>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</si>
  <si>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</si>
  <si>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</si>
  <si>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</si>
  <si>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</si>
  <si>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</si>
  <si>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</si>
  <si>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</si>
  <si>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</si>
  <si>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</si>
  <si>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</si>
  <si>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</si>
  <si>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</si>
  <si>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</si>
  <si>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</si>
  <si>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</si>
  <si>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</si>
  <si>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</si>
  <si>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</si>
  <si>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</si>
  <si>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</si>
  <si>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</si>
  <si>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</si>
  <si>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</si>
  <si>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</si>
  <si>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</si>
  <si>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</si>
  <si>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</si>
  <si>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</si>
  <si>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</si>
  <si>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</si>
  <si>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</si>
  <si>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</si>
  <si>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</si>
  <si>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</si>
  <si>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</si>
  <si>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</si>
  <si>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</si>
  <si>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</si>
  <si>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</si>
  <si>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</si>
  <si>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</si>
  <si>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</si>
  <si>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</si>
  <si>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</si>
  <si>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</si>
  <si>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200M-2-7</t>
  </si>
  <si>
    <t>200M-2-8</t>
  </si>
  <si>
    <t>200M-3-7</t>
  </si>
  <si>
    <t>200M-3-8</t>
  </si>
  <si>
    <t>200M-4-7</t>
  </si>
  <si>
    <t>200M-4-8</t>
  </si>
  <si>
    <t>PİST</t>
  </si>
  <si>
    <t>ARA DERECE</t>
  </si>
  <si>
    <t>3000 Metre</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</si>
  <si>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</si>
  <si>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</si>
  <si>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</si>
  <si>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</si>
  <si>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</si>
  <si>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</si>
  <si>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</si>
  <si>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</si>
  <si>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</si>
  <si>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</si>
  <si>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</si>
  <si>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</si>
  <si>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</si>
  <si>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</si>
  <si>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</si>
  <si>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</si>
  <si>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</si>
  <si>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</si>
  <si>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</si>
  <si>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</si>
  <si>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</si>
  <si>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</si>
  <si>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</si>
  <si>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</si>
  <si>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</si>
  <si>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</si>
  <si>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</si>
  <si>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</si>
  <si>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</si>
  <si>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</si>
  <si>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</si>
  <si>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</si>
  <si>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</si>
  <si>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</si>
  <si>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</si>
  <si>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</si>
  <si>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</si>
  <si>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3000M-4-1</t>
  </si>
  <si>
    <t>3000M-4-2</t>
  </si>
  <si>
    <t>3000M-4-3</t>
  </si>
  <si>
    <t>3000M-4-4</t>
  </si>
  <si>
    <t>3000M-4-5</t>
  </si>
  <si>
    <t>3000M-4-6</t>
  </si>
  <si>
    <t>3000M-4-7</t>
  </si>
  <si>
    <t>3000M-4-8</t>
  </si>
  <si>
    <t>3000M-4-9</t>
  </si>
  <si>
    <t>3000M-4-10</t>
  </si>
  <si>
    <t>3000M-4-11</t>
  </si>
  <si>
    <t>3000M-4-12</t>
  </si>
  <si>
    <t>3000 METRE</t>
  </si>
  <si>
    <t>110 Metre Engelli</t>
  </si>
  <si>
    <t>110M.ENG</t>
  </si>
  <si>
    <t>110 METRE ENGELLİ</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</si>
  <si>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</si>
  <si>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</si>
  <si>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</si>
  <si>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</si>
  <si>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</si>
  <si>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</si>
  <si>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</si>
  <si>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</si>
  <si>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</si>
  <si>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</si>
  <si>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</si>
  <si>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</si>
  <si>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</si>
  <si>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</si>
  <si>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</si>
  <si>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</si>
  <si>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110M.ENG-4-1</t>
  </si>
  <si>
    <t>110M.ENG-4-2</t>
  </si>
  <si>
    <t>110M.ENG-4-3</t>
  </si>
  <si>
    <t>110M.ENG-4-4</t>
  </si>
  <si>
    <t>110M.ENG-4-5</t>
  </si>
  <si>
    <t>110M.ENG-4-6</t>
  </si>
  <si>
    <t>110M.ENG-4-7</t>
  </si>
  <si>
    <t>110M.ENG-4-8</t>
  </si>
  <si>
    <t>110 METRE ENGEL</t>
  </si>
  <si>
    <t>Rüzgar:</t>
  </si>
  <si>
    <t>RÜZGAR</t>
  </si>
  <si>
    <t>Üçadım Atlama</t>
  </si>
  <si>
    <t>2:02.14/2:02.0</t>
  </si>
  <si>
    <t>23.24/23.0</t>
  </si>
  <si>
    <t>9:22.14/9:22.0</t>
  </si>
  <si>
    <t>A  T  M  A  L  A  R</t>
  </si>
  <si>
    <t>Türkiye Rekoru:</t>
  </si>
  <si>
    <t>3000M.ENG-2-1</t>
  </si>
  <si>
    <t>3000M.ENG-2-2</t>
  </si>
  <si>
    <t>3000M.ENG-2-3</t>
  </si>
  <si>
    <t>3000M.ENG-2-4</t>
  </si>
  <si>
    <t>3000M.ENG-2-5</t>
  </si>
  <si>
    <t>3000M.ENG-2-6</t>
  </si>
  <si>
    <t>3000M.ENG-2-7</t>
  </si>
  <si>
    <t>3000M.ENG-2-8</t>
  </si>
  <si>
    <t>3000M.ENG-3-1</t>
  </si>
  <si>
    <t>3000M.ENG-3-2</t>
  </si>
  <si>
    <t>3000M.ENG-3-3</t>
  </si>
  <si>
    <t>3000M.ENG-3-4</t>
  </si>
  <si>
    <t>3000M.ENG-3-5</t>
  </si>
  <si>
    <t>3000M.ENG-3-6</t>
  </si>
  <si>
    <t>3000M.ENG-3-7</t>
  </si>
  <si>
    <t>3000M.ENG-3-8</t>
  </si>
  <si>
    <t>3000M.ENG-4-1</t>
  </si>
  <si>
    <t>3000M.ENG-4-2</t>
  </si>
  <si>
    <t>3000M.ENG-4-3</t>
  </si>
  <si>
    <t>3000M.ENG-4-4</t>
  </si>
  <si>
    <t>3000M.ENG-4-5</t>
  </si>
  <si>
    <t>3000M.ENG-4-6</t>
  </si>
  <si>
    <t>3000M.ENG-4-7</t>
  </si>
  <si>
    <t>3000M.ENG-4-8</t>
  </si>
  <si>
    <t>3-4 Haziran 2014</t>
  </si>
  <si>
    <t>Erkekler</t>
  </si>
  <si>
    <t>İzmir</t>
  </si>
  <si>
    <t>3000M.ENG-4-9</t>
  </si>
  <si>
    <t>3000M.ENG-4-10</t>
  </si>
  <si>
    <t>3000M.ENG-4-11</t>
  </si>
  <si>
    <t>3000M.ENG-4-12</t>
  </si>
  <si>
    <t>3000M.ENG-3-9</t>
  </si>
  <si>
    <t>3000M.ENG-3-10</t>
  </si>
  <si>
    <t>3000M.ENG-3-11</t>
  </si>
  <si>
    <t>3000M.ENG-3-12</t>
  </si>
  <si>
    <t>3000M.ENG-2-9</t>
  </si>
  <si>
    <t>3000M.ENG-2-10</t>
  </si>
  <si>
    <t>3000M.ENG-2-11</t>
  </si>
  <si>
    <t>3000M.ENG-2-12</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</si>
  <si>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</si>
  <si>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</si>
  <si>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</si>
  <si>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</si>
  <si>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</si>
  <si>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</si>
  <si>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</si>
  <si>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</si>
  <si>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</si>
  <si>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</si>
  <si>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</si>
  <si>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</si>
  <si>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</si>
  <si>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</si>
  <si>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</si>
  <si>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</si>
  <si>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</si>
  <si>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</si>
  <si>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</si>
  <si>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</si>
  <si>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</si>
  <si>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</si>
  <si>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</si>
  <si>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</si>
  <si>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5000M-3-1</t>
  </si>
  <si>
    <t>5000M-3-2</t>
  </si>
  <si>
    <t>5000M-3-3</t>
  </si>
  <si>
    <t>5000M-3-4</t>
  </si>
  <si>
    <t>5000M-3-5</t>
  </si>
  <si>
    <t>5000M-3-6</t>
  </si>
  <si>
    <t>5000M-3-7</t>
  </si>
  <si>
    <t>5000M-3-8</t>
  </si>
  <si>
    <t>5000M-3-9</t>
  </si>
  <si>
    <t>5000M-3-10</t>
  </si>
  <si>
    <t>5000M-3-11</t>
  </si>
  <si>
    <t>5000M-3-12</t>
  </si>
  <si>
    <t>5000M-4-1</t>
  </si>
  <si>
    <t>5000M-4-2</t>
  </si>
  <si>
    <t>5000M-4-3</t>
  </si>
  <si>
    <t>5000M-4-4</t>
  </si>
  <si>
    <t>5000M-4-5</t>
  </si>
  <si>
    <t>5000M-4-6</t>
  </si>
  <si>
    <t>5000M-4-7</t>
  </si>
  <si>
    <t>5000M-4-8</t>
  </si>
  <si>
    <t>5000M-4-9</t>
  </si>
  <si>
    <t>5000M-4-10</t>
  </si>
  <si>
    <t>5000M-4-11</t>
  </si>
  <si>
    <t>5000M-4-12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</si>
  <si>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</si>
  <si>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</si>
  <si>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</si>
  <si>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</si>
  <si>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</si>
  <si>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</si>
  <si>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</si>
  <si>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</si>
  <si>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</si>
  <si>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</si>
  <si>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</si>
  <si>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</si>
  <si>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</si>
  <si>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</si>
  <si>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</si>
  <si>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</si>
  <si>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</si>
  <si>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</si>
  <si>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</si>
  <si>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</si>
  <si>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</si>
  <si>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</si>
  <si>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</si>
  <si>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</si>
  <si>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</si>
  <si>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ÇEKİÇ-26</t>
  </si>
  <si>
    <t>ÇEKİÇ-27</t>
  </si>
  <si>
    <t>ÇEKİÇ-28</t>
  </si>
  <si>
    <t>ÇEKİÇ-29</t>
  </si>
  <si>
    <t>ÇEKİÇ-30</t>
  </si>
  <si>
    <t>ÇEKİÇ-31</t>
  </si>
  <si>
    <t>ÇEKİÇ-32</t>
  </si>
  <si>
    <t>ÇEKİÇ-33</t>
  </si>
  <si>
    <t>ÇEKİÇ-34</t>
  </si>
  <si>
    <t>ÇEKİÇ-35</t>
  </si>
  <si>
    <t>ÇEKİÇ-36</t>
  </si>
  <si>
    <t>ÇEKİÇ-37</t>
  </si>
  <si>
    <t>ÇEKİÇ-38</t>
  </si>
  <si>
    <t>ÇEKİÇ-39</t>
  </si>
  <si>
    <t>ÇEKİÇ-40</t>
  </si>
  <si>
    <t>300 Metre</t>
  </si>
  <si>
    <t>İstanbul</t>
  </si>
  <si>
    <t>Ankara</t>
  </si>
  <si>
    <t>1000 Metre</t>
  </si>
  <si>
    <t>1 Mil</t>
  </si>
  <si>
    <t>2000 Metre</t>
  </si>
  <si>
    <t>5000 Metre</t>
  </si>
  <si>
    <t>10000 Metre</t>
  </si>
  <si>
    <t>Pekin</t>
  </si>
  <si>
    <t>Yarı Maraton</t>
  </si>
  <si>
    <t>Maraton</t>
  </si>
  <si>
    <t>Londra</t>
  </si>
  <si>
    <t>400 Metre Engelli</t>
  </si>
  <si>
    <t>4x100 Metre Bayrak</t>
  </si>
  <si>
    <t>4x400 Metre Bayrak</t>
  </si>
  <si>
    <t>3000 Metre Engelli</t>
  </si>
  <si>
    <t>Yüksek Atlama</t>
  </si>
  <si>
    <t>Çekiç Atma</t>
  </si>
  <si>
    <t>Branş</t>
  </si>
  <si>
    <t>Atlet</t>
  </si>
  <si>
    <t>D.Yılı</t>
  </si>
  <si>
    <t>Yer</t>
  </si>
  <si>
    <t>Tarih</t>
  </si>
  <si>
    <t>10.23</t>
  </si>
  <si>
    <t>Ramil GULİYEV</t>
  </si>
  <si>
    <t>Mersin</t>
  </si>
  <si>
    <t>20.46</t>
  </si>
  <si>
    <t>33.15</t>
  </si>
  <si>
    <t>Ali Ekber KAYAŞ</t>
  </si>
  <si>
    <t>46.18</t>
  </si>
  <si>
    <t>Mehmet GÜZEL</t>
  </si>
  <si>
    <t>600 Metre</t>
  </si>
  <si>
    <t>1:17.23</t>
  </si>
  <si>
    <t>Selahattin ÇOBANOĞLU</t>
  </si>
  <si>
    <t>1:44.00</t>
  </si>
  <si>
    <t>İlham Tanui ÖZBİLEN</t>
  </si>
  <si>
    <t>2:21.0</t>
  </si>
  <si>
    <t>Sermet TİMURLENK</t>
  </si>
  <si>
    <t>Düsseldorf</t>
  </si>
  <si>
    <t>3:31.30</t>
  </si>
  <si>
    <t>Monako</t>
  </si>
  <si>
    <t>3:52.30</t>
  </si>
  <si>
    <t>Oslo</t>
  </si>
  <si>
    <t>5:01.29</t>
  </si>
  <si>
    <t>Halil AKKAŞ</t>
  </si>
  <si>
    <t>7:42.31</t>
  </si>
  <si>
    <t>Polat Kemboi ARIKAN</t>
  </si>
  <si>
    <t>Doha</t>
  </si>
  <si>
    <t>13:26.14</t>
  </si>
  <si>
    <t>Selim BAYRAK</t>
  </si>
  <si>
    <t>27:29.33</t>
  </si>
  <si>
    <t>10 Km</t>
  </si>
  <si>
    <t>29:30.00</t>
  </si>
  <si>
    <t>Bekir KARAYEL</t>
  </si>
  <si>
    <t>Antalya</t>
  </si>
  <si>
    <t>01:02.55</t>
  </si>
  <si>
    <t>Tarsus</t>
  </si>
  <si>
    <t>02:10.25</t>
  </si>
  <si>
    <t>Mehmet TERZİ</t>
  </si>
  <si>
    <t>Çağlar KAHRAMANOĞLU</t>
  </si>
  <si>
    <t>Bursa</t>
  </si>
  <si>
    <t>50.13</t>
  </si>
  <si>
    <t>Tuncay ÖRS</t>
  </si>
  <si>
    <t>39.81</t>
  </si>
  <si>
    <t>Milli Takım</t>
  </si>
  <si>
    <t xml:space="preserve">Sliven  </t>
  </si>
  <si>
    <t>Serdar TAMAÇ</t>
  </si>
  <si>
    <t>Sezai ÖZKAYA</t>
  </si>
  <si>
    <t>Hakan KARACAOĞLU</t>
  </si>
  <si>
    <t>İzzet SAFER</t>
  </si>
  <si>
    <t>4x200 Metre Bayrak</t>
  </si>
  <si>
    <t>1:24.79</t>
  </si>
  <si>
    <t>Oğuz ŞANAL</t>
  </si>
  <si>
    <t>Gökhan FİLİZ</t>
  </si>
  <si>
    <t>Bülent EREN</t>
  </si>
  <si>
    <t>Reşat OĞUZ</t>
  </si>
  <si>
    <t>3:03.92</t>
  </si>
  <si>
    <t>Halit KILIÇ</t>
  </si>
  <si>
    <t>Yavuz CAN</t>
  </si>
  <si>
    <t>8:17.85</t>
  </si>
  <si>
    <t>Tarık Langat AKDAĞ</t>
  </si>
  <si>
    <t>2.26</t>
  </si>
  <si>
    <t>Metin DURMUŞOĞLU</t>
  </si>
  <si>
    <t>5.70</t>
  </si>
  <si>
    <t>Ruhan IŞIM</t>
  </si>
  <si>
    <t>Jonesboro</t>
  </si>
  <si>
    <t>8.08</t>
  </si>
  <si>
    <t>Mesut YAVAŞ</t>
  </si>
  <si>
    <t>16.67</t>
  </si>
  <si>
    <t>Berk TUNA</t>
  </si>
  <si>
    <t>20.42</t>
  </si>
  <si>
    <t>Hüseyin ATICI</t>
  </si>
  <si>
    <t xml:space="preserve">Ankara  </t>
  </si>
  <si>
    <t>67.50</t>
  </si>
  <si>
    <t>Ercüment OLGUNDENİZ</t>
  </si>
  <si>
    <t>Portekiz</t>
  </si>
  <si>
    <t>81.45</t>
  </si>
  <si>
    <t>Eşref APAK</t>
  </si>
  <si>
    <t>85.60</t>
  </si>
  <si>
    <t>Fatih AVAN</t>
  </si>
  <si>
    <t>Dekatlon</t>
  </si>
  <si>
    <t>7757 (10.7el - 7.57r.y - 14.10 - 1.95 - 50.31 / 14.37r.y - 40.32 - 4.80 - 47.30 - 4:46.04)</t>
  </si>
  <si>
    <t>Alper KASAPOĞLU</t>
  </si>
  <si>
    <t>Azusa</t>
  </si>
  <si>
    <t>10KM (Yol)Yürüyüş</t>
  </si>
  <si>
    <t>40:11+</t>
  </si>
  <si>
    <t>Recep ÇELİK</t>
  </si>
  <si>
    <t>Lugano</t>
  </si>
  <si>
    <t>20KM (Yol)Yürüyüş</t>
  </si>
  <si>
    <t>01:22.31</t>
  </si>
  <si>
    <t>Bükreş</t>
  </si>
  <si>
    <t>50KM (Yol) Yürüyüş</t>
  </si>
  <si>
    <t>04:51.49</t>
  </si>
  <si>
    <t>Hakan ÇALIŞKAN</t>
  </si>
  <si>
    <t>Sint-Oedenrode</t>
  </si>
  <si>
    <t>5000M (Pist)Yürüyüş</t>
  </si>
  <si>
    <t>20:08+</t>
  </si>
  <si>
    <t>Faro/Portekiz</t>
  </si>
  <si>
    <t>10000M (Pist)Yürüyüş</t>
  </si>
  <si>
    <t>40:57.8+</t>
  </si>
  <si>
    <t>20000M (Pist)Yürüyüş</t>
  </si>
  <si>
    <t>01:23.45</t>
  </si>
  <si>
    <t>14.03</t>
  </si>
  <si>
    <t>4X100 Metre Bayrak</t>
  </si>
  <si>
    <t>Elektronik Kronometre</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</si>
  <si>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</si>
  <si>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</si>
  <si>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</si>
  <si>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</si>
  <si>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</si>
  <si>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</si>
  <si>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</si>
  <si>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</si>
  <si>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</si>
  <si>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</si>
  <si>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</si>
  <si>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</si>
  <si>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</si>
  <si>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</si>
  <si>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</si>
  <si>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</si>
  <si>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CELAL KAYAÖZ</t>
  </si>
  <si>
    <t>5000M</t>
  </si>
  <si>
    <t>ÇEKİÇ</t>
  </si>
  <si>
    <t>4X100M</t>
  </si>
  <si>
    <t>4X400M</t>
  </si>
  <si>
    <t>4X400 Metre Bayrak</t>
  </si>
  <si>
    <t>TARİH SAAT</t>
  </si>
  <si>
    <t>ÇEKİÇ ATMA</t>
  </si>
  <si>
    <t>İli/ Kulübü</t>
  </si>
  <si>
    <t>İLİ/KULÜBÜ</t>
  </si>
  <si>
    <t>5000 METRE</t>
  </si>
  <si>
    <t>1</t>
  </si>
  <si>
    <t>4X100 BAYRAK</t>
  </si>
  <si>
    <t>3000 METRE ENGELLİ</t>
  </si>
  <si>
    <t>4X400M.BAYRAK</t>
  </si>
  <si>
    <t>400 METRE ENGELLİ</t>
  </si>
  <si>
    <t>Engel Yüksekliği 106 cm.</t>
  </si>
  <si>
    <t>Engel Yüksekliği 91.4 cm.</t>
  </si>
  <si>
    <t>Çekiç Ağırlığı 7.26 kg.</t>
  </si>
  <si>
    <t>Gülle Ağırlığı 7.26 kg.</t>
  </si>
  <si>
    <t>Cirit Ağırlığı 800 gr.</t>
  </si>
  <si>
    <t>Disk Ağırlığı 2 kg.</t>
  </si>
  <si>
    <t>Basma alanı 11-13 m.</t>
  </si>
  <si>
    <t>Tarih-Saat:</t>
  </si>
  <si>
    <t>İZZET SAFER</t>
  </si>
  <si>
    <t>İSTANBUL-ENKA SPOR KULÜBÜ</t>
  </si>
  <si>
    <t>HALİT KILIÇ</t>
  </si>
  <si>
    <t>İLHAM TANUİ ÖZBİLEN</t>
  </si>
  <si>
    <t>ALİ KAYA</t>
  </si>
  <si>
    <t>MUSTAFA GÜNEŞ</t>
  </si>
  <si>
    <t>110M.ENG.</t>
  </si>
  <si>
    <t>MEHMET GÜZEL</t>
  </si>
  <si>
    <t>400M.ENG.</t>
  </si>
  <si>
    <t>TARIK LANGAT AKDAĞ</t>
  </si>
  <si>
    <t>3000M.ENG.</t>
  </si>
  <si>
    <t>ŞEREF OSMANOĞLU</t>
  </si>
  <si>
    <t>SERHAT BİRİNCİ</t>
  </si>
  <si>
    <t>ÜMİT SUNGUR</t>
  </si>
  <si>
    <t>ERCÜMENT OLGUNDENİZ</t>
  </si>
  <si>
    <t>DiSK</t>
  </si>
  <si>
    <t>MUSTAFA TAN</t>
  </si>
  <si>
    <t>HÜSEYİN ATICI</t>
  </si>
  <si>
    <t>YURY SHAYUNOU</t>
  </si>
  <si>
    <t>VOLKAN ÇAKAN</t>
  </si>
  <si>
    <t>4x100M</t>
  </si>
  <si>
    <t>AYKUT AY</t>
  </si>
  <si>
    <t>YİĞİTCAN HEKİMOĞLU</t>
  </si>
  <si>
    <t>MUAMMER DEMİR</t>
  </si>
  <si>
    <t>İSMAİL ASLAN</t>
  </si>
  <si>
    <t>4x400M</t>
  </si>
  <si>
    <t>RAMİL GULİYEV</t>
  </si>
  <si>
    <t>İSTANBUL-FENERBAHÇE</t>
  </si>
  <si>
    <t>BUĞRAHAN KOCABEYOĞLU</t>
  </si>
  <si>
    <t>ZEBENE ALEMAYAHU BEKELE</t>
  </si>
  <si>
    <t>YITAYAL ATNAFU ZERIHUN</t>
  </si>
  <si>
    <t>OKTAY GÜNEŞ</t>
  </si>
  <si>
    <t>YASMANİ COPELLO ESCOBAR</t>
  </si>
  <si>
    <t>HALİL AKKAŞ</t>
  </si>
  <si>
    <t>ALPER KULAKSIZ</t>
  </si>
  <si>
    <t>MUSA TÜZEN</t>
  </si>
  <si>
    <t>H.İBRAHİM SAĞLAM</t>
  </si>
  <si>
    <t>MUSTAFA TİLKİ</t>
  </si>
  <si>
    <t>İRFAN YILDIRIM</t>
  </si>
  <si>
    <t>FATİH AVAN</t>
  </si>
  <si>
    <t>OSMAN CAN ÖZDEVECİ</t>
  </si>
  <si>
    <t>ÖZKAN BALTACI</t>
  </si>
  <si>
    <t>ERKİN ÖZKAN</t>
  </si>
  <si>
    <t>CUMALİ UMUTCAN EMEKTAŞ</t>
  </si>
  <si>
    <t>FATİH AKTAŞ</t>
  </si>
  <si>
    <t>FAHRİ ARSOY</t>
  </si>
  <si>
    <t>ENİS ÜNSAL</t>
  </si>
  <si>
    <t>UTKU ÇOBANOĞLU</t>
  </si>
  <si>
    <t>İSTANBUL-GALATASARAY</t>
  </si>
  <si>
    <t>CAN ERDİ KARA</t>
  </si>
  <si>
    <t>İZMİR-İZMİR BÜYÜKŞEHİR BELEDİYE SPOR KLUBÜ</t>
  </si>
  <si>
    <t>MERT YOKUŞ</t>
  </si>
  <si>
    <t>ORHAN ÖZDAĞIL</t>
  </si>
  <si>
    <t>ABDURRAHMAN GEDİKLİOĞLU</t>
  </si>
  <si>
    <t>YAHYA TEDBİRLİ</t>
  </si>
  <si>
    <t>KÜRŞAT DAĞDELEN</t>
  </si>
  <si>
    <t>OSMAN DEMİR</t>
  </si>
  <si>
    <t>TANER KIRIŞ</t>
  </si>
  <si>
    <t>HASAN CENGİZ</t>
  </si>
  <si>
    <t>ENES ÇAĞLAR</t>
  </si>
  <si>
    <t>ALP GÜNEŞ</t>
  </si>
  <si>
    <t>H.İBRAHİM AYDIN</t>
  </si>
  <si>
    <t>MURAT KÜLEKÇİ</t>
  </si>
  <si>
    <t>RAMAZAN UŞAR</t>
  </si>
  <si>
    <t>EMRE BAİTİ</t>
  </si>
  <si>
    <t>ONURCAN SEYHAN</t>
  </si>
  <si>
    <t>MUSTAFA YILMAZ</t>
  </si>
  <si>
    <t>SİNAN TATLI</t>
  </si>
  <si>
    <t xml:space="preserve">TURGAY BAYRAM </t>
  </si>
  <si>
    <t>MEDENİ DEMİR</t>
  </si>
  <si>
    <t>YUSUF PEHLEVAN</t>
  </si>
  <si>
    <t xml:space="preserve">RAMAZAN CAN </t>
  </si>
  <si>
    <t>KUBİLAY PARILTI</t>
  </si>
  <si>
    <t>SERHAN ÇALHAN</t>
  </si>
  <si>
    <t>MUSTAFA AKKAYA</t>
  </si>
  <si>
    <t>ORHUN DEMİRCAN</t>
  </si>
  <si>
    <t>GÖKSAL YILMAZ</t>
  </si>
  <si>
    <t>FURKAN EKİNCİ</t>
  </si>
  <si>
    <t>MİKTAT KAYA</t>
  </si>
  <si>
    <t>MERSİN-MESKİSPOR</t>
  </si>
  <si>
    <t>MUSA SAYDAM</t>
  </si>
  <si>
    <t>K.EŞREF KARAASLAN</t>
  </si>
  <si>
    <t>ERKAN ÇELİK</t>
  </si>
  <si>
    <t>SUAT KARABULAK</t>
  </si>
  <si>
    <t>HİKMET TUĞSUZ</t>
  </si>
  <si>
    <t>UZEYİR SÖYLEMEZ</t>
  </si>
  <si>
    <t>ALPER YÜKSEL</t>
  </si>
  <si>
    <t>FERHAT ÇİÇEK</t>
  </si>
  <si>
    <t>ÖZDENİZ AKKUŞ</t>
  </si>
  <si>
    <t>YUSUF KARAPINAR</t>
  </si>
  <si>
    <t>YUSUF YALÇINKAYA</t>
  </si>
  <si>
    <t>HAKAN YİĞİT</t>
  </si>
  <si>
    <t>B.MERİÇ KIZILDAĞ</t>
  </si>
  <si>
    <t>EMRE BERKCAN</t>
  </si>
  <si>
    <t>SEMİH SENCER</t>
  </si>
  <si>
    <t>A.TOLGA ŞUÖZER</t>
  </si>
  <si>
    <t>4</t>
  </si>
  <si>
    <t>110M.ENG.-1-1</t>
  </si>
  <si>
    <t>110M.ENG.-1-2</t>
  </si>
  <si>
    <t>110M.ENG.-1-3</t>
  </si>
  <si>
    <t>110M.ENG.-1-4</t>
  </si>
  <si>
    <t>110M.ENG.-1-5</t>
  </si>
  <si>
    <t>110M.ENG.-1-6</t>
  </si>
  <si>
    <t>110M.ENG.-1-7</t>
  </si>
  <si>
    <t>110M.ENG.-1-8</t>
  </si>
  <si>
    <t>8</t>
  </si>
  <si>
    <t>2</t>
  </si>
  <si>
    <t>3</t>
  </si>
  <si>
    <t>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</si>
  <si>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</si>
  <si>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</si>
  <si>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</si>
  <si>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</si>
  <si>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</si>
  <si>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</si>
  <si>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</si>
  <si>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</si>
  <si>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</si>
  <si>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</si>
  <si>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</si>
  <si>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</si>
  <si>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</si>
  <si>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</si>
  <si>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</si>
  <si>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t>
  </si>
  <si>
    <t>MUSTAFA DELİOĞLU</t>
  </si>
  <si>
    <t>DORUK UĞUREL</t>
  </si>
  <si>
    <t>BATUHAN ALTINTAŞ</t>
  </si>
  <si>
    <t>LEVENT ATEŞ</t>
  </si>
  <si>
    <t>SERKAN KAYA</t>
  </si>
  <si>
    <t>HÜSEYIN PAK</t>
  </si>
  <si>
    <t>FURKAN HASAN CAN</t>
  </si>
  <si>
    <t>MUHAMMET EMIN TAN</t>
  </si>
  <si>
    <t>OGULCAN DUZYURT</t>
  </si>
  <si>
    <t>HAŞİM YILMAZ</t>
  </si>
  <si>
    <t>ŞEHABETTIN KARABULUT</t>
  </si>
  <si>
    <t>HUSEYİN ORUÇSUZ</t>
  </si>
  <si>
    <t>TALAT ERDOĞAN</t>
  </si>
  <si>
    <t>AYKUT TANRIVERDİ</t>
  </si>
  <si>
    <t>TURGAY ÇABUKEL</t>
  </si>
  <si>
    <t>HASAN TÜRKDAĞLI</t>
  </si>
  <si>
    <r>
      <t xml:space="preserve">DOĞUM TARİHİ
</t>
    </r>
    <r>
      <rPr>
        <sz val="12"/>
        <color indexed="56"/>
        <rFont val="Cambria"/>
        <family val="1"/>
        <charset val="162"/>
      </rPr>
      <t>Gün/Ay/Yıl</t>
    </r>
  </si>
  <si>
    <r>
      <t xml:space="preserve">DOĞUM TARİHİ
</t>
    </r>
    <r>
      <rPr>
        <sz val="14"/>
        <color indexed="56"/>
        <rFont val="Cambria"/>
        <family val="1"/>
        <charset val="162"/>
      </rPr>
      <t>Gün/Ay/Yıl</t>
    </r>
  </si>
  <si>
    <r>
      <t xml:space="preserve">Doğum Tarihi
</t>
    </r>
    <r>
      <rPr>
        <sz val="11"/>
        <color indexed="56"/>
        <rFont val="Cambria"/>
        <family val="1"/>
        <charset val="162"/>
      </rPr>
      <t>Gün/Ay/Yıl</t>
    </r>
  </si>
  <si>
    <t>A.KADİR GÖKALP</t>
  </si>
  <si>
    <t>KOCAELİ-DARICA BELEDİYE EĞİTİM SPOR KULÜBÜ</t>
  </si>
  <si>
    <t>SERKAN ŞİMŞEK</t>
  </si>
  <si>
    <t>MUSTAFA İNAN</t>
  </si>
  <si>
    <t>AYETULLAH BELİR</t>
  </si>
  <si>
    <t>SEBAHATTİN YILDIRIMCI</t>
  </si>
  <si>
    <t>HAKAN ÇEÇEN</t>
  </si>
  <si>
    <t>HÜSEYİN KILIÇ</t>
  </si>
  <si>
    <t>HALİM AYSUN</t>
  </si>
  <si>
    <t>MUSTAFA ÖZDEMİR</t>
  </si>
  <si>
    <t>TUNAHAN DURMAZ</t>
  </si>
  <si>
    <t>BURAK YILMAZ</t>
  </si>
  <si>
    <t>MAHSUN ÇELİK</t>
  </si>
  <si>
    <t>RAMAZAN ŞEN</t>
  </si>
  <si>
    <t>FEYYAZ AKÇA</t>
  </si>
  <si>
    <t>BAYRAM ÖZBAŞ</t>
  </si>
  <si>
    <t>SEDAT ÇELİK</t>
  </si>
  <si>
    <t>KOCAELİ BÜYÜKŞEHİR BELEDİYE KAĞITSPOR KULÜBÜ</t>
  </si>
  <si>
    <t>6</t>
  </si>
  <si>
    <t>EGEMEN BARIN</t>
  </si>
  <si>
    <t>ANKARA-EGO SPOR</t>
  </si>
  <si>
    <t>M.AKİF YILDIZ</t>
  </si>
  <si>
    <t>YÜSEYİN YAĞLI</t>
  </si>
  <si>
    <t>RAMAZAN ÖZDEMİR</t>
  </si>
  <si>
    <t>SÖNMEZ DAĞ</t>
  </si>
  <si>
    <t>CAN YILDIRIM</t>
  </si>
  <si>
    <t>ALİ İHSAN SÖNMEZ</t>
  </si>
  <si>
    <t>HAKAN DUVAR</t>
  </si>
  <si>
    <t>SÜLEYMAN AKAR</t>
  </si>
  <si>
    <t>ALPER KAAN YASİN</t>
  </si>
  <si>
    <t>MUSTAFA MERT KEPİÇ</t>
  </si>
  <si>
    <t>SÜLEYMAN ULUTAŞ</t>
  </si>
  <si>
    <t>CELAL TEKCAN</t>
  </si>
  <si>
    <t>İSMAİL ÇALIŞKANLI</t>
  </si>
  <si>
    <t>OĞUZHAN ÖZDAYI</t>
  </si>
  <si>
    <t>MERTCAN ÜÇEN</t>
  </si>
  <si>
    <t>MUHAMMET UĞUR KARAÇAY</t>
  </si>
  <si>
    <t>ENDER SANCAKTAR</t>
  </si>
  <si>
    <t>SEZAİ TURAN</t>
  </si>
  <si>
    <t>7</t>
  </si>
  <si>
    <t>3000M.ENG.-1-1</t>
  </si>
  <si>
    <t>3000M.ENG.-1-2</t>
  </si>
  <si>
    <t>3000M.ENG.-1-3</t>
  </si>
  <si>
    <t>3000M.ENG.-1-4</t>
  </si>
  <si>
    <t>3000M.ENG.-1-5</t>
  </si>
  <si>
    <t>3000M.ENG.-1-6</t>
  </si>
  <si>
    <t>3000M.ENG.-1-7</t>
  </si>
  <si>
    <t>3000M.ENG.-1-8</t>
  </si>
  <si>
    <t>3000M.ENG.-1-9</t>
  </si>
  <si>
    <t>3000M.ENG.-1-10</t>
  </si>
  <si>
    <t>3000M.ENG.-1-11</t>
  </si>
  <si>
    <t>3000M.ENG.-1-12</t>
  </si>
  <si>
    <t>03.Haziran .2014 18.20</t>
  </si>
  <si>
    <t>03.Haziran .2014 18.10</t>
  </si>
  <si>
    <t>03.Haziran.2014 17.00</t>
  </si>
  <si>
    <t>3 Haziran 2014 19.10</t>
  </si>
  <si>
    <t>03 Haziran 2014 19.30</t>
  </si>
  <si>
    <t>03 Haziran 2014 19.45</t>
  </si>
  <si>
    <t>03 Haziran 2014 19.50</t>
  </si>
  <si>
    <t>03 Haziran 2014 20.30</t>
  </si>
  <si>
    <t>03 Haziran 2014 20.55</t>
  </si>
  <si>
    <t>03 Haziran 2014 21.30</t>
  </si>
  <si>
    <t>04 Haziran 2014 16.50</t>
  </si>
  <si>
    <t>04 Haziran 2014 19.05</t>
  </si>
  <si>
    <t>400M.ENG.-1-1</t>
  </si>
  <si>
    <t>400M.ENG.-1-2</t>
  </si>
  <si>
    <t>400M.ENG.-1-3</t>
  </si>
  <si>
    <t>400M.ENG.-1-4</t>
  </si>
  <si>
    <t>400M.ENG.-1-5</t>
  </si>
  <si>
    <t>400M.ENG.-1-6</t>
  </si>
  <si>
    <t>400M.ENG.-1-7</t>
  </si>
  <si>
    <t>400M.ENG.-1-8</t>
  </si>
  <si>
    <t>400M.ENG.-2-1</t>
  </si>
  <si>
    <t>400M.ENG.-2-2</t>
  </si>
  <si>
    <t>400M.ENG.-2-3</t>
  </si>
  <si>
    <t>400M.ENG.-2-4</t>
  </si>
  <si>
    <t>400M.ENG.-2-5</t>
  </si>
  <si>
    <t>400M.ENG.-2-6</t>
  </si>
  <si>
    <t>400M.ENG.-2-7</t>
  </si>
  <si>
    <t>400M.ENG.-2-8</t>
  </si>
  <si>
    <t>400M.ENG.-3-1</t>
  </si>
  <si>
    <t>400M.ENG.-3-2</t>
  </si>
  <si>
    <t>400M.ENG.-3-3</t>
  </si>
  <si>
    <t>400M.ENG.-3-4</t>
  </si>
  <si>
    <t>400M.ENG.-3-5</t>
  </si>
  <si>
    <t>400M.ENG.-3-6</t>
  </si>
  <si>
    <t>400M.ENG.-3-7</t>
  </si>
  <si>
    <t>400M.ENG.-3-8</t>
  </si>
  <si>
    <t>400M.ENG.-4-1</t>
  </si>
  <si>
    <t>400M.ENG.-4-2</t>
  </si>
  <si>
    <t>400M.ENG.-4-3</t>
  </si>
  <si>
    <t>400M.ENG.-4-4</t>
  </si>
  <si>
    <t>400M.ENG.-4-5</t>
  </si>
  <si>
    <t>400M.ENG.-4-6</t>
  </si>
  <si>
    <t>400M.ENG.-4-7</t>
  </si>
  <si>
    <t>400M.ENG.-4-8</t>
  </si>
  <si>
    <r>
      <t xml:space="preserve">DOĞUM TARİHİ
</t>
    </r>
    <r>
      <rPr>
        <sz val="11"/>
        <color indexed="56"/>
        <rFont val="Cambria"/>
        <family val="1"/>
        <charset val="162"/>
      </rPr>
      <t>Gün/Ay/Yıl</t>
    </r>
  </si>
  <si>
    <t>ONUR AKMUT</t>
  </si>
  <si>
    <t>HAKAN ÇOBAN</t>
  </si>
  <si>
    <t>BERKAY SEYHAN</t>
  </si>
  <si>
    <t>MURAT ÖZDEMİR</t>
  </si>
  <si>
    <t>Erkek Süper Lig/Erkek Fed. Deneme</t>
  </si>
  <si>
    <t>Erkek Süper Lig/Erkek Fed.Deneme</t>
  </si>
  <si>
    <t>110m Engelli</t>
  </si>
  <si>
    <t>Erkek - Süper Lig</t>
  </si>
  <si>
    <t>100m</t>
  </si>
  <si>
    <t>Erkek - Süper Lig/Erkek Fed.Deneme</t>
  </si>
  <si>
    <t>400m</t>
  </si>
  <si>
    <t>1500m</t>
  </si>
  <si>
    <t>Erkek – Süper Lig</t>
  </si>
  <si>
    <t>5000m</t>
  </si>
  <si>
    <t>4 x 100m</t>
  </si>
  <si>
    <t>KONTROL ALANI GİRİŞ</t>
  </si>
  <si>
    <t>KONTROL ALANI ÇIKIŞ</t>
  </si>
  <si>
    <t>YARIŞMA ZAMANI</t>
  </si>
  <si>
    <t>KATEGORİ</t>
  </si>
  <si>
    <t>ÇEKİÇ ATLAMA</t>
  </si>
  <si>
    <t>1.GÜN ERKEKLER START LİSTELERİ</t>
  </si>
  <si>
    <t>Kulüpler Arası Atletizm Süper lig 1. Kademe Yarışmaları</t>
  </si>
  <si>
    <t>X</t>
  </si>
  <si>
    <t>+1.1</t>
  </si>
  <si>
    <t>DNF</t>
  </si>
  <si>
    <t>DNF 163/6</t>
  </si>
  <si>
    <t>+0.2</t>
  </si>
  <si>
    <t>+1.2</t>
  </si>
  <si>
    <t>+1.0</t>
  </si>
  <si>
    <t>+1.4</t>
  </si>
  <si>
    <t>+0.6</t>
  </si>
  <si>
    <t>+1.7</t>
  </si>
  <si>
    <r>
      <rPr>
        <b/>
        <sz val="12"/>
        <rFont val="Cambria"/>
        <family val="1"/>
        <charset val="162"/>
        <scheme val="major"/>
      </rPr>
      <t>453</t>
    </r>
    <r>
      <rPr>
        <sz val="11"/>
        <rFont val="Cambria"/>
        <family val="1"/>
        <charset val="162"/>
        <scheme val="major"/>
      </rPr>
      <t xml:space="preserve"> NUMARALI GÖGÜS NUMARASI İLE YARIŞAN </t>
    </r>
    <r>
      <rPr>
        <b/>
        <sz val="11"/>
        <rFont val="Cambria"/>
        <family val="1"/>
        <charset val="162"/>
        <scheme val="major"/>
      </rPr>
      <t>ONURCAN SEYHAN</t>
    </r>
    <r>
      <rPr>
        <sz val="11"/>
        <rFont val="Cambria"/>
        <family val="1"/>
        <charset val="162"/>
        <scheme val="major"/>
      </rPr>
      <t xml:space="preserve"> MİLLİ TAKIM FORMASIYLA YARIŞTIĞI İÇİN </t>
    </r>
    <r>
      <rPr>
        <b/>
        <sz val="11"/>
        <rFont val="Cambria"/>
        <family val="1"/>
        <charset val="162"/>
        <scheme val="major"/>
      </rPr>
      <t>SARI KART</t>
    </r>
    <r>
      <rPr>
        <sz val="11"/>
        <rFont val="Cambria"/>
        <family val="1"/>
        <charset val="162"/>
        <scheme val="major"/>
      </rPr>
      <t xml:space="preserve"> GÖRMÜŞTÜR</t>
    </r>
  </si>
  <si>
    <t>O</t>
  </si>
  <si>
    <t>XO</t>
  </si>
  <si>
    <t>XXX</t>
  </si>
  <si>
    <t>XXO</t>
  </si>
  <si>
    <t>XX-</t>
  </si>
  <si>
    <t>X-</t>
  </si>
  <si>
    <t>195</t>
  </si>
  <si>
    <t>180</t>
  </si>
  <si>
    <t>185</t>
  </si>
  <si>
    <t>190</t>
  </si>
  <si>
    <t>206</t>
  </si>
  <si>
    <t>215</t>
  </si>
  <si>
    <t>458-447  ÇAĞRI ODASINA GİRİŞ YAPMADIĞI İÇİN SARI KART GÖRMÜŞTÜR</t>
  </si>
  <si>
    <t>DQ</t>
  </si>
  <si>
    <t>DQ-170/14</t>
  </si>
  <si>
    <t>2.GÜN SÜPER LİG ERKEKLER START LİSTELERİ</t>
  </si>
  <si>
    <t>cirit-1</t>
  </si>
  <si>
    <t>cirit-2</t>
  </si>
  <si>
    <t>cirit-3</t>
  </si>
  <si>
    <t>cirit-4</t>
  </si>
  <si>
    <t>cirit-5</t>
  </si>
  <si>
    <t>cirit-6</t>
  </si>
  <si>
    <t>cirit-7</t>
  </si>
  <si>
    <t>cirit-8</t>
  </si>
  <si>
    <t>Cirit  Atma</t>
  </si>
  <si>
    <t>Erkek Süper Lig/Erk.Fed.Deneme</t>
  </si>
  <si>
    <t>400m. Engelli</t>
  </si>
  <si>
    <t>200m</t>
  </si>
  <si>
    <t>800m</t>
  </si>
  <si>
    <t>Üç Adım Atlama</t>
  </si>
  <si>
    <t>3000m. Engelli</t>
  </si>
  <si>
    <t>Erkek Süper Lig</t>
  </si>
  <si>
    <t>3000m</t>
  </si>
  <si>
    <t>4 x 400m</t>
  </si>
  <si>
    <t>4X400M.-1-1</t>
  </si>
  <si>
    <t>4X400M.</t>
  </si>
  <si>
    <t>01.01.1994</t>
  </si>
  <si>
    <t>01.01.1995</t>
  </si>
  <si>
    <t>01.01.1996</t>
  </si>
  <si>
    <t>01.01.1997</t>
  </si>
  <si>
    <t>01.01.1992</t>
  </si>
  <si>
    <t>4X400M.-1-2</t>
  </si>
  <si>
    <t>4X400M.-1-3</t>
  </si>
  <si>
    <t>4X400M.-1-4</t>
  </si>
  <si>
    <t>4X400M.-1-5</t>
  </si>
  <si>
    <t>4X400M.-1-6</t>
  </si>
  <si>
    <t>4X400M.-1-7</t>
  </si>
  <si>
    <t>4X400M.-1-8</t>
  </si>
  <si>
    <t>19.05.1997</t>
  </si>
  <si>
    <t>18.05.1994</t>
  </si>
  <si>
    <t>05.09.1997</t>
  </si>
  <si>
    <t>15.01.1990</t>
  </si>
  <si>
    <t>05.11.1997</t>
  </si>
  <si>
    <t>23.12.1995</t>
  </si>
  <si>
    <t>14.10.1993</t>
  </si>
  <si>
    <t>226.05.1992</t>
  </si>
  <si>
    <t>24.02.1997</t>
  </si>
  <si>
    <t>15.01.1995</t>
  </si>
  <si>
    <t>04.09.1992</t>
  </si>
  <si>
    <t>15.04.1987</t>
  </si>
  <si>
    <t>14.07.1991</t>
  </si>
  <si>
    <t>06.06.1995</t>
  </si>
  <si>
    <t>08.02.1995</t>
  </si>
  <si>
    <t>4x400M.</t>
  </si>
  <si>
    <t>10.07.1990</t>
  </si>
  <si>
    <t>20.08.1991</t>
  </si>
  <si>
    <t>05.03.1990</t>
  </si>
  <si>
    <t>01.03.1992</t>
  </si>
  <si>
    <t>27.04.1992</t>
  </si>
  <si>
    <t>05.01.1987</t>
  </si>
  <si>
    <t>03.09.1994</t>
  </si>
  <si>
    <t>07.01.1991</t>
  </si>
  <si>
    <t>03.01.1996</t>
  </si>
  <si>
    <t>01.07.1982</t>
  </si>
  <si>
    <t>04 Haziran 2014 15.20</t>
  </si>
  <si>
    <t>04 Haziran 2014 15.50</t>
  </si>
  <si>
    <t>04 Haziran 2014 16.30</t>
  </si>
  <si>
    <t>04 Haziran 2014 17.10</t>
  </si>
  <si>
    <t>04 Haziran 2014 17.00</t>
  </si>
  <si>
    <t>04 Haziran 2014 17.20</t>
  </si>
  <si>
    <t>04 Haziran 2014 18.05</t>
  </si>
  <si>
    <t>Atletizm Federasyonu                                                                                                                                                                                                                                                               İzmir Atletizm İl Temsilciliği</t>
  </si>
  <si>
    <t>Milli Takım 39.81</t>
  </si>
  <si>
    <t/>
  </si>
  <si>
    <t xml:space="preserve"> </t>
  </si>
  <si>
    <t>4X100 METRE</t>
  </si>
  <si>
    <t>İli/Kulübü</t>
  </si>
  <si>
    <t>SELEHATTİN ÇOBANOĞLU</t>
  </si>
  <si>
    <t>-0.1</t>
  </si>
  <si>
    <t>XX</t>
  </si>
  <si>
    <t>NM</t>
  </si>
  <si>
    <t>-1.8</t>
  </si>
  <si>
    <t>-1.4</t>
  </si>
  <si>
    <t>-0.8</t>
  </si>
  <si>
    <t>+0.0</t>
  </si>
  <si>
    <t>+2.5</t>
  </si>
  <si>
    <t>+1.8</t>
  </si>
  <si>
    <t>Eşref APAK 81.45</t>
  </si>
  <si>
    <t>Çağlar KAHRAMANOĞLU 14.03</t>
  </si>
  <si>
    <t>Mehmet GÜZEL 46.18</t>
  </si>
  <si>
    <t>Ramil GULİYEV 10.23</t>
  </si>
  <si>
    <t>İlham Tanui ÖZBİLEN 3:31.30</t>
  </si>
  <si>
    <t>Hüseyin ATICI 20.42</t>
  </si>
  <si>
    <t>Mesut YAVAŞ 8.08</t>
  </si>
  <si>
    <t>Selim BAYRAK 13:26.14</t>
  </si>
  <si>
    <t>Metin DURMUŞOĞLU 2.26</t>
  </si>
  <si>
    <t>510         516          524            515</t>
  </si>
  <si>
    <t>SERKAN ŞİMŞEK         HALİM AYSUN          SEDAT ÇELİK            HÜSEYİN KILIÇ</t>
  </si>
  <si>
    <t>442         508          443            439</t>
  </si>
  <si>
    <t>01.01.1994         01.01.1997          01.01.1994            01.01.1992</t>
  </si>
  <si>
    <t>KÜRŞAT DAĞDELEN         ONUR AKMUT          OSMAN DEMİR            ORHAN ÖZDAĞIL</t>
  </si>
  <si>
    <t>427         421          436            422</t>
  </si>
  <si>
    <t>05.01.1987         03.09.1994          07.01.1991            03.01.1996</t>
  </si>
  <si>
    <t>380         381          385            382</t>
  </si>
  <si>
    <t>10.07.1990         01.03.1992          20.08.1991            05.03.1990</t>
  </si>
  <si>
    <t xml:space="preserve">İZZET SAFER         HALİT KILIÇ          MEHMET GÜZEL                             İLHAM TANUİ ÖZBİLEN               </t>
  </si>
  <si>
    <t>416         418          400            417</t>
  </si>
  <si>
    <t>15.01.1995         08.02.1995          14.07.1991            06.06.1995</t>
  </si>
  <si>
    <t>FAHRİ ARSOY         UTKU ÇOBANOĞLU          BUĞRAHAN KOCABEYOĞLU            ENİS ÜNSAL</t>
  </si>
  <si>
    <t>466         459          456            455</t>
  </si>
  <si>
    <t>BERKAY SEYHAN         RAMAZAN CAN           TURGAY BAYRAM             SİNAN TATLI</t>
  </si>
  <si>
    <t>496         488          505            494</t>
  </si>
  <si>
    <t>ALPER KAAN YASİN         M.AKİF YILDIZ          SEZAİ TURAN            ALİ İHSAN SÖNMEZ</t>
  </si>
  <si>
    <t>476         468          486            526</t>
  </si>
  <si>
    <t>MİKTAT KAYA         A.TOLGA ŞUÖZER          SELEHATTİN ÇOBANOĞLU            MURAT ÖZDEMİR</t>
  </si>
  <si>
    <t>FURKAN HASAN CAN
DORUK UĞUREL
HASAN TÜRKDAĞLI
BATUHAN ALTINTAŞ</t>
  </si>
  <si>
    <t>18.12.1992</t>
  </si>
  <si>
    <t>11.02.1995</t>
  </si>
  <si>
    <t>21.10.1995</t>
  </si>
  <si>
    <t>01.01.1985</t>
  </si>
  <si>
    <t>13.06.1981</t>
  </si>
  <si>
    <t>12.10.1996</t>
  </si>
  <si>
    <t>14.12.1994</t>
  </si>
  <si>
    <t>02.02.1989</t>
  </si>
  <si>
    <t>16.11.1986</t>
  </si>
  <si>
    <t>13.06.1981         12.10.1996          18.12.1992            01.01.1985</t>
  </si>
  <si>
    <t>21.04.1997</t>
  </si>
  <si>
    <t>19.05.1997         05.09.1997          21.04.1987            18.05.1994</t>
  </si>
  <si>
    <t>20.05.1993</t>
  </si>
  <si>
    <t>16.01.1994</t>
  </si>
  <si>
    <t>05.01.1995</t>
  </si>
  <si>
    <t>25.01.1995</t>
  </si>
  <si>
    <t>24.02.1997         14.10.1993          25.01.1995            23.12.1995</t>
  </si>
  <si>
    <t>01.01.1994         01.01.1995          05.01.1995            01.01.1996</t>
  </si>
  <si>
    <t>389 numaralı Ümit Sungur Disiplinsiz davranışından dolayı (tribün altında sigara içmesi  ve seyirci tribününe çıkması) Sarı kart görmüştür</t>
  </si>
  <si>
    <t>SÜPER LİG STATÜSÜNÜN GENEL KONULAR MADDE 14 GEREĞİ ALMIŞ OLDUĞU EN YÜKSEK PUANI DÜŞÜLEREK GÜNCELLENMİŞTİR.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</si>
</sst>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1F]d\ mmmm\ yyyy;@"/>
    <numFmt numFmtId="165" formatCode="[$-41F]d\ mmmm\ yyyy\ h:mm;@"/>
    <numFmt numFmtId="166" formatCode="hh:mm;@"/>
    <numFmt numFmtId="167" formatCode="00\.00"/>
    <numFmt numFmtId="168" formatCode="0\:00\.00"/>
    <numFmt numFmtId="169" formatCode="0\.00"/>
    <numFmt numFmtId="170" formatCode="0\.00\.00"/>
    <numFmt numFmtId="171" formatCode="0;\-0;;@"/>
    <numFmt numFmtId="172" formatCode="dd/mm/yyyy;@"/>
    <numFmt numFmtId="173" formatCode="[$-F800]dddd\,\ mmmm\ dd\,\ yyyy"/>
  </numFmts>
  <fonts count="19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sz val="10"/>
      <color theme="1"/>
      <name val="Cambria"/>
      <family val="1"/>
      <charset val="162"/>
    </font>
    <font>
      <b/>
      <sz val="11"/>
      <color rgb="FF002060"/>
      <name val="Cambria"/>
      <family val="1"/>
      <charset val="162"/>
      <scheme val="major"/>
    </font>
    <font>
      <b/>
      <sz val="18"/>
      <name val="Cambria"/>
      <family val="1"/>
      <charset val="162"/>
      <scheme val="major"/>
    </font>
    <font>
      <sz val="16"/>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sz val="12"/>
      <color theme="1"/>
      <name val="Times New Roman"/>
      <family val="1"/>
      <charset val="162"/>
    </font>
    <font>
      <b/>
      <sz val="16"/>
      <color indexed="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4"/>
      <color indexed="56"/>
      <name val="Cambria"/>
      <family val="1"/>
      <charset val="162"/>
      <scheme val="major"/>
    </font>
    <font>
      <b/>
      <sz val="12"/>
      <color indexed="10"/>
      <name val="Cambria"/>
      <family val="1"/>
      <charset val="162"/>
      <scheme val="major"/>
    </font>
    <font>
      <b/>
      <u/>
      <sz val="12"/>
      <color rgb="FFFF0000"/>
      <name val="Cambria"/>
      <family val="1"/>
      <charset val="162"/>
      <scheme val="major"/>
    </font>
    <font>
      <b/>
      <sz val="12"/>
      <color indexed="8"/>
      <name val="Cambria"/>
      <family val="1"/>
      <charset val="162"/>
      <scheme val="major"/>
    </font>
    <font>
      <b/>
      <sz val="16"/>
      <color indexed="56"/>
      <name val="Cambria"/>
      <family val="1"/>
      <charset val="162"/>
      <scheme val="major"/>
    </font>
    <font>
      <b/>
      <sz val="18"/>
      <color rgb="FF002060"/>
      <name val="Cambria"/>
      <family val="1"/>
      <charset val="162"/>
      <scheme val="major"/>
    </font>
    <font>
      <b/>
      <sz val="14"/>
      <color theme="1"/>
      <name val="Cambria"/>
      <family val="1"/>
      <charset val="162"/>
      <scheme val="major"/>
    </font>
    <font>
      <sz val="10"/>
      <color theme="0"/>
      <name val="Cambria"/>
      <family val="1"/>
      <charset val="162"/>
      <scheme val="major"/>
    </font>
    <font>
      <sz val="10"/>
      <color rgb="FFFF0000"/>
      <name val="Cambria"/>
      <family val="1"/>
      <charset val="162"/>
      <scheme val="major"/>
    </font>
    <font>
      <b/>
      <sz val="8"/>
      <color rgb="FF002060"/>
      <name val="Cambria"/>
      <family val="1"/>
      <charset val="162"/>
      <scheme val="major"/>
    </font>
    <font>
      <b/>
      <sz val="10"/>
      <color theme="0"/>
      <name val="Verdana"/>
      <family val="2"/>
      <charset val="162"/>
    </font>
    <font>
      <sz val="8"/>
      <color theme="0" tint="-0.34998626667073579"/>
      <name val="Cambria"/>
      <family val="1"/>
      <charset val="162"/>
      <scheme val="major"/>
    </font>
    <font>
      <b/>
      <sz val="12"/>
      <color rgb="FFFF0000"/>
      <name val="Arial Narrow"/>
      <family val="2"/>
      <charset val="162"/>
    </font>
    <font>
      <b/>
      <sz val="12"/>
      <color theme="0" tint="-0.34998626667073579"/>
      <name val="Arial Narrow"/>
      <family val="2"/>
      <charset val="162"/>
    </font>
    <font>
      <b/>
      <sz val="10"/>
      <name val="Arial"/>
      <family val="2"/>
      <charset val="162"/>
    </font>
    <font>
      <b/>
      <u/>
      <sz val="14"/>
      <color rgb="FFFF0000"/>
      <name val="Cambria"/>
      <family val="1"/>
      <charset val="162"/>
      <scheme val="major"/>
    </font>
    <font>
      <b/>
      <sz val="14"/>
      <color indexed="10"/>
      <name val="Cambria"/>
      <family val="1"/>
      <charset val="162"/>
      <scheme val="major"/>
    </font>
    <font>
      <b/>
      <sz val="14"/>
      <color rgb="FFFF0000"/>
      <name val="Cambria"/>
      <family val="1"/>
      <charset val="162"/>
    </font>
    <font>
      <b/>
      <sz val="14"/>
      <color indexed="8"/>
      <name val="Cambria"/>
      <family val="1"/>
      <charset val="162"/>
      <scheme val="major"/>
    </font>
    <font>
      <b/>
      <sz val="10"/>
      <color theme="0" tint="-0.34998626667073579"/>
      <name val="Cambria"/>
      <family val="1"/>
      <charset val="162"/>
      <scheme val="major"/>
    </font>
    <font>
      <sz val="10"/>
      <color theme="0" tint="-0.34998626667073579"/>
      <name val="Cambria"/>
      <family val="1"/>
      <charset val="162"/>
      <scheme val="major"/>
    </font>
    <font>
      <b/>
      <sz val="18"/>
      <name val="Cambria"/>
      <family val="1"/>
      <charset val="162"/>
    </font>
    <font>
      <b/>
      <sz val="16"/>
      <color theme="1"/>
      <name val="Cambria"/>
      <family val="1"/>
      <charset val="162"/>
      <scheme val="major"/>
    </font>
    <font>
      <b/>
      <sz val="18"/>
      <color theme="1"/>
      <name val="Cambria"/>
      <family val="1"/>
      <charset val="162"/>
      <scheme val="major"/>
    </font>
    <font>
      <b/>
      <sz val="20"/>
      <color indexed="56"/>
      <name val="Cambria"/>
      <family val="1"/>
      <charset val="162"/>
      <scheme val="major"/>
    </font>
    <font>
      <b/>
      <sz val="28"/>
      <color theme="1"/>
      <name val="Cambria"/>
      <family val="1"/>
      <charset val="162"/>
      <scheme val="major"/>
    </font>
    <font>
      <b/>
      <sz val="14"/>
      <color theme="1"/>
      <name val="Cambria"/>
      <family val="1"/>
      <charset val="162"/>
    </font>
    <font>
      <b/>
      <sz val="36"/>
      <name val="Cambria"/>
      <family val="1"/>
      <charset val="162"/>
      <scheme val="major"/>
    </font>
    <font>
      <i/>
      <sz val="12"/>
      <name val="Cambria"/>
      <family val="1"/>
      <charset val="162"/>
    </font>
    <font>
      <b/>
      <sz val="16"/>
      <color rgb="FFFF0000"/>
      <name val="Cambria"/>
      <family val="1"/>
      <charset val="162"/>
    </font>
    <font>
      <b/>
      <sz val="18"/>
      <color rgb="FF002060"/>
      <name val="Cambria"/>
      <family val="1"/>
      <charset val="162"/>
    </font>
    <font>
      <sz val="20"/>
      <color theme="1"/>
      <name val="Cambria"/>
      <family val="1"/>
      <charset val="162"/>
      <scheme val="major"/>
    </font>
    <font>
      <b/>
      <sz val="14"/>
      <name val="Cambria"/>
      <family val="1"/>
      <charset val="162"/>
    </font>
    <font>
      <b/>
      <u/>
      <sz val="14"/>
      <color rgb="FFFF0000"/>
      <name val="Arial"/>
      <family val="2"/>
      <charset val="162"/>
    </font>
    <font>
      <b/>
      <sz val="14"/>
      <color indexed="8"/>
      <name val="Cambria"/>
      <family val="1"/>
      <charset val="162"/>
    </font>
    <font>
      <b/>
      <sz val="14"/>
      <color indexed="10"/>
      <name val="Cambria"/>
      <family val="1"/>
      <charset val="162"/>
    </font>
    <font>
      <sz val="11"/>
      <color indexed="56"/>
      <name val="Cambria"/>
      <family val="1"/>
      <charset val="162"/>
    </font>
    <font>
      <sz val="12"/>
      <color indexed="56"/>
      <name val="Cambria"/>
      <family val="1"/>
      <charset val="162"/>
    </font>
    <font>
      <sz val="14"/>
      <color indexed="56"/>
      <name val="Cambria"/>
      <family val="1"/>
      <charset val="162"/>
    </font>
    <font>
      <sz val="14"/>
      <name val="Cambria"/>
      <family val="1"/>
      <charset val="162"/>
    </font>
    <font>
      <sz val="14"/>
      <color rgb="FFFF0000"/>
      <name val="Cambria"/>
      <family val="1"/>
      <charset val="162"/>
    </font>
    <font>
      <sz val="14"/>
      <color theme="1"/>
      <name val="Cambria"/>
      <family val="1"/>
      <charset val="162"/>
    </font>
    <font>
      <b/>
      <sz val="14"/>
      <color theme="0"/>
      <name val="Cambria"/>
      <family val="1"/>
      <charset val="162"/>
    </font>
    <font>
      <sz val="16"/>
      <name val="Cambria"/>
      <family val="1"/>
      <charset val="162"/>
    </font>
    <font>
      <sz val="16"/>
      <color rgb="FFFF0000"/>
      <name val="Cambria"/>
      <family val="1"/>
      <charset val="162"/>
    </font>
    <font>
      <sz val="16"/>
      <color theme="1"/>
      <name val="Cambria"/>
      <family val="1"/>
      <charset val="162"/>
    </font>
    <font>
      <sz val="14"/>
      <color theme="1"/>
      <name val="Cambria"/>
      <family val="1"/>
      <charset val="162"/>
      <scheme val="major"/>
    </font>
    <font>
      <sz val="14"/>
      <color rgb="FFFF0000"/>
      <name val="Cambria"/>
      <family val="1"/>
      <charset val="162"/>
      <scheme val="major"/>
    </font>
    <font>
      <b/>
      <sz val="14"/>
      <color theme="1" tint="0.499984740745262"/>
      <name val="Cambria"/>
      <family val="1"/>
      <charset val="162"/>
      <scheme val="major"/>
    </font>
    <font>
      <b/>
      <sz val="20"/>
      <color theme="1"/>
      <name val="Cambria"/>
      <family val="1"/>
      <charset val="162"/>
      <scheme val="major"/>
    </font>
    <font>
      <b/>
      <sz val="13"/>
      <name val="Cambria"/>
      <family val="1"/>
      <charset val="162"/>
      <scheme val="major"/>
    </font>
    <font>
      <b/>
      <u/>
      <sz val="13"/>
      <color rgb="FFFF0000"/>
      <name val="Cambria"/>
      <family val="1"/>
      <charset val="162"/>
      <scheme val="major"/>
    </font>
    <font>
      <b/>
      <sz val="13"/>
      <color indexed="8"/>
      <name val="Cambria"/>
      <family val="1"/>
      <charset val="162"/>
      <scheme val="major"/>
    </font>
    <font>
      <b/>
      <sz val="13"/>
      <color indexed="10"/>
      <name val="Cambria"/>
      <family val="1"/>
      <charset val="162"/>
      <scheme val="major"/>
    </font>
    <font>
      <b/>
      <sz val="11"/>
      <color rgb="FF002060"/>
      <name val="Cambria"/>
      <family val="1"/>
      <charset val="162"/>
    </font>
    <font>
      <b/>
      <sz val="22"/>
      <color indexed="56"/>
      <name val="Cambria"/>
      <family val="1"/>
      <charset val="162"/>
      <scheme val="major"/>
    </font>
    <font>
      <b/>
      <sz val="28"/>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sz val="16"/>
      <color theme="1"/>
      <name val="Cambria"/>
      <family val="1"/>
      <charset val="162"/>
      <scheme val="major"/>
    </font>
    <font>
      <b/>
      <sz val="16"/>
      <color rgb="FF002060"/>
      <name val="Cambria"/>
      <family val="1"/>
      <charset val="162"/>
      <scheme val="major"/>
    </font>
    <font>
      <b/>
      <sz val="14"/>
      <color theme="0"/>
      <name val="Cambria"/>
      <family val="1"/>
      <charset val="162"/>
      <scheme val="major"/>
    </font>
    <font>
      <sz val="10"/>
      <name val="Arial Unicode MS"/>
      <family val="2"/>
      <charset val="162"/>
    </font>
    <font>
      <sz val="18"/>
      <name val="Cambria"/>
      <family val="1"/>
      <charset val="162"/>
    </font>
    <font>
      <sz val="18"/>
      <color theme="1"/>
      <name val="Cambria"/>
      <family val="1"/>
      <charset val="162"/>
    </font>
    <font>
      <b/>
      <sz val="18"/>
      <color rgb="FFFF0000"/>
      <name val="Cambria"/>
      <family val="1"/>
      <charset val="162"/>
    </font>
    <font>
      <sz val="22"/>
      <name val="Cambria"/>
      <family val="1"/>
      <charset val="162"/>
      <scheme val="major"/>
    </font>
    <font>
      <sz val="24"/>
      <name val="Cambria"/>
      <family val="1"/>
      <charset val="162"/>
      <scheme val="major"/>
    </font>
    <font>
      <b/>
      <sz val="24"/>
      <color rgb="FFFF0000"/>
      <name val="Cambria"/>
      <family val="1"/>
      <charset val="162"/>
      <scheme val="major"/>
    </font>
    <font>
      <sz val="22"/>
      <color rgb="FFFF0000"/>
      <name val="Cambria"/>
      <family val="1"/>
      <charset val="162"/>
      <scheme val="major"/>
    </font>
    <font>
      <sz val="22"/>
      <color theme="1"/>
      <name val="Cambria"/>
      <family val="1"/>
      <charset val="162"/>
      <scheme val="major"/>
    </font>
    <font>
      <b/>
      <sz val="24"/>
      <name val="Cambria"/>
      <family val="1"/>
      <charset val="162"/>
      <scheme val="major"/>
    </font>
    <font>
      <b/>
      <u/>
      <sz val="24"/>
      <color rgb="FFFF0000"/>
      <name val="Cambria"/>
      <family val="1"/>
      <charset val="162"/>
      <scheme val="major"/>
    </font>
    <font>
      <b/>
      <sz val="24"/>
      <color indexed="10"/>
      <name val="Cambria"/>
      <family val="1"/>
      <charset val="162"/>
      <scheme val="major"/>
    </font>
    <font>
      <b/>
      <sz val="24"/>
      <color indexed="8"/>
      <name val="Cambria"/>
      <family val="1"/>
      <charset val="162"/>
      <scheme val="major"/>
    </font>
    <font>
      <b/>
      <sz val="18"/>
      <color indexed="56"/>
      <name val="Cambria"/>
      <family val="1"/>
      <charset val="162"/>
      <scheme val="major"/>
    </font>
    <font>
      <b/>
      <sz val="20"/>
      <color rgb="FF002060"/>
      <name val="Cambria"/>
      <family val="1"/>
      <charset val="162"/>
      <scheme val="major"/>
    </font>
    <font>
      <b/>
      <sz val="22"/>
      <name val="Cambria"/>
      <family val="1"/>
      <charset val="162"/>
      <scheme val="major"/>
    </font>
    <font>
      <b/>
      <sz val="22"/>
      <color rgb="FFFF0000"/>
      <name val="Cambria"/>
      <family val="1"/>
      <charset val="162"/>
      <scheme val="major"/>
    </font>
    <font>
      <b/>
      <sz val="22"/>
      <name val="Arial"/>
      <family val="2"/>
      <charset val="16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ECADA"/>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rgb="FFFF0000"/>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1129">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3" fillId="25" borderId="10" xfId="36" applyFont="1" applyFill="1" applyBorder="1" applyAlignment="1" applyProtection="1">
      <alignment vertical="center" wrapText="1"/>
      <protection locked="0"/>
    </xf>
    <xf numFmtId="0" fontId="42" fillId="0" borderId="0" xfId="36" applyFont="1" applyAlignment="1" applyProtection="1">
      <alignment vertical="center" wrapText="1"/>
      <protection locked="0"/>
    </xf>
    <xf numFmtId="0" fontId="42" fillId="24" borderId="0" xfId="36" applyFont="1" applyFill="1" applyBorder="1" applyAlignment="1" applyProtection="1">
      <alignment horizontal="left" vertical="center" wrapText="1"/>
      <protection locked="0"/>
    </xf>
    <xf numFmtId="0" fontId="44" fillId="24" borderId="0" xfId="36" applyFont="1" applyFill="1" applyBorder="1" applyAlignment="1" applyProtection="1">
      <alignment vertical="center" wrapText="1"/>
      <protection locked="0"/>
    </xf>
    <xf numFmtId="0" fontId="42" fillId="24" borderId="0" xfId="36" applyFont="1" applyFill="1" applyBorder="1" applyAlignment="1" applyProtection="1">
      <alignment wrapText="1"/>
      <protection locked="0"/>
    </xf>
    <xf numFmtId="0" fontId="42" fillId="24" borderId="0" xfId="36" applyFont="1" applyFill="1" applyBorder="1" applyAlignment="1" applyProtection="1">
      <alignment horizontal="left" wrapText="1"/>
      <protection locked="0"/>
    </xf>
    <xf numFmtId="14" fontId="42" fillId="24" borderId="0" xfId="36" applyNumberFormat="1" applyFont="1" applyFill="1" applyBorder="1" applyAlignment="1" applyProtection="1">
      <alignment horizontal="left" vertical="center" wrapText="1"/>
      <protection locked="0"/>
    </xf>
    <xf numFmtId="0" fontId="44" fillId="24" borderId="0" xfId="36" applyNumberFormat="1" applyFont="1" applyFill="1" applyBorder="1" applyAlignment="1" applyProtection="1">
      <alignment horizontal="right" vertical="center" wrapText="1"/>
      <protection locked="0"/>
    </xf>
    <xf numFmtId="0" fontId="45" fillId="0" borderId="0" xfId="36" applyFont="1" applyFill="1" applyAlignment="1">
      <alignment vertical="center"/>
    </xf>
    <xf numFmtId="0" fontId="45" fillId="0" borderId="0" xfId="36" applyFont="1" applyFill="1" applyAlignment="1">
      <alignment horizontal="center" vertical="center"/>
    </xf>
    <xf numFmtId="0" fontId="45" fillId="0" borderId="0" xfId="36" applyFont="1" applyFill="1"/>
    <xf numFmtId="0" fontId="46" fillId="0" borderId="0" xfId="36" applyFont="1" applyFill="1" applyAlignment="1">
      <alignment vertical="center"/>
    </xf>
    <xf numFmtId="0" fontId="47" fillId="0" borderId="11" xfId="36" applyFont="1" applyFill="1" applyBorder="1" applyAlignment="1">
      <alignment horizontal="center" vertical="center"/>
    </xf>
    <xf numFmtId="0" fontId="48" fillId="0" borderId="11" xfId="36" applyFont="1" applyFill="1" applyBorder="1" applyAlignment="1">
      <alignment horizontal="center" vertical="center"/>
    </xf>
    <xf numFmtId="1" fontId="47" fillId="0" borderId="11" xfId="36" applyNumberFormat="1" applyFont="1" applyFill="1" applyBorder="1" applyAlignment="1">
      <alignment horizontal="center" vertical="center"/>
    </xf>
    <xf numFmtId="14" fontId="47" fillId="0" borderId="11" xfId="36" applyNumberFormat="1" applyFont="1" applyFill="1" applyBorder="1" applyAlignment="1">
      <alignment horizontal="center" vertical="center"/>
    </xf>
    <xf numFmtId="167" fontId="47" fillId="0" borderId="11" xfId="36" applyNumberFormat="1" applyFont="1" applyFill="1" applyBorder="1" applyAlignment="1">
      <alignment horizontal="center" vertical="center"/>
    </xf>
    <xf numFmtId="0" fontId="45" fillId="0" borderId="0" xfId="36" applyFont="1" applyFill="1" applyAlignment="1">
      <alignment horizontal="center"/>
    </xf>
    <xf numFmtId="0" fontId="42" fillId="0" borderId="0" xfId="36" applyFont="1" applyFill="1" applyAlignment="1">
      <alignment horizontal="center"/>
    </xf>
    <xf numFmtId="14" fontId="45" fillId="0" borderId="0" xfId="36" applyNumberFormat="1" applyFont="1" applyFill="1"/>
    <xf numFmtId="0" fontId="45" fillId="0" borderId="0" xfId="36" applyFont="1" applyFill="1" applyBorder="1" applyAlignment="1"/>
    <xf numFmtId="0" fontId="45" fillId="0" borderId="0" xfId="36" applyFont="1" applyFill="1" applyAlignment="1"/>
    <xf numFmtId="2" fontId="45" fillId="0" borderId="0" xfId="36" applyNumberFormat="1" applyFont="1" applyFill="1" applyBorder="1" applyAlignment="1">
      <alignment horizontal="center"/>
    </xf>
    <xf numFmtId="0" fontId="44" fillId="29" borderId="12" xfId="36" applyFont="1" applyFill="1" applyBorder="1" applyAlignment="1" applyProtection="1">
      <alignment vertical="center" wrapText="1"/>
      <protection locked="0"/>
    </xf>
    <xf numFmtId="14" fontId="44"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5" fillId="0" borderId="0" xfId="36" applyFont="1" applyFill="1" applyBorder="1" applyAlignment="1">
      <alignment horizontal="center" vertical="center"/>
    </xf>
    <xf numFmtId="14" fontId="45"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5" fillId="0" borderId="0" xfId="36" applyNumberFormat="1" applyFont="1" applyFill="1" applyBorder="1" applyAlignment="1">
      <alignment horizontal="center" vertical="center"/>
    </xf>
    <xf numFmtId="1" fontId="45" fillId="0" borderId="0" xfId="36" applyNumberFormat="1" applyFont="1" applyFill="1" applyBorder="1" applyAlignment="1">
      <alignment horizontal="center" vertical="center"/>
    </xf>
    <xf numFmtId="0" fontId="47" fillId="0" borderId="0" xfId="36" applyFont="1" applyFill="1" applyBorder="1" applyAlignment="1">
      <alignment horizontal="center" vertical="center"/>
    </xf>
    <xf numFmtId="0" fontId="48" fillId="0" borderId="0" xfId="36" applyFont="1" applyFill="1" applyBorder="1" applyAlignment="1">
      <alignment horizontal="center" vertical="center"/>
    </xf>
    <xf numFmtId="1" fontId="47" fillId="0" borderId="0" xfId="36" applyNumberFormat="1" applyFont="1" applyFill="1" applyBorder="1" applyAlignment="1">
      <alignment horizontal="center" vertical="center"/>
    </xf>
    <xf numFmtId="14" fontId="47" fillId="0" borderId="0" xfId="36" applyNumberFormat="1" applyFont="1" applyFill="1" applyBorder="1" applyAlignment="1">
      <alignment horizontal="center" vertical="center"/>
    </xf>
    <xf numFmtId="167" fontId="47" fillId="0" borderId="0" xfId="36" applyNumberFormat="1" applyFont="1" applyFill="1" applyBorder="1" applyAlignment="1">
      <alignment horizontal="center" vertical="center"/>
    </xf>
    <xf numFmtId="0" fontId="45" fillId="0" borderId="0" xfId="36" applyFont="1" applyFill="1" applyAlignment="1">
      <alignment horizontal="left"/>
    </xf>
    <xf numFmtId="0" fontId="50" fillId="29" borderId="11" xfId="36" applyFont="1" applyFill="1" applyBorder="1" applyAlignment="1">
      <alignment horizontal="center" vertical="center" wrapText="1"/>
    </xf>
    <xf numFmtId="14" fontId="50" fillId="29" borderId="11" xfId="36" applyNumberFormat="1" applyFont="1" applyFill="1" applyBorder="1" applyAlignment="1">
      <alignment horizontal="center" vertical="center" wrapText="1"/>
    </xf>
    <xf numFmtId="0" fontId="50" fillId="29" borderId="11" xfId="36" applyNumberFormat="1" applyFont="1" applyFill="1" applyBorder="1" applyAlignment="1">
      <alignment horizontal="center" vertical="center" wrapText="1"/>
    </xf>
    <xf numFmtId="0" fontId="51" fillId="29" borderId="11" xfId="36" applyFont="1" applyFill="1" applyBorder="1" applyAlignment="1">
      <alignment horizontal="center" vertical="center" wrapText="1"/>
    </xf>
    <xf numFmtId="0" fontId="47" fillId="0" borderId="11" xfId="36" applyNumberFormat="1" applyFont="1" applyFill="1" applyBorder="1" applyAlignment="1">
      <alignment horizontal="left" vertical="center" wrapText="1"/>
    </xf>
    <xf numFmtId="0" fontId="45" fillId="0" borderId="0" xfId="36" applyFont="1" applyFill="1" applyAlignment="1">
      <alignment horizontal="left" wrapText="1"/>
    </xf>
    <xf numFmtId="0" fontId="45" fillId="0" borderId="0" xfId="36" applyFont="1" applyFill="1" applyAlignment="1">
      <alignment wrapText="1"/>
    </xf>
    <xf numFmtId="0" fontId="47" fillId="0" borderId="0" xfId="36" applyNumberFormat="1" applyFont="1" applyFill="1" applyBorder="1" applyAlignment="1">
      <alignment horizontal="left" vertical="center" wrapText="1"/>
    </xf>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0" fontId="45" fillId="0" borderId="0" xfId="36" applyNumberFormat="1" applyFont="1" applyFill="1" applyAlignment="1">
      <alignment horizontal="center" wrapText="1"/>
    </xf>
    <xf numFmtId="0" fontId="45" fillId="0" borderId="0" xfId="36" applyFont="1" applyFill="1" applyBorder="1" applyAlignment="1">
      <alignment horizontal="center" vertical="center" wrapText="1"/>
    </xf>
    <xf numFmtId="0" fontId="45" fillId="0" borderId="0" xfId="36" applyFont="1" applyFill="1" applyBorder="1" applyAlignment="1">
      <alignment wrapText="1"/>
    </xf>
    <xf numFmtId="0" fontId="42" fillId="0" borderId="0" xfId="36" applyFont="1" applyFill="1"/>
    <xf numFmtId="14" fontId="52" fillId="0" borderId="11" xfId="36" applyNumberFormat="1" applyFont="1" applyFill="1" applyBorder="1" applyAlignment="1">
      <alignment horizontal="center" vertical="center" wrapText="1"/>
    </xf>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4" fillId="0" borderId="0" xfId="36" applyFont="1" applyFill="1" applyAlignment="1">
      <alignment horizontal="center"/>
    </xf>
    <xf numFmtId="0" fontId="42" fillId="30" borderId="0" xfId="36" applyFont="1" applyFill="1" applyBorder="1" applyAlignment="1" applyProtection="1">
      <alignment horizontal="left" vertical="center" wrapText="1"/>
      <protection locked="0"/>
    </xf>
    <xf numFmtId="14" fontId="42" fillId="30" borderId="0" xfId="36" applyNumberFormat="1" applyFont="1" applyFill="1" applyBorder="1" applyAlignment="1" applyProtection="1">
      <alignment horizontal="left" vertical="center" wrapText="1"/>
      <protection locked="0"/>
    </xf>
    <xf numFmtId="0" fontId="44" fillId="30" borderId="0" xfId="36" applyFont="1" applyFill="1" applyBorder="1" applyAlignment="1" applyProtection="1">
      <alignment horizontal="center" vertical="center" wrapText="1"/>
      <protection locked="0"/>
    </xf>
    <xf numFmtId="0" fontId="42" fillId="30" borderId="0" xfId="36" applyFont="1" applyFill="1" applyBorder="1" applyAlignment="1" applyProtection="1">
      <alignment horizontal="center" wrapText="1"/>
      <protection locked="0"/>
    </xf>
    <xf numFmtId="0" fontId="42" fillId="30" borderId="0" xfId="36" applyFont="1" applyFill="1" applyBorder="1" applyAlignment="1" applyProtection="1">
      <alignment horizontal="left" wrapText="1"/>
      <protection locked="0"/>
    </xf>
    <xf numFmtId="0" fontId="42" fillId="30" borderId="0" xfId="36" applyFont="1" applyFill="1" applyAlignment="1" applyProtection="1">
      <alignment wrapText="1"/>
      <protection locked="0"/>
    </xf>
    <xf numFmtId="1" fontId="52" fillId="0" borderId="11" xfId="36" applyNumberFormat="1" applyFont="1" applyFill="1" applyBorder="1" applyAlignment="1">
      <alignment horizontal="center" vertical="center" wrapText="1"/>
    </xf>
    <xf numFmtId="0" fontId="53" fillId="0" borderId="0" xfId="36" applyFont="1" applyAlignment="1" applyProtection="1">
      <alignment vertical="center" wrapText="1"/>
      <protection locked="0"/>
    </xf>
    <xf numFmtId="0" fontId="54"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69" fontId="55" fillId="0" borderId="11" xfId="36" applyNumberFormat="1" applyFont="1" applyFill="1" applyBorder="1" applyAlignment="1">
      <alignment horizontal="center" vertical="center"/>
    </xf>
    <xf numFmtId="0" fontId="52" fillId="0" borderId="11" xfId="36" applyFont="1" applyFill="1" applyBorder="1" applyAlignment="1">
      <alignment horizontal="left" vertical="center" wrapText="1"/>
    </xf>
    <xf numFmtId="0" fontId="56" fillId="0" borderId="11" xfId="36" applyFont="1" applyFill="1" applyBorder="1" applyAlignment="1">
      <alignment horizontal="center" vertical="center"/>
    </xf>
    <xf numFmtId="0" fontId="57" fillId="0" borderId="0" xfId="36" applyFont="1" applyFill="1" applyAlignment="1">
      <alignment horizontal="left"/>
    </xf>
    <xf numFmtId="0" fontId="57" fillId="0" borderId="0" xfId="36" applyFont="1" applyFill="1"/>
    <xf numFmtId="0" fontId="58"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5" fillId="0" borderId="11" xfId="36" applyFont="1" applyFill="1" applyBorder="1" applyAlignment="1" applyProtection="1">
      <alignment horizontal="center" vertical="center" wrapText="1"/>
      <protection locked="0"/>
    </xf>
    <xf numFmtId="0" fontId="60" fillId="0" borderId="11" xfId="36" applyFont="1" applyFill="1" applyBorder="1" applyAlignment="1" applyProtection="1">
      <alignment horizontal="center" vertical="center" wrapText="1"/>
      <protection locked="0"/>
    </xf>
    <xf numFmtId="1" fontId="35" fillId="0" borderId="11" xfId="36" applyNumberFormat="1" applyFont="1" applyFill="1" applyBorder="1" applyAlignment="1" applyProtection="1">
      <alignment horizontal="center" vertical="center" wrapText="1"/>
      <protection locked="0"/>
    </xf>
    <xf numFmtId="14" fontId="35" fillId="0" borderId="11" xfId="36" applyNumberFormat="1" applyFont="1" applyFill="1" applyBorder="1" applyAlignment="1" applyProtection="1">
      <alignment horizontal="center" vertical="center" wrapText="1"/>
      <protection locked="0"/>
    </xf>
    <xf numFmtId="0" fontId="61" fillId="0" borderId="0" xfId="0" applyFont="1"/>
    <xf numFmtId="0" fontId="62"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Alignment="1">
      <alignment horizontal="center" vertical="center"/>
    </xf>
    <xf numFmtId="0" fontId="62" fillId="0" borderId="0" xfId="0" applyFont="1" applyAlignment="1">
      <alignment wrapText="1"/>
    </xf>
    <xf numFmtId="0" fontId="63" fillId="0" borderId="11" xfId="0" applyFont="1" applyBorder="1" applyAlignment="1">
      <alignment vertical="center" wrapText="1"/>
    </xf>
    <xf numFmtId="0" fontId="63" fillId="0" borderId="0" xfId="0" applyFont="1" applyAlignment="1">
      <alignment vertical="center" wrapText="1"/>
    </xf>
    <xf numFmtId="0" fontId="64" fillId="27" borderId="0" xfId="0" applyFont="1" applyFill="1" applyAlignment="1">
      <alignment horizontal="center" vertical="center"/>
    </xf>
    <xf numFmtId="0" fontId="66" fillId="33" borderId="11" xfId="31" applyFont="1" applyFill="1" applyBorder="1" applyAlignment="1" applyProtection="1">
      <alignment horizontal="center" vertical="center" wrapText="1"/>
    </xf>
    <xf numFmtId="0" fontId="64" fillId="0" borderId="0" xfId="0" applyFont="1" applyAlignment="1">
      <alignment horizontal="center" vertical="center"/>
    </xf>
    <xf numFmtId="0" fontId="44" fillId="0" borderId="0" xfId="0" applyFont="1" applyFill="1" applyBorder="1" applyAlignment="1">
      <alignment vertical="center" wrapText="1"/>
    </xf>
    <xf numFmtId="0" fontId="47" fillId="0" borderId="0" xfId="0" applyFont="1" applyAlignment="1">
      <alignment horizontal="center" vertical="center"/>
    </xf>
    <xf numFmtId="0" fontId="47"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2" fillId="0" borderId="0" xfId="0" applyFont="1" applyAlignment="1">
      <alignment horizontal="center" vertical="center" wrapText="1"/>
    </xf>
    <xf numFmtId="0" fontId="64" fillId="0" borderId="0" xfId="0" applyFont="1" applyFill="1" applyAlignment="1">
      <alignment horizontal="center" vertical="center"/>
    </xf>
    <xf numFmtId="0" fontId="64" fillId="0" borderId="0" xfId="0" applyFont="1" applyAlignment="1">
      <alignment horizontal="center" vertical="center" wrapText="1"/>
    </xf>
    <xf numFmtId="0" fontId="64" fillId="0" borderId="0" xfId="0" applyFont="1" applyFill="1" applyAlignment="1">
      <alignment horizontal="center" vertical="center" wrapText="1"/>
    </xf>
    <xf numFmtId="0" fontId="54" fillId="0" borderId="0" xfId="0" applyFont="1" applyAlignment="1">
      <alignment horizontal="center" vertical="center" wrapText="1"/>
    </xf>
    <xf numFmtId="0" fontId="54" fillId="0" borderId="0" xfId="0" applyFont="1" applyFill="1" applyAlignment="1">
      <alignment horizontal="center" vertical="center" wrapText="1"/>
    </xf>
    <xf numFmtId="0" fontId="68" fillId="29" borderId="11" xfId="0" applyFont="1" applyFill="1" applyBorder="1" applyAlignment="1">
      <alignment horizontal="left" vertical="center" wrapText="1"/>
    </xf>
    <xf numFmtId="0" fontId="68" fillId="29" borderId="11" xfId="0" applyFont="1" applyFill="1" applyBorder="1" applyAlignment="1">
      <alignment vertical="center" wrapText="1"/>
    </xf>
    <xf numFmtId="0" fontId="69" fillId="34" borderId="11" xfId="0" applyFont="1" applyFill="1" applyBorder="1" applyAlignment="1">
      <alignment horizontal="center" vertical="center" wrapText="1"/>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14" fontId="51" fillId="29" borderId="11" xfId="36" applyNumberFormat="1" applyFont="1" applyFill="1" applyBorder="1" applyAlignment="1">
      <alignment horizontal="center" vertical="center" wrapText="1"/>
    </xf>
    <xf numFmtId="0" fontId="51"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70"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8" fillId="33" borderId="11" xfId="31" applyFont="1" applyFill="1" applyBorder="1" applyAlignment="1" applyProtection="1">
      <alignment horizontal="left" vertical="center" wrapText="1"/>
    </xf>
    <xf numFmtId="0" fontId="68" fillId="33" borderId="11" xfId="31" applyFont="1" applyFill="1" applyBorder="1" applyAlignment="1" applyProtection="1">
      <alignment horizontal="center" vertical="center" wrapText="1"/>
    </xf>
    <xf numFmtId="0" fontId="68" fillId="33" borderId="11" xfId="31" applyFont="1" applyFill="1" applyBorder="1" applyAlignment="1" applyProtection="1">
      <alignment horizontal="left" vertical="center"/>
    </xf>
    <xf numFmtId="0" fontId="71" fillId="28" borderId="11" xfId="0" applyFont="1" applyFill="1" applyBorder="1" applyAlignment="1">
      <alignment horizontal="center" vertical="center" wrapText="1"/>
    </xf>
    <xf numFmtId="0" fontId="72" fillId="0" borderId="0" xfId="0" applyFont="1" applyBorder="1" applyAlignment="1">
      <alignment vertical="center" wrapText="1"/>
    </xf>
    <xf numFmtId="0" fontId="73"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center" vertical="center" wrapText="1"/>
    </xf>
    <xf numFmtId="14" fontId="74"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left" vertical="center" wrapText="1"/>
    </xf>
    <xf numFmtId="167" fontId="74" fillId="29" borderId="11" xfId="0" applyNumberFormat="1" applyFont="1" applyFill="1" applyBorder="1" applyAlignment="1">
      <alignment horizontal="center" vertical="center" wrapText="1"/>
    </xf>
    <xf numFmtId="164" fontId="74" fillId="29" borderId="11" xfId="0" applyNumberFormat="1" applyFont="1" applyFill="1" applyBorder="1" applyAlignment="1">
      <alignment horizontal="center" vertical="center" wrapText="1"/>
    </xf>
    <xf numFmtId="0" fontId="75" fillId="0" borderId="0" xfId="0" applyFont="1" applyAlignment="1">
      <alignment vertical="center" wrapText="1"/>
    </xf>
    <xf numFmtId="0" fontId="76" fillId="0" borderId="0" xfId="0" applyFont="1" applyFill="1"/>
    <xf numFmtId="0" fontId="77" fillId="0" borderId="11" xfId="31" applyNumberFormat="1" applyFont="1" applyFill="1" applyBorder="1" applyAlignment="1" applyProtection="1">
      <alignment horizontal="center" vertical="center" wrapText="1"/>
    </xf>
    <xf numFmtId="14" fontId="78" fillId="30" borderId="11" xfId="31" applyNumberFormat="1" applyFont="1" applyFill="1" applyBorder="1" applyAlignment="1" applyProtection="1">
      <alignment horizontal="center" vertical="center" wrapText="1"/>
    </xf>
    <xf numFmtId="167" fontId="78" fillId="30" borderId="11" xfId="31" applyNumberFormat="1" applyFont="1" applyFill="1" applyBorder="1" applyAlignment="1" applyProtection="1">
      <alignment horizontal="center" vertical="center" wrapText="1"/>
    </xf>
    <xf numFmtId="1" fontId="78" fillId="30" borderId="11" xfId="31" applyNumberFormat="1" applyFont="1" applyFill="1" applyBorder="1" applyAlignment="1" applyProtection="1">
      <alignment horizontal="center" vertical="center" wrapText="1"/>
    </xf>
    <xf numFmtId="49" fontId="78" fillId="30" borderId="11" xfId="31" applyNumberFormat="1" applyFont="1" applyFill="1" applyBorder="1" applyAlignment="1" applyProtection="1">
      <alignment horizontal="center" vertical="center" wrapText="1"/>
    </xf>
    <xf numFmtId="0" fontId="75" fillId="30" borderId="11" xfId="0" applyNumberFormat="1" applyFont="1" applyFill="1" applyBorder="1" applyAlignment="1">
      <alignment horizontal="left" vertical="center" wrapText="1"/>
    </xf>
    <xf numFmtId="164" fontId="75" fillId="30" borderId="11" xfId="0" applyNumberFormat="1" applyFont="1" applyFill="1" applyBorder="1" applyAlignment="1">
      <alignment horizontal="center" vertical="center" wrapText="1"/>
    </xf>
    <xf numFmtId="167" fontId="75" fillId="30" borderId="11" xfId="0" applyNumberFormat="1" applyFont="1" applyFill="1" applyBorder="1" applyAlignment="1">
      <alignment horizontal="center" vertical="center" wrapText="1"/>
    </xf>
    <xf numFmtId="0" fontId="75" fillId="30" borderId="11" xfId="0" applyNumberFormat="1" applyFont="1" applyFill="1" applyBorder="1" applyAlignment="1">
      <alignment horizontal="center" vertical="center" wrapText="1"/>
    </xf>
    <xf numFmtId="0" fontId="78" fillId="30" borderId="11" xfId="31" applyNumberFormat="1" applyFont="1" applyFill="1" applyBorder="1" applyAlignment="1" applyProtection="1">
      <alignment horizontal="left" vertical="center" wrapText="1"/>
    </xf>
    <xf numFmtId="0" fontId="79" fillId="30" borderId="11" xfId="31" applyNumberFormat="1" applyFont="1" applyFill="1" applyBorder="1" applyAlignment="1" applyProtection="1">
      <alignment horizontal="center" vertical="center" wrapText="1"/>
    </xf>
    <xf numFmtId="0" fontId="71"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2" fillId="32" borderId="11"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4" fillId="0" borderId="0" xfId="36" applyNumberFormat="1" applyFont="1" applyFill="1" applyAlignment="1" applyProtection="1">
      <alignment horizontal="center" wrapText="1"/>
      <protection locked="0"/>
    </xf>
    <xf numFmtId="0" fontId="85" fillId="0" borderId="11" xfId="36" applyFont="1" applyFill="1" applyBorder="1" applyAlignment="1">
      <alignment horizontal="center" vertical="center"/>
    </xf>
    <xf numFmtId="169" fontId="35" fillId="0" borderId="11" xfId="36" applyNumberFormat="1" applyFont="1" applyFill="1" applyBorder="1" applyAlignment="1" applyProtection="1">
      <alignment horizontal="center" vertical="center" wrapText="1"/>
      <protection locked="0"/>
    </xf>
    <xf numFmtId="0" fontId="86" fillId="0" borderId="11" xfId="36" applyFont="1" applyFill="1" applyBorder="1" applyAlignment="1">
      <alignment horizontal="left" vertical="center" wrapText="1"/>
    </xf>
    <xf numFmtId="0" fontId="33" fillId="30" borderId="24" xfId="36" applyFont="1" applyFill="1" applyBorder="1" applyAlignment="1" applyProtection="1">
      <alignment vertical="center" wrapText="1"/>
      <protection locked="0"/>
    </xf>
    <xf numFmtId="168" fontId="51" fillId="29" borderId="11" xfId="36" applyNumberFormat="1" applyFont="1" applyFill="1" applyBorder="1" applyAlignment="1">
      <alignment horizontal="center" vertical="center" wrapText="1"/>
    </xf>
    <xf numFmtId="168" fontId="47" fillId="0" borderId="11" xfId="36" applyNumberFormat="1" applyFont="1" applyFill="1" applyBorder="1" applyAlignment="1">
      <alignment horizontal="center" vertical="center"/>
    </xf>
    <xf numFmtId="168" fontId="47" fillId="0" borderId="0" xfId="36" applyNumberFormat="1" applyFont="1" applyFill="1" applyBorder="1" applyAlignment="1">
      <alignment horizontal="center" vertical="center"/>
    </xf>
    <xf numFmtId="168" fontId="45" fillId="0" borderId="0" xfId="36" applyNumberFormat="1" applyFont="1" applyFill="1"/>
    <xf numFmtId="168" fontId="42" fillId="24" borderId="0" xfId="36" applyNumberFormat="1" applyFont="1" applyFill="1" applyBorder="1" applyAlignment="1" applyProtection="1">
      <alignment horizontal="left" wrapText="1"/>
      <protection locked="0"/>
    </xf>
    <xf numFmtId="168" fontId="54" fillId="0" borderId="11"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9" fontId="75" fillId="30" borderId="11" xfId="0" applyNumberFormat="1" applyFont="1" applyFill="1" applyBorder="1" applyAlignment="1">
      <alignment horizontal="center" vertical="center" wrapText="1"/>
    </xf>
    <xf numFmtId="168" fontId="75" fillId="30" borderId="11" xfId="0" applyNumberFormat="1" applyFont="1" applyFill="1" applyBorder="1" applyAlignment="1">
      <alignment horizontal="center" vertical="center" wrapText="1"/>
    </xf>
    <xf numFmtId="0" fontId="35" fillId="0" borderId="11" xfId="36" applyFont="1" applyFill="1" applyBorder="1" applyAlignment="1" applyProtection="1">
      <alignment horizontal="left" vertical="center" wrapText="1"/>
      <protection locked="0"/>
    </xf>
    <xf numFmtId="0" fontId="33" fillId="30" borderId="24" xfId="36" applyFont="1" applyFill="1" applyBorder="1" applyAlignment="1" applyProtection="1">
      <alignment horizontal="center" vertical="center" wrapText="1"/>
      <protection locked="0"/>
    </xf>
    <xf numFmtId="0" fontId="70"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169" fontId="68" fillId="33" borderId="11" xfId="31" applyNumberFormat="1" applyFont="1" applyFill="1" applyBorder="1" applyAlignment="1" applyProtection="1">
      <alignment horizontal="center" vertical="center" wrapText="1"/>
    </xf>
    <xf numFmtId="165" fontId="65" fillId="32" borderId="24" xfId="0" applyNumberFormat="1" applyFont="1" applyFill="1" applyBorder="1" applyAlignment="1">
      <alignment vertical="center" wrapText="1"/>
    </xf>
    <xf numFmtId="165" fontId="65" fillId="32" borderId="25" xfId="0" applyNumberFormat="1" applyFont="1" applyFill="1" applyBorder="1" applyAlignment="1">
      <alignment vertical="center" wrapText="1"/>
    </xf>
    <xf numFmtId="0" fontId="89" fillId="29" borderId="11" xfId="36" applyFont="1" applyFill="1" applyBorder="1" applyAlignment="1">
      <alignment horizontal="center" vertical="center" wrapText="1"/>
    </xf>
    <xf numFmtId="14" fontId="89" fillId="29" borderId="11" xfId="36" applyNumberFormat="1" applyFont="1" applyFill="1" applyBorder="1" applyAlignment="1">
      <alignment horizontal="center" vertical="center" wrapText="1"/>
    </xf>
    <xf numFmtId="0" fontId="89" fillId="29" borderId="11" xfId="36" applyNumberFormat="1" applyFont="1" applyFill="1" applyBorder="1" applyAlignment="1">
      <alignment horizontal="center" vertical="center" wrapText="1"/>
    </xf>
    <xf numFmtId="168" fontId="89" fillId="29" borderId="11" xfId="36" applyNumberFormat="1" applyFont="1" applyFill="1" applyBorder="1" applyAlignment="1">
      <alignment horizontal="center" vertical="center" wrapText="1"/>
    </xf>
    <xf numFmtId="0" fontId="90" fillId="0" borderId="11" xfId="0" applyFont="1" applyBorder="1" applyAlignment="1">
      <alignment horizontal="center" vertical="center"/>
    </xf>
    <xf numFmtId="167" fontId="91" fillId="0" borderId="11" xfId="0" applyNumberFormat="1" applyFont="1" applyBorder="1" applyAlignment="1">
      <alignment horizontal="center" vertical="center"/>
    </xf>
    <xf numFmtId="169" fontId="91" fillId="35" borderId="11" xfId="0" applyNumberFormat="1" applyFont="1" applyFill="1" applyBorder="1" applyAlignment="1">
      <alignment horizontal="center" vertical="center"/>
    </xf>
    <xf numFmtId="165" fontId="68" fillId="32" borderId="11" xfId="31" applyNumberFormat="1" applyFont="1" applyFill="1" applyBorder="1" applyAlignment="1" applyProtection="1">
      <alignment vertical="center" wrapText="1"/>
    </xf>
    <xf numFmtId="0" fontId="92" fillId="0" borderId="11" xfId="0" applyFont="1" applyBorder="1" applyAlignment="1">
      <alignment horizontal="left" vertical="center"/>
    </xf>
    <xf numFmtId="169" fontId="93"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center" vertical="center"/>
    </xf>
    <xf numFmtId="0" fontId="54" fillId="0" borderId="11" xfId="36" applyNumberFormat="1" applyFont="1" applyFill="1" applyBorder="1" applyAlignment="1">
      <alignment horizontal="left" vertical="center" wrapText="1"/>
    </xf>
    <xf numFmtId="14" fontId="86" fillId="0" borderId="11" xfId="36" applyNumberFormat="1" applyFont="1" applyFill="1" applyBorder="1" applyAlignment="1">
      <alignment horizontal="center" vertical="center" wrapText="1"/>
    </xf>
    <xf numFmtId="0" fontId="86" fillId="0" borderId="11" xfId="36" applyFont="1" applyFill="1" applyBorder="1" applyAlignment="1">
      <alignment horizontal="center" vertical="center" wrapText="1"/>
    </xf>
    <xf numFmtId="49" fontId="96" fillId="0" borderId="11" xfId="36" applyNumberFormat="1" applyFont="1" applyFill="1" applyBorder="1" applyAlignment="1">
      <alignment horizontal="center" vertical="center"/>
    </xf>
    <xf numFmtId="49" fontId="96" fillId="37" borderId="11" xfId="36" applyNumberFormat="1" applyFont="1" applyFill="1" applyBorder="1" applyAlignment="1" applyProtection="1">
      <alignment horizontal="center" vertical="center"/>
      <protection locked="0" hidden="1"/>
    </xf>
    <xf numFmtId="0" fontId="26" fillId="30" borderId="0" xfId="36" applyFont="1" applyFill="1" applyAlignment="1" applyProtection="1">
      <alignment vertical="center" wrapText="1"/>
      <protection locked="0"/>
    </xf>
    <xf numFmtId="0" fontId="70" fillId="0" borderId="26" xfId="36" applyFont="1" applyFill="1" applyBorder="1" applyAlignment="1" applyProtection="1">
      <alignment horizontal="left" vertical="center" wrapText="1"/>
      <protection hidden="1"/>
    </xf>
    <xf numFmtId="0" fontId="70" fillId="0" borderId="27" xfId="36" applyFont="1" applyFill="1" applyBorder="1" applyAlignment="1" applyProtection="1">
      <alignment horizontal="left" vertical="center" wrapText="1"/>
      <protection hidden="1"/>
    </xf>
    <xf numFmtId="0" fontId="70" fillId="0" borderId="29" xfId="36" applyFont="1" applyFill="1" applyBorder="1" applyAlignment="1" applyProtection="1">
      <alignment horizontal="left" vertical="center" wrapText="1"/>
      <protection hidden="1"/>
    </xf>
    <xf numFmtId="0" fontId="70" fillId="0" borderId="28" xfId="36" applyFont="1" applyFill="1" applyBorder="1" applyAlignment="1" applyProtection="1">
      <alignment horizontal="left" vertical="center" wrapText="1"/>
      <protection hidden="1"/>
    </xf>
    <xf numFmtId="0" fontId="0" fillId="35" borderId="0" xfId="0" applyFill="1"/>
    <xf numFmtId="0" fontId="40" fillId="35" borderId="0" xfId="0" applyFont="1" applyFill="1"/>
    <xf numFmtId="0" fontId="92" fillId="35" borderId="0" xfId="0" applyFont="1" applyFill="1" applyBorder="1" applyAlignment="1">
      <alignment horizontal="center" vertical="center"/>
    </xf>
    <xf numFmtId="0" fontId="68" fillId="35" borderId="0" xfId="36" applyFont="1" applyFill="1" applyBorder="1" applyAlignment="1">
      <alignment horizontal="center" vertical="center"/>
    </xf>
    <xf numFmtId="0" fontId="50" fillId="35" borderId="0" xfId="36" applyFont="1" applyFill="1" applyBorder="1" applyAlignment="1">
      <alignment horizontal="center" vertical="center" wrapText="1"/>
    </xf>
    <xf numFmtId="167" fontId="47" fillId="35" borderId="0" xfId="36" applyNumberFormat="1" applyFont="1" applyFill="1" applyBorder="1" applyAlignment="1">
      <alignment horizontal="center" vertical="center"/>
    </xf>
    <xf numFmtId="0" fontId="97" fillId="34" borderId="0" xfId="36" applyFont="1" applyFill="1" applyBorder="1" applyAlignment="1">
      <alignment vertical="center" wrapText="1"/>
    </xf>
    <xf numFmtId="0" fontId="97" fillId="29" borderId="29" xfId="36" applyFont="1" applyFill="1" applyBorder="1" applyAlignment="1">
      <alignment vertical="center" wrapText="1"/>
    </xf>
    <xf numFmtId="0" fontId="0" fillId="39" borderId="0" xfId="0" applyFill="1"/>
    <xf numFmtId="0" fontId="97" fillId="35" borderId="0" xfId="36" applyFont="1" applyFill="1" applyBorder="1" applyAlignment="1">
      <alignment vertical="center" wrapText="1"/>
    </xf>
    <xf numFmtId="0" fontId="86" fillId="0" borderId="11" xfId="36" applyFont="1" applyFill="1" applyBorder="1" applyAlignment="1">
      <alignment vertical="center" wrapText="1"/>
    </xf>
    <xf numFmtId="0" fontId="97" fillId="29" borderId="29" xfId="36" applyFont="1" applyFill="1" applyBorder="1" applyAlignment="1">
      <alignment textRotation="90"/>
    </xf>
    <xf numFmtId="168" fontId="91" fillId="35" borderId="11" xfId="0" applyNumberFormat="1" applyFont="1" applyFill="1" applyBorder="1" applyAlignment="1">
      <alignment horizontal="center" vertical="center"/>
    </xf>
    <xf numFmtId="169" fontId="91" fillId="30" borderId="11" xfId="0" applyNumberFormat="1" applyFont="1" applyFill="1" applyBorder="1" applyAlignment="1">
      <alignment horizontal="center" vertical="center"/>
    </xf>
    <xf numFmtId="0" fontId="45" fillId="0" borderId="11" xfId="0" applyFont="1" applyBorder="1"/>
    <xf numFmtId="0" fontId="62" fillId="0" borderId="11" xfId="0" applyFont="1" applyBorder="1" applyAlignment="1">
      <alignment wrapText="1"/>
    </xf>
    <xf numFmtId="0" fontId="45" fillId="0" borderId="0" xfId="0" applyFont="1"/>
    <xf numFmtId="0" fontId="79" fillId="0" borderId="11" xfId="0" applyFont="1" applyBorder="1" applyAlignment="1">
      <alignment horizontal="center" vertical="center"/>
    </xf>
    <xf numFmtId="0" fontId="98" fillId="0" borderId="0" xfId="0" applyFont="1" applyAlignment="1">
      <alignment horizontal="center" vertical="center"/>
    </xf>
    <xf numFmtId="14" fontId="62" fillId="0" borderId="11" xfId="0" applyNumberFormat="1" applyFont="1" applyBorder="1" applyAlignment="1">
      <alignment horizontal="center" vertical="center"/>
    </xf>
    <xf numFmtId="0" fontId="62" fillId="0" borderId="11" xfId="0" applyFont="1" applyBorder="1" applyAlignment="1">
      <alignment horizontal="center" vertical="center"/>
    </xf>
    <xf numFmtId="0" fontId="62" fillId="0" borderId="11" xfId="0" applyNumberFormat="1" applyFont="1" applyBorder="1" applyAlignment="1">
      <alignment horizontal="left" vertical="center"/>
    </xf>
    <xf numFmtId="167" fontId="62" fillId="0" borderId="11" xfId="0" applyNumberFormat="1" applyFont="1" applyBorder="1" applyAlignment="1">
      <alignment horizontal="center" vertical="center"/>
    </xf>
    <xf numFmtId="168" fontId="62" fillId="0" borderId="11" xfId="0" applyNumberFormat="1" applyFont="1" applyBorder="1" applyAlignment="1">
      <alignment horizontal="center" vertical="center"/>
    </xf>
    <xf numFmtId="169" fontId="91" fillId="0" borderId="11" xfId="0" applyNumberFormat="1" applyFont="1" applyBorder="1" applyAlignment="1">
      <alignment horizontal="center" vertical="center"/>
    </xf>
    <xf numFmtId="0" fontId="70" fillId="41" borderId="26" xfId="36" applyFont="1" applyFill="1" applyBorder="1" applyAlignment="1" applyProtection="1">
      <alignment horizontal="center" vertical="center" wrapText="1"/>
      <protection hidden="1"/>
    </xf>
    <xf numFmtId="14" fontId="23" fillId="41" borderId="26" xfId="36" applyNumberFormat="1" applyFont="1" applyFill="1" applyBorder="1" applyAlignment="1" applyProtection="1">
      <alignment horizontal="center" vertical="center" wrapText="1"/>
      <protection locked="0"/>
    </xf>
    <xf numFmtId="0" fontId="23" fillId="41" borderId="26" xfId="36" applyFont="1" applyFill="1" applyBorder="1" applyAlignment="1" applyProtection="1">
      <alignment vertical="center" wrapText="1"/>
      <protection locked="0"/>
    </xf>
    <xf numFmtId="0" fontId="23" fillId="41" borderId="26" xfId="36" applyFont="1" applyFill="1" applyBorder="1" applyAlignment="1" applyProtection="1">
      <alignment horizontal="left" vertical="center" wrapText="1"/>
      <protection locked="0"/>
    </xf>
    <xf numFmtId="0" fontId="88" fillId="41" borderId="26" xfId="36" applyFont="1" applyFill="1" applyBorder="1" applyAlignment="1" applyProtection="1">
      <alignment horizontal="center" vertical="center" wrapText="1"/>
      <protection locked="0"/>
    </xf>
    <xf numFmtId="167" fontId="23" fillId="41" borderId="26" xfId="36" applyNumberFormat="1" applyFont="1" applyFill="1" applyBorder="1" applyAlignment="1" applyProtection="1">
      <alignment horizontal="center" vertical="center" wrapText="1"/>
      <protection locked="0"/>
    </xf>
    <xf numFmtId="49" fontId="23" fillId="41" borderId="26" xfId="36" applyNumberFormat="1" applyFont="1" applyFill="1" applyBorder="1" applyAlignment="1" applyProtection="1">
      <alignment horizontal="center" vertical="center" wrapText="1"/>
      <protection locked="0"/>
    </xf>
    <xf numFmtId="1" fontId="23" fillId="41" borderId="26" xfId="36" applyNumberFormat="1" applyFont="1" applyFill="1" applyBorder="1" applyAlignment="1" applyProtection="1">
      <alignment horizontal="center" vertical="center" wrapText="1"/>
      <protection locked="0"/>
    </xf>
    <xf numFmtId="0" fontId="70" fillId="41" borderId="11" xfId="36" applyFont="1" applyFill="1" applyBorder="1" applyAlignment="1" applyProtection="1">
      <alignment horizontal="center" vertical="center" wrapText="1"/>
      <protection hidden="1"/>
    </xf>
    <xf numFmtId="14" fontId="23" fillId="41" borderId="11" xfId="36" applyNumberFormat="1" applyFont="1" applyFill="1" applyBorder="1" applyAlignment="1" applyProtection="1">
      <alignment horizontal="center" vertical="center" wrapText="1"/>
      <protection locked="0"/>
    </xf>
    <xf numFmtId="0" fontId="23" fillId="41" borderId="11" xfId="36" applyFont="1" applyFill="1" applyBorder="1" applyAlignment="1" applyProtection="1">
      <alignment vertical="center" wrapText="1"/>
      <protection locked="0"/>
    </xf>
    <xf numFmtId="0" fontId="23" fillId="41" borderId="11" xfId="36" applyFont="1" applyFill="1" applyBorder="1" applyAlignment="1" applyProtection="1">
      <alignment horizontal="left" vertical="center" wrapText="1"/>
      <protection locked="0"/>
    </xf>
    <xf numFmtId="0" fontId="88" fillId="41" borderId="11" xfId="36" applyFont="1" applyFill="1" applyBorder="1" applyAlignment="1" applyProtection="1">
      <alignment horizontal="center" vertical="center" wrapText="1"/>
      <protection locked="0"/>
    </xf>
    <xf numFmtId="167" fontId="23" fillId="41" borderId="11" xfId="36" applyNumberFormat="1" applyFont="1" applyFill="1" applyBorder="1" applyAlignment="1" applyProtection="1">
      <alignment horizontal="center" vertical="center" wrapText="1"/>
      <protection locked="0"/>
    </xf>
    <xf numFmtId="49" fontId="23" fillId="41" borderId="11" xfId="36" applyNumberFormat="1" applyFont="1" applyFill="1" applyBorder="1" applyAlignment="1" applyProtection="1">
      <alignment horizontal="center" vertical="center" wrapText="1"/>
      <protection locked="0"/>
    </xf>
    <xf numFmtId="1" fontId="23" fillId="41" borderId="11" xfId="36" applyNumberFormat="1" applyFont="1" applyFill="1" applyBorder="1" applyAlignment="1" applyProtection="1">
      <alignment horizontal="center" vertical="center" wrapText="1"/>
      <protection locked="0"/>
    </xf>
    <xf numFmtId="0" fontId="70" fillId="41" borderId="27" xfId="36" applyFont="1" applyFill="1" applyBorder="1" applyAlignment="1" applyProtection="1">
      <alignment horizontal="center" vertical="center" wrapText="1"/>
      <protection hidden="1"/>
    </xf>
    <xf numFmtId="14" fontId="23" fillId="41" borderId="27" xfId="36" applyNumberFormat="1" applyFont="1" applyFill="1" applyBorder="1" applyAlignment="1" applyProtection="1">
      <alignment horizontal="center" vertical="center" wrapText="1"/>
      <protection locked="0"/>
    </xf>
    <xf numFmtId="0" fontId="23" fillId="41" borderId="27" xfId="36" applyFont="1" applyFill="1" applyBorder="1" applyAlignment="1" applyProtection="1">
      <alignment vertical="center" wrapText="1"/>
      <protection locked="0"/>
    </xf>
    <xf numFmtId="0" fontId="23" fillId="41" borderId="27" xfId="36" applyFont="1" applyFill="1" applyBorder="1" applyAlignment="1" applyProtection="1">
      <alignment horizontal="left" vertical="center" wrapText="1"/>
      <protection locked="0"/>
    </xf>
    <xf numFmtId="0" fontId="88" fillId="41" borderId="27" xfId="36" applyFont="1" applyFill="1" applyBorder="1" applyAlignment="1" applyProtection="1">
      <alignment horizontal="center" vertical="center" wrapText="1"/>
      <protection locked="0"/>
    </xf>
    <xf numFmtId="167" fontId="23" fillId="41" borderId="27" xfId="36" applyNumberFormat="1" applyFont="1" applyFill="1" applyBorder="1" applyAlignment="1" applyProtection="1">
      <alignment horizontal="center" vertical="center" wrapText="1"/>
      <protection locked="0"/>
    </xf>
    <xf numFmtId="49" fontId="23" fillId="41" borderId="27" xfId="36" applyNumberFormat="1" applyFont="1" applyFill="1" applyBorder="1" applyAlignment="1" applyProtection="1">
      <alignment horizontal="center" vertical="center" wrapText="1"/>
      <protection locked="0"/>
    </xf>
    <xf numFmtId="1" fontId="23" fillId="41" borderId="27" xfId="36" applyNumberFormat="1" applyFont="1" applyFill="1" applyBorder="1" applyAlignment="1" applyProtection="1">
      <alignment horizontal="center" vertical="center" wrapText="1"/>
      <protection locked="0"/>
    </xf>
    <xf numFmtId="0" fontId="70" fillId="41" borderId="29" xfId="36" applyFont="1" applyFill="1" applyBorder="1" applyAlignment="1" applyProtection="1">
      <alignment horizontal="center" vertical="center" wrapText="1"/>
      <protection hidden="1"/>
    </xf>
    <xf numFmtId="14" fontId="23" fillId="41" borderId="29" xfId="36" applyNumberFormat="1" applyFont="1" applyFill="1" applyBorder="1" applyAlignment="1" applyProtection="1">
      <alignment horizontal="center" vertical="center" wrapText="1"/>
      <protection locked="0"/>
    </xf>
    <xf numFmtId="0" fontId="23" fillId="41" borderId="29" xfId="36" applyFont="1" applyFill="1" applyBorder="1" applyAlignment="1" applyProtection="1">
      <alignment vertical="center" wrapText="1"/>
      <protection locked="0"/>
    </xf>
    <xf numFmtId="0" fontId="23" fillId="41" borderId="29" xfId="36" applyFont="1" applyFill="1" applyBorder="1" applyAlignment="1" applyProtection="1">
      <alignment horizontal="left" vertical="center" wrapText="1"/>
      <protection locked="0"/>
    </xf>
    <xf numFmtId="0" fontId="88" fillId="41" borderId="29" xfId="36" applyFont="1" applyFill="1" applyBorder="1" applyAlignment="1" applyProtection="1">
      <alignment horizontal="center" vertical="center" wrapText="1"/>
      <protection locked="0"/>
    </xf>
    <xf numFmtId="167" fontId="23" fillId="41" borderId="29" xfId="36" applyNumberFormat="1" applyFont="1" applyFill="1" applyBorder="1" applyAlignment="1" applyProtection="1">
      <alignment horizontal="center" vertical="center" wrapText="1"/>
      <protection locked="0"/>
    </xf>
    <xf numFmtId="49" fontId="23" fillId="41" borderId="29" xfId="36" applyNumberFormat="1" applyFont="1" applyFill="1" applyBorder="1" applyAlignment="1" applyProtection="1">
      <alignment horizontal="center" vertical="center" wrapText="1"/>
      <protection locked="0"/>
    </xf>
    <xf numFmtId="1" fontId="23" fillId="41" borderId="29" xfId="36" applyNumberFormat="1" applyFont="1" applyFill="1" applyBorder="1" applyAlignment="1" applyProtection="1">
      <alignment horizontal="center" vertical="center" wrapText="1"/>
      <protection locked="0"/>
    </xf>
    <xf numFmtId="0" fontId="70" fillId="41" borderId="28" xfId="36" applyFont="1" applyFill="1" applyBorder="1" applyAlignment="1" applyProtection="1">
      <alignment horizontal="center" vertical="center" wrapText="1"/>
      <protection hidden="1"/>
    </xf>
    <xf numFmtId="14" fontId="23" fillId="41" borderId="28" xfId="36" applyNumberFormat="1" applyFont="1" applyFill="1" applyBorder="1" applyAlignment="1" applyProtection="1">
      <alignment horizontal="center" vertical="center" wrapText="1"/>
      <protection locked="0"/>
    </xf>
    <xf numFmtId="0" fontId="23" fillId="41" borderId="28" xfId="36" applyFont="1" applyFill="1" applyBorder="1" applyAlignment="1" applyProtection="1">
      <alignment vertical="center" wrapText="1"/>
      <protection locked="0"/>
    </xf>
    <xf numFmtId="0" fontId="23" fillId="41" borderId="28" xfId="36" applyFont="1" applyFill="1" applyBorder="1" applyAlignment="1" applyProtection="1">
      <alignment horizontal="left" vertical="center" wrapText="1"/>
      <protection locked="0"/>
    </xf>
    <xf numFmtId="0" fontId="88" fillId="41" borderId="28" xfId="36" applyFont="1" applyFill="1" applyBorder="1" applyAlignment="1" applyProtection="1">
      <alignment horizontal="center" vertical="center" wrapText="1"/>
      <protection locked="0"/>
    </xf>
    <xf numFmtId="167" fontId="23" fillId="41" borderId="28" xfId="36" applyNumberFormat="1" applyFont="1" applyFill="1" applyBorder="1" applyAlignment="1" applyProtection="1">
      <alignment horizontal="center" vertical="center" wrapText="1"/>
      <protection locked="0"/>
    </xf>
    <xf numFmtId="49" fontId="23" fillId="41" borderId="28" xfId="36" applyNumberFormat="1" applyFont="1" applyFill="1" applyBorder="1" applyAlignment="1" applyProtection="1">
      <alignment horizontal="center" vertical="center" wrapText="1"/>
      <protection locked="0"/>
    </xf>
    <xf numFmtId="1" fontId="23" fillId="41" borderId="28" xfId="36" applyNumberFormat="1" applyFont="1" applyFill="1" applyBorder="1" applyAlignment="1" applyProtection="1">
      <alignment horizontal="center" vertical="center" wrapText="1"/>
      <protection locked="0"/>
    </xf>
    <xf numFmtId="0" fontId="70" fillId="42" borderId="26" xfId="36" applyFont="1" applyFill="1" applyBorder="1" applyAlignment="1" applyProtection="1">
      <alignment horizontal="center" vertical="center" wrapText="1"/>
      <protection hidden="1"/>
    </xf>
    <xf numFmtId="14" fontId="23" fillId="42" borderId="26" xfId="36" applyNumberFormat="1" applyFont="1" applyFill="1" applyBorder="1" applyAlignment="1" applyProtection="1">
      <alignment horizontal="center" vertical="center" wrapText="1"/>
      <protection locked="0"/>
    </xf>
    <xf numFmtId="0" fontId="23" fillId="42" borderId="26" xfId="36" applyFont="1" applyFill="1" applyBorder="1" applyAlignment="1" applyProtection="1">
      <alignment vertical="center" wrapText="1"/>
      <protection locked="0"/>
    </xf>
    <xf numFmtId="0" fontId="23" fillId="42" borderId="26" xfId="36" applyFont="1" applyFill="1" applyBorder="1" applyAlignment="1" applyProtection="1">
      <alignment horizontal="left" vertical="center" wrapText="1"/>
      <protection locked="0"/>
    </xf>
    <xf numFmtId="0" fontId="88" fillId="42" borderId="26" xfId="36" applyFont="1" applyFill="1" applyBorder="1" applyAlignment="1" applyProtection="1">
      <alignment horizontal="center" vertical="center" wrapText="1"/>
      <protection locked="0"/>
    </xf>
    <xf numFmtId="167" fontId="23" fillId="42" borderId="26" xfId="36" applyNumberFormat="1" applyFont="1" applyFill="1" applyBorder="1" applyAlignment="1" applyProtection="1">
      <alignment horizontal="center" vertical="center" wrapText="1"/>
      <protection locked="0"/>
    </xf>
    <xf numFmtId="49" fontId="23" fillId="42" borderId="26" xfId="36" applyNumberFormat="1" applyFont="1" applyFill="1" applyBorder="1" applyAlignment="1" applyProtection="1">
      <alignment horizontal="center" vertical="center" wrapText="1"/>
      <protection locked="0"/>
    </xf>
    <xf numFmtId="1" fontId="23" fillId="42" borderId="26" xfId="36" applyNumberFormat="1" applyFont="1" applyFill="1" applyBorder="1" applyAlignment="1" applyProtection="1">
      <alignment horizontal="center" vertical="center" wrapText="1"/>
      <protection locked="0"/>
    </xf>
    <xf numFmtId="0" fontId="70" fillId="42" borderId="11" xfId="36" applyFont="1" applyFill="1" applyBorder="1" applyAlignment="1" applyProtection="1">
      <alignment horizontal="center" vertical="center" wrapText="1"/>
      <protection hidden="1"/>
    </xf>
    <xf numFmtId="14" fontId="23" fillId="42" borderId="11" xfId="36" applyNumberFormat="1" applyFont="1" applyFill="1" applyBorder="1" applyAlignment="1" applyProtection="1">
      <alignment horizontal="center" vertical="center" wrapText="1"/>
      <protection locked="0"/>
    </xf>
    <xf numFmtId="0" fontId="23" fillId="42" borderId="11" xfId="36" applyFont="1" applyFill="1" applyBorder="1" applyAlignment="1" applyProtection="1">
      <alignment vertical="center" wrapText="1"/>
      <protection locked="0"/>
    </xf>
    <xf numFmtId="0" fontId="23" fillId="42" borderId="11" xfId="36" applyFont="1" applyFill="1" applyBorder="1" applyAlignment="1" applyProtection="1">
      <alignment horizontal="left" vertical="center" wrapText="1"/>
      <protection locked="0"/>
    </xf>
    <xf numFmtId="0" fontId="88" fillId="42" borderId="11" xfId="36" applyFont="1" applyFill="1" applyBorder="1" applyAlignment="1" applyProtection="1">
      <alignment horizontal="center" vertical="center" wrapText="1"/>
      <protection locked="0"/>
    </xf>
    <xf numFmtId="167" fontId="23" fillId="42" borderId="11" xfId="36" applyNumberFormat="1" applyFont="1" applyFill="1" applyBorder="1" applyAlignment="1" applyProtection="1">
      <alignment horizontal="center" vertical="center" wrapText="1"/>
      <protection locked="0"/>
    </xf>
    <xf numFmtId="49" fontId="23" fillId="42" borderId="11" xfId="36" applyNumberFormat="1" applyFont="1" applyFill="1" applyBorder="1" applyAlignment="1" applyProtection="1">
      <alignment horizontal="center" vertical="center" wrapText="1"/>
      <protection locked="0"/>
    </xf>
    <xf numFmtId="1" fontId="23" fillId="42" borderId="11" xfId="36" applyNumberFormat="1" applyFont="1" applyFill="1" applyBorder="1" applyAlignment="1" applyProtection="1">
      <alignment horizontal="center" vertical="center" wrapText="1"/>
      <protection locked="0"/>
    </xf>
    <xf numFmtId="0" fontId="70" fillId="42" borderId="27" xfId="36" applyFont="1" applyFill="1" applyBorder="1" applyAlignment="1" applyProtection="1">
      <alignment horizontal="center" vertical="center" wrapText="1"/>
      <protection hidden="1"/>
    </xf>
    <xf numFmtId="14" fontId="23" fillId="42" borderId="27" xfId="36" applyNumberFormat="1" applyFont="1" applyFill="1" applyBorder="1" applyAlignment="1" applyProtection="1">
      <alignment horizontal="center" vertical="center" wrapText="1"/>
      <protection locked="0"/>
    </xf>
    <xf numFmtId="0" fontId="23" fillId="42" borderId="27" xfId="36" applyFont="1" applyFill="1" applyBorder="1" applyAlignment="1" applyProtection="1">
      <alignment vertical="center" wrapText="1"/>
      <protection locked="0"/>
    </xf>
    <xf numFmtId="0" fontId="23" fillId="42" borderId="27" xfId="36" applyFont="1" applyFill="1" applyBorder="1" applyAlignment="1" applyProtection="1">
      <alignment horizontal="left" vertical="center" wrapText="1"/>
      <protection locked="0"/>
    </xf>
    <xf numFmtId="0" fontId="88" fillId="42" borderId="27" xfId="36" applyFont="1" applyFill="1" applyBorder="1" applyAlignment="1" applyProtection="1">
      <alignment horizontal="center" vertical="center" wrapText="1"/>
      <protection locked="0"/>
    </xf>
    <xf numFmtId="167" fontId="23" fillId="42" borderId="27" xfId="36" applyNumberFormat="1" applyFont="1" applyFill="1" applyBorder="1" applyAlignment="1" applyProtection="1">
      <alignment horizontal="center" vertical="center" wrapText="1"/>
      <protection locked="0"/>
    </xf>
    <xf numFmtId="49" fontId="23" fillId="42" borderId="27" xfId="36" applyNumberFormat="1" applyFont="1" applyFill="1" applyBorder="1" applyAlignment="1" applyProtection="1">
      <alignment horizontal="center" vertical="center" wrapText="1"/>
      <protection locked="0"/>
    </xf>
    <xf numFmtId="1" fontId="23" fillId="42" borderId="27" xfId="36" applyNumberFormat="1" applyFont="1" applyFill="1" applyBorder="1" applyAlignment="1" applyProtection="1">
      <alignment horizontal="center" vertical="center" wrapText="1"/>
      <protection locked="0"/>
    </xf>
    <xf numFmtId="0" fontId="70" fillId="42" borderId="28" xfId="36" applyFont="1" applyFill="1" applyBorder="1" applyAlignment="1" applyProtection="1">
      <alignment horizontal="center" vertical="center" wrapText="1"/>
      <protection hidden="1"/>
    </xf>
    <xf numFmtId="14" fontId="23" fillId="42" borderId="28" xfId="36" applyNumberFormat="1" applyFont="1" applyFill="1" applyBorder="1" applyAlignment="1" applyProtection="1">
      <alignment horizontal="center" vertical="center" wrapText="1"/>
      <protection locked="0"/>
    </xf>
    <xf numFmtId="0" fontId="23" fillId="42" borderId="28" xfId="36" applyFont="1" applyFill="1" applyBorder="1" applyAlignment="1" applyProtection="1">
      <alignment vertical="center" wrapText="1"/>
      <protection locked="0"/>
    </xf>
    <xf numFmtId="0" fontId="23" fillId="42" borderId="28" xfId="36" applyFont="1" applyFill="1" applyBorder="1" applyAlignment="1" applyProtection="1">
      <alignment horizontal="left" vertical="center" wrapText="1"/>
      <protection locked="0"/>
    </xf>
    <xf numFmtId="0" fontId="88" fillId="42" borderId="28" xfId="36" applyFont="1" applyFill="1" applyBorder="1" applyAlignment="1" applyProtection="1">
      <alignment horizontal="center" vertical="center" wrapText="1"/>
      <protection locked="0"/>
    </xf>
    <xf numFmtId="167" fontId="23" fillId="42" borderId="28" xfId="36" applyNumberFormat="1" applyFont="1" applyFill="1" applyBorder="1" applyAlignment="1" applyProtection="1">
      <alignment horizontal="center" vertical="center" wrapText="1"/>
      <protection locked="0"/>
    </xf>
    <xf numFmtId="49" fontId="23" fillId="42" borderId="28" xfId="36" applyNumberFormat="1" applyFont="1" applyFill="1" applyBorder="1" applyAlignment="1" applyProtection="1">
      <alignment horizontal="center" vertical="center" wrapText="1"/>
      <protection locked="0"/>
    </xf>
    <xf numFmtId="1" fontId="23" fillId="42" borderId="28" xfId="36" applyNumberFormat="1" applyFont="1" applyFill="1" applyBorder="1" applyAlignment="1" applyProtection="1">
      <alignment horizontal="center" vertical="center" wrapText="1"/>
      <protection locked="0"/>
    </xf>
    <xf numFmtId="0" fontId="70" fillId="43" borderId="26" xfId="36" applyFont="1" applyFill="1" applyBorder="1" applyAlignment="1" applyProtection="1">
      <alignment horizontal="center" vertical="center" wrapText="1"/>
      <protection hidden="1"/>
    </xf>
    <xf numFmtId="14" fontId="23" fillId="43" borderId="26" xfId="36" applyNumberFormat="1" applyFont="1" applyFill="1" applyBorder="1" applyAlignment="1" applyProtection="1">
      <alignment horizontal="center" vertical="center" wrapText="1"/>
      <protection locked="0"/>
    </xf>
    <xf numFmtId="0" fontId="23" fillId="43" borderId="26" xfId="36" applyFont="1" applyFill="1" applyBorder="1" applyAlignment="1" applyProtection="1">
      <alignment vertical="center" wrapText="1"/>
      <protection locked="0"/>
    </xf>
    <xf numFmtId="0" fontId="23" fillId="43" borderId="26" xfId="36" applyFont="1" applyFill="1" applyBorder="1" applyAlignment="1" applyProtection="1">
      <alignment horizontal="left" vertical="center" wrapText="1"/>
      <protection locked="0"/>
    </xf>
    <xf numFmtId="0" fontId="88" fillId="43" borderId="26" xfId="36" applyFont="1" applyFill="1" applyBorder="1" applyAlignment="1" applyProtection="1">
      <alignment horizontal="center" vertical="center" wrapText="1"/>
      <protection locked="0"/>
    </xf>
    <xf numFmtId="167" fontId="23" fillId="43" borderId="26" xfId="36" applyNumberFormat="1" applyFont="1" applyFill="1" applyBorder="1" applyAlignment="1" applyProtection="1">
      <alignment horizontal="center" vertical="center" wrapText="1"/>
      <protection locked="0"/>
    </xf>
    <xf numFmtId="49" fontId="23" fillId="43" borderId="26" xfId="36" applyNumberFormat="1" applyFont="1" applyFill="1" applyBorder="1" applyAlignment="1" applyProtection="1">
      <alignment horizontal="center" vertical="center" wrapText="1"/>
      <protection locked="0"/>
    </xf>
    <xf numFmtId="1" fontId="23" fillId="43" borderId="26" xfId="36" applyNumberFormat="1"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29" fillId="0" borderId="0" xfId="36" applyFont="1" applyAlignment="1" applyProtection="1">
      <alignment horizontal="center" vertical="center" wrapText="1"/>
      <protection locked="0"/>
    </xf>
    <xf numFmtId="0" fontId="42" fillId="0" borderId="0" xfId="36" applyFont="1" applyAlignment="1" applyProtection="1">
      <alignment horizontal="center" vertical="center" wrapText="1"/>
      <protection locked="0"/>
    </xf>
    <xf numFmtId="0" fontId="42" fillId="0" borderId="0" xfId="36" applyFont="1" applyFill="1" applyAlignment="1">
      <alignment horizontal="center" vertical="center"/>
    </xf>
    <xf numFmtId="167" fontId="42" fillId="0" borderId="0" xfId="36" applyNumberFormat="1" applyFont="1" applyAlignment="1" applyProtection="1">
      <alignment horizontal="center" vertical="center" wrapText="1"/>
      <protection locked="0"/>
    </xf>
    <xf numFmtId="167" fontId="42" fillId="0" borderId="0" xfId="36" applyNumberFormat="1" applyFont="1" applyFill="1" applyAlignment="1">
      <alignment horizontal="center" vertical="center"/>
    </xf>
    <xf numFmtId="168" fontId="42" fillId="0" borderId="0" xfId="36" applyNumberFormat="1" applyFont="1" applyAlignment="1" applyProtection="1">
      <alignment horizontal="center" vertical="center" wrapText="1"/>
      <protection locked="0"/>
    </xf>
    <xf numFmtId="168" fontId="42" fillId="0" borderId="0" xfId="36" applyNumberFormat="1" applyFont="1" applyFill="1" applyAlignment="1">
      <alignment horizontal="center" vertical="center"/>
    </xf>
    <xf numFmtId="0" fontId="92" fillId="0" borderId="0" xfId="36" applyFont="1" applyAlignment="1" applyProtection="1">
      <alignment horizontal="center" vertical="center" wrapText="1"/>
      <protection locked="0"/>
    </xf>
    <xf numFmtId="0" fontId="92" fillId="0" borderId="0" xfId="36" applyFont="1" applyFill="1" applyAlignment="1">
      <alignment horizontal="center" vertical="center"/>
    </xf>
    <xf numFmtId="169" fontId="92" fillId="0" borderId="0" xfId="36" applyNumberFormat="1" applyFont="1" applyAlignment="1" applyProtection="1">
      <alignment horizontal="center" vertical="center" wrapText="1"/>
      <protection locked="0"/>
    </xf>
    <xf numFmtId="169" fontId="92" fillId="0" borderId="0" xfId="36" applyNumberFormat="1" applyFont="1" applyFill="1" applyAlignment="1">
      <alignment horizontal="center" vertical="center"/>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90" fillId="0" borderId="0" xfId="36" applyFont="1" applyAlignment="1" applyProtection="1">
      <alignment horizontal="center" vertical="center" wrapText="1"/>
      <protection locked="0"/>
    </xf>
    <xf numFmtId="0" fontId="90" fillId="0" borderId="0" xfId="36" applyFont="1" applyFill="1" applyAlignment="1">
      <alignment horizontal="center" vertical="center"/>
    </xf>
    <xf numFmtId="169" fontId="90" fillId="0" borderId="0" xfId="36" applyNumberFormat="1" applyFont="1" applyAlignment="1" applyProtection="1">
      <alignment horizontal="center" vertical="center" wrapText="1"/>
      <protection locked="0"/>
    </xf>
    <xf numFmtId="169" fontId="90" fillId="0" borderId="0" xfId="36" applyNumberFormat="1" applyFont="1" applyFill="1" applyAlignment="1">
      <alignment horizontal="center" vertical="center"/>
    </xf>
    <xf numFmtId="0" fontId="69" fillId="0" borderId="11" xfId="0" applyFont="1" applyBorder="1" applyAlignment="1">
      <alignment horizontal="center" vertical="center"/>
    </xf>
    <xf numFmtId="0" fontId="69" fillId="35" borderId="11" xfId="0" applyFont="1" applyFill="1" applyBorder="1" applyAlignment="1">
      <alignment horizontal="center" vertical="center"/>
    </xf>
    <xf numFmtId="0" fontId="69" fillId="30" borderId="11" xfId="0" applyFont="1" applyFill="1" applyBorder="1" applyAlignment="1">
      <alignment horizontal="center" vertical="center"/>
    </xf>
    <xf numFmtId="1" fontId="69" fillId="35" borderId="11" xfId="0" applyNumberFormat="1" applyFont="1" applyFill="1" applyBorder="1" applyAlignment="1">
      <alignment horizontal="center" vertical="center"/>
    </xf>
    <xf numFmtId="0" fontId="69" fillId="44" borderId="11" xfId="0" applyFont="1" applyFill="1" applyBorder="1" applyAlignment="1">
      <alignment horizontal="center" vertical="center"/>
    </xf>
    <xf numFmtId="0" fontId="69" fillId="40" borderId="11" xfId="0" applyFont="1" applyFill="1" applyBorder="1" applyAlignment="1">
      <alignment horizontal="center" vertical="center"/>
    </xf>
    <xf numFmtId="0" fontId="68" fillId="34" borderId="30" xfId="36" applyFont="1" applyFill="1" applyBorder="1" applyAlignment="1">
      <alignment vertical="center"/>
    </xf>
    <xf numFmtId="0" fontId="68" fillId="34" borderId="24" xfId="36" applyFont="1" applyFill="1" applyBorder="1" applyAlignment="1">
      <alignment vertical="center"/>
    </xf>
    <xf numFmtId="0" fontId="68" fillId="34" borderId="25" xfId="36" applyFont="1" applyFill="1" applyBorder="1" applyAlignment="1">
      <alignment vertical="center"/>
    </xf>
    <xf numFmtId="166" fontId="58" fillId="24" borderId="0" xfId="36" applyNumberFormat="1" applyFont="1" applyFill="1" applyBorder="1" applyAlignment="1" applyProtection="1">
      <alignment horizontal="center" vertical="center" wrapText="1"/>
      <protection locked="0"/>
    </xf>
    <xf numFmtId="0" fontId="100" fillId="34" borderId="24" xfId="36" applyFont="1" applyFill="1" applyBorder="1" applyAlignment="1">
      <alignment horizontal="right" vertical="center"/>
    </xf>
    <xf numFmtId="49" fontId="101" fillId="34" borderId="24" xfId="36" applyNumberFormat="1" applyFont="1" applyFill="1" applyBorder="1" applyAlignment="1">
      <alignment horizontal="left" vertical="center"/>
    </xf>
    <xf numFmtId="49" fontId="29" fillId="0" borderId="11" xfId="36" applyNumberFormat="1" applyFont="1" applyFill="1" applyBorder="1" applyAlignment="1" applyProtection="1">
      <alignment vertical="center" wrapText="1"/>
      <protection locked="0"/>
    </xf>
    <xf numFmtId="0" fontId="47" fillId="0" borderId="11" xfId="36" applyFont="1" applyFill="1" applyBorder="1" applyAlignment="1">
      <alignment horizontal="left" vertical="center" wrapText="1"/>
    </xf>
    <xf numFmtId="0" fontId="102" fillId="0" borderId="11" xfId="36" applyFont="1" applyFill="1" applyBorder="1" applyAlignment="1">
      <alignment horizontal="left" vertical="center" wrapText="1"/>
    </xf>
    <xf numFmtId="1" fontId="66" fillId="0" borderId="11" xfId="36" applyNumberFormat="1" applyFont="1" applyFill="1" applyBorder="1" applyAlignment="1">
      <alignment horizontal="center" vertical="center"/>
    </xf>
    <xf numFmtId="1" fontId="101" fillId="0" borderId="11" xfId="36" applyNumberFormat="1" applyFont="1" applyFill="1" applyBorder="1" applyAlignment="1">
      <alignment horizontal="center" vertical="center"/>
    </xf>
    <xf numFmtId="1" fontId="66" fillId="0" borderId="11" xfId="36" applyNumberFormat="1" applyFont="1" applyFill="1" applyBorder="1" applyAlignment="1">
      <alignment horizontal="center" vertical="center" wrapText="1"/>
    </xf>
    <xf numFmtId="1" fontId="84" fillId="0" borderId="11" xfId="36" applyNumberFormat="1" applyFont="1" applyFill="1" applyBorder="1" applyAlignment="1" applyProtection="1">
      <alignment horizontal="center" vertical="center" wrapText="1"/>
      <protection locked="0"/>
    </xf>
    <xf numFmtId="0" fontId="103" fillId="0" borderId="11" xfId="36" applyNumberFormat="1" applyFont="1" applyFill="1" applyBorder="1" applyAlignment="1">
      <alignment horizontal="center" vertical="center"/>
    </xf>
    <xf numFmtId="1" fontId="87" fillId="0" borderId="11" xfId="36" applyNumberFormat="1" applyFont="1" applyFill="1" applyBorder="1" applyAlignment="1" applyProtection="1">
      <alignment horizontal="center" vertical="center" wrapText="1"/>
      <protection locked="0"/>
    </xf>
    <xf numFmtId="0" fontId="104" fillId="0" borderId="11" xfId="0" applyFont="1" applyBorder="1" applyAlignment="1">
      <alignment wrapText="1"/>
    </xf>
    <xf numFmtId="17" fontId="104" fillId="0" borderId="11" xfId="0" quotePrefix="1" applyNumberFormat="1" applyFont="1" applyBorder="1" applyAlignment="1">
      <alignment wrapText="1"/>
    </xf>
    <xf numFmtId="14" fontId="104" fillId="0" borderId="11" xfId="0" applyNumberFormat="1" applyFont="1" applyBorder="1" applyAlignment="1">
      <alignment wrapText="1"/>
    </xf>
    <xf numFmtId="167" fontId="0" fillId="0" borderId="11" xfId="0" applyNumberFormat="1" applyBorder="1"/>
    <xf numFmtId="21" fontId="104" fillId="0" borderId="11" xfId="0" applyNumberFormat="1" applyFont="1" applyBorder="1" applyAlignment="1">
      <alignment wrapText="1"/>
    </xf>
    <xf numFmtId="0" fontId="0" fillId="0" borderId="11" xfId="0" applyBorder="1"/>
    <xf numFmtId="16" fontId="104" fillId="0" borderId="11" xfId="0" quotePrefix="1" applyNumberFormat="1" applyFont="1" applyBorder="1" applyAlignment="1">
      <alignment wrapText="1"/>
    </xf>
    <xf numFmtId="169" fontId="26" fillId="45" borderId="11" xfId="36" applyNumberFormat="1" applyFont="1" applyFill="1" applyBorder="1" applyAlignment="1" applyProtection="1">
      <alignment horizontal="center" vertical="center" wrapText="1"/>
      <protection hidden="1"/>
    </xf>
    <xf numFmtId="0" fontId="105" fillId="29" borderId="24" xfId="0" applyFont="1" applyFill="1" applyBorder="1" applyAlignment="1">
      <alignment vertical="center" wrapText="1"/>
    </xf>
    <xf numFmtId="0" fontId="105" fillId="29" borderId="25" xfId="0" applyFont="1" applyFill="1" applyBorder="1" applyAlignment="1">
      <alignment vertical="center" wrapText="1"/>
    </xf>
    <xf numFmtId="0" fontId="105" fillId="29" borderId="24" xfId="0" applyFont="1" applyFill="1" applyBorder="1" applyAlignment="1">
      <alignment horizontal="center" vertical="center" wrapText="1"/>
    </xf>
    <xf numFmtId="0" fontId="105" fillId="29" borderId="13" xfId="0" applyFont="1" applyFill="1" applyBorder="1" applyAlignment="1">
      <alignment horizontal="right" vertical="center" wrapText="1"/>
    </xf>
    <xf numFmtId="0" fontId="80" fillId="0" borderId="0" xfId="36" applyFont="1" applyAlignment="1" applyProtection="1">
      <alignment wrapText="1"/>
      <protection locked="0"/>
    </xf>
    <xf numFmtId="0" fontId="80" fillId="0" borderId="0" xfId="36" applyFont="1" applyAlignment="1" applyProtection="1">
      <alignment vertical="center" wrapText="1"/>
      <protection locked="0"/>
    </xf>
    <xf numFmtId="0" fontId="119" fillId="0" borderId="0" xfId="36" applyFont="1" applyFill="1" applyAlignment="1">
      <alignment vertical="center"/>
    </xf>
    <xf numFmtId="0" fontId="120" fillId="0" borderId="0" xfId="36" applyFont="1" applyFill="1" applyAlignment="1">
      <alignment vertical="center"/>
    </xf>
    <xf numFmtId="0" fontId="119" fillId="0" borderId="0" xfId="36" applyFont="1" applyFill="1" applyAlignment="1">
      <alignment horizontal="center" vertical="center"/>
    </xf>
    <xf numFmtId="0" fontId="51" fillId="29" borderId="29" xfId="36" applyFont="1" applyFill="1" applyBorder="1" applyAlignment="1">
      <alignment horizontal="center" vertical="center" wrapText="1"/>
    </xf>
    <xf numFmtId="0" fontId="50" fillId="29" borderId="29" xfId="36" applyFont="1" applyFill="1" applyBorder="1" applyAlignment="1">
      <alignment horizontal="center" vertical="center" wrapText="1"/>
    </xf>
    <xf numFmtId="14" fontId="50" fillId="29" borderId="29" xfId="36" applyNumberFormat="1" applyFont="1" applyFill="1" applyBorder="1" applyAlignment="1">
      <alignment horizontal="center" vertical="center" wrapText="1"/>
    </xf>
    <xf numFmtId="0" fontId="50" fillId="29" borderId="29" xfId="36" applyNumberFormat="1" applyFont="1" applyFill="1" applyBorder="1" applyAlignment="1">
      <alignment horizontal="center" vertical="center" wrapText="1"/>
    </xf>
    <xf numFmtId="0" fontId="121" fillId="29" borderId="29" xfId="36" applyNumberFormat="1" applyFont="1" applyFill="1" applyBorder="1" applyAlignment="1">
      <alignment horizontal="center" vertical="center" wrapText="1"/>
    </xf>
    <xf numFmtId="0" fontId="120" fillId="0" borderId="0" xfId="36" applyFont="1" applyFill="1"/>
    <xf numFmtId="0" fontId="123" fillId="39" borderId="0" xfId="36" applyFont="1" applyFill="1" applyAlignment="1">
      <alignment vertical="center"/>
    </xf>
    <xf numFmtId="0" fontId="124" fillId="46" borderId="0" xfId="47" quotePrefix="1" applyFont="1" applyFill="1" applyBorder="1" applyAlignment="1" applyProtection="1">
      <alignment horizontal="center"/>
      <protection locked="0"/>
    </xf>
    <xf numFmtId="0" fontId="125" fillId="46" borderId="0" xfId="47" quotePrefix="1" applyFont="1" applyFill="1" applyBorder="1" applyAlignment="1" applyProtection="1">
      <alignment horizontal="center"/>
      <protection locked="0"/>
    </xf>
    <xf numFmtId="1" fontId="55" fillId="0" borderId="45" xfId="36" applyNumberFormat="1" applyFont="1" applyFill="1" applyBorder="1" applyAlignment="1">
      <alignment horizontal="left" vertical="center" shrinkToFit="1"/>
    </xf>
    <xf numFmtId="1" fontId="55" fillId="0" borderId="47" xfId="36" applyNumberFormat="1" applyFont="1" applyFill="1" applyBorder="1" applyAlignment="1">
      <alignment horizontal="left" vertical="center" shrinkToFit="1"/>
    </xf>
    <xf numFmtId="0" fontId="101" fillId="0" borderId="11" xfId="36" applyFont="1" applyFill="1" applyBorder="1" applyAlignment="1">
      <alignment horizontal="center" vertical="center"/>
    </xf>
    <xf numFmtId="0" fontId="55" fillId="0" borderId="48" xfId="36" applyNumberFormat="1" applyFont="1" applyFill="1" applyBorder="1" applyAlignment="1">
      <alignment horizontal="center" vertical="center" wrapText="1"/>
    </xf>
    <xf numFmtId="0" fontId="55" fillId="0" borderId="48" xfId="36" applyNumberFormat="1" applyFont="1" applyFill="1" applyBorder="1" applyAlignment="1">
      <alignment horizontal="left" vertical="center" wrapText="1"/>
    </xf>
    <xf numFmtId="0" fontId="55" fillId="0" borderId="48" xfId="36" quotePrefix="1" applyNumberFormat="1" applyFont="1" applyFill="1" applyBorder="1" applyAlignment="1">
      <alignment horizontal="center" vertical="center" wrapText="1"/>
    </xf>
    <xf numFmtId="0" fontId="68" fillId="34" borderId="22" xfId="36" applyFont="1" applyFill="1" applyBorder="1" applyAlignment="1">
      <alignment vertical="center"/>
    </xf>
    <xf numFmtId="0" fontId="68" fillId="34" borderId="13" xfId="36" applyFont="1" applyFill="1" applyBorder="1" applyAlignment="1">
      <alignment vertical="center"/>
    </xf>
    <xf numFmtId="0" fontId="68" fillId="34" borderId="23" xfId="36" applyFont="1" applyFill="1" applyBorder="1" applyAlignment="1">
      <alignment vertical="center"/>
    </xf>
    <xf numFmtId="0" fontId="121" fillId="29" borderId="11" xfId="36" applyNumberFormat="1" applyFont="1" applyFill="1" applyBorder="1" applyAlignment="1">
      <alignment horizontal="center" vertical="center" wrapText="1"/>
    </xf>
    <xf numFmtId="1" fontId="47" fillId="0" borderId="11" xfId="36" applyNumberFormat="1" applyFont="1" applyFill="1" applyBorder="1" applyAlignment="1">
      <alignment horizontal="center" vertical="center" wrapText="1"/>
    </xf>
    <xf numFmtId="172" fontId="47" fillId="0" borderId="11" xfId="36" applyNumberFormat="1" applyFont="1" applyFill="1" applyBorder="1" applyAlignment="1">
      <alignment horizontal="center" vertical="center" wrapText="1"/>
    </xf>
    <xf numFmtId="0" fontId="122" fillId="0" borderId="43" xfId="36" applyFont="1" applyFill="1" applyBorder="1" applyAlignment="1"/>
    <xf numFmtId="0" fontId="119" fillId="0" borderId="0" xfId="36" applyFont="1" applyFill="1"/>
    <xf numFmtId="0" fontId="119" fillId="0" borderId="0" xfId="36" applyFont="1" applyFill="1" applyAlignment="1"/>
    <xf numFmtId="0" fontId="120" fillId="0" borderId="0" xfId="36" applyFont="1" applyFill="1" applyAlignment="1">
      <alignment horizontal="center"/>
    </xf>
    <xf numFmtId="0" fontId="122" fillId="0" borderId="43" xfId="0" quotePrefix="1" applyFont="1" applyFill="1" applyBorder="1" applyAlignment="1"/>
    <xf numFmtId="0" fontId="79" fillId="39" borderId="0" xfId="36" applyFont="1" applyFill="1" applyAlignment="1">
      <alignment vertical="center"/>
    </xf>
    <xf numFmtId="0" fontId="101" fillId="0" borderId="48" xfId="36" applyFont="1" applyFill="1" applyBorder="1" applyAlignment="1">
      <alignment horizontal="center" vertical="center"/>
    </xf>
    <xf numFmtId="14" fontId="47" fillId="0" borderId="48" xfId="36" applyNumberFormat="1" applyFont="1" applyFill="1" applyBorder="1" applyAlignment="1">
      <alignment horizontal="center" vertical="center"/>
    </xf>
    <xf numFmtId="0" fontId="47" fillId="0" borderId="48" xfId="36" applyFont="1" applyFill="1" applyBorder="1" applyAlignment="1">
      <alignment horizontal="left" vertical="center" wrapText="1"/>
    </xf>
    <xf numFmtId="0" fontId="101" fillId="0" borderId="45" xfId="36" applyFont="1" applyFill="1" applyBorder="1" applyAlignment="1">
      <alignment horizontal="center" vertical="center"/>
    </xf>
    <xf numFmtId="14" fontId="47" fillId="0" borderId="45" xfId="36" applyNumberFormat="1" applyFont="1" applyFill="1" applyBorder="1" applyAlignment="1">
      <alignment horizontal="center" vertical="center"/>
    </xf>
    <xf numFmtId="0" fontId="47" fillId="0" borderId="45" xfId="36" applyFont="1" applyFill="1" applyBorder="1" applyAlignment="1">
      <alignment horizontal="left" vertical="center" wrapText="1"/>
    </xf>
    <xf numFmtId="0" fontId="101" fillId="0" borderId="47" xfId="36" applyFont="1" applyFill="1" applyBorder="1" applyAlignment="1">
      <alignment horizontal="center" vertical="center"/>
    </xf>
    <xf numFmtId="14" fontId="47" fillId="0" borderId="47" xfId="36" applyNumberFormat="1" applyFont="1" applyFill="1" applyBorder="1" applyAlignment="1">
      <alignment horizontal="center" vertical="center"/>
    </xf>
    <xf numFmtId="0" fontId="47" fillId="0" borderId="47" xfId="36" applyFont="1" applyFill="1" applyBorder="1" applyAlignment="1">
      <alignment horizontal="left" vertical="center" wrapText="1"/>
    </xf>
    <xf numFmtId="1" fontId="55" fillId="0" borderId="48" xfId="36" applyNumberFormat="1" applyFont="1" applyFill="1" applyBorder="1" applyAlignment="1">
      <alignment horizontal="left" vertical="center" shrinkToFit="1"/>
    </xf>
    <xf numFmtId="0" fontId="55" fillId="0" borderId="45" xfId="36" applyNumberFormat="1" applyFont="1" applyFill="1" applyBorder="1" applyAlignment="1">
      <alignment horizontal="center" vertical="center" wrapText="1"/>
    </xf>
    <xf numFmtId="0" fontId="55" fillId="0" borderId="47" xfId="36" applyNumberFormat="1" applyFont="1" applyFill="1" applyBorder="1" applyAlignment="1">
      <alignment horizontal="center" vertical="center" wrapText="1"/>
    </xf>
    <xf numFmtId="0" fontId="66" fillId="33" borderId="25" xfId="31" applyFont="1" applyFill="1" applyBorder="1" applyAlignment="1" applyProtection="1">
      <alignment horizontal="center" vertical="center" wrapText="1"/>
    </xf>
    <xf numFmtId="0" fontId="130" fillId="25" borderId="10" xfId="36" applyNumberFormat="1" applyFont="1" applyFill="1" applyBorder="1" applyAlignment="1" applyProtection="1">
      <alignment horizontal="right" vertical="center" wrapText="1"/>
      <protection locked="0"/>
    </xf>
    <xf numFmtId="0" fontId="57" fillId="29" borderId="12" xfId="36" applyNumberFormat="1" applyFont="1" applyFill="1" applyBorder="1" applyAlignment="1" applyProtection="1">
      <alignment horizontal="right" vertical="center" wrapText="1"/>
      <protection locked="0"/>
    </xf>
    <xf numFmtId="165" fontId="68" fillId="32" borderId="24" xfId="31" applyNumberFormat="1" applyFont="1" applyFill="1" applyBorder="1" applyAlignment="1" applyProtection="1">
      <alignment vertical="center" wrapText="1"/>
    </xf>
    <xf numFmtId="0" fontId="44" fillId="35" borderId="0" xfId="0" applyFont="1" applyFill="1" applyBorder="1" applyAlignment="1">
      <alignment vertical="center" wrapText="1"/>
    </xf>
    <xf numFmtId="0" fontId="44" fillId="35" borderId="18" xfId="0" applyFont="1" applyFill="1" applyBorder="1" applyAlignment="1">
      <alignment vertical="center" wrapText="1"/>
    </xf>
    <xf numFmtId="0" fontId="131" fillId="0" borderId="0" xfId="36" applyFont="1" applyAlignment="1" applyProtection="1">
      <alignment wrapText="1"/>
      <protection locked="0"/>
    </xf>
    <xf numFmtId="0" fontId="131" fillId="0" borderId="0" xfId="36" applyFont="1" applyAlignment="1" applyProtection="1">
      <alignment vertical="center" wrapText="1"/>
      <protection locked="0"/>
    </xf>
    <xf numFmtId="0" fontId="132" fillId="0" borderId="0" xfId="36" applyFont="1" applyFill="1" applyAlignment="1">
      <alignment vertical="center"/>
    </xf>
    <xf numFmtId="0" fontId="132" fillId="0" borderId="0" xfId="36" applyFont="1" applyFill="1"/>
    <xf numFmtId="0" fontId="23" fillId="47" borderId="11" xfId="36" applyFont="1" applyFill="1" applyBorder="1" applyAlignment="1" applyProtection="1">
      <alignment horizontal="center" vertical="center" wrapText="1"/>
      <protection locked="0"/>
    </xf>
    <xf numFmtId="0" fontId="70" fillId="47" borderId="11" xfId="36" applyFont="1" applyFill="1" applyBorder="1" applyAlignment="1" applyProtection="1">
      <alignment horizontal="left" vertical="center" wrapText="1"/>
      <protection hidden="1"/>
    </xf>
    <xf numFmtId="0" fontId="70" fillId="47" borderId="11" xfId="36" applyFont="1" applyFill="1" applyBorder="1" applyAlignment="1" applyProtection="1">
      <alignment horizontal="center" vertical="center" wrapText="1"/>
      <protection hidden="1"/>
    </xf>
    <xf numFmtId="14" fontId="126" fillId="47" borderId="11" xfId="0" applyNumberFormat="1" applyFont="1" applyFill="1" applyBorder="1" applyAlignment="1">
      <alignment horizontal="center"/>
    </xf>
    <xf numFmtId="0" fontId="126" fillId="47" borderId="11" xfId="0" applyFont="1" applyFill="1" applyBorder="1" applyAlignment="1">
      <alignment horizontal="left"/>
    </xf>
    <xf numFmtId="0" fontId="35" fillId="47" borderId="11" xfId="36" applyFont="1" applyFill="1" applyBorder="1" applyAlignment="1">
      <alignment vertical="center" wrapText="1"/>
    </xf>
    <xf numFmtId="0" fontId="35" fillId="47" borderId="11" xfId="36" applyFont="1" applyFill="1" applyBorder="1" applyAlignment="1">
      <alignment vertical="center"/>
    </xf>
    <xf numFmtId="167" fontId="23" fillId="47" borderId="11" xfId="36" applyNumberFormat="1" applyFont="1" applyFill="1" applyBorder="1" applyAlignment="1" applyProtection="1">
      <alignment horizontal="center" vertical="center" wrapText="1"/>
      <protection locked="0"/>
    </xf>
    <xf numFmtId="49" fontId="23" fillId="47" borderId="11" xfId="36" applyNumberFormat="1" applyFont="1" applyFill="1" applyBorder="1" applyAlignment="1" applyProtection="1">
      <alignment horizontal="center" vertical="center" wrapText="1"/>
      <protection locked="0"/>
    </xf>
    <xf numFmtId="1" fontId="23" fillId="47" borderId="11" xfId="36" applyNumberFormat="1"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center" vertical="center" wrapText="1"/>
      <protection hidden="1"/>
    </xf>
    <xf numFmtId="167" fontId="23" fillId="47" borderId="27" xfId="36" applyNumberFormat="1" applyFont="1" applyFill="1" applyBorder="1" applyAlignment="1" applyProtection="1">
      <alignment horizontal="center" vertical="center" wrapText="1"/>
      <protection locked="0"/>
    </xf>
    <xf numFmtId="49" fontId="23" fillId="47" borderId="27" xfId="36" applyNumberFormat="1" applyFont="1" applyFill="1" applyBorder="1" applyAlignment="1" applyProtection="1">
      <alignment horizontal="center" vertical="center" wrapText="1"/>
      <protection locked="0"/>
    </xf>
    <xf numFmtId="0" fontId="35" fillId="47" borderId="27" xfId="36" applyFont="1" applyFill="1" applyBorder="1" applyAlignment="1">
      <alignment vertical="center" wrapText="1"/>
    </xf>
    <xf numFmtId="0" fontId="23" fillId="44" borderId="11" xfId="36" applyFont="1" applyFill="1" applyBorder="1" applyAlignment="1" applyProtection="1">
      <alignment horizontal="center" vertical="center" wrapText="1"/>
      <protection locked="0"/>
    </xf>
    <xf numFmtId="0" fontId="70" fillId="44" borderId="11" xfId="36" applyFont="1" applyFill="1" applyBorder="1" applyAlignment="1" applyProtection="1">
      <alignment horizontal="left" vertical="center" wrapText="1"/>
      <protection hidden="1"/>
    </xf>
    <xf numFmtId="0" fontId="70" fillId="44" borderId="11" xfId="36" applyFont="1" applyFill="1" applyBorder="1" applyAlignment="1" applyProtection="1">
      <alignment horizontal="center" vertical="center" wrapText="1"/>
      <protection hidden="1"/>
    </xf>
    <xf numFmtId="14" fontId="126" fillId="44" borderId="11" xfId="0" applyNumberFormat="1" applyFont="1" applyFill="1" applyBorder="1" applyAlignment="1">
      <alignment horizontal="center"/>
    </xf>
    <xf numFmtId="0" fontId="126" fillId="44" borderId="11" xfId="0" applyFont="1" applyFill="1" applyBorder="1" applyAlignment="1">
      <alignment horizontal="left"/>
    </xf>
    <xf numFmtId="0" fontId="35" fillId="44" borderId="11" xfId="36" applyFont="1" applyFill="1" applyBorder="1" applyAlignment="1">
      <alignment vertical="center" wrapText="1"/>
    </xf>
    <xf numFmtId="0" fontId="35" fillId="44" borderId="11" xfId="36" applyFont="1" applyFill="1" applyBorder="1" applyAlignment="1">
      <alignment vertical="center"/>
    </xf>
    <xf numFmtId="167" fontId="23" fillId="44" borderId="11" xfId="36" applyNumberFormat="1" applyFont="1" applyFill="1" applyBorder="1" applyAlignment="1" applyProtection="1">
      <alignment horizontal="center" vertical="center" wrapText="1"/>
      <protection locked="0"/>
    </xf>
    <xf numFmtId="49" fontId="23" fillId="44" borderId="11" xfId="36" applyNumberFormat="1" applyFont="1" applyFill="1" applyBorder="1" applyAlignment="1" applyProtection="1">
      <alignment horizontal="center" vertical="center" wrapText="1"/>
      <protection locked="0"/>
    </xf>
    <xf numFmtId="1" fontId="23" fillId="44" borderId="11" xfId="36" applyNumberFormat="1" applyFont="1" applyFill="1" applyBorder="1" applyAlignment="1" applyProtection="1">
      <alignment horizontal="center" vertical="center" wrapText="1"/>
      <protection locked="0"/>
    </xf>
    <xf numFmtId="167" fontId="23" fillId="44" borderId="27" xfId="36" applyNumberFormat="1" applyFont="1" applyFill="1" applyBorder="1" applyAlignment="1" applyProtection="1">
      <alignment horizontal="center" vertical="center" wrapText="1"/>
      <protection locked="0"/>
    </xf>
    <xf numFmtId="49" fontId="23" fillId="44" borderId="27" xfId="36" applyNumberFormat="1" applyFont="1" applyFill="1" applyBorder="1" applyAlignment="1" applyProtection="1">
      <alignment horizontal="center" vertical="center" wrapText="1"/>
      <protection locked="0"/>
    </xf>
    <xf numFmtId="1" fontId="23" fillId="44" borderId="27" xfId="36" applyNumberFormat="1" applyFont="1" applyFill="1" applyBorder="1" applyAlignment="1" applyProtection="1">
      <alignment horizontal="center" vertical="center" wrapText="1"/>
      <protection locked="0"/>
    </xf>
    <xf numFmtId="167" fontId="23" fillId="44" borderId="26" xfId="36" applyNumberFormat="1" applyFont="1" applyFill="1" applyBorder="1" applyAlignment="1" applyProtection="1">
      <alignment horizontal="center" vertical="center" wrapText="1"/>
      <protection locked="0"/>
    </xf>
    <xf numFmtId="49" fontId="23" fillId="44" borderId="26" xfId="36" applyNumberFormat="1" applyFont="1" applyFill="1" applyBorder="1" applyAlignment="1" applyProtection="1">
      <alignment horizontal="center" vertical="center" wrapText="1"/>
      <protection locked="0"/>
    </xf>
    <xf numFmtId="1" fontId="23" fillId="44" borderId="26" xfId="36" applyNumberFormat="1"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center" vertical="center" wrapText="1"/>
      <protection hidden="1"/>
    </xf>
    <xf numFmtId="0" fontId="70" fillId="44" borderId="26" xfId="36" applyFont="1" applyFill="1" applyBorder="1" applyAlignment="1" applyProtection="1">
      <alignment horizontal="center" vertical="center" wrapText="1"/>
      <protection hidden="1"/>
    </xf>
    <xf numFmtId="0" fontId="35" fillId="44" borderId="27" xfId="36" applyFont="1" applyFill="1" applyBorder="1" applyAlignment="1">
      <alignment vertical="center" wrapText="1"/>
    </xf>
    <xf numFmtId="0" fontId="35" fillId="44" borderId="26" xfId="36" applyFont="1" applyFill="1" applyBorder="1" applyAlignment="1">
      <alignment vertical="center" wrapText="1"/>
    </xf>
    <xf numFmtId="0" fontId="23" fillId="47" borderId="29" xfId="36" applyFont="1" applyFill="1" applyBorder="1" applyAlignment="1" applyProtection="1">
      <alignment horizontal="center" vertical="center" wrapText="1"/>
      <protection locked="0"/>
    </xf>
    <xf numFmtId="0" fontId="70" fillId="47" borderId="29" xfId="36" applyFont="1" applyFill="1" applyBorder="1" applyAlignment="1" applyProtection="1">
      <alignment horizontal="left" vertical="center" wrapText="1"/>
      <protection hidden="1"/>
    </xf>
    <xf numFmtId="0" fontId="70" fillId="47" borderId="29" xfId="36" applyFont="1" applyFill="1" applyBorder="1" applyAlignment="1" applyProtection="1">
      <alignment horizontal="center" vertical="center" wrapText="1"/>
      <protection hidden="1"/>
    </xf>
    <xf numFmtId="14" fontId="126" fillId="47" borderId="29" xfId="0" applyNumberFormat="1" applyFont="1" applyFill="1" applyBorder="1" applyAlignment="1">
      <alignment horizontal="center"/>
    </xf>
    <xf numFmtId="0" fontId="126" fillId="47" borderId="29" xfId="0" applyFont="1" applyFill="1" applyBorder="1" applyAlignment="1">
      <alignment horizontal="left"/>
    </xf>
    <xf numFmtId="0" fontId="35" fillId="47" borderId="29" xfId="36" applyFont="1" applyFill="1" applyBorder="1" applyAlignment="1">
      <alignment vertical="center" wrapText="1"/>
    </xf>
    <xf numFmtId="0" fontId="35" fillId="47" borderId="29" xfId="36" applyFont="1" applyFill="1" applyBorder="1" applyAlignment="1">
      <alignment vertical="center"/>
    </xf>
    <xf numFmtId="167" fontId="23" fillId="47" borderId="29" xfId="36" applyNumberFormat="1" applyFont="1" applyFill="1" applyBorder="1" applyAlignment="1" applyProtection="1">
      <alignment horizontal="center" vertical="center" wrapText="1"/>
      <protection locked="0"/>
    </xf>
    <xf numFmtId="49" fontId="23" fillId="47" borderId="29" xfId="36" applyNumberFormat="1" applyFont="1" applyFill="1" applyBorder="1" applyAlignment="1" applyProtection="1">
      <alignment horizontal="center" vertical="center" wrapText="1"/>
      <protection locked="0"/>
    </xf>
    <xf numFmtId="1" fontId="23" fillId="47" borderId="29" xfId="36" applyNumberFormat="1" applyFont="1" applyFill="1" applyBorder="1" applyAlignment="1" applyProtection="1">
      <alignment horizontal="center" vertical="center" wrapText="1"/>
      <protection locked="0"/>
    </xf>
    <xf numFmtId="0" fontId="23" fillId="47" borderId="28" xfId="36" applyFont="1" applyFill="1" applyBorder="1" applyAlignment="1" applyProtection="1">
      <alignment horizontal="center" vertical="center" wrapText="1"/>
      <protection locked="0"/>
    </xf>
    <xf numFmtId="0" fontId="70" fillId="47" borderId="28" xfId="36" applyFont="1" applyFill="1" applyBorder="1" applyAlignment="1" applyProtection="1">
      <alignment horizontal="left" vertical="center" wrapText="1"/>
      <protection hidden="1"/>
    </xf>
    <xf numFmtId="0" fontId="70" fillId="47" borderId="28" xfId="36" applyFont="1" applyFill="1" applyBorder="1" applyAlignment="1" applyProtection="1">
      <alignment horizontal="center" vertical="center" wrapText="1"/>
      <protection hidden="1"/>
    </xf>
    <xf numFmtId="14" fontId="126" fillId="47" borderId="28" xfId="0" applyNumberFormat="1" applyFont="1" applyFill="1" applyBorder="1" applyAlignment="1">
      <alignment horizontal="center"/>
    </xf>
    <xf numFmtId="0" fontId="126" fillId="47" borderId="28" xfId="0" applyFont="1" applyFill="1" applyBorder="1" applyAlignment="1">
      <alignment horizontal="left"/>
    </xf>
    <xf numFmtId="0" fontId="35" fillId="47" borderId="28" xfId="36" applyFont="1" applyFill="1" applyBorder="1" applyAlignment="1">
      <alignment vertical="center" wrapText="1"/>
    </xf>
    <xf numFmtId="167" fontId="23" fillId="47" borderId="28" xfId="36" applyNumberFormat="1" applyFont="1" applyFill="1" applyBorder="1" applyAlignment="1" applyProtection="1">
      <alignment horizontal="center" vertical="center" wrapText="1"/>
      <protection locked="0"/>
    </xf>
    <xf numFmtId="49" fontId="23" fillId="47" borderId="28" xfId="36" applyNumberFormat="1" applyFont="1" applyFill="1" applyBorder="1" applyAlignment="1" applyProtection="1">
      <alignment horizontal="center" vertical="center" wrapText="1"/>
      <protection locked="0"/>
    </xf>
    <xf numFmtId="1" fontId="23" fillId="47" borderId="28" xfId="36" applyNumberFormat="1" applyFont="1" applyFill="1" applyBorder="1" applyAlignment="1" applyProtection="1">
      <alignment horizontal="center" vertical="center" wrapText="1"/>
      <protection locked="0"/>
    </xf>
    <xf numFmtId="0" fontId="23" fillId="47" borderId="27" xfId="36"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left" vertical="center" wrapText="1"/>
      <protection hidden="1"/>
    </xf>
    <xf numFmtId="14" fontId="126" fillId="47" borderId="27" xfId="0" applyNumberFormat="1" applyFont="1" applyFill="1" applyBorder="1" applyAlignment="1">
      <alignment horizontal="center"/>
    </xf>
    <xf numFmtId="0" fontId="126" fillId="47" borderId="27" xfId="0" applyFont="1" applyFill="1" applyBorder="1" applyAlignment="1">
      <alignment horizontal="left"/>
    </xf>
    <xf numFmtId="1" fontId="23" fillId="47" borderId="27" xfId="36" applyNumberFormat="1" applyFont="1" applyFill="1" applyBorder="1" applyAlignment="1" applyProtection="1">
      <alignment horizontal="center" vertical="center" wrapText="1"/>
      <protection locked="0"/>
    </xf>
    <xf numFmtId="0" fontId="23" fillId="44" borderId="26" xfId="36" applyFont="1" applyFill="1" applyBorder="1" applyAlignment="1" applyProtection="1">
      <alignment horizontal="center" vertical="center" wrapText="1"/>
      <protection locked="0"/>
    </xf>
    <xf numFmtId="0" fontId="70" fillId="44" borderId="26" xfId="36" applyFont="1" applyFill="1" applyBorder="1" applyAlignment="1" applyProtection="1">
      <alignment horizontal="left" vertical="center" wrapText="1"/>
      <protection hidden="1"/>
    </xf>
    <xf numFmtId="14" fontId="126" fillId="44" borderId="26" xfId="0" applyNumberFormat="1" applyFont="1" applyFill="1" applyBorder="1" applyAlignment="1">
      <alignment horizontal="center"/>
    </xf>
    <xf numFmtId="0" fontId="126" fillId="44" borderId="26" xfId="0" applyFont="1" applyFill="1" applyBorder="1" applyAlignment="1">
      <alignment horizontal="left"/>
    </xf>
    <xf numFmtId="0" fontId="35" fillId="44" borderId="26" xfId="36" applyFont="1" applyFill="1" applyBorder="1" applyAlignment="1">
      <alignment vertical="center"/>
    </xf>
    <xf numFmtId="0" fontId="23" fillId="44" borderId="29" xfId="36" applyFont="1" applyFill="1" applyBorder="1" applyAlignment="1" applyProtection="1">
      <alignment horizontal="center" vertical="center" wrapText="1"/>
      <protection locked="0"/>
    </xf>
    <xf numFmtId="0" fontId="70" fillId="44" borderId="29" xfId="36" applyFont="1" applyFill="1" applyBorder="1" applyAlignment="1" applyProtection="1">
      <alignment horizontal="left" vertical="center" wrapText="1"/>
      <protection hidden="1"/>
    </xf>
    <xf numFmtId="0" fontId="70" fillId="44" borderId="29" xfId="36" applyFont="1" applyFill="1" applyBorder="1" applyAlignment="1" applyProtection="1">
      <alignment horizontal="center" vertical="center" wrapText="1"/>
      <protection hidden="1"/>
    </xf>
    <xf numFmtId="14" fontId="126" fillId="44" borderId="29" xfId="0" applyNumberFormat="1" applyFont="1" applyFill="1" applyBorder="1" applyAlignment="1">
      <alignment horizontal="center"/>
    </xf>
    <xf numFmtId="0" fontId="126" fillId="44" borderId="29" xfId="0" applyFont="1" applyFill="1" applyBorder="1" applyAlignment="1">
      <alignment horizontal="left"/>
    </xf>
    <xf numFmtId="0" fontId="35" fillId="44" borderId="29" xfId="36" applyFont="1" applyFill="1" applyBorder="1" applyAlignment="1">
      <alignment vertical="center" wrapText="1"/>
    </xf>
    <xf numFmtId="0" fontId="35" fillId="44" borderId="29" xfId="36" applyFont="1" applyFill="1" applyBorder="1" applyAlignment="1">
      <alignment vertical="center"/>
    </xf>
    <xf numFmtId="167" fontId="23" fillId="44" borderId="29" xfId="36" applyNumberFormat="1" applyFont="1" applyFill="1" applyBorder="1" applyAlignment="1" applyProtection="1">
      <alignment horizontal="center" vertical="center" wrapText="1"/>
      <protection locked="0"/>
    </xf>
    <xf numFmtId="49" fontId="23" fillId="44" borderId="29" xfId="36" applyNumberFormat="1" applyFont="1" applyFill="1" applyBorder="1" applyAlignment="1" applyProtection="1">
      <alignment horizontal="center" vertical="center" wrapText="1"/>
      <protection locked="0"/>
    </xf>
    <xf numFmtId="1" fontId="23" fillId="44" borderId="29" xfId="36" applyNumberFormat="1" applyFont="1" applyFill="1" applyBorder="1" applyAlignment="1" applyProtection="1">
      <alignment horizontal="center" vertical="center" wrapText="1"/>
      <protection locked="0"/>
    </xf>
    <xf numFmtId="0" fontId="23" fillId="44" borderId="28" xfId="36" applyFont="1" applyFill="1" applyBorder="1" applyAlignment="1" applyProtection="1">
      <alignment horizontal="center" vertical="center" wrapText="1"/>
      <protection locked="0"/>
    </xf>
    <xf numFmtId="0" fontId="70" fillId="44" borderId="28" xfId="36" applyFont="1" applyFill="1" applyBorder="1" applyAlignment="1" applyProtection="1">
      <alignment horizontal="left" vertical="center" wrapText="1"/>
      <protection hidden="1"/>
    </xf>
    <xf numFmtId="0" fontId="70" fillId="44" borderId="28" xfId="36" applyFont="1" applyFill="1" applyBorder="1" applyAlignment="1" applyProtection="1">
      <alignment horizontal="center" vertical="center" wrapText="1"/>
      <protection hidden="1"/>
    </xf>
    <xf numFmtId="14" fontId="126" fillId="44" borderId="28" xfId="0" applyNumberFormat="1" applyFont="1" applyFill="1" applyBorder="1" applyAlignment="1">
      <alignment horizontal="center"/>
    </xf>
    <xf numFmtId="0" fontId="126" fillId="44" borderId="28" xfId="0" applyFont="1" applyFill="1" applyBorder="1" applyAlignment="1">
      <alignment horizontal="left"/>
    </xf>
    <xf numFmtId="0" fontId="35" fillId="44" borderId="28" xfId="36" applyFont="1" applyFill="1" applyBorder="1" applyAlignment="1">
      <alignment vertical="center" wrapText="1"/>
    </xf>
    <xf numFmtId="167" fontId="23" fillId="44" borderId="28" xfId="36" applyNumberFormat="1" applyFont="1" applyFill="1" applyBorder="1" applyAlignment="1" applyProtection="1">
      <alignment horizontal="center" vertical="center" wrapText="1"/>
      <protection locked="0"/>
    </xf>
    <xf numFmtId="49" fontId="23" fillId="44" borderId="28" xfId="36" applyNumberFormat="1" applyFont="1" applyFill="1" applyBorder="1" applyAlignment="1" applyProtection="1">
      <alignment horizontal="center" vertical="center" wrapText="1"/>
      <protection locked="0"/>
    </xf>
    <xf numFmtId="1" fontId="23" fillId="44" borderId="28" xfId="36" applyNumberFormat="1" applyFont="1" applyFill="1" applyBorder="1" applyAlignment="1" applyProtection="1">
      <alignment horizontal="center" vertical="center" wrapText="1"/>
      <protection locked="0"/>
    </xf>
    <xf numFmtId="0" fontId="23" fillId="44" borderId="27" xfId="36"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left" vertical="center" wrapText="1"/>
      <protection hidden="1"/>
    </xf>
    <xf numFmtId="14" fontId="126" fillId="44" borderId="27" xfId="0" applyNumberFormat="1" applyFont="1" applyFill="1" applyBorder="1" applyAlignment="1">
      <alignment horizontal="center"/>
    </xf>
    <xf numFmtId="0" fontId="126" fillId="44" borderId="27" xfId="0" applyFont="1" applyFill="1" applyBorder="1" applyAlignment="1">
      <alignment horizontal="left"/>
    </xf>
    <xf numFmtId="0" fontId="69" fillId="35" borderId="11" xfId="0" applyNumberFormat="1" applyFont="1" applyFill="1" applyBorder="1" applyAlignment="1">
      <alignment horizontal="center" vertical="center"/>
    </xf>
    <xf numFmtId="0" fontId="57" fillId="38" borderId="11" xfId="0" applyFont="1" applyFill="1" applyBorder="1" applyAlignment="1">
      <alignment horizontal="center" vertical="center"/>
    </xf>
    <xf numFmtId="0" fontId="57" fillId="32" borderId="11" xfId="0" applyFont="1" applyFill="1" applyBorder="1" applyAlignment="1">
      <alignment horizontal="center" vertical="center"/>
    </xf>
    <xf numFmtId="167" fontId="91" fillId="0" borderId="11" xfId="0" quotePrefix="1" applyNumberFormat="1" applyFont="1" applyBorder="1" applyAlignment="1">
      <alignment horizontal="center" vertical="center"/>
    </xf>
    <xf numFmtId="1" fontId="69" fillId="35" borderId="11" xfId="0" quotePrefix="1" applyNumberFormat="1" applyFont="1" applyFill="1" applyBorder="1" applyAlignment="1">
      <alignment horizontal="center" vertical="center"/>
    </xf>
    <xf numFmtId="169" fontId="91" fillId="35" borderId="11" xfId="0" quotePrefix="1" applyNumberFormat="1" applyFont="1" applyFill="1" applyBorder="1" applyAlignment="1">
      <alignment horizontal="center" vertical="center"/>
    </xf>
    <xf numFmtId="168" fontId="91" fillId="35" borderId="11" xfId="0" quotePrefix="1" applyNumberFormat="1" applyFont="1" applyFill="1" applyBorder="1" applyAlignment="1">
      <alignment horizontal="center" vertical="center"/>
    </xf>
    <xf numFmtId="0" fontId="69" fillId="35" borderId="11" xfId="0" quotePrefix="1" applyFont="1" applyFill="1" applyBorder="1" applyAlignment="1">
      <alignment horizontal="center" vertical="center"/>
    </xf>
    <xf numFmtId="169" fontId="91" fillId="30" borderId="11" xfId="0" quotePrefix="1" applyNumberFormat="1" applyFont="1" applyFill="1" applyBorder="1" applyAlignment="1">
      <alignment horizontal="center" vertical="center"/>
    </xf>
    <xf numFmtId="0" fontId="69" fillId="30" borderId="11" xfId="0" quotePrefix="1" applyFont="1" applyFill="1" applyBorder="1" applyAlignment="1">
      <alignment horizontal="center" vertical="center"/>
    </xf>
    <xf numFmtId="169" fontId="91" fillId="0" borderId="11" xfId="0" quotePrefix="1" applyNumberFormat="1" applyFont="1" applyBorder="1" applyAlignment="1">
      <alignment horizontal="center" vertical="center"/>
    </xf>
    <xf numFmtId="0" fontId="69" fillId="0" borderId="11" xfId="0" quotePrefix="1" applyFont="1" applyBorder="1" applyAlignment="1">
      <alignment horizontal="center" vertical="center"/>
    </xf>
    <xf numFmtId="169" fontId="117" fillId="34" borderId="11" xfId="36" applyNumberFormat="1" applyFont="1" applyFill="1" applyBorder="1" applyAlignment="1">
      <alignment horizontal="center" vertical="center"/>
    </xf>
    <xf numFmtId="0" fontId="114" fillId="25" borderId="10" xfId="31" applyFont="1" applyFill="1" applyBorder="1" applyAlignment="1" applyProtection="1">
      <alignment vertical="center" wrapText="1"/>
      <protection locked="0"/>
    </xf>
    <xf numFmtId="0" fontId="92" fillId="29" borderId="12" xfId="36" applyFont="1" applyFill="1" applyBorder="1" applyAlignment="1" applyProtection="1">
      <alignment vertical="center" wrapText="1"/>
      <protection locked="0"/>
    </xf>
    <xf numFmtId="0" fontId="92" fillId="29" borderId="12" xfId="36" quotePrefix="1" applyFont="1" applyFill="1" applyBorder="1" applyAlignment="1" applyProtection="1">
      <alignment vertical="center" wrapText="1"/>
      <protection locked="0"/>
    </xf>
    <xf numFmtId="0" fontId="116" fillId="31" borderId="42" xfId="36" applyFont="1" applyFill="1" applyBorder="1" applyAlignment="1" applyProtection="1">
      <alignment vertical="center" wrapText="1"/>
      <protection locked="0"/>
    </xf>
    <xf numFmtId="0" fontId="95" fillId="0" borderId="11" xfId="36" applyFont="1" applyFill="1" applyBorder="1" applyAlignment="1">
      <alignment horizontal="center" vertical="center"/>
    </xf>
    <xf numFmtId="0" fontId="90" fillId="0" borderId="0" xfId="36" applyFont="1" applyFill="1" applyAlignment="1">
      <alignment horizontal="center"/>
    </xf>
    <xf numFmtId="169" fontId="117" fillId="32" borderId="11" xfId="36" applyNumberFormat="1" applyFont="1" applyFill="1" applyBorder="1" applyAlignment="1">
      <alignment horizontal="center" vertical="center"/>
    </xf>
    <xf numFmtId="0" fontId="69" fillId="40" borderId="11" xfId="0" quotePrefix="1" applyFont="1" applyFill="1" applyBorder="1" applyAlignment="1">
      <alignment horizontal="center" vertical="center"/>
    </xf>
    <xf numFmtId="0" fontId="137" fillId="29" borderId="0" xfId="36" applyFont="1" applyFill="1" applyBorder="1" applyAlignment="1" applyProtection="1">
      <alignment vertical="center" wrapText="1"/>
      <protection locked="0"/>
    </xf>
    <xf numFmtId="0" fontId="136" fillId="34" borderId="0" xfId="36" applyFont="1" applyFill="1" applyBorder="1" applyAlignment="1" applyProtection="1">
      <alignment vertical="center" wrapText="1"/>
      <protection locked="0"/>
    </xf>
    <xf numFmtId="0" fontId="55" fillId="0" borderId="48" xfId="36" applyNumberFormat="1" applyFont="1" applyFill="1" applyBorder="1" applyAlignment="1">
      <alignment horizontal="center" vertical="center" wrapText="1"/>
    </xf>
    <xf numFmtId="0" fontId="47" fillId="0" borderId="43" xfId="36" applyFont="1" applyFill="1" applyBorder="1" applyAlignment="1">
      <alignment horizontal="center" vertical="center"/>
    </xf>
    <xf numFmtId="0" fontId="47" fillId="0" borderId="43" xfId="36" applyFont="1" applyFill="1" applyBorder="1" applyAlignment="1">
      <alignment horizontal="center" vertical="center"/>
    </xf>
    <xf numFmtId="0" fontId="55" fillId="0" borderId="48" xfId="36" applyNumberFormat="1" applyFont="1" applyFill="1" applyBorder="1" applyAlignment="1">
      <alignment horizontal="center" vertical="center" wrapText="1"/>
    </xf>
    <xf numFmtId="0" fontId="55" fillId="0" borderId="47" xfId="36" applyNumberFormat="1" applyFont="1" applyFill="1" applyBorder="1" applyAlignment="1">
      <alignment horizontal="center" vertical="center" wrapText="1"/>
    </xf>
    <xf numFmtId="0" fontId="101" fillId="0" borderId="43" xfId="36" applyFont="1" applyFill="1" applyBorder="1" applyAlignment="1">
      <alignment horizontal="center" vertical="center"/>
    </xf>
    <xf numFmtId="0" fontId="140" fillId="44" borderId="11" xfId="36" applyFont="1" applyFill="1" applyBorder="1" applyAlignment="1">
      <alignment vertical="center"/>
    </xf>
    <xf numFmtId="0" fontId="140" fillId="44" borderId="11" xfId="36" applyFont="1" applyFill="1" applyBorder="1" applyAlignment="1">
      <alignment vertical="center" wrapText="1"/>
    </xf>
    <xf numFmtId="0" fontId="59" fillId="31" borderId="11" xfId="36" applyFont="1" applyFill="1" applyBorder="1" applyAlignment="1" applyProtection="1">
      <alignment horizontal="center" vertical="center" wrapText="1"/>
      <protection locked="0"/>
    </xf>
    <xf numFmtId="0" fontId="96" fillId="0" borderId="11" xfId="36" applyFont="1" applyFill="1" applyBorder="1" applyAlignment="1">
      <alignment horizontal="center" vertical="center"/>
    </xf>
    <xf numFmtId="0" fontId="110" fillId="0" borderId="11" xfId="36" applyFont="1" applyFill="1" applyBorder="1" applyAlignment="1">
      <alignment horizontal="center" vertical="center"/>
    </xf>
    <xf numFmtId="1" fontId="143" fillId="0" borderId="11" xfId="36" applyNumberFormat="1" applyFont="1" applyFill="1" applyBorder="1" applyAlignment="1">
      <alignment horizontal="center" vertical="center" wrapText="1"/>
    </xf>
    <xf numFmtId="14" fontId="143" fillId="0" borderId="11" xfId="36" applyNumberFormat="1" applyFont="1" applyFill="1" applyBorder="1" applyAlignment="1">
      <alignment horizontal="center" vertical="center" wrapText="1"/>
    </xf>
    <xf numFmtId="0" fontId="143" fillId="0" borderId="11" xfId="36" applyFont="1" applyFill="1" applyBorder="1" applyAlignment="1">
      <alignment horizontal="left" vertical="center" wrapText="1"/>
    </xf>
    <xf numFmtId="0" fontId="109" fillId="0" borderId="11" xfId="36" applyNumberFormat="1" applyFont="1" applyFill="1" applyBorder="1" applyAlignment="1">
      <alignment horizontal="center" vertical="center"/>
    </xf>
    <xf numFmtId="169" fontId="96" fillId="0" borderId="11" xfId="36" applyNumberFormat="1" applyFont="1" applyFill="1" applyBorder="1" applyAlignment="1">
      <alignment horizontal="center" vertical="center"/>
    </xf>
    <xf numFmtId="0" fontId="144" fillId="29" borderId="12" xfId="36" applyFont="1" applyFill="1" applyBorder="1" applyAlignment="1" applyProtection="1">
      <alignment horizontal="right" vertical="center" wrapText="1"/>
      <protection locked="0"/>
    </xf>
    <xf numFmtId="0" fontId="108" fillId="31" borderId="11" xfId="36" applyFont="1" applyFill="1" applyBorder="1" applyAlignment="1" applyProtection="1">
      <alignment horizontal="center" vertical="center" wrapText="1"/>
      <protection locked="0"/>
    </xf>
    <xf numFmtId="0" fontId="151" fillId="0" borderId="11" xfId="36" applyFont="1" applyFill="1" applyBorder="1" applyAlignment="1" applyProtection="1">
      <alignment horizontal="center" vertical="center" wrapText="1"/>
      <protection locked="0"/>
    </xf>
    <xf numFmtId="0" fontId="152" fillId="0" borderId="11" xfId="36" applyFont="1" applyFill="1" applyBorder="1" applyAlignment="1" applyProtection="1">
      <alignment horizontal="center" vertical="center" wrapText="1"/>
      <protection locked="0"/>
    </xf>
    <xf numFmtId="1" fontId="151" fillId="0" borderId="11" xfId="36" applyNumberFormat="1" applyFont="1" applyFill="1" applyBorder="1" applyAlignment="1" applyProtection="1">
      <alignment horizontal="center" vertical="center" wrapText="1"/>
      <protection locked="0"/>
    </xf>
    <xf numFmtId="14" fontId="151" fillId="0" borderId="11" xfId="36" applyNumberFormat="1" applyFont="1" applyFill="1" applyBorder="1" applyAlignment="1" applyProtection="1">
      <alignment horizontal="center" vertical="center" wrapText="1"/>
      <protection locked="0"/>
    </xf>
    <xf numFmtId="0" fontId="151" fillId="0" borderId="11" xfId="36" applyFont="1" applyFill="1" applyBorder="1" applyAlignment="1" applyProtection="1">
      <alignment horizontal="left" vertical="center" wrapText="1"/>
      <protection locked="0"/>
    </xf>
    <xf numFmtId="169" fontId="151" fillId="0" borderId="11" xfId="36" applyNumberFormat="1" applyFont="1" applyFill="1" applyBorder="1" applyAlignment="1" applyProtection="1">
      <alignment horizontal="center" vertical="center" wrapText="1"/>
      <protection locked="0"/>
    </xf>
    <xf numFmtId="169" fontId="144" fillId="45" borderId="11" xfId="36" applyNumberFormat="1" applyFont="1" applyFill="1" applyBorder="1" applyAlignment="1" applyProtection="1">
      <alignment horizontal="center" vertical="center" wrapText="1"/>
      <protection hidden="1"/>
    </xf>
    <xf numFmtId="169" fontId="153" fillId="0" borderId="11" xfId="36" applyNumberFormat="1" applyFont="1" applyFill="1" applyBorder="1" applyAlignment="1" applyProtection="1">
      <alignment horizontal="center" vertical="center" wrapText="1"/>
      <protection locked="0"/>
    </xf>
    <xf numFmtId="1" fontId="154" fillId="0" borderId="11" xfId="36" applyNumberFormat="1" applyFont="1" applyFill="1" applyBorder="1" applyAlignment="1" applyProtection="1">
      <alignment horizontal="center" vertical="center" wrapText="1"/>
      <protection locked="0"/>
    </xf>
    <xf numFmtId="49" fontId="144" fillId="0" borderId="11" xfId="36" applyNumberFormat="1" applyFont="1" applyFill="1" applyBorder="1" applyAlignment="1" applyProtection="1">
      <alignment vertical="center" wrapText="1"/>
      <protection locked="0"/>
    </xf>
    <xf numFmtId="0" fontId="146" fillId="29" borderId="10" xfId="36" applyFont="1" applyFill="1" applyBorder="1" applyAlignment="1" applyProtection="1">
      <alignment horizontal="right" vertical="center" wrapText="1"/>
      <protection locked="0"/>
    </xf>
    <xf numFmtId="169" fontId="129" fillId="29" borderId="10" xfId="36" applyNumberFormat="1" applyFont="1" applyFill="1" applyBorder="1" applyAlignment="1" applyProtection="1">
      <alignment horizontal="left" vertical="center" wrapText="1"/>
      <protection locked="0"/>
    </xf>
    <xf numFmtId="169" fontId="129" fillId="29" borderId="10" xfId="36" applyNumberFormat="1" applyFont="1" applyFill="1" applyBorder="1" applyAlignment="1" applyProtection="1">
      <alignment vertical="center" wrapText="1"/>
      <protection locked="0"/>
    </xf>
    <xf numFmtId="0" fontId="129" fillId="29" borderId="10" xfId="36" applyFont="1" applyFill="1" applyBorder="1" applyAlignment="1" applyProtection="1">
      <alignment vertical="center" wrapText="1"/>
      <protection locked="0"/>
    </xf>
    <xf numFmtId="0" fontId="147" fillId="29" borderId="12" xfId="36" applyFont="1" applyFill="1" applyBorder="1" applyAlignment="1" applyProtection="1">
      <alignment vertical="center" wrapText="1"/>
      <protection locked="0"/>
    </xf>
    <xf numFmtId="169" fontId="129" fillId="29" borderId="12" xfId="36" applyNumberFormat="1" applyFont="1" applyFill="1" applyBorder="1" applyAlignment="1" applyProtection="1">
      <alignment vertical="center" wrapText="1"/>
      <protection locked="0"/>
    </xf>
    <xf numFmtId="0" fontId="26" fillId="0" borderId="0" xfId="36" applyFont="1" applyFill="1" applyAlignment="1" applyProtection="1">
      <alignment horizontal="center" vertical="center" wrapText="1"/>
      <protection locked="0"/>
    </xf>
    <xf numFmtId="0" fontId="47" fillId="0" borderId="0" xfId="36" applyFont="1" applyFill="1" applyBorder="1" applyAlignment="1"/>
    <xf numFmtId="0" fontId="47" fillId="0" borderId="0" xfId="36" applyFont="1" applyFill="1" applyBorder="1" applyAlignment="1">
      <alignment wrapText="1"/>
    </xf>
    <xf numFmtId="0" fontId="47" fillId="0" borderId="0" xfId="36" applyFont="1" applyFill="1" applyAlignment="1">
      <alignment horizontal="left" wrapText="1"/>
    </xf>
    <xf numFmtId="0" fontId="47" fillId="0" borderId="0" xfId="36" applyFont="1" applyFill="1" applyAlignment="1">
      <alignment horizontal="center"/>
    </xf>
    <xf numFmtId="0" fontId="47" fillId="0" borderId="0" xfId="36" applyFont="1" applyFill="1" applyAlignment="1"/>
    <xf numFmtId="14" fontId="47" fillId="0" borderId="0" xfId="36" applyNumberFormat="1" applyFont="1" applyFill="1"/>
    <xf numFmtId="0" fontId="47" fillId="0" borderId="0" xfId="36" applyNumberFormat="1" applyFont="1" applyFill="1" applyBorder="1" applyAlignment="1">
      <alignment horizontal="center" wrapText="1"/>
    </xf>
    <xf numFmtId="0" fontId="47" fillId="0" borderId="0" xfId="36" applyNumberFormat="1" applyFont="1" applyFill="1" applyBorder="1" applyAlignment="1">
      <alignment horizontal="left" wrapText="1"/>
    </xf>
    <xf numFmtId="0" fontId="54" fillId="0" borderId="0" xfId="36" applyFont="1" applyFill="1" applyBorder="1" applyAlignment="1"/>
    <xf numFmtId="0" fontId="54" fillId="0" borderId="0" xfId="36" applyFont="1" applyFill="1" applyBorder="1" applyAlignment="1">
      <alignment wrapText="1"/>
    </xf>
    <xf numFmtId="0" fontId="54" fillId="0" borderId="0" xfId="36" applyFont="1" applyFill="1" applyAlignment="1">
      <alignment horizontal="left" wrapText="1"/>
    </xf>
    <xf numFmtId="0" fontId="54" fillId="0" borderId="0" xfId="36" applyFont="1" applyFill="1" applyAlignment="1">
      <alignment horizontal="left"/>
    </xf>
    <xf numFmtId="0" fontId="54" fillId="0" borderId="0" xfId="36" applyFont="1" applyFill="1" applyAlignment="1">
      <alignment horizontal="center"/>
    </xf>
    <xf numFmtId="0" fontId="54" fillId="0" borderId="0" xfId="36" applyFont="1" applyFill="1" applyAlignment="1"/>
    <xf numFmtId="14" fontId="54" fillId="0" borderId="0" xfId="36" applyNumberFormat="1" applyFont="1" applyFill="1"/>
    <xf numFmtId="0" fontId="54" fillId="0" borderId="0" xfId="36" applyNumberFormat="1" applyFont="1" applyFill="1" applyBorder="1" applyAlignment="1">
      <alignment horizontal="center" wrapText="1"/>
    </xf>
    <xf numFmtId="0" fontId="54" fillId="0" borderId="0" xfId="36" applyNumberFormat="1" applyFont="1" applyFill="1" applyBorder="1" applyAlignment="1">
      <alignment horizontal="left" wrapText="1"/>
    </xf>
    <xf numFmtId="0" fontId="55" fillId="0" borderId="0" xfId="36" applyFont="1" applyFill="1" applyBorder="1" applyAlignment="1"/>
    <xf numFmtId="0" fontId="55" fillId="0" borderId="0" xfId="36" applyFont="1" applyFill="1" applyBorder="1" applyAlignment="1">
      <alignment wrapText="1"/>
    </xf>
    <xf numFmtId="0" fontId="55" fillId="0" borderId="0" xfId="36" applyFont="1" applyFill="1" applyAlignment="1">
      <alignment horizontal="left" wrapText="1"/>
    </xf>
    <xf numFmtId="0" fontId="55" fillId="0" borderId="0" xfId="36" applyFont="1" applyFill="1" applyAlignment="1">
      <alignment horizontal="left"/>
    </xf>
    <xf numFmtId="0" fontId="55" fillId="0" borderId="0" xfId="36" applyFont="1" applyFill="1" applyAlignment="1">
      <alignment horizontal="center"/>
    </xf>
    <xf numFmtId="0" fontId="55" fillId="0" borderId="0" xfId="36" applyFont="1" applyFill="1" applyAlignment="1"/>
    <xf numFmtId="14" fontId="55" fillId="0" borderId="0" xfId="36" applyNumberFormat="1" applyFont="1" applyFill="1"/>
    <xf numFmtId="0" fontId="55" fillId="0" borderId="0" xfId="36" applyNumberFormat="1" applyFont="1" applyFill="1" applyBorder="1" applyAlignment="1">
      <alignment horizontal="center" wrapText="1"/>
    </xf>
    <xf numFmtId="0" fontId="55" fillId="0" borderId="0" xfId="36" applyNumberFormat="1" applyFont="1" applyFill="1" applyBorder="1" applyAlignment="1">
      <alignment horizontal="left" wrapText="1"/>
    </xf>
    <xf numFmtId="0" fontId="128" fillId="29" borderId="12" xfId="36" applyFont="1" applyFill="1" applyBorder="1" applyAlignment="1" applyProtection="1">
      <alignment vertical="center" wrapText="1"/>
      <protection locked="0"/>
    </xf>
    <xf numFmtId="0" fontId="128" fillId="25" borderId="10" xfId="36" applyFont="1" applyFill="1" applyBorder="1" applyAlignment="1" applyProtection="1">
      <alignment vertical="center" wrapText="1"/>
      <protection locked="0"/>
    </xf>
    <xf numFmtId="0" fontId="57" fillId="29" borderId="12" xfId="36" applyFont="1" applyFill="1" applyBorder="1" applyAlignment="1" applyProtection="1">
      <alignment vertical="center" wrapText="1"/>
      <protection locked="0"/>
    </xf>
    <xf numFmtId="14" fontId="57" fillId="29" borderId="12" xfId="36" applyNumberFormat="1" applyFont="1" applyFill="1" applyBorder="1" applyAlignment="1" applyProtection="1">
      <alignment vertical="center" wrapText="1"/>
      <protection locked="0"/>
    </xf>
    <xf numFmtId="0" fontId="155" fillId="0" borderId="11" xfId="36" applyFont="1" applyFill="1" applyBorder="1" applyAlignment="1" applyProtection="1">
      <alignment horizontal="center" vertical="center" wrapText="1"/>
      <protection locked="0"/>
    </xf>
    <xf numFmtId="0" fontId="156" fillId="0" borderId="11" xfId="36" applyFont="1" applyFill="1" applyBorder="1" applyAlignment="1" applyProtection="1">
      <alignment horizontal="center" vertical="center" wrapText="1"/>
      <protection locked="0"/>
    </xf>
    <xf numFmtId="1" fontId="155" fillId="0" borderId="11" xfId="36" applyNumberFormat="1" applyFont="1" applyFill="1" applyBorder="1" applyAlignment="1" applyProtection="1">
      <alignment horizontal="center" vertical="center" wrapText="1"/>
      <protection locked="0"/>
    </xf>
    <xf numFmtId="14" fontId="155" fillId="0" borderId="11" xfId="36" applyNumberFormat="1" applyFont="1" applyFill="1" applyBorder="1" applyAlignment="1" applyProtection="1">
      <alignment horizontal="center" vertical="center" wrapText="1"/>
      <protection locked="0"/>
    </xf>
    <xf numFmtId="0" fontId="155" fillId="0" borderId="11" xfId="36" applyFont="1" applyFill="1" applyBorder="1" applyAlignment="1" applyProtection="1">
      <alignment horizontal="left" vertical="center" wrapText="1"/>
      <protection locked="0"/>
    </xf>
    <xf numFmtId="169" fontId="155" fillId="0" borderId="11" xfId="36" applyNumberFormat="1" applyFont="1" applyFill="1" applyBorder="1" applyAlignment="1" applyProtection="1">
      <alignment horizontal="center" vertical="center" wrapText="1"/>
      <protection locked="0"/>
    </xf>
    <xf numFmtId="169" fontId="25" fillId="45" borderId="11" xfId="36" applyNumberFormat="1" applyFont="1" applyFill="1" applyBorder="1" applyAlignment="1" applyProtection="1">
      <alignment horizontal="center" vertical="center" wrapText="1"/>
      <protection hidden="1"/>
    </xf>
    <xf numFmtId="169" fontId="157" fillId="0" borderId="11" xfId="36" applyNumberFormat="1" applyFont="1" applyFill="1" applyBorder="1" applyAlignment="1" applyProtection="1">
      <alignment horizontal="center" vertical="center" wrapText="1"/>
      <protection locked="0"/>
    </xf>
    <xf numFmtId="1" fontId="141"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vertical="center" wrapText="1"/>
      <protection locked="0"/>
    </xf>
    <xf numFmtId="0" fontId="54" fillId="0" borderId="11" xfId="36" applyFont="1" applyFill="1" applyBorder="1" applyAlignment="1">
      <alignment horizontal="left" vertical="center" wrapText="1"/>
    </xf>
    <xf numFmtId="0" fontId="54" fillId="0" borderId="0" xfId="36" applyFont="1" applyFill="1" applyAlignment="1">
      <alignment vertical="center"/>
    </xf>
    <xf numFmtId="0" fontId="66" fillId="34" borderId="30" xfId="36" applyFont="1" applyFill="1" applyBorder="1" applyAlignment="1">
      <alignment vertical="center"/>
    </xf>
    <xf numFmtId="0" fontId="66" fillId="34" borderId="24" xfId="36" applyFont="1" applyFill="1" applyBorder="1" applyAlignment="1">
      <alignment vertical="center"/>
    </xf>
    <xf numFmtId="0" fontId="66" fillId="34" borderId="25" xfId="36" applyFont="1" applyFill="1" applyBorder="1" applyAlignment="1">
      <alignment vertical="center"/>
    </xf>
    <xf numFmtId="0" fontId="97" fillId="29" borderId="11" xfId="36" applyFont="1" applyFill="1" applyBorder="1" applyAlignment="1">
      <alignment horizontal="center" vertical="center" wrapText="1"/>
    </xf>
    <xf numFmtId="14" fontId="97" fillId="29" borderId="11" xfId="36" applyNumberFormat="1" applyFont="1" applyFill="1" applyBorder="1" applyAlignment="1">
      <alignment horizontal="center" vertical="center" wrapText="1"/>
    </xf>
    <xf numFmtId="0" fontId="97" fillId="29" borderId="11" xfId="36" applyNumberFormat="1" applyFont="1" applyFill="1" applyBorder="1" applyAlignment="1">
      <alignment horizontal="center" vertical="center" wrapText="1"/>
    </xf>
    <xf numFmtId="0" fontId="58" fillId="24" borderId="0" xfId="36" applyFont="1" applyFill="1" applyBorder="1" applyAlignment="1" applyProtection="1">
      <alignment horizontal="left" vertical="center" wrapText="1"/>
      <protection locked="0"/>
    </xf>
    <xf numFmtId="0" fontId="58" fillId="24" borderId="0" xfId="36" applyFont="1" applyFill="1" applyBorder="1" applyAlignment="1" applyProtection="1">
      <alignment vertical="center" wrapText="1"/>
      <protection locked="0"/>
    </xf>
    <xf numFmtId="0" fontId="58" fillId="24" borderId="0" xfId="36" applyFont="1" applyFill="1" applyBorder="1" applyAlignment="1" applyProtection="1">
      <alignment wrapText="1"/>
      <protection locked="0"/>
    </xf>
    <xf numFmtId="0" fontId="58" fillId="24" borderId="0" xfId="36" applyFont="1" applyFill="1" applyBorder="1" applyAlignment="1" applyProtection="1">
      <alignment horizontal="left" wrapText="1"/>
      <protection locked="0"/>
    </xf>
    <xf numFmtId="14" fontId="58" fillId="24" borderId="0" xfId="36" applyNumberFormat="1" applyFont="1" applyFill="1" applyBorder="1" applyAlignment="1" applyProtection="1">
      <alignment horizontal="left" vertical="center" wrapText="1"/>
      <protection locked="0"/>
    </xf>
    <xf numFmtId="0" fontId="58" fillId="24" borderId="0" xfId="36" applyNumberFormat="1" applyFont="1" applyFill="1" applyBorder="1" applyAlignment="1" applyProtection="1">
      <alignment horizontal="right" vertical="center" wrapText="1"/>
      <protection locked="0"/>
    </xf>
    <xf numFmtId="168" fontId="58" fillId="0" borderId="0" xfId="36" applyNumberFormat="1" applyFont="1" applyFill="1" applyAlignment="1">
      <alignment horizontal="center" vertical="center"/>
    </xf>
    <xf numFmtId="0" fontId="58" fillId="0" borderId="0" xfId="36" applyFont="1" applyFill="1" applyAlignment="1">
      <alignment horizontal="center" vertical="center"/>
    </xf>
    <xf numFmtId="168" fontId="57" fillId="29" borderId="12" xfId="36" applyNumberFormat="1" applyFont="1" applyFill="1" applyBorder="1" applyAlignment="1" applyProtection="1">
      <alignment vertical="center" wrapText="1"/>
      <protection locked="0"/>
    </xf>
    <xf numFmtId="168" fontId="47" fillId="0" borderId="0" xfId="36" applyNumberFormat="1" applyFont="1" applyFill="1" applyAlignment="1">
      <alignment horizontal="left"/>
    </xf>
    <xf numFmtId="168" fontId="47" fillId="0" borderId="0" xfId="36" applyNumberFormat="1" applyFont="1" applyFill="1" applyAlignment="1">
      <alignment horizontal="center"/>
    </xf>
    <xf numFmtId="168" fontId="54" fillId="0" borderId="0" xfId="36" applyNumberFormat="1" applyFont="1" applyFill="1" applyAlignment="1">
      <alignment horizontal="left"/>
    </xf>
    <xf numFmtId="168" fontId="54" fillId="0" borderId="0" xfId="36" applyNumberFormat="1" applyFont="1" applyFill="1" applyAlignment="1">
      <alignment horizontal="center"/>
    </xf>
    <xf numFmtId="0" fontId="47" fillId="0" borderId="0" xfId="36" applyFont="1" applyFill="1" applyAlignment="1">
      <alignment vertical="center"/>
    </xf>
    <xf numFmtId="0" fontId="101" fillId="34" borderId="30" xfId="36" applyFont="1" applyFill="1" applyBorder="1" applyAlignment="1">
      <alignment vertical="center"/>
    </xf>
    <xf numFmtId="0" fontId="101" fillId="34" borderId="24" xfId="36" applyFont="1" applyFill="1" applyBorder="1" applyAlignment="1">
      <alignment vertical="center"/>
    </xf>
    <xf numFmtId="0" fontId="101" fillId="34" borderId="25" xfId="36" applyFont="1" applyFill="1" applyBorder="1" applyAlignment="1">
      <alignment vertical="center"/>
    </xf>
    <xf numFmtId="0" fontId="47" fillId="0" borderId="0" xfId="36" applyFont="1" applyFill="1" applyAlignment="1">
      <alignment horizontal="center" vertical="center"/>
    </xf>
    <xf numFmtId="0" fontId="146" fillId="29" borderId="10" xfId="36" applyFont="1" applyFill="1" applyBorder="1" applyAlignment="1" applyProtection="1">
      <alignment horizontal="right" vertical="center" wrapText="1"/>
      <protection locked="0"/>
    </xf>
    <xf numFmtId="0" fontId="144" fillId="29" borderId="12" xfId="36" applyFont="1" applyFill="1" applyBorder="1" applyAlignment="1" applyProtection="1">
      <alignment horizontal="right" vertical="center" wrapText="1"/>
      <protection locked="0"/>
    </xf>
    <xf numFmtId="0" fontId="59" fillId="31" borderId="11" xfId="36" applyFont="1" applyFill="1" applyBorder="1" applyAlignment="1" applyProtection="1">
      <alignment horizontal="center" vertical="center" wrapText="1"/>
      <protection locked="0"/>
    </xf>
    <xf numFmtId="0" fontId="26" fillId="0" borderId="0" xfId="36" applyFont="1" applyFill="1" applyAlignment="1" applyProtection="1">
      <alignment horizontal="center" vertical="center" wrapText="1"/>
      <protection locked="0"/>
    </xf>
    <xf numFmtId="0" fontId="108" fillId="31" borderId="11" xfId="36" applyFont="1" applyFill="1" applyBorder="1" applyAlignment="1" applyProtection="1">
      <alignment horizontal="center" vertical="center" wrapText="1"/>
      <protection locked="0"/>
    </xf>
    <xf numFmtId="0" fontId="70" fillId="47" borderId="26" xfId="36" applyFont="1" applyFill="1" applyBorder="1" applyAlignment="1" applyProtection="1">
      <alignment horizontal="left" vertical="center" wrapText="1"/>
      <protection hidden="1"/>
    </xf>
    <xf numFmtId="0" fontId="70" fillId="47" borderId="26" xfId="36" applyFont="1" applyFill="1" applyBorder="1" applyAlignment="1" applyProtection="1">
      <alignment horizontal="center" vertical="center" wrapText="1"/>
      <protection hidden="1"/>
    </xf>
    <xf numFmtId="14" fontId="126" fillId="47" borderId="26" xfId="0" applyNumberFormat="1" applyFont="1" applyFill="1" applyBorder="1" applyAlignment="1">
      <alignment horizontal="center"/>
    </xf>
    <xf numFmtId="0" fontId="126" fillId="47" borderId="26" xfId="0" applyFont="1" applyFill="1" applyBorder="1" applyAlignment="1">
      <alignment horizontal="left"/>
    </xf>
    <xf numFmtId="0" fontId="35" fillId="47" borderId="26" xfId="36" applyFont="1" applyFill="1" applyBorder="1" applyAlignment="1">
      <alignment vertical="center" wrapText="1"/>
    </xf>
    <xf numFmtId="0" fontId="35" fillId="47" borderId="26" xfId="36" applyFont="1" applyFill="1" applyBorder="1" applyAlignment="1">
      <alignment vertical="center"/>
    </xf>
    <xf numFmtId="167" fontId="23" fillId="47" borderId="26" xfId="36" applyNumberFormat="1" applyFont="1" applyFill="1" applyBorder="1" applyAlignment="1" applyProtection="1">
      <alignment horizontal="center" vertical="center" wrapText="1"/>
      <protection locked="0"/>
    </xf>
    <xf numFmtId="49" fontId="23" fillId="47" borderId="26" xfId="36" applyNumberFormat="1" applyFont="1" applyFill="1" applyBorder="1" applyAlignment="1" applyProtection="1">
      <alignment horizontal="center" vertical="center" wrapText="1"/>
      <protection locked="0"/>
    </xf>
    <xf numFmtId="1" fontId="23" fillId="47" borderId="26" xfId="36" applyNumberFormat="1" applyFont="1" applyFill="1" applyBorder="1" applyAlignment="1" applyProtection="1">
      <alignment horizontal="center" vertical="center" wrapText="1"/>
      <protection locked="0"/>
    </xf>
    <xf numFmtId="14" fontId="68" fillId="33" borderId="11" xfId="31" applyNumberFormat="1" applyFont="1" applyFill="1" applyBorder="1" applyAlignment="1" applyProtection="1">
      <alignment horizontal="left" vertical="center"/>
    </xf>
    <xf numFmtId="165" fontId="68" fillId="33" borderId="11" xfId="31" applyNumberFormat="1" applyFont="1" applyFill="1" applyBorder="1" applyAlignment="1" applyProtection="1">
      <alignment horizontal="left" vertical="center"/>
    </xf>
    <xf numFmtId="0" fontId="55" fillId="0" borderId="11" xfId="36" applyFont="1" applyFill="1" applyBorder="1" applyAlignment="1">
      <alignment horizontal="center" vertical="center"/>
    </xf>
    <xf numFmtId="14" fontId="55"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158" fillId="0" borderId="11" xfId="36" applyFont="1" applyFill="1" applyBorder="1" applyAlignment="1">
      <alignment horizontal="left" vertical="center" wrapText="1"/>
    </xf>
    <xf numFmtId="167" fontId="55" fillId="0" borderId="11" xfId="36" applyNumberFormat="1" applyFont="1" applyFill="1" applyBorder="1" applyAlignment="1">
      <alignment horizontal="center" vertical="center"/>
    </xf>
    <xf numFmtId="1" fontId="68" fillId="0" borderId="11" xfId="36" applyNumberFormat="1" applyFont="1" applyFill="1" applyBorder="1" applyAlignment="1">
      <alignment horizontal="center" vertical="center"/>
    </xf>
    <xf numFmtId="0" fontId="55" fillId="0" borderId="0" xfId="36" applyFont="1" applyFill="1" applyAlignment="1">
      <alignment vertical="center"/>
    </xf>
    <xf numFmtId="0" fontId="159" fillId="0" borderId="11" xfId="36" applyFont="1" applyFill="1" applyBorder="1" applyAlignment="1">
      <alignment horizontal="center" vertical="center"/>
    </xf>
    <xf numFmtId="1" fontId="55" fillId="0" borderId="11" xfId="36" applyNumberFormat="1" applyFont="1" applyFill="1" applyBorder="1" applyAlignment="1">
      <alignment horizontal="center" vertical="center"/>
    </xf>
    <xf numFmtId="0" fontId="55" fillId="0" borderId="11" xfId="36" applyNumberFormat="1" applyFont="1" applyFill="1" applyBorder="1" applyAlignment="1">
      <alignment horizontal="left" vertical="center" wrapText="1"/>
    </xf>
    <xf numFmtId="0" fontId="160" fillId="34" borderId="24" xfId="36" applyFont="1" applyFill="1" applyBorder="1" applyAlignment="1">
      <alignment horizontal="right" vertical="center"/>
    </xf>
    <xf numFmtId="49" fontId="68" fillId="34" borderId="24" xfId="36" applyNumberFormat="1" applyFont="1" applyFill="1" applyBorder="1" applyAlignment="1">
      <alignment horizontal="left" vertical="center"/>
    </xf>
    <xf numFmtId="168" fontId="97" fillId="29" borderId="11" xfId="36" applyNumberFormat="1" applyFont="1" applyFill="1" applyBorder="1" applyAlignment="1">
      <alignment horizontal="center" vertical="center" wrapText="1"/>
    </xf>
    <xf numFmtId="168" fontId="55" fillId="0" borderId="11" xfId="36" applyNumberFormat="1" applyFont="1" applyFill="1" applyBorder="1" applyAlignment="1">
      <alignment horizontal="center" vertical="center"/>
    </xf>
    <xf numFmtId="0" fontId="165" fillId="25" borderId="10" xfId="36" applyFont="1" applyFill="1" applyBorder="1" applyAlignment="1" applyProtection="1">
      <alignment vertical="center" wrapText="1"/>
      <protection locked="0"/>
    </xf>
    <xf numFmtId="0" fontId="162" fillId="29" borderId="12" xfId="36" applyNumberFormat="1" applyFont="1" applyFill="1" applyBorder="1" applyAlignment="1" applyProtection="1">
      <alignment horizontal="right" vertical="center" wrapText="1"/>
      <protection locked="0"/>
    </xf>
    <xf numFmtId="0" fontId="166" fillId="31" borderId="11" xfId="36" applyFont="1" applyFill="1" applyBorder="1" applyAlignment="1" applyProtection="1">
      <alignment horizontal="center" vertical="center" wrapText="1"/>
      <protection locked="0"/>
    </xf>
    <xf numFmtId="1" fontId="129" fillId="0" borderId="11" xfId="36" applyNumberFormat="1" applyFont="1" applyFill="1" applyBorder="1" applyAlignment="1" applyProtection="1">
      <alignment horizontal="center" vertical="center" wrapText="1"/>
      <protection locked="0"/>
    </xf>
    <xf numFmtId="0" fontId="68" fillId="34" borderId="30" xfId="36" applyFont="1" applyFill="1" applyBorder="1" applyAlignment="1">
      <alignment horizontal="center" vertical="center"/>
    </xf>
    <xf numFmtId="0" fontId="68" fillId="34" borderId="24" xfId="36" applyFont="1" applyFill="1" applyBorder="1" applyAlignment="1">
      <alignment horizontal="center" vertical="center"/>
    </xf>
    <xf numFmtId="0" fontId="92" fillId="0" borderId="0" xfId="36" applyFont="1" applyFill="1" applyAlignment="1">
      <alignment horizontal="left"/>
    </xf>
    <xf numFmtId="14" fontId="92" fillId="0" borderId="0" xfId="36" applyNumberFormat="1" applyFont="1" applyFill="1" applyAlignment="1">
      <alignment horizontal="center"/>
    </xf>
    <xf numFmtId="0" fontId="91" fillId="0" borderId="0" xfId="36" applyFont="1" applyFill="1" applyBorder="1" applyAlignment="1">
      <alignment horizontal="center" vertical="center" wrapText="1"/>
    </xf>
    <xf numFmtId="0" fontId="92" fillId="0" borderId="0" xfId="36" applyFont="1" applyFill="1" applyAlignment="1">
      <alignment horizontal="center"/>
    </xf>
    <xf numFmtId="0" fontId="92" fillId="0" borderId="0" xfId="36" applyFont="1" applyFill="1"/>
    <xf numFmtId="49" fontId="92" fillId="0" borderId="0" xfId="36" applyNumberFormat="1" applyFont="1" applyFill="1" applyAlignment="1">
      <alignment horizontal="center"/>
    </xf>
    <xf numFmtId="0" fontId="170" fillId="29" borderId="10" xfId="36" applyFont="1" applyFill="1" applyBorder="1" applyAlignment="1" applyProtection="1">
      <alignment vertical="center" wrapText="1"/>
      <protection locked="0"/>
    </xf>
    <xf numFmtId="0" fontId="90" fillId="29" borderId="10" xfId="36" applyFont="1" applyFill="1" applyBorder="1" applyAlignment="1" applyProtection="1">
      <alignment vertical="center" wrapText="1"/>
      <protection locked="0"/>
    </xf>
    <xf numFmtId="0" fontId="103" fillId="29" borderId="10" xfId="36" quotePrefix="1" applyFont="1" applyFill="1" applyBorder="1" applyAlignment="1" applyProtection="1">
      <alignment vertical="center" wrapText="1"/>
      <protection locked="0"/>
    </xf>
    <xf numFmtId="0" fontId="103" fillId="29" borderId="10" xfId="36" applyFont="1" applyFill="1" applyBorder="1" applyAlignment="1" applyProtection="1">
      <alignment vertical="center" wrapText="1"/>
      <protection locked="0"/>
    </xf>
    <xf numFmtId="0" fontId="90" fillId="29" borderId="12" xfId="36" applyFont="1" applyFill="1" applyBorder="1" applyAlignment="1" applyProtection="1">
      <alignment vertical="center" wrapText="1"/>
      <protection locked="0"/>
    </xf>
    <xf numFmtId="0" fontId="170" fillId="29" borderId="12" xfId="36" quotePrefix="1" applyNumberFormat="1" applyFont="1" applyFill="1" applyBorder="1" applyAlignment="1" applyProtection="1">
      <alignment vertical="center" wrapText="1"/>
      <protection locked="0"/>
    </xf>
    <xf numFmtId="0" fontId="170" fillId="29" borderId="12" xfId="36" applyNumberFormat="1" applyFont="1" applyFill="1" applyBorder="1" applyAlignment="1" applyProtection="1">
      <alignment vertical="center" wrapText="1"/>
      <protection locked="0"/>
    </xf>
    <xf numFmtId="0" fontId="91" fillId="0" borderId="11" xfId="36" applyFont="1" applyFill="1" applyBorder="1" applyAlignment="1">
      <alignment horizontal="center" vertical="center"/>
    </xf>
    <xf numFmtId="1" fontId="172" fillId="0" borderId="11" xfId="36" applyNumberFormat="1" applyFont="1" applyFill="1" applyBorder="1" applyAlignment="1">
      <alignment horizontal="center" vertical="center" wrapText="1"/>
    </xf>
    <xf numFmtId="14" fontId="172" fillId="0" borderId="11" xfId="36" applyNumberFormat="1" applyFont="1" applyFill="1" applyBorder="1" applyAlignment="1">
      <alignment horizontal="center" vertical="center" wrapText="1"/>
    </xf>
    <xf numFmtId="0" fontId="172" fillId="0" borderId="11" xfId="36" applyFont="1" applyFill="1" applyBorder="1" applyAlignment="1">
      <alignment horizontal="left" vertical="center" wrapText="1"/>
    </xf>
    <xf numFmtId="49" fontId="91" fillId="0" borderId="11" xfId="36" applyNumberFormat="1" applyFont="1" applyFill="1" applyBorder="1" applyAlignment="1">
      <alignment horizontal="center" vertical="center"/>
    </xf>
    <xf numFmtId="49" fontId="91" fillId="37" borderId="11" xfId="36" applyNumberFormat="1" applyFont="1" applyFill="1" applyBorder="1" applyAlignment="1" applyProtection="1">
      <alignment horizontal="center" vertical="center"/>
      <protection locked="0" hidden="1"/>
    </xf>
    <xf numFmtId="169" fontId="173" fillId="32" borderId="11" xfId="36" applyNumberFormat="1" applyFont="1" applyFill="1" applyBorder="1" applyAlignment="1">
      <alignment horizontal="center" vertical="center"/>
    </xf>
    <xf numFmtId="0" fontId="69" fillId="0" borderId="11" xfId="36" applyNumberFormat="1" applyFont="1" applyFill="1" applyBorder="1" applyAlignment="1">
      <alignment horizontal="center" vertical="center"/>
    </xf>
    <xf numFmtId="169" fontId="91" fillId="0" borderId="11" xfId="36" applyNumberFormat="1" applyFont="1" applyFill="1" applyBorder="1" applyAlignment="1">
      <alignment horizontal="center" vertical="center"/>
    </xf>
    <xf numFmtId="0" fontId="91" fillId="0" borderId="0" xfId="36" applyFont="1" applyFill="1" applyAlignment="1">
      <alignment vertical="center"/>
    </xf>
    <xf numFmtId="20" fontId="55" fillId="0" borderId="11" xfId="0" applyNumberFormat="1" applyFont="1" applyFill="1" applyBorder="1" applyAlignment="1">
      <alignment horizontal="center" vertical="center" wrapText="1"/>
    </xf>
    <xf numFmtId="0" fontId="55" fillId="30" borderId="11" xfId="0" applyFont="1" applyFill="1" applyBorder="1" applyAlignment="1">
      <alignment vertical="center" wrapText="1"/>
    </xf>
    <xf numFmtId="0" fontId="55" fillId="0" borderId="11" xfId="0" applyFont="1" applyBorder="1" applyAlignment="1">
      <alignment horizontal="center" vertical="center" wrapText="1"/>
    </xf>
    <xf numFmtId="0" fontId="55" fillId="0" borderId="11" xfId="0" applyFont="1" applyFill="1" applyBorder="1" applyAlignment="1">
      <alignment horizontal="center" vertical="center" wrapText="1"/>
    </xf>
    <xf numFmtId="0" fontId="42" fillId="32" borderId="11" xfId="0" applyFont="1" applyFill="1" applyBorder="1" applyAlignment="1">
      <alignment horizontal="center" vertical="center" wrapText="1"/>
    </xf>
    <xf numFmtId="0" fontId="44" fillId="32" borderId="11" xfId="0" applyFont="1" applyFill="1" applyBorder="1" applyAlignment="1">
      <alignment horizontal="center" vertical="center" wrapText="1"/>
    </xf>
    <xf numFmtId="0" fontId="47" fillId="0" borderId="13" xfId="36" applyFont="1" applyFill="1" applyBorder="1" applyAlignment="1">
      <alignment horizontal="center" vertical="center"/>
    </xf>
    <xf numFmtId="0" fontId="48" fillId="0" borderId="13" xfId="36" applyFont="1" applyFill="1" applyBorder="1" applyAlignment="1">
      <alignment horizontal="center" vertical="center"/>
    </xf>
    <xf numFmtId="1" fontId="101" fillId="0" borderId="13" xfId="36" applyNumberFormat="1" applyFont="1" applyFill="1" applyBorder="1" applyAlignment="1">
      <alignment horizontal="center" vertical="center"/>
    </xf>
    <xf numFmtId="14" fontId="47" fillId="0" borderId="13" xfId="36" applyNumberFormat="1" applyFont="1" applyFill="1" applyBorder="1" applyAlignment="1">
      <alignment horizontal="center" vertical="center"/>
    </xf>
    <xf numFmtId="0" fontId="47" fillId="0" borderId="13" xfId="36" applyNumberFormat="1" applyFont="1" applyFill="1" applyBorder="1" applyAlignment="1">
      <alignment horizontal="left" vertical="center" wrapText="1"/>
    </xf>
    <xf numFmtId="168" fontId="47" fillId="0" borderId="13" xfId="36" applyNumberFormat="1" applyFont="1" applyFill="1" applyBorder="1" applyAlignment="1">
      <alignment horizontal="center" vertical="center"/>
    </xf>
    <xf numFmtId="172" fontId="55" fillId="0" borderId="48" xfId="36" applyNumberFormat="1" applyFont="1" applyFill="1" applyBorder="1" applyAlignment="1">
      <alignment horizontal="center" vertical="center" wrapText="1"/>
    </xf>
    <xf numFmtId="172" fontId="55" fillId="0" borderId="45" xfId="36" applyNumberFormat="1" applyFont="1" applyFill="1" applyBorder="1" applyAlignment="1">
      <alignment horizontal="center" vertical="center" wrapText="1"/>
    </xf>
    <xf numFmtId="172" fontId="55" fillId="0" borderId="47" xfId="36" applyNumberFormat="1" applyFont="1" applyFill="1" applyBorder="1" applyAlignment="1">
      <alignment horizontal="center" vertical="center" wrapText="1"/>
    </xf>
    <xf numFmtId="0" fontId="174" fillId="25" borderId="10" xfId="36" applyFont="1" applyFill="1" applyBorder="1" applyAlignment="1" applyProtection="1">
      <alignment vertical="center" wrapText="1"/>
      <protection locked="0"/>
    </xf>
    <xf numFmtId="0" fontId="174" fillId="29" borderId="12" xfId="36" applyFont="1" applyFill="1" applyBorder="1" applyAlignment="1" applyProtection="1">
      <alignment vertical="center" wrapText="1"/>
      <protection locked="0"/>
    </xf>
    <xf numFmtId="0" fontId="57" fillId="24" borderId="0" xfId="36" applyFont="1" applyFill="1" applyBorder="1" applyAlignment="1" applyProtection="1">
      <alignment horizontal="left" vertical="center" wrapText="1"/>
      <protection locked="0"/>
    </xf>
    <xf numFmtId="0" fontId="57" fillId="24" borderId="0" xfId="36" applyFont="1" applyFill="1" applyBorder="1" applyAlignment="1" applyProtection="1">
      <alignment vertical="center" wrapText="1"/>
      <protection locked="0"/>
    </xf>
    <xf numFmtId="0" fontId="57" fillId="24" borderId="0" xfId="36" applyFont="1" applyFill="1" applyBorder="1" applyAlignment="1" applyProtection="1">
      <alignment wrapText="1"/>
      <protection locked="0"/>
    </xf>
    <xf numFmtId="0" fontId="57" fillId="24" borderId="0" xfId="36" applyFont="1" applyFill="1" applyBorder="1" applyAlignment="1" applyProtection="1">
      <alignment horizontal="left" wrapText="1"/>
      <protection locked="0"/>
    </xf>
    <xf numFmtId="0" fontId="174" fillId="24" borderId="0" xfId="36" applyFont="1" applyFill="1" applyBorder="1" applyAlignment="1" applyProtection="1">
      <alignment horizontal="left" wrapText="1"/>
      <protection locked="0"/>
    </xf>
    <xf numFmtId="14" fontId="57" fillId="24" borderId="0" xfId="36" applyNumberFormat="1" applyFont="1" applyFill="1" applyBorder="1" applyAlignment="1" applyProtection="1">
      <alignment horizontal="left" vertical="center" wrapText="1"/>
      <protection locked="0"/>
    </xf>
    <xf numFmtId="0" fontId="57" fillId="24" borderId="0" xfId="36" applyNumberFormat="1" applyFont="1" applyFill="1" applyBorder="1" applyAlignment="1" applyProtection="1">
      <alignment horizontal="right" vertical="center" wrapText="1"/>
      <protection locked="0"/>
    </xf>
    <xf numFmtId="0" fontId="175" fillId="0" borderId="0" xfId="0" quotePrefix="1" applyFont="1" applyBorder="1" applyAlignment="1">
      <alignment horizontal="left"/>
    </xf>
    <xf numFmtId="167" fontId="47" fillId="0" borderId="11" xfId="36" applyNumberFormat="1" applyFont="1" applyFill="1" applyBorder="1" applyAlignment="1">
      <alignment horizontal="center" vertical="center" wrapText="1"/>
    </xf>
    <xf numFmtId="49" fontId="25" fillId="0" borderId="11" xfId="36" applyNumberFormat="1" applyFont="1" applyFill="1" applyBorder="1" applyAlignment="1" applyProtection="1">
      <alignment horizontal="center" vertical="center" wrapText="1"/>
      <protection locked="0"/>
    </xf>
    <xf numFmtId="0" fontId="47" fillId="39" borderId="11" xfId="36" applyFont="1" applyFill="1" applyBorder="1" applyAlignment="1">
      <alignment horizontal="center" vertical="center"/>
    </xf>
    <xf numFmtId="14" fontId="47" fillId="39" borderId="11" xfId="36" applyNumberFormat="1" applyFont="1" applyFill="1" applyBorder="1" applyAlignment="1">
      <alignment horizontal="center" vertical="center"/>
    </xf>
    <xf numFmtId="0" fontId="47" fillId="39" borderId="11" xfId="36" applyFont="1" applyFill="1" applyBorder="1" applyAlignment="1">
      <alignment horizontal="left" vertical="center" wrapText="1"/>
    </xf>
    <xf numFmtId="0" fontId="102" fillId="39" borderId="11" xfId="36" applyFont="1" applyFill="1" applyBorder="1" applyAlignment="1">
      <alignment horizontal="left" vertical="center" wrapText="1"/>
    </xf>
    <xf numFmtId="167" fontId="47" fillId="39" borderId="11" xfId="36" applyNumberFormat="1" applyFont="1" applyFill="1" applyBorder="1" applyAlignment="1">
      <alignment horizontal="center" vertical="center"/>
    </xf>
    <xf numFmtId="169" fontId="176" fillId="0" borderId="11" xfId="36" applyNumberFormat="1" applyFont="1" applyFill="1" applyBorder="1" applyAlignment="1" applyProtection="1">
      <alignment horizontal="center" vertical="center" wrapText="1"/>
      <protection locked="0"/>
    </xf>
    <xf numFmtId="169" fontId="133" fillId="45" borderId="11" xfId="36" applyNumberFormat="1" applyFont="1" applyFill="1" applyBorder="1" applyAlignment="1" applyProtection="1">
      <alignment horizontal="center" vertical="center" wrapText="1"/>
      <protection hidden="1"/>
    </xf>
    <xf numFmtId="169" fontId="177" fillId="0" borderId="11" xfId="36" applyNumberFormat="1" applyFont="1" applyFill="1" applyBorder="1" applyAlignment="1" applyProtection="1">
      <alignment horizontal="center" vertical="center" wrapText="1"/>
      <protection locked="0"/>
    </xf>
    <xf numFmtId="1" fontId="178" fillId="0" borderId="11" xfId="36" applyNumberFormat="1" applyFont="1" applyFill="1" applyBorder="1" applyAlignment="1" applyProtection="1">
      <alignment horizontal="center" vertical="center" wrapText="1"/>
      <protection locked="0"/>
    </xf>
    <xf numFmtId="49" fontId="133" fillId="0" borderId="11" xfId="36" applyNumberFormat="1" applyFont="1" applyFill="1" applyBorder="1" applyAlignment="1" applyProtection="1">
      <alignment horizontal="center" vertical="center" wrapText="1"/>
      <protection locked="0"/>
    </xf>
    <xf numFmtId="49" fontId="179" fillId="0" borderId="11" xfId="36" applyNumberFormat="1" applyFont="1" applyFill="1" applyBorder="1" applyAlignment="1">
      <alignment horizontal="center" vertical="center"/>
    </xf>
    <xf numFmtId="49" fontId="180" fillId="0" borderId="11" xfId="36" applyNumberFormat="1" applyFont="1" applyFill="1" applyBorder="1" applyAlignment="1">
      <alignment horizontal="center" vertical="center"/>
    </xf>
    <xf numFmtId="49" fontId="180" fillId="37" borderId="11" xfId="36" applyNumberFormat="1" applyFont="1" applyFill="1" applyBorder="1" applyAlignment="1" applyProtection="1">
      <alignment horizontal="center" vertical="center"/>
      <protection locked="0" hidden="1"/>
    </xf>
    <xf numFmtId="0" fontId="181" fillId="0" borderId="11" xfId="36" applyNumberFormat="1" applyFont="1" applyFill="1" applyBorder="1" applyAlignment="1">
      <alignment horizontal="center" vertical="center"/>
    </xf>
    <xf numFmtId="0" fontId="180" fillId="0" borderId="11" xfId="36" applyNumberFormat="1" applyFont="1" applyFill="1" applyBorder="1" applyAlignment="1">
      <alignment horizontal="center" vertical="center"/>
    </xf>
    <xf numFmtId="0" fontId="179" fillId="0" borderId="11" xfId="36" applyFont="1" applyFill="1" applyBorder="1" applyAlignment="1">
      <alignment horizontal="center" vertical="center"/>
    </xf>
    <xf numFmtId="0" fontId="182" fillId="0" borderId="11" xfId="36" applyFont="1" applyFill="1" applyBorder="1" applyAlignment="1">
      <alignment horizontal="center" vertical="center"/>
    </xf>
    <xf numFmtId="1" fontId="183" fillId="0" borderId="11" xfId="36" applyNumberFormat="1" applyFont="1" applyFill="1" applyBorder="1" applyAlignment="1">
      <alignment horizontal="center" vertical="center" wrapText="1"/>
    </xf>
    <xf numFmtId="14" fontId="183" fillId="0" borderId="11" xfId="36" applyNumberFormat="1" applyFont="1" applyFill="1" applyBorder="1" applyAlignment="1">
      <alignment horizontal="center" vertical="center" wrapText="1"/>
    </xf>
    <xf numFmtId="0" fontId="183" fillId="0" borderId="11" xfId="36" applyFont="1" applyFill="1" applyBorder="1" applyAlignment="1">
      <alignment horizontal="left" vertical="center" wrapText="1"/>
    </xf>
    <xf numFmtId="1" fontId="183" fillId="39" borderId="11" xfId="36" applyNumberFormat="1" applyFont="1" applyFill="1" applyBorder="1" applyAlignment="1">
      <alignment horizontal="center" vertical="center" wrapText="1"/>
    </xf>
    <xf numFmtId="14" fontId="183" fillId="39" borderId="11" xfId="36" applyNumberFormat="1" applyFont="1" applyFill="1" applyBorder="1" applyAlignment="1">
      <alignment horizontal="center" vertical="center" wrapText="1"/>
    </xf>
    <xf numFmtId="0" fontId="183" fillId="39" borderId="11" xfId="36" applyFont="1" applyFill="1" applyBorder="1" applyAlignment="1">
      <alignment horizontal="left" vertical="center" wrapText="1"/>
    </xf>
    <xf numFmtId="0" fontId="186" fillId="29" borderId="10" xfId="36" applyFont="1" applyFill="1" applyBorder="1" applyAlignment="1" applyProtection="1">
      <alignment vertical="center" wrapText="1"/>
      <protection locked="0"/>
    </xf>
    <xf numFmtId="0" fontId="187" fillId="29" borderId="10" xfId="36" applyFont="1" applyFill="1" applyBorder="1" applyAlignment="1" applyProtection="1">
      <alignment horizontal="center" vertical="center" wrapText="1"/>
      <protection locked="0"/>
    </xf>
    <xf numFmtId="169" fontId="181" fillId="29" borderId="10" xfId="36" applyNumberFormat="1" applyFont="1" applyFill="1" applyBorder="1" applyAlignment="1" applyProtection="1">
      <alignment horizontal="left" vertical="center" wrapText="1"/>
      <protection locked="0"/>
    </xf>
    <xf numFmtId="0" fontId="184" fillId="29" borderId="10" xfId="36" applyFont="1" applyFill="1" applyBorder="1" applyAlignment="1" applyProtection="1">
      <alignment vertical="center" wrapText="1"/>
      <protection locked="0"/>
    </xf>
    <xf numFmtId="0" fontId="184" fillId="29" borderId="12" xfId="36" applyFont="1" applyFill="1" applyBorder="1" applyAlignment="1" applyProtection="1">
      <alignment vertical="center" wrapText="1"/>
      <protection locked="0"/>
    </xf>
    <xf numFmtId="0" fontId="111" fillId="0" borderId="11" xfId="0" applyFont="1" applyBorder="1" applyAlignment="1">
      <alignment horizontal="left" vertical="center" wrapText="1"/>
    </xf>
    <xf numFmtId="167" fontId="96" fillId="0" borderId="11" xfId="0" applyNumberFormat="1" applyFont="1" applyBorder="1" applyAlignment="1">
      <alignment horizontal="center" vertical="center"/>
    </xf>
    <xf numFmtId="0" fontId="109" fillId="0" borderId="11" xfId="0" applyFont="1" applyBorder="1" applyAlignment="1">
      <alignment horizontal="center" vertical="center"/>
    </xf>
    <xf numFmtId="169" fontId="96" fillId="35" borderId="11" xfId="0" applyNumberFormat="1" applyFont="1" applyFill="1" applyBorder="1" applyAlignment="1">
      <alignment horizontal="center" vertical="center"/>
    </xf>
    <xf numFmtId="0" fontId="109" fillId="35" borderId="11" xfId="0" applyFont="1" applyFill="1" applyBorder="1" applyAlignment="1">
      <alignment horizontal="center" vertical="center"/>
    </xf>
    <xf numFmtId="169" fontId="96" fillId="30" borderId="11" xfId="0" applyNumberFormat="1" applyFont="1" applyFill="1" applyBorder="1" applyAlignment="1">
      <alignment horizontal="center" vertical="center"/>
    </xf>
    <xf numFmtId="0" fontId="109" fillId="30" borderId="11" xfId="0" applyFont="1" applyFill="1" applyBorder="1" applyAlignment="1">
      <alignment horizontal="center" vertical="center"/>
    </xf>
    <xf numFmtId="169" fontId="96" fillId="0" borderId="11" xfId="0" applyNumberFormat="1" applyFont="1" applyBorder="1" applyAlignment="1">
      <alignment horizontal="center" vertical="center"/>
    </xf>
    <xf numFmtId="168" fontId="96" fillId="35" borderId="11" xfId="0" applyNumberFormat="1" applyFont="1" applyFill="1" applyBorder="1" applyAlignment="1">
      <alignment horizontal="center" vertical="center"/>
    </xf>
    <xf numFmtId="1" fontId="109" fillId="35" borderId="11" xfId="0" applyNumberFormat="1" applyFont="1" applyFill="1" applyBorder="1" applyAlignment="1">
      <alignment horizontal="center" vertical="center"/>
    </xf>
    <xf numFmtId="0" fontId="109" fillId="35" borderId="11" xfId="0" applyNumberFormat="1" applyFont="1" applyFill="1" applyBorder="1" applyAlignment="1">
      <alignment horizontal="center" vertical="center"/>
    </xf>
    <xf numFmtId="167" fontId="96" fillId="0" borderId="11" xfId="0" applyNumberFormat="1" applyFont="1" applyBorder="1" applyAlignment="1">
      <alignment horizontal="center" vertical="center" wrapText="1"/>
    </xf>
    <xf numFmtId="0" fontId="109" fillId="40" borderId="11" xfId="0" applyFont="1" applyFill="1" applyBorder="1" applyAlignment="1">
      <alignment horizontal="center" vertical="center"/>
    </xf>
    <xf numFmtId="170" fontId="44" fillId="0" borderId="29" xfId="36" applyNumberFormat="1" applyFont="1" applyFill="1" applyBorder="1" applyAlignment="1">
      <alignment vertical="center"/>
    </xf>
    <xf numFmtId="171" fontId="101" fillId="0" borderId="29" xfId="36" applyNumberFormat="1" applyFont="1" applyFill="1" applyBorder="1" applyAlignment="1">
      <alignment vertical="center"/>
    </xf>
    <xf numFmtId="0" fontId="47" fillId="0" borderId="29" xfId="36" applyFont="1" applyFill="1" applyBorder="1" applyAlignment="1">
      <alignment vertical="center" wrapText="1"/>
    </xf>
    <xf numFmtId="0" fontId="57" fillId="32" borderId="11" xfId="0" applyFont="1" applyFill="1" applyBorder="1" applyAlignment="1">
      <alignment horizontal="center" vertical="center" wrapText="1"/>
    </xf>
    <xf numFmtId="20" fontId="95" fillId="0" borderId="11" xfId="0" applyNumberFormat="1" applyFont="1" applyFill="1" applyBorder="1" applyAlignment="1">
      <alignment horizontal="center" vertical="center" wrapText="1"/>
    </xf>
    <xf numFmtId="0" fontId="95" fillId="0" borderId="11" xfId="0" applyFont="1" applyFill="1" applyBorder="1" applyAlignment="1">
      <alignment horizontal="center" vertical="center" wrapText="1"/>
    </xf>
    <xf numFmtId="167" fontId="23" fillId="44" borderId="43" xfId="36" applyNumberFormat="1" applyFont="1" applyFill="1" applyBorder="1" applyAlignment="1" applyProtection="1">
      <alignment horizontal="center" vertical="center" wrapText="1"/>
      <protection locked="0"/>
    </xf>
    <xf numFmtId="0" fontId="23" fillId="47" borderId="43" xfId="36" applyFont="1" applyFill="1" applyBorder="1" applyAlignment="1" applyProtection="1">
      <alignment horizontal="center" vertical="center" wrapText="1"/>
      <protection locked="0"/>
    </xf>
    <xf numFmtId="0" fontId="70" fillId="47" borderId="43" xfId="36" applyFont="1" applyFill="1" applyBorder="1" applyAlignment="1" applyProtection="1">
      <alignment horizontal="center" vertical="center" wrapText="1"/>
      <protection hidden="1"/>
    </xf>
    <xf numFmtId="167" fontId="23" fillId="47" borderId="43" xfId="36" applyNumberFormat="1" applyFont="1" applyFill="1" applyBorder="1" applyAlignment="1" applyProtection="1">
      <alignment horizontal="center" vertical="center" wrapText="1"/>
      <protection locked="0"/>
    </xf>
    <xf numFmtId="49" fontId="23" fillId="47" borderId="43" xfId="36" applyNumberFormat="1" applyFont="1" applyFill="1" applyBorder="1" applyAlignment="1" applyProtection="1">
      <alignment horizontal="center" vertical="center" wrapText="1"/>
      <protection locked="0"/>
    </xf>
    <xf numFmtId="1" fontId="55" fillId="0" borderId="11" xfId="36" applyNumberFormat="1" applyFont="1" applyFill="1" applyBorder="1" applyAlignment="1">
      <alignment horizontal="center" vertical="center" wrapText="1"/>
    </xf>
    <xf numFmtId="14" fontId="126" fillId="47" borderId="28" xfId="0" quotePrefix="1" applyNumberFormat="1" applyFont="1" applyFill="1" applyBorder="1" applyAlignment="1">
      <alignment horizontal="center"/>
    </xf>
    <xf numFmtId="14" fontId="70" fillId="47" borderId="26" xfId="36" applyNumberFormat="1" applyFont="1" applyFill="1" applyBorder="1" applyAlignment="1" applyProtection="1">
      <alignment horizontal="left" vertical="center" wrapText="1"/>
      <protection hidden="1"/>
    </xf>
    <xf numFmtId="14" fontId="55" fillId="0" borderId="11" xfId="36" applyNumberFormat="1" applyFont="1" applyFill="1" applyBorder="1" applyAlignment="1">
      <alignment horizontal="center" vertical="center" wrapText="1"/>
    </xf>
    <xf numFmtId="14" fontId="126" fillId="44" borderId="28" xfId="0" quotePrefix="1" applyNumberFormat="1" applyFont="1" applyFill="1" applyBorder="1" applyAlignment="1">
      <alignment horizontal="center"/>
    </xf>
    <xf numFmtId="14" fontId="126" fillId="44" borderId="11" xfId="0" quotePrefix="1" applyNumberFormat="1" applyFont="1" applyFill="1" applyBorder="1" applyAlignment="1">
      <alignment horizontal="center"/>
    </xf>
    <xf numFmtId="14" fontId="126" fillId="44" borderId="27" xfId="0" quotePrefix="1" applyNumberFormat="1" applyFont="1" applyFill="1" applyBorder="1" applyAlignment="1">
      <alignment horizontal="center"/>
    </xf>
    <xf numFmtId="0" fontId="55" fillId="0" borderId="11" xfId="36" applyFont="1" applyFill="1" applyBorder="1" applyAlignment="1">
      <alignment horizontal="center" vertical="center" wrapText="1"/>
    </xf>
    <xf numFmtId="173" fontId="70" fillId="47" borderId="26" xfId="36" applyNumberFormat="1" applyFont="1" applyFill="1" applyBorder="1" applyAlignment="1" applyProtection="1">
      <alignment horizontal="left" vertical="center" wrapText="1"/>
      <protection hidden="1"/>
    </xf>
    <xf numFmtId="14" fontId="126" fillId="47" borderId="11" xfId="0" quotePrefix="1" applyNumberFormat="1" applyFont="1" applyFill="1" applyBorder="1" applyAlignment="1">
      <alignment horizontal="center"/>
    </xf>
    <xf numFmtId="14" fontId="55" fillId="0" borderId="48" xfId="36" applyNumberFormat="1" applyFont="1" applyFill="1" applyBorder="1" applyAlignment="1">
      <alignment horizontal="center" vertical="center"/>
    </xf>
    <xf numFmtId="0" fontId="55" fillId="0" borderId="48" xfId="36" applyFont="1" applyFill="1" applyBorder="1" applyAlignment="1">
      <alignment horizontal="left" vertical="center" wrapText="1"/>
    </xf>
    <xf numFmtId="14" fontId="55" fillId="0" borderId="45" xfId="36" applyNumberFormat="1" applyFont="1" applyFill="1" applyBorder="1" applyAlignment="1">
      <alignment horizontal="center" vertical="center"/>
    </xf>
    <xf numFmtId="0" fontId="55" fillId="0" borderId="45" xfId="36" applyFont="1" applyFill="1" applyBorder="1" applyAlignment="1">
      <alignment horizontal="left" vertical="center" wrapText="1"/>
    </xf>
    <xf numFmtId="14" fontId="55" fillId="0" borderId="47" xfId="36" applyNumberFormat="1" applyFont="1" applyFill="1" applyBorder="1" applyAlignment="1">
      <alignment horizontal="center" vertical="center"/>
    </xf>
    <xf numFmtId="0" fontId="55" fillId="0" borderId="47" xfId="36" applyFont="1" applyFill="1" applyBorder="1" applyAlignment="1">
      <alignment horizontal="left" vertical="center" wrapText="1"/>
    </xf>
    <xf numFmtId="14" fontId="55" fillId="0" borderId="43" xfId="36" applyNumberFormat="1" applyFont="1" applyFill="1" applyBorder="1" applyAlignment="1">
      <alignment horizontal="center" vertical="center"/>
    </xf>
    <xf numFmtId="0" fontId="55" fillId="0" borderId="43" xfId="36" applyFont="1" applyFill="1" applyBorder="1" applyAlignment="1">
      <alignment horizontal="left" vertical="center" wrapText="1"/>
    </xf>
    <xf numFmtId="0" fontId="55" fillId="0" borderId="29" xfId="36" applyFont="1" applyFill="1" applyBorder="1" applyAlignment="1">
      <alignment vertical="center" wrapText="1"/>
    </xf>
    <xf numFmtId="170" fontId="57" fillId="0" borderId="29" xfId="36" applyNumberFormat="1" applyFont="1" applyFill="1" applyBorder="1" applyAlignment="1">
      <alignment vertical="center"/>
    </xf>
    <xf numFmtId="171" fontId="68" fillId="0" borderId="29" xfId="36" applyNumberFormat="1" applyFont="1" applyFill="1" applyBorder="1" applyAlignment="1">
      <alignment vertical="center"/>
    </xf>
    <xf numFmtId="0" fontId="109" fillId="48" borderId="11" xfId="0" applyFont="1" applyFill="1" applyBorder="1" applyAlignment="1">
      <alignment horizontal="center" vertical="center"/>
    </xf>
    <xf numFmtId="0" fontId="109" fillId="48" borderId="11" xfId="0" applyNumberFormat="1" applyFont="1" applyFill="1" applyBorder="1" applyAlignment="1">
      <alignment horizontal="center" vertical="center"/>
    </xf>
    <xf numFmtId="1" fontId="109" fillId="48" borderId="11" xfId="0" applyNumberFormat="1" applyFont="1" applyFill="1" applyBorder="1" applyAlignment="1">
      <alignment horizontal="center" vertical="center"/>
    </xf>
    <xf numFmtId="0" fontId="68" fillId="39" borderId="11" xfId="31" applyFont="1" applyFill="1" applyBorder="1" applyAlignment="1" applyProtection="1">
      <alignment horizontal="left" vertical="center" wrapText="1"/>
    </xf>
    <xf numFmtId="0" fontId="47" fillId="0" borderId="29" xfId="36" applyFont="1" applyFill="1" applyBorder="1" applyAlignment="1">
      <alignment horizontal="center" vertical="center"/>
    </xf>
    <xf numFmtId="0" fontId="55" fillId="0" borderId="26" xfId="36" applyFont="1" applyFill="1" applyBorder="1" applyAlignment="1">
      <alignment vertical="center" wrapText="1"/>
    </xf>
    <xf numFmtId="170" fontId="57" fillId="0" borderId="26" xfId="36" applyNumberFormat="1" applyFont="1" applyFill="1" applyBorder="1" applyAlignment="1">
      <alignment vertical="center"/>
    </xf>
    <xf numFmtId="171" fontId="68" fillId="0" borderId="26" xfId="36" applyNumberFormat="1" applyFont="1" applyFill="1" applyBorder="1" applyAlignment="1">
      <alignment vertical="center"/>
    </xf>
    <xf numFmtId="0" fontId="101" fillId="0" borderId="29" xfId="36" applyFont="1" applyFill="1" applyBorder="1" applyAlignment="1">
      <alignment horizontal="center" vertical="center"/>
    </xf>
    <xf numFmtId="14" fontId="47" fillId="0" borderId="29" xfId="36" applyNumberFormat="1" applyFont="1" applyFill="1" applyBorder="1" applyAlignment="1">
      <alignment horizontal="center" vertical="center"/>
    </xf>
    <xf numFmtId="0" fontId="47" fillId="0" borderId="29" xfId="36" applyFont="1" applyFill="1" applyBorder="1" applyAlignment="1">
      <alignment horizontal="left" vertical="center" wrapText="1"/>
    </xf>
    <xf numFmtId="0" fontId="47" fillId="0" borderId="26" xfId="36" applyFont="1" applyFill="1" applyBorder="1" applyAlignment="1">
      <alignment horizontal="center" vertical="center"/>
    </xf>
    <xf numFmtId="0" fontId="101" fillId="0" borderId="26" xfId="36" applyFont="1" applyFill="1" applyBorder="1" applyAlignment="1">
      <alignment horizontal="center" vertical="center"/>
    </xf>
    <xf numFmtId="14" fontId="47" fillId="0" borderId="26" xfId="36" applyNumberFormat="1" applyFont="1" applyFill="1" applyBorder="1" applyAlignment="1">
      <alignment horizontal="center" vertical="center"/>
    </xf>
    <xf numFmtId="0" fontId="47" fillId="0" borderId="26" xfId="36" applyFont="1" applyFill="1" applyBorder="1" applyAlignment="1">
      <alignment horizontal="left" vertical="center" wrapText="1"/>
    </xf>
    <xf numFmtId="0" fontId="47" fillId="0" borderId="26" xfId="36" applyFont="1" applyFill="1" applyBorder="1" applyAlignment="1">
      <alignment vertical="center" wrapText="1"/>
    </xf>
    <xf numFmtId="170" fontId="44" fillId="0" borderId="26" xfId="36" applyNumberFormat="1" applyFont="1" applyFill="1" applyBorder="1" applyAlignment="1">
      <alignment vertical="center"/>
    </xf>
    <xf numFmtId="171" fontId="101" fillId="0" borderId="26" xfId="36" applyNumberFormat="1" applyFont="1" applyFill="1" applyBorder="1" applyAlignment="1">
      <alignment vertical="center"/>
    </xf>
    <xf numFmtId="0" fontId="70" fillId="44" borderId="43" xfId="36" applyFont="1" applyFill="1" applyBorder="1" applyAlignment="1" applyProtection="1">
      <alignment horizontal="center" vertical="center" wrapText="1"/>
      <protection hidden="1"/>
    </xf>
    <xf numFmtId="0" fontId="126" fillId="44" borderId="43" xfId="0" applyFont="1" applyFill="1" applyBorder="1" applyAlignment="1">
      <alignment horizontal="left"/>
    </xf>
    <xf numFmtId="49" fontId="144" fillId="0" borderId="11" xfId="36" applyNumberFormat="1" applyFont="1" applyFill="1" applyBorder="1" applyAlignment="1" applyProtection="1">
      <alignment horizontal="center" vertical="center" wrapText="1"/>
      <protection locked="0"/>
    </xf>
    <xf numFmtId="169" fontId="189" fillId="32" borderId="11" xfId="36" applyNumberFormat="1" applyFont="1" applyFill="1" applyBorder="1" applyAlignment="1">
      <alignment horizontal="center" vertical="center"/>
    </xf>
    <xf numFmtId="0" fontId="190" fillId="0" borderId="11" xfId="0" applyFont="1" applyBorder="1" applyAlignment="1">
      <alignment horizontal="left" vertical="center" wrapText="1"/>
    </xf>
    <xf numFmtId="167" fontId="179" fillId="0" borderId="11" xfId="0" applyNumberFormat="1" applyFont="1" applyBorder="1" applyAlignment="1">
      <alignment horizontal="center" vertical="center"/>
    </xf>
    <xf numFmtId="0" fontId="191" fillId="0" borderId="11" xfId="0" applyFont="1" applyBorder="1" applyAlignment="1">
      <alignment horizontal="center" vertical="center"/>
    </xf>
    <xf numFmtId="168" fontId="179" fillId="35" borderId="11" xfId="0" applyNumberFormat="1" applyFont="1" applyFill="1" applyBorder="1" applyAlignment="1">
      <alignment horizontal="center" vertical="center"/>
    </xf>
    <xf numFmtId="0" fontId="191" fillId="35" borderId="11" xfId="0" applyFont="1" applyFill="1" applyBorder="1" applyAlignment="1">
      <alignment horizontal="center" vertical="center"/>
    </xf>
    <xf numFmtId="168" fontId="179" fillId="35" borderId="11" xfId="0" quotePrefix="1" applyNumberFormat="1" applyFont="1" applyFill="1" applyBorder="1" applyAlignment="1">
      <alignment horizontal="center" vertical="center"/>
    </xf>
    <xf numFmtId="0" fontId="191" fillId="35" borderId="11" xfId="0" quotePrefix="1" applyFont="1" applyFill="1" applyBorder="1" applyAlignment="1">
      <alignment horizontal="center" vertical="center"/>
    </xf>
    <xf numFmtId="169" fontId="179" fillId="30" borderId="11" xfId="0" quotePrefix="1" applyNumberFormat="1" applyFont="1" applyFill="1" applyBorder="1" applyAlignment="1">
      <alignment horizontal="center" vertical="center"/>
    </xf>
    <xf numFmtId="0" fontId="191" fillId="30" borderId="11" xfId="0" quotePrefix="1" applyFont="1" applyFill="1" applyBorder="1" applyAlignment="1">
      <alignment horizontal="center" vertical="center"/>
    </xf>
    <xf numFmtId="169" fontId="179" fillId="35" borderId="11" xfId="0" quotePrefix="1" applyNumberFormat="1" applyFont="1" applyFill="1" applyBorder="1" applyAlignment="1">
      <alignment horizontal="center" vertical="center"/>
    </xf>
    <xf numFmtId="169" fontId="179" fillId="0" borderId="11" xfId="0" quotePrefix="1" applyNumberFormat="1" applyFont="1" applyBorder="1" applyAlignment="1">
      <alignment horizontal="center" vertical="center"/>
    </xf>
    <xf numFmtId="0" fontId="191" fillId="0" borderId="11" xfId="0" quotePrefix="1" applyFont="1" applyBorder="1" applyAlignment="1">
      <alignment horizontal="center" vertical="center"/>
    </xf>
    <xf numFmtId="168" fontId="179" fillId="0" borderId="11" xfId="0" quotePrefix="1" applyNumberFormat="1" applyFont="1" applyBorder="1" applyAlignment="1">
      <alignment horizontal="center" vertical="center"/>
    </xf>
    <xf numFmtId="0" fontId="57" fillId="40" borderId="29" xfId="0" applyFont="1" applyFill="1" applyBorder="1" applyAlignment="1">
      <alignment horizontal="center" vertical="center"/>
    </xf>
    <xf numFmtId="0" fontId="57" fillId="40" borderId="26" xfId="0" applyFont="1" applyFill="1" applyBorder="1" applyAlignment="1">
      <alignment horizontal="center" vertical="center"/>
    </xf>
    <xf numFmtId="169" fontId="176" fillId="0" borderId="11" xfId="36" applyNumberFormat="1" applyFont="1" applyFill="1" applyBorder="1" applyAlignment="1" applyProtection="1">
      <alignment horizontal="center" vertical="center"/>
      <protection locked="0"/>
    </xf>
    <xf numFmtId="169" fontId="133" fillId="45" borderId="11" xfId="36" applyNumberFormat="1" applyFont="1" applyFill="1" applyBorder="1" applyAlignment="1" applyProtection="1">
      <alignment horizontal="center" vertical="center"/>
      <protection hidden="1"/>
    </xf>
    <xf numFmtId="169" fontId="177" fillId="0" borderId="11" xfId="36" applyNumberFormat="1" applyFont="1" applyFill="1" applyBorder="1" applyAlignment="1" applyProtection="1">
      <alignment horizontal="center" vertical="center"/>
      <protection locked="0"/>
    </xf>
    <xf numFmtId="1" fontId="178" fillId="0" borderId="11" xfId="36" applyNumberFormat="1" applyFont="1" applyFill="1" applyBorder="1" applyAlignment="1" applyProtection="1">
      <alignment horizontal="center" vertical="center"/>
      <protection locked="0"/>
    </xf>
    <xf numFmtId="49" fontId="133" fillId="0" borderId="11" xfId="36" applyNumberFormat="1" applyFont="1" applyFill="1" applyBorder="1" applyAlignment="1" applyProtection="1">
      <alignment horizontal="center" vertical="center"/>
      <protection locked="0"/>
    </xf>
    <xf numFmtId="14" fontId="126" fillId="47" borderId="27" xfId="0" quotePrefix="1" applyNumberFormat="1" applyFont="1" applyFill="1" applyBorder="1" applyAlignment="1">
      <alignment horizontal="center"/>
    </xf>
    <xf numFmtId="172" fontId="55" fillId="0" borderId="47" xfId="36" quotePrefix="1" applyNumberFormat="1" applyFont="1" applyFill="1" applyBorder="1" applyAlignment="1">
      <alignment horizontal="center" vertical="center" wrapText="1"/>
    </xf>
    <xf numFmtId="1" fontId="161" fillId="39" borderId="11" xfId="36" applyNumberFormat="1" applyFont="1" applyFill="1" applyBorder="1" applyAlignment="1">
      <alignment horizontal="center" vertical="center" wrapText="1"/>
    </xf>
    <xf numFmtId="14" fontId="161" fillId="39" borderId="11" xfId="36" applyNumberFormat="1" applyFont="1" applyFill="1" applyBorder="1" applyAlignment="1">
      <alignment horizontal="center" vertical="center" wrapText="1"/>
    </xf>
    <xf numFmtId="0" fontId="161" fillId="39" borderId="11" xfId="36" applyFont="1" applyFill="1" applyBorder="1" applyAlignment="1">
      <alignment horizontal="left" vertical="center" wrapText="1"/>
    </xf>
    <xf numFmtId="0" fontId="191" fillId="40" borderId="11" xfId="0" applyFont="1" applyFill="1" applyBorder="1" applyAlignment="1">
      <alignment horizontal="center" vertical="center" shrinkToFit="1"/>
    </xf>
    <xf numFmtId="0" fontId="191" fillId="44" borderId="11" xfId="0" applyFont="1" applyFill="1" applyBorder="1" applyAlignment="1">
      <alignment horizontal="center" vertical="center" shrinkToFit="1"/>
    </xf>
    <xf numFmtId="0" fontId="191" fillId="40" borderId="11" xfId="0" quotePrefix="1" applyFont="1" applyFill="1" applyBorder="1" applyAlignment="1">
      <alignment horizontal="center" vertical="center" shrinkToFit="1"/>
    </xf>
    <xf numFmtId="168" fontId="179" fillId="39" borderId="11" xfId="0" quotePrefix="1" applyNumberFormat="1" applyFont="1" applyFill="1" applyBorder="1" applyAlignment="1">
      <alignment horizontal="center" vertical="center"/>
    </xf>
    <xf numFmtId="0" fontId="191" fillId="39" borderId="11" xfId="0" quotePrefix="1" applyFont="1" applyFill="1" applyBorder="1" applyAlignment="1">
      <alignment horizontal="center" vertical="center"/>
    </xf>
    <xf numFmtId="0" fontId="90" fillId="39" borderId="11" xfId="0" applyFont="1" applyFill="1" applyBorder="1" applyAlignment="1">
      <alignment horizontal="center" vertical="center"/>
    </xf>
    <xf numFmtId="0" fontId="190" fillId="39" borderId="11" xfId="0" applyFont="1" applyFill="1" applyBorder="1" applyAlignment="1">
      <alignment horizontal="left" vertical="center" wrapText="1"/>
    </xf>
    <xf numFmtId="0" fontId="104" fillId="0" borderId="11" xfId="0" applyFont="1" applyBorder="1" applyAlignment="1">
      <alignment wrapText="1"/>
    </xf>
    <xf numFmtId="0" fontId="104" fillId="0" borderId="11" xfId="0" applyFont="1" applyBorder="1" applyAlignment="1">
      <alignment horizontal="center" wrapText="1"/>
    </xf>
    <xf numFmtId="14" fontId="104" fillId="0" borderId="11" xfId="0" applyNumberFormat="1" applyFont="1" applyBorder="1" applyAlignment="1">
      <alignment wrapText="1"/>
    </xf>
    <xf numFmtId="164" fontId="81" fillId="36" borderId="19" xfId="0" applyNumberFormat="1" applyFont="1" applyFill="1" applyBorder="1" applyAlignment="1">
      <alignment horizontal="left" vertical="center" wrapText="1"/>
    </xf>
    <xf numFmtId="164" fontId="81" fillId="36" borderId="20" xfId="0" applyNumberFormat="1" applyFont="1" applyFill="1" applyBorder="1" applyAlignment="1">
      <alignment horizontal="left" vertical="center" wrapText="1"/>
    </xf>
    <xf numFmtId="164" fontId="81" fillId="36" borderId="21" xfId="0" applyNumberFormat="1" applyFont="1" applyFill="1" applyBorder="1" applyAlignment="1">
      <alignment horizontal="left" vertical="center" wrapText="1"/>
    </xf>
    <xf numFmtId="0" fontId="81" fillId="36" borderId="19" xfId="0" applyNumberFormat="1" applyFont="1" applyFill="1" applyBorder="1" applyAlignment="1">
      <alignment horizontal="left" vertical="center" wrapText="1"/>
    </xf>
    <xf numFmtId="0" fontId="81" fillId="36" borderId="20" xfId="0" applyNumberFormat="1" applyFont="1" applyFill="1" applyBorder="1" applyAlignment="1">
      <alignment horizontal="left" vertical="center" wrapText="1"/>
    </xf>
    <xf numFmtId="0" fontId="81"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6" fillId="36" borderId="17" xfId="0" quotePrefix="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7" fillId="36" borderId="17" xfId="0" applyNumberFormat="1"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164" fontId="106" fillId="36" borderId="35" xfId="0" applyNumberFormat="1" applyFont="1" applyFill="1" applyBorder="1" applyAlignment="1">
      <alignment horizontal="right" vertical="center"/>
    </xf>
    <xf numFmtId="164" fontId="106" fillId="36" borderId="36" xfId="0" applyNumberFormat="1" applyFont="1" applyFill="1" applyBorder="1" applyAlignment="1">
      <alignment horizontal="right" vertical="center"/>
    </xf>
    <xf numFmtId="164" fontId="106" fillId="36" borderId="37" xfId="0" applyNumberFormat="1" applyFont="1" applyFill="1" applyBorder="1" applyAlignment="1">
      <alignment horizontal="right" vertical="center"/>
    </xf>
    <xf numFmtId="164" fontId="108" fillId="29" borderId="38" xfId="0" applyNumberFormat="1" applyFont="1" applyFill="1" applyBorder="1" applyAlignment="1">
      <alignment horizontal="center" vertical="center"/>
    </xf>
    <xf numFmtId="164" fontId="108" fillId="29" borderId="39" xfId="0" applyNumberFormat="1" applyFont="1" applyFill="1" applyBorder="1" applyAlignment="1">
      <alignment horizontal="center" vertical="center"/>
    </xf>
    <xf numFmtId="164" fontId="108" fillId="29" borderId="4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6" fillId="36" borderId="31" xfId="0" applyNumberFormat="1" applyFont="1" applyFill="1" applyBorder="1" applyAlignment="1">
      <alignment horizontal="right" vertical="center"/>
    </xf>
    <xf numFmtId="164" fontId="106" fillId="36" borderId="32" xfId="0" applyNumberFormat="1" applyFont="1" applyFill="1" applyBorder="1" applyAlignment="1">
      <alignment horizontal="right" vertical="center"/>
    </xf>
    <xf numFmtId="164" fontId="106" fillId="36" borderId="33" xfId="0" applyNumberFormat="1" applyFont="1" applyFill="1" applyBorder="1" applyAlignment="1">
      <alignment horizontal="right" vertical="center"/>
    </xf>
    <xf numFmtId="164" fontId="106" fillId="36" borderId="17" xfId="0" applyNumberFormat="1" applyFont="1" applyFill="1" applyBorder="1" applyAlignment="1">
      <alignment horizontal="right" vertical="center"/>
    </xf>
    <xf numFmtId="164" fontId="106" fillId="36" borderId="0" xfId="0" applyNumberFormat="1" applyFont="1" applyFill="1" applyBorder="1" applyAlignment="1">
      <alignment horizontal="right" vertical="center"/>
    </xf>
    <xf numFmtId="164" fontId="106" fillId="36" borderId="34" xfId="0" applyNumberFormat="1" applyFont="1" applyFill="1" applyBorder="1" applyAlignment="1">
      <alignment horizontal="right" vertical="center"/>
    </xf>
    <xf numFmtId="0" fontId="109" fillId="34" borderId="11" xfId="0" applyFont="1" applyFill="1" applyBorder="1" applyAlignment="1">
      <alignment horizontal="center" vertical="center" wrapText="1"/>
    </xf>
    <xf numFmtId="0" fontId="110" fillId="34" borderId="11" xfId="0" applyFont="1" applyFill="1" applyBorder="1" applyAlignment="1">
      <alignment horizontal="center"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11" fillId="26" borderId="15" xfId="0" applyFont="1" applyFill="1" applyBorder="1" applyAlignment="1">
      <alignment horizontal="center" vertical="center" wrapText="1"/>
    </xf>
    <xf numFmtId="0" fontId="111" fillId="26" borderId="16" xfId="0" applyFont="1" applyFill="1" applyBorder="1" applyAlignment="1">
      <alignment horizontal="center" vertical="center" wrapText="1"/>
    </xf>
    <xf numFmtId="0" fontId="57" fillId="28" borderId="0" xfId="0" applyFont="1" applyFill="1" applyBorder="1" applyAlignment="1">
      <alignment horizontal="center" vertical="center" wrapText="1"/>
    </xf>
    <xf numFmtId="0" fontId="57" fillId="28" borderId="18" xfId="0" applyFont="1" applyFill="1" applyBorder="1" applyAlignment="1">
      <alignment horizontal="center" vertical="center" wrapText="1"/>
    </xf>
    <xf numFmtId="0" fontId="44" fillId="35" borderId="0" xfId="0" applyFont="1" applyFill="1" applyBorder="1" applyAlignment="1">
      <alignment horizontal="center" vertical="center" wrapText="1"/>
    </xf>
    <xf numFmtId="0" fontId="97" fillId="34" borderId="29" xfId="36" applyFont="1" applyFill="1" applyBorder="1" applyAlignment="1">
      <alignment horizontal="center" vertical="center" wrapText="1"/>
    </xf>
    <xf numFmtId="0" fontId="97" fillId="34" borderId="26" xfId="36" applyFont="1" applyFill="1" applyBorder="1" applyAlignment="1">
      <alignment horizontal="center" vertical="center" wrapText="1"/>
    </xf>
    <xf numFmtId="0" fontId="161" fillId="29" borderId="0" xfId="36" applyFont="1" applyFill="1" applyBorder="1" applyAlignment="1" applyProtection="1">
      <alignment horizontal="center" vertical="center" wrapText="1"/>
      <protection locked="0"/>
    </xf>
    <xf numFmtId="0" fontId="116" fillId="34" borderId="0" xfId="36" applyFont="1" applyFill="1" applyBorder="1" applyAlignment="1" applyProtection="1">
      <alignment horizontal="center" vertical="center" wrapText="1"/>
      <protection locked="0"/>
    </xf>
    <xf numFmtId="0" fontId="92" fillId="32" borderId="0" xfId="0" applyFont="1" applyFill="1" applyBorder="1" applyAlignment="1">
      <alignment horizontal="center" vertical="center"/>
    </xf>
    <xf numFmtId="0" fontId="92" fillId="39" borderId="13" xfId="0" applyFont="1" applyFill="1" applyBorder="1" applyAlignment="1">
      <alignment horizontal="center"/>
    </xf>
    <xf numFmtId="0" fontId="97" fillId="34" borderId="11" xfId="36" applyFont="1" applyFill="1" applyBorder="1" applyAlignment="1">
      <alignment horizontal="center" textRotation="90"/>
    </xf>
    <xf numFmtId="0" fontId="92" fillId="39" borderId="13" xfId="0" applyFont="1" applyFill="1" applyBorder="1" applyAlignment="1">
      <alignment horizontal="center" vertical="center"/>
    </xf>
    <xf numFmtId="0" fontId="68" fillId="34" borderId="30" xfId="36" applyFont="1" applyFill="1" applyBorder="1" applyAlignment="1">
      <alignment horizontal="center" vertical="center"/>
    </xf>
    <xf numFmtId="0" fontId="68" fillId="34" borderId="24" xfId="36" applyFont="1" applyFill="1" applyBorder="1" applyAlignment="1">
      <alignment horizontal="center" vertical="center"/>
    </xf>
    <xf numFmtId="0" fontId="92" fillId="39" borderId="24" xfId="0" applyFont="1" applyFill="1" applyBorder="1" applyAlignment="1">
      <alignment horizontal="center" vertical="center"/>
    </xf>
    <xf numFmtId="0" fontId="24" fillId="29" borderId="0" xfId="36" applyFont="1" applyFill="1" applyBorder="1" applyAlignment="1" applyProtection="1">
      <alignment horizontal="center" vertical="center" wrapText="1"/>
      <protection locked="0"/>
    </xf>
    <xf numFmtId="0" fontId="32" fillId="31" borderId="0" xfId="36" applyFont="1" applyFill="1" applyBorder="1" applyAlignment="1" applyProtection="1">
      <alignment horizontal="center" vertical="center" wrapText="1"/>
      <protection locked="0"/>
    </xf>
    <xf numFmtId="0" fontId="144" fillId="29" borderId="10" xfId="36" applyFont="1" applyFill="1" applyBorder="1" applyAlignment="1" applyProtection="1">
      <alignment horizontal="right" vertical="center" wrapText="1"/>
      <protection locked="0"/>
    </xf>
    <xf numFmtId="0" fontId="145" fillId="29" borderId="10" xfId="31" applyFont="1" applyFill="1" applyBorder="1" applyAlignment="1" applyProtection="1">
      <alignment horizontal="left" vertical="center" wrapText="1"/>
      <protection locked="0"/>
    </xf>
    <xf numFmtId="167" fontId="129" fillId="29" borderId="10" xfId="36" applyNumberFormat="1" applyFont="1" applyFill="1" applyBorder="1" applyAlignment="1" applyProtection="1">
      <alignment horizontal="left" vertical="center" wrapText="1"/>
      <protection locked="0"/>
    </xf>
    <xf numFmtId="0" fontId="146" fillId="29" borderId="10" xfId="36" applyFont="1" applyFill="1" applyBorder="1" applyAlignment="1" applyProtection="1">
      <alignment horizontal="right" vertical="center" wrapText="1"/>
      <protection locked="0"/>
    </xf>
    <xf numFmtId="0" fontId="129" fillId="29" borderId="10" xfId="36" applyFont="1" applyFill="1" applyBorder="1" applyAlignment="1" applyProtection="1">
      <alignment horizontal="left" vertical="center" wrapText="1"/>
      <protection locked="0"/>
    </xf>
    <xf numFmtId="0" fontId="144" fillId="29" borderId="12" xfId="36" applyFont="1" applyFill="1" applyBorder="1" applyAlignment="1" applyProtection="1">
      <alignment horizontal="right" vertical="center" wrapText="1"/>
      <protection locked="0"/>
    </xf>
    <xf numFmtId="0" fontId="147" fillId="29" borderId="12" xfId="36" applyFont="1" applyFill="1" applyBorder="1" applyAlignment="1" applyProtection="1">
      <alignment horizontal="left" vertical="center" wrapText="1"/>
      <protection locked="0"/>
    </xf>
    <xf numFmtId="0" fontId="144" fillId="29" borderId="12" xfId="36" applyFont="1" applyFill="1" applyBorder="1" applyAlignment="1" applyProtection="1">
      <alignment horizontal="center" vertical="center" wrapText="1"/>
      <protection locked="0"/>
    </xf>
    <xf numFmtId="166" fontId="58" fillId="24" borderId="41" xfId="36" applyNumberFormat="1" applyFont="1" applyFill="1" applyBorder="1" applyAlignment="1" applyProtection="1">
      <alignment horizontal="center" vertical="center" wrapText="1"/>
      <protection locked="0"/>
    </xf>
    <xf numFmtId="0" fontId="138" fillId="29" borderId="12" xfId="36" applyFont="1" applyFill="1" applyBorder="1" applyAlignment="1" applyProtection="1">
      <alignment horizontal="center" vertical="center" wrapText="1"/>
      <protection locked="0"/>
    </xf>
    <xf numFmtId="0" fontId="128" fillId="29" borderId="12" xfId="36" applyNumberFormat="1" applyFont="1" applyFill="1" applyBorder="1" applyAlignment="1" applyProtection="1">
      <alignment horizontal="left" vertical="center" wrapText="1"/>
      <protection locked="0"/>
    </xf>
    <xf numFmtId="2" fontId="59" fillId="31" borderId="11" xfId="36" applyNumberFormat="1" applyFont="1" applyFill="1" applyBorder="1" applyAlignment="1" applyProtection="1">
      <alignment horizontal="center" vertical="center" wrapText="1"/>
      <protection locked="0"/>
    </xf>
    <xf numFmtId="0" fontId="59" fillId="31" borderId="11" xfId="36" applyFont="1" applyFill="1" applyBorder="1" applyAlignment="1" applyProtection="1">
      <alignment horizontal="center" vertical="center" wrapText="1"/>
      <protection locked="0"/>
    </xf>
    <xf numFmtId="14" fontId="59" fillId="31"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horizontal="center" wrapText="1"/>
      <protection locked="0"/>
    </xf>
    <xf numFmtId="0" fontId="26" fillId="0" borderId="0" xfId="36" applyFont="1" applyFill="1" applyAlignment="1" applyProtection="1">
      <alignment horizontal="center" vertical="center" wrapText="1"/>
      <protection locked="0"/>
    </xf>
    <xf numFmtId="0" fontId="51" fillId="34" borderId="11" xfId="36" applyFont="1" applyFill="1" applyBorder="1" applyAlignment="1">
      <alignment horizontal="center" textRotation="90" wrapText="1"/>
    </xf>
    <xf numFmtId="0" fontId="51" fillId="34" borderId="29" xfId="36" applyFont="1" applyFill="1" applyBorder="1" applyAlignment="1">
      <alignment horizontal="center" textRotation="90" wrapText="1"/>
    </xf>
    <xf numFmtId="0" fontId="51" fillId="34" borderId="26" xfId="36" applyFont="1" applyFill="1" applyBorder="1" applyAlignment="1">
      <alignment horizontal="center" textRotation="90" wrapText="1"/>
    </xf>
    <xf numFmtId="0" fontId="57" fillId="29" borderId="12" xfId="36" applyFont="1" applyFill="1" applyBorder="1" applyAlignment="1" applyProtection="1">
      <alignment horizontal="right" vertical="center" wrapText="1"/>
      <protection locked="0"/>
    </xf>
    <xf numFmtId="0" fontId="128" fillId="25" borderId="10" xfId="36" applyNumberFormat="1" applyFont="1" applyFill="1" applyBorder="1" applyAlignment="1" applyProtection="1">
      <alignment horizontal="left" vertical="center" wrapText="1"/>
      <protection locked="0"/>
    </xf>
    <xf numFmtId="166" fontId="42" fillId="24" borderId="41" xfId="36" applyNumberFormat="1" applyFont="1" applyFill="1" applyBorder="1" applyAlignment="1" applyProtection="1">
      <alignment horizontal="center" vertical="center" wrapText="1"/>
      <protection locked="0"/>
    </xf>
    <xf numFmtId="0" fontId="50" fillId="34" borderId="29" xfId="36" applyFont="1" applyFill="1" applyBorder="1" applyAlignment="1">
      <alignment horizontal="center" vertical="center" wrapText="1"/>
    </xf>
    <xf numFmtId="0" fontId="50" fillId="34" borderId="26" xfId="36" applyFont="1" applyFill="1" applyBorder="1" applyAlignment="1">
      <alignment horizontal="center" vertical="center" wrapText="1"/>
    </xf>
    <xf numFmtId="0" fontId="50" fillId="34" borderId="11" xfId="36" applyFont="1" applyFill="1" applyBorder="1" applyAlignment="1">
      <alignment horizontal="center" vertical="center" wrapText="1"/>
    </xf>
    <xf numFmtId="0" fontId="50" fillId="34" borderId="11"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center" vertical="center" wrapText="1"/>
      <protection locked="0"/>
    </xf>
    <xf numFmtId="0" fontId="57" fillId="25" borderId="10" xfId="36" quotePrefix="1" applyFont="1" applyFill="1" applyBorder="1" applyAlignment="1" applyProtection="1">
      <alignment horizontal="center" vertical="center" wrapText="1"/>
      <protection locked="0"/>
    </xf>
    <xf numFmtId="0" fontId="128" fillId="29" borderId="12" xfId="36" quotePrefix="1"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center" vertical="center" wrapText="1"/>
      <protection locked="0"/>
    </xf>
    <xf numFmtId="0" fontId="134" fillId="29" borderId="0" xfId="36" applyFont="1" applyFill="1" applyBorder="1" applyAlignment="1" applyProtection="1">
      <alignment horizontal="center" vertical="center" wrapText="1"/>
      <protection locked="0"/>
    </xf>
    <xf numFmtId="0" fontId="112" fillId="34" borderId="42"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right" vertical="center" wrapText="1"/>
      <protection locked="0"/>
    </xf>
    <xf numFmtId="0" fontId="47" fillId="0" borderId="30" xfId="36" applyFont="1" applyFill="1" applyBorder="1" applyAlignment="1">
      <alignment horizontal="center" vertical="center" wrapText="1"/>
    </xf>
    <xf numFmtId="0" fontId="47" fillId="0" borderId="24" xfId="36" applyFont="1" applyFill="1" applyBorder="1" applyAlignment="1">
      <alignment horizontal="center" vertical="center" wrapText="1"/>
    </xf>
    <xf numFmtId="0" fontId="47" fillId="0" borderId="25" xfId="36" applyFont="1" applyFill="1" applyBorder="1" applyAlignment="1">
      <alignment horizontal="center" vertical="center" wrapText="1"/>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130" fillId="25" borderId="10" xfId="36" applyNumberFormat="1" applyFont="1" applyFill="1" applyBorder="1" applyAlignment="1" applyProtection="1">
      <alignment horizontal="center" vertical="center" wrapText="1"/>
      <protection locked="0"/>
    </xf>
    <xf numFmtId="0" fontId="135" fillId="29" borderId="0" xfId="36" applyFont="1" applyFill="1" applyBorder="1" applyAlignment="1" applyProtection="1">
      <alignment horizontal="center" vertical="center" wrapText="1"/>
      <protection locked="0"/>
    </xf>
    <xf numFmtId="0" fontId="116" fillId="34" borderId="42" xfId="36" applyFont="1" applyFill="1" applyBorder="1" applyAlignment="1" applyProtection="1">
      <alignment horizontal="center" vertical="center" wrapText="1"/>
      <protection locked="0"/>
    </xf>
    <xf numFmtId="0" fontId="89" fillId="34" borderId="11" xfId="36" applyFont="1" applyFill="1" applyBorder="1" applyAlignment="1">
      <alignment horizontal="center" textRotation="90" wrapText="1"/>
    </xf>
    <xf numFmtId="0" fontId="89" fillId="34" borderId="29" xfId="36" applyFont="1" applyFill="1" applyBorder="1" applyAlignment="1">
      <alignment horizontal="center" textRotation="90" wrapText="1"/>
    </xf>
    <xf numFmtId="0" fontId="89" fillId="34" borderId="26" xfId="36" applyFont="1" applyFill="1" applyBorder="1" applyAlignment="1">
      <alignment horizontal="center" textRotation="90" wrapText="1"/>
    </xf>
    <xf numFmtId="0" fontId="89" fillId="34" borderId="29" xfId="36" applyFont="1" applyFill="1" applyBorder="1" applyAlignment="1">
      <alignment horizontal="center" vertical="center" wrapText="1"/>
    </xf>
    <xf numFmtId="0" fontId="89" fillId="34" borderId="26" xfId="36" applyFont="1" applyFill="1" applyBorder="1" applyAlignment="1">
      <alignment horizontal="center" vertical="center" wrapText="1"/>
    </xf>
    <xf numFmtId="168" fontId="89" fillId="34" borderId="11" xfId="36" applyNumberFormat="1" applyFont="1" applyFill="1" applyBorder="1" applyAlignment="1">
      <alignment horizontal="center" vertical="center" wrapText="1"/>
    </xf>
    <xf numFmtId="0" fontId="89" fillId="34" borderId="11" xfId="36" applyFont="1" applyFill="1" applyBorder="1" applyAlignment="1" applyProtection="1">
      <alignment horizontal="center" vertical="center" wrapText="1"/>
      <protection locked="0"/>
    </xf>
    <xf numFmtId="0" fontId="89" fillId="34" borderId="11" xfId="36" applyFont="1" applyFill="1" applyBorder="1" applyAlignment="1">
      <alignment horizontal="center" vertical="center" wrapText="1"/>
    </xf>
    <xf numFmtId="2" fontId="108" fillId="31"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08" fillId="31" borderId="11" xfId="36" applyFont="1" applyFill="1" applyBorder="1" applyAlignment="1" applyProtection="1">
      <alignment horizontal="center" vertical="center" wrapText="1"/>
      <protection locked="0"/>
    </xf>
    <xf numFmtId="14" fontId="108" fillId="31" borderId="11" xfId="36" applyNumberFormat="1" applyFont="1" applyFill="1" applyBorder="1" applyAlignment="1" applyProtection="1">
      <alignment horizontal="center" vertical="center" wrapText="1"/>
      <protection locked="0"/>
    </xf>
    <xf numFmtId="0" fontId="146" fillId="29" borderId="10" xfId="36" applyFont="1" applyFill="1" applyBorder="1" applyAlignment="1" applyProtection="1">
      <alignment horizontal="center" vertical="center" wrapText="1"/>
      <protection locked="0"/>
    </xf>
    <xf numFmtId="0" fontId="133" fillId="29" borderId="0" xfId="36" applyFont="1" applyFill="1" applyBorder="1" applyAlignment="1" applyProtection="1">
      <alignment horizontal="center" vertical="center" wrapText="1"/>
      <protection locked="0"/>
    </xf>
    <xf numFmtId="0" fontId="139" fillId="29" borderId="12" xfId="36" applyNumberFormat="1" applyFont="1" applyFill="1" applyBorder="1" applyAlignment="1" applyProtection="1">
      <alignment horizontal="center" vertical="center" wrapText="1"/>
      <protection locked="0"/>
    </xf>
    <xf numFmtId="0" fontId="167" fillId="31" borderId="42" xfId="36" applyFont="1" applyFill="1" applyBorder="1" applyAlignment="1" applyProtection="1">
      <alignment horizontal="center" vertical="center" wrapText="1"/>
      <protection locked="0"/>
    </xf>
    <xf numFmtId="0" fontId="186" fillId="25" borderId="10" xfId="36" applyNumberFormat="1" applyFont="1" applyFill="1" applyBorder="1" applyAlignment="1" applyProtection="1">
      <alignment horizontal="left" vertical="center" wrapText="1"/>
      <protection locked="0"/>
    </xf>
    <xf numFmtId="0" fontId="186" fillId="29" borderId="12" xfId="36" applyNumberFormat="1" applyFont="1" applyFill="1" applyBorder="1" applyAlignment="1" applyProtection="1">
      <alignment horizontal="left" vertical="center" wrapText="1"/>
      <protection locked="0"/>
    </xf>
    <xf numFmtId="0" fontId="184" fillId="29" borderId="12" xfId="36" applyFont="1" applyFill="1" applyBorder="1" applyAlignment="1" applyProtection="1">
      <alignment horizontal="right" vertical="center" wrapText="1"/>
      <protection locked="0"/>
    </xf>
    <xf numFmtId="0" fontId="184" fillId="29" borderId="10" xfId="36" applyFont="1" applyFill="1" applyBorder="1" applyAlignment="1" applyProtection="1">
      <alignment horizontal="right" vertical="center" wrapText="1"/>
      <protection locked="0"/>
    </xf>
    <xf numFmtId="0" fontId="186" fillId="29" borderId="12" xfId="36" applyFont="1" applyFill="1" applyBorder="1" applyAlignment="1" applyProtection="1">
      <alignment horizontal="left" vertical="center" wrapText="1"/>
      <protection locked="0"/>
    </xf>
    <xf numFmtId="0" fontId="185" fillId="29" borderId="10" xfId="31" applyFont="1" applyFill="1" applyBorder="1" applyAlignment="1" applyProtection="1">
      <alignment horizontal="left" vertical="center" wrapText="1"/>
      <protection locked="0"/>
    </xf>
    <xf numFmtId="0" fontId="117" fillId="34" borderId="29" xfId="36" applyFont="1" applyFill="1" applyBorder="1" applyAlignment="1">
      <alignment horizontal="center" vertical="center" wrapText="1"/>
    </xf>
    <xf numFmtId="0" fontId="117" fillId="34" borderId="26" xfId="36" applyFont="1" applyFill="1" applyBorder="1" applyAlignment="1">
      <alignment horizontal="center" vertical="center" wrapText="1"/>
    </xf>
    <xf numFmtId="2" fontId="117" fillId="34" borderId="11" xfId="36" applyNumberFormat="1" applyFont="1" applyFill="1" applyBorder="1" applyAlignment="1">
      <alignment horizontal="center" vertical="center" textRotation="90" wrapText="1"/>
    </xf>
    <xf numFmtId="0" fontId="142" fillId="31" borderId="11" xfId="36" applyFont="1" applyFill="1" applyBorder="1" applyAlignment="1" applyProtection="1">
      <alignment horizontal="center" vertical="center" wrapText="1"/>
      <protection locked="0"/>
    </xf>
    <xf numFmtId="1" fontId="143" fillId="0" borderId="30" xfId="36" applyNumberFormat="1" applyFont="1" applyFill="1" applyBorder="1" applyAlignment="1">
      <alignment horizontal="center" vertical="center" wrapText="1"/>
    </xf>
    <xf numFmtId="1" fontId="143" fillId="0" borderId="24" xfId="36" applyNumberFormat="1" applyFont="1" applyFill="1" applyBorder="1" applyAlignment="1">
      <alignment horizontal="center" vertical="center" wrapText="1"/>
    </xf>
    <xf numFmtId="1" fontId="143" fillId="0" borderId="25" xfId="36" applyNumberFormat="1" applyFont="1" applyFill="1" applyBorder="1" applyAlignment="1">
      <alignment horizontal="center" vertical="center" wrapText="1"/>
    </xf>
    <xf numFmtId="166" fontId="92" fillId="24" borderId="41" xfId="36" applyNumberFormat="1" applyFont="1" applyFill="1" applyBorder="1" applyAlignment="1" applyProtection="1">
      <alignment horizontal="center" vertical="center" wrapText="1"/>
      <protection locked="0"/>
    </xf>
    <xf numFmtId="0" fontId="117" fillId="34" borderId="11" xfId="36" applyFont="1" applyFill="1" applyBorder="1" applyAlignment="1">
      <alignment horizontal="center" vertical="center" textRotation="90" wrapText="1"/>
    </xf>
    <xf numFmtId="0" fontId="117" fillId="34" borderId="11" xfId="36" applyFont="1" applyFill="1" applyBorder="1" applyAlignment="1">
      <alignment horizontal="center" textRotation="90"/>
    </xf>
    <xf numFmtId="49" fontId="117" fillId="34" borderId="11" xfId="36" applyNumberFormat="1" applyFont="1" applyFill="1" applyBorder="1" applyAlignment="1">
      <alignment horizontal="center" vertical="center" textRotation="90" wrapText="1"/>
    </xf>
    <xf numFmtId="0" fontId="117" fillId="34" borderId="11" xfId="36" applyFont="1" applyFill="1" applyBorder="1" applyAlignment="1">
      <alignment horizontal="center" vertical="center"/>
    </xf>
    <xf numFmtId="168" fontId="50" fillId="34" borderId="11" xfId="36" applyNumberFormat="1" applyFont="1" applyFill="1" applyBorder="1" applyAlignment="1">
      <alignment horizontal="center" vertical="center" wrapText="1"/>
    </xf>
    <xf numFmtId="0" fontId="174" fillId="25" borderId="10" xfId="36" applyFont="1" applyFill="1" applyBorder="1" applyAlignment="1" applyProtection="1">
      <alignment horizontal="center" vertical="center" wrapText="1"/>
      <protection locked="0"/>
    </xf>
    <xf numFmtId="0" fontId="47" fillId="0" borderId="48" xfId="36" applyFont="1" applyFill="1" applyBorder="1" applyAlignment="1">
      <alignment horizontal="center" vertical="center"/>
    </xf>
    <xf numFmtId="0" fontId="47" fillId="0" borderId="45" xfId="36" applyFont="1" applyFill="1" applyBorder="1" applyAlignment="1">
      <alignment horizontal="center" vertical="center"/>
    </xf>
    <xf numFmtId="0" fontId="47" fillId="0" borderId="47" xfId="36" applyFont="1" applyFill="1" applyBorder="1" applyAlignment="1">
      <alignment horizontal="center" vertical="center"/>
    </xf>
    <xf numFmtId="0" fontId="55" fillId="0" borderId="29" xfId="36" applyFont="1" applyFill="1" applyBorder="1" applyAlignment="1">
      <alignment horizontal="center" vertical="center" wrapText="1"/>
    </xf>
    <xf numFmtId="0" fontId="55" fillId="0" borderId="43" xfId="36" applyFont="1" applyFill="1" applyBorder="1" applyAlignment="1">
      <alignment horizontal="center" vertical="center" wrapText="1"/>
    </xf>
    <xf numFmtId="0" fontId="55" fillId="0" borderId="26" xfId="36" applyFont="1" applyFill="1" applyBorder="1" applyAlignment="1">
      <alignment horizontal="center" vertical="center" wrapText="1"/>
    </xf>
    <xf numFmtId="169" fontId="57" fillId="0" borderId="29" xfId="36" applyNumberFormat="1" applyFont="1" applyFill="1" applyBorder="1" applyAlignment="1">
      <alignment horizontal="center" vertical="center"/>
    </xf>
    <xf numFmtId="169" fontId="57" fillId="0" borderId="43" xfId="36" applyNumberFormat="1" applyFont="1" applyFill="1" applyBorder="1" applyAlignment="1">
      <alignment horizontal="center" vertical="center"/>
    </xf>
    <xf numFmtId="169" fontId="57" fillId="0" borderId="26" xfId="36" applyNumberFormat="1" applyFont="1" applyFill="1" applyBorder="1" applyAlignment="1">
      <alignment horizontal="center" vertical="center"/>
    </xf>
    <xf numFmtId="171" fontId="68" fillId="0" borderId="29" xfId="36" applyNumberFormat="1" applyFont="1" applyFill="1" applyBorder="1" applyAlignment="1">
      <alignment horizontal="center" vertical="center"/>
    </xf>
    <xf numFmtId="171" fontId="68" fillId="0" borderId="43" xfId="36" applyNumberFormat="1" applyFont="1" applyFill="1" applyBorder="1" applyAlignment="1">
      <alignment horizontal="center" vertical="center"/>
    </xf>
    <xf numFmtId="171" fontId="68" fillId="0" borderId="26" xfId="36" applyNumberFormat="1" applyFont="1" applyFill="1" applyBorder="1" applyAlignment="1">
      <alignment horizontal="center" vertical="center"/>
    </xf>
    <xf numFmtId="166" fontId="57" fillId="24" borderId="41" xfId="36" applyNumberFormat="1" applyFont="1" applyFill="1" applyBorder="1" applyAlignment="1" applyProtection="1">
      <alignment horizontal="center" vertical="center" wrapText="1"/>
      <protection locked="0"/>
    </xf>
    <xf numFmtId="0" fontId="51" fillId="34" borderId="43" xfId="36" applyFont="1" applyFill="1" applyBorder="1" applyAlignment="1">
      <alignment horizontal="center" textRotation="90" wrapText="1"/>
    </xf>
    <xf numFmtId="0" fontId="50" fillId="34" borderId="29" xfId="36" applyFont="1" applyFill="1" applyBorder="1" applyAlignment="1" applyProtection="1">
      <alignment horizontal="center" vertical="center" wrapText="1"/>
      <protection locked="0"/>
    </xf>
    <xf numFmtId="0" fontId="50" fillId="34" borderId="43" xfId="36" applyFont="1" applyFill="1" applyBorder="1" applyAlignment="1">
      <alignment horizontal="center" vertical="center" wrapText="1"/>
    </xf>
    <xf numFmtId="0" fontId="55" fillId="0" borderId="29" xfId="36" applyNumberFormat="1" applyFont="1" applyFill="1" applyBorder="1" applyAlignment="1">
      <alignment horizontal="center" vertical="center" wrapText="1"/>
    </xf>
    <xf numFmtId="0" fontId="55" fillId="0" borderId="43" xfId="36" applyNumberFormat="1" applyFont="1" applyFill="1" applyBorder="1" applyAlignment="1">
      <alignment horizontal="center" vertical="center" wrapText="1"/>
    </xf>
    <xf numFmtId="0" fontId="55" fillId="0" borderId="26" xfId="36" applyNumberFormat="1" applyFont="1" applyFill="1" applyBorder="1" applyAlignment="1">
      <alignment horizontal="center" vertical="center" wrapText="1"/>
    </xf>
    <xf numFmtId="0" fontId="70" fillId="0" borderId="49" xfId="36" applyFont="1" applyFill="1" applyBorder="1" applyAlignment="1" applyProtection="1">
      <alignment horizontal="center" vertical="center" wrapText="1"/>
      <protection locked="0"/>
    </xf>
    <xf numFmtId="0" fontId="70" fillId="0" borderId="43" xfId="36" applyFont="1" applyFill="1" applyBorder="1" applyAlignment="1" applyProtection="1">
      <alignment horizontal="center" vertical="center" wrapText="1"/>
      <protection locked="0"/>
    </xf>
    <xf numFmtId="0" fontId="70" fillId="0" borderId="26" xfId="36" applyFont="1" applyFill="1" applyBorder="1" applyAlignment="1" applyProtection="1">
      <alignment horizontal="center" vertical="center" wrapText="1"/>
      <protection locked="0"/>
    </xf>
    <xf numFmtId="0" fontId="91" fillId="0" borderId="49" xfId="36" applyFont="1" applyFill="1" applyBorder="1" applyAlignment="1">
      <alignment horizontal="center" vertical="center"/>
    </xf>
    <xf numFmtId="0" fontId="91" fillId="0" borderId="43" xfId="36" applyFont="1" applyFill="1" applyBorder="1" applyAlignment="1">
      <alignment horizontal="center" vertical="center"/>
    </xf>
    <xf numFmtId="0" fontId="91" fillId="0" borderId="26" xfId="36" applyFont="1" applyFill="1" applyBorder="1" applyAlignment="1">
      <alignment horizontal="center" vertical="center"/>
    </xf>
    <xf numFmtId="1" fontId="55" fillId="0" borderId="29" xfId="36" applyNumberFormat="1" applyFont="1" applyFill="1" applyBorder="1" applyAlignment="1">
      <alignment horizontal="center" vertical="center"/>
    </xf>
    <xf numFmtId="1" fontId="55" fillId="0" borderId="43" xfId="36" applyNumberFormat="1" applyFont="1" applyFill="1" applyBorder="1" applyAlignment="1">
      <alignment horizontal="center" vertical="center"/>
    </xf>
    <xf numFmtId="1" fontId="55" fillId="0" borderId="26" xfId="36" applyNumberFormat="1" applyFont="1" applyFill="1" applyBorder="1" applyAlignment="1">
      <alignment horizontal="center" vertical="center"/>
    </xf>
    <xf numFmtId="0" fontId="70" fillId="0" borderId="29" xfId="36" applyFont="1" applyFill="1" applyBorder="1" applyAlignment="1" applyProtection="1">
      <alignment horizontal="center" vertical="center" wrapText="1"/>
      <protection locked="0"/>
    </xf>
    <xf numFmtId="0" fontId="91" fillId="0" borderId="29" xfId="36" applyFont="1" applyFill="1" applyBorder="1" applyAlignment="1">
      <alignment horizontal="center" vertical="center"/>
    </xf>
    <xf numFmtId="169" fontId="57" fillId="0" borderId="29" xfId="36" applyNumberFormat="1" applyFont="1" applyFill="1" applyBorder="1" applyAlignment="1">
      <alignment horizontal="center" vertical="center" wrapText="1"/>
    </xf>
    <xf numFmtId="169" fontId="57" fillId="0" borderId="43" xfId="36" applyNumberFormat="1" applyFont="1" applyFill="1" applyBorder="1" applyAlignment="1">
      <alignment horizontal="center" vertical="center" wrapText="1"/>
    </xf>
    <xf numFmtId="169" fontId="57" fillId="0" borderId="26" xfId="36" applyNumberFormat="1" applyFont="1" applyFill="1" applyBorder="1" applyAlignment="1">
      <alignment horizontal="center" vertical="center" wrapText="1"/>
    </xf>
    <xf numFmtId="0" fontId="47" fillId="0" borderId="29" xfId="36" applyNumberFormat="1" applyFont="1" applyFill="1" applyBorder="1" applyAlignment="1">
      <alignment horizontal="center" vertical="center" wrapText="1"/>
    </xf>
    <xf numFmtId="0" fontId="47" fillId="0" borderId="43" xfId="36" applyNumberFormat="1" applyFont="1" applyFill="1" applyBorder="1" applyAlignment="1">
      <alignment horizontal="center" vertical="center" wrapText="1"/>
    </xf>
    <xf numFmtId="0" fontId="47" fillId="0" borderId="46" xfId="36" applyNumberFormat="1" applyFont="1" applyFill="1" applyBorder="1" applyAlignment="1">
      <alignment horizontal="center" vertical="center" wrapText="1"/>
    </xf>
    <xf numFmtId="168" fontId="44" fillId="0" borderId="44" xfId="36" applyNumberFormat="1" applyFont="1" applyFill="1" applyBorder="1" applyAlignment="1">
      <alignment horizontal="center" vertical="center"/>
    </xf>
    <xf numFmtId="168" fontId="44" fillId="0" borderId="43" xfId="36" applyNumberFormat="1" applyFont="1" applyFill="1" applyBorder="1" applyAlignment="1">
      <alignment horizontal="center" vertical="center"/>
    </xf>
    <xf numFmtId="168" fontId="44" fillId="0" borderId="46" xfId="36" applyNumberFormat="1" applyFont="1" applyFill="1" applyBorder="1" applyAlignment="1">
      <alignment horizontal="center" vertical="center"/>
    </xf>
    <xf numFmtId="1" fontId="47" fillId="0" borderId="29" xfId="36" applyNumberFormat="1" applyFont="1" applyFill="1" applyBorder="1" applyAlignment="1">
      <alignment horizontal="center" vertical="center"/>
    </xf>
    <xf numFmtId="1" fontId="47" fillId="0" borderId="43" xfId="36" applyNumberFormat="1" applyFont="1" applyFill="1" applyBorder="1" applyAlignment="1">
      <alignment horizontal="center" vertical="center"/>
    </xf>
    <xf numFmtId="1" fontId="47" fillId="0" borderId="46" xfId="36" applyNumberFormat="1" applyFont="1" applyFill="1" applyBorder="1" applyAlignment="1">
      <alignment horizontal="center" vertical="center"/>
    </xf>
    <xf numFmtId="0" fontId="47" fillId="0" borderId="48" xfId="36" applyFont="1" applyFill="1" applyBorder="1" applyAlignment="1">
      <alignment horizontal="center" vertical="center" wrapText="1"/>
    </xf>
    <xf numFmtId="0" fontId="47" fillId="0" borderId="45" xfId="36" applyFont="1" applyFill="1" applyBorder="1" applyAlignment="1">
      <alignment horizontal="center" vertical="center" wrapText="1"/>
    </xf>
    <xf numFmtId="0" fontId="47" fillId="0" borderId="47" xfId="36" applyFont="1" applyFill="1" applyBorder="1" applyAlignment="1">
      <alignment horizontal="center" vertical="center" wrapText="1"/>
    </xf>
    <xf numFmtId="170" fontId="44" fillId="0" borderId="48" xfId="36" applyNumberFormat="1" applyFont="1" applyFill="1" applyBorder="1" applyAlignment="1">
      <alignment horizontal="center" vertical="center"/>
    </xf>
    <xf numFmtId="170" fontId="44" fillId="0" borderId="45" xfId="36" applyNumberFormat="1" applyFont="1" applyFill="1" applyBorder="1" applyAlignment="1">
      <alignment horizontal="center" vertical="center"/>
    </xf>
    <xf numFmtId="170" fontId="44" fillId="0" borderId="47" xfId="36" applyNumberFormat="1" applyFont="1" applyFill="1" applyBorder="1" applyAlignment="1">
      <alignment horizontal="center" vertical="center"/>
    </xf>
    <xf numFmtId="171" fontId="101" fillId="0" borderId="48" xfId="36" applyNumberFormat="1" applyFont="1" applyFill="1" applyBorder="1" applyAlignment="1">
      <alignment horizontal="center" vertical="center"/>
    </xf>
    <xf numFmtId="171" fontId="101" fillId="0" borderId="45" xfId="36" applyNumberFormat="1" applyFont="1" applyFill="1" applyBorder="1" applyAlignment="1">
      <alignment horizontal="center" vertical="center"/>
    </xf>
    <xf numFmtId="171" fontId="101" fillId="0" borderId="47" xfId="36" applyNumberFormat="1" applyFont="1" applyFill="1" applyBorder="1" applyAlignment="1">
      <alignment horizontal="center" vertical="center"/>
    </xf>
    <xf numFmtId="0" fontId="47" fillId="0" borderId="29" xfId="36" applyFont="1" applyFill="1" applyBorder="1" applyAlignment="1">
      <alignment horizontal="center" vertical="center"/>
    </xf>
    <xf numFmtId="0" fontId="47" fillId="0" borderId="43" xfId="36" applyFont="1" applyFill="1" applyBorder="1" applyAlignment="1">
      <alignment horizontal="center" vertical="center"/>
    </xf>
    <xf numFmtId="0" fontId="47" fillId="0" borderId="46" xfId="36" applyFont="1" applyFill="1" applyBorder="1" applyAlignment="1">
      <alignment horizontal="center" vertical="center"/>
    </xf>
    <xf numFmtId="0" fontId="45" fillId="0" borderId="29" xfId="36" applyFont="1" applyFill="1" applyBorder="1" applyAlignment="1">
      <alignment horizontal="center"/>
    </xf>
    <xf numFmtId="0" fontId="45" fillId="0" borderId="26" xfId="36" applyFont="1" applyFill="1" applyBorder="1" applyAlignment="1">
      <alignment horizontal="center"/>
    </xf>
    <xf numFmtId="170" fontId="101" fillId="0" borderId="44" xfId="36" applyNumberFormat="1" applyFont="1" applyFill="1" applyBorder="1" applyAlignment="1">
      <alignment horizontal="center" vertical="center"/>
    </xf>
    <xf numFmtId="170" fontId="101" fillId="0" borderId="43" xfId="36" applyNumberFormat="1" applyFont="1" applyFill="1" applyBorder="1" applyAlignment="1">
      <alignment horizontal="center" vertical="center"/>
    </xf>
    <xf numFmtId="0" fontId="192" fillId="49" borderId="17" xfId="0" applyFont="1" applyFill="1" applyBorder="1" applyAlignment="1">
      <alignment horizontal="center" wrapText="1"/>
    </xf>
    <xf numFmtId="0" fontId="192" fillId="49" borderId="0" xfId="0" applyFont="1" applyFill="1" applyBorder="1" applyAlignment="1">
      <alignment horizontal="center" wrapText="1"/>
    </xf>
    <xf numFmtId="0" fontId="57" fillId="40" borderId="11" xfId="0" applyFont="1" applyFill="1" applyBorder="1" applyAlignment="1">
      <alignment horizontal="center" vertical="center"/>
    </xf>
    <xf numFmtId="0" fontId="57" fillId="35" borderId="30" xfId="0" applyFont="1" applyFill="1" applyBorder="1" applyAlignment="1">
      <alignment horizontal="center" vertical="center"/>
    </xf>
    <xf numFmtId="0" fontId="57" fillId="35" borderId="25" xfId="0" applyFont="1" applyFill="1" applyBorder="1" applyAlignment="1">
      <alignment horizontal="center" vertical="center"/>
    </xf>
    <xf numFmtId="0" fontId="68" fillId="44" borderId="13" xfId="0" applyFont="1" applyFill="1" applyBorder="1" applyAlignment="1">
      <alignment horizontal="center" vertical="center"/>
    </xf>
    <xf numFmtId="0" fontId="57" fillId="40" borderId="29" xfId="0" applyFont="1" applyFill="1" applyBorder="1" applyAlignment="1">
      <alignment horizontal="center" vertical="center" wrapText="1"/>
    </xf>
    <xf numFmtId="0" fontId="57" fillId="40" borderId="26" xfId="0" applyFont="1" applyFill="1" applyBorder="1" applyAlignment="1">
      <alignment horizontal="center" vertical="center" wrapText="1"/>
    </xf>
    <xf numFmtId="0" fontId="137" fillId="29" borderId="0" xfId="36" applyFont="1" applyFill="1" applyBorder="1" applyAlignment="1" applyProtection="1">
      <alignment horizontal="center" vertical="center" wrapText="1"/>
      <protection locked="0"/>
    </xf>
    <xf numFmtId="0" fontId="69" fillId="44" borderId="0" xfId="31" applyFont="1" applyFill="1" applyBorder="1" applyAlignment="1" applyProtection="1">
      <alignment horizontal="center" vertical="center"/>
    </xf>
    <xf numFmtId="0" fontId="57" fillId="37" borderId="11" xfId="0" applyFont="1" applyFill="1" applyBorder="1" applyAlignment="1">
      <alignment horizontal="center" vertical="center"/>
    </xf>
    <xf numFmtId="0" fontId="57" fillId="37" borderId="30" xfId="0" applyFont="1" applyFill="1" applyBorder="1" applyAlignment="1">
      <alignment horizontal="center" vertical="center"/>
    </xf>
    <xf numFmtId="0" fontId="57" fillId="37" borderId="25" xfId="0" applyFont="1" applyFill="1" applyBorder="1" applyAlignment="1">
      <alignment horizontal="center" vertical="center"/>
    </xf>
    <xf numFmtId="0" fontId="136" fillId="34" borderId="0" xfId="36"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103" fillId="32" borderId="0" xfId="31" applyFont="1" applyFill="1" applyBorder="1" applyAlignment="1" applyProtection="1">
      <alignment horizontal="center" vertical="center"/>
    </xf>
    <xf numFmtId="0" fontId="109" fillId="32" borderId="0" xfId="31" applyFont="1" applyFill="1" applyBorder="1" applyAlignment="1" applyProtection="1">
      <alignment horizontal="center" vertical="center"/>
    </xf>
    <xf numFmtId="22" fontId="69" fillId="32" borderId="0" xfId="31" applyNumberFormat="1" applyFont="1" applyFill="1" applyBorder="1" applyAlignment="1" applyProtection="1">
      <alignment horizontal="center" vertical="center"/>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57" fillId="25" borderId="12" xfId="36"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113" fillId="25" borderId="10" xfId="36" applyNumberFormat="1" applyFont="1" applyFill="1" applyBorder="1" applyAlignment="1" applyProtection="1">
      <alignment horizontal="left" vertical="center" wrapText="1"/>
      <protection locked="0"/>
    </xf>
    <xf numFmtId="0" fontId="113" fillId="29" borderId="12" xfId="36" applyFont="1" applyFill="1" applyBorder="1" applyAlignment="1" applyProtection="1">
      <alignment horizontal="left" vertical="center" wrapText="1"/>
      <protection locked="0"/>
    </xf>
    <xf numFmtId="0" fontId="113" fillId="29" borderId="12" xfId="36" applyNumberFormat="1" applyFont="1" applyFill="1" applyBorder="1" applyAlignment="1" applyProtection="1">
      <alignment horizontal="left" vertical="center" wrapText="1"/>
      <protection locked="0"/>
    </xf>
    <xf numFmtId="0" fontId="58"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115" fillId="25" borderId="10" xfId="36" applyNumberFormat="1" applyFont="1" applyFill="1" applyBorder="1" applyAlignment="1" applyProtection="1">
      <alignment horizontal="center" vertical="center" wrapText="1"/>
      <protection locked="0"/>
    </xf>
    <xf numFmtId="0" fontId="166" fillId="31" borderId="11" xfId="36" applyFont="1" applyFill="1" applyBorder="1" applyAlignment="1" applyProtection="1">
      <alignment horizontal="center" vertical="center" wrapText="1"/>
      <protection locked="0"/>
    </xf>
    <xf numFmtId="2" fontId="166" fillId="31" borderId="11" xfId="36" applyNumberFormat="1" applyFont="1" applyFill="1" applyBorder="1" applyAlignment="1" applyProtection="1">
      <alignment horizontal="center" vertical="center" wrapText="1"/>
      <protection locked="0"/>
    </xf>
    <xf numFmtId="14" fontId="166" fillId="31" borderId="11" xfId="36" applyNumberFormat="1" applyFont="1" applyFill="1" applyBorder="1" applyAlignment="1" applyProtection="1">
      <alignment horizontal="center" vertical="center" wrapText="1"/>
      <protection locked="0"/>
    </xf>
    <xf numFmtId="0" fontId="162" fillId="29" borderId="12" xfId="36" applyFont="1" applyFill="1" applyBorder="1" applyAlignment="1" applyProtection="1">
      <alignment horizontal="right" vertical="center" wrapText="1"/>
      <protection locked="0"/>
    </xf>
    <xf numFmtId="0" fontId="165" fillId="25" borderId="10" xfId="36" applyNumberFormat="1" applyFont="1" applyFill="1" applyBorder="1" applyAlignment="1" applyProtection="1">
      <alignment horizontal="left" vertical="center" wrapText="1"/>
      <protection locked="0"/>
    </xf>
    <xf numFmtId="0" fontId="165" fillId="29" borderId="12" xfId="36" applyFont="1" applyFill="1" applyBorder="1" applyAlignment="1" applyProtection="1">
      <alignment horizontal="left" vertical="center" wrapText="1"/>
      <protection locked="0"/>
    </xf>
    <xf numFmtId="0" fontId="165" fillId="29" borderId="12" xfId="36" applyNumberFormat="1" applyFont="1" applyFill="1" applyBorder="1" applyAlignment="1" applyProtection="1">
      <alignment horizontal="left" vertical="center" wrapText="1"/>
      <protection locked="0"/>
    </xf>
    <xf numFmtId="0" fontId="162" fillId="25" borderId="10" xfId="36" applyFont="1" applyFill="1" applyBorder="1" applyAlignment="1" applyProtection="1">
      <alignment horizontal="right" vertical="center" wrapText="1"/>
      <protection locked="0"/>
    </xf>
    <xf numFmtId="0" fontId="162" fillId="29" borderId="12" xfId="36" applyFont="1" applyFill="1" applyBorder="1" applyAlignment="1" applyProtection="1">
      <alignment horizontal="center" vertical="center" wrapText="1"/>
      <protection locked="0"/>
    </xf>
    <xf numFmtId="0" fontId="163" fillId="25" borderId="10" xfId="31" applyFont="1" applyFill="1" applyBorder="1" applyAlignment="1" applyProtection="1">
      <alignment horizontal="left" vertical="center" wrapText="1"/>
      <protection locked="0"/>
    </xf>
    <xf numFmtId="0" fontId="164" fillId="25" borderId="10" xfId="36" applyNumberFormat="1"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14" fontId="99" fillId="31" borderId="11" xfId="36" applyNumberFormat="1" applyFont="1" applyFill="1" applyBorder="1" applyAlignment="1" applyProtection="1">
      <alignment horizontal="center" vertical="center" wrapText="1"/>
      <protection locked="0"/>
    </xf>
    <xf numFmtId="0" fontId="71" fillId="34" borderId="11" xfId="36" applyFont="1" applyFill="1" applyBorder="1" applyAlignment="1">
      <alignment horizontal="center" vertical="center" textRotation="90" wrapText="1"/>
    </xf>
    <xf numFmtId="0" fontId="71" fillId="34" borderId="11" xfId="36" applyFont="1" applyFill="1" applyBorder="1" applyAlignment="1">
      <alignment horizontal="center" vertical="center"/>
    </xf>
    <xf numFmtId="49" fontId="71" fillId="34" borderId="11" xfId="36" applyNumberFormat="1" applyFont="1" applyFill="1" applyBorder="1" applyAlignment="1">
      <alignment horizontal="center" vertical="center" textRotation="90" wrapText="1"/>
    </xf>
    <xf numFmtId="2" fontId="71" fillId="34" borderId="11" xfId="36" applyNumberFormat="1" applyFont="1" applyFill="1" applyBorder="1" applyAlignment="1">
      <alignment horizontal="center" vertical="center" textRotation="90" wrapText="1"/>
    </xf>
    <xf numFmtId="0" fontId="90" fillId="29" borderId="10" xfId="36" applyFont="1" applyFill="1" applyBorder="1" applyAlignment="1" applyProtection="1">
      <alignment horizontal="right" vertical="center" wrapText="1"/>
      <protection locked="0"/>
    </xf>
    <xf numFmtId="0" fontId="90" fillId="29" borderId="10" xfId="36" applyFont="1" applyFill="1" applyBorder="1" applyAlignment="1" applyProtection="1">
      <alignment horizontal="center" vertical="center" wrapText="1"/>
      <protection locked="0"/>
    </xf>
    <xf numFmtId="0" fontId="170" fillId="29" borderId="12" xfId="36" quotePrefix="1" applyNumberFormat="1" applyFont="1" applyFill="1" applyBorder="1" applyAlignment="1" applyProtection="1">
      <alignment horizontal="left" vertical="center" wrapText="1"/>
      <protection locked="0"/>
    </xf>
    <xf numFmtId="0" fontId="103" fillId="29" borderId="10" xfId="36" quotePrefix="1" applyFont="1" applyFill="1" applyBorder="1" applyAlignment="1" applyProtection="1">
      <alignment horizontal="left" vertical="center" wrapText="1"/>
      <protection locked="0"/>
    </xf>
    <xf numFmtId="1" fontId="85" fillId="39" borderId="30" xfId="36" applyNumberFormat="1" applyFont="1" applyFill="1" applyBorder="1" applyAlignment="1">
      <alignment horizontal="center" vertical="center" wrapText="1"/>
    </xf>
    <xf numFmtId="1" fontId="85" fillId="39" borderId="24" xfId="36" applyNumberFormat="1" applyFont="1" applyFill="1" applyBorder="1" applyAlignment="1">
      <alignment horizontal="center" vertical="center" wrapText="1"/>
    </xf>
    <xf numFmtId="1" fontId="85" fillId="39" borderId="25" xfId="36" applyNumberFormat="1" applyFont="1" applyFill="1" applyBorder="1" applyAlignment="1">
      <alignment horizontal="center" vertical="center" wrapText="1"/>
    </xf>
    <xf numFmtId="0" fontId="168" fillId="29" borderId="12" xfId="36" applyFont="1" applyFill="1" applyBorder="1" applyAlignment="1" applyProtection="1">
      <alignment horizontal="center" vertical="center" wrapText="1"/>
      <protection locked="0"/>
    </xf>
    <xf numFmtId="0" fontId="90" fillId="29" borderId="12" xfId="36" applyFont="1" applyFill="1" applyBorder="1" applyAlignment="1" applyProtection="1">
      <alignment horizontal="right" vertical="center" wrapText="1"/>
      <protection locked="0"/>
    </xf>
    <xf numFmtId="0" fontId="170" fillId="29" borderId="12" xfId="36" applyFont="1" applyFill="1" applyBorder="1" applyAlignment="1" applyProtection="1">
      <alignment horizontal="left" vertical="center" wrapText="1"/>
      <protection locked="0"/>
    </xf>
    <xf numFmtId="0" fontId="169" fillId="29" borderId="10" xfId="31" applyFont="1" applyFill="1" applyBorder="1" applyAlignment="1" applyProtection="1">
      <alignment horizontal="left" vertical="center" wrapText="1"/>
      <protection locked="0"/>
    </xf>
    <xf numFmtId="0" fontId="171" fillId="29" borderId="10" xfId="36" applyFont="1" applyFill="1" applyBorder="1" applyAlignment="1" applyProtection="1">
      <alignment horizontal="center" vertical="center" wrapText="1"/>
      <protection locked="0"/>
    </xf>
    <xf numFmtId="169" fontId="103" fillId="29" borderId="10" xfId="36" applyNumberFormat="1" applyFont="1" applyFill="1" applyBorder="1" applyAlignment="1" applyProtection="1">
      <alignment horizontal="left" vertical="center" wrapText="1"/>
      <protection locked="0"/>
    </xf>
    <xf numFmtId="0" fontId="147" fillId="29" borderId="12" xfId="36"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0" fontId="33" fillId="31" borderId="0" xfId="36" applyFont="1" applyFill="1" applyBorder="1" applyAlignment="1" applyProtection="1">
      <alignment horizontal="center" vertical="center" wrapText="1"/>
      <protection locked="0"/>
    </xf>
    <xf numFmtId="0" fontId="188" fillId="34" borderId="0" xfId="36" applyFont="1" applyFill="1" applyBorder="1" applyAlignment="1" applyProtection="1">
      <alignment horizontal="center" vertical="center" wrapText="1"/>
      <protection locked="0"/>
    </xf>
    <xf numFmtId="0" fontId="92" fillId="39" borderId="24" xfId="36" applyFont="1" applyFill="1" applyBorder="1" applyAlignment="1">
      <alignment horizontal="center" vertical="center"/>
    </xf>
    <xf numFmtId="0" fontId="97" fillId="29" borderId="29" xfId="36" applyFont="1" applyFill="1" applyBorder="1" applyAlignment="1">
      <alignment horizontal="center" vertical="center" wrapText="1"/>
    </xf>
    <xf numFmtId="0" fontId="97" fillId="29" borderId="26" xfId="36" applyFont="1" applyFill="1" applyBorder="1" applyAlignment="1">
      <alignment horizontal="center" vertical="center" wrapText="1"/>
    </xf>
    <xf numFmtId="0" fontId="97" fillId="29" borderId="29" xfId="36" applyFont="1" applyFill="1" applyBorder="1" applyAlignment="1">
      <alignment horizontal="center" textRotation="90"/>
    </xf>
    <xf numFmtId="0" fontId="97" fillId="29" borderId="26" xfId="36" applyFont="1" applyFill="1" applyBorder="1" applyAlignment="1">
      <alignment horizontal="center" textRotation="90"/>
    </xf>
    <xf numFmtId="0" fontId="97" fillId="29" borderId="11" xfId="36" applyFont="1" applyFill="1" applyBorder="1" applyAlignment="1">
      <alignment horizontal="center" textRotation="90"/>
    </xf>
    <xf numFmtId="0" fontId="118" fillId="35" borderId="13" xfId="0" applyFont="1" applyFill="1" applyBorder="1" applyAlignment="1">
      <alignment horizontal="center" vertical="center" wrapText="1"/>
    </xf>
    <xf numFmtId="0" fontId="71"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69">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4</xdr:col>
      <xdr:colOff>455840</xdr:colOff>
      <xdr:row>4</xdr:row>
      <xdr:rowOff>87767</xdr:rowOff>
    </xdr:from>
    <xdr:to>
      <xdr:col>6</xdr:col>
      <xdr:colOff>150699</xdr:colOff>
      <xdr:row>9</xdr:row>
      <xdr:rowOff>95251</xdr:rowOff>
    </xdr:to>
    <xdr:pic>
      <xdr:nvPicPr>
        <xdr:cNvPr id="187005" name="Resim 1"/>
        <xdr:cNvPicPr>
          <a:picLocks noChangeArrowheads="1"/>
        </xdr:cNvPicPr>
      </xdr:nvPicPr>
      <xdr:blipFill>
        <a:blip xmlns:r="http://schemas.openxmlformats.org/officeDocument/2006/relationships" r:embed="rId1" cstate="print"/>
        <a:srcRect/>
        <a:stretch>
          <a:fillRect/>
        </a:stretch>
      </xdr:blipFill>
      <xdr:spPr bwMode="auto">
        <a:xfrm>
          <a:off x="2862603" y="2069307"/>
          <a:ext cx="800440" cy="815408"/>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1" name="5 Grup"/>
        <xdr:cNvGrpSpPr>
          <a:grpSpLocks/>
        </xdr:cNvGrpSpPr>
      </xdr:nvGrpSpPr>
      <xdr:grpSpPr bwMode="auto">
        <a:xfrm>
          <a:off x="312921" y="7632131"/>
          <a:ext cx="767114" cy="685399"/>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2647950</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srcRect/>
        <a:stretch>
          <a:fillRect/>
        </a:stretch>
      </xdr:blipFill>
      <xdr:spPr bwMode="auto">
        <a:xfrm>
          <a:off x="16030575" y="95250"/>
          <a:ext cx="109537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2</xdr:col>
      <xdr:colOff>95250</xdr:colOff>
      <xdr:row>0</xdr:row>
      <xdr:rowOff>238125</xdr:rowOff>
    </xdr:from>
    <xdr:to>
      <xdr:col>3</xdr:col>
      <xdr:colOff>165100</xdr:colOff>
      <xdr:row>2</xdr:row>
      <xdr:rowOff>60325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714500" y="238125"/>
          <a:ext cx="768350" cy="9017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11957" y="0"/>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336549</xdr:colOff>
      <xdr:row>0</xdr:row>
      <xdr:rowOff>0</xdr:rowOff>
    </xdr:from>
    <xdr:to>
      <xdr:col>3</xdr:col>
      <xdr:colOff>342899</xdr:colOff>
      <xdr:row>1</xdr:row>
      <xdr:rowOff>298450</xdr:rowOff>
    </xdr:to>
    <xdr:pic>
      <xdr:nvPicPr>
        <xdr:cNvPr id="191699" name="Resim 1"/>
        <xdr:cNvPicPr>
          <a:picLocks noChangeArrowheads="1"/>
        </xdr:cNvPicPr>
      </xdr:nvPicPr>
      <xdr:blipFill>
        <a:blip xmlns:r="http://schemas.openxmlformats.org/officeDocument/2006/relationships" r:embed="rId1" cstate="print"/>
        <a:srcRect/>
        <a:stretch>
          <a:fillRect/>
        </a:stretch>
      </xdr:blipFill>
      <xdr:spPr bwMode="auto">
        <a:xfrm>
          <a:off x="1183216"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103718</xdr:colOff>
      <xdr:row>0</xdr:row>
      <xdr:rowOff>0</xdr:rowOff>
    </xdr:from>
    <xdr:to>
      <xdr:col>2</xdr:col>
      <xdr:colOff>554567</xdr:colOff>
      <xdr:row>1</xdr:row>
      <xdr:rowOff>298450</xdr:rowOff>
    </xdr:to>
    <xdr:pic>
      <xdr:nvPicPr>
        <xdr:cNvPr id="163308" name="Resim 1"/>
        <xdr:cNvPicPr>
          <a:picLocks noChangeArrowheads="1"/>
        </xdr:cNvPicPr>
      </xdr:nvPicPr>
      <xdr:blipFill>
        <a:blip xmlns:r="http://schemas.openxmlformats.org/officeDocument/2006/relationships" r:embed="rId1" cstate="print"/>
        <a:srcRect/>
        <a:stretch>
          <a:fillRect/>
        </a:stretch>
      </xdr:blipFill>
      <xdr:spPr bwMode="auto">
        <a:xfrm>
          <a:off x="431801"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192721" name="Resim 1"/>
        <xdr:cNvPicPr>
          <a:picLocks noChangeArrowheads="1"/>
        </xdr:cNvPicPr>
      </xdr:nvPicPr>
      <xdr:blipFill>
        <a:blip xmlns:r="http://schemas.openxmlformats.org/officeDocument/2006/relationships" r:embed="rId1" cstate="print"/>
        <a:srcRect/>
        <a:stretch>
          <a:fillRect/>
        </a:stretch>
      </xdr:blipFill>
      <xdr:spPr bwMode="auto">
        <a:xfrm>
          <a:off x="558801" y="24342"/>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550068</xdr:colOff>
      <xdr:row>0</xdr:row>
      <xdr:rowOff>0</xdr:rowOff>
    </xdr:from>
    <xdr:to>
      <xdr:col>3</xdr:col>
      <xdr:colOff>914400</xdr:colOff>
      <xdr:row>1</xdr:row>
      <xdr:rowOff>238125</xdr:rowOff>
    </xdr:to>
    <xdr:pic>
      <xdr:nvPicPr>
        <xdr:cNvPr id="190675" name="Resim 1"/>
        <xdr:cNvPicPr>
          <a:picLocks noChangeArrowheads="1"/>
        </xdr:cNvPicPr>
      </xdr:nvPicPr>
      <xdr:blipFill>
        <a:blip xmlns:r="http://schemas.openxmlformats.org/officeDocument/2006/relationships" r:embed="rId1" cstate="print"/>
        <a:srcRect/>
        <a:stretch>
          <a:fillRect/>
        </a:stretch>
      </xdr:blipFill>
      <xdr:spPr bwMode="auto">
        <a:xfrm>
          <a:off x="1538287" y="0"/>
          <a:ext cx="1328738"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175518" name="Resim 1"/>
        <xdr:cNvPicPr>
          <a:picLocks noChangeArrowheads="1"/>
        </xdr:cNvPicPr>
      </xdr:nvPicPr>
      <xdr:blipFill>
        <a:blip xmlns:r="http://schemas.openxmlformats.org/officeDocument/2006/relationships" r:embed="rId1" cstate="print"/>
        <a:srcRect/>
        <a:stretch>
          <a:fillRect/>
        </a:stretch>
      </xdr:blipFill>
      <xdr:spPr bwMode="auto">
        <a:xfrm>
          <a:off x="416720" y="0"/>
          <a:ext cx="797718"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74083</xdr:colOff>
      <xdr:row>0</xdr:row>
      <xdr:rowOff>47625</xdr:rowOff>
    </xdr:from>
    <xdr:to>
      <xdr:col>3</xdr:col>
      <xdr:colOff>416984</xdr:colOff>
      <xdr:row>1</xdr:row>
      <xdr:rowOff>251883</xdr:rowOff>
    </xdr:to>
    <xdr:pic>
      <xdr:nvPicPr>
        <xdr:cNvPr id="166373" name="Resim 1"/>
        <xdr:cNvPicPr>
          <a:picLocks noChangeArrowheads="1"/>
        </xdr:cNvPicPr>
      </xdr:nvPicPr>
      <xdr:blipFill>
        <a:blip xmlns:r="http://schemas.openxmlformats.org/officeDocument/2006/relationships" r:embed="rId1" cstate="print"/>
        <a:srcRect/>
        <a:stretch>
          <a:fillRect/>
        </a:stretch>
      </xdr:blipFill>
      <xdr:spPr bwMode="auto">
        <a:xfrm>
          <a:off x="476250" y="47625"/>
          <a:ext cx="808567"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0</xdr:row>
      <xdr:rowOff>0</xdr:rowOff>
    </xdr:from>
    <xdr:to>
      <xdr:col>4</xdr:col>
      <xdr:colOff>571500</xdr:colOff>
      <xdr:row>1</xdr:row>
      <xdr:rowOff>285750</xdr:rowOff>
    </xdr:to>
    <xdr:pic>
      <xdr:nvPicPr>
        <xdr:cNvPr id="165349" name="Resim 1"/>
        <xdr:cNvPicPr>
          <a:picLocks noChangeArrowheads="1"/>
        </xdr:cNvPicPr>
      </xdr:nvPicPr>
      <xdr:blipFill>
        <a:blip xmlns:r="http://schemas.openxmlformats.org/officeDocument/2006/relationships" r:embed="rId1"/>
        <a:srcRect/>
        <a:stretch>
          <a:fillRect/>
        </a:stretch>
      </xdr:blipFill>
      <xdr:spPr bwMode="auto">
        <a:xfrm>
          <a:off x="1404938" y="0"/>
          <a:ext cx="1524000"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738188</xdr:colOff>
      <xdr:row>0</xdr:row>
      <xdr:rowOff>30956</xdr:rowOff>
    </xdr:from>
    <xdr:to>
      <xdr:col>3</xdr:col>
      <xdr:colOff>821532</xdr:colOff>
      <xdr:row>1</xdr:row>
      <xdr:rowOff>269081</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728788" y="30956"/>
          <a:ext cx="1045369" cy="8763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55789</xdr:colOff>
      <xdr:row>0</xdr:row>
      <xdr:rowOff>0</xdr:rowOff>
    </xdr:from>
    <xdr:to>
      <xdr:col>2</xdr:col>
      <xdr:colOff>879022</xdr:colOff>
      <xdr:row>1</xdr:row>
      <xdr:rowOff>198664</xdr:rowOff>
    </xdr:to>
    <xdr:pic macro="[1]!Module1.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899432" y="0"/>
          <a:ext cx="823233" cy="82459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228600</xdr:colOff>
      <xdr:row>0</xdr:row>
      <xdr:rowOff>95250</xdr:rowOff>
    </xdr:from>
    <xdr:to>
      <xdr:col>20</xdr:col>
      <xdr:colOff>666750</xdr:colOff>
      <xdr:row>1</xdr:row>
      <xdr:rowOff>314325</xdr:rowOff>
    </xdr:to>
    <xdr:pic>
      <xdr:nvPicPr>
        <xdr:cNvPr id="189669" name="Resim 1"/>
        <xdr:cNvPicPr>
          <a:picLocks noChangeArrowheads="1"/>
        </xdr:cNvPicPr>
      </xdr:nvPicPr>
      <xdr:blipFill>
        <a:blip xmlns:r="http://schemas.openxmlformats.org/officeDocument/2006/relationships" r:embed="rId1" cstate="print"/>
        <a:srcRect/>
        <a:stretch>
          <a:fillRect/>
        </a:stretch>
      </xdr:blipFill>
      <xdr:spPr bwMode="auto">
        <a:xfrm>
          <a:off x="20326350" y="95250"/>
          <a:ext cx="116205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762000</xdr:colOff>
      <xdr:row>0</xdr:row>
      <xdr:rowOff>209550</xdr:rowOff>
    </xdr:from>
    <xdr:to>
      <xdr:col>1</xdr:col>
      <xdr:colOff>1924050</xdr:colOff>
      <xdr:row>2</xdr:row>
      <xdr:rowOff>66675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371600" y="209550"/>
          <a:ext cx="1162050" cy="11525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418166" y="0"/>
          <a:ext cx="968375" cy="9747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516467</xdr:colOff>
      <xdr:row>0</xdr:row>
      <xdr:rowOff>0</xdr:rowOff>
    </xdr:from>
    <xdr:to>
      <xdr:col>3</xdr:col>
      <xdr:colOff>522817</xdr:colOff>
      <xdr:row>1</xdr:row>
      <xdr:rowOff>298450</xdr:rowOff>
    </xdr:to>
    <xdr:pic>
      <xdr:nvPicPr>
        <xdr:cNvPr id="197813" name="Resim 1"/>
        <xdr:cNvPicPr>
          <a:picLocks noChangeArrowheads="1"/>
        </xdr:cNvPicPr>
      </xdr:nvPicPr>
      <xdr:blipFill>
        <a:blip xmlns:r="http://schemas.openxmlformats.org/officeDocument/2006/relationships" r:embed="rId1" cstate="print"/>
        <a:srcRect/>
        <a:stretch>
          <a:fillRect/>
        </a:stretch>
      </xdr:blipFill>
      <xdr:spPr bwMode="auto">
        <a:xfrm>
          <a:off x="1363134"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54768</xdr:colOff>
      <xdr:row>0</xdr:row>
      <xdr:rowOff>0</xdr:rowOff>
    </xdr:from>
    <xdr:to>
      <xdr:col>3</xdr:col>
      <xdr:colOff>588169</xdr:colOff>
      <xdr:row>1</xdr:row>
      <xdr:rowOff>200025</xdr:rowOff>
    </xdr:to>
    <xdr:pic>
      <xdr:nvPicPr>
        <xdr:cNvPr id="194769" name="Resim 1"/>
        <xdr:cNvPicPr>
          <a:picLocks noChangeArrowheads="1"/>
        </xdr:cNvPicPr>
      </xdr:nvPicPr>
      <xdr:blipFill>
        <a:blip xmlns:r="http://schemas.openxmlformats.org/officeDocument/2006/relationships" r:embed="rId1" cstate="print"/>
        <a:srcRect/>
        <a:stretch>
          <a:fillRect/>
        </a:stretch>
      </xdr:blipFill>
      <xdr:spPr bwMode="auto">
        <a:xfrm>
          <a:off x="459581" y="0"/>
          <a:ext cx="997744"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821531</xdr:colOff>
      <xdr:row>0</xdr:row>
      <xdr:rowOff>0</xdr:rowOff>
    </xdr:from>
    <xdr:to>
      <xdr:col>3</xdr:col>
      <xdr:colOff>890587</xdr:colOff>
      <xdr:row>1</xdr:row>
      <xdr:rowOff>238125</xdr:rowOff>
    </xdr:to>
    <xdr:pic>
      <xdr:nvPicPr>
        <xdr:cNvPr id="162285" name="Resim 1"/>
        <xdr:cNvPicPr>
          <a:picLocks noChangeArrowheads="1"/>
        </xdr:cNvPicPr>
      </xdr:nvPicPr>
      <xdr:blipFill>
        <a:blip xmlns:r="http://schemas.openxmlformats.org/officeDocument/2006/relationships" r:embed="rId1" cstate="print"/>
        <a:srcRect/>
        <a:stretch>
          <a:fillRect/>
        </a:stretch>
      </xdr:blipFill>
      <xdr:spPr bwMode="auto">
        <a:xfrm>
          <a:off x="1809750" y="0"/>
          <a:ext cx="1033462"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103717</xdr:colOff>
      <xdr:row>0</xdr:row>
      <xdr:rowOff>77259</xdr:rowOff>
    </xdr:from>
    <xdr:to>
      <xdr:col>2</xdr:col>
      <xdr:colOff>554566</xdr:colOff>
      <xdr:row>2</xdr:row>
      <xdr:rowOff>58209</xdr:rowOff>
    </xdr:to>
    <xdr:pic>
      <xdr:nvPicPr>
        <xdr:cNvPr id="198837" name="Resim 1"/>
        <xdr:cNvPicPr>
          <a:picLocks noChangeArrowheads="1"/>
        </xdr:cNvPicPr>
      </xdr:nvPicPr>
      <xdr:blipFill>
        <a:blip xmlns:r="http://schemas.openxmlformats.org/officeDocument/2006/relationships" r:embed="rId1" cstate="print"/>
        <a:srcRect/>
        <a:stretch>
          <a:fillRect/>
        </a:stretch>
      </xdr:blipFill>
      <xdr:spPr bwMode="auto">
        <a:xfrm>
          <a:off x="431800" y="77259"/>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388144</xdr:colOff>
      <xdr:row>0</xdr:row>
      <xdr:rowOff>59532</xdr:rowOff>
    </xdr:from>
    <xdr:to>
      <xdr:col>3</xdr:col>
      <xdr:colOff>314325</xdr:colOff>
      <xdr:row>1</xdr:row>
      <xdr:rowOff>259557</xdr:rowOff>
    </xdr:to>
    <xdr:pic>
      <xdr:nvPicPr>
        <xdr:cNvPr id="193745" name="Resim 1"/>
        <xdr:cNvPicPr>
          <a:picLocks noChangeArrowheads="1"/>
        </xdr:cNvPicPr>
      </xdr:nvPicPr>
      <xdr:blipFill>
        <a:blip xmlns:r="http://schemas.openxmlformats.org/officeDocument/2006/relationships" r:embed="rId1" cstate="print"/>
        <a:srcRect/>
        <a:stretch>
          <a:fillRect/>
        </a:stretch>
      </xdr:blipFill>
      <xdr:spPr bwMode="auto">
        <a:xfrm>
          <a:off x="388144" y="59532"/>
          <a:ext cx="795337"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654844</xdr:colOff>
      <xdr:row>0</xdr:row>
      <xdr:rowOff>66675</xdr:rowOff>
    </xdr:from>
    <xdr:to>
      <xdr:col>3</xdr:col>
      <xdr:colOff>71438</xdr:colOff>
      <xdr:row>1</xdr:row>
      <xdr:rowOff>304800</xdr:rowOff>
    </xdr:to>
    <xdr:pic>
      <xdr:nvPicPr>
        <xdr:cNvPr id="199841" name="Resim 1"/>
        <xdr:cNvPicPr>
          <a:picLocks noChangeArrowheads="1"/>
        </xdr:cNvPicPr>
      </xdr:nvPicPr>
      <xdr:blipFill>
        <a:blip xmlns:r="http://schemas.openxmlformats.org/officeDocument/2006/relationships" r:embed="rId1" cstate="print"/>
        <a:srcRect/>
        <a:stretch>
          <a:fillRect/>
        </a:stretch>
      </xdr:blipFill>
      <xdr:spPr bwMode="auto">
        <a:xfrm>
          <a:off x="976313" y="66675"/>
          <a:ext cx="1047750" cy="928688"/>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47625</xdr:colOff>
      <xdr:row>0</xdr:row>
      <xdr:rowOff>142875</xdr:rowOff>
    </xdr:from>
    <xdr:to>
      <xdr:col>4</xdr:col>
      <xdr:colOff>381000</xdr:colOff>
      <xdr:row>1</xdr:row>
      <xdr:rowOff>428625</xdr:rowOff>
    </xdr:to>
    <xdr:pic>
      <xdr:nvPicPr>
        <xdr:cNvPr id="195765" name="Resim 1"/>
        <xdr:cNvPicPr>
          <a:picLocks noChangeArrowheads="1"/>
        </xdr:cNvPicPr>
      </xdr:nvPicPr>
      <xdr:blipFill>
        <a:blip xmlns:r="http://schemas.openxmlformats.org/officeDocument/2006/relationships" r:embed="rId1"/>
        <a:srcRect/>
        <a:stretch>
          <a:fillRect/>
        </a:stretch>
      </xdr:blipFill>
      <xdr:spPr bwMode="auto">
        <a:xfrm>
          <a:off x="1262063" y="142875"/>
          <a:ext cx="1476375"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261408</xdr:colOff>
      <xdr:row>0</xdr:row>
      <xdr:rowOff>26458</xdr:rowOff>
    </xdr:from>
    <xdr:to>
      <xdr:col>3</xdr:col>
      <xdr:colOff>605367</xdr:colOff>
      <xdr:row>1</xdr:row>
      <xdr:rowOff>230716</xdr:rowOff>
    </xdr:to>
    <xdr:pic>
      <xdr:nvPicPr>
        <xdr:cNvPr id="196789" name="Resim 1"/>
        <xdr:cNvPicPr>
          <a:picLocks noChangeArrowheads="1"/>
        </xdr:cNvPicPr>
      </xdr:nvPicPr>
      <xdr:blipFill>
        <a:blip xmlns:r="http://schemas.openxmlformats.org/officeDocument/2006/relationships" r:embed="rId1" cstate="print"/>
        <a:srcRect/>
        <a:stretch>
          <a:fillRect/>
        </a:stretch>
      </xdr:blipFill>
      <xdr:spPr bwMode="auto">
        <a:xfrm>
          <a:off x="663575" y="26458"/>
          <a:ext cx="809625"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418166" y="0"/>
          <a:ext cx="968375" cy="9747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1076325</xdr:colOff>
      <xdr:row>0</xdr:row>
      <xdr:rowOff>66675</xdr:rowOff>
    </xdr:from>
    <xdr:to>
      <xdr:col>13</xdr:col>
      <xdr:colOff>2038350</xdr:colOff>
      <xdr:row>1</xdr:row>
      <xdr:rowOff>190500</xdr:rowOff>
    </xdr:to>
    <xdr:pic>
      <xdr:nvPicPr>
        <xdr:cNvPr id="188649" name="Resim 1"/>
        <xdr:cNvPicPr>
          <a:picLocks noChangeArrowheads="1"/>
        </xdr:cNvPicPr>
      </xdr:nvPicPr>
      <xdr:blipFill>
        <a:blip xmlns:r="http://schemas.openxmlformats.org/officeDocument/2006/relationships" r:embed="rId1" cstate="print"/>
        <a:srcRect/>
        <a:stretch>
          <a:fillRect/>
        </a:stretch>
      </xdr:blipFill>
      <xdr:spPr bwMode="auto">
        <a:xfrm>
          <a:off x="14516100" y="66675"/>
          <a:ext cx="96202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0</xdr:colOff>
      <xdr:row>0</xdr:row>
      <xdr:rowOff>0</xdr:rowOff>
    </xdr:from>
    <xdr:to>
      <xdr:col>2</xdr:col>
      <xdr:colOff>809625</xdr:colOff>
      <xdr:row>1</xdr:row>
      <xdr:rowOff>123825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603250" y="0"/>
          <a:ext cx="809625" cy="8540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ANLI/PUANLI%20BO&#350;%20PROGRAM/2013-2014/Benim%20dosya/bayrak%20&#246;rnek/6gen&#231;%20erkekler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x400metre"/>
      <sheetName val="4x100metre"/>
      <sheetName val="BİLGİLERİ"/>
      <sheetName val="YARIŞMA PROGRAMI"/>
      <sheetName val="KAYIT LİSTESİ"/>
      <sheetName val="1.Gün Start Listesi"/>
      <sheetName val="KULVAR"/>
      <sheetName val="100 METRE"/>
      <sheetName val="110 METRE ENGEL"/>
      <sheetName val="400m."/>
      <sheetName val="1500m."/>
      <sheetName val="puan"/>
      <sheetName val="YÜKSEK ATLAMA"/>
      <sheetName val="UZUN ATLAMA"/>
      <sheetName val="GÜLLE ATMA"/>
      <sheetName val="Genel Puan Tablosu"/>
      <sheetName val="2.Gün Start Listesi "/>
      <sheetName val="200 METRE"/>
      <sheetName val="800m."/>
      <sheetName val="3000m."/>
      <sheetName val="3000m.Eng"/>
      <sheetName val="ÜÇ ADIM ATLAMA"/>
      <sheetName val="Sırık"/>
      <sheetName val="DİSK ATMA"/>
      <sheetName val="CİRİT ATMA"/>
      <sheetName val="İsveç"/>
      <sheetName val="ALMANAK TOPLU SONUÇ"/>
      <sheetName val="6genç erkeklerX"/>
    </sheetNames>
    <definedNames>
      <definedName name="Module1.gizliceooo"/>
    </definedNames>
    <sheetDataSet>
      <sheetData sheetId="0"/>
      <sheetData sheetId="1"/>
      <sheetData sheetId="2">
        <row r="2">
          <cell r="A2" t="str">
            <v>Gençlik ve Spor Bakanlığı
Spor Genel Müdürlüğü
Spor Faaliyetleri Daire Başkanlığı</v>
          </cell>
        </row>
      </sheetData>
      <sheetData sheetId="3">
        <row r="24">
          <cell r="B24" t="str">
            <v>5 Mayıs 2013 - 10.00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G51"/>
  <sheetViews>
    <sheetView topLeftCell="A31" workbookViewId="0">
      <selection activeCell="A37" sqref="A37"/>
    </sheetView>
  </sheetViews>
  <sheetFormatPr defaultRowHeight="12.75" x14ac:dyDescent="0.2"/>
  <cols>
    <col min="1" max="1" width="20.42578125" customWidth="1"/>
    <col min="3" max="3" width="18.85546875" customWidth="1"/>
    <col min="4" max="4" width="11.28515625" bestFit="1" customWidth="1"/>
    <col min="6" max="6" width="11.28515625" bestFit="1" customWidth="1"/>
    <col min="7" max="7" width="41" bestFit="1" customWidth="1"/>
  </cols>
  <sheetData>
    <row r="1" spans="1:7" ht="15.75" x14ac:dyDescent="0.25">
      <c r="A1" s="365" t="s">
        <v>807</v>
      </c>
      <c r="B1" s="365" t="s">
        <v>14</v>
      </c>
      <c r="C1" s="365" t="s">
        <v>808</v>
      </c>
      <c r="D1" s="365" t="s">
        <v>809</v>
      </c>
      <c r="E1" s="365" t="s">
        <v>810</v>
      </c>
      <c r="F1" s="365" t="s">
        <v>811</v>
      </c>
      <c r="G1" s="370"/>
    </row>
    <row r="2" spans="1:7" ht="15.75" x14ac:dyDescent="0.25">
      <c r="A2" s="365" t="s">
        <v>190</v>
      </c>
      <c r="B2" s="366" t="s">
        <v>812</v>
      </c>
      <c r="C2" s="365" t="s">
        <v>813</v>
      </c>
      <c r="D2" s="367">
        <v>33022</v>
      </c>
      <c r="E2" s="365" t="s">
        <v>814</v>
      </c>
      <c r="F2" s="367">
        <v>41452</v>
      </c>
      <c r="G2" s="368" t="str">
        <f>CONCATENATE(C2," ",B2)</f>
        <v>Ramil GULİYEV 10.23</v>
      </c>
    </row>
    <row r="3" spans="1:7" ht="15.75" x14ac:dyDescent="0.25">
      <c r="A3" s="365" t="s">
        <v>503</v>
      </c>
      <c r="B3" s="365" t="s">
        <v>815</v>
      </c>
      <c r="C3" s="365" t="s">
        <v>813</v>
      </c>
      <c r="D3" s="367">
        <v>33022</v>
      </c>
      <c r="E3" s="365" t="s">
        <v>814</v>
      </c>
      <c r="F3" s="367">
        <v>41451</v>
      </c>
      <c r="G3" s="368" t="str">
        <f t="shared" ref="G3:G51" si="0">CONCATENATE(C3," ",B3)</f>
        <v>Ramil GULİYEV 20.46</v>
      </c>
    </row>
    <row r="4" spans="1:7" ht="15.75" x14ac:dyDescent="0.25">
      <c r="A4" s="365" t="s">
        <v>789</v>
      </c>
      <c r="B4" s="365" t="s">
        <v>816</v>
      </c>
      <c r="C4" s="365" t="s">
        <v>817</v>
      </c>
      <c r="D4" s="367">
        <v>31872</v>
      </c>
      <c r="E4" s="365" t="s">
        <v>791</v>
      </c>
      <c r="F4" s="367">
        <v>40744</v>
      </c>
      <c r="G4" s="368" t="str">
        <f t="shared" si="0"/>
        <v>Ali Ekber KAYAŞ 33.15</v>
      </c>
    </row>
    <row r="5" spans="1:7" ht="15.75" x14ac:dyDescent="0.25">
      <c r="A5" s="365" t="s">
        <v>501</v>
      </c>
      <c r="B5" s="365" t="s">
        <v>818</v>
      </c>
      <c r="C5" s="365" t="s">
        <v>819</v>
      </c>
      <c r="D5" s="367">
        <v>33470</v>
      </c>
      <c r="E5" s="365" t="s">
        <v>791</v>
      </c>
      <c r="F5" s="367">
        <v>40764</v>
      </c>
      <c r="G5" s="368" t="str">
        <f t="shared" si="0"/>
        <v>Mehmet GÜZEL 46.18</v>
      </c>
    </row>
    <row r="6" spans="1:7" ht="31.5" x14ac:dyDescent="0.25">
      <c r="A6" s="365" t="s">
        <v>820</v>
      </c>
      <c r="B6" s="365" t="s">
        <v>821</v>
      </c>
      <c r="C6" s="365" t="s">
        <v>822</v>
      </c>
      <c r="D6" s="365">
        <v>1985</v>
      </c>
      <c r="E6" s="365" t="s">
        <v>790</v>
      </c>
      <c r="F6" s="367">
        <v>38150</v>
      </c>
      <c r="G6" s="368" t="str">
        <f t="shared" si="0"/>
        <v>Selahattin ÇOBANOĞLU 1:17.23</v>
      </c>
    </row>
    <row r="7" spans="1:7" ht="31.5" x14ac:dyDescent="0.25">
      <c r="A7" s="365" t="s">
        <v>191</v>
      </c>
      <c r="B7" s="365" t="s">
        <v>823</v>
      </c>
      <c r="C7" s="365" t="s">
        <v>824</v>
      </c>
      <c r="D7" s="365">
        <v>1990</v>
      </c>
      <c r="E7" s="365" t="s">
        <v>814</v>
      </c>
      <c r="F7" s="367">
        <v>41454</v>
      </c>
      <c r="G7" s="368" t="str">
        <f t="shared" si="0"/>
        <v>İlham Tanui ÖZBİLEN 1:44.00</v>
      </c>
    </row>
    <row r="8" spans="1:7" ht="31.5" x14ac:dyDescent="0.25">
      <c r="A8" s="365" t="s">
        <v>792</v>
      </c>
      <c r="B8" s="365" t="s">
        <v>825</v>
      </c>
      <c r="C8" s="365" t="s">
        <v>826</v>
      </c>
      <c r="D8" s="365">
        <v>1956</v>
      </c>
      <c r="E8" s="365" t="s">
        <v>827</v>
      </c>
      <c r="F8" s="367">
        <v>28677</v>
      </c>
      <c r="G8" s="368" t="str">
        <f t="shared" si="0"/>
        <v>Sermet TİMURLENK 2:21.0</v>
      </c>
    </row>
    <row r="9" spans="1:7" ht="31.5" x14ac:dyDescent="0.25">
      <c r="A9" s="365" t="s">
        <v>304</v>
      </c>
      <c r="B9" s="365" t="s">
        <v>828</v>
      </c>
      <c r="C9" s="365" t="s">
        <v>824</v>
      </c>
      <c r="D9" s="367">
        <v>32937</v>
      </c>
      <c r="E9" s="365" t="s">
        <v>829</v>
      </c>
      <c r="F9" s="367">
        <v>41474</v>
      </c>
      <c r="G9" s="368" t="str">
        <f t="shared" si="0"/>
        <v>İlham Tanui ÖZBİLEN 3:31.30</v>
      </c>
    </row>
    <row r="10" spans="1:7" ht="31.5" x14ac:dyDescent="0.25">
      <c r="A10" s="365" t="s">
        <v>793</v>
      </c>
      <c r="B10" s="365" t="s">
        <v>830</v>
      </c>
      <c r="C10" s="365" t="s">
        <v>824</v>
      </c>
      <c r="D10" s="367">
        <v>32937</v>
      </c>
      <c r="E10" s="365" t="s">
        <v>831</v>
      </c>
      <c r="F10" s="367">
        <v>41438</v>
      </c>
      <c r="G10" s="368" t="str">
        <f t="shared" si="0"/>
        <v>İlham Tanui ÖZBİLEN 3:52.30</v>
      </c>
    </row>
    <row r="11" spans="1:7" ht="15.75" x14ac:dyDescent="0.25">
      <c r="A11" s="365" t="s">
        <v>794</v>
      </c>
      <c r="B11" s="365" t="s">
        <v>832</v>
      </c>
      <c r="C11" s="365" t="s">
        <v>833</v>
      </c>
      <c r="D11" s="365">
        <v>1983</v>
      </c>
      <c r="E11" s="365" t="s">
        <v>790</v>
      </c>
      <c r="F11" s="367">
        <v>39236</v>
      </c>
      <c r="G11" s="368" t="str">
        <f t="shared" si="0"/>
        <v>Halil AKKAŞ 5:01.29</v>
      </c>
    </row>
    <row r="12" spans="1:7" ht="31.5" x14ac:dyDescent="0.25">
      <c r="A12" s="365" t="s">
        <v>575</v>
      </c>
      <c r="B12" s="365" t="s">
        <v>834</v>
      </c>
      <c r="C12" s="365" t="s">
        <v>835</v>
      </c>
      <c r="D12" s="367">
        <v>33219</v>
      </c>
      <c r="E12" s="365" t="s">
        <v>836</v>
      </c>
      <c r="F12" s="367">
        <v>41041</v>
      </c>
      <c r="G12" s="368" t="str">
        <f t="shared" si="0"/>
        <v>Polat Kemboi ARIKAN 7:42.31</v>
      </c>
    </row>
    <row r="13" spans="1:7" ht="15.75" x14ac:dyDescent="0.25">
      <c r="A13" s="365" t="s">
        <v>795</v>
      </c>
      <c r="B13" s="365" t="s">
        <v>837</v>
      </c>
      <c r="C13" s="365" t="s">
        <v>838</v>
      </c>
      <c r="D13" s="365">
        <v>1987</v>
      </c>
      <c r="E13" s="365" t="s">
        <v>688</v>
      </c>
      <c r="F13" s="367">
        <v>39603</v>
      </c>
      <c r="G13" s="368" t="str">
        <f t="shared" si="0"/>
        <v>Selim BAYRAK 13:26.14</v>
      </c>
    </row>
    <row r="14" spans="1:7" ht="15.75" x14ac:dyDescent="0.25">
      <c r="A14" s="365" t="s">
        <v>796</v>
      </c>
      <c r="B14" s="365" t="s">
        <v>839</v>
      </c>
      <c r="C14" s="365" t="s">
        <v>838</v>
      </c>
      <c r="D14" s="365">
        <v>1987</v>
      </c>
      <c r="E14" s="365" t="s">
        <v>797</v>
      </c>
      <c r="F14" s="367">
        <v>39677</v>
      </c>
      <c r="G14" s="368" t="str">
        <f t="shared" si="0"/>
        <v>Selim BAYRAK 27:29.33</v>
      </c>
    </row>
    <row r="15" spans="1:7" ht="15.75" x14ac:dyDescent="0.25">
      <c r="A15" s="365" t="s">
        <v>840</v>
      </c>
      <c r="B15" s="365" t="s">
        <v>841</v>
      </c>
      <c r="C15" s="365" t="s">
        <v>842</v>
      </c>
      <c r="D15" s="367">
        <v>30081</v>
      </c>
      <c r="E15" s="365" t="s">
        <v>843</v>
      </c>
      <c r="F15" s="367">
        <v>39880</v>
      </c>
      <c r="G15" s="368" t="str">
        <f t="shared" si="0"/>
        <v>Bekir KARAYEL 29:30.00</v>
      </c>
    </row>
    <row r="16" spans="1:7" ht="15.75" x14ac:dyDescent="0.25">
      <c r="A16" s="365" t="s">
        <v>798</v>
      </c>
      <c r="B16" s="369" t="s">
        <v>844</v>
      </c>
      <c r="C16" s="365" t="s">
        <v>842</v>
      </c>
      <c r="D16" s="367">
        <v>30081</v>
      </c>
      <c r="E16" s="365" t="s">
        <v>845</v>
      </c>
      <c r="F16" s="367">
        <v>40993</v>
      </c>
      <c r="G16" s="368" t="str">
        <f t="shared" si="0"/>
        <v>Bekir KARAYEL 01:02.55</v>
      </c>
    </row>
    <row r="17" spans="1:7" ht="15.75" x14ac:dyDescent="0.25">
      <c r="A17" s="365" t="s">
        <v>799</v>
      </c>
      <c r="B17" s="369" t="s">
        <v>846</v>
      </c>
      <c r="C17" s="365" t="s">
        <v>847</v>
      </c>
      <c r="D17" s="365">
        <v>1955</v>
      </c>
      <c r="E17" s="365" t="s">
        <v>800</v>
      </c>
      <c r="F17" s="367">
        <v>31907</v>
      </c>
      <c r="G17" s="368" t="str">
        <f t="shared" si="0"/>
        <v>Mehmet TERZİ 02:10.25</v>
      </c>
    </row>
    <row r="18" spans="1:7" ht="47.25" x14ac:dyDescent="0.25">
      <c r="A18" s="365" t="s">
        <v>626</v>
      </c>
      <c r="B18" s="371" t="s">
        <v>911</v>
      </c>
      <c r="C18" s="365" t="s">
        <v>848</v>
      </c>
      <c r="D18" s="365">
        <v>1982</v>
      </c>
      <c r="E18" s="365" t="s">
        <v>849</v>
      </c>
      <c r="F18" s="367">
        <v>40717</v>
      </c>
      <c r="G18" s="368" t="str">
        <f t="shared" si="0"/>
        <v>Çağlar KAHRAMANOĞLU 14.03</v>
      </c>
    </row>
    <row r="19" spans="1:7" ht="15.75" x14ac:dyDescent="0.25">
      <c r="A19" s="365" t="s">
        <v>801</v>
      </c>
      <c r="B19" s="365" t="s">
        <v>850</v>
      </c>
      <c r="C19" s="365" t="s">
        <v>851</v>
      </c>
      <c r="D19" s="365">
        <v>1986</v>
      </c>
      <c r="E19" s="365" t="s">
        <v>849</v>
      </c>
      <c r="F19" s="367">
        <v>40335</v>
      </c>
      <c r="G19" s="368" t="str">
        <f t="shared" si="0"/>
        <v>Tuncay ÖRS 50.13</v>
      </c>
    </row>
    <row r="20" spans="1:7" ht="15.75" x14ac:dyDescent="0.25">
      <c r="A20" s="365" t="s">
        <v>802</v>
      </c>
      <c r="B20" s="365" t="s">
        <v>852</v>
      </c>
      <c r="C20" s="365" t="s">
        <v>853</v>
      </c>
      <c r="D20" s="365"/>
      <c r="E20" s="854" t="s">
        <v>854</v>
      </c>
      <c r="F20" s="856">
        <v>40726</v>
      </c>
      <c r="G20" s="368" t="str">
        <f t="shared" si="0"/>
        <v>Milli Takım 39.81</v>
      </c>
    </row>
    <row r="21" spans="1:7" ht="15.75" x14ac:dyDescent="0.25">
      <c r="A21" s="365"/>
      <c r="B21" s="365"/>
      <c r="C21" s="365" t="s">
        <v>855</v>
      </c>
      <c r="D21" s="367">
        <v>31872</v>
      </c>
      <c r="E21" s="854"/>
      <c r="F21" s="856"/>
      <c r="G21" s="368" t="str">
        <f t="shared" si="0"/>
        <v xml:space="preserve">Serdar TAMAÇ </v>
      </c>
    </row>
    <row r="22" spans="1:7" ht="15.75" x14ac:dyDescent="0.25">
      <c r="A22" s="365"/>
      <c r="B22" s="365"/>
      <c r="C22" s="365" t="s">
        <v>856</v>
      </c>
      <c r="D22" s="367">
        <v>30365</v>
      </c>
      <c r="E22" s="854"/>
      <c r="F22" s="856"/>
      <c r="G22" s="368" t="str">
        <f t="shared" si="0"/>
        <v xml:space="preserve">Sezai ÖZKAYA </v>
      </c>
    </row>
    <row r="23" spans="1:7" ht="31.5" x14ac:dyDescent="0.25">
      <c r="A23" s="365"/>
      <c r="B23" s="365"/>
      <c r="C23" s="365" t="s">
        <v>857</v>
      </c>
      <c r="D23" s="367">
        <v>30223</v>
      </c>
      <c r="E23" s="854"/>
      <c r="F23" s="856"/>
      <c r="G23" s="368" t="str">
        <f t="shared" si="0"/>
        <v xml:space="preserve">Hakan KARACAOĞLU </v>
      </c>
    </row>
    <row r="24" spans="1:7" ht="15.75" x14ac:dyDescent="0.25">
      <c r="A24" s="365"/>
      <c r="B24" s="365"/>
      <c r="C24" s="365" t="s">
        <v>858</v>
      </c>
      <c r="D24" s="367">
        <v>33064</v>
      </c>
      <c r="E24" s="854"/>
      <c r="F24" s="856"/>
      <c r="G24" s="368" t="str">
        <f t="shared" si="0"/>
        <v xml:space="preserve">İzzet SAFER </v>
      </c>
    </row>
    <row r="25" spans="1:7" ht="15.75" x14ac:dyDescent="0.25">
      <c r="A25" s="365" t="s">
        <v>859</v>
      </c>
      <c r="B25" s="365" t="s">
        <v>860</v>
      </c>
      <c r="C25" s="365" t="s">
        <v>853</v>
      </c>
      <c r="D25" s="854"/>
      <c r="E25" s="854" t="s">
        <v>790</v>
      </c>
      <c r="F25" s="856">
        <v>36330</v>
      </c>
      <c r="G25" s="368" t="str">
        <f t="shared" si="0"/>
        <v>Milli Takım 1:24.79</v>
      </c>
    </row>
    <row r="26" spans="1:7" ht="15.75" x14ac:dyDescent="0.25">
      <c r="A26" s="365"/>
      <c r="B26" s="365"/>
      <c r="C26" s="365" t="s">
        <v>861</v>
      </c>
      <c r="D26" s="854"/>
      <c r="E26" s="854"/>
      <c r="F26" s="856"/>
      <c r="G26" s="368" t="str">
        <f t="shared" si="0"/>
        <v xml:space="preserve">Oğuz ŞANAL </v>
      </c>
    </row>
    <row r="27" spans="1:7" ht="15.75" x14ac:dyDescent="0.25">
      <c r="A27" s="365"/>
      <c r="B27" s="365"/>
      <c r="C27" s="365" t="s">
        <v>862</v>
      </c>
      <c r="D27" s="854"/>
      <c r="E27" s="854"/>
      <c r="F27" s="856"/>
      <c r="G27" s="368" t="str">
        <f t="shared" si="0"/>
        <v xml:space="preserve">Gökhan FİLİZ </v>
      </c>
    </row>
    <row r="28" spans="1:7" ht="15.75" x14ac:dyDescent="0.25">
      <c r="A28" s="365"/>
      <c r="B28" s="365"/>
      <c r="C28" s="365" t="s">
        <v>863</v>
      </c>
      <c r="D28" s="854"/>
      <c r="E28" s="854"/>
      <c r="F28" s="856"/>
      <c r="G28" s="368" t="str">
        <f t="shared" si="0"/>
        <v xml:space="preserve">Bülent EREN </v>
      </c>
    </row>
    <row r="29" spans="1:7" ht="15.75" x14ac:dyDescent="0.25">
      <c r="A29" s="365"/>
      <c r="B29" s="365"/>
      <c r="C29" s="365" t="s">
        <v>864</v>
      </c>
      <c r="D29" s="854"/>
      <c r="E29" s="854"/>
      <c r="F29" s="856"/>
      <c r="G29" s="368" t="str">
        <f t="shared" si="0"/>
        <v xml:space="preserve">Reşat OĞUZ </v>
      </c>
    </row>
    <row r="30" spans="1:7" ht="15.75" x14ac:dyDescent="0.25">
      <c r="A30" s="365" t="s">
        <v>803</v>
      </c>
      <c r="B30" s="365" t="s">
        <v>865</v>
      </c>
      <c r="C30" s="365" t="s">
        <v>853</v>
      </c>
      <c r="D30" s="365"/>
      <c r="E30" s="854" t="s">
        <v>791</v>
      </c>
      <c r="F30" s="856">
        <v>40764</v>
      </c>
      <c r="G30" s="368" t="str">
        <f t="shared" si="0"/>
        <v>Milli Takım 3:03.92</v>
      </c>
    </row>
    <row r="31" spans="1:7" ht="15.75" x14ac:dyDescent="0.25">
      <c r="A31" s="365"/>
      <c r="B31" s="365"/>
      <c r="C31" s="365" t="s">
        <v>817</v>
      </c>
      <c r="D31" s="367">
        <v>31462</v>
      </c>
      <c r="E31" s="854"/>
      <c r="F31" s="856"/>
      <c r="G31" s="368" t="str">
        <f t="shared" si="0"/>
        <v xml:space="preserve">Ali Ekber KAYAŞ </v>
      </c>
    </row>
    <row r="32" spans="1:7" ht="15.75" x14ac:dyDescent="0.25">
      <c r="A32" s="365"/>
      <c r="B32" s="365"/>
      <c r="C32" s="365" t="s">
        <v>866</v>
      </c>
      <c r="D32" s="367">
        <v>31297</v>
      </c>
      <c r="E32" s="854"/>
      <c r="F32" s="856"/>
      <c r="G32" s="368" t="str">
        <f t="shared" si="0"/>
        <v xml:space="preserve">Halit KILIÇ </v>
      </c>
    </row>
    <row r="33" spans="1:7" ht="15.75" x14ac:dyDescent="0.25">
      <c r="A33" s="365"/>
      <c r="B33" s="365"/>
      <c r="C33" s="365" t="s">
        <v>867</v>
      </c>
      <c r="D33" s="365"/>
      <c r="E33" s="854"/>
      <c r="F33" s="856"/>
      <c r="G33" s="368" t="str">
        <f t="shared" si="0"/>
        <v xml:space="preserve">Yavuz CAN </v>
      </c>
    </row>
    <row r="34" spans="1:7" ht="15.75" x14ac:dyDescent="0.25">
      <c r="A34" s="365"/>
      <c r="B34" s="365"/>
      <c r="C34" s="365" t="s">
        <v>855</v>
      </c>
      <c r="D34" s="367">
        <v>31872</v>
      </c>
      <c r="E34" s="854"/>
      <c r="F34" s="856"/>
      <c r="G34" s="368" t="str">
        <f t="shared" si="0"/>
        <v xml:space="preserve">Serdar TAMAÇ </v>
      </c>
    </row>
    <row r="35" spans="1:7" ht="31.5" x14ac:dyDescent="0.25">
      <c r="A35" s="365" t="s">
        <v>804</v>
      </c>
      <c r="B35" s="365" t="s">
        <v>868</v>
      </c>
      <c r="C35" s="365" t="s">
        <v>869</v>
      </c>
      <c r="D35" s="367">
        <v>32310</v>
      </c>
      <c r="E35" s="365" t="s">
        <v>800</v>
      </c>
      <c r="F35" s="367">
        <v>41124</v>
      </c>
      <c r="G35" s="368" t="str">
        <f t="shared" si="0"/>
        <v>Tarık Langat AKDAĞ 8:17.85</v>
      </c>
    </row>
    <row r="36" spans="1:7" ht="31.5" x14ac:dyDescent="0.25">
      <c r="A36" s="365" t="s">
        <v>805</v>
      </c>
      <c r="B36" s="366" t="s">
        <v>870</v>
      </c>
      <c r="C36" s="365" t="s">
        <v>871</v>
      </c>
      <c r="D36" s="365">
        <v>1974</v>
      </c>
      <c r="E36" s="365" t="s">
        <v>790</v>
      </c>
      <c r="F36" s="367">
        <v>37415</v>
      </c>
      <c r="G36" s="368" t="str">
        <f t="shared" si="0"/>
        <v>Metin DURMUŞOĞLU 2.26</v>
      </c>
    </row>
    <row r="37" spans="1:7" ht="31.5" x14ac:dyDescent="0.25">
      <c r="A37" s="365" t="s">
        <v>502</v>
      </c>
      <c r="B37" s="366" t="s">
        <v>872</v>
      </c>
      <c r="C37" s="365" t="s">
        <v>873</v>
      </c>
      <c r="D37" s="365">
        <v>1970</v>
      </c>
      <c r="E37" s="365" t="s">
        <v>874</v>
      </c>
      <c r="F37" s="367">
        <v>36683</v>
      </c>
      <c r="G37" s="368" t="str">
        <f t="shared" si="0"/>
        <v>Ruhan IŞIM 5.70</v>
      </c>
    </row>
    <row r="38" spans="1:7" ht="15.75" x14ac:dyDescent="0.25">
      <c r="A38" s="365" t="s">
        <v>192</v>
      </c>
      <c r="B38" s="371" t="s">
        <v>875</v>
      </c>
      <c r="C38" s="365" t="s">
        <v>876</v>
      </c>
      <c r="D38" s="365">
        <v>1978</v>
      </c>
      <c r="E38" s="365" t="s">
        <v>790</v>
      </c>
      <c r="F38" s="367">
        <v>36701</v>
      </c>
      <c r="G38" s="368" t="str">
        <f t="shared" si="0"/>
        <v>Mesut YAVAŞ 8.08</v>
      </c>
    </row>
    <row r="39" spans="1:7" ht="15.75" x14ac:dyDescent="0.25">
      <c r="A39" s="365" t="s">
        <v>656</v>
      </c>
      <c r="B39" s="365" t="s">
        <v>877</v>
      </c>
      <c r="C39" s="365" t="s">
        <v>878</v>
      </c>
      <c r="D39" s="365">
        <v>1976</v>
      </c>
      <c r="E39" s="365" t="s">
        <v>791</v>
      </c>
      <c r="F39" s="367">
        <v>37773</v>
      </c>
      <c r="G39" s="368" t="str">
        <f t="shared" si="0"/>
        <v>Berk TUNA 16.67</v>
      </c>
    </row>
    <row r="40" spans="1:7" ht="15.75" x14ac:dyDescent="0.25">
      <c r="A40" s="365" t="s">
        <v>354</v>
      </c>
      <c r="B40" s="365" t="s">
        <v>879</v>
      </c>
      <c r="C40" s="365" t="s">
        <v>880</v>
      </c>
      <c r="D40" s="367">
        <v>31535</v>
      </c>
      <c r="E40" s="365" t="s">
        <v>881</v>
      </c>
      <c r="F40" s="367">
        <v>41065</v>
      </c>
      <c r="G40" s="368" t="str">
        <f t="shared" si="0"/>
        <v>Hüseyin ATICI 20.42</v>
      </c>
    </row>
    <row r="41" spans="1:7" ht="31.5" x14ac:dyDescent="0.25">
      <c r="A41" s="365" t="s">
        <v>358</v>
      </c>
      <c r="B41" s="365" t="s">
        <v>882</v>
      </c>
      <c r="C41" s="365" t="s">
        <v>883</v>
      </c>
      <c r="D41" s="367">
        <v>27948</v>
      </c>
      <c r="E41" s="365" t="s">
        <v>884</v>
      </c>
      <c r="F41" s="367">
        <v>41056</v>
      </c>
      <c r="G41" s="368" t="str">
        <f t="shared" si="0"/>
        <v>Ercüment OLGUNDENİZ 67.50</v>
      </c>
    </row>
    <row r="42" spans="1:7" ht="15.75" x14ac:dyDescent="0.25">
      <c r="A42" s="365" t="s">
        <v>806</v>
      </c>
      <c r="B42" s="365" t="s">
        <v>885</v>
      </c>
      <c r="C42" s="365" t="s">
        <v>886</v>
      </c>
      <c r="D42" s="365">
        <v>1982</v>
      </c>
      <c r="E42" s="365" t="s">
        <v>790</v>
      </c>
      <c r="F42" s="367">
        <v>38507</v>
      </c>
      <c r="G42" s="368" t="str">
        <f t="shared" si="0"/>
        <v>Eşref APAK 81.45</v>
      </c>
    </row>
    <row r="43" spans="1:7" ht="15.75" x14ac:dyDescent="0.25">
      <c r="A43" s="365" t="s">
        <v>359</v>
      </c>
      <c r="B43" s="365" t="s">
        <v>887</v>
      </c>
      <c r="C43" s="365" t="s">
        <v>888</v>
      </c>
      <c r="D43" s="367">
        <v>32509</v>
      </c>
      <c r="E43" s="365" t="s">
        <v>688</v>
      </c>
      <c r="F43" s="367">
        <v>41049</v>
      </c>
      <c r="G43" s="368" t="str">
        <f t="shared" si="0"/>
        <v>Fatih AVAN 85.60</v>
      </c>
    </row>
    <row r="44" spans="1:7" ht="31.5" x14ac:dyDescent="0.25">
      <c r="A44" s="854" t="s">
        <v>889</v>
      </c>
      <c r="B44" s="855" t="s">
        <v>890</v>
      </c>
      <c r="C44" s="365" t="s">
        <v>891</v>
      </c>
      <c r="D44" s="854">
        <v>1966</v>
      </c>
      <c r="E44" s="854" t="s">
        <v>892</v>
      </c>
      <c r="F44" s="856">
        <v>35174</v>
      </c>
      <c r="G44" s="368" t="str">
        <f t="shared" si="0"/>
        <v>Alper KASAPOĞLU 7757 (10.7el - 7.57r.y - 14.10 - 1.95 - 50.31 / 14.37r.y - 40.32 - 4.80 - 47.30 - 4:46.04)</v>
      </c>
    </row>
    <row r="45" spans="1:7" ht="15.75" x14ac:dyDescent="0.25">
      <c r="A45" s="854"/>
      <c r="B45" s="855"/>
      <c r="C45" s="365"/>
      <c r="D45" s="854"/>
      <c r="E45" s="854"/>
      <c r="F45" s="856"/>
      <c r="G45" s="368" t="str">
        <f>CONCATENATE(C45," ",B44)</f>
        <v xml:space="preserve"> 7757 (10.7el - 7.57r.y - 14.10 - 1.95 - 50.31 / 14.37r.y - 40.32 - 4.80 - 47.30 - 4:46.04)</v>
      </c>
    </row>
    <row r="46" spans="1:7" ht="15.75" x14ac:dyDescent="0.25">
      <c r="A46" s="365" t="s">
        <v>893</v>
      </c>
      <c r="B46" s="365" t="s">
        <v>894</v>
      </c>
      <c r="C46" s="365" t="s">
        <v>895</v>
      </c>
      <c r="D46" s="367">
        <v>30477</v>
      </c>
      <c r="E46" s="365" t="s">
        <v>896</v>
      </c>
      <c r="F46" s="367">
        <v>40986</v>
      </c>
      <c r="G46" s="368" t="str">
        <f t="shared" si="0"/>
        <v>Recep ÇELİK 40:11+</v>
      </c>
    </row>
    <row r="47" spans="1:7" ht="15.75" x14ac:dyDescent="0.25">
      <c r="A47" s="365" t="s">
        <v>897</v>
      </c>
      <c r="B47" s="369" t="s">
        <v>898</v>
      </c>
      <c r="C47" s="365" t="s">
        <v>895</v>
      </c>
      <c r="D47" s="367">
        <v>30477</v>
      </c>
      <c r="E47" s="365" t="s">
        <v>899</v>
      </c>
      <c r="F47" s="367">
        <v>40642</v>
      </c>
      <c r="G47" s="368" t="str">
        <f t="shared" si="0"/>
        <v>Recep ÇELİK 01:22.31</v>
      </c>
    </row>
    <row r="48" spans="1:7" ht="47.25" x14ac:dyDescent="0.25">
      <c r="A48" s="365" t="s">
        <v>900</v>
      </c>
      <c r="B48" s="369" t="s">
        <v>901</v>
      </c>
      <c r="C48" s="365" t="s">
        <v>902</v>
      </c>
      <c r="D48" s="365">
        <v>1968</v>
      </c>
      <c r="E48" s="365" t="s">
        <v>903</v>
      </c>
      <c r="F48" s="367">
        <v>37325</v>
      </c>
      <c r="G48" s="368" t="str">
        <f t="shared" si="0"/>
        <v>Hakan ÇALIŞKAN 04:51.49</v>
      </c>
    </row>
    <row r="49" spans="1:7" ht="31.5" x14ac:dyDescent="0.25">
      <c r="A49" s="365" t="s">
        <v>904</v>
      </c>
      <c r="B49" s="365" t="s">
        <v>905</v>
      </c>
      <c r="C49" s="365" t="s">
        <v>895</v>
      </c>
      <c r="D49" s="367">
        <v>30477</v>
      </c>
      <c r="E49" s="365" t="s">
        <v>906</v>
      </c>
      <c r="F49" s="367">
        <v>40670</v>
      </c>
      <c r="G49" s="368" t="str">
        <f t="shared" si="0"/>
        <v>Recep ÇELİK 20:08+</v>
      </c>
    </row>
    <row r="50" spans="1:7" ht="31.5" x14ac:dyDescent="0.25">
      <c r="A50" s="365" t="s">
        <v>907</v>
      </c>
      <c r="B50" s="365" t="s">
        <v>908</v>
      </c>
      <c r="C50" s="365" t="s">
        <v>895</v>
      </c>
      <c r="D50" s="367">
        <v>30477</v>
      </c>
      <c r="E50" s="365" t="s">
        <v>906</v>
      </c>
      <c r="F50" s="367">
        <v>40670</v>
      </c>
      <c r="G50" s="368" t="str">
        <f t="shared" si="0"/>
        <v>Recep ÇELİK 40:57.8+</v>
      </c>
    </row>
    <row r="51" spans="1:7" ht="31.5" x14ac:dyDescent="0.25">
      <c r="A51" s="365" t="s">
        <v>909</v>
      </c>
      <c r="B51" s="369" t="s">
        <v>910</v>
      </c>
      <c r="C51" s="365" t="s">
        <v>895</v>
      </c>
      <c r="D51" s="367">
        <v>30477</v>
      </c>
      <c r="E51" s="365" t="s">
        <v>906</v>
      </c>
      <c r="F51" s="367">
        <v>40670</v>
      </c>
      <c r="G51" s="368" t="str">
        <f t="shared" si="0"/>
        <v>Recep ÇELİK 01:23.45</v>
      </c>
    </row>
  </sheetData>
  <mergeCells count="12">
    <mergeCell ref="E30:E34"/>
    <mergeCell ref="F30:F34"/>
    <mergeCell ref="E20:E24"/>
    <mergeCell ref="F20:F24"/>
    <mergeCell ref="D25:D29"/>
    <mergeCell ref="E25:E29"/>
    <mergeCell ref="F25:F29"/>
    <mergeCell ref="A44:A45"/>
    <mergeCell ref="B44:B45"/>
    <mergeCell ref="D44:D45"/>
    <mergeCell ref="E44:E45"/>
    <mergeCell ref="F44:F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0000"/>
  </sheetPr>
  <dimension ref="A1:K30"/>
  <sheetViews>
    <sheetView view="pageBreakPreview" topLeftCell="A16" zoomScale="112" zoomScaleSheetLayoutView="112" workbookViewId="0">
      <selection sqref="A1:AE47"/>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9"/>
      <c r="B1" s="160"/>
      <c r="C1" s="160"/>
      <c r="D1" s="160"/>
      <c r="E1" s="160"/>
      <c r="F1" s="160"/>
      <c r="G1" s="160"/>
      <c r="H1" s="160"/>
      <c r="I1" s="160"/>
      <c r="J1" s="160"/>
      <c r="K1" s="161"/>
    </row>
    <row r="2" spans="1:11" ht="116.25" customHeight="1" x14ac:dyDescent="0.2">
      <c r="A2" s="869" t="str">
        <f>CONCATENATE("Atletizm Federasyonu","                                                                                                                                                                                                                                                               ",F20," ",,"Atletizm İl Temsilciliği")</f>
        <v>Atletizm Federasyonu                                                                                                                                                                                                                                                               İzmir Atletizm İl Temsilciliği</v>
      </c>
      <c r="B2" s="870"/>
      <c r="C2" s="870"/>
      <c r="D2" s="870"/>
      <c r="E2" s="870"/>
      <c r="F2" s="870"/>
      <c r="G2" s="870"/>
      <c r="H2" s="870"/>
      <c r="I2" s="870"/>
      <c r="J2" s="870"/>
      <c r="K2" s="871"/>
    </row>
    <row r="3" spans="1:11" ht="14.25" x14ac:dyDescent="0.2">
      <c r="A3" s="162"/>
      <c r="B3" s="163"/>
      <c r="C3" s="163"/>
      <c r="D3" s="163"/>
      <c r="E3" s="163"/>
      <c r="F3" s="163"/>
      <c r="G3" s="163"/>
      <c r="H3" s="163"/>
      <c r="I3" s="163"/>
      <c r="J3" s="163"/>
      <c r="K3" s="164"/>
    </row>
    <row r="4" spans="1:11" x14ac:dyDescent="0.2">
      <c r="A4" s="165"/>
      <c r="B4" s="166"/>
      <c r="C4" s="166"/>
      <c r="D4" s="166"/>
      <c r="E4" s="166"/>
      <c r="F4" s="166"/>
      <c r="G4" s="166"/>
      <c r="H4" s="166"/>
      <c r="I4" s="166"/>
      <c r="J4" s="166"/>
      <c r="K4" s="167"/>
    </row>
    <row r="5" spans="1:11" x14ac:dyDescent="0.2">
      <c r="A5" s="165"/>
      <c r="B5" s="166"/>
      <c r="C5" s="166"/>
      <c r="D5" s="166"/>
      <c r="E5" s="166"/>
      <c r="F5" s="166"/>
      <c r="G5" s="166"/>
      <c r="H5" s="166"/>
      <c r="I5" s="166"/>
      <c r="J5" s="166"/>
      <c r="K5" s="167"/>
    </row>
    <row r="6" spans="1:11" x14ac:dyDescent="0.2">
      <c r="A6" s="165"/>
      <c r="B6" s="166"/>
      <c r="C6" s="166"/>
      <c r="D6" s="166"/>
      <c r="E6" s="166"/>
      <c r="F6" s="166"/>
      <c r="G6" s="166"/>
      <c r="H6" s="166"/>
      <c r="I6" s="166"/>
      <c r="J6" s="166"/>
      <c r="K6" s="167"/>
    </row>
    <row r="7" spans="1:11" x14ac:dyDescent="0.2">
      <c r="A7" s="165"/>
      <c r="B7" s="166"/>
      <c r="C7" s="166"/>
      <c r="D7" s="166"/>
      <c r="E7" s="166"/>
      <c r="F7" s="166"/>
      <c r="G7" s="166"/>
      <c r="H7" s="166"/>
      <c r="I7" s="166"/>
      <c r="J7" s="166"/>
      <c r="K7" s="167"/>
    </row>
    <row r="8" spans="1:11" x14ac:dyDescent="0.2">
      <c r="A8" s="165"/>
      <c r="B8" s="166"/>
      <c r="C8" s="166"/>
      <c r="D8" s="166"/>
      <c r="E8" s="166"/>
      <c r="F8" s="166"/>
      <c r="G8" s="166"/>
      <c r="H8" s="166"/>
      <c r="I8" s="166"/>
      <c r="J8" s="166"/>
      <c r="K8" s="167"/>
    </row>
    <row r="9" spans="1:11" x14ac:dyDescent="0.2">
      <c r="A9" s="165"/>
      <c r="B9" s="166"/>
      <c r="C9" s="166"/>
      <c r="D9" s="166"/>
      <c r="E9" s="166"/>
      <c r="F9" s="166"/>
      <c r="G9" s="166"/>
      <c r="H9" s="166"/>
      <c r="I9" s="166"/>
      <c r="J9" s="166"/>
      <c r="K9" s="167"/>
    </row>
    <row r="10" spans="1:11" x14ac:dyDescent="0.2">
      <c r="A10" s="165"/>
      <c r="B10" s="166"/>
      <c r="C10" s="166"/>
      <c r="D10" s="166"/>
      <c r="E10" s="166"/>
      <c r="F10" s="166"/>
      <c r="G10" s="166"/>
      <c r="H10" s="166"/>
      <c r="I10" s="166"/>
      <c r="J10" s="166"/>
      <c r="K10" s="167"/>
    </row>
    <row r="11" spans="1:11" x14ac:dyDescent="0.2">
      <c r="A11" s="165"/>
      <c r="B11" s="166"/>
      <c r="C11" s="166"/>
      <c r="D11" s="166"/>
      <c r="E11" s="166"/>
      <c r="F11" s="166"/>
      <c r="G11" s="166"/>
      <c r="H11" s="166"/>
      <c r="I11" s="166"/>
      <c r="J11" s="166"/>
      <c r="K11" s="167"/>
    </row>
    <row r="12" spans="1:11" ht="51.75" customHeight="1" x14ac:dyDescent="0.35">
      <c r="A12" s="887"/>
      <c r="B12" s="888"/>
      <c r="C12" s="888"/>
      <c r="D12" s="888"/>
      <c r="E12" s="888"/>
      <c r="F12" s="888"/>
      <c r="G12" s="888"/>
      <c r="H12" s="888"/>
      <c r="I12" s="888"/>
      <c r="J12" s="888"/>
      <c r="K12" s="889"/>
    </row>
    <row r="13" spans="1:11" ht="71.25" customHeight="1" x14ac:dyDescent="0.2">
      <c r="A13" s="872"/>
      <c r="B13" s="873"/>
      <c r="C13" s="873"/>
      <c r="D13" s="873"/>
      <c r="E13" s="873"/>
      <c r="F13" s="873"/>
      <c r="G13" s="873"/>
      <c r="H13" s="873"/>
      <c r="I13" s="873"/>
      <c r="J13" s="873"/>
      <c r="K13" s="874"/>
    </row>
    <row r="14" spans="1:11" ht="72" customHeight="1" x14ac:dyDescent="0.2">
      <c r="A14" s="878" t="str">
        <f>F19</f>
        <v>Kulüpler Arası Atletizm Süper lig 1. Kademe Yarışmaları</v>
      </c>
      <c r="B14" s="879"/>
      <c r="C14" s="879"/>
      <c r="D14" s="879"/>
      <c r="E14" s="879"/>
      <c r="F14" s="879"/>
      <c r="G14" s="879"/>
      <c r="H14" s="879"/>
      <c r="I14" s="879"/>
      <c r="J14" s="879"/>
      <c r="K14" s="880"/>
    </row>
    <row r="15" spans="1:11" ht="51.75" customHeight="1" x14ac:dyDescent="0.2">
      <c r="A15" s="875"/>
      <c r="B15" s="876"/>
      <c r="C15" s="876"/>
      <c r="D15" s="876"/>
      <c r="E15" s="876"/>
      <c r="F15" s="876"/>
      <c r="G15" s="876"/>
      <c r="H15" s="876"/>
      <c r="I15" s="876"/>
      <c r="J15" s="876"/>
      <c r="K15" s="877"/>
    </row>
    <row r="16" spans="1:11" x14ac:dyDescent="0.2">
      <c r="A16" s="165"/>
      <c r="B16" s="166"/>
      <c r="C16" s="166"/>
      <c r="D16" s="166"/>
      <c r="E16" s="166"/>
      <c r="F16" s="166"/>
      <c r="G16" s="166"/>
      <c r="H16" s="166"/>
      <c r="I16" s="166"/>
      <c r="J16" s="166"/>
      <c r="K16" s="167"/>
    </row>
    <row r="17" spans="1:11" ht="25.5" x14ac:dyDescent="0.35">
      <c r="A17" s="890"/>
      <c r="B17" s="891"/>
      <c r="C17" s="891"/>
      <c r="D17" s="891"/>
      <c r="E17" s="891"/>
      <c r="F17" s="891"/>
      <c r="G17" s="891"/>
      <c r="H17" s="891"/>
      <c r="I17" s="891"/>
      <c r="J17" s="891"/>
      <c r="K17" s="892"/>
    </row>
    <row r="18" spans="1:11" ht="24.75" customHeight="1" x14ac:dyDescent="0.2">
      <c r="A18" s="884" t="s">
        <v>107</v>
      </c>
      <c r="B18" s="885"/>
      <c r="C18" s="885"/>
      <c r="D18" s="885"/>
      <c r="E18" s="885"/>
      <c r="F18" s="885"/>
      <c r="G18" s="885"/>
      <c r="H18" s="885"/>
      <c r="I18" s="885"/>
      <c r="J18" s="885"/>
      <c r="K18" s="886"/>
    </row>
    <row r="19" spans="1:11" s="36" customFormat="1" ht="35.25" customHeight="1" x14ac:dyDescent="0.2">
      <c r="A19" s="893" t="s">
        <v>103</v>
      </c>
      <c r="B19" s="894"/>
      <c r="C19" s="894"/>
      <c r="D19" s="894"/>
      <c r="E19" s="895"/>
      <c r="F19" s="857" t="s">
        <v>1216</v>
      </c>
      <c r="G19" s="858"/>
      <c r="H19" s="858"/>
      <c r="I19" s="858"/>
      <c r="J19" s="858"/>
      <c r="K19" s="859"/>
    </row>
    <row r="20" spans="1:11" s="36" customFormat="1" ht="35.25" customHeight="1" x14ac:dyDescent="0.2">
      <c r="A20" s="896" t="s">
        <v>104</v>
      </c>
      <c r="B20" s="897"/>
      <c r="C20" s="897"/>
      <c r="D20" s="897"/>
      <c r="E20" s="898"/>
      <c r="F20" s="857" t="s">
        <v>688</v>
      </c>
      <c r="G20" s="858"/>
      <c r="H20" s="858"/>
      <c r="I20" s="858"/>
      <c r="J20" s="858"/>
      <c r="K20" s="859"/>
    </row>
    <row r="21" spans="1:11" s="36" customFormat="1" ht="35.25" customHeight="1" x14ac:dyDescent="0.2">
      <c r="A21" s="896" t="s">
        <v>105</v>
      </c>
      <c r="B21" s="897"/>
      <c r="C21" s="897"/>
      <c r="D21" s="897"/>
      <c r="E21" s="898"/>
      <c r="F21" s="857" t="s">
        <v>687</v>
      </c>
      <c r="G21" s="858"/>
      <c r="H21" s="858"/>
      <c r="I21" s="858"/>
      <c r="J21" s="858"/>
      <c r="K21" s="859"/>
    </row>
    <row r="22" spans="1:11" s="36" customFormat="1" ht="35.25" customHeight="1" x14ac:dyDescent="0.2">
      <c r="A22" s="896" t="s">
        <v>106</v>
      </c>
      <c r="B22" s="897"/>
      <c r="C22" s="897"/>
      <c r="D22" s="897"/>
      <c r="E22" s="898"/>
      <c r="F22" s="857" t="s">
        <v>686</v>
      </c>
      <c r="G22" s="858"/>
      <c r="H22" s="858"/>
      <c r="I22" s="858"/>
      <c r="J22" s="858"/>
      <c r="K22" s="859"/>
    </row>
    <row r="23" spans="1:11" s="36" customFormat="1" ht="35.25" customHeight="1" x14ac:dyDescent="0.2">
      <c r="A23" s="881" t="s">
        <v>108</v>
      </c>
      <c r="B23" s="882"/>
      <c r="C23" s="882"/>
      <c r="D23" s="882"/>
      <c r="E23" s="883"/>
      <c r="F23" s="860">
        <v>141</v>
      </c>
      <c r="G23" s="861"/>
      <c r="H23" s="861"/>
      <c r="I23" s="861"/>
      <c r="J23" s="861"/>
      <c r="K23" s="862"/>
    </row>
    <row r="24" spans="1:11" ht="24" customHeight="1" x14ac:dyDescent="0.2">
      <c r="A24" s="881" t="s">
        <v>108</v>
      </c>
      <c r="B24" s="882"/>
      <c r="C24" s="882"/>
      <c r="D24" s="882"/>
      <c r="E24" s="883"/>
      <c r="F24" s="860">
        <v>8</v>
      </c>
      <c r="G24" s="861"/>
      <c r="H24" s="861"/>
      <c r="I24" s="861"/>
      <c r="J24" s="861"/>
      <c r="K24" s="862"/>
    </row>
    <row r="25" spans="1:11" ht="11.25" customHeight="1" x14ac:dyDescent="0.3">
      <c r="A25" s="866"/>
      <c r="B25" s="867"/>
      <c r="C25" s="867"/>
      <c r="D25" s="867"/>
      <c r="E25" s="867"/>
      <c r="F25" s="867"/>
      <c r="G25" s="867"/>
      <c r="H25" s="867"/>
      <c r="I25" s="867"/>
      <c r="J25" s="867"/>
      <c r="K25" s="868"/>
    </row>
    <row r="26" spans="1:11" x14ac:dyDescent="0.2">
      <c r="A26" s="165"/>
      <c r="B26" s="166"/>
      <c r="C26" s="166"/>
      <c r="D26" s="166"/>
      <c r="E26" s="166"/>
      <c r="F26" s="166"/>
      <c r="G26" s="166"/>
      <c r="H26" s="166"/>
      <c r="I26" s="166"/>
      <c r="J26" s="166"/>
      <c r="K26" s="167"/>
    </row>
    <row r="27" spans="1:11" ht="20.25" x14ac:dyDescent="0.3">
      <c r="A27" s="863"/>
      <c r="B27" s="864"/>
      <c r="C27" s="864"/>
      <c r="D27" s="864"/>
      <c r="E27" s="864"/>
      <c r="F27" s="864"/>
      <c r="G27" s="864"/>
      <c r="H27" s="864"/>
      <c r="I27" s="864"/>
      <c r="J27" s="864"/>
      <c r="K27" s="865"/>
    </row>
    <row r="28" spans="1:11" x14ac:dyDescent="0.2">
      <c r="A28" s="165"/>
      <c r="B28" s="166"/>
      <c r="C28" s="166"/>
      <c r="D28" s="166"/>
      <c r="E28" s="166"/>
      <c r="F28" s="166"/>
      <c r="G28" s="166"/>
      <c r="H28" s="166"/>
      <c r="I28" s="166"/>
      <c r="J28" s="166"/>
      <c r="K28" s="167"/>
    </row>
    <row r="29" spans="1:11" x14ac:dyDescent="0.2">
      <c r="A29" s="165"/>
      <c r="B29" s="166"/>
      <c r="C29" s="166"/>
      <c r="D29" s="166"/>
      <c r="E29" s="166"/>
      <c r="F29" s="166"/>
      <c r="G29" s="166"/>
      <c r="H29" s="166"/>
      <c r="I29" s="166"/>
      <c r="J29" s="166"/>
      <c r="K29" s="167"/>
    </row>
    <row r="30" spans="1:11" x14ac:dyDescent="0.2">
      <c r="A30" s="168"/>
      <c r="B30" s="169"/>
      <c r="C30" s="169"/>
      <c r="D30" s="169"/>
      <c r="E30" s="169"/>
      <c r="F30" s="169"/>
      <c r="G30" s="169"/>
      <c r="H30" s="169"/>
      <c r="I30" s="169"/>
      <c r="J30" s="169"/>
      <c r="K30" s="170"/>
    </row>
  </sheetData>
  <mergeCells count="21">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 ref="F23:K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0000"/>
  </sheetPr>
  <dimension ref="A1:M52"/>
  <sheetViews>
    <sheetView topLeftCell="A19" zoomScale="78" zoomScaleNormal="78" workbookViewId="0">
      <selection sqref="A1:AE47"/>
    </sheetView>
  </sheetViews>
  <sheetFormatPr defaultRowHeight="15.75" x14ac:dyDescent="0.2"/>
  <cols>
    <col min="1" max="1" width="2.5703125" style="99" customWidth="1"/>
    <col min="2" max="2" width="28.42578125" style="99" bestFit="1" customWidth="1"/>
    <col min="3" max="3" width="30.28515625" style="99" customWidth="1"/>
    <col min="4" max="4" width="27" style="99" customWidth="1"/>
    <col min="5" max="5" width="36.28515625" style="99" customWidth="1"/>
    <col min="6" max="6" width="2.42578125" style="99" customWidth="1"/>
    <col min="7" max="7" width="2.5703125" style="99" customWidth="1"/>
    <col min="8" max="8" width="119.85546875" style="99" customWidth="1"/>
    <col min="9" max="16384" width="9.140625" style="99"/>
  </cols>
  <sheetData>
    <row r="1" spans="1:13" ht="12" customHeight="1" x14ac:dyDescent="0.2">
      <c r="A1" s="98"/>
      <c r="B1" s="98"/>
      <c r="C1" s="98"/>
      <c r="D1" s="98"/>
      <c r="E1" s="98"/>
      <c r="F1" s="98"/>
      <c r="G1" s="96"/>
      <c r="H1" s="899" t="s">
        <v>131</v>
      </c>
    </row>
    <row r="2" spans="1:13" ht="51" customHeight="1" x14ac:dyDescent="0.2">
      <c r="A2" s="98"/>
      <c r="B2" s="903" t="str">
        <f>'YARIŞMA BİLGİLERİ'!F19</f>
        <v>Kulüpler Arası Atletizm Süper lig 1. Kademe Yarışmaları</v>
      </c>
      <c r="C2" s="903"/>
      <c r="D2" s="903"/>
      <c r="E2" s="904"/>
      <c r="F2" s="98"/>
      <c r="H2" s="900"/>
      <c r="I2" s="97"/>
      <c r="J2" s="97"/>
      <c r="K2" s="97"/>
      <c r="L2" s="97"/>
      <c r="M2" s="100"/>
    </row>
    <row r="3" spans="1:13" ht="20.25" customHeight="1" x14ac:dyDescent="0.2">
      <c r="A3" s="98"/>
      <c r="B3" s="905" t="s">
        <v>19</v>
      </c>
      <c r="C3" s="905"/>
      <c r="D3" s="905"/>
      <c r="E3" s="906"/>
      <c r="F3" s="98"/>
      <c r="H3" s="900"/>
      <c r="I3" s="101"/>
      <c r="J3" s="101"/>
      <c r="K3" s="101"/>
      <c r="L3" s="101"/>
    </row>
    <row r="4" spans="1:13" ht="48" x14ac:dyDescent="0.2">
      <c r="A4" s="98"/>
      <c r="B4" s="907" t="s">
        <v>132</v>
      </c>
      <c r="C4" s="907"/>
      <c r="D4" s="907"/>
      <c r="E4" s="907"/>
      <c r="F4" s="425"/>
      <c r="G4" s="426"/>
      <c r="H4" s="102" t="s">
        <v>119</v>
      </c>
      <c r="I4" s="103"/>
      <c r="J4" s="103"/>
      <c r="K4" s="103"/>
      <c r="L4" s="103"/>
    </row>
    <row r="5" spans="1:13" ht="45" customHeight="1" x14ac:dyDescent="0.2">
      <c r="A5" s="98"/>
      <c r="B5" s="376"/>
      <c r="C5" s="376"/>
      <c r="D5" s="901" t="s">
        <v>110</v>
      </c>
      <c r="E5" s="902"/>
      <c r="F5" s="98"/>
      <c r="H5" s="102" t="s">
        <v>120</v>
      </c>
      <c r="I5" s="103"/>
      <c r="J5" s="103"/>
      <c r="K5" s="103"/>
      <c r="L5" s="103"/>
    </row>
    <row r="6" spans="1:13" ht="39.75" customHeight="1" x14ac:dyDescent="0.2">
      <c r="A6" s="98"/>
      <c r="B6" s="135" t="s">
        <v>10</v>
      </c>
      <c r="C6" s="135" t="s">
        <v>936</v>
      </c>
      <c r="D6" s="135" t="s">
        <v>47</v>
      </c>
      <c r="E6" s="135" t="s">
        <v>102</v>
      </c>
      <c r="F6" s="98"/>
      <c r="H6" s="102" t="s">
        <v>121</v>
      </c>
      <c r="I6" s="103"/>
      <c r="J6" s="103"/>
      <c r="K6" s="103"/>
      <c r="L6" s="103"/>
    </row>
    <row r="7" spans="1:13" s="106" customFormat="1" ht="41.25" customHeight="1" x14ac:dyDescent="0.2">
      <c r="A7" s="104"/>
      <c r="B7" s="132" t="s">
        <v>190</v>
      </c>
      <c r="C7" s="132" t="s">
        <v>1153</v>
      </c>
      <c r="D7" s="133"/>
      <c r="E7" s="105"/>
      <c r="F7" s="104"/>
      <c r="H7" s="102" t="s">
        <v>122</v>
      </c>
      <c r="I7" s="103"/>
      <c r="J7" s="103"/>
      <c r="K7" s="103"/>
      <c r="L7" s="103"/>
    </row>
    <row r="8" spans="1:13" s="106" customFormat="1" ht="41.25" customHeight="1" x14ac:dyDescent="0.2">
      <c r="A8" s="104"/>
      <c r="B8" s="132" t="s">
        <v>501</v>
      </c>
      <c r="C8" s="132" t="s">
        <v>1156</v>
      </c>
      <c r="D8" s="133"/>
      <c r="E8" s="105"/>
      <c r="F8" s="104"/>
      <c r="H8" s="102" t="s">
        <v>123</v>
      </c>
      <c r="I8" s="103"/>
      <c r="J8" s="103"/>
      <c r="K8" s="103"/>
      <c r="L8" s="103"/>
    </row>
    <row r="9" spans="1:13" s="106" customFormat="1" ht="41.25" customHeight="1" x14ac:dyDescent="0.2">
      <c r="A9" s="104"/>
      <c r="B9" s="132" t="s">
        <v>304</v>
      </c>
      <c r="C9" s="132" t="s">
        <v>1157</v>
      </c>
      <c r="D9" s="133"/>
      <c r="E9" s="105"/>
      <c r="F9" s="104"/>
      <c r="H9" s="102" t="s">
        <v>124</v>
      </c>
      <c r="I9" s="103"/>
      <c r="J9" s="103"/>
      <c r="K9" s="103"/>
      <c r="L9" s="103"/>
    </row>
    <row r="10" spans="1:13" s="106" customFormat="1" ht="41.25" customHeight="1" x14ac:dyDescent="0.2">
      <c r="A10" s="104"/>
      <c r="B10" s="132" t="s">
        <v>626</v>
      </c>
      <c r="C10" s="656" t="s">
        <v>1150</v>
      </c>
      <c r="D10" s="133" t="s">
        <v>946</v>
      </c>
      <c r="E10" s="105"/>
      <c r="F10" s="104"/>
      <c r="H10" s="102" t="s">
        <v>125</v>
      </c>
      <c r="I10" s="103"/>
      <c r="J10" s="103"/>
      <c r="K10" s="103"/>
      <c r="L10" s="103"/>
    </row>
    <row r="11" spans="1:13" s="106" customFormat="1" ht="41.25" customHeight="1" x14ac:dyDescent="0.2">
      <c r="A11" s="104"/>
      <c r="B11" s="132" t="s">
        <v>795</v>
      </c>
      <c r="C11" s="132" t="s">
        <v>1158</v>
      </c>
      <c r="D11" s="195"/>
      <c r="E11" s="105"/>
      <c r="F11" s="104"/>
      <c r="H11" s="102" t="s">
        <v>126</v>
      </c>
      <c r="I11" s="103"/>
      <c r="J11" s="103"/>
      <c r="K11" s="103"/>
      <c r="L11" s="103"/>
    </row>
    <row r="12" spans="1:13" s="106" customFormat="1" ht="41.25" customHeight="1" x14ac:dyDescent="0.2">
      <c r="A12" s="104"/>
      <c r="B12" s="132" t="s">
        <v>805</v>
      </c>
      <c r="C12" s="132" t="s">
        <v>1155</v>
      </c>
      <c r="D12" s="195"/>
      <c r="E12" s="105"/>
      <c r="F12" s="104"/>
      <c r="H12" s="102" t="s">
        <v>127</v>
      </c>
      <c r="I12" s="103"/>
      <c r="J12" s="103"/>
      <c r="K12" s="103"/>
      <c r="L12" s="103"/>
    </row>
    <row r="13" spans="1:13" s="106" customFormat="1" ht="41.25" customHeight="1" x14ac:dyDescent="0.2">
      <c r="A13" s="104"/>
      <c r="B13" s="132" t="s">
        <v>192</v>
      </c>
      <c r="C13" s="655" t="s">
        <v>1151</v>
      </c>
      <c r="D13" s="195"/>
      <c r="E13" s="105"/>
      <c r="F13" s="104"/>
      <c r="H13" s="102" t="s">
        <v>128</v>
      </c>
      <c r="I13" s="103"/>
      <c r="J13" s="103"/>
      <c r="K13" s="103"/>
      <c r="L13" s="103"/>
    </row>
    <row r="14" spans="1:13" s="106" customFormat="1" ht="41.25" customHeight="1" x14ac:dyDescent="0.2">
      <c r="A14" s="104"/>
      <c r="B14" s="134" t="s">
        <v>354</v>
      </c>
      <c r="C14" s="132" t="s">
        <v>1154</v>
      </c>
      <c r="D14" s="195" t="s">
        <v>949</v>
      </c>
      <c r="E14" s="105"/>
      <c r="F14" s="104"/>
      <c r="H14" s="102" t="s">
        <v>129</v>
      </c>
      <c r="I14" s="103"/>
      <c r="J14" s="103"/>
      <c r="K14" s="103"/>
      <c r="L14" s="103"/>
    </row>
    <row r="15" spans="1:13" s="106" customFormat="1" ht="42" customHeight="1" x14ac:dyDescent="0.2">
      <c r="A15" s="104"/>
      <c r="B15" s="134" t="s">
        <v>806</v>
      </c>
      <c r="C15" s="655" t="s">
        <v>1152</v>
      </c>
      <c r="D15" s="195" t="s">
        <v>948</v>
      </c>
      <c r="E15" s="105"/>
      <c r="F15" s="104"/>
      <c r="H15" s="102" t="s">
        <v>130</v>
      </c>
      <c r="I15" s="103"/>
      <c r="J15" s="103"/>
      <c r="K15" s="103"/>
      <c r="L15" s="103"/>
    </row>
    <row r="16" spans="1:13" s="106" customFormat="1" ht="43.5" customHeight="1" x14ac:dyDescent="0.2">
      <c r="A16" s="104"/>
      <c r="B16" s="134" t="s">
        <v>912</v>
      </c>
      <c r="C16" s="132" t="s">
        <v>1159</v>
      </c>
      <c r="D16" s="195"/>
      <c r="E16" s="105"/>
      <c r="F16" s="104"/>
      <c r="H16" s="119" t="s">
        <v>40</v>
      </c>
      <c r="I16" s="107"/>
      <c r="J16" s="107"/>
      <c r="K16" s="107"/>
      <c r="L16" s="107"/>
    </row>
    <row r="17" spans="1:12" s="106" customFormat="1" ht="43.5" customHeight="1" x14ac:dyDescent="0.2">
      <c r="A17" s="104"/>
      <c r="B17" s="373"/>
      <c r="C17" s="375"/>
      <c r="D17" s="373" t="s">
        <v>111</v>
      </c>
      <c r="E17" s="374"/>
      <c r="F17" s="104"/>
      <c r="H17" s="118" t="s">
        <v>36</v>
      </c>
      <c r="I17" s="107"/>
      <c r="J17" s="107"/>
      <c r="K17" s="107"/>
      <c r="L17" s="107"/>
    </row>
    <row r="18" spans="1:12" s="106" customFormat="1" ht="43.5" customHeight="1" x14ac:dyDescent="0.2">
      <c r="A18" s="104"/>
      <c r="B18" s="135" t="s">
        <v>10</v>
      </c>
      <c r="C18" s="135"/>
      <c r="D18" s="135" t="s">
        <v>47</v>
      </c>
      <c r="E18" s="135" t="s">
        <v>102</v>
      </c>
      <c r="F18" s="104"/>
      <c r="H18" s="118" t="s">
        <v>37</v>
      </c>
      <c r="I18" s="107"/>
      <c r="J18" s="107"/>
      <c r="K18" s="107"/>
      <c r="L18" s="107"/>
    </row>
    <row r="19" spans="1:12" s="106" customFormat="1" ht="43.5" customHeight="1" x14ac:dyDescent="0.2">
      <c r="A19" s="104"/>
      <c r="B19" s="803" t="s">
        <v>191</v>
      </c>
      <c r="C19" s="803" t="s">
        <v>1305</v>
      </c>
      <c r="D19" s="133" t="s">
        <v>657</v>
      </c>
      <c r="E19" s="105"/>
      <c r="F19" s="104"/>
      <c r="H19" s="118" t="s">
        <v>38</v>
      </c>
      <c r="I19" s="107"/>
      <c r="J19" s="107"/>
      <c r="K19" s="107"/>
      <c r="L19" s="107"/>
    </row>
    <row r="20" spans="1:12" s="108" customFormat="1" ht="43.5" customHeight="1" x14ac:dyDescent="0.2">
      <c r="A20" s="104"/>
      <c r="B20" s="803" t="s">
        <v>503</v>
      </c>
      <c r="C20" s="803" t="s">
        <v>1304</v>
      </c>
      <c r="D20" s="133" t="s">
        <v>658</v>
      </c>
      <c r="E20" s="105"/>
      <c r="F20" s="104"/>
      <c r="H20" s="118" t="s">
        <v>39</v>
      </c>
      <c r="I20" s="107"/>
      <c r="J20" s="107"/>
      <c r="K20" s="107"/>
      <c r="L20" s="107"/>
    </row>
    <row r="21" spans="1:12" s="108" customFormat="1" ht="43.5" customHeight="1" x14ac:dyDescent="0.2">
      <c r="A21" s="104"/>
      <c r="B21" s="803" t="s">
        <v>804</v>
      </c>
      <c r="C21" s="803" t="s">
        <v>1307</v>
      </c>
      <c r="D21" s="133" t="s">
        <v>947</v>
      </c>
      <c r="E21" s="105"/>
      <c r="F21" s="104"/>
      <c r="H21" s="119" t="s">
        <v>44</v>
      </c>
      <c r="I21" s="107"/>
      <c r="J21" s="109"/>
      <c r="K21" s="109"/>
      <c r="L21" s="109"/>
    </row>
    <row r="22" spans="1:12" s="108" customFormat="1" ht="43.5" customHeight="1" x14ac:dyDescent="0.2">
      <c r="A22" s="104"/>
      <c r="B22" s="803" t="s">
        <v>656</v>
      </c>
      <c r="C22" s="803" t="s">
        <v>1306</v>
      </c>
      <c r="D22" s="195" t="s">
        <v>952</v>
      </c>
      <c r="E22" s="105"/>
      <c r="F22" s="104"/>
      <c r="H22" s="117" t="s">
        <v>41</v>
      </c>
      <c r="I22" s="110"/>
      <c r="J22" s="109"/>
      <c r="K22" s="109"/>
      <c r="L22" s="109"/>
    </row>
    <row r="23" spans="1:12" s="106" customFormat="1" ht="43.5" customHeight="1" x14ac:dyDescent="0.2">
      <c r="A23" s="104"/>
      <c r="B23" s="803" t="s">
        <v>502</v>
      </c>
      <c r="C23" s="803" t="s">
        <v>1304</v>
      </c>
      <c r="D23" s="195">
        <v>350</v>
      </c>
      <c r="E23" s="105"/>
      <c r="F23" s="104"/>
      <c r="H23" s="117" t="s">
        <v>42</v>
      </c>
      <c r="I23" s="110"/>
      <c r="J23" s="109"/>
      <c r="K23" s="109"/>
      <c r="L23" s="109"/>
    </row>
    <row r="24" spans="1:12" s="106" customFormat="1" ht="31.5" customHeight="1" x14ac:dyDescent="0.2">
      <c r="A24" s="104"/>
      <c r="B24" s="803" t="s">
        <v>358</v>
      </c>
      <c r="C24" s="803" t="s">
        <v>1160</v>
      </c>
      <c r="D24" s="195" t="s">
        <v>951</v>
      </c>
      <c r="E24" s="105"/>
      <c r="F24" s="104"/>
      <c r="H24" s="117" t="s">
        <v>43</v>
      </c>
      <c r="I24" s="110"/>
      <c r="J24" s="109"/>
      <c r="K24" s="109"/>
      <c r="L24" s="109"/>
    </row>
    <row r="25" spans="1:12" s="106" customFormat="1" ht="42.75" customHeight="1" x14ac:dyDescent="0.2">
      <c r="A25" s="104"/>
      <c r="B25" s="803" t="s">
        <v>359</v>
      </c>
      <c r="C25" s="803" t="s">
        <v>1302</v>
      </c>
      <c r="D25" s="195" t="s">
        <v>950</v>
      </c>
      <c r="E25" s="105"/>
      <c r="F25" s="104"/>
      <c r="G25" s="100"/>
      <c r="J25" s="111"/>
      <c r="K25" s="111"/>
      <c r="L25" s="111"/>
    </row>
    <row r="26" spans="1:12" s="106" customFormat="1" ht="25.5" customHeight="1" x14ac:dyDescent="0.2">
      <c r="A26" s="104"/>
      <c r="B26" s="803" t="s">
        <v>575</v>
      </c>
      <c r="C26" s="803" t="s">
        <v>1308</v>
      </c>
      <c r="D26" s="195" t="s">
        <v>659</v>
      </c>
      <c r="E26" s="105"/>
      <c r="F26" s="104"/>
    </row>
    <row r="27" spans="1:12" s="106" customFormat="1" ht="39" customHeight="1" x14ac:dyDescent="0.2">
      <c r="A27" s="112"/>
      <c r="B27" s="803" t="s">
        <v>801</v>
      </c>
      <c r="C27" s="803" t="s">
        <v>1303</v>
      </c>
      <c r="D27" s="133" t="s">
        <v>947</v>
      </c>
      <c r="E27" s="105"/>
      <c r="F27" s="112"/>
    </row>
    <row r="28" spans="1:12" s="106" customFormat="1" ht="39" customHeight="1" x14ac:dyDescent="0.2">
      <c r="A28" s="112"/>
      <c r="B28" s="803" t="s">
        <v>935</v>
      </c>
      <c r="C28" s="803" t="s">
        <v>1161</v>
      </c>
      <c r="D28" s="133"/>
      <c r="E28" s="421"/>
      <c r="F28" s="112"/>
    </row>
    <row r="29" spans="1:12" s="106" customFormat="1" ht="72" customHeight="1" x14ac:dyDescent="0.2">
      <c r="A29" s="112"/>
      <c r="B29" s="205" t="s">
        <v>291</v>
      </c>
      <c r="C29" s="424"/>
      <c r="D29" s="196"/>
      <c r="E29" s="197"/>
      <c r="F29" s="112"/>
      <c r="H29" s="113"/>
      <c r="I29" s="113"/>
      <c r="J29" s="113"/>
      <c r="K29" s="113"/>
      <c r="L29" s="113"/>
    </row>
    <row r="30" spans="1:12" s="113" customFormat="1" ht="78.75" customHeight="1" x14ac:dyDescent="0.2">
      <c r="A30" s="114"/>
      <c r="B30" s="106"/>
      <c r="C30" s="106"/>
      <c r="D30" s="106"/>
      <c r="E30" s="106"/>
      <c r="F30" s="114"/>
    </row>
    <row r="31" spans="1:12" s="113" customFormat="1" ht="48.75" customHeight="1" x14ac:dyDescent="0.2">
      <c r="A31" s="114"/>
      <c r="B31" s="106"/>
      <c r="C31" s="106"/>
      <c r="D31" s="106"/>
      <c r="E31" s="106"/>
      <c r="F31" s="114"/>
    </row>
    <row r="32" spans="1:12" s="113" customFormat="1" ht="38.25" customHeight="1" x14ac:dyDescent="0.2">
      <c r="A32" s="114"/>
      <c r="F32" s="114"/>
    </row>
    <row r="33" spans="1:12" s="113" customFormat="1" ht="52.5" customHeight="1" x14ac:dyDescent="0.2">
      <c r="A33" s="114"/>
      <c r="F33" s="114"/>
      <c r="H33" s="115"/>
      <c r="I33" s="115"/>
      <c r="J33" s="115"/>
      <c r="K33" s="115"/>
      <c r="L33" s="115"/>
    </row>
    <row r="34" spans="1:12" s="115" customFormat="1" ht="94.5" customHeight="1" x14ac:dyDescent="0.2">
      <c r="A34" s="116"/>
      <c r="B34" s="113"/>
      <c r="C34" s="113"/>
      <c r="D34" s="113"/>
      <c r="E34" s="113"/>
      <c r="F34" s="116"/>
    </row>
    <row r="35" spans="1:12" s="115" customFormat="1" ht="34.5" customHeight="1" x14ac:dyDescent="0.2">
      <c r="A35" s="116"/>
      <c r="B35" s="113"/>
      <c r="C35" s="113"/>
      <c r="D35" s="113"/>
      <c r="E35" s="113"/>
      <c r="F35" s="116"/>
    </row>
    <row r="36" spans="1:12" s="115" customFormat="1" ht="47.25" customHeight="1" x14ac:dyDescent="0.2"/>
    <row r="37" spans="1:12" s="115" customFormat="1" ht="36.75" customHeight="1" x14ac:dyDescent="0.2"/>
    <row r="38" spans="1:12" s="115" customFormat="1" ht="47.25" customHeight="1" x14ac:dyDescent="0.2"/>
    <row r="39" spans="1:12" s="115" customFormat="1" ht="51" customHeight="1" x14ac:dyDescent="0.2"/>
    <row r="40" spans="1:12" s="115" customFormat="1" ht="56.25" customHeight="1" x14ac:dyDescent="0.2"/>
    <row r="41" spans="1:12" s="115" customFormat="1" ht="49.5" customHeight="1" x14ac:dyDescent="0.2">
      <c r="H41" s="99"/>
      <c r="I41" s="99"/>
      <c r="J41" s="99"/>
      <c r="K41" s="99"/>
      <c r="L41" s="99"/>
    </row>
    <row r="42" spans="1:12" ht="34.5" customHeight="1" x14ac:dyDescent="0.2">
      <c r="B42" s="115"/>
      <c r="C42" s="115"/>
      <c r="D42" s="115"/>
      <c r="E42" s="115"/>
    </row>
    <row r="43" spans="1:12" ht="34.5" customHeight="1" x14ac:dyDescent="0.2">
      <c r="B43" s="115"/>
      <c r="C43" s="115"/>
      <c r="D43" s="115"/>
      <c r="E43" s="115"/>
    </row>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row r="52" ht="34.5" customHeight="1" x14ac:dyDescent="0.2"/>
  </sheetData>
  <mergeCells count="5">
    <mergeCell ref="H1:H3"/>
    <mergeCell ref="D5:E5"/>
    <mergeCell ref="B2:E2"/>
    <mergeCell ref="B3:E3"/>
    <mergeCell ref="B4:E4"/>
  </mergeCells>
  <phoneticPr fontId="1" type="noConversion"/>
  <hyperlinks>
    <hyperlink ref="B7" location="'100m.'!C3" display="100 Metre"/>
    <hyperlink ref="B11" location="Yüksek!D3" display="Yüksek  Atlama"/>
    <hyperlink ref="B8" location="'100m.'!C3" display="100 Metre"/>
    <hyperlink ref="B14" location="'100m.'!C3" display="100 Metre"/>
    <hyperlink ref="B15" location="'100m.'!C3" display="100 Metre"/>
    <hyperlink ref="B19" location="'100m.'!C3" display="100 Metre"/>
    <hyperlink ref="B16"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8" tint="0.39997558519241921"/>
    <pageSetUpPr fitToPage="1"/>
  </sheetPr>
  <dimension ref="A1:P60"/>
  <sheetViews>
    <sheetView view="pageBreakPreview" topLeftCell="A49" zoomScale="60" workbookViewId="0">
      <selection activeCell="F39" sqref="F39"/>
    </sheetView>
  </sheetViews>
  <sheetFormatPr defaultRowHeight="12.75" x14ac:dyDescent="0.2"/>
  <cols>
    <col min="1" max="1" width="8.7109375" bestFit="1" customWidth="1"/>
    <col min="2" max="2" width="15.85546875" hidden="1" customWidth="1"/>
    <col min="3" max="3" width="10.5703125" bestFit="1" customWidth="1"/>
    <col min="4" max="4" width="18" customWidth="1"/>
    <col min="5" max="5" width="27.5703125" bestFit="1" customWidth="1"/>
    <col min="6" max="6" width="47.28515625" bestFit="1" customWidth="1"/>
    <col min="7" max="7" width="12.85546875" customWidth="1"/>
    <col min="9" max="9" width="0" hidden="1" customWidth="1"/>
    <col min="11" max="11" width="12" hidden="1" customWidth="1"/>
    <col min="12" max="12" width="10" customWidth="1"/>
    <col min="13" max="13" width="17" customWidth="1"/>
    <col min="14" max="14" width="30.42578125" bestFit="1" customWidth="1"/>
    <col min="15" max="15" width="47.28515625" customWidth="1"/>
    <col min="16" max="16" width="14.140625" customWidth="1"/>
  </cols>
  <sheetData>
    <row r="1" spans="1:16" ht="61.5" customHeight="1" x14ac:dyDescent="0.2">
      <c r="A1" s="910" t="str">
        <f>('YARIŞMA BİLGİLERİ'!A2)</f>
        <v>Atletizm Federasyonu                                                                                                                                                                                                                                                               İzmir Atletizm İl Temsilciliği</v>
      </c>
      <c r="B1" s="910"/>
      <c r="C1" s="910"/>
      <c r="D1" s="910"/>
      <c r="E1" s="910"/>
      <c r="F1" s="910"/>
      <c r="G1" s="910"/>
      <c r="H1" s="910"/>
      <c r="I1" s="910"/>
      <c r="J1" s="910"/>
      <c r="K1" s="910"/>
      <c r="L1" s="910"/>
      <c r="M1" s="910"/>
      <c r="N1" s="910"/>
      <c r="O1" s="910"/>
      <c r="P1" s="910"/>
    </row>
    <row r="2" spans="1:16" ht="40.5" customHeight="1" x14ac:dyDescent="0.2">
      <c r="A2" s="911" t="str">
        <f>'YARIŞMA BİLGİLERİ'!F19</f>
        <v>Kulüpler Arası Atletizm Süper lig 1. Kademe Yarışmaları</v>
      </c>
      <c r="B2" s="911"/>
      <c r="C2" s="911"/>
      <c r="D2" s="911"/>
      <c r="E2" s="911"/>
      <c r="F2" s="911"/>
      <c r="G2" s="911"/>
      <c r="H2" s="911"/>
      <c r="I2" s="911"/>
      <c r="J2" s="911"/>
      <c r="K2" s="911"/>
      <c r="L2" s="911"/>
      <c r="M2" s="911"/>
      <c r="N2" s="911"/>
      <c r="O2" s="911"/>
      <c r="P2" s="911"/>
    </row>
    <row r="3" spans="1:16" ht="23.25" customHeight="1" x14ac:dyDescent="0.2">
      <c r="A3" s="912" t="s">
        <v>1215</v>
      </c>
      <c r="B3" s="912"/>
      <c r="C3" s="912"/>
      <c r="D3" s="912"/>
      <c r="E3" s="912"/>
      <c r="F3" s="912"/>
      <c r="G3" s="912"/>
      <c r="H3" s="912"/>
      <c r="I3" s="912"/>
      <c r="J3" s="912"/>
      <c r="K3" s="912"/>
      <c r="L3" s="912"/>
      <c r="M3" s="912"/>
      <c r="N3" s="912"/>
      <c r="O3" s="912"/>
      <c r="P3" s="912"/>
    </row>
    <row r="4" spans="1:16" ht="23.25" customHeight="1" x14ac:dyDescent="0.2">
      <c r="A4" s="915" t="s">
        <v>292</v>
      </c>
      <c r="B4" s="915"/>
      <c r="C4" s="915"/>
      <c r="D4" s="915"/>
      <c r="E4" s="915"/>
      <c r="F4" s="915"/>
      <c r="G4" s="915"/>
      <c r="H4" s="219"/>
      <c r="J4" s="915" t="s">
        <v>491</v>
      </c>
      <c r="K4" s="915"/>
      <c r="L4" s="915"/>
      <c r="M4" s="915"/>
      <c r="N4" s="915"/>
      <c r="O4" s="915"/>
      <c r="P4" s="915"/>
    </row>
    <row r="5" spans="1:16" ht="31.5" customHeight="1" x14ac:dyDescent="0.2">
      <c r="A5" s="916" t="s">
        <v>15</v>
      </c>
      <c r="B5" s="917"/>
      <c r="C5" s="917"/>
      <c r="D5" s="917"/>
      <c r="E5" s="917"/>
      <c r="F5" s="917"/>
      <c r="G5" s="917"/>
      <c r="H5" s="219"/>
      <c r="I5" s="908" t="s">
        <v>6</v>
      </c>
      <c r="J5" s="916" t="s">
        <v>15</v>
      </c>
      <c r="K5" s="917"/>
      <c r="L5" s="917"/>
      <c r="M5" s="917"/>
      <c r="N5" s="917"/>
      <c r="O5" s="917"/>
      <c r="P5" s="917"/>
    </row>
    <row r="6" spans="1:16" ht="31.5" customHeight="1" x14ac:dyDescent="0.2">
      <c r="A6" s="198" t="s">
        <v>11</v>
      </c>
      <c r="B6" s="198" t="s">
        <v>101</v>
      </c>
      <c r="C6" s="198" t="s">
        <v>100</v>
      </c>
      <c r="D6" s="199" t="s">
        <v>12</v>
      </c>
      <c r="E6" s="200" t="s">
        <v>13</v>
      </c>
      <c r="F6" s="200" t="s">
        <v>1314</v>
      </c>
      <c r="G6" s="198" t="s">
        <v>293</v>
      </c>
      <c r="H6" s="219"/>
      <c r="I6" s="909"/>
      <c r="J6" s="198" t="s">
        <v>11</v>
      </c>
      <c r="K6" s="198" t="s">
        <v>101</v>
      </c>
      <c r="L6" s="198" t="s">
        <v>100</v>
      </c>
      <c r="M6" s="199" t="s">
        <v>12</v>
      </c>
      <c r="N6" s="200" t="s">
        <v>13</v>
      </c>
      <c r="O6" s="200" t="s">
        <v>1314</v>
      </c>
      <c r="P6" s="198" t="s">
        <v>293</v>
      </c>
    </row>
    <row r="7" spans="1:16" ht="36.75" customHeight="1" x14ac:dyDescent="0.2">
      <c r="A7" s="74">
        <v>1</v>
      </c>
      <c r="B7" s="208" t="s">
        <v>194</v>
      </c>
      <c r="C7" s="359">
        <f>IF(ISERROR(VLOOKUP(B7,'KAYIT LİSTESİ'!$B$4:$H$1024,3,0)),"",(VLOOKUP(B7,'KAYIT LİSTESİ'!$B$4:$H$1024,3,0)))</f>
        <v>509</v>
      </c>
      <c r="D7" s="120">
        <f>IF(ISERROR(VLOOKUP(B7,'KAYIT LİSTESİ'!$B$4:$H$1024,4,0)),"",(VLOOKUP(B7,'KAYIT LİSTESİ'!$B$4:$H$1024,4,0)))</f>
        <v>34700</v>
      </c>
      <c r="E7" s="209" t="str">
        <f>IF(ISERROR(VLOOKUP(B7,'KAYIT LİSTESİ'!$B$4:$H$1024,5,0)),"",(VLOOKUP(B7,'KAYIT LİSTESİ'!$B$4:$H$1024,5,0)))</f>
        <v>A.KADİR GÖKALP</v>
      </c>
      <c r="F7" s="209" t="str">
        <f>IF(ISERROR(VLOOKUP(B7,'KAYIT LİSTESİ'!$B$4:$H$1024,6,0)),"",(VLOOKUP(B7,'KAYIT LİSTESİ'!$B$4:$H$1024,6,0)))</f>
        <v>KOCAELİ-DARICA BELEDİYE EĞİTİM SPOR KULÜBÜ</v>
      </c>
      <c r="G7" s="121"/>
      <c r="H7" s="220"/>
      <c r="I7" s="74">
        <v>1</v>
      </c>
      <c r="J7" s="74">
        <v>1</v>
      </c>
      <c r="K7" s="208" t="s">
        <v>49</v>
      </c>
      <c r="L7" s="359">
        <f>IF(ISERROR(VLOOKUP(K7,'KAYIT LİSTESİ'!$B$4:$H$1024,3,0)),"",(VLOOKUP(K7,'KAYIT LİSTESİ'!$B$4:$H$1024,3,0)))</f>
        <v>511</v>
      </c>
      <c r="M7" s="120">
        <f>IF(ISERROR(VLOOKUP(K7,'KAYIT LİSTESİ'!$B$4:$H$1024,4,0)),"",(VLOOKUP(K7,'KAYIT LİSTESİ'!$B$4:$H$1024,4,0)))</f>
        <v>35065</v>
      </c>
      <c r="N7" s="209" t="str">
        <f>IF(ISERROR(VLOOKUP(K7,'KAYIT LİSTESİ'!$B$4:$H$1024,5,0)),"",(VLOOKUP(K7,'KAYIT LİSTESİ'!$B$4:$H$1024,5,0)))</f>
        <v>MUSTAFA İNAN</v>
      </c>
      <c r="O7" s="209" t="str">
        <f>IF(ISERROR(VLOOKUP(K7,'KAYIT LİSTESİ'!$B$4:$H$1024,6,0)),"",(VLOOKUP(K7,'KAYIT LİSTESİ'!$B$4:$H$1024,6,0)))</f>
        <v>KOCAELİ-DARICA BELEDİYE EĞİTİM SPOR KULÜBÜ</v>
      </c>
      <c r="P7" s="121"/>
    </row>
    <row r="8" spans="1:16" ht="36.75" customHeight="1" x14ac:dyDescent="0.2">
      <c r="A8" s="74">
        <v>2</v>
      </c>
      <c r="B8" s="208" t="s">
        <v>195</v>
      </c>
      <c r="C8" s="359">
        <f>IF(ISERROR(VLOOKUP(B8,'KAYIT LİSTESİ'!$B$4:$H$1024,3,0)),"",(VLOOKUP(B8,'KAYIT LİSTESİ'!$B$4:$H$1024,3,0)))</f>
        <v>437</v>
      </c>
      <c r="D8" s="120">
        <f>IF(ISERROR(VLOOKUP(B8,'KAYIT LİSTESİ'!$B$4:$H$1024,4,0)),"",(VLOOKUP(B8,'KAYIT LİSTESİ'!$B$4:$H$1024,4,0)))</f>
        <v>31778</v>
      </c>
      <c r="E8" s="209" t="str">
        <f>IF(ISERROR(VLOOKUP(B8,'KAYIT LİSTESİ'!$B$4:$H$1024,5,0)),"",(VLOOKUP(B8,'KAYIT LİSTESİ'!$B$4:$H$1024,5,0)))</f>
        <v>CAN ERDİ KARA</v>
      </c>
      <c r="F8" s="209" t="str">
        <f>IF(ISERROR(VLOOKUP(B8,'KAYIT LİSTESİ'!$B$4:$H$1024,6,0)),"",(VLOOKUP(B8,'KAYIT LİSTESİ'!$B$4:$H$1024,6,0)))</f>
        <v>İZMİR-İZMİR BÜYÜKŞEHİR BELEDİYE SPOR KLUBÜ</v>
      </c>
      <c r="G8" s="121"/>
      <c r="H8" s="220"/>
      <c r="I8" s="74">
        <v>2</v>
      </c>
      <c r="J8" s="74">
        <v>2</v>
      </c>
      <c r="K8" s="208" t="s">
        <v>51</v>
      </c>
      <c r="L8" s="359">
        <f>IF(ISERROR(VLOOKUP(K8,'KAYIT LİSTESİ'!$B$4:$H$1024,3,0)),"",(VLOOKUP(K8,'KAYIT LİSTESİ'!$B$4:$H$1024,3,0)))</f>
        <v>439</v>
      </c>
      <c r="M8" s="120">
        <f>IF(ISERROR(VLOOKUP(K8,'KAYIT LİSTESİ'!$B$4:$H$1024,4,0)),"",(VLOOKUP(K8,'KAYIT LİSTESİ'!$B$4:$H$1024,4,0)))</f>
        <v>33604</v>
      </c>
      <c r="N8" s="209" t="str">
        <f>IF(ISERROR(VLOOKUP(K8,'KAYIT LİSTESİ'!$B$4:$H$1024,5,0)),"",(VLOOKUP(K8,'KAYIT LİSTESİ'!$B$4:$H$1024,5,0)))</f>
        <v>ORHAN ÖZDAĞIL</v>
      </c>
      <c r="O8" s="209" t="str">
        <f>IF(ISERROR(VLOOKUP(K8,'KAYIT LİSTESİ'!$B$4:$H$1024,6,0)),"",(VLOOKUP(K8,'KAYIT LİSTESİ'!$B$4:$H$1024,6,0)))</f>
        <v>İZMİR-İZMİR BÜYÜKŞEHİR BELEDİYE SPOR KLUBÜ</v>
      </c>
      <c r="P8" s="121"/>
    </row>
    <row r="9" spans="1:16" ht="36.75" customHeight="1" x14ac:dyDescent="0.2">
      <c r="A9" s="74">
        <v>3</v>
      </c>
      <c r="B9" s="208" t="s">
        <v>196</v>
      </c>
      <c r="C9" s="359">
        <f>IF(ISERROR(VLOOKUP(B9,'KAYIT LİSTESİ'!$B$4:$H$1024,3,0)),"",(VLOOKUP(B9,'KAYIT LİSTESİ'!$B$4:$H$1024,3,0)))</f>
        <v>420</v>
      </c>
      <c r="D9" s="120">
        <f>IF(ISERROR(VLOOKUP(B9,'KAYIT LİSTESİ'!$B$4:$H$1024,4,0)),"",(VLOOKUP(B9,'KAYIT LİSTESİ'!$B$4:$H$1024,4,0)))</f>
        <v>30133</v>
      </c>
      <c r="E9" s="209" t="str">
        <f>IF(ISERROR(VLOOKUP(B9,'KAYIT LİSTESİ'!$B$4:$H$1024,5,0)),"",(VLOOKUP(B9,'KAYIT LİSTESİ'!$B$4:$H$1024,5,0)))</f>
        <v>MUSTAFA DELİOĞLU</v>
      </c>
      <c r="F9" s="209" t="str">
        <f>IF(ISERROR(VLOOKUP(B9,'KAYIT LİSTESİ'!$B$4:$H$1024,6,0)),"",(VLOOKUP(B9,'KAYIT LİSTESİ'!$B$4:$H$1024,6,0)))</f>
        <v>İSTANBUL-GALATASARAY</v>
      </c>
      <c r="G9" s="121"/>
      <c r="H9" s="220"/>
      <c r="I9" s="74">
        <v>3</v>
      </c>
      <c r="J9" s="74">
        <v>3</v>
      </c>
      <c r="K9" s="208" t="s">
        <v>52</v>
      </c>
      <c r="L9" s="359">
        <f>IF(ISERROR(VLOOKUP(K9,'KAYIT LİSTESİ'!$B$4:$H$1024,3,0)),"",(VLOOKUP(K9,'KAYIT LİSTESİ'!$B$4:$H$1024,3,0)))</f>
        <v>422</v>
      </c>
      <c r="M9" s="120">
        <f>IF(ISERROR(VLOOKUP(K9,'KAYIT LİSTESİ'!$B$4:$H$1024,4,0)),"",(VLOOKUP(K9,'KAYIT LİSTESİ'!$B$4:$H$1024,4,0)))</f>
        <v>35183</v>
      </c>
      <c r="N9" s="209" t="str">
        <f>IF(ISERROR(VLOOKUP(K9,'KAYIT LİSTESİ'!$B$4:$H$1024,5,0)),"",(VLOOKUP(K9,'KAYIT LİSTESİ'!$B$4:$H$1024,5,0)))</f>
        <v>BATUHAN ALTINTAŞ</v>
      </c>
      <c r="O9" s="209" t="str">
        <f>IF(ISERROR(VLOOKUP(K9,'KAYIT LİSTESİ'!$B$4:$H$1024,6,0)),"",(VLOOKUP(K9,'KAYIT LİSTESİ'!$B$4:$H$1024,6,0)))</f>
        <v>İSTANBUL-GALATASARAY</v>
      </c>
      <c r="P9" s="121"/>
    </row>
    <row r="10" spans="1:16" ht="36.75" customHeight="1" x14ac:dyDescent="0.2">
      <c r="A10" s="74">
        <v>4</v>
      </c>
      <c r="B10" s="208" t="s">
        <v>197</v>
      </c>
      <c r="C10" s="359">
        <f>IF(ISERROR(VLOOKUP(B10,'KAYIT LİSTESİ'!$B$4:$H$1024,3,0)),"",(VLOOKUP(B10,'KAYIT LİSTESİ'!$B$4:$H$1024,3,0)))</f>
        <v>380</v>
      </c>
      <c r="D10" s="120">
        <f>IF(ISERROR(VLOOKUP(B10,'KAYIT LİSTESİ'!$B$4:$H$1024,4,0)),"",(VLOOKUP(B10,'KAYIT LİSTESİ'!$B$4:$H$1024,4,0)))</f>
        <v>33064</v>
      </c>
      <c r="E10" s="209" t="str">
        <f>IF(ISERROR(VLOOKUP(B10,'KAYIT LİSTESİ'!$B$4:$H$1024,5,0)),"",(VLOOKUP(B10,'KAYIT LİSTESİ'!$B$4:$H$1024,5,0)))</f>
        <v>İZZET SAFER</v>
      </c>
      <c r="F10" s="209" t="str">
        <f>IF(ISERROR(VLOOKUP(B10,'KAYIT LİSTESİ'!$B$4:$H$1024,6,0)),"",(VLOOKUP(B10,'KAYIT LİSTESİ'!$B$4:$H$1024,6,0)))</f>
        <v>İSTANBUL-ENKA SPOR KULÜBÜ</v>
      </c>
      <c r="G10" s="121"/>
      <c r="H10" s="220"/>
      <c r="I10" s="74">
        <v>4</v>
      </c>
      <c r="J10" s="74">
        <v>4</v>
      </c>
      <c r="K10" s="208" t="s">
        <v>53</v>
      </c>
      <c r="L10" s="359">
        <f>IF(ISERROR(VLOOKUP(K10,'KAYIT LİSTESİ'!$B$4:$H$1024,3,0)),"",(VLOOKUP(K10,'KAYIT LİSTESİ'!$B$4:$H$1024,3,0)))</f>
        <v>381</v>
      </c>
      <c r="M10" s="120">
        <f>IF(ISERROR(VLOOKUP(K10,'KAYIT LİSTESİ'!$B$4:$H$1024,4,0)),"",(VLOOKUP(K10,'KAYIT LİSTESİ'!$B$4:$H$1024,4,0)))</f>
        <v>33664</v>
      </c>
      <c r="N10" s="209" t="str">
        <f>IF(ISERROR(VLOOKUP(K10,'KAYIT LİSTESİ'!$B$4:$H$1024,5,0)),"",(VLOOKUP(K10,'KAYIT LİSTESİ'!$B$4:$H$1024,5,0)))</f>
        <v>HALİT KILIÇ</v>
      </c>
      <c r="O10" s="209" t="str">
        <f>IF(ISERROR(VLOOKUP(K10,'KAYIT LİSTESİ'!$B$4:$H$1024,6,0)),"",(VLOOKUP(K10,'KAYIT LİSTESİ'!$B$4:$H$1024,6,0)))</f>
        <v>İSTANBUL-ENKA SPOR KULÜBÜ</v>
      </c>
      <c r="P10" s="121"/>
    </row>
    <row r="11" spans="1:16" ht="36.75" customHeight="1" x14ac:dyDescent="0.2">
      <c r="A11" s="74">
        <v>5</v>
      </c>
      <c r="B11" s="208" t="s">
        <v>198</v>
      </c>
      <c r="C11" s="359">
        <f>IF(ISERROR(VLOOKUP(B11,'KAYIT LİSTESİ'!$B$4:$H$1024,3,0)),"",(VLOOKUP(B11,'KAYIT LİSTESİ'!$B$4:$H$1024,3,0)))</f>
        <v>399</v>
      </c>
      <c r="D11" s="120">
        <f>IF(ISERROR(VLOOKUP(B11,'KAYIT LİSTESİ'!$B$4:$H$1024,4,0)),"",(VLOOKUP(B11,'KAYIT LİSTESİ'!$B$4:$H$1024,4,0)))</f>
        <v>33018</v>
      </c>
      <c r="E11" s="209" t="str">
        <f>IF(ISERROR(VLOOKUP(B11,'KAYIT LİSTESİ'!$B$4:$H$1024,5,0)),"",(VLOOKUP(B11,'KAYIT LİSTESİ'!$B$4:$H$1024,5,0)))</f>
        <v>RAMİL GULİYEV</v>
      </c>
      <c r="F11" s="209" t="str">
        <f>IF(ISERROR(VLOOKUP(B11,'KAYIT LİSTESİ'!$B$4:$H$1024,6,0)),"",(VLOOKUP(B11,'KAYIT LİSTESİ'!$B$4:$H$1024,6,0)))</f>
        <v>İSTANBUL-FENERBAHÇE</v>
      </c>
      <c r="G11" s="121"/>
      <c r="H11" s="220"/>
      <c r="I11" s="74">
        <v>5</v>
      </c>
      <c r="J11" s="74">
        <v>5</v>
      </c>
      <c r="K11" s="208" t="s">
        <v>54</v>
      </c>
      <c r="L11" s="359">
        <f>IF(ISERROR(VLOOKUP(K11,'KAYIT LİSTESİ'!$B$4:$H$1024,3,0)),"",(VLOOKUP(K11,'KAYIT LİSTESİ'!$B$4:$H$1024,3,0)))</f>
        <v>400</v>
      </c>
      <c r="M11" s="120">
        <f>IF(ISERROR(VLOOKUP(K11,'KAYIT LİSTESİ'!$B$4:$H$1024,4,0)),"",(VLOOKUP(K11,'KAYIT LİSTESİ'!$B$4:$H$1024,4,0)))</f>
        <v>33433</v>
      </c>
      <c r="N11" s="209" t="str">
        <f>IF(ISERROR(VLOOKUP(K11,'KAYIT LİSTESİ'!$B$4:$H$1024,5,0)),"",(VLOOKUP(K11,'KAYIT LİSTESİ'!$B$4:$H$1024,5,0)))</f>
        <v>BUĞRAHAN KOCABEYOĞLU</v>
      </c>
      <c r="O11" s="209" t="str">
        <f>IF(ISERROR(VLOOKUP(K11,'KAYIT LİSTESİ'!$B$4:$H$1024,6,0)),"",(VLOOKUP(K11,'KAYIT LİSTESİ'!$B$4:$H$1024,6,0)))</f>
        <v>İSTANBUL-FENERBAHÇE</v>
      </c>
      <c r="P11" s="121"/>
    </row>
    <row r="12" spans="1:16" ht="36.75" customHeight="1" x14ac:dyDescent="0.2">
      <c r="A12" s="74">
        <v>6</v>
      </c>
      <c r="B12" s="208" t="s">
        <v>199</v>
      </c>
      <c r="C12" s="359">
        <f>IF(ISERROR(VLOOKUP(B12,'KAYIT LİSTESİ'!$B$4:$H$1024,3,0)),"",(VLOOKUP(B12,'KAYIT LİSTESİ'!$B$4:$H$1024,3,0)))</f>
        <v>453</v>
      </c>
      <c r="D12" s="120">
        <f>IF(ISERROR(VLOOKUP(B12,'KAYIT LİSTESİ'!$B$4:$H$1024,4,0)),"",(VLOOKUP(B12,'KAYIT LİSTESİ'!$B$4:$H$1024,4,0)))</f>
        <v>35681</v>
      </c>
      <c r="E12" s="209" t="str">
        <f>IF(ISERROR(VLOOKUP(B12,'KAYIT LİSTESİ'!$B$4:$H$1024,5,0)),"",(VLOOKUP(B12,'KAYIT LİSTESİ'!$B$4:$H$1024,5,0)))</f>
        <v>ONURCAN SEYHAN</v>
      </c>
      <c r="F12" s="209" t="str">
        <f>IF(ISERROR(VLOOKUP(B12,'KAYIT LİSTESİ'!$B$4:$H$1024,6,0)),"",(VLOOKUP(B12,'KAYIT LİSTESİ'!$B$4:$H$1024,6,0)))</f>
        <v>KOCAELİ BÜYÜKŞEHİR BELEDİYE KAĞITSPOR KULÜBÜ</v>
      </c>
      <c r="G12" s="121"/>
      <c r="H12" s="220"/>
      <c r="I12" s="74">
        <v>6</v>
      </c>
      <c r="J12" s="74">
        <v>6</v>
      </c>
      <c r="K12" s="208" t="s">
        <v>55</v>
      </c>
      <c r="L12" s="359">
        <f>IF(ISERROR(VLOOKUP(K12,'KAYIT LİSTESİ'!$B$4:$H$1024,3,0)),"",(VLOOKUP(K12,'KAYIT LİSTESİ'!$B$4:$H$1024,3,0)))</f>
        <v>454</v>
      </c>
      <c r="M12" s="120">
        <f>IF(ISERROR(VLOOKUP(K12,'KAYIT LİSTESİ'!$B$4:$H$1024,4,0)),"",(VLOOKUP(K12,'KAYIT LİSTESİ'!$B$4:$H$1024,4,0)))</f>
        <v>35739</v>
      </c>
      <c r="N12" s="209" t="str">
        <f>IF(ISERROR(VLOOKUP(K12,'KAYIT LİSTESİ'!$B$4:$H$1024,5,0)),"",(VLOOKUP(K12,'KAYIT LİSTESİ'!$B$4:$H$1024,5,0)))</f>
        <v>MUSTAFA YILMAZ</v>
      </c>
      <c r="O12" s="209" t="str">
        <f>IF(ISERROR(VLOOKUP(K12,'KAYIT LİSTESİ'!$B$4:$H$1024,6,0)),"",(VLOOKUP(K12,'KAYIT LİSTESİ'!$B$4:$H$1024,6,0)))</f>
        <v>KOCAELİ BÜYÜKŞEHİR BELEDİYE KAĞITSPOR KULÜBÜ</v>
      </c>
      <c r="P12" s="121"/>
    </row>
    <row r="13" spans="1:16" ht="36.75" customHeight="1" x14ac:dyDescent="0.2">
      <c r="A13" s="74">
        <v>7</v>
      </c>
      <c r="B13" s="208" t="s">
        <v>200</v>
      </c>
      <c r="C13" s="359">
        <f>IF(ISERROR(VLOOKUP(B13,'KAYIT LİSTESİ'!$B$4:$H$1024,3,0)),"",(VLOOKUP(B13,'KAYIT LİSTESİ'!$B$4:$H$1024,3,0)))</f>
        <v>487</v>
      </c>
      <c r="D13" s="120">
        <f>IF(ISERROR(VLOOKUP(B13,'KAYIT LİSTESİ'!$B$4:$H$1024,4,0)),"",(VLOOKUP(B13,'KAYIT LİSTESİ'!$B$4:$H$1024,4,0)))</f>
        <v>35490</v>
      </c>
      <c r="E13" s="209" t="str">
        <f>IF(ISERROR(VLOOKUP(B13,'KAYIT LİSTESİ'!$B$4:$H$1024,5,0)),"",(VLOOKUP(B13,'KAYIT LİSTESİ'!$B$4:$H$1024,5,0)))</f>
        <v>EGEMEN BARIN</v>
      </c>
      <c r="F13" s="209" t="str">
        <f>IF(ISERROR(VLOOKUP(B13,'KAYIT LİSTESİ'!$B$4:$H$1024,6,0)),"",(VLOOKUP(B13,'KAYIT LİSTESİ'!$B$4:$H$1024,6,0)))</f>
        <v>ANKARA-EGO SPOR</v>
      </c>
      <c r="G13" s="121"/>
      <c r="H13" s="220"/>
      <c r="I13" s="74">
        <v>7</v>
      </c>
      <c r="J13" s="74">
        <v>7</v>
      </c>
      <c r="K13" s="208" t="s">
        <v>492</v>
      </c>
      <c r="L13" s="359">
        <f>IF(ISERROR(VLOOKUP(K13,'KAYIT LİSTESİ'!$B$4:$H$1024,3,0)),"",(VLOOKUP(K13,'KAYIT LİSTESİ'!$B$4:$H$1024,3,0)))</f>
        <v>489</v>
      </c>
      <c r="M13" s="120">
        <f>IF(ISERROR(VLOOKUP(K13,'KAYIT LİSTESİ'!$B$4:$H$1024,4,0)),"",(VLOOKUP(K13,'KAYIT LİSTESİ'!$B$4:$H$1024,4,0)))</f>
        <v>32888</v>
      </c>
      <c r="N13" s="209" t="str">
        <f>IF(ISERROR(VLOOKUP(K13,'KAYIT LİSTESİ'!$B$4:$H$1024,5,0)),"",(VLOOKUP(K13,'KAYIT LİSTESİ'!$B$4:$H$1024,5,0)))</f>
        <v>YÜSEYİN YAĞLI</v>
      </c>
      <c r="O13" s="209" t="str">
        <f>IF(ISERROR(VLOOKUP(K13,'KAYIT LİSTESİ'!$B$4:$H$1024,6,0)),"",(VLOOKUP(K13,'KAYIT LİSTESİ'!$B$4:$H$1024,6,0)))</f>
        <v>ANKARA-EGO SPOR</v>
      </c>
      <c r="P13" s="121"/>
    </row>
    <row r="14" spans="1:16" ht="36.75" customHeight="1" x14ac:dyDescent="0.2">
      <c r="A14" s="74">
        <v>8</v>
      </c>
      <c r="B14" s="208" t="s">
        <v>201</v>
      </c>
      <c r="C14" s="359">
        <f>IF(ISERROR(VLOOKUP(B14,'KAYIT LİSTESİ'!$B$4:$H$1024,3,0)),"",(VLOOKUP(B14,'KAYIT LİSTESİ'!$B$4:$H$1024,3,0)))</f>
        <v>468</v>
      </c>
      <c r="D14" s="120">
        <f>IF(ISERROR(VLOOKUP(B14,'KAYIT LİSTESİ'!$B$4:$H$1024,4,0)),"",(VLOOKUP(B14,'KAYIT LİSTESİ'!$B$4:$H$1024,4,0)))</f>
        <v>35350</v>
      </c>
      <c r="E14" s="209" t="str">
        <f>IF(ISERROR(VLOOKUP(B14,'KAYIT LİSTESİ'!$B$4:$H$1024,5,0)),"",(VLOOKUP(B14,'KAYIT LİSTESİ'!$B$4:$H$1024,5,0)))</f>
        <v>MİKTAT KAYA</v>
      </c>
      <c r="F14" s="209" t="str">
        <f>IF(ISERROR(VLOOKUP(B14,'KAYIT LİSTESİ'!$B$4:$H$1024,6,0)),"",(VLOOKUP(B14,'KAYIT LİSTESİ'!$B$4:$H$1024,6,0)))</f>
        <v>MERSİN-MESKİSPOR</v>
      </c>
      <c r="G14" s="121"/>
      <c r="H14" s="220"/>
      <c r="I14" s="74">
        <v>8</v>
      </c>
      <c r="J14" s="74">
        <v>8</v>
      </c>
      <c r="K14" s="208" t="s">
        <v>493</v>
      </c>
      <c r="L14" s="359">
        <f>IF(ISERROR(VLOOKUP(K14,'KAYIT LİSTESİ'!$B$4:$H$1024,3,0)),"",(VLOOKUP(K14,'KAYIT LİSTESİ'!$B$4:$H$1024,3,0)))</f>
        <v>469</v>
      </c>
      <c r="M14" s="120">
        <f>IF(ISERROR(VLOOKUP(K14,'KAYIT LİSTESİ'!$B$4:$H$1024,4,0)),"",(VLOOKUP(K14,'KAYIT LİSTESİ'!$B$4:$H$1024,4,0)))</f>
        <v>34682</v>
      </c>
      <c r="N14" s="209" t="str">
        <f>IF(ISERROR(VLOOKUP(K14,'KAYIT LİSTESİ'!$B$4:$H$1024,5,0)),"",(VLOOKUP(K14,'KAYIT LİSTESİ'!$B$4:$H$1024,5,0)))</f>
        <v>MUSA SAYDAM</v>
      </c>
      <c r="O14" s="209" t="str">
        <f>IF(ISERROR(VLOOKUP(K14,'KAYIT LİSTESİ'!$B$4:$H$1024,6,0)),"",(VLOOKUP(K14,'KAYIT LİSTESİ'!$B$4:$H$1024,6,0)))</f>
        <v>MERSİN-MESKİSPOR</v>
      </c>
      <c r="P14" s="121"/>
    </row>
    <row r="15" spans="1:16" ht="36.75" customHeight="1" x14ac:dyDescent="0.3">
      <c r="A15" s="918" t="s">
        <v>628</v>
      </c>
      <c r="B15" s="918"/>
      <c r="C15" s="918"/>
      <c r="D15" s="918"/>
      <c r="E15" s="918"/>
      <c r="F15" s="918"/>
      <c r="G15" s="918"/>
      <c r="H15" s="221"/>
      <c r="J15" s="913" t="s">
        <v>294</v>
      </c>
      <c r="K15" s="913"/>
      <c r="L15" s="913"/>
      <c r="M15" s="913"/>
      <c r="N15" s="913"/>
      <c r="O15" s="913"/>
      <c r="P15" s="913"/>
    </row>
    <row r="16" spans="1:16" ht="36.75" customHeight="1" x14ac:dyDescent="0.2">
      <c r="A16" s="916" t="s">
        <v>15</v>
      </c>
      <c r="B16" s="917"/>
      <c r="C16" s="917"/>
      <c r="D16" s="917"/>
      <c r="E16" s="917"/>
      <c r="F16" s="917"/>
      <c r="G16" s="917"/>
      <c r="H16" s="222"/>
      <c r="J16" s="908" t="s">
        <v>6</v>
      </c>
      <c r="K16" s="914"/>
      <c r="L16" s="908" t="s">
        <v>99</v>
      </c>
      <c r="M16" s="908" t="s">
        <v>20</v>
      </c>
      <c r="N16" s="908" t="s">
        <v>7</v>
      </c>
      <c r="O16" s="908" t="s">
        <v>939</v>
      </c>
      <c r="P16" s="908" t="s">
        <v>293</v>
      </c>
    </row>
    <row r="17" spans="1:16" ht="36.75" customHeight="1" x14ac:dyDescent="0.2">
      <c r="A17" s="198" t="s">
        <v>11</v>
      </c>
      <c r="B17" s="198" t="s">
        <v>101</v>
      </c>
      <c r="C17" s="198" t="s">
        <v>100</v>
      </c>
      <c r="D17" s="199" t="s">
        <v>12</v>
      </c>
      <c r="E17" s="200" t="s">
        <v>13</v>
      </c>
      <c r="F17" s="200" t="s">
        <v>1314</v>
      </c>
      <c r="G17" s="198" t="s">
        <v>293</v>
      </c>
      <c r="H17" s="223"/>
      <c r="J17" s="909"/>
      <c r="K17" s="914"/>
      <c r="L17" s="909"/>
      <c r="M17" s="909"/>
      <c r="N17" s="909"/>
      <c r="O17" s="909"/>
      <c r="P17" s="909"/>
    </row>
    <row r="18" spans="1:16" ht="36.75" customHeight="1" x14ac:dyDescent="0.2">
      <c r="A18" s="23">
        <v>1</v>
      </c>
      <c r="B18" s="24" t="s">
        <v>1051</v>
      </c>
      <c r="C18" s="360">
        <f>IF(ISERROR(VLOOKUP(B18,'KAYIT LİSTESİ'!$B$4:$H$1024,3,0)),"",(VLOOKUP(B18,'KAYIT LİSTESİ'!$B$4:$H$1024,3,0)))</f>
        <v>515</v>
      </c>
      <c r="D18" s="26">
        <f>IF(ISERROR(VLOOKUP(B18,'KAYIT LİSTESİ'!$B$4:$H$1024,4,0)),"",(VLOOKUP(B18,'KAYIT LİSTESİ'!$B$4:$H$1024,4,0)))</f>
        <v>35065</v>
      </c>
      <c r="E18" s="52" t="str">
        <f>IF(ISERROR(VLOOKUP(B18,'KAYIT LİSTESİ'!$B$4:$H$1024,5,0)),"",(VLOOKUP(B18,'KAYIT LİSTESİ'!$B$4:$H$1024,5,0)))</f>
        <v>HÜSEYİN KILIÇ</v>
      </c>
      <c r="F18" s="52" t="str">
        <f>IF(ISERROR(VLOOKUP(B18,'KAYIT LİSTESİ'!$B$4:$H$1024,6,0)),"",(VLOOKUP(B18,'KAYIT LİSTESİ'!$B$4:$H$1024,6,0)))</f>
        <v>KOCAELİ-DARICA BELEDİYE EĞİTİM SPOR KULÜBÜ</v>
      </c>
      <c r="G18" s="27"/>
      <c r="H18" s="224"/>
      <c r="J18" s="74">
        <v>1</v>
      </c>
      <c r="K18" s="208" t="s">
        <v>557</v>
      </c>
      <c r="L18" s="361">
        <f>IF(ISERROR(VLOOKUP(K18,'KAYIT LİSTESİ'!$B$4:$H$1024,3,0)),"",(VLOOKUP(K18,'KAYIT LİSTESİ'!$B$4:$H$1024,3,0)))</f>
        <v>477</v>
      </c>
      <c r="M18" s="210">
        <f>IF(ISERROR(VLOOKUP(K18,'KAYIT LİSTESİ'!$B$4:$H$1024,4,0)),"",(VLOOKUP(K18,'KAYIT LİSTESİ'!$B$4:$H$1024,4,0)))</f>
        <v>34537</v>
      </c>
      <c r="N18" s="229" t="str">
        <f>IF(ISERROR(VLOOKUP(K18,'KAYIT LİSTESİ'!$B$4:$H$1024,5,0)),"",(VLOOKUP(K18,'KAYIT LİSTESİ'!$B$4:$H$1024,5,0)))</f>
        <v>ÖZDENİZ AKKUŞ</v>
      </c>
      <c r="O18" s="229" t="str">
        <f>IF(ISERROR(VLOOKUP(K18,'KAYIT LİSTESİ'!$B$4:$H$1024,6,0)),"",(VLOOKUP(K18,'KAYIT LİSTESİ'!$B$4:$H$1024,6,0)))</f>
        <v>MERSİN-MESKİSPOR</v>
      </c>
      <c r="P18" s="211"/>
    </row>
    <row r="19" spans="1:16" ht="36.75" customHeight="1" x14ac:dyDescent="0.2">
      <c r="A19" s="23">
        <v>2</v>
      </c>
      <c r="B19" s="24" t="s">
        <v>1052</v>
      </c>
      <c r="C19" s="360">
        <f>IF(ISERROR(VLOOKUP(B19,'KAYIT LİSTESİ'!$B$4:$H$1024,3,0)),"",(VLOOKUP(B19,'KAYIT LİSTESİ'!$B$4:$H$1024,3,0)))</f>
        <v>442</v>
      </c>
      <c r="D19" s="26">
        <f>IF(ISERROR(VLOOKUP(B19,'KAYIT LİSTESİ'!$B$4:$H$1024,4,0)),"",(VLOOKUP(B19,'KAYIT LİSTESİ'!$B$4:$H$1024,4,0)))</f>
        <v>34335</v>
      </c>
      <c r="E19" s="52" t="str">
        <f>IF(ISERROR(VLOOKUP(B19,'KAYIT LİSTESİ'!$B$4:$H$1024,5,0)),"",(VLOOKUP(B19,'KAYIT LİSTESİ'!$B$4:$H$1024,5,0)))</f>
        <v>KÜRŞAT DAĞDELEN</v>
      </c>
      <c r="F19" s="52" t="str">
        <f>IF(ISERROR(VLOOKUP(B19,'KAYIT LİSTESİ'!$B$4:$H$1024,6,0)),"",(VLOOKUP(B19,'KAYIT LİSTESİ'!$B$4:$H$1024,6,0)))</f>
        <v>İZMİR-İZMİR BÜYÜKŞEHİR BELEDİYE SPOR KLUBÜ</v>
      </c>
      <c r="G19" s="27"/>
      <c r="H19" s="224"/>
      <c r="J19" s="74">
        <v>2</v>
      </c>
      <c r="K19" s="208" t="s">
        <v>558</v>
      </c>
      <c r="L19" s="361">
        <f>IF(ISERROR(VLOOKUP(K19,'KAYIT LİSTESİ'!$B$4:$H$1024,3,0)),"",(VLOOKUP(K19,'KAYIT LİSTESİ'!$B$4:$H$1024,3,0)))</f>
        <v>518</v>
      </c>
      <c r="M19" s="210">
        <f>IF(ISERROR(VLOOKUP(K19,'KAYIT LİSTESİ'!$B$4:$H$1024,4,0)),"",(VLOOKUP(K19,'KAYIT LİSTESİ'!$B$4:$H$1024,4,0)))</f>
        <v>35065</v>
      </c>
      <c r="N19" s="229" t="str">
        <f>IF(ISERROR(VLOOKUP(K19,'KAYIT LİSTESİ'!$B$4:$H$1024,5,0)),"",(VLOOKUP(K19,'KAYIT LİSTESİ'!$B$4:$H$1024,5,0)))</f>
        <v>TUNAHAN DURMAZ</v>
      </c>
      <c r="O19" s="229" t="str">
        <f>IF(ISERROR(VLOOKUP(K19,'KAYIT LİSTESİ'!$B$4:$H$1024,6,0)),"",(VLOOKUP(K19,'KAYIT LİSTESİ'!$B$4:$H$1024,6,0)))</f>
        <v>KOCAELİ-DARICA BELEDİYE EĞİTİM SPOR KULÜBÜ</v>
      </c>
      <c r="P19" s="211"/>
    </row>
    <row r="20" spans="1:16" ht="36.75" customHeight="1" x14ac:dyDescent="0.2">
      <c r="A20" s="23">
        <v>3</v>
      </c>
      <c r="B20" s="24" t="s">
        <v>1053</v>
      </c>
      <c r="C20" s="360">
        <f>IF(ISERROR(VLOOKUP(B20,'KAYIT LİSTESİ'!$B$4:$H$1024,3,0)),"",(VLOOKUP(B20,'KAYIT LİSTESİ'!$B$4:$H$1024,3,0)))</f>
        <v>426</v>
      </c>
      <c r="D20" s="26">
        <f>IF(ISERROR(VLOOKUP(B20,'KAYIT LİSTESİ'!$B$4:$H$1024,4,0)),"",(VLOOKUP(B20,'KAYIT LİSTESİ'!$B$4:$H$1024,4,0)))</f>
        <v>34616</v>
      </c>
      <c r="E20" s="52" t="str">
        <f>IF(ISERROR(VLOOKUP(B20,'KAYIT LİSTESİ'!$B$4:$H$1024,5,0)),"",(VLOOKUP(B20,'KAYIT LİSTESİ'!$B$4:$H$1024,5,0)))</f>
        <v>MUSTAFA YILMAZ</v>
      </c>
      <c r="F20" s="52" t="str">
        <f>IF(ISERROR(VLOOKUP(B20,'KAYIT LİSTESİ'!$B$4:$H$1024,6,0)),"",(VLOOKUP(B20,'KAYIT LİSTESİ'!$B$4:$H$1024,6,0)))</f>
        <v>İSTANBUL-GALATASARAY</v>
      </c>
      <c r="G20" s="27"/>
      <c r="H20" s="224"/>
      <c r="J20" s="74">
        <v>3</v>
      </c>
      <c r="K20" s="208" t="s">
        <v>559</v>
      </c>
      <c r="L20" s="361">
        <f>IF(ISERROR(VLOOKUP(K20,'KAYIT LİSTESİ'!$B$4:$H$1024,3,0)),"",(VLOOKUP(K20,'KAYIT LİSTESİ'!$B$4:$H$1024,3,0)))</f>
        <v>497</v>
      </c>
      <c r="M20" s="210">
        <f>IF(ISERROR(VLOOKUP(K20,'KAYIT LİSTESİ'!$B$4:$H$1024,4,0)),"",(VLOOKUP(K20,'KAYIT LİSTESİ'!$B$4:$H$1024,4,0)))</f>
        <v>35080</v>
      </c>
      <c r="N20" s="229" t="str">
        <f>IF(ISERROR(VLOOKUP(K20,'KAYIT LİSTESİ'!$B$4:$H$1024,5,0)),"",(VLOOKUP(K20,'KAYIT LİSTESİ'!$B$4:$H$1024,5,0)))</f>
        <v>MUSTAFA MERT KEPİÇ</v>
      </c>
      <c r="O20" s="229" t="str">
        <f>IF(ISERROR(VLOOKUP(K20,'KAYIT LİSTESİ'!$B$4:$H$1024,6,0)),"",(VLOOKUP(K20,'KAYIT LİSTESİ'!$B$4:$H$1024,6,0)))</f>
        <v>ANKARA-EGO SPOR</v>
      </c>
      <c r="P20" s="211"/>
    </row>
    <row r="21" spans="1:16" ht="36.75" customHeight="1" x14ac:dyDescent="0.2">
      <c r="A21" s="23">
        <v>4</v>
      </c>
      <c r="B21" s="24" t="s">
        <v>1054</v>
      </c>
      <c r="C21" s="360">
        <f>IF(ISERROR(VLOOKUP(B21,'KAYIT LİSTESİ'!$B$4:$H$1024,3,0)),"",(VLOOKUP(B21,'KAYIT LİSTESİ'!$B$4:$H$1024,3,0)))</f>
        <v>384</v>
      </c>
      <c r="D21" s="26">
        <f>IF(ISERROR(VLOOKUP(B21,'KAYIT LİSTESİ'!$B$4:$H$1024,4,0)),"",(VLOOKUP(B21,'KAYIT LİSTESİ'!$B$4:$H$1024,4,0)))</f>
        <v>32225</v>
      </c>
      <c r="E21" s="52" t="str">
        <f>IF(ISERROR(VLOOKUP(B21,'KAYIT LİSTESİ'!$B$4:$H$1024,5,0)),"",(VLOOKUP(B21,'KAYIT LİSTESİ'!$B$4:$H$1024,5,0)))</f>
        <v>MUSTAFA GÜNEŞ</v>
      </c>
      <c r="F21" s="52" t="str">
        <f>IF(ISERROR(VLOOKUP(B21,'KAYIT LİSTESİ'!$B$4:$H$1024,6,0)),"",(VLOOKUP(B21,'KAYIT LİSTESİ'!$B$4:$H$1024,6,0)))</f>
        <v>İSTANBUL-ENKA SPOR KULÜBÜ</v>
      </c>
      <c r="G21" s="27"/>
      <c r="H21" s="224"/>
      <c r="J21" s="74">
        <v>4</v>
      </c>
      <c r="K21" s="208" t="s">
        <v>560</v>
      </c>
      <c r="L21" s="361">
        <f>IF(ISERROR(VLOOKUP(K21,'KAYIT LİSTESİ'!$B$4:$H$1024,3,0)),"",(VLOOKUP(K21,'KAYIT LİSTESİ'!$B$4:$H$1024,3,0)))</f>
        <v>447</v>
      </c>
      <c r="M21" s="210">
        <f>IF(ISERROR(VLOOKUP(K21,'KAYIT LİSTESİ'!$B$4:$H$1024,4,0)),"",(VLOOKUP(K21,'KAYIT LİSTESİ'!$B$4:$H$1024,4,0)))</f>
        <v>34664</v>
      </c>
      <c r="N21" s="229" t="str">
        <f>IF(ISERROR(VLOOKUP(K21,'KAYIT LİSTESİ'!$B$4:$H$1024,5,0)),"",(VLOOKUP(K21,'KAYIT LİSTESİ'!$B$4:$H$1024,5,0)))</f>
        <v>ALP GÜNEŞ</v>
      </c>
      <c r="O21" s="229" t="str">
        <f>IF(ISERROR(VLOOKUP(K21,'KAYIT LİSTESİ'!$B$4:$H$1024,6,0)),"",(VLOOKUP(K21,'KAYIT LİSTESİ'!$B$4:$H$1024,6,0)))</f>
        <v>İZMİR-İZMİR BÜYÜKŞEHİR BELEDİYE SPOR KLUBÜ</v>
      </c>
      <c r="P21" s="211"/>
    </row>
    <row r="22" spans="1:16" ht="36.75" customHeight="1" x14ac:dyDescent="0.2">
      <c r="A22" s="23">
        <v>5</v>
      </c>
      <c r="B22" s="24" t="s">
        <v>1055</v>
      </c>
      <c r="C22" s="360">
        <f>IF(ISERROR(VLOOKUP(B22,'KAYIT LİSTESİ'!$B$4:$H$1024,3,0)),"",(VLOOKUP(B22,'KAYIT LİSTESİ'!$B$4:$H$1024,3,0)))</f>
        <v>403</v>
      </c>
      <c r="D22" s="26">
        <f>IF(ISERROR(VLOOKUP(B22,'KAYIT LİSTESİ'!$B$4:$H$1024,4,0)),"",(VLOOKUP(B22,'KAYIT LİSTESİ'!$B$4:$H$1024,4,0)))</f>
        <v>32046</v>
      </c>
      <c r="E22" s="52" t="str">
        <f>IF(ISERROR(VLOOKUP(B22,'KAYIT LİSTESİ'!$B$4:$H$1024,5,0)),"",(VLOOKUP(B22,'KAYIT LİSTESİ'!$B$4:$H$1024,5,0)))</f>
        <v>OKTAY GÜNEŞ</v>
      </c>
      <c r="F22" s="52" t="str">
        <f>IF(ISERROR(VLOOKUP(B22,'KAYIT LİSTESİ'!$B$4:$H$1024,6,0)),"",(VLOOKUP(B22,'KAYIT LİSTESİ'!$B$4:$H$1024,6,0)))</f>
        <v>İSTANBUL-FENERBAHÇE</v>
      </c>
      <c r="G22" s="27"/>
      <c r="H22" s="224"/>
      <c r="J22" s="74">
        <v>5</v>
      </c>
      <c r="K22" s="208" t="s">
        <v>561</v>
      </c>
      <c r="L22" s="361">
        <f>IF(ISERROR(VLOOKUP(K22,'KAYIT LİSTESİ'!$B$4:$H$1024,3,0)),"",(VLOOKUP(K22,'KAYIT LİSTESİ'!$B$4:$H$1024,3,0)))</f>
        <v>458</v>
      </c>
      <c r="M22" s="210">
        <f>IF(ISERROR(VLOOKUP(K22,'KAYIT LİSTESİ'!$B$4:$H$1024,4,0)),"",(VLOOKUP(K22,'KAYIT LİSTESİ'!$B$4:$H$1024,4,0)))</f>
        <v>33750</v>
      </c>
      <c r="N22" s="229" t="str">
        <f>IF(ISERROR(VLOOKUP(K22,'KAYIT LİSTESİ'!$B$4:$H$1024,5,0)),"",(VLOOKUP(K22,'KAYIT LİSTESİ'!$B$4:$H$1024,5,0)))</f>
        <v>YUSUF PEHLEVAN</v>
      </c>
      <c r="O22" s="229" t="str">
        <f>IF(ISERROR(VLOOKUP(K22,'KAYIT LİSTESİ'!$B$4:$H$1024,6,0)),"",(VLOOKUP(K22,'KAYIT LİSTESİ'!$B$4:$H$1024,6,0)))</f>
        <v>KOCAELİ BÜYÜKŞEHİR BELEDİYE KAĞITSPOR KULÜBÜ</v>
      </c>
      <c r="P22" s="211"/>
    </row>
    <row r="23" spans="1:16" ht="36.75" customHeight="1" x14ac:dyDescent="0.2">
      <c r="A23" s="23">
        <v>6</v>
      </c>
      <c r="B23" s="24" t="s">
        <v>1056</v>
      </c>
      <c r="C23" s="360">
        <f>IF(ISERROR(VLOOKUP(B23,'KAYIT LİSTESİ'!$B$4:$H$1024,3,0)),"",(VLOOKUP(B23,'KAYIT LİSTESİ'!$B$4:$H$1024,3,0)))</f>
        <v>458</v>
      </c>
      <c r="D23" s="26">
        <f>IF(ISERROR(VLOOKUP(B23,'KAYIT LİSTESİ'!$B$4:$H$1024,4,0)),"",(VLOOKUP(B23,'KAYIT LİSTESİ'!$B$4:$H$1024,4,0)))</f>
        <v>33750</v>
      </c>
      <c r="E23" s="52" t="str">
        <f>IF(ISERROR(VLOOKUP(B23,'KAYIT LİSTESİ'!$B$4:$H$1024,5,0)),"",(VLOOKUP(B23,'KAYIT LİSTESİ'!$B$4:$H$1024,5,0)))</f>
        <v>YUSUF PEHLEVAN</v>
      </c>
      <c r="F23" s="52" t="str">
        <f>IF(ISERROR(VLOOKUP(B23,'KAYIT LİSTESİ'!$B$4:$H$1024,6,0)),"",(VLOOKUP(B23,'KAYIT LİSTESİ'!$B$4:$H$1024,6,0)))</f>
        <v>KOCAELİ BÜYÜKŞEHİR BELEDİYE KAĞITSPOR KULÜBÜ</v>
      </c>
      <c r="G23" s="27"/>
      <c r="H23" s="224"/>
      <c r="J23" s="74">
        <v>6</v>
      </c>
      <c r="K23" s="208" t="s">
        <v>562</v>
      </c>
      <c r="L23" s="361">
        <f>IF(ISERROR(VLOOKUP(K23,'KAYIT LİSTESİ'!$B$4:$H$1024,3,0)),"",(VLOOKUP(K23,'KAYIT LİSTESİ'!$B$4:$H$1024,3,0)))</f>
        <v>431</v>
      </c>
      <c r="M23" s="210">
        <f>IF(ISERROR(VLOOKUP(K23,'KAYIT LİSTESİ'!$B$4:$H$1024,4,0)),"",(VLOOKUP(K23,'KAYIT LİSTESİ'!$B$4:$H$1024,4,0)))</f>
        <v>33970</v>
      </c>
      <c r="N23" s="229" t="str">
        <f>IF(ISERROR(VLOOKUP(K23,'KAYIT LİSTESİ'!$B$4:$H$1024,5,0)),"",(VLOOKUP(K23,'KAYIT LİSTESİ'!$B$4:$H$1024,5,0)))</f>
        <v>ŞEHABETTIN KARABULUT</v>
      </c>
      <c r="O23" s="229" t="str">
        <f>IF(ISERROR(VLOOKUP(K23,'KAYIT LİSTESİ'!$B$4:$H$1024,6,0)),"",(VLOOKUP(K23,'KAYIT LİSTESİ'!$B$4:$H$1024,6,0)))</f>
        <v>İSTANBUL-GALATASARAY</v>
      </c>
      <c r="P23" s="211"/>
    </row>
    <row r="24" spans="1:16" ht="36.75" customHeight="1" x14ac:dyDescent="0.2">
      <c r="A24" s="23">
        <v>7</v>
      </c>
      <c r="B24" s="24" t="s">
        <v>1057</v>
      </c>
      <c r="C24" s="360">
        <f>IF(ISERROR(VLOOKUP(B24,'KAYIT LİSTESİ'!$B$4:$H$1024,3,0)),"",(VLOOKUP(B24,'KAYIT LİSTESİ'!$B$4:$H$1024,3,0)))</f>
        <v>493</v>
      </c>
      <c r="D24" s="26">
        <f>IF(ISERROR(VLOOKUP(B24,'KAYIT LİSTESİ'!$B$4:$H$1024,4,0)),"",(VLOOKUP(B24,'KAYIT LİSTESİ'!$B$4:$H$1024,4,0)))</f>
        <v>34436</v>
      </c>
      <c r="E24" s="52" t="str">
        <f>IF(ISERROR(VLOOKUP(B24,'KAYIT LİSTESİ'!$B$4:$H$1024,5,0)),"",(VLOOKUP(B24,'KAYIT LİSTESİ'!$B$4:$H$1024,5,0)))</f>
        <v>CAN YILDIRIM</v>
      </c>
      <c r="F24" s="52" t="str">
        <f>IF(ISERROR(VLOOKUP(B24,'KAYIT LİSTESİ'!$B$4:$H$1024,6,0)),"",(VLOOKUP(B24,'KAYIT LİSTESİ'!$B$4:$H$1024,6,0)))</f>
        <v>ANKARA-EGO SPOR</v>
      </c>
      <c r="G24" s="27"/>
      <c r="H24" s="224"/>
      <c r="J24" s="74">
        <v>7</v>
      </c>
      <c r="K24" s="208" t="s">
        <v>563</v>
      </c>
      <c r="L24" s="361">
        <f>IF(ISERROR(VLOOKUP(K24,'KAYIT LİSTESİ'!$B$4:$H$1024,3,0)),"",(VLOOKUP(K24,'KAYIT LİSTESİ'!$B$4:$H$1024,3,0)))</f>
        <v>407</v>
      </c>
      <c r="M24" s="210">
        <f>IF(ISERROR(VLOOKUP(K24,'KAYIT LİSTESİ'!$B$4:$H$1024,4,0)),"",(VLOOKUP(K24,'KAYIT LİSTESİ'!$B$4:$H$1024,4,0)))</f>
        <v>34707</v>
      </c>
      <c r="N24" s="229" t="str">
        <f>IF(ISERROR(VLOOKUP(K24,'KAYIT LİSTESİ'!$B$4:$H$1024,5,0)),"",(VLOOKUP(K24,'KAYIT LİSTESİ'!$B$4:$H$1024,5,0)))</f>
        <v>H.İBRAHİM SAĞLAM</v>
      </c>
      <c r="O24" s="229" t="str">
        <f>IF(ISERROR(VLOOKUP(K24,'KAYIT LİSTESİ'!$B$4:$H$1024,6,0)),"",(VLOOKUP(K24,'KAYIT LİSTESİ'!$B$4:$H$1024,6,0)))</f>
        <v>İSTANBUL-FENERBAHÇE</v>
      </c>
      <c r="P24" s="211"/>
    </row>
    <row r="25" spans="1:16" ht="36.75" customHeight="1" x14ac:dyDescent="0.2">
      <c r="A25" s="23">
        <v>8</v>
      </c>
      <c r="B25" s="24" t="s">
        <v>1058</v>
      </c>
      <c r="C25" s="360">
        <f>IF(ISERROR(VLOOKUP(B25,'KAYIT LİSTESİ'!$B$4:$H$1024,3,0)),"",(VLOOKUP(B25,'KAYIT LİSTESİ'!$B$4:$H$1024,3,0)))</f>
        <v>473</v>
      </c>
      <c r="D25" s="26">
        <f>IF(ISERROR(VLOOKUP(B25,'KAYIT LİSTESİ'!$B$4:$H$1024,4,0)),"",(VLOOKUP(B25,'KAYIT LİSTESİ'!$B$4:$H$1024,4,0)))</f>
        <v>31732</v>
      </c>
      <c r="E25" s="52" t="str">
        <f>IF(ISERROR(VLOOKUP(B25,'KAYIT LİSTESİ'!$B$4:$H$1024,5,0)),"",(VLOOKUP(B25,'KAYIT LİSTESİ'!$B$4:$H$1024,5,0)))</f>
        <v>HİKMET TUĞSUZ</v>
      </c>
      <c r="F25" s="52" t="str">
        <f>IF(ISERROR(VLOOKUP(B25,'KAYIT LİSTESİ'!$B$4:$H$1024,6,0)),"",(VLOOKUP(B25,'KAYIT LİSTESİ'!$B$4:$H$1024,6,0)))</f>
        <v>MERSİN-MESKİSPOR</v>
      </c>
      <c r="G25" s="27"/>
      <c r="H25" s="224"/>
      <c r="J25" s="74">
        <v>8</v>
      </c>
      <c r="K25" s="208" t="s">
        <v>564</v>
      </c>
      <c r="L25" s="361">
        <f>IF(ISERROR(VLOOKUP(K25,'KAYIT LİSTESİ'!$B$4:$H$1024,3,0)),"",(VLOOKUP(K25,'KAYIT LİSTESİ'!$B$4:$H$1024,3,0)))</f>
        <v>388</v>
      </c>
      <c r="M25" s="210">
        <f>IF(ISERROR(VLOOKUP(K25,'KAYIT LİSTESİ'!$B$4:$H$1024,4,0)),"",(VLOOKUP(K25,'KAYIT LİSTESİ'!$B$4:$H$1024,4,0)))</f>
        <v>33006</v>
      </c>
      <c r="N25" s="229" t="str">
        <f>IF(ISERROR(VLOOKUP(K25,'KAYIT LİSTESİ'!$B$4:$H$1024,5,0)),"",(VLOOKUP(K25,'KAYIT LİSTESİ'!$B$4:$H$1024,5,0)))</f>
        <v>SERHAT BİRİNCİ</v>
      </c>
      <c r="O25" s="229" t="str">
        <f>IF(ISERROR(VLOOKUP(K25,'KAYIT LİSTESİ'!$B$4:$H$1024,6,0)),"",(VLOOKUP(K25,'KAYIT LİSTESİ'!$B$4:$H$1024,6,0)))</f>
        <v>İSTANBUL-ENKA SPOR KULÜBÜ</v>
      </c>
      <c r="P25" s="211"/>
    </row>
    <row r="26" spans="1:16" ht="36.75" customHeight="1" x14ac:dyDescent="0.3">
      <c r="A26" s="918" t="s">
        <v>440</v>
      </c>
      <c r="B26" s="918"/>
      <c r="C26" s="918"/>
      <c r="D26" s="918"/>
      <c r="E26" s="918"/>
      <c r="F26" s="918"/>
      <c r="G26" s="918"/>
      <c r="H26" s="224"/>
      <c r="J26" s="913" t="s">
        <v>441</v>
      </c>
      <c r="K26" s="913"/>
      <c r="L26" s="913"/>
      <c r="M26" s="913"/>
      <c r="N26" s="913"/>
      <c r="O26" s="913"/>
      <c r="P26" s="913"/>
    </row>
    <row r="27" spans="1:16" ht="36.75" customHeight="1" x14ac:dyDescent="0.2">
      <c r="A27" s="675" t="s">
        <v>15</v>
      </c>
      <c r="B27" s="676"/>
      <c r="C27" s="676"/>
      <c r="D27" s="676"/>
      <c r="E27" s="676"/>
      <c r="F27" s="676"/>
      <c r="G27" s="676"/>
      <c r="H27" s="224"/>
      <c r="J27" s="908" t="s">
        <v>6</v>
      </c>
      <c r="K27" s="914"/>
      <c r="L27" s="908" t="s">
        <v>99</v>
      </c>
      <c r="M27" s="908" t="s">
        <v>20</v>
      </c>
      <c r="N27" s="908" t="s">
        <v>7</v>
      </c>
      <c r="O27" s="908" t="s">
        <v>939</v>
      </c>
      <c r="P27" s="908" t="s">
        <v>293</v>
      </c>
    </row>
    <row r="28" spans="1:16" ht="36.75" customHeight="1" x14ac:dyDescent="0.2">
      <c r="A28" s="198" t="s">
        <v>11</v>
      </c>
      <c r="B28" s="198" t="s">
        <v>101</v>
      </c>
      <c r="C28" s="198" t="s">
        <v>100</v>
      </c>
      <c r="D28" s="199" t="s">
        <v>12</v>
      </c>
      <c r="E28" s="200" t="s">
        <v>13</v>
      </c>
      <c r="F28" s="200" t="s">
        <v>1314</v>
      </c>
      <c r="G28" s="201" t="s">
        <v>293</v>
      </c>
      <c r="H28" s="224"/>
      <c r="J28" s="909"/>
      <c r="K28" s="914"/>
      <c r="L28" s="909"/>
      <c r="M28" s="909"/>
      <c r="N28" s="909"/>
      <c r="O28" s="909"/>
      <c r="P28" s="909"/>
    </row>
    <row r="29" spans="1:16" ht="36.75" customHeight="1" x14ac:dyDescent="0.2">
      <c r="A29" s="23">
        <v>1</v>
      </c>
      <c r="B29" s="24" t="s">
        <v>305</v>
      </c>
      <c r="C29" s="360">
        <f>IF(ISERROR(VLOOKUP(B29,'KAYIT LİSTESİ'!$B$4:$H$1024,3,0)),"",(VLOOKUP(B29,'KAYIT LİSTESİ'!$B$4:$H$1024,3,0)))</f>
        <v>512</v>
      </c>
      <c r="D29" s="26">
        <f>IF(ISERROR(VLOOKUP(B29,'KAYIT LİSTESİ'!$B$4:$H$1024,4,0)),"",(VLOOKUP(B29,'KAYIT LİSTESİ'!$B$4:$H$1024,4,0)))</f>
        <v>34335</v>
      </c>
      <c r="E29" s="52" t="str">
        <f>IF(ISERROR(VLOOKUP(B29,'KAYIT LİSTESİ'!$B$4:$H$1024,5,0)),"",(VLOOKUP(B29,'KAYIT LİSTESİ'!$B$4:$H$1024,5,0)))</f>
        <v>AYETULLAH BELİR</v>
      </c>
      <c r="F29" s="52" t="str">
        <f>IF(ISERROR(VLOOKUP(B29,'KAYIT LİSTESİ'!$B$4:$H$1024,6,0)),"",(VLOOKUP(B29,'KAYIT LİSTESİ'!$B$4:$H$1024,6,0)))</f>
        <v>KOCAELİ-DARICA BELEDİYE EĞİTİM SPOR KULÜBÜ</v>
      </c>
      <c r="G29" s="182"/>
      <c r="H29" s="222"/>
      <c r="J29" s="92">
        <v>1</v>
      </c>
      <c r="K29" s="93" t="s">
        <v>442</v>
      </c>
      <c r="L29" s="362">
        <f>IF(ISERROR(VLOOKUP(K29,'KAYIT LİSTESİ'!$B$4:$H$1024,3,0)),"",(VLOOKUP(K29,'KAYIT LİSTESİ'!$B$4:$H$1024,3,0)))</f>
        <v>479</v>
      </c>
      <c r="M29" s="95">
        <f>IF(ISERROR(VLOOKUP(K29,'KAYIT LİSTESİ'!$B$4:$H$1024,4,0)),"",(VLOOKUP(K29,'KAYIT LİSTESİ'!$B$4:$H$1024,4,0)))</f>
        <v>34700</v>
      </c>
      <c r="N29" s="190" t="str">
        <f>IF(ISERROR(VLOOKUP(K29,'KAYIT LİSTESİ'!$B$4:$H$1024,5,0)),"",(VLOOKUP(K29,'KAYIT LİSTESİ'!$B$4:$H$1024,5,0)))</f>
        <v>YUSUF YALÇINKAYA</v>
      </c>
      <c r="O29" s="190" t="str">
        <f>IF(ISERROR(VLOOKUP(K29,'KAYIT LİSTESİ'!$B$4:$H$1024,6,0)),"",(VLOOKUP(K29,'KAYIT LİSTESİ'!$B$4:$H$1024,6,0)))</f>
        <v>MERSİN-MESKİSPOR</v>
      </c>
      <c r="P29" s="211"/>
    </row>
    <row r="30" spans="1:16" ht="36.75" customHeight="1" x14ac:dyDescent="0.2">
      <c r="A30" s="23">
        <v>2</v>
      </c>
      <c r="B30" s="24" t="s">
        <v>306</v>
      </c>
      <c r="C30" s="360">
        <f>IF(ISERROR(VLOOKUP(B30,'KAYIT LİSTESİ'!$B$4:$H$1024,3,0)),"",(VLOOKUP(B30,'KAYIT LİSTESİ'!$B$4:$H$1024,3,0)))</f>
        <v>440</v>
      </c>
      <c r="D30" s="26">
        <f>IF(ISERROR(VLOOKUP(B30,'KAYIT LİSTESİ'!$B$4:$H$1024,4,0)),"",(VLOOKUP(B30,'KAYIT LİSTESİ'!$B$4:$H$1024,4,0)))</f>
        <v>35796</v>
      </c>
      <c r="E30" s="52" t="str">
        <f>IF(ISERROR(VLOOKUP(B30,'KAYIT LİSTESİ'!$B$4:$H$1024,5,0)),"",(VLOOKUP(B30,'KAYIT LİSTESİ'!$B$4:$H$1024,5,0)))</f>
        <v>ABDURRAHMAN GEDİKLİOĞLU</v>
      </c>
      <c r="F30" s="52" t="str">
        <f>IF(ISERROR(VLOOKUP(B30,'KAYIT LİSTESİ'!$B$4:$H$1024,6,0)),"",(VLOOKUP(B30,'KAYIT LİSTESİ'!$B$4:$H$1024,6,0)))</f>
        <v>İZMİR-İZMİR BÜYÜKŞEHİR BELEDİYE SPOR KLUBÜ</v>
      </c>
      <c r="G30" s="182"/>
      <c r="H30" s="223"/>
      <c r="J30" s="92">
        <v>2</v>
      </c>
      <c r="K30" s="93" t="s">
        <v>443</v>
      </c>
      <c r="L30" s="362">
        <f>IF(ISERROR(VLOOKUP(K30,'KAYIT LİSTESİ'!$B$4:$H$1024,3,0)),"",(VLOOKUP(K30,'KAYIT LİSTESİ'!$B$4:$H$1024,3,0)))</f>
        <v>520</v>
      </c>
      <c r="M30" s="95">
        <f>IF(ISERROR(VLOOKUP(K30,'KAYIT LİSTESİ'!$B$4:$H$1024,4,0)),"",(VLOOKUP(K30,'KAYIT LİSTESİ'!$B$4:$H$1024,4,0)))</f>
        <v>34700</v>
      </c>
      <c r="N30" s="190" t="str">
        <f>IF(ISERROR(VLOOKUP(K30,'KAYIT LİSTESİ'!$B$4:$H$1024,5,0)),"",(VLOOKUP(K30,'KAYIT LİSTESİ'!$B$4:$H$1024,5,0)))</f>
        <v>MAHSUN ÇELİK</v>
      </c>
      <c r="O30" s="190" t="str">
        <f>IF(ISERROR(VLOOKUP(K30,'KAYIT LİSTESİ'!$B$4:$H$1024,6,0)),"",(VLOOKUP(K30,'KAYIT LİSTESİ'!$B$4:$H$1024,6,0)))</f>
        <v>KOCAELİ-DARICA BELEDİYE EĞİTİM SPOR KULÜBÜ</v>
      </c>
      <c r="P30" s="211"/>
    </row>
    <row r="31" spans="1:16" ht="36.75" customHeight="1" x14ac:dyDescent="0.2">
      <c r="A31" s="23">
        <v>3</v>
      </c>
      <c r="B31" s="24" t="s">
        <v>307</v>
      </c>
      <c r="C31" s="360">
        <f>IF(ISERROR(VLOOKUP(B31,'KAYIT LİSTESİ'!$B$4:$H$1024,3,0)),"",(VLOOKUP(B31,'KAYIT LİSTESİ'!$B$4:$H$1024,3,0)))</f>
        <v>423</v>
      </c>
      <c r="D31" s="26">
        <f>IF(ISERROR(VLOOKUP(B31,'KAYIT LİSTESİ'!$B$4:$H$1024,4,0)),"",(VLOOKUP(B31,'KAYIT LİSTESİ'!$B$4:$H$1024,4,0)))</f>
        <v>33317</v>
      </c>
      <c r="E31" s="52" t="str">
        <f>IF(ISERROR(VLOOKUP(B31,'KAYIT LİSTESİ'!$B$4:$H$1024,5,0)),"",(VLOOKUP(B31,'KAYIT LİSTESİ'!$B$4:$H$1024,5,0)))</f>
        <v>LEVENT ATEŞ</v>
      </c>
      <c r="F31" s="52" t="str">
        <f>IF(ISERROR(VLOOKUP(B31,'KAYIT LİSTESİ'!$B$4:$H$1024,6,0)),"",(VLOOKUP(B31,'KAYIT LİSTESİ'!$B$4:$H$1024,6,0)))</f>
        <v>İSTANBUL-GALATASARAY</v>
      </c>
      <c r="G31" s="182"/>
      <c r="H31" s="224"/>
      <c r="J31" s="92">
        <v>3</v>
      </c>
      <c r="K31" s="93" t="s">
        <v>444</v>
      </c>
      <c r="L31" s="362">
        <f>IF(ISERROR(VLOOKUP(K31,'KAYIT LİSTESİ'!$B$4:$H$1024,3,0)),"",(VLOOKUP(K31,'KAYIT LİSTESİ'!$B$4:$H$1024,3,0)))</f>
        <v>499</v>
      </c>
      <c r="M31" s="95">
        <f>IF(ISERROR(VLOOKUP(K31,'KAYIT LİSTESİ'!$B$4:$H$1024,4,0)),"",(VLOOKUP(K31,'KAYIT LİSTESİ'!$B$4:$H$1024,4,0)))</f>
        <v>35930</v>
      </c>
      <c r="N31" s="190" t="str">
        <f>IF(ISERROR(VLOOKUP(K31,'KAYIT LİSTESİ'!$B$4:$H$1024,5,0)),"",(VLOOKUP(K31,'KAYIT LİSTESİ'!$B$4:$H$1024,5,0)))</f>
        <v>OĞUZHAN ÖZDAYI</v>
      </c>
      <c r="O31" s="190" t="str">
        <f>IF(ISERROR(VLOOKUP(K31,'KAYIT LİSTESİ'!$B$4:$H$1024,6,0)),"",(VLOOKUP(K31,'KAYIT LİSTESİ'!$B$4:$H$1024,6,0)))</f>
        <v>ANKARA-EGO SPOR</v>
      </c>
      <c r="P31" s="211"/>
    </row>
    <row r="32" spans="1:16" ht="36.75" customHeight="1" x14ac:dyDescent="0.2">
      <c r="A32" s="23">
        <v>4</v>
      </c>
      <c r="B32" s="24" t="s">
        <v>308</v>
      </c>
      <c r="C32" s="360">
        <f>IF(ISERROR(VLOOKUP(B32,'KAYIT LİSTESİ'!$B$4:$H$1024,3,0)),"",(VLOOKUP(B32,'KAYIT LİSTESİ'!$B$4:$H$1024,3,0)))</f>
        <v>382</v>
      </c>
      <c r="D32" s="26">
        <f>IF(ISERROR(VLOOKUP(B32,'KAYIT LİSTESİ'!$B$4:$H$1024,4,0)),"",(VLOOKUP(B32,'KAYIT LİSTESİ'!$B$4:$H$1024,4,0)))</f>
        <v>32937</v>
      </c>
      <c r="E32" s="52" t="str">
        <f>IF(ISERROR(VLOOKUP(B32,'KAYIT LİSTESİ'!$B$4:$H$1024,5,0)),"",(VLOOKUP(B32,'KAYIT LİSTESİ'!$B$4:$H$1024,5,0)))</f>
        <v>İLHAM TANUİ ÖZBİLEN</v>
      </c>
      <c r="F32" s="52" t="str">
        <f>IF(ISERROR(VLOOKUP(B32,'KAYIT LİSTESİ'!$B$4:$H$1024,6,0)),"",(VLOOKUP(B32,'KAYIT LİSTESİ'!$B$4:$H$1024,6,0)))</f>
        <v>İSTANBUL-ENKA SPOR KULÜBÜ</v>
      </c>
      <c r="G32" s="182"/>
      <c r="H32" s="224"/>
      <c r="J32" s="92">
        <v>4</v>
      </c>
      <c r="K32" s="93" t="s">
        <v>445</v>
      </c>
      <c r="L32" s="362">
        <f>IF(ISERROR(VLOOKUP(K32,'KAYIT LİSTESİ'!$B$4:$H$1024,3,0)),"",(VLOOKUP(K32,'KAYIT LİSTESİ'!$B$4:$H$1024,3,0)))</f>
        <v>449</v>
      </c>
      <c r="M32" s="95">
        <f>IF(ISERROR(VLOOKUP(K32,'KAYIT LİSTESİ'!$B$4:$H$1024,4,0)),"",(VLOOKUP(K32,'KAYIT LİSTESİ'!$B$4:$H$1024,4,0)))</f>
        <v>33604</v>
      </c>
      <c r="N32" s="190" t="str">
        <f>IF(ISERROR(VLOOKUP(K32,'KAYIT LİSTESİ'!$B$4:$H$1024,5,0)),"",(VLOOKUP(K32,'KAYIT LİSTESİ'!$B$4:$H$1024,5,0)))</f>
        <v>MURAT KÜLEKÇİ</v>
      </c>
      <c r="O32" s="190" t="str">
        <f>IF(ISERROR(VLOOKUP(K32,'KAYIT LİSTESİ'!$B$4:$H$1024,6,0)),"",(VLOOKUP(K32,'KAYIT LİSTESİ'!$B$4:$H$1024,6,0)))</f>
        <v>İZMİR-İZMİR BÜYÜKŞEHİR BELEDİYE SPOR KLUBÜ</v>
      </c>
      <c r="P32" s="211"/>
    </row>
    <row r="33" spans="1:16" ht="36.75" customHeight="1" x14ac:dyDescent="0.2">
      <c r="A33" s="23">
        <v>5</v>
      </c>
      <c r="B33" s="24" t="s">
        <v>309</v>
      </c>
      <c r="C33" s="360">
        <f>IF(ISERROR(VLOOKUP(B33,'KAYIT LİSTESİ'!$B$4:$H$1024,3,0)),"",(VLOOKUP(B33,'KAYIT LİSTESİ'!$B$4:$H$1024,3,0)))</f>
        <v>401</v>
      </c>
      <c r="D33" s="26">
        <f>IF(ISERROR(VLOOKUP(B33,'KAYIT LİSTESİ'!$B$4:$H$1024,4,0)),"",(VLOOKUP(B33,'KAYIT LİSTESİ'!$B$4:$H$1024,4,0)))</f>
        <v>33851</v>
      </c>
      <c r="E33" s="52" t="str">
        <f>IF(ISERROR(VLOOKUP(B33,'KAYIT LİSTESİ'!$B$4:$H$1024,5,0)),"",(VLOOKUP(B33,'KAYIT LİSTESİ'!$B$4:$H$1024,5,0)))</f>
        <v>ZEBENE ALEMAYAHU BEKELE</v>
      </c>
      <c r="F33" s="52" t="str">
        <f>IF(ISERROR(VLOOKUP(B33,'KAYIT LİSTESİ'!$B$4:$H$1024,6,0)),"",(VLOOKUP(B33,'KAYIT LİSTESİ'!$B$4:$H$1024,6,0)))</f>
        <v>İSTANBUL-FENERBAHÇE</v>
      </c>
      <c r="G33" s="182"/>
      <c r="H33" s="224"/>
      <c r="J33" s="92">
        <v>5</v>
      </c>
      <c r="K33" s="93" t="s">
        <v>446</v>
      </c>
      <c r="L33" s="362">
        <f>IF(ISERROR(VLOOKUP(K33,'KAYIT LİSTESİ'!$B$4:$H$1024,3,0)),"",(VLOOKUP(K33,'KAYIT LİSTESİ'!$B$4:$H$1024,3,0)))</f>
        <v>463</v>
      </c>
      <c r="M33" s="95">
        <f>IF(ISERROR(VLOOKUP(K33,'KAYIT LİSTESİ'!$B$4:$H$1024,4,0)),"",(VLOOKUP(K33,'KAYIT LİSTESİ'!$B$4:$H$1024,4,0)))</f>
        <v>33842</v>
      </c>
      <c r="N33" s="190" t="str">
        <f>IF(ISERROR(VLOOKUP(K33,'KAYIT LİSTESİ'!$B$4:$H$1024,5,0)),"",(VLOOKUP(K33,'KAYIT LİSTESİ'!$B$4:$H$1024,5,0)))</f>
        <v>ORHUN DEMİRCAN</v>
      </c>
      <c r="O33" s="190" t="str">
        <f>IF(ISERROR(VLOOKUP(K33,'KAYIT LİSTESİ'!$B$4:$H$1024,6,0)),"",(VLOOKUP(K33,'KAYIT LİSTESİ'!$B$4:$H$1024,6,0)))</f>
        <v>KOCAELİ BÜYÜKŞEHİR BELEDİYE KAĞITSPOR KULÜBÜ</v>
      </c>
      <c r="P33" s="211"/>
    </row>
    <row r="34" spans="1:16" ht="36.75" customHeight="1" x14ac:dyDescent="0.2">
      <c r="A34" s="23">
        <v>6</v>
      </c>
      <c r="B34" s="24" t="s">
        <v>310</v>
      </c>
      <c r="C34" s="360">
        <f>IF(ISERROR(VLOOKUP(B34,'KAYIT LİSTESİ'!$B$4:$H$1024,3,0)),"",(VLOOKUP(B34,'KAYIT LİSTESİ'!$B$4:$H$1024,3,0)))</f>
        <v>456</v>
      </c>
      <c r="D34" s="26">
        <f>IF(ISERROR(VLOOKUP(B34,'KAYIT LİSTESİ'!$B$4:$H$1024,4,0)),"",(VLOOKUP(B34,'KAYIT LİSTESİ'!$B$4:$H$1024,4,0)))</f>
        <v>34724</v>
      </c>
      <c r="E34" s="52" t="str">
        <f>IF(ISERROR(VLOOKUP(B34,'KAYIT LİSTESİ'!$B$4:$H$1024,5,0)),"",(VLOOKUP(B34,'KAYIT LİSTESİ'!$B$4:$H$1024,5,0)))</f>
        <v xml:space="preserve">TURGAY BAYRAM </v>
      </c>
      <c r="F34" s="52" t="str">
        <f>IF(ISERROR(VLOOKUP(B34,'KAYIT LİSTESİ'!$B$4:$H$1024,6,0)),"",(VLOOKUP(B34,'KAYIT LİSTESİ'!$B$4:$H$1024,6,0)))</f>
        <v>KOCAELİ BÜYÜKŞEHİR BELEDİYE KAĞITSPOR KULÜBÜ</v>
      </c>
      <c r="G34" s="182"/>
      <c r="H34" s="224"/>
      <c r="J34" s="92">
        <v>6</v>
      </c>
      <c r="K34" s="93" t="s">
        <v>447</v>
      </c>
      <c r="L34" s="362">
        <f>IF(ISERROR(VLOOKUP(K34,'KAYIT LİSTESİ'!$B$4:$H$1024,3,0)),"",(VLOOKUP(K34,'KAYIT LİSTESİ'!$B$4:$H$1024,3,0)))</f>
        <v>433</v>
      </c>
      <c r="M34" s="95">
        <f>IF(ISERROR(VLOOKUP(K34,'KAYIT LİSTESİ'!$B$4:$H$1024,4,0)),"",(VLOOKUP(K34,'KAYIT LİSTESİ'!$B$4:$H$1024,4,0)))</f>
        <v>32089</v>
      </c>
      <c r="N34" s="190" t="str">
        <f>IF(ISERROR(VLOOKUP(K34,'KAYIT LİSTESİ'!$B$4:$H$1024,5,0)),"",(VLOOKUP(K34,'KAYIT LİSTESİ'!$B$4:$H$1024,5,0)))</f>
        <v>TALAT ERDOĞAN</v>
      </c>
      <c r="O34" s="190" t="str">
        <f>IF(ISERROR(VLOOKUP(K34,'KAYIT LİSTESİ'!$B$4:$H$1024,6,0)),"",(VLOOKUP(K34,'KAYIT LİSTESİ'!$B$4:$H$1024,6,0)))</f>
        <v>İSTANBUL-GALATASARAY</v>
      </c>
      <c r="P34" s="211"/>
    </row>
    <row r="35" spans="1:16" ht="36.75" customHeight="1" x14ac:dyDescent="0.2">
      <c r="A35" s="23">
        <v>7</v>
      </c>
      <c r="B35" s="24" t="s">
        <v>311</v>
      </c>
      <c r="C35" s="360">
        <f>IF(ISERROR(VLOOKUP(B35,'KAYIT LİSTESİ'!$B$4:$H$1024,3,0)),"",(VLOOKUP(B35,'KAYIT LİSTESİ'!$B$4:$H$1024,3,0)))</f>
        <v>490</v>
      </c>
      <c r="D35" s="26">
        <f>IF(ISERROR(VLOOKUP(B35,'KAYIT LİSTESİ'!$B$4:$H$1024,4,0)),"",(VLOOKUP(B35,'KAYIT LİSTESİ'!$B$4:$H$1024,4,0)))</f>
        <v>33425</v>
      </c>
      <c r="E35" s="52" t="str">
        <f>IF(ISERROR(VLOOKUP(B35,'KAYIT LİSTESİ'!$B$4:$H$1024,5,0)),"",(VLOOKUP(B35,'KAYIT LİSTESİ'!$B$4:$H$1024,5,0)))</f>
        <v>RAMAZAN ÖZDEMİR</v>
      </c>
      <c r="F35" s="52" t="str">
        <f>IF(ISERROR(VLOOKUP(B35,'KAYIT LİSTESİ'!$B$4:$H$1024,6,0)),"",(VLOOKUP(B35,'KAYIT LİSTESİ'!$B$4:$H$1024,6,0)))</f>
        <v>ANKARA-EGO SPOR</v>
      </c>
      <c r="G35" s="182"/>
      <c r="H35" s="224"/>
      <c r="J35" s="92">
        <v>7</v>
      </c>
      <c r="K35" s="93" t="s">
        <v>448</v>
      </c>
      <c r="L35" s="362">
        <f>IF(ISERROR(VLOOKUP(K35,'KAYIT LİSTESİ'!$B$4:$H$1024,3,0)),"",(VLOOKUP(K35,'KAYIT LİSTESİ'!$B$4:$H$1024,3,0)))</f>
        <v>411</v>
      </c>
      <c r="M35" s="95">
        <f>IF(ISERROR(VLOOKUP(K35,'KAYIT LİSTESİ'!$B$4:$H$1024,4,0)),"",(VLOOKUP(K35,'KAYIT LİSTESİ'!$B$4:$H$1024,4,0)))</f>
        <v>34934</v>
      </c>
      <c r="N35" s="190" t="str">
        <f>IF(ISERROR(VLOOKUP(K35,'KAYIT LİSTESİ'!$B$4:$H$1024,5,0)),"",(VLOOKUP(K35,'KAYIT LİSTESİ'!$B$4:$H$1024,5,0)))</f>
        <v>OSMAN CAN ÖZDEVECİ</v>
      </c>
      <c r="O35" s="190" t="str">
        <f>IF(ISERROR(VLOOKUP(K35,'KAYIT LİSTESİ'!$B$4:$H$1024,6,0)),"",(VLOOKUP(K35,'KAYIT LİSTESİ'!$B$4:$H$1024,6,0)))</f>
        <v>İSTANBUL-FENERBAHÇE</v>
      </c>
      <c r="P35" s="211"/>
    </row>
    <row r="36" spans="1:16" ht="36.75" customHeight="1" x14ac:dyDescent="0.2">
      <c r="A36" s="23">
        <v>8</v>
      </c>
      <c r="B36" s="24" t="s">
        <v>312</v>
      </c>
      <c r="C36" s="360">
        <f>IF(ISERROR(VLOOKUP(B36,'KAYIT LİSTESİ'!$B$4:$H$1024,3,0)),"",(VLOOKUP(B36,'KAYIT LİSTESİ'!$B$4:$H$1024,3,0)))</f>
        <v>470</v>
      </c>
      <c r="D36" s="26">
        <f>IF(ISERROR(VLOOKUP(B36,'KAYIT LİSTESİ'!$B$4:$H$1024,4,0)),"",(VLOOKUP(B36,'KAYIT LİSTESİ'!$B$4:$H$1024,4,0)))</f>
        <v>35431</v>
      </c>
      <c r="E36" s="52" t="str">
        <f>IF(ISERROR(VLOOKUP(B36,'KAYIT LİSTESİ'!$B$4:$H$1024,5,0)),"",(VLOOKUP(B36,'KAYIT LİSTESİ'!$B$4:$H$1024,5,0)))</f>
        <v>K.EŞREF KARAASLAN</v>
      </c>
      <c r="F36" s="52" t="str">
        <f>IF(ISERROR(VLOOKUP(B36,'KAYIT LİSTESİ'!$B$4:$H$1024,6,0)),"",(VLOOKUP(B36,'KAYIT LİSTESİ'!$B$4:$H$1024,6,0)))</f>
        <v>MERSİN-MESKİSPOR</v>
      </c>
      <c r="G36" s="182"/>
      <c r="H36" s="224"/>
      <c r="J36" s="92">
        <v>8</v>
      </c>
      <c r="K36" s="93" t="s">
        <v>449</v>
      </c>
      <c r="L36" s="362">
        <f>IF(ISERROR(VLOOKUP(K36,'KAYIT LİSTESİ'!$B$4:$H$1024,3,0)),"",(VLOOKUP(K36,'KAYIT LİSTESİ'!$B$4:$H$1024,3,0)))</f>
        <v>392</v>
      </c>
      <c r="M36" s="95">
        <f>IF(ISERROR(VLOOKUP(K36,'KAYIT LİSTESİ'!$B$4:$H$1024,4,0)),"",(VLOOKUP(K36,'KAYIT LİSTESİ'!$B$4:$H$1024,4,0)))</f>
        <v>31535</v>
      </c>
      <c r="N36" s="190" t="str">
        <f>IF(ISERROR(VLOOKUP(K36,'KAYIT LİSTESİ'!$B$4:$H$1024,5,0)),"",(VLOOKUP(K36,'KAYIT LİSTESİ'!$B$4:$H$1024,5,0)))</f>
        <v>HÜSEYİN ATICI</v>
      </c>
      <c r="O36" s="190" t="str">
        <f>IF(ISERROR(VLOOKUP(K36,'KAYIT LİSTESİ'!$B$4:$H$1024,6,0)),"",(VLOOKUP(K36,'KAYIT LİSTESİ'!$B$4:$H$1024,6,0)))</f>
        <v>İSTANBUL-ENKA SPOR KULÜBÜ</v>
      </c>
      <c r="P36" s="211"/>
    </row>
    <row r="37" spans="1:16" ht="36.75" customHeight="1" x14ac:dyDescent="0.3">
      <c r="A37" s="918" t="s">
        <v>940</v>
      </c>
      <c r="B37" s="918"/>
      <c r="C37" s="918"/>
      <c r="D37" s="918"/>
      <c r="E37" s="918"/>
      <c r="F37" s="918"/>
      <c r="G37" s="918"/>
      <c r="H37" s="224"/>
      <c r="J37" s="913" t="s">
        <v>296</v>
      </c>
      <c r="K37" s="913"/>
      <c r="L37" s="913"/>
      <c r="M37" s="913"/>
      <c r="N37" s="913"/>
      <c r="O37" s="913"/>
      <c r="P37" s="913"/>
    </row>
    <row r="38" spans="1:16" ht="36.75" customHeight="1" x14ac:dyDescent="0.2">
      <c r="A38" s="675" t="s">
        <v>15</v>
      </c>
      <c r="B38" s="676"/>
      <c r="C38" s="676"/>
      <c r="D38" s="676"/>
      <c r="E38" s="676"/>
      <c r="F38" s="676"/>
      <c r="G38" s="676"/>
      <c r="H38" s="219"/>
      <c r="J38" s="908" t="s">
        <v>6</v>
      </c>
      <c r="K38" s="914"/>
      <c r="L38" s="908" t="s">
        <v>99</v>
      </c>
      <c r="M38" s="908" t="s">
        <v>20</v>
      </c>
      <c r="N38" s="908" t="s">
        <v>7</v>
      </c>
      <c r="O38" s="908" t="s">
        <v>939</v>
      </c>
      <c r="P38" s="908" t="s">
        <v>293</v>
      </c>
    </row>
    <row r="39" spans="1:16" ht="36.75" customHeight="1" x14ac:dyDescent="0.2">
      <c r="A39" s="198" t="s">
        <v>11</v>
      </c>
      <c r="B39" s="198" t="s">
        <v>101</v>
      </c>
      <c r="C39" s="198" t="s">
        <v>100</v>
      </c>
      <c r="D39" s="199" t="s">
        <v>12</v>
      </c>
      <c r="E39" s="200" t="s">
        <v>13</v>
      </c>
      <c r="F39" s="200" t="s">
        <v>1314</v>
      </c>
      <c r="G39" s="201" t="s">
        <v>293</v>
      </c>
      <c r="H39" s="219"/>
      <c r="J39" s="909"/>
      <c r="K39" s="914"/>
      <c r="L39" s="909"/>
      <c r="M39" s="909"/>
      <c r="N39" s="909"/>
      <c r="O39" s="909"/>
      <c r="P39" s="909"/>
    </row>
    <row r="40" spans="1:16" ht="36.75" customHeight="1" x14ac:dyDescent="0.2">
      <c r="A40" s="23">
        <v>1</v>
      </c>
      <c r="B40" s="24" t="s">
        <v>701</v>
      </c>
      <c r="C40" s="360">
        <f>IF(ISERROR(VLOOKUP(B40,'KAYIT LİSTESİ'!$B$4:$H$1024,3,0)),"",(VLOOKUP(B40,'KAYIT LİSTESİ'!$B$4:$H$1024,3,0)))</f>
        <v>514</v>
      </c>
      <c r="D40" s="26">
        <f>IF(ISERROR(VLOOKUP(B40,'KAYIT LİSTESİ'!$B$4:$H$1024,4,0)),"",(VLOOKUP(B40,'KAYIT LİSTESİ'!$B$4:$H$1024,4,0)))</f>
        <v>34335</v>
      </c>
      <c r="E40" s="52" t="str">
        <f>IF(ISERROR(VLOOKUP(B40,'KAYIT LİSTESİ'!$B$4:$H$1024,5,0)),"",(VLOOKUP(B40,'KAYIT LİSTESİ'!$B$4:$H$1024,5,0)))</f>
        <v>HAKAN ÇEÇEN</v>
      </c>
      <c r="F40" s="52" t="str">
        <f>IF(ISERROR(VLOOKUP(B40,'KAYIT LİSTESİ'!$B$4:$H$1024,6,0)),"",(VLOOKUP(B40,'KAYIT LİSTESİ'!$B$4:$H$1024,6,0)))</f>
        <v>KOCAELİ-DARICA BELEDİYE EĞİTİM SPOR KULÜBÜ</v>
      </c>
      <c r="G40" s="182"/>
      <c r="H40" s="219"/>
      <c r="J40" s="74">
        <v>1</v>
      </c>
      <c r="K40" s="208" t="s">
        <v>227</v>
      </c>
      <c r="L40" s="361">
        <f>IF(ISERROR(VLOOKUP(K40,'KAYIT LİSTESİ'!$B$4:$H$1024,3,0)),"",(VLOOKUP(K40,'KAYIT LİSTESİ'!$B$4:$H$1024,3,0)))</f>
        <v>475</v>
      </c>
      <c r="M40" s="210">
        <f>IF(ISERROR(VLOOKUP(K40,'KAYIT LİSTESİ'!$B$4:$H$1024,4,0)),"",(VLOOKUP(K40,'KAYIT LİSTESİ'!$B$4:$H$1024,4,0)))</f>
        <v>33057</v>
      </c>
      <c r="N40" s="229" t="str">
        <f>IF(ISERROR(VLOOKUP(K40,'KAYIT LİSTESİ'!$B$4:$H$1024,5,0)),"",(VLOOKUP(K40,'KAYIT LİSTESİ'!$B$4:$H$1024,5,0)))</f>
        <v>ALPER YÜKSEL</v>
      </c>
      <c r="O40" s="229" t="str">
        <f>IF(ISERROR(VLOOKUP(K40,'KAYIT LİSTESİ'!$B$4:$H$1024,6,0)),"",(VLOOKUP(K40,'KAYIT LİSTESİ'!$B$4:$H$1024,6,0)))</f>
        <v>MERSİN-MESKİSPOR</v>
      </c>
      <c r="P40" s="211"/>
    </row>
    <row r="41" spans="1:16" ht="36.75" customHeight="1" x14ac:dyDescent="0.2">
      <c r="A41" s="23">
        <v>2</v>
      </c>
      <c r="B41" s="24" t="s">
        <v>702</v>
      </c>
      <c r="C41" s="360">
        <f>IF(ISERROR(VLOOKUP(B41,'KAYIT LİSTESİ'!$B$4:$H$1024,3,0)),"",(VLOOKUP(B41,'KAYIT LİSTESİ'!$B$4:$H$1024,3,0)))</f>
        <v>441</v>
      </c>
      <c r="D41" s="26">
        <f>IF(ISERROR(VLOOKUP(B41,'KAYIT LİSTESİ'!$B$4:$H$1024,4,0)),"",(VLOOKUP(B41,'KAYIT LİSTESİ'!$B$4:$H$1024,4,0)))</f>
        <v>34486</v>
      </c>
      <c r="E41" s="52" t="str">
        <f>IF(ISERROR(VLOOKUP(B41,'KAYIT LİSTESİ'!$B$4:$H$1024,5,0)),"",(VLOOKUP(B41,'KAYIT LİSTESİ'!$B$4:$H$1024,5,0)))</f>
        <v>YAHYA TEDBİRLİ</v>
      </c>
      <c r="F41" s="52" t="str">
        <f>IF(ISERROR(VLOOKUP(B41,'KAYIT LİSTESİ'!$B$4:$H$1024,6,0)),"",(VLOOKUP(B41,'KAYIT LİSTESİ'!$B$4:$H$1024,6,0)))</f>
        <v>İZMİR-İZMİR BÜYÜKŞEHİR BELEDİYE SPOR KLUBÜ</v>
      </c>
      <c r="G41" s="182"/>
      <c r="H41" s="219"/>
      <c r="J41" s="74">
        <v>2</v>
      </c>
      <c r="K41" s="208" t="s">
        <v>228</v>
      </c>
      <c r="L41" s="361">
        <f>IF(ISERROR(VLOOKUP(K41,'KAYIT LİSTESİ'!$B$4:$H$1024,3,0)),"",(VLOOKUP(K41,'KAYIT LİSTESİ'!$B$4:$H$1024,3,0)))</f>
        <v>517</v>
      </c>
      <c r="M41" s="210">
        <f>IF(ISERROR(VLOOKUP(K41,'KAYIT LİSTESİ'!$B$4:$H$1024,4,0)),"",(VLOOKUP(K41,'KAYIT LİSTESİ'!$B$4:$H$1024,4,0)))</f>
        <v>35065</v>
      </c>
      <c r="N41" s="229" t="str">
        <f>IF(ISERROR(VLOOKUP(K41,'KAYIT LİSTESİ'!$B$4:$H$1024,5,0)),"",(VLOOKUP(K41,'KAYIT LİSTESİ'!$B$4:$H$1024,5,0)))</f>
        <v>MUSTAFA ÖZDEMİR</v>
      </c>
      <c r="O41" s="229" t="str">
        <f>IF(ISERROR(VLOOKUP(K41,'KAYIT LİSTESİ'!$B$4:$H$1024,6,0)),"",(VLOOKUP(K41,'KAYIT LİSTESİ'!$B$4:$H$1024,6,0)))</f>
        <v>KOCAELİ-DARICA BELEDİYE EĞİTİM SPOR KULÜBÜ</v>
      </c>
      <c r="P41" s="211"/>
    </row>
    <row r="42" spans="1:16" ht="36.75" customHeight="1" x14ac:dyDescent="0.2">
      <c r="A42" s="23">
        <v>3</v>
      </c>
      <c r="B42" s="24" t="s">
        <v>703</v>
      </c>
      <c r="C42" s="360">
        <f>IF(ISERROR(VLOOKUP(B42,'KAYIT LİSTESİ'!$B$4:$H$1024,3,0)),"",(VLOOKUP(B42,'KAYIT LİSTESİ'!$B$4:$H$1024,3,0)))</f>
        <v>425</v>
      </c>
      <c r="D42" s="26">
        <f>IF(ISERROR(VLOOKUP(B42,'KAYIT LİSTESİ'!$B$4:$H$1024,4,0)),"",(VLOOKUP(B42,'KAYIT LİSTESİ'!$B$4:$H$1024,4,0)))</f>
        <v>33526</v>
      </c>
      <c r="E42" s="52" t="str">
        <f>IF(ISERROR(VLOOKUP(B42,'KAYIT LİSTESİ'!$B$4:$H$1024,5,0)),"",(VLOOKUP(B42,'KAYIT LİSTESİ'!$B$4:$H$1024,5,0)))</f>
        <v>HÜSEYIN PAK</v>
      </c>
      <c r="F42" s="52" t="str">
        <f>IF(ISERROR(VLOOKUP(B42,'KAYIT LİSTESİ'!$B$4:$H$1024,6,0)),"",(VLOOKUP(B42,'KAYIT LİSTESİ'!$B$4:$H$1024,6,0)))</f>
        <v>İSTANBUL-GALATASARAY</v>
      </c>
      <c r="G42" s="182"/>
      <c r="H42" s="219"/>
      <c r="J42" s="74">
        <v>3</v>
      </c>
      <c r="K42" s="208" t="s">
        <v>229</v>
      </c>
      <c r="L42" s="361">
        <f>IF(ISERROR(VLOOKUP(K42,'KAYIT LİSTESİ'!$B$4:$H$1024,3,0)),"",(VLOOKUP(K42,'KAYIT LİSTESİ'!$B$4:$H$1024,3,0)))</f>
        <v>495</v>
      </c>
      <c r="M42" s="210">
        <f>IF(ISERROR(VLOOKUP(K42,'KAYIT LİSTESİ'!$B$4:$H$1024,4,0)),"",(VLOOKUP(K42,'KAYIT LİSTESİ'!$B$4:$H$1024,4,0)))</f>
        <v>35521</v>
      </c>
      <c r="N42" s="229" t="str">
        <f>IF(ISERROR(VLOOKUP(K42,'KAYIT LİSTESİ'!$B$4:$H$1024,5,0)),"",(VLOOKUP(K42,'KAYIT LİSTESİ'!$B$4:$H$1024,5,0)))</f>
        <v>SÜLEYMAN AKAR</v>
      </c>
      <c r="O42" s="229" t="str">
        <f>IF(ISERROR(VLOOKUP(K42,'KAYIT LİSTESİ'!$B$4:$H$1024,6,0)),"",(VLOOKUP(K42,'KAYIT LİSTESİ'!$B$4:$H$1024,6,0)))</f>
        <v>ANKARA-EGO SPOR</v>
      </c>
      <c r="P42" s="211"/>
    </row>
    <row r="43" spans="1:16" ht="36.75" customHeight="1" x14ac:dyDescent="0.2">
      <c r="A43" s="23">
        <v>4</v>
      </c>
      <c r="B43" s="24" t="s">
        <v>704</v>
      </c>
      <c r="C43" s="360">
        <f>IF(ISERROR(VLOOKUP(B43,'KAYIT LİSTESİ'!$B$4:$H$1024,3,0)),"",(VLOOKUP(B43,'KAYIT LİSTESİ'!$B$4:$H$1024,3,0)))</f>
        <v>383</v>
      </c>
      <c r="D43" s="26">
        <f>IF(ISERROR(VLOOKUP(B43,'KAYIT LİSTESİ'!$B$4:$H$1024,4,0)),"",(VLOOKUP(B43,'KAYIT LİSTESİ'!$B$4:$H$1024,4,0)))</f>
        <v>34444</v>
      </c>
      <c r="E43" s="52" t="str">
        <f>IF(ISERROR(VLOOKUP(B43,'KAYIT LİSTESİ'!$B$4:$H$1024,5,0)),"",(VLOOKUP(B43,'KAYIT LİSTESİ'!$B$4:$H$1024,5,0)))</f>
        <v>ALİ KAYA</v>
      </c>
      <c r="F43" s="52" t="str">
        <f>IF(ISERROR(VLOOKUP(B43,'KAYIT LİSTESİ'!$B$4:$H$1024,6,0)),"",(VLOOKUP(B43,'KAYIT LİSTESİ'!$B$4:$H$1024,6,0)))</f>
        <v>İSTANBUL-ENKA SPOR KULÜBÜ</v>
      </c>
      <c r="G43" s="182"/>
      <c r="H43" s="219"/>
      <c r="J43" s="74">
        <v>4</v>
      </c>
      <c r="K43" s="208" t="s">
        <v>230</v>
      </c>
      <c r="L43" s="361">
        <f>IF(ISERROR(VLOOKUP(K43,'KAYIT LİSTESİ'!$B$4:$H$1024,3,0)),"",(VLOOKUP(K43,'KAYIT LİSTESİ'!$B$4:$H$1024,3,0)))</f>
        <v>445</v>
      </c>
      <c r="M43" s="210">
        <f>IF(ISERROR(VLOOKUP(K43,'KAYIT LİSTESİ'!$B$4:$H$1024,4,0)),"",(VLOOKUP(K43,'KAYIT LİSTESİ'!$B$4:$H$1024,4,0)))</f>
        <v>32143</v>
      </c>
      <c r="N43" s="229" t="str">
        <f>IF(ISERROR(VLOOKUP(K43,'KAYIT LİSTESİ'!$B$4:$H$1024,5,0)),"",(VLOOKUP(K43,'KAYIT LİSTESİ'!$B$4:$H$1024,5,0)))</f>
        <v>HASAN CENGİZ</v>
      </c>
      <c r="O43" s="229" t="str">
        <f>IF(ISERROR(VLOOKUP(K43,'KAYIT LİSTESİ'!$B$4:$H$1024,6,0)),"",(VLOOKUP(K43,'KAYIT LİSTESİ'!$B$4:$H$1024,6,0)))</f>
        <v>İZMİR-İZMİR BÜYÜKŞEHİR BELEDİYE SPOR KLUBÜ</v>
      </c>
      <c r="P43" s="211"/>
    </row>
    <row r="44" spans="1:16" ht="36.75" customHeight="1" x14ac:dyDescent="0.2">
      <c r="A44" s="23">
        <v>5</v>
      </c>
      <c r="B44" s="24" t="s">
        <v>705</v>
      </c>
      <c r="C44" s="360">
        <f>IF(ISERROR(VLOOKUP(B44,'KAYIT LİSTESİ'!$B$4:$H$1024,3,0)),"",(VLOOKUP(B44,'KAYIT LİSTESİ'!$B$4:$H$1024,3,0)))</f>
        <v>402</v>
      </c>
      <c r="D44" s="26">
        <f>IF(ISERROR(VLOOKUP(B44,'KAYIT LİSTESİ'!$B$4:$H$1024,4,0)),"",(VLOOKUP(B44,'KAYIT LİSTESİ'!$B$4:$H$1024,4,0)))</f>
        <v>33989</v>
      </c>
      <c r="E44" s="52" t="str">
        <f>IF(ISERROR(VLOOKUP(B44,'KAYIT LİSTESİ'!$B$4:$H$1024,5,0)),"",(VLOOKUP(B44,'KAYIT LİSTESİ'!$B$4:$H$1024,5,0)))</f>
        <v>YITAYAL ATNAFU ZERIHUN</v>
      </c>
      <c r="F44" s="52" t="str">
        <f>IF(ISERROR(VLOOKUP(B44,'KAYIT LİSTESİ'!$B$4:$H$1024,6,0)),"",(VLOOKUP(B44,'KAYIT LİSTESİ'!$B$4:$H$1024,6,0)))</f>
        <v>İSTANBUL-FENERBAHÇE</v>
      </c>
      <c r="G44" s="182"/>
      <c r="H44" s="219"/>
      <c r="J44" s="74">
        <v>5</v>
      </c>
      <c r="K44" s="208" t="s">
        <v>231</v>
      </c>
      <c r="L44" s="361">
        <f>IF(ISERROR(VLOOKUP(K44,'KAYIT LİSTESİ'!$B$4:$H$1024,3,0)),"",(VLOOKUP(K44,'KAYIT LİSTESİ'!$B$4:$H$1024,3,0)))</f>
        <v>459</v>
      </c>
      <c r="M44" s="210">
        <f>IF(ISERROR(VLOOKUP(K44,'KAYIT LİSTESİ'!$B$4:$H$1024,4,0)),"",(VLOOKUP(K44,'KAYIT LİSTESİ'!$B$4:$H$1024,4,0)))</f>
        <v>34256</v>
      </c>
      <c r="N44" s="229" t="str">
        <f>IF(ISERROR(VLOOKUP(K44,'KAYIT LİSTESİ'!$B$4:$H$1024,5,0)),"",(VLOOKUP(K44,'KAYIT LİSTESİ'!$B$4:$H$1024,5,0)))</f>
        <v xml:space="preserve">RAMAZAN CAN </v>
      </c>
      <c r="O44" s="229" t="str">
        <f>IF(ISERROR(VLOOKUP(K44,'KAYIT LİSTESİ'!$B$4:$H$1024,6,0)),"",(VLOOKUP(K44,'KAYIT LİSTESİ'!$B$4:$H$1024,6,0)))</f>
        <v>KOCAELİ BÜYÜKŞEHİR BELEDİYE KAĞITSPOR KULÜBÜ</v>
      </c>
      <c r="P44" s="211"/>
    </row>
    <row r="45" spans="1:16" ht="36.75" customHeight="1" x14ac:dyDescent="0.2">
      <c r="A45" s="23">
        <v>6</v>
      </c>
      <c r="B45" s="24" t="s">
        <v>706</v>
      </c>
      <c r="C45" s="360">
        <f>IF(ISERROR(VLOOKUP(B45,'KAYIT LİSTESİ'!$B$4:$H$1024,3,0)),"",(VLOOKUP(B45,'KAYIT LİSTESİ'!$B$4:$H$1024,3,0)))</f>
        <v>457</v>
      </c>
      <c r="D45" s="26">
        <f>IF(ISERROR(VLOOKUP(B45,'KAYIT LİSTESİ'!$B$4:$H$1024,4,0)),"",(VLOOKUP(B45,'KAYIT LİSTESİ'!$B$4:$H$1024,4,0)))</f>
        <v>33156</v>
      </c>
      <c r="E45" s="52" t="str">
        <f>IF(ISERROR(VLOOKUP(B45,'KAYIT LİSTESİ'!$B$4:$H$1024,5,0)),"",(VLOOKUP(B45,'KAYIT LİSTESİ'!$B$4:$H$1024,5,0)))</f>
        <v>MEDENİ DEMİR</v>
      </c>
      <c r="F45" s="52" t="str">
        <f>IF(ISERROR(VLOOKUP(B45,'KAYIT LİSTESİ'!$B$4:$H$1024,6,0)),"",(VLOOKUP(B45,'KAYIT LİSTESİ'!$B$4:$H$1024,6,0)))</f>
        <v>KOCAELİ BÜYÜKŞEHİR BELEDİYE KAĞITSPOR KULÜBÜ</v>
      </c>
      <c r="G45" s="182"/>
      <c r="H45" s="219"/>
      <c r="J45" s="74">
        <v>6</v>
      </c>
      <c r="K45" s="208" t="s">
        <v>232</v>
      </c>
      <c r="L45" s="361">
        <f>IF(ISERROR(VLOOKUP(K45,'KAYIT LİSTESİ'!$B$4:$H$1024,3,0)),"",(VLOOKUP(K45,'KAYIT LİSTESİ'!$B$4:$H$1024,3,0)))</f>
        <v>429</v>
      </c>
      <c r="M45" s="210">
        <f>IF(ISERROR(VLOOKUP(K45,'KAYIT LİSTESİ'!$B$4:$H$1024,4,0)),"",(VLOOKUP(K45,'KAYIT LİSTESİ'!$B$4:$H$1024,4,0)))</f>
        <v>34710</v>
      </c>
      <c r="N45" s="229" t="str">
        <f>IF(ISERROR(VLOOKUP(K45,'KAYIT LİSTESİ'!$B$4:$H$1024,5,0)),"",(VLOOKUP(K45,'KAYIT LİSTESİ'!$B$4:$H$1024,5,0)))</f>
        <v>OGULCAN DUZYURT</v>
      </c>
      <c r="O45" s="229" t="str">
        <f>IF(ISERROR(VLOOKUP(K45,'KAYIT LİSTESİ'!$B$4:$H$1024,6,0)),"",(VLOOKUP(K45,'KAYIT LİSTESİ'!$B$4:$H$1024,6,0)))</f>
        <v>İSTANBUL-GALATASARAY</v>
      </c>
      <c r="P45" s="211"/>
    </row>
    <row r="46" spans="1:16" ht="36.75" customHeight="1" x14ac:dyDescent="0.2">
      <c r="A46" s="23">
        <v>7</v>
      </c>
      <c r="B46" s="24" t="s">
        <v>707</v>
      </c>
      <c r="C46" s="360">
        <f>IF(ISERROR(VLOOKUP(B46,'KAYIT LİSTESİ'!$B$4:$H$1024,3,0)),"",(VLOOKUP(B46,'KAYIT LİSTESİ'!$B$4:$H$1024,3,0)))</f>
        <v>492</v>
      </c>
      <c r="D46" s="26">
        <f>IF(ISERROR(VLOOKUP(B46,'KAYIT LİSTESİ'!$B$4:$H$1024,4,0)),"",(VLOOKUP(B46,'KAYIT LİSTESİ'!$B$4:$H$1024,4,0)))</f>
        <v>34029</v>
      </c>
      <c r="E46" s="52" t="str">
        <f>IF(ISERROR(VLOOKUP(B46,'KAYIT LİSTESİ'!$B$4:$H$1024,5,0)),"",(VLOOKUP(B46,'KAYIT LİSTESİ'!$B$4:$H$1024,5,0)))</f>
        <v>SÖNMEZ DAĞ</v>
      </c>
      <c r="F46" s="52" t="str">
        <f>IF(ISERROR(VLOOKUP(B46,'KAYIT LİSTESİ'!$B$4:$H$1024,6,0)),"",(VLOOKUP(B46,'KAYIT LİSTESİ'!$B$4:$H$1024,6,0)))</f>
        <v>ANKARA-EGO SPOR</v>
      </c>
      <c r="G46" s="182"/>
      <c r="H46" s="219"/>
      <c r="J46" s="74">
        <v>7</v>
      </c>
      <c r="K46" s="208" t="s">
        <v>233</v>
      </c>
      <c r="L46" s="361">
        <f>IF(ISERROR(VLOOKUP(K46,'KAYIT LİSTESİ'!$B$4:$H$1024,3,0)),"",(VLOOKUP(K46,'KAYIT LİSTESİ'!$B$4:$H$1024,3,0)))</f>
        <v>406</v>
      </c>
      <c r="M46" s="210">
        <f>IF(ISERROR(VLOOKUP(K46,'KAYIT LİSTESİ'!$B$4:$H$1024,4,0)),"",(VLOOKUP(K46,'KAYIT LİSTESİ'!$B$4:$H$1024,4,0)))</f>
        <v>33700</v>
      </c>
      <c r="N46" s="229" t="str">
        <f>IF(ISERROR(VLOOKUP(K46,'KAYIT LİSTESİ'!$B$4:$H$1024,5,0)),"",(VLOOKUP(K46,'KAYIT LİSTESİ'!$B$4:$H$1024,5,0)))</f>
        <v>ALPER KULAKSIZ</v>
      </c>
      <c r="O46" s="229" t="str">
        <f>IF(ISERROR(VLOOKUP(K46,'KAYIT LİSTESİ'!$B$4:$H$1024,6,0)),"",(VLOOKUP(K46,'KAYIT LİSTESİ'!$B$4:$H$1024,6,0)))</f>
        <v>İSTANBUL-FENERBAHÇE</v>
      </c>
      <c r="P46" s="211"/>
    </row>
    <row r="47" spans="1:16" ht="36.75" customHeight="1" x14ac:dyDescent="0.2">
      <c r="A47" s="23">
        <v>8</v>
      </c>
      <c r="B47" s="24" t="s">
        <v>708</v>
      </c>
      <c r="C47" s="360">
        <f>IF(ISERROR(VLOOKUP(B47,'KAYIT LİSTESİ'!$B$4:$H$1024,3,0)),"",(VLOOKUP(B47,'KAYIT LİSTESİ'!$B$4:$H$1024,3,0)))</f>
        <v>472</v>
      </c>
      <c r="D47" s="26">
        <f>IF(ISERROR(VLOOKUP(B47,'KAYIT LİSTESİ'!$B$4:$H$1024,4,0)),"",(VLOOKUP(B47,'KAYIT LİSTESİ'!$B$4:$H$1024,4,0)))</f>
        <v>34444</v>
      </c>
      <c r="E47" s="52" t="str">
        <f>IF(ISERROR(VLOOKUP(B47,'KAYIT LİSTESİ'!$B$4:$H$1024,5,0)),"",(VLOOKUP(B47,'KAYIT LİSTESİ'!$B$4:$H$1024,5,0)))</f>
        <v>SUAT KARABULAK</v>
      </c>
      <c r="F47" s="52" t="str">
        <f>IF(ISERROR(VLOOKUP(B47,'KAYIT LİSTESİ'!$B$4:$H$1024,6,0)),"",(VLOOKUP(B47,'KAYIT LİSTESİ'!$B$4:$H$1024,6,0)))</f>
        <v>MERSİN-MESKİSPOR</v>
      </c>
      <c r="G47" s="182"/>
      <c r="H47" s="219"/>
      <c r="J47" s="74">
        <v>8</v>
      </c>
      <c r="K47" s="208" t="s">
        <v>234</v>
      </c>
      <c r="L47" s="361">
        <f>IF(ISERROR(VLOOKUP(K47,'KAYIT LİSTESİ'!$B$4:$H$1024,3,0)),"",(VLOOKUP(K47,'KAYIT LİSTESİ'!$B$4:$H$1024,3,0)))</f>
        <v>387</v>
      </c>
      <c r="M47" s="210">
        <f>IF(ISERROR(VLOOKUP(K47,'KAYIT LİSTESİ'!$B$4:$H$1024,4,0)),"",(VLOOKUP(K47,'KAYIT LİSTESİ'!$B$4:$H$1024,4,0)))</f>
        <v>32510</v>
      </c>
      <c r="N47" s="229" t="str">
        <f>IF(ISERROR(VLOOKUP(K47,'KAYIT LİSTESİ'!$B$4:$H$1024,5,0)),"",(VLOOKUP(K47,'KAYIT LİSTESİ'!$B$4:$H$1024,5,0)))</f>
        <v>ŞEREF OSMANOĞLU</v>
      </c>
      <c r="O47" s="229" t="str">
        <f>IF(ISERROR(VLOOKUP(K47,'KAYIT LİSTESİ'!$B$4:$H$1024,6,0)),"",(VLOOKUP(K47,'KAYIT LİSTESİ'!$B$4:$H$1024,6,0)))</f>
        <v>İSTANBUL-ENKA SPOR KULÜBÜ</v>
      </c>
      <c r="P47" s="211"/>
    </row>
    <row r="48" spans="1:16" ht="36.75" customHeight="1" x14ac:dyDescent="0.2">
      <c r="A48" s="706"/>
      <c r="B48" s="707"/>
      <c r="C48" s="708"/>
      <c r="D48" s="709"/>
      <c r="E48" s="710"/>
      <c r="F48" s="710"/>
      <c r="G48" s="711"/>
      <c r="H48" s="219"/>
      <c r="J48" s="74"/>
      <c r="K48" s="208"/>
      <c r="L48" s="361"/>
      <c r="M48" s="210"/>
      <c r="N48" s="229"/>
      <c r="O48" s="229"/>
      <c r="P48" s="211"/>
    </row>
    <row r="49" spans="1:16" ht="36.75" customHeight="1" x14ac:dyDescent="0.3">
      <c r="A49" s="913" t="s">
        <v>1214</v>
      </c>
      <c r="B49" s="913"/>
      <c r="C49" s="913"/>
      <c r="D49" s="913"/>
      <c r="E49" s="913"/>
      <c r="F49" s="913"/>
      <c r="G49" s="913"/>
      <c r="H49" s="219"/>
      <c r="J49" s="704" t="s">
        <v>1210</v>
      </c>
      <c r="K49" s="704"/>
      <c r="L49" s="704" t="s">
        <v>1211</v>
      </c>
      <c r="M49" s="704" t="s">
        <v>1212</v>
      </c>
      <c r="N49" s="705" t="s">
        <v>10</v>
      </c>
      <c r="O49" s="704" t="s">
        <v>1213</v>
      </c>
      <c r="P49" s="211"/>
    </row>
    <row r="50" spans="1:16" ht="36.75" customHeight="1" x14ac:dyDescent="0.2">
      <c r="A50" s="908" t="s">
        <v>6</v>
      </c>
      <c r="B50" s="914"/>
      <c r="C50" s="908" t="s">
        <v>99</v>
      </c>
      <c r="D50" s="908" t="s">
        <v>20</v>
      </c>
      <c r="E50" s="908" t="s">
        <v>7</v>
      </c>
      <c r="F50" s="908" t="s">
        <v>939</v>
      </c>
      <c r="G50" s="908" t="s">
        <v>293</v>
      </c>
      <c r="H50" s="219"/>
      <c r="J50" s="700">
        <v>0.68055555555555547</v>
      </c>
      <c r="K50" s="700"/>
      <c r="L50" s="700">
        <v>0.6875</v>
      </c>
      <c r="M50" s="700">
        <v>0.70833333333333337</v>
      </c>
      <c r="N50" s="701" t="s">
        <v>806</v>
      </c>
      <c r="O50" s="702" t="s">
        <v>1199</v>
      </c>
      <c r="P50" s="211"/>
    </row>
    <row r="51" spans="1:16" ht="36.75" customHeight="1" x14ac:dyDescent="0.2">
      <c r="A51" s="909"/>
      <c r="B51" s="914"/>
      <c r="C51" s="909"/>
      <c r="D51" s="909"/>
      <c r="E51" s="909"/>
      <c r="F51" s="909"/>
      <c r="G51" s="909"/>
      <c r="H51" s="219"/>
      <c r="J51" s="700">
        <v>0.72916666666666663</v>
      </c>
      <c r="K51" s="700"/>
      <c r="L51" s="700">
        <v>0.73611111111111116</v>
      </c>
      <c r="M51" s="700">
        <v>0.75694444444444453</v>
      </c>
      <c r="N51" s="701" t="s">
        <v>192</v>
      </c>
      <c r="O51" s="702" t="s">
        <v>1200</v>
      </c>
      <c r="P51" s="211"/>
    </row>
    <row r="52" spans="1:16" ht="36.75" customHeight="1" x14ac:dyDescent="0.2">
      <c r="A52" s="74">
        <v>1</v>
      </c>
      <c r="B52" s="208" t="s">
        <v>749</v>
      </c>
      <c r="C52" s="361">
        <f>IF(ISERROR(VLOOKUP(B52,'KAYIT LİSTESİ'!$B$4:$H$1024,3,0)),"",(VLOOKUP(B52,'KAYIT LİSTESİ'!$B$4:$H$1024,3,0)))</f>
        <v>482</v>
      </c>
      <c r="D52" s="210">
        <f>IF(ISERROR(VLOOKUP(B52,'KAYIT LİSTESİ'!$B$4:$H$1024,4,0)),"",(VLOOKUP(B52,'KAYIT LİSTESİ'!$B$4:$H$1024,4,0)))</f>
        <v>35080</v>
      </c>
      <c r="E52" s="229" t="str">
        <f>IF(ISERROR(VLOOKUP(B52,'KAYIT LİSTESİ'!$B$4:$H$1024,5,0)),"",(VLOOKUP(B52,'KAYIT LİSTESİ'!$B$4:$H$1024,5,0)))</f>
        <v>B.MERİÇ KIZILDAĞ</v>
      </c>
      <c r="F52" s="229" t="str">
        <f>IF(ISERROR(VLOOKUP(B52,'KAYIT LİSTESİ'!$B$4:$H$1024,6,0)),"",(VLOOKUP(B52,'KAYIT LİSTESİ'!$B$4:$H$1024,6,0)))</f>
        <v>MERSİN-MESKİSPOR</v>
      </c>
      <c r="G52" s="211"/>
      <c r="H52" s="219"/>
      <c r="J52" s="700">
        <v>0.75</v>
      </c>
      <c r="K52" s="700"/>
      <c r="L52" s="700">
        <v>0.75694444444444453</v>
      </c>
      <c r="M52" s="700">
        <v>0.76388888888888884</v>
      </c>
      <c r="N52" s="701" t="s">
        <v>1201</v>
      </c>
      <c r="O52" s="702" t="s">
        <v>1202</v>
      </c>
      <c r="P52" s="211"/>
    </row>
    <row r="53" spans="1:16" ht="36.75" customHeight="1" x14ac:dyDescent="0.2">
      <c r="A53" s="74">
        <v>2</v>
      </c>
      <c r="B53" s="208" t="s">
        <v>750</v>
      </c>
      <c r="C53" s="361">
        <f>IF(ISERROR(VLOOKUP(B53,'KAYIT LİSTESİ'!$B$4:$H$1024,3,0)),"",(VLOOKUP(B53,'KAYIT LİSTESİ'!$B$4:$H$1024,3,0)))</f>
        <v>522</v>
      </c>
      <c r="D53" s="210">
        <f>IF(ISERROR(VLOOKUP(B53,'KAYIT LİSTESİ'!$B$4:$H$1024,4,0)),"",(VLOOKUP(B53,'KAYIT LİSTESİ'!$B$4:$H$1024,4,0)))</f>
        <v>34335</v>
      </c>
      <c r="E53" s="229" t="str">
        <f>IF(ISERROR(VLOOKUP(B53,'KAYIT LİSTESİ'!$B$4:$H$1024,5,0)),"",(VLOOKUP(B53,'KAYIT LİSTESİ'!$B$4:$H$1024,5,0)))</f>
        <v>FEYYAZ AKÇA</v>
      </c>
      <c r="F53" s="229" t="str">
        <f>IF(ISERROR(VLOOKUP(B53,'KAYIT LİSTESİ'!$B$4:$H$1024,6,0)),"",(VLOOKUP(B53,'KAYIT LİSTESİ'!$B$4:$H$1024,6,0)))</f>
        <v>KOCAELİ-DARICA BELEDİYE EĞİTİM SPOR KULÜBÜ</v>
      </c>
      <c r="G53" s="211"/>
      <c r="H53" s="219"/>
      <c r="J53" s="700">
        <v>0.78472222222222221</v>
      </c>
      <c r="K53" s="700"/>
      <c r="L53" s="700">
        <v>0.79166666666666663</v>
      </c>
      <c r="M53" s="700">
        <v>0.79861111111111116</v>
      </c>
      <c r="N53" s="701" t="s">
        <v>1203</v>
      </c>
      <c r="O53" s="702" t="s">
        <v>1202</v>
      </c>
      <c r="P53" s="211"/>
    </row>
    <row r="54" spans="1:16" ht="36.75" customHeight="1" x14ac:dyDescent="0.2">
      <c r="A54" s="74">
        <v>3</v>
      </c>
      <c r="B54" s="208" t="s">
        <v>751</v>
      </c>
      <c r="C54" s="361">
        <f>IF(ISERROR(VLOOKUP(B54,'KAYIT LİSTESİ'!$B$4:$H$1024,3,0)),"",(VLOOKUP(B54,'KAYIT LİSTESİ'!$B$4:$H$1024,3,0)))</f>
        <v>500</v>
      </c>
      <c r="D54" s="210">
        <f>IF(ISERROR(VLOOKUP(B54,'KAYIT LİSTESİ'!$B$4:$H$1024,4,0)),"",(VLOOKUP(B54,'KAYIT LİSTESİ'!$B$4:$H$1024,4,0)))</f>
        <v>30834</v>
      </c>
      <c r="E54" s="229" t="str">
        <f>IF(ISERROR(VLOOKUP(B54,'KAYIT LİSTESİ'!$B$4:$H$1024,5,0)),"",(VLOOKUP(B54,'KAYIT LİSTESİ'!$B$4:$H$1024,5,0)))</f>
        <v>MERTCAN ÜÇEN</v>
      </c>
      <c r="F54" s="229" t="str">
        <f>IF(ISERROR(VLOOKUP(B54,'KAYIT LİSTESİ'!$B$4:$H$1024,6,0)),"",(VLOOKUP(B54,'KAYIT LİSTESİ'!$B$4:$H$1024,6,0)))</f>
        <v>ANKARA-EGO SPOR</v>
      </c>
      <c r="G54" s="211"/>
      <c r="H54" s="219"/>
      <c r="J54" s="700">
        <v>0.78472222222222221</v>
      </c>
      <c r="K54" s="700"/>
      <c r="L54" s="700">
        <v>0.79166666666666663</v>
      </c>
      <c r="M54" s="700">
        <v>0.8125</v>
      </c>
      <c r="N54" s="701" t="s">
        <v>354</v>
      </c>
      <c r="O54" s="702" t="s">
        <v>1200</v>
      </c>
      <c r="P54" s="211"/>
    </row>
    <row r="55" spans="1:16" ht="36.75" customHeight="1" x14ac:dyDescent="0.2">
      <c r="A55" s="74">
        <v>4</v>
      </c>
      <c r="B55" s="208" t="s">
        <v>752</v>
      </c>
      <c r="C55" s="361">
        <f>IF(ISERROR(VLOOKUP(B55,'KAYIT LİSTESİ'!$B$4:$H$1024,3,0)),"",(VLOOKUP(B55,'KAYIT LİSTESİ'!$B$4:$H$1024,3,0)))</f>
        <v>452</v>
      </c>
      <c r="D55" s="210">
        <f>IF(ISERROR(VLOOKUP(B55,'KAYIT LİSTESİ'!$B$4:$H$1024,4,0)),"",(VLOOKUP(B55,'KAYIT LİSTESİ'!$B$4:$H$1024,4,0)))</f>
        <v>33641</v>
      </c>
      <c r="E55" s="229" t="str">
        <f>IF(ISERROR(VLOOKUP(B55,'KAYIT LİSTESİ'!$B$4:$H$1024,5,0)),"",(VLOOKUP(B55,'KAYIT LİSTESİ'!$B$4:$H$1024,5,0)))</f>
        <v>EMRE BAİTİ</v>
      </c>
      <c r="F55" s="229" t="str">
        <f>IF(ISERROR(VLOOKUP(B55,'KAYIT LİSTESİ'!$B$4:$H$1024,6,0)),"",(VLOOKUP(B55,'KAYIT LİSTESİ'!$B$4:$H$1024,6,0)))</f>
        <v>İZMİR-İZMİR BÜYÜKŞEHİR BELEDİYE SPOR KLUBÜ</v>
      </c>
      <c r="G55" s="211"/>
      <c r="H55" s="219"/>
      <c r="J55" s="700">
        <v>0.78819444444444453</v>
      </c>
      <c r="K55" s="700"/>
      <c r="L55" s="700">
        <v>0.79513888888888884</v>
      </c>
      <c r="M55" s="700">
        <v>0.82291666666666663</v>
      </c>
      <c r="N55" s="701" t="s">
        <v>805</v>
      </c>
      <c r="O55" s="703" t="s">
        <v>1204</v>
      </c>
      <c r="P55" s="211"/>
    </row>
    <row r="56" spans="1:16" ht="36.75" customHeight="1" x14ac:dyDescent="0.2">
      <c r="A56" s="74">
        <v>5</v>
      </c>
      <c r="B56" s="208" t="s">
        <v>753</v>
      </c>
      <c r="C56" s="361">
        <f>IF(ISERROR(VLOOKUP(B56,'KAYIT LİSTESİ'!$B$4:$H$1024,3,0)),"",(VLOOKUP(B56,'KAYIT LİSTESİ'!$B$4:$H$1024,3,0)))</f>
        <v>464</v>
      </c>
      <c r="D56" s="210">
        <f>IF(ISERROR(VLOOKUP(B56,'KAYIT LİSTESİ'!$B$4:$H$1024,4,0)),"",(VLOOKUP(B56,'KAYIT LİSTESİ'!$B$4:$H$1024,4,0)))</f>
        <v>34454</v>
      </c>
      <c r="E56" s="229" t="str">
        <f>IF(ISERROR(VLOOKUP(B56,'KAYIT LİSTESİ'!$B$4:$H$1024,5,0)),"",(VLOOKUP(B56,'KAYIT LİSTESİ'!$B$4:$H$1024,5,0)))</f>
        <v>GÖKSAL YILMAZ</v>
      </c>
      <c r="F56" s="229" t="str">
        <f>IF(ISERROR(VLOOKUP(B56,'KAYIT LİSTESİ'!$B$4:$H$1024,6,0)),"",(VLOOKUP(B56,'KAYIT LİSTESİ'!$B$4:$H$1024,6,0)))</f>
        <v>KOCAELİ BÜYÜKŞEHİR BELEDİYE KAĞITSPOR KULÜBÜ</v>
      </c>
      <c r="G56" s="211"/>
      <c r="H56" s="219"/>
      <c r="J56" s="700">
        <v>0.8125</v>
      </c>
      <c r="K56" s="700"/>
      <c r="L56" s="700">
        <v>0.81944444444444453</v>
      </c>
      <c r="M56" s="700">
        <v>0.82638888888888884</v>
      </c>
      <c r="N56" s="701" t="s">
        <v>1205</v>
      </c>
      <c r="O56" s="702" t="s">
        <v>1202</v>
      </c>
      <c r="P56" s="211"/>
    </row>
    <row r="57" spans="1:16" ht="36.75" customHeight="1" x14ac:dyDescent="0.2">
      <c r="A57" s="74">
        <v>6</v>
      </c>
      <c r="B57" s="208" t="s">
        <v>754</v>
      </c>
      <c r="C57" s="361">
        <f>IF(ISERROR(VLOOKUP(B57,'KAYIT LİSTESİ'!$B$4:$H$1024,3,0)),"",(VLOOKUP(B57,'KAYIT LİSTESİ'!$B$4:$H$1024,3,0)))</f>
        <v>435</v>
      </c>
      <c r="D57" s="210">
        <f>IF(ISERROR(VLOOKUP(B57,'KAYIT LİSTESİ'!$B$4:$H$1024,4,0)),"",(VLOOKUP(B57,'KAYIT LİSTESİ'!$B$4:$H$1024,4,0)))</f>
        <v>31215</v>
      </c>
      <c r="E57" s="229" t="str">
        <f>IF(ISERROR(VLOOKUP(B57,'KAYIT LİSTESİ'!$B$4:$H$1024,5,0)),"",(VLOOKUP(B57,'KAYIT LİSTESİ'!$B$4:$H$1024,5,0)))</f>
        <v>TURGAY ÇABUKEL</v>
      </c>
      <c r="F57" s="229" t="str">
        <f>IF(ISERROR(VLOOKUP(B57,'KAYIT LİSTESİ'!$B$4:$H$1024,6,0)),"",(VLOOKUP(B57,'KAYIT LİSTESİ'!$B$4:$H$1024,6,0)))</f>
        <v>İSTANBUL-GALATASARAY</v>
      </c>
      <c r="G57" s="211"/>
      <c r="H57" s="219"/>
      <c r="J57" s="700">
        <v>0.84027777777777779</v>
      </c>
      <c r="K57" s="700"/>
      <c r="L57" s="700">
        <v>0.84722222222222221</v>
      </c>
      <c r="M57" s="700">
        <v>0.85416666666666663</v>
      </c>
      <c r="N57" s="701" t="s">
        <v>1206</v>
      </c>
      <c r="O57" s="702" t="s">
        <v>1207</v>
      </c>
      <c r="P57" s="211"/>
    </row>
    <row r="58" spans="1:16" ht="36.75" customHeight="1" x14ac:dyDescent="0.2">
      <c r="A58" s="74">
        <v>7</v>
      </c>
      <c r="B58" s="208" t="s">
        <v>755</v>
      </c>
      <c r="C58" s="361">
        <f>IF(ISERROR(VLOOKUP(B58,'KAYIT LİSTESİ'!$B$4:$H$1024,3,0)),"",(VLOOKUP(B58,'KAYIT LİSTESİ'!$B$4:$H$1024,3,0)))</f>
        <v>412</v>
      </c>
      <c r="D58" s="210">
        <f>IF(ISERROR(VLOOKUP(B58,'KAYIT LİSTESİ'!$B$4:$H$1024,4,0)),"",(VLOOKUP(B58,'KAYIT LİSTESİ'!$B$4:$H$1024,4,0)))</f>
        <v>34681</v>
      </c>
      <c r="E58" s="229" t="str">
        <f>IF(ISERROR(VLOOKUP(B58,'KAYIT LİSTESİ'!$B$4:$H$1024,5,0)),"",(VLOOKUP(B58,'KAYIT LİSTESİ'!$B$4:$H$1024,5,0)))</f>
        <v>ÖZKAN BALTACI</v>
      </c>
      <c r="F58" s="229" t="str">
        <f>IF(ISERROR(VLOOKUP(B58,'KAYIT LİSTESİ'!$B$4:$H$1024,6,0)),"",(VLOOKUP(B58,'KAYIT LİSTESİ'!$B$4:$H$1024,6,0)))</f>
        <v>İSTANBUL-FENERBAHÇE</v>
      </c>
      <c r="G58" s="211"/>
      <c r="H58" s="219"/>
      <c r="J58" s="700">
        <v>0.85763888888888884</v>
      </c>
      <c r="K58" s="700"/>
      <c r="L58" s="700">
        <v>0.86458333333333337</v>
      </c>
      <c r="M58" s="700">
        <v>0.87152777777777779</v>
      </c>
      <c r="N58" s="701" t="s">
        <v>1208</v>
      </c>
      <c r="O58" s="702" t="s">
        <v>1202</v>
      </c>
      <c r="P58" s="211"/>
    </row>
    <row r="59" spans="1:16" ht="36.75" customHeight="1" x14ac:dyDescent="0.2">
      <c r="A59" s="74">
        <v>8</v>
      </c>
      <c r="B59" s="208" t="s">
        <v>756</v>
      </c>
      <c r="C59" s="361">
        <f>IF(ISERROR(VLOOKUP(B59,'KAYIT LİSTESİ'!$B$4:$H$1024,3,0)),"",(VLOOKUP(B59,'KAYIT LİSTESİ'!$B$4:$H$1024,3,0)))</f>
        <v>398</v>
      </c>
      <c r="D59" s="210">
        <f>IF(ISERROR(VLOOKUP(B59,'KAYIT LİSTESİ'!$B$4:$H$1024,4,0)),"",(VLOOKUP(B59,'KAYIT LİSTESİ'!$B$4:$H$1024,4,0)))</f>
        <v>32072</v>
      </c>
      <c r="E59" s="229" t="str">
        <f>IF(ISERROR(VLOOKUP(B59,'KAYIT LİSTESİ'!$B$4:$H$1024,5,0)),"",(VLOOKUP(B59,'KAYIT LİSTESİ'!$B$4:$H$1024,5,0)))</f>
        <v>YURY SHAYUNOU</v>
      </c>
      <c r="F59" s="229" t="str">
        <f>IF(ISERROR(VLOOKUP(B59,'KAYIT LİSTESİ'!$B$4:$H$1024,6,0)),"",(VLOOKUP(B59,'KAYIT LİSTESİ'!$B$4:$H$1024,6,0)))</f>
        <v>İSTANBUL-ENKA SPOR KULÜBÜ</v>
      </c>
      <c r="G59" s="211"/>
      <c r="H59" s="219"/>
      <c r="J59" s="700">
        <v>0.88194444444444453</v>
      </c>
      <c r="K59" s="700"/>
      <c r="L59" s="700">
        <v>0.88888888888888884</v>
      </c>
      <c r="M59" s="700">
        <v>0.89583333333333337</v>
      </c>
      <c r="N59" s="701" t="s">
        <v>1209</v>
      </c>
      <c r="O59" s="702" t="s">
        <v>1202</v>
      </c>
      <c r="P59" s="211"/>
    </row>
    <row r="60" spans="1:16" ht="42.75" customHeight="1" x14ac:dyDescent="0.2">
      <c r="A60" s="219"/>
      <c r="B60" s="219"/>
      <c r="C60" s="219"/>
      <c r="D60" s="219"/>
      <c r="E60" s="219"/>
      <c r="F60" s="219"/>
      <c r="G60" s="219"/>
      <c r="H60" s="219"/>
      <c r="I60" s="219"/>
      <c r="J60" s="219"/>
      <c r="K60" s="219"/>
      <c r="L60" s="219"/>
      <c r="M60" s="219"/>
      <c r="N60" s="219"/>
      <c r="O60" s="219"/>
      <c r="P60" s="219"/>
    </row>
  </sheetData>
  <mergeCells count="44">
    <mergeCell ref="J37:P37"/>
    <mergeCell ref="J38:J39"/>
    <mergeCell ref="K38:K39"/>
    <mergeCell ref="L38:L39"/>
    <mergeCell ref="M38:M39"/>
    <mergeCell ref="N38:N39"/>
    <mergeCell ref="O38:O39"/>
    <mergeCell ref="P38:P39"/>
    <mergeCell ref="A37:G37"/>
    <mergeCell ref="A49:G49"/>
    <mergeCell ref="A50:A51"/>
    <mergeCell ref="B50:B51"/>
    <mergeCell ref="C50:C51"/>
    <mergeCell ref="D50:D51"/>
    <mergeCell ref="E50:E51"/>
    <mergeCell ref="F50:F51"/>
    <mergeCell ref="G50:G51"/>
    <mergeCell ref="O16:O17"/>
    <mergeCell ref="P16:P17"/>
    <mergeCell ref="J26:P26"/>
    <mergeCell ref="A16:G16"/>
    <mergeCell ref="A26:G26"/>
    <mergeCell ref="K27:K28"/>
    <mergeCell ref="L27:L28"/>
    <mergeCell ref="M27:M28"/>
    <mergeCell ref="N27:N28"/>
    <mergeCell ref="A15:G15"/>
    <mergeCell ref="L16:L17"/>
    <mergeCell ref="O27:O28"/>
    <mergeCell ref="P27:P28"/>
    <mergeCell ref="A1:P1"/>
    <mergeCell ref="A2:P2"/>
    <mergeCell ref="A3:P3"/>
    <mergeCell ref="J15:P15"/>
    <mergeCell ref="M16:M17"/>
    <mergeCell ref="N16:N17"/>
    <mergeCell ref="J16:J17"/>
    <mergeCell ref="K16:K17"/>
    <mergeCell ref="J4:P4"/>
    <mergeCell ref="J5:P5"/>
    <mergeCell ref="A4:G4"/>
    <mergeCell ref="I5:I6"/>
    <mergeCell ref="A5:G5"/>
    <mergeCell ref="J27:J28"/>
  </mergeCells>
  <pageMargins left="0.7" right="0.7" top="0.75" bottom="0.75" header="0.3" footer="0.3"/>
  <pageSetup paperSize="9" scale="34" fitToHeight="0" orientation="portrait" r:id="rId1"/>
  <ignoredErrors>
    <ignoredError sqref="M30:O36 M29:O2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C000"/>
  </sheetPr>
  <dimension ref="A1:R93"/>
  <sheetViews>
    <sheetView view="pageBreakPreview" topLeftCell="A13" zoomScale="80" zoomScaleSheetLayoutView="80" workbookViewId="0">
      <selection sqref="A1:AE47"/>
    </sheetView>
  </sheetViews>
  <sheetFormatPr defaultRowHeight="12.75" x14ac:dyDescent="0.2"/>
  <cols>
    <col min="1" max="1" width="6" style="89" customWidth="1"/>
    <col min="2" max="2" width="12.7109375" style="89" hidden="1" customWidth="1"/>
    <col min="3" max="3" width="7" style="89" customWidth="1"/>
    <col min="4" max="4" width="15.7109375" style="90" customWidth="1"/>
    <col min="5" max="5" width="26.42578125" style="89" bestFit="1" customWidth="1"/>
    <col min="6" max="6" width="45.28515625" style="3" customWidth="1"/>
    <col min="7" max="12" width="10.85546875" style="3" customWidth="1"/>
    <col min="13" max="13" width="10.7109375" style="3" customWidth="1"/>
    <col min="14" max="14" width="9.140625" style="91" customWidth="1"/>
    <col min="15" max="15" width="7.7109375" style="89" customWidth="1"/>
    <col min="16" max="16" width="11.7109375" style="89" customWidth="1"/>
    <col min="17" max="17" width="6.7109375" style="336" bestFit="1" customWidth="1"/>
    <col min="18" max="18" width="5" style="325" bestFit="1" customWidth="1"/>
    <col min="19" max="16384" width="9.140625" style="3"/>
  </cols>
  <sheetData>
    <row r="1" spans="1:18" ht="56.25" customHeight="1" x14ac:dyDescent="0.2">
      <c r="A1" s="919" t="s">
        <v>1309</v>
      </c>
      <c r="B1" s="919"/>
      <c r="C1" s="919"/>
      <c r="D1" s="919"/>
      <c r="E1" s="919"/>
      <c r="F1" s="919"/>
      <c r="G1" s="919"/>
      <c r="H1" s="919"/>
      <c r="I1" s="919"/>
      <c r="J1" s="919"/>
      <c r="K1" s="919"/>
      <c r="L1" s="919"/>
      <c r="M1" s="919"/>
      <c r="N1" s="919"/>
      <c r="O1" s="919"/>
      <c r="P1" s="919"/>
    </row>
    <row r="2" spans="1:18" ht="36.75" customHeight="1" x14ac:dyDescent="0.2">
      <c r="A2" s="920" t="s">
        <v>1216</v>
      </c>
      <c r="B2" s="920"/>
      <c r="C2" s="920"/>
      <c r="D2" s="920"/>
      <c r="E2" s="920"/>
      <c r="F2" s="920"/>
      <c r="G2" s="920"/>
      <c r="H2" s="920"/>
      <c r="I2" s="920"/>
      <c r="J2" s="920"/>
      <c r="K2" s="920"/>
      <c r="L2" s="920"/>
      <c r="M2" s="920"/>
      <c r="N2" s="920"/>
      <c r="O2" s="920"/>
      <c r="P2" s="920"/>
    </row>
    <row r="3" spans="1:18" s="4" customFormat="1" ht="33.75" customHeight="1" x14ac:dyDescent="0.2">
      <c r="A3" s="921" t="s">
        <v>115</v>
      </c>
      <c r="B3" s="921"/>
      <c r="C3" s="921"/>
      <c r="D3" s="922" t="s">
        <v>806</v>
      </c>
      <c r="E3" s="922"/>
      <c r="F3" s="568"/>
      <c r="G3" s="923"/>
      <c r="H3" s="923"/>
      <c r="I3" s="568"/>
      <c r="J3" s="568"/>
      <c r="K3" s="924" t="s">
        <v>661</v>
      </c>
      <c r="L3" s="924"/>
      <c r="M3" s="925" t="s">
        <v>1325</v>
      </c>
      <c r="N3" s="925"/>
      <c r="O3" s="925"/>
      <c r="P3" s="925"/>
      <c r="Q3" s="336"/>
      <c r="R3" s="325"/>
    </row>
    <row r="4" spans="1:18" s="4" customFormat="1" ht="33.75" customHeight="1" x14ac:dyDescent="0.2">
      <c r="A4" s="926" t="s">
        <v>116</v>
      </c>
      <c r="B4" s="926"/>
      <c r="C4" s="926"/>
      <c r="D4" s="927" t="s">
        <v>687</v>
      </c>
      <c r="E4" s="927"/>
      <c r="F4" s="930" t="s">
        <v>948</v>
      </c>
      <c r="G4" s="930"/>
      <c r="H4" s="930"/>
      <c r="I4" s="930"/>
      <c r="J4" s="930"/>
      <c r="K4" s="928" t="s">
        <v>114</v>
      </c>
      <c r="L4" s="928"/>
      <c r="M4" s="931" t="s">
        <v>1152</v>
      </c>
      <c r="N4" s="931"/>
      <c r="O4" s="931"/>
      <c r="P4" s="931"/>
      <c r="Q4" s="336"/>
      <c r="R4" s="325"/>
    </row>
    <row r="5" spans="1:18" ht="28.5" customHeight="1" x14ac:dyDescent="0.2">
      <c r="A5" s="5"/>
      <c r="B5" s="5"/>
      <c r="C5" s="5"/>
      <c r="D5" s="9"/>
      <c r="E5" s="6"/>
      <c r="F5" s="7"/>
      <c r="G5" s="8"/>
      <c r="H5" s="8"/>
      <c r="I5" s="8"/>
      <c r="J5" s="8"/>
      <c r="K5" s="8"/>
      <c r="L5" s="8"/>
      <c r="M5" s="8"/>
      <c r="N5" s="929">
        <v>41794.794545254626</v>
      </c>
      <c r="O5" s="929"/>
      <c r="P5" s="353"/>
    </row>
    <row r="6" spans="1:18" ht="37.5" customHeight="1" x14ac:dyDescent="0.2">
      <c r="A6" s="933" t="s">
        <v>6</v>
      </c>
      <c r="B6" s="933"/>
      <c r="C6" s="934" t="s">
        <v>99</v>
      </c>
      <c r="D6" s="934" t="s">
        <v>1095</v>
      </c>
      <c r="E6" s="933" t="s">
        <v>7</v>
      </c>
      <c r="F6" s="933" t="s">
        <v>23</v>
      </c>
      <c r="G6" s="933" t="s">
        <v>660</v>
      </c>
      <c r="H6" s="933"/>
      <c r="I6" s="933"/>
      <c r="J6" s="933"/>
      <c r="K6" s="933"/>
      <c r="L6" s="933"/>
      <c r="M6" s="933"/>
      <c r="N6" s="932" t="s">
        <v>8</v>
      </c>
      <c r="O6" s="932" t="s">
        <v>165</v>
      </c>
      <c r="P6" s="932" t="s">
        <v>9</v>
      </c>
    </row>
    <row r="7" spans="1:18" ht="30" customHeight="1" x14ac:dyDescent="0.2">
      <c r="A7" s="933"/>
      <c r="B7" s="933"/>
      <c r="C7" s="934"/>
      <c r="D7" s="934"/>
      <c r="E7" s="933"/>
      <c r="F7" s="933"/>
      <c r="G7" s="548">
        <v>1</v>
      </c>
      <c r="H7" s="548">
        <v>2</v>
      </c>
      <c r="I7" s="548">
        <v>3</v>
      </c>
      <c r="J7" s="548" t="s">
        <v>574</v>
      </c>
      <c r="K7" s="548">
        <v>4</v>
      </c>
      <c r="L7" s="548">
        <v>5</v>
      </c>
      <c r="M7" s="548">
        <v>6</v>
      </c>
      <c r="N7" s="932"/>
      <c r="O7" s="932"/>
      <c r="P7" s="932"/>
    </row>
    <row r="8" spans="1:18" s="83" customFormat="1" ht="86.1" customHeight="1" x14ac:dyDescent="0.2">
      <c r="A8" s="605">
        <v>1</v>
      </c>
      <c r="B8" s="606" t="s">
        <v>756</v>
      </c>
      <c r="C8" s="607">
        <v>398</v>
      </c>
      <c r="D8" s="608">
        <v>32072</v>
      </c>
      <c r="E8" s="609" t="s">
        <v>972</v>
      </c>
      <c r="F8" s="609" t="s">
        <v>955</v>
      </c>
      <c r="G8" s="610" t="s">
        <v>1217</v>
      </c>
      <c r="H8" s="610" t="s">
        <v>1217</v>
      </c>
      <c r="I8" s="610">
        <v>6734</v>
      </c>
      <c r="J8" s="611">
        <v>6734</v>
      </c>
      <c r="K8" s="612">
        <v>7394</v>
      </c>
      <c r="L8" s="612">
        <v>7458</v>
      </c>
      <c r="M8" s="612" t="s">
        <v>1217</v>
      </c>
      <c r="N8" s="611">
        <v>7458</v>
      </c>
      <c r="O8" s="613">
        <v>8</v>
      </c>
      <c r="P8" s="614"/>
      <c r="Q8" s="336"/>
      <c r="R8" s="325"/>
    </row>
    <row r="9" spans="1:18" s="83" customFormat="1" ht="86.1" customHeight="1" x14ac:dyDescent="0.2">
      <c r="A9" s="605">
        <v>2</v>
      </c>
      <c r="B9" s="606" t="s">
        <v>755</v>
      </c>
      <c r="C9" s="607">
        <v>412</v>
      </c>
      <c r="D9" s="608">
        <v>34681</v>
      </c>
      <c r="E9" s="609" t="s">
        <v>995</v>
      </c>
      <c r="F9" s="609" t="s">
        <v>981</v>
      </c>
      <c r="G9" s="610" t="s">
        <v>1217</v>
      </c>
      <c r="H9" s="610">
        <v>6782</v>
      </c>
      <c r="I9" s="610">
        <v>7035</v>
      </c>
      <c r="J9" s="611">
        <v>7035</v>
      </c>
      <c r="K9" s="612">
        <v>6892</v>
      </c>
      <c r="L9" s="612">
        <v>6947</v>
      </c>
      <c r="M9" s="612" t="s">
        <v>1217</v>
      </c>
      <c r="N9" s="611">
        <v>7035</v>
      </c>
      <c r="O9" s="613">
        <v>7</v>
      </c>
      <c r="P9" s="614"/>
      <c r="Q9" s="336"/>
      <c r="R9" s="325"/>
    </row>
    <row r="10" spans="1:18" s="83" customFormat="1" ht="86.1" customHeight="1" x14ac:dyDescent="0.2">
      <c r="A10" s="605">
        <v>3</v>
      </c>
      <c r="B10" s="606" t="s">
        <v>754</v>
      </c>
      <c r="C10" s="607">
        <v>435</v>
      </c>
      <c r="D10" s="608">
        <v>31215</v>
      </c>
      <c r="E10" s="609" t="s">
        <v>1093</v>
      </c>
      <c r="F10" s="609" t="s">
        <v>1002</v>
      </c>
      <c r="G10" s="610">
        <v>6426</v>
      </c>
      <c r="H10" s="610">
        <v>6472</v>
      </c>
      <c r="I10" s="610">
        <v>6352</v>
      </c>
      <c r="J10" s="611">
        <v>6472</v>
      </c>
      <c r="K10" s="612" t="s">
        <v>1217</v>
      </c>
      <c r="L10" s="612">
        <v>6364</v>
      </c>
      <c r="M10" s="612">
        <v>6386</v>
      </c>
      <c r="N10" s="611">
        <v>6472</v>
      </c>
      <c r="O10" s="613">
        <v>6</v>
      </c>
      <c r="P10" s="614"/>
      <c r="Q10" s="336"/>
      <c r="R10" s="325"/>
    </row>
    <row r="11" spans="1:18" s="83" customFormat="1" ht="86.1" customHeight="1" x14ac:dyDescent="0.2">
      <c r="A11" s="605">
        <v>4</v>
      </c>
      <c r="B11" s="606" t="s">
        <v>752</v>
      </c>
      <c r="C11" s="607">
        <v>452</v>
      </c>
      <c r="D11" s="608">
        <v>33641</v>
      </c>
      <c r="E11" s="609" t="s">
        <v>1018</v>
      </c>
      <c r="F11" s="609" t="s">
        <v>1004</v>
      </c>
      <c r="G11" s="610">
        <v>5240</v>
      </c>
      <c r="H11" s="610">
        <v>5222</v>
      </c>
      <c r="I11" s="610" t="s">
        <v>1078</v>
      </c>
      <c r="J11" s="611">
        <v>5240</v>
      </c>
      <c r="K11" s="612" t="s">
        <v>1078</v>
      </c>
      <c r="L11" s="612" t="s">
        <v>1078</v>
      </c>
      <c r="M11" s="612" t="s">
        <v>1078</v>
      </c>
      <c r="N11" s="611">
        <v>5240</v>
      </c>
      <c r="O11" s="613">
        <v>5</v>
      </c>
      <c r="P11" s="614"/>
      <c r="Q11" s="336"/>
      <c r="R11" s="325"/>
    </row>
    <row r="12" spans="1:18" s="83" customFormat="1" ht="86.1" customHeight="1" x14ac:dyDescent="0.2">
      <c r="A12" s="605">
        <v>5</v>
      </c>
      <c r="B12" s="606" t="s">
        <v>749</v>
      </c>
      <c r="C12" s="607">
        <v>482</v>
      </c>
      <c r="D12" s="608">
        <v>35080</v>
      </c>
      <c r="E12" s="609" t="s">
        <v>1046</v>
      </c>
      <c r="F12" s="609" t="s">
        <v>1033</v>
      </c>
      <c r="G12" s="610">
        <v>4999</v>
      </c>
      <c r="H12" s="610" t="s">
        <v>1217</v>
      </c>
      <c r="I12" s="610" t="s">
        <v>1217</v>
      </c>
      <c r="J12" s="611">
        <v>4999</v>
      </c>
      <c r="K12" s="612" t="s">
        <v>1217</v>
      </c>
      <c r="L12" s="612" t="s">
        <v>1217</v>
      </c>
      <c r="M12" s="612">
        <v>5155</v>
      </c>
      <c r="N12" s="611">
        <v>5155</v>
      </c>
      <c r="O12" s="613">
        <v>4</v>
      </c>
      <c r="P12" s="614"/>
      <c r="Q12" s="336"/>
      <c r="R12" s="325"/>
    </row>
    <row r="13" spans="1:18" s="83" customFormat="1" ht="86.1" customHeight="1" x14ac:dyDescent="0.2">
      <c r="A13" s="605">
        <v>6</v>
      </c>
      <c r="B13" s="606" t="s">
        <v>751</v>
      </c>
      <c r="C13" s="607">
        <v>500</v>
      </c>
      <c r="D13" s="608">
        <v>30834</v>
      </c>
      <c r="E13" s="609" t="s">
        <v>1133</v>
      </c>
      <c r="F13" s="609" t="s">
        <v>1118</v>
      </c>
      <c r="G13" s="610">
        <v>4814</v>
      </c>
      <c r="H13" s="610" t="s">
        <v>1217</v>
      </c>
      <c r="I13" s="610" t="s">
        <v>1217</v>
      </c>
      <c r="J13" s="611">
        <v>4814</v>
      </c>
      <c r="K13" s="612">
        <v>5100</v>
      </c>
      <c r="L13" s="612">
        <v>4873</v>
      </c>
      <c r="M13" s="612" t="s">
        <v>1217</v>
      </c>
      <c r="N13" s="611">
        <v>5100</v>
      </c>
      <c r="O13" s="613">
        <v>3</v>
      </c>
      <c r="P13" s="614"/>
      <c r="Q13" s="336"/>
      <c r="R13" s="325"/>
    </row>
    <row r="14" spans="1:18" s="83" customFormat="1" ht="86.1" customHeight="1" x14ac:dyDescent="0.2">
      <c r="A14" s="605">
        <v>7</v>
      </c>
      <c r="B14" s="606" t="s">
        <v>753</v>
      </c>
      <c r="C14" s="607">
        <v>464</v>
      </c>
      <c r="D14" s="608">
        <v>34454</v>
      </c>
      <c r="E14" s="609" t="s">
        <v>1030</v>
      </c>
      <c r="F14" s="609" t="s">
        <v>1115</v>
      </c>
      <c r="G14" s="610" t="s">
        <v>1217</v>
      </c>
      <c r="H14" s="610">
        <v>4830</v>
      </c>
      <c r="I14" s="610">
        <v>4850</v>
      </c>
      <c r="J14" s="611">
        <v>4850</v>
      </c>
      <c r="K14" s="612">
        <v>4823</v>
      </c>
      <c r="L14" s="612">
        <v>5001</v>
      </c>
      <c r="M14" s="612">
        <v>5087</v>
      </c>
      <c r="N14" s="611">
        <v>5087</v>
      </c>
      <c r="O14" s="613">
        <v>2</v>
      </c>
      <c r="P14" s="614"/>
      <c r="Q14" s="336"/>
      <c r="R14" s="325"/>
    </row>
    <row r="15" spans="1:18" s="83" customFormat="1" ht="86.1" customHeight="1" x14ac:dyDescent="0.2">
      <c r="A15" s="605">
        <v>8</v>
      </c>
      <c r="B15" s="606" t="s">
        <v>750</v>
      </c>
      <c r="C15" s="607">
        <v>522</v>
      </c>
      <c r="D15" s="608">
        <v>34335</v>
      </c>
      <c r="E15" s="609" t="s">
        <v>1112</v>
      </c>
      <c r="F15" s="609" t="s">
        <v>1099</v>
      </c>
      <c r="G15" s="610">
        <v>4697</v>
      </c>
      <c r="H15" s="610" t="s">
        <v>1217</v>
      </c>
      <c r="I15" s="610" t="s">
        <v>1217</v>
      </c>
      <c r="J15" s="611">
        <v>4697</v>
      </c>
      <c r="K15" s="612">
        <v>4701</v>
      </c>
      <c r="L15" s="612">
        <v>4737</v>
      </c>
      <c r="M15" s="612">
        <v>4538</v>
      </c>
      <c r="N15" s="611">
        <v>4737</v>
      </c>
      <c r="O15" s="613">
        <v>1</v>
      </c>
      <c r="P15" s="614"/>
      <c r="Q15" s="336"/>
      <c r="R15" s="325"/>
    </row>
    <row r="16" spans="1:18" s="83" customFormat="1" ht="86.1" customHeight="1" x14ac:dyDescent="0.2">
      <c r="A16" s="605"/>
      <c r="B16" s="606" t="s">
        <v>757</v>
      </c>
      <c r="C16" s="607" t="s">
        <v>1311</v>
      </c>
      <c r="D16" s="608" t="s">
        <v>1311</v>
      </c>
      <c r="E16" s="609" t="s">
        <v>1311</v>
      </c>
      <c r="F16" s="609" t="s">
        <v>1311</v>
      </c>
      <c r="G16" s="610"/>
      <c r="H16" s="610"/>
      <c r="I16" s="610"/>
      <c r="J16" s="611" t="s">
        <v>1311</v>
      </c>
      <c r="K16" s="612"/>
      <c r="L16" s="612"/>
      <c r="M16" s="612"/>
      <c r="N16" s="611" t="s">
        <v>1311</v>
      </c>
      <c r="O16" s="613"/>
      <c r="P16" s="614"/>
      <c r="Q16" s="336"/>
      <c r="R16" s="325"/>
    </row>
    <row r="17" spans="1:18" s="83" customFormat="1" ht="86.1" customHeight="1" x14ac:dyDescent="0.2">
      <c r="A17" s="605"/>
      <c r="B17" s="606" t="s">
        <v>758</v>
      </c>
      <c r="C17" s="607" t="s">
        <v>1311</v>
      </c>
      <c r="D17" s="608" t="s">
        <v>1311</v>
      </c>
      <c r="E17" s="609" t="s">
        <v>1311</v>
      </c>
      <c r="F17" s="609" t="s">
        <v>1311</v>
      </c>
      <c r="G17" s="610"/>
      <c r="H17" s="610"/>
      <c r="I17" s="610"/>
      <c r="J17" s="611" t="s">
        <v>1311</v>
      </c>
      <c r="K17" s="612"/>
      <c r="L17" s="612"/>
      <c r="M17" s="612"/>
      <c r="N17" s="611" t="s">
        <v>1311</v>
      </c>
      <c r="O17" s="613"/>
      <c r="P17" s="614"/>
      <c r="Q17" s="336"/>
      <c r="R17" s="325"/>
    </row>
    <row r="18" spans="1:18" s="83" customFormat="1" ht="36" hidden="1" customHeight="1" x14ac:dyDescent="0.2">
      <c r="A18" s="92">
        <v>11</v>
      </c>
      <c r="B18" s="93" t="s">
        <v>759</v>
      </c>
      <c r="C18" s="94" t="s">
        <v>1311</v>
      </c>
      <c r="D18" s="95" t="s">
        <v>1311</v>
      </c>
      <c r="E18" s="190" t="s">
        <v>1311</v>
      </c>
      <c r="F18" s="190" t="s">
        <v>1311</v>
      </c>
      <c r="G18" s="178"/>
      <c r="H18" s="178"/>
      <c r="I18" s="178"/>
      <c r="J18" s="372" t="s">
        <v>1311</v>
      </c>
      <c r="K18" s="207"/>
      <c r="L18" s="207"/>
      <c r="M18" s="207"/>
      <c r="N18" s="372" t="s">
        <v>1311</v>
      </c>
      <c r="O18" s="362"/>
      <c r="P18" s="356"/>
      <c r="Q18" s="336"/>
      <c r="R18" s="325"/>
    </row>
    <row r="19" spans="1:18" s="83" customFormat="1" ht="36" hidden="1" customHeight="1" x14ac:dyDescent="0.2">
      <c r="A19" s="92">
        <v>12</v>
      </c>
      <c r="B19" s="93" t="s">
        <v>760</v>
      </c>
      <c r="C19" s="94" t="s">
        <v>1311</v>
      </c>
      <c r="D19" s="95" t="s">
        <v>1311</v>
      </c>
      <c r="E19" s="190" t="s">
        <v>1311</v>
      </c>
      <c r="F19" s="190" t="s">
        <v>1311</v>
      </c>
      <c r="G19" s="178"/>
      <c r="H19" s="178"/>
      <c r="I19" s="178"/>
      <c r="J19" s="372" t="s">
        <v>1311</v>
      </c>
      <c r="K19" s="207"/>
      <c r="L19" s="207"/>
      <c r="M19" s="207"/>
      <c r="N19" s="372" t="s">
        <v>1311</v>
      </c>
      <c r="O19" s="362"/>
      <c r="P19" s="356"/>
      <c r="Q19" s="336"/>
      <c r="R19" s="325"/>
    </row>
    <row r="20" spans="1:18" s="83" customFormat="1" ht="36" hidden="1" customHeight="1" x14ac:dyDescent="0.2">
      <c r="A20" s="92">
        <v>13</v>
      </c>
      <c r="B20" s="93" t="s">
        <v>761</v>
      </c>
      <c r="C20" s="94" t="s">
        <v>1311</v>
      </c>
      <c r="D20" s="95" t="s">
        <v>1311</v>
      </c>
      <c r="E20" s="190" t="s">
        <v>1311</v>
      </c>
      <c r="F20" s="190" t="s">
        <v>1311</v>
      </c>
      <c r="G20" s="178"/>
      <c r="H20" s="178"/>
      <c r="I20" s="178"/>
      <c r="J20" s="372" t="s">
        <v>1311</v>
      </c>
      <c r="K20" s="207"/>
      <c r="L20" s="207"/>
      <c r="M20" s="207"/>
      <c r="N20" s="372" t="s">
        <v>1311</v>
      </c>
      <c r="O20" s="362"/>
      <c r="P20" s="356"/>
      <c r="Q20" s="336"/>
      <c r="R20" s="325"/>
    </row>
    <row r="21" spans="1:18" s="83" customFormat="1" ht="36" hidden="1" customHeight="1" x14ac:dyDescent="0.2">
      <c r="A21" s="92">
        <v>14</v>
      </c>
      <c r="B21" s="93" t="s">
        <v>762</v>
      </c>
      <c r="C21" s="94" t="s">
        <v>1311</v>
      </c>
      <c r="D21" s="95" t="s">
        <v>1311</v>
      </c>
      <c r="E21" s="190" t="s">
        <v>1311</v>
      </c>
      <c r="F21" s="190" t="s">
        <v>1311</v>
      </c>
      <c r="G21" s="178"/>
      <c r="H21" s="178"/>
      <c r="I21" s="178"/>
      <c r="J21" s="372" t="s">
        <v>1311</v>
      </c>
      <c r="K21" s="207"/>
      <c r="L21" s="207"/>
      <c r="M21" s="207"/>
      <c r="N21" s="372" t="s">
        <v>1311</v>
      </c>
      <c r="O21" s="362"/>
      <c r="P21" s="356"/>
      <c r="Q21" s="336"/>
      <c r="R21" s="325"/>
    </row>
    <row r="22" spans="1:18" s="83" customFormat="1" ht="36" hidden="1" customHeight="1" x14ac:dyDescent="0.2">
      <c r="A22" s="92"/>
      <c r="B22" s="93" t="s">
        <v>763</v>
      </c>
      <c r="C22" s="94" t="s">
        <v>1311</v>
      </c>
      <c r="D22" s="95" t="s">
        <v>1311</v>
      </c>
      <c r="E22" s="190" t="s">
        <v>1311</v>
      </c>
      <c r="F22" s="190" t="s">
        <v>1311</v>
      </c>
      <c r="G22" s="178"/>
      <c r="H22" s="178"/>
      <c r="I22" s="178"/>
      <c r="J22" s="372" t="s">
        <v>1311</v>
      </c>
      <c r="K22" s="207"/>
      <c r="L22" s="207"/>
      <c r="M22" s="207"/>
      <c r="N22" s="372" t="s">
        <v>1311</v>
      </c>
      <c r="O22" s="362"/>
      <c r="P22" s="356"/>
      <c r="Q22" s="336"/>
      <c r="R22" s="325"/>
    </row>
    <row r="23" spans="1:18" s="83" customFormat="1" ht="36" hidden="1" customHeight="1" x14ac:dyDescent="0.2">
      <c r="A23" s="92"/>
      <c r="B23" s="93" t="s">
        <v>764</v>
      </c>
      <c r="C23" s="94" t="s">
        <v>1311</v>
      </c>
      <c r="D23" s="95" t="s">
        <v>1311</v>
      </c>
      <c r="E23" s="190" t="s">
        <v>1311</v>
      </c>
      <c r="F23" s="190" t="s">
        <v>1311</v>
      </c>
      <c r="G23" s="178"/>
      <c r="H23" s="178"/>
      <c r="I23" s="178"/>
      <c r="J23" s="372" t="s">
        <v>1311</v>
      </c>
      <c r="K23" s="207"/>
      <c r="L23" s="207"/>
      <c r="M23" s="207"/>
      <c r="N23" s="372" t="s">
        <v>1311</v>
      </c>
      <c r="O23" s="362"/>
      <c r="P23" s="356"/>
      <c r="Q23" s="336"/>
      <c r="R23" s="325"/>
    </row>
    <row r="24" spans="1:18" s="83" customFormat="1" ht="36" hidden="1" customHeight="1" x14ac:dyDescent="0.2">
      <c r="A24" s="92"/>
      <c r="B24" s="93" t="s">
        <v>765</v>
      </c>
      <c r="C24" s="94" t="s">
        <v>1311</v>
      </c>
      <c r="D24" s="95" t="s">
        <v>1311</v>
      </c>
      <c r="E24" s="190" t="s">
        <v>1311</v>
      </c>
      <c r="F24" s="190" t="s">
        <v>1311</v>
      </c>
      <c r="G24" s="178"/>
      <c r="H24" s="178"/>
      <c r="I24" s="178"/>
      <c r="J24" s="372" t="s">
        <v>1311</v>
      </c>
      <c r="K24" s="207"/>
      <c r="L24" s="207"/>
      <c r="M24" s="207"/>
      <c r="N24" s="372" t="s">
        <v>1311</v>
      </c>
      <c r="O24" s="362"/>
      <c r="P24" s="356"/>
      <c r="Q24" s="336"/>
      <c r="R24" s="325"/>
    </row>
    <row r="25" spans="1:18" s="83" customFormat="1" ht="36" hidden="1" customHeight="1" x14ac:dyDescent="0.2">
      <c r="A25" s="92"/>
      <c r="B25" s="93" t="s">
        <v>766</v>
      </c>
      <c r="C25" s="94" t="s">
        <v>1311</v>
      </c>
      <c r="D25" s="95" t="s">
        <v>1311</v>
      </c>
      <c r="E25" s="190" t="s">
        <v>1311</v>
      </c>
      <c r="F25" s="190" t="s">
        <v>1311</v>
      </c>
      <c r="G25" s="178"/>
      <c r="H25" s="178"/>
      <c r="I25" s="178"/>
      <c r="J25" s="372" t="s">
        <v>1311</v>
      </c>
      <c r="K25" s="207"/>
      <c r="L25" s="207"/>
      <c r="M25" s="207"/>
      <c r="N25" s="372" t="s">
        <v>1311</v>
      </c>
      <c r="O25" s="362"/>
      <c r="P25" s="356"/>
      <c r="Q25" s="336"/>
      <c r="R25" s="325"/>
    </row>
    <row r="26" spans="1:18" s="83" customFormat="1" ht="36" hidden="1" customHeight="1" x14ac:dyDescent="0.2">
      <c r="A26" s="92"/>
      <c r="B26" s="93" t="s">
        <v>767</v>
      </c>
      <c r="C26" s="94" t="s">
        <v>1311</v>
      </c>
      <c r="D26" s="95" t="s">
        <v>1311</v>
      </c>
      <c r="E26" s="190" t="s">
        <v>1311</v>
      </c>
      <c r="F26" s="190" t="s">
        <v>1311</v>
      </c>
      <c r="G26" s="178"/>
      <c r="H26" s="178"/>
      <c r="I26" s="178"/>
      <c r="J26" s="372" t="s">
        <v>1311</v>
      </c>
      <c r="K26" s="207"/>
      <c r="L26" s="207"/>
      <c r="M26" s="207"/>
      <c r="N26" s="372" t="s">
        <v>1311</v>
      </c>
      <c r="O26" s="362"/>
      <c r="P26" s="356"/>
      <c r="Q26" s="336"/>
      <c r="R26" s="325"/>
    </row>
    <row r="27" spans="1:18" s="83" customFormat="1" ht="36" hidden="1" customHeight="1" x14ac:dyDescent="0.2">
      <c r="A27" s="92"/>
      <c r="B27" s="93" t="s">
        <v>768</v>
      </c>
      <c r="C27" s="94" t="s">
        <v>1311</v>
      </c>
      <c r="D27" s="95" t="s">
        <v>1311</v>
      </c>
      <c r="E27" s="190" t="s">
        <v>1311</v>
      </c>
      <c r="F27" s="190" t="s">
        <v>1311</v>
      </c>
      <c r="G27" s="178"/>
      <c r="H27" s="178"/>
      <c r="I27" s="178"/>
      <c r="J27" s="372" t="s">
        <v>1311</v>
      </c>
      <c r="K27" s="207"/>
      <c r="L27" s="207"/>
      <c r="M27" s="207"/>
      <c r="N27" s="372" t="s">
        <v>1311</v>
      </c>
      <c r="O27" s="362"/>
      <c r="P27" s="356"/>
      <c r="Q27" s="336"/>
      <c r="R27" s="325"/>
    </row>
    <row r="28" spans="1:18" s="83" customFormat="1" ht="36" hidden="1" customHeight="1" x14ac:dyDescent="0.2">
      <c r="A28" s="92"/>
      <c r="B28" s="93" t="s">
        <v>769</v>
      </c>
      <c r="C28" s="94" t="s">
        <v>1311</v>
      </c>
      <c r="D28" s="95" t="s">
        <v>1311</v>
      </c>
      <c r="E28" s="190" t="s">
        <v>1311</v>
      </c>
      <c r="F28" s="190" t="s">
        <v>1311</v>
      </c>
      <c r="G28" s="178"/>
      <c r="H28" s="178"/>
      <c r="I28" s="178"/>
      <c r="J28" s="372" t="s">
        <v>1311</v>
      </c>
      <c r="K28" s="207"/>
      <c r="L28" s="207"/>
      <c r="M28" s="207"/>
      <c r="N28" s="372" t="s">
        <v>1311</v>
      </c>
      <c r="O28" s="362"/>
      <c r="P28" s="356"/>
      <c r="Q28" s="336"/>
      <c r="R28" s="325"/>
    </row>
    <row r="29" spans="1:18" s="83" customFormat="1" ht="36" hidden="1" customHeight="1" x14ac:dyDescent="0.2">
      <c r="A29" s="92"/>
      <c r="B29" s="93" t="s">
        <v>770</v>
      </c>
      <c r="C29" s="94" t="s">
        <v>1311</v>
      </c>
      <c r="D29" s="95" t="s">
        <v>1311</v>
      </c>
      <c r="E29" s="190" t="s">
        <v>1311</v>
      </c>
      <c r="F29" s="190" t="s">
        <v>1311</v>
      </c>
      <c r="G29" s="178"/>
      <c r="H29" s="178"/>
      <c r="I29" s="178"/>
      <c r="J29" s="372" t="s">
        <v>1311</v>
      </c>
      <c r="K29" s="207"/>
      <c r="L29" s="207"/>
      <c r="M29" s="207"/>
      <c r="N29" s="372" t="s">
        <v>1311</v>
      </c>
      <c r="O29" s="362"/>
      <c r="P29" s="356"/>
      <c r="Q29" s="336"/>
      <c r="R29" s="325"/>
    </row>
    <row r="30" spans="1:18" s="83" customFormat="1" ht="36" hidden="1" customHeight="1" x14ac:dyDescent="0.2">
      <c r="A30" s="92"/>
      <c r="B30" s="93" t="s">
        <v>771</v>
      </c>
      <c r="C30" s="94" t="s">
        <v>1311</v>
      </c>
      <c r="D30" s="95" t="s">
        <v>1311</v>
      </c>
      <c r="E30" s="190" t="s">
        <v>1311</v>
      </c>
      <c r="F30" s="190" t="s">
        <v>1311</v>
      </c>
      <c r="G30" s="178"/>
      <c r="H30" s="178"/>
      <c r="I30" s="178"/>
      <c r="J30" s="372" t="s">
        <v>1311</v>
      </c>
      <c r="K30" s="207"/>
      <c r="L30" s="207"/>
      <c r="M30" s="207"/>
      <c r="N30" s="372" t="s">
        <v>1311</v>
      </c>
      <c r="O30" s="362"/>
      <c r="P30" s="356"/>
      <c r="Q30" s="336"/>
      <c r="R30" s="325"/>
    </row>
    <row r="31" spans="1:18" s="83" customFormat="1" ht="36" hidden="1" customHeight="1" x14ac:dyDescent="0.2">
      <c r="A31" s="92"/>
      <c r="B31" s="93" t="s">
        <v>772</v>
      </c>
      <c r="C31" s="94" t="s">
        <v>1311</v>
      </c>
      <c r="D31" s="95" t="s">
        <v>1311</v>
      </c>
      <c r="E31" s="190" t="s">
        <v>1311</v>
      </c>
      <c r="F31" s="190" t="s">
        <v>1311</v>
      </c>
      <c r="G31" s="178"/>
      <c r="H31" s="178"/>
      <c r="I31" s="178"/>
      <c r="J31" s="372" t="s">
        <v>1311</v>
      </c>
      <c r="K31" s="207"/>
      <c r="L31" s="207"/>
      <c r="M31" s="207"/>
      <c r="N31" s="372" t="s">
        <v>1311</v>
      </c>
      <c r="O31" s="362"/>
      <c r="P31" s="356"/>
      <c r="Q31" s="336"/>
      <c r="R31" s="325"/>
    </row>
    <row r="32" spans="1:18" s="83" customFormat="1" ht="36" hidden="1" customHeight="1" x14ac:dyDescent="0.2">
      <c r="A32" s="92"/>
      <c r="B32" s="93" t="s">
        <v>773</v>
      </c>
      <c r="C32" s="94" t="s">
        <v>1311</v>
      </c>
      <c r="D32" s="95" t="s">
        <v>1311</v>
      </c>
      <c r="E32" s="190" t="s">
        <v>1311</v>
      </c>
      <c r="F32" s="190" t="s">
        <v>1311</v>
      </c>
      <c r="G32" s="178"/>
      <c r="H32" s="178"/>
      <c r="I32" s="178"/>
      <c r="J32" s="372" t="s">
        <v>1311</v>
      </c>
      <c r="K32" s="207"/>
      <c r="L32" s="207"/>
      <c r="M32" s="207"/>
      <c r="N32" s="372" t="s">
        <v>1311</v>
      </c>
      <c r="O32" s="362"/>
      <c r="P32" s="356"/>
      <c r="Q32" s="336"/>
      <c r="R32" s="325"/>
    </row>
    <row r="33" spans="1:18" s="83" customFormat="1" ht="36" hidden="1" customHeight="1" x14ac:dyDescent="0.2">
      <c r="A33" s="92"/>
      <c r="B33" s="93" t="s">
        <v>774</v>
      </c>
      <c r="C33" s="94" t="s">
        <v>1311</v>
      </c>
      <c r="D33" s="95" t="s">
        <v>1311</v>
      </c>
      <c r="E33" s="190" t="s">
        <v>1311</v>
      </c>
      <c r="F33" s="190" t="s">
        <v>1311</v>
      </c>
      <c r="G33" s="178"/>
      <c r="H33" s="178"/>
      <c r="I33" s="178"/>
      <c r="J33" s="372" t="s">
        <v>1311</v>
      </c>
      <c r="K33" s="207"/>
      <c r="L33" s="207"/>
      <c r="M33" s="207"/>
      <c r="N33" s="372" t="s">
        <v>1311</v>
      </c>
      <c r="O33" s="362"/>
      <c r="P33" s="356"/>
      <c r="Q33" s="336"/>
      <c r="R33" s="325"/>
    </row>
    <row r="34" spans="1:18" s="83" customFormat="1" ht="36" hidden="1" customHeight="1" x14ac:dyDescent="0.2">
      <c r="A34" s="92"/>
      <c r="B34" s="93" t="s">
        <v>775</v>
      </c>
      <c r="C34" s="94" t="s">
        <v>1311</v>
      </c>
      <c r="D34" s="95" t="s">
        <v>1311</v>
      </c>
      <c r="E34" s="190" t="s">
        <v>1311</v>
      </c>
      <c r="F34" s="190" t="s">
        <v>1311</v>
      </c>
      <c r="G34" s="178"/>
      <c r="H34" s="178"/>
      <c r="I34" s="178"/>
      <c r="J34" s="372" t="s">
        <v>1311</v>
      </c>
      <c r="K34" s="207"/>
      <c r="L34" s="207"/>
      <c r="M34" s="207"/>
      <c r="N34" s="372" t="s">
        <v>1311</v>
      </c>
      <c r="O34" s="362"/>
      <c r="P34" s="356"/>
      <c r="Q34" s="336"/>
      <c r="R34" s="325"/>
    </row>
    <row r="35" spans="1:18" s="83" customFormat="1" ht="36" hidden="1" customHeight="1" x14ac:dyDescent="0.2">
      <c r="A35" s="92"/>
      <c r="B35" s="93" t="s">
        <v>776</v>
      </c>
      <c r="C35" s="94" t="s">
        <v>1311</v>
      </c>
      <c r="D35" s="95" t="s">
        <v>1311</v>
      </c>
      <c r="E35" s="190" t="s">
        <v>1311</v>
      </c>
      <c r="F35" s="190" t="s">
        <v>1311</v>
      </c>
      <c r="G35" s="178"/>
      <c r="H35" s="178"/>
      <c r="I35" s="178"/>
      <c r="J35" s="372" t="s">
        <v>1311</v>
      </c>
      <c r="K35" s="207"/>
      <c r="L35" s="207"/>
      <c r="M35" s="207"/>
      <c r="N35" s="372" t="s">
        <v>1311</v>
      </c>
      <c r="O35" s="362"/>
      <c r="P35" s="356"/>
      <c r="Q35" s="336"/>
      <c r="R35" s="325"/>
    </row>
    <row r="36" spans="1:18" s="83" customFormat="1" ht="36" hidden="1" customHeight="1" x14ac:dyDescent="0.2">
      <c r="A36" s="92"/>
      <c r="B36" s="93" t="s">
        <v>777</v>
      </c>
      <c r="C36" s="94" t="s">
        <v>1311</v>
      </c>
      <c r="D36" s="95" t="s">
        <v>1311</v>
      </c>
      <c r="E36" s="190" t="s">
        <v>1311</v>
      </c>
      <c r="F36" s="190" t="s">
        <v>1311</v>
      </c>
      <c r="G36" s="178"/>
      <c r="H36" s="178"/>
      <c r="I36" s="178"/>
      <c r="J36" s="372" t="s">
        <v>1311</v>
      </c>
      <c r="K36" s="207"/>
      <c r="L36" s="207"/>
      <c r="M36" s="207"/>
      <c r="N36" s="372" t="s">
        <v>1311</v>
      </c>
      <c r="O36" s="362"/>
      <c r="P36" s="356"/>
      <c r="Q36" s="336"/>
      <c r="R36" s="325"/>
    </row>
    <row r="37" spans="1:18" s="83" customFormat="1" ht="36" hidden="1" customHeight="1" x14ac:dyDescent="0.2">
      <c r="A37" s="92"/>
      <c r="B37" s="93" t="s">
        <v>778</v>
      </c>
      <c r="C37" s="94" t="s">
        <v>1311</v>
      </c>
      <c r="D37" s="95" t="s">
        <v>1311</v>
      </c>
      <c r="E37" s="190" t="s">
        <v>1311</v>
      </c>
      <c r="F37" s="190" t="s">
        <v>1311</v>
      </c>
      <c r="G37" s="178"/>
      <c r="H37" s="178"/>
      <c r="I37" s="178"/>
      <c r="J37" s="372" t="s">
        <v>1311</v>
      </c>
      <c r="K37" s="207"/>
      <c r="L37" s="207"/>
      <c r="M37" s="207"/>
      <c r="N37" s="372" t="s">
        <v>1311</v>
      </c>
      <c r="O37" s="362"/>
      <c r="P37" s="356"/>
      <c r="Q37" s="336"/>
      <c r="R37" s="325"/>
    </row>
    <row r="38" spans="1:18" s="83" customFormat="1" ht="36" hidden="1" customHeight="1" x14ac:dyDescent="0.2">
      <c r="A38" s="92"/>
      <c r="B38" s="93" t="s">
        <v>779</v>
      </c>
      <c r="C38" s="94" t="s">
        <v>1311</v>
      </c>
      <c r="D38" s="95" t="s">
        <v>1311</v>
      </c>
      <c r="E38" s="190" t="s">
        <v>1311</v>
      </c>
      <c r="F38" s="190" t="s">
        <v>1311</v>
      </c>
      <c r="G38" s="178"/>
      <c r="H38" s="178"/>
      <c r="I38" s="178"/>
      <c r="J38" s="372" t="s">
        <v>1311</v>
      </c>
      <c r="K38" s="207"/>
      <c r="L38" s="207"/>
      <c r="M38" s="207"/>
      <c r="N38" s="372" t="s">
        <v>1311</v>
      </c>
      <c r="O38" s="362"/>
      <c r="P38" s="356"/>
      <c r="Q38" s="336"/>
      <c r="R38" s="325"/>
    </row>
    <row r="39" spans="1:18" s="83" customFormat="1" ht="36" hidden="1" customHeight="1" x14ac:dyDescent="0.2">
      <c r="A39" s="92"/>
      <c r="B39" s="93" t="s">
        <v>780</v>
      </c>
      <c r="C39" s="94" t="s">
        <v>1311</v>
      </c>
      <c r="D39" s="95" t="s">
        <v>1311</v>
      </c>
      <c r="E39" s="190" t="s">
        <v>1311</v>
      </c>
      <c r="F39" s="190" t="s">
        <v>1311</v>
      </c>
      <c r="G39" s="178"/>
      <c r="H39" s="178"/>
      <c r="I39" s="178"/>
      <c r="J39" s="372" t="s">
        <v>1311</v>
      </c>
      <c r="K39" s="207"/>
      <c r="L39" s="207"/>
      <c r="M39" s="207"/>
      <c r="N39" s="372" t="s">
        <v>1311</v>
      </c>
      <c r="O39" s="362"/>
      <c r="P39" s="356"/>
      <c r="Q39" s="336"/>
      <c r="R39" s="325"/>
    </row>
    <row r="40" spans="1:18" s="83" customFormat="1" ht="36" hidden="1" customHeight="1" x14ac:dyDescent="0.2">
      <c r="A40" s="92"/>
      <c r="B40" s="93" t="s">
        <v>781</v>
      </c>
      <c r="C40" s="94" t="s">
        <v>1311</v>
      </c>
      <c r="D40" s="95" t="s">
        <v>1311</v>
      </c>
      <c r="E40" s="190" t="s">
        <v>1311</v>
      </c>
      <c r="F40" s="190" t="s">
        <v>1311</v>
      </c>
      <c r="G40" s="178"/>
      <c r="H40" s="178"/>
      <c r="I40" s="178"/>
      <c r="J40" s="372" t="s">
        <v>1311</v>
      </c>
      <c r="K40" s="207"/>
      <c r="L40" s="207"/>
      <c r="M40" s="207"/>
      <c r="N40" s="372" t="s">
        <v>1311</v>
      </c>
      <c r="O40" s="362"/>
      <c r="P40" s="356"/>
      <c r="Q40" s="336"/>
      <c r="R40" s="325"/>
    </row>
    <row r="41" spans="1:18" s="83" customFormat="1" ht="36" hidden="1" customHeight="1" x14ac:dyDescent="0.2">
      <c r="A41" s="92"/>
      <c r="B41" s="93" t="s">
        <v>782</v>
      </c>
      <c r="C41" s="94" t="s">
        <v>1311</v>
      </c>
      <c r="D41" s="95" t="s">
        <v>1311</v>
      </c>
      <c r="E41" s="190" t="s">
        <v>1311</v>
      </c>
      <c r="F41" s="190" t="s">
        <v>1311</v>
      </c>
      <c r="G41" s="178"/>
      <c r="H41" s="178"/>
      <c r="I41" s="178"/>
      <c r="J41" s="372" t="s">
        <v>1311</v>
      </c>
      <c r="K41" s="207"/>
      <c r="L41" s="207"/>
      <c r="M41" s="207"/>
      <c r="N41" s="372" t="s">
        <v>1311</v>
      </c>
      <c r="O41" s="362"/>
      <c r="P41" s="356"/>
      <c r="Q41" s="336"/>
      <c r="R41" s="325"/>
    </row>
    <row r="42" spans="1:18" s="83" customFormat="1" ht="36" hidden="1" customHeight="1" x14ac:dyDescent="0.2">
      <c r="A42" s="92"/>
      <c r="B42" s="93" t="s">
        <v>783</v>
      </c>
      <c r="C42" s="94" t="s">
        <v>1311</v>
      </c>
      <c r="D42" s="95" t="s">
        <v>1311</v>
      </c>
      <c r="E42" s="190" t="s">
        <v>1311</v>
      </c>
      <c r="F42" s="190" t="s">
        <v>1311</v>
      </c>
      <c r="G42" s="178"/>
      <c r="H42" s="178"/>
      <c r="I42" s="178"/>
      <c r="J42" s="372" t="s">
        <v>1311</v>
      </c>
      <c r="K42" s="207"/>
      <c r="L42" s="207"/>
      <c r="M42" s="207"/>
      <c r="N42" s="372" t="s">
        <v>1311</v>
      </c>
      <c r="O42" s="362"/>
      <c r="P42" s="356"/>
      <c r="Q42" s="336"/>
      <c r="R42" s="325"/>
    </row>
    <row r="43" spans="1:18" s="83" customFormat="1" ht="36" hidden="1" customHeight="1" x14ac:dyDescent="0.2">
      <c r="A43" s="92"/>
      <c r="B43" s="93" t="s">
        <v>784</v>
      </c>
      <c r="C43" s="94" t="s">
        <v>1311</v>
      </c>
      <c r="D43" s="95" t="s">
        <v>1311</v>
      </c>
      <c r="E43" s="190" t="s">
        <v>1311</v>
      </c>
      <c r="F43" s="190" t="s">
        <v>1311</v>
      </c>
      <c r="G43" s="178"/>
      <c r="H43" s="178"/>
      <c r="I43" s="178"/>
      <c r="J43" s="372" t="s">
        <v>1311</v>
      </c>
      <c r="K43" s="207"/>
      <c r="L43" s="207"/>
      <c r="M43" s="207"/>
      <c r="N43" s="372" t="s">
        <v>1311</v>
      </c>
      <c r="O43" s="362"/>
      <c r="P43" s="356"/>
      <c r="Q43" s="336"/>
      <c r="R43" s="325"/>
    </row>
    <row r="44" spans="1:18" s="83" customFormat="1" ht="36" hidden="1" customHeight="1" x14ac:dyDescent="0.2">
      <c r="A44" s="92"/>
      <c r="B44" s="93" t="s">
        <v>785</v>
      </c>
      <c r="C44" s="94" t="s">
        <v>1311</v>
      </c>
      <c r="D44" s="95" t="s">
        <v>1311</v>
      </c>
      <c r="E44" s="190" t="s">
        <v>1311</v>
      </c>
      <c r="F44" s="190" t="s">
        <v>1311</v>
      </c>
      <c r="G44" s="178"/>
      <c r="H44" s="178"/>
      <c r="I44" s="178"/>
      <c r="J44" s="372" t="s">
        <v>1311</v>
      </c>
      <c r="K44" s="207"/>
      <c r="L44" s="207"/>
      <c r="M44" s="207"/>
      <c r="N44" s="372" t="s">
        <v>1311</v>
      </c>
      <c r="O44" s="362"/>
      <c r="P44" s="356"/>
      <c r="Q44" s="336"/>
      <c r="R44" s="325"/>
    </row>
    <row r="45" spans="1:18" s="83" customFormat="1" ht="36" hidden="1" customHeight="1" x14ac:dyDescent="0.2">
      <c r="A45" s="92"/>
      <c r="B45" s="93" t="s">
        <v>786</v>
      </c>
      <c r="C45" s="94" t="s">
        <v>1311</v>
      </c>
      <c r="D45" s="95" t="s">
        <v>1311</v>
      </c>
      <c r="E45" s="190" t="s">
        <v>1311</v>
      </c>
      <c r="F45" s="190" t="s">
        <v>1311</v>
      </c>
      <c r="G45" s="178"/>
      <c r="H45" s="178"/>
      <c r="I45" s="178"/>
      <c r="J45" s="372" t="s">
        <v>1311</v>
      </c>
      <c r="K45" s="207"/>
      <c r="L45" s="207"/>
      <c r="M45" s="207"/>
      <c r="N45" s="372" t="s">
        <v>1311</v>
      </c>
      <c r="O45" s="362"/>
      <c r="P45" s="356"/>
      <c r="Q45" s="336"/>
      <c r="R45" s="325"/>
    </row>
    <row r="46" spans="1:18" s="83" customFormat="1" ht="36" hidden="1" customHeight="1" x14ac:dyDescent="0.2">
      <c r="A46" s="92"/>
      <c r="B46" s="93" t="s">
        <v>787</v>
      </c>
      <c r="C46" s="94" t="s">
        <v>1311</v>
      </c>
      <c r="D46" s="95" t="s">
        <v>1311</v>
      </c>
      <c r="E46" s="190" t="s">
        <v>1311</v>
      </c>
      <c r="F46" s="190" t="s">
        <v>1311</v>
      </c>
      <c r="G46" s="178"/>
      <c r="H46" s="178"/>
      <c r="I46" s="178"/>
      <c r="J46" s="372" t="s">
        <v>1311</v>
      </c>
      <c r="K46" s="207"/>
      <c r="L46" s="207"/>
      <c r="M46" s="207"/>
      <c r="N46" s="372" t="s">
        <v>1311</v>
      </c>
      <c r="O46" s="362"/>
      <c r="P46" s="356"/>
      <c r="Q46" s="336"/>
      <c r="R46" s="325"/>
    </row>
    <row r="47" spans="1:18" s="83" customFormat="1" ht="36" hidden="1" customHeight="1" x14ac:dyDescent="0.2">
      <c r="A47" s="92"/>
      <c r="B47" s="93" t="s">
        <v>788</v>
      </c>
      <c r="C47" s="94" t="s">
        <v>1311</v>
      </c>
      <c r="D47" s="95" t="s">
        <v>1311</v>
      </c>
      <c r="E47" s="190" t="s">
        <v>1311</v>
      </c>
      <c r="F47" s="190" t="s">
        <v>1311</v>
      </c>
      <c r="G47" s="178"/>
      <c r="H47" s="178"/>
      <c r="I47" s="178"/>
      <c r="J47" s="372" t="s">
        <v>1311</v>
      </c>
      <c r="K47" s="207"/>
      <c r="L47" s="207"/>
      <c r="M47" s="207"/>
      <c r="N47" s="372" t="s">
        <v>1311</v>
      </c>
      <c r="O47" s="362"/>
      <c r="P47" s="356"/>
      <c r="Q47" s="336"/>
      <c r="R47" s="325"/>
    </row>
    <row r="48" spans="1:18" s="86" customFormat="1" ht="36" customHeight="1" x14ac:dyDescent="0.2">
      <c r="A48" s="84"/>
      <c r="B48" s="84"/>
      <c r="C48" s="84"/>
      <c r="D48" s="85"/>
      <c r="E48" s="84"/>
      <c r="N48" s="87"/>
      <c r="O48" s="84"/>
      <c r="P48" s="84"/>
      <c r="Q48" s="336"/>
      <c r="R48" s="325"/>
    </row>
    <row r="49" spans="1:18" s="86" customFormat="1" ht="36" customHeight="1" x14ac:dyDescent="0.25">
      <c r="A49" s="935" t="s">
        <v>4</v>
      </c>
      <c r="B49" s="935"/>
      <c r="C49" s="935"/>
      <c r="D49" s="935"/>
      <c r="E49" s="574" t="s">
        <v>0</v>
      </c>
      <c r="F49" s="574" t="s">
        <v>1</v>
      </c>
      <c r="G49" s="936" t="s">
        <v>2</v>
      </c>
      <c r="H49" s="936"/>
      <c r="I49" s="936"/>
      <c r="J49" s="936"/>
      <c r="K49" s="936"/>
      <c r="L49" s="936"/>
      <c r="M49" s="936"/>
      <c r="N49" s="936" t="s">
        <v>3</v>
      </c>
      <c r="O49" s="936"/>
      <c r="P49" s="574"/>
      <c r="Q49" s="336"/>
      <c r="R49" s="325"/>
    </row>
    <row r="52" spans="1:18" x14ac:dyDescent="0.2">
      <c r="Q52" s="337"/>
      <c r="R52" s="88"/>
    </row>
    <row r="53" spans="1:18" x14ac:dyDescent="0.2">
      <c r="Q53" s="337"/>
      <c r="R53" s="88"/>
    </row>
    <row r="54" spans="1:18" x14ac:dyDescent="0.2">
      <c r="Q54" s="337"/>
      <c r="R54" s="88"/>
    </row>
    <row r="55" spans="1:18" x14ac:dyDescent="0.2">
      <c r="Q55" s="337"/>
      <c r="R55" s="88"/>
    </row>
    <row r="56" spans="1:18" x14ac:dyDescent="0.2">
      <c r="Q56" s="337"/>
      <c r="R56" s="88"/>
    </row>
    <row r="57" spans="1:18" x14ac:dyDescent="0.2">
      <c r="Q57" s="337"/>
      <c r="R57" s="88"/>
    </row>
    <row r="58" spans="1:18" x14ac:dyDescent="0.2">
      <c r="Q58" s="337"/>
      <c r="R58" s="88"/>
    </row>
    <row r="59" spans="1:18" x14ac:dyDescent="0.2">
      <c r="Q59" s="337"/>
      <c r="R59" s="88"/>
    </row>
    <row r="60" spans="1:18" x14ac:dyDescent="0.2">
      <c r="Q60" s="337"/>
      <c r="R60" s="88"/>
    </row>
    <row r="61" spans="1:18" x14ac:dyDescent="0.2">
      <c r="Q61" s="337"/>
      <c r="R61" s="88"/>
    </row>
    <row r="62" spans="1:18" x14ac:dyDescent="0.2">
      <c r="Q62" s="337"/>
      <c r="R62" s="88"/>
    </row>
    <row r="63" spans="1:18" x14ac:dyDescent="0.2">
      <c r="Q63" s="337"/>
      <c r="R63" s="88"/>
    </row>
    <row r="64" spans="1:18" x14ac:dyDescent="0.2">
      <c r="Q64" s="337"/>
      <c r="R64" s="88"/>
    </row>
    <row r="65" spans="17:18" x14ac:dyDescent="0.2">
      <c r="Q65" s="337"/>
      <c r="R65" s="88"/>
    </row>
    <row r="66" spans="17:18" x14ac:dyDescent="0.2">
      <c r="Q66" s="337"/>
      <c r="R66" s="88"/>
    </row>
    <row r="67" spans="17:18" x14ac:dyDescent="0.2">
      <c r="Q67" s="337"/>
      <c r="R67" s="88"/>
    </row>
    <row r="68" spans="17:18" x14ac:dyDescent="0.2">
      <c r="Q68" s="337"/>
      <c r="R68" s="88"/>
    </row>
    <row r="69" spans="17:18" x14ac:dyDescent="0.2">
      <c r="Q69" s="337"/>
      <c r="R69" s="88"/>
    </row>
    <row r="70" spans="17:18" x14ac:dyDescent="0.2">
      <c r="Q70" s="337"/>
      <c r="R70" s="88"/>
    </row>
    <row r="71" spans="17:18" x14ac:dyDescent="0.2">
      <c r="Q71" s="337"/>
      <c r="R71" s="88"/>
    </row>
    <row r="72" spans="17:18" x14ac:dyDescent="0.2">
      <c r="Q72" s="337"/>
      <c r="R72" s="88"/>
    </row>
    <row r="73" spans="17:18" x14ac:dyDescent="0.2">
      <c r="Q73" s="337"/>
      <c r="R73" s="88"/>
    </row>
    <row r="74" spans="17:18" x14ac:dyDescent="0.2">
      <c r="Q74" s="337"/>
      <c r="R74" s="88"/>
    </row>
    <row r="75" spans="17:18" x14ac:dyDescent="0.2">
      <c r="Q75" s="337"/>
      <c r="R75" s="88"/>
    </row>
    <row r="76" spans="17:18" x14ac:dyDescent="0.2">
      <c r="Q76" s="337"/>
      <c r="R76" s="88"/>
    </row>
    <row r="77" spans="17:18" x14ac:dyDescent="0.2">
      <c r="Q77" s="337"/>
      <c r="R77" s="88"/>
    </row>
    <row r="78" spans="17:18" x14ac:dyDescent="0.2">
      <c r="Q78" s="337"/>
      <c r="R78" s="88"/>
    </row>
    <row r="79" spans="17:18" x14ac:dyDescent="0.2">
      <c r="Q79" s="337"/>
      <c r="R79" s="88"/>
    </row>
    <row r="80" spans="17:18" x14ac:dyDescent="0.2">
      <c r="Q80" s="337"/>
      <c r="R80" s="88"/>
    </row>
    <row r="81" spans="17:18" x14ac:dyDescent="0.2">
      <c r="Q81" s="337"/>
      <c r="R81" s="88"/>
    </row>
    <row r="82" spans="17:18" x14ac:dyDescent="0.2">
      <c r="Q82" s="337"/>
      <c r="R82" s="88"/>
    </row>
    <row r="83" spans="17:18" x14ac:dyDescent="0.2">
      <c r="Q83" s="337"/>
      <c r="R83" s="88"/>
    </row>
    <row r="84" spans="17:18" x14ac:dyDescent="0.2">
      <c r="Q84" s="337"/>
      <c r="R84" s="88"/>
    </row>
    <row r="85" spans="17:18" x14ac:dyDescent="0.2">
      <c r="Q85" s="337"/>
      <c r="R85" s="88"/>
    </row>
    <row r="86" spans="17:18" x14ac:dyDescent="0.2">
      <c r="Q86" s="337"/>
      <c r="R86" s="88"/>
    </row>
    <row r="87" spans="17:18" x14ac:dyDescent="0.2">
      <c r="Q87" s="337"/>
      <c r="R87" s="88"/>
    </row>
    <row r="88" spans="17:18" x14ac:dyDescent="0.2">
      <c r="Q88" s="337"/>
      <c r="R88" s="88"/>
    </row>
    <row r="89" spans="17:18" x14ac:dyDescent="0.2">
      <c r="Q89" s="337"/>
      <c r="R89" s="88"/>
    </row>
    <row r="90" spans="17:18" x14ac:dyDescent="0.2">
      <c r="Q90" s="337"/>
      <c r="R90" s="88"/>
    </row>
    <row r="91" spans="17:18" x14ac:dyDescent="0.2">
      <c r="Q91" s="337"/>
      <c r="R91" s="88"/>
    </row>
    <row r="92" spans="17:18" x14ac:dyDescent="0.2">
      <c r="Q92" s="337"/>
      <c r="R92" s="88"/>
    </row>
    <row r="93" spans="17:18" x14ac:dyDescent="0.2">
      <c r="Q93" s="337"/>
      <c r="R93" s="88"/>
    </row>
  </sheetData>
  <sortState ref="B8:N15">
    <sortCondition descending="1" ref="N8:N15"/>
  </sortState>
  <mergeCells count="26">
    <mergeCell ref="A49:D49"/>
    <mergeCell ref="G49:M49"/>
    <mergeCell ref="N49:O49"/>
    <mergeCell ref="F6:F7"/>
    <mergeCell ref="G6:M6"/>
    <mergeCell ref="N6:N7"/>
    <mergeCell ref="O6:O7"/>
    <mergeCell ref="P6:P7"/>
    <mergeCell ref="A6:A7"/>
    <mergeCell ref="B6:B7"/>
    <mergeCell ref="C6:C7"/>
    <mergeCell ref="D6:D7"/>
    <mergeCell ref="E6:E7"/>
    <mergeCell ref="A4:C4"/>
    <mergeCell ref="D4:E4"/>
    <mergeCell ref="K4:L4"/>
    <mergeCell ref="N5:O5"/>
    <mergeCell ref="F4:J4"/>
    <mergeCell ref="M4:P4"/>
    <mergeCell ref="A1:P1"/>
    <mergeCell ref="A2:P2"/>
    <mergeCell ref="A3:C3"/>
    <mergeCell ref="D3:E3"/>
    <mergeCell ref="G3:H3"/>
    <mergeCell ref="K3:L3"/>
    <mergeCell ref="M3:P3"/>
  </mergeCells>
  <conditionalFormatting sqref="F1:F1048576">
    <cfRule type="containsText" dxfId="68" priority="2" stopIfTrue="1" operator="containsText" text="FERDİ">
      <formula>NOT(ISERROR(SEARCH("FERDİ",F1)))</formula>
    </cfRule>
  </conditionalFormatting>
  <conditionalFormatting sqref="M4">
    <cfRule type="containsText" dxfId="67"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C000"/>
  </sheetPr>
  <dimension ref="A1:U47"/>
  <sheetViews>
    <sheetView view="pageBreakPreview" topLeftCell="A13" zoomScale="90" zoomScaleSheetLayoutView="90" workbookViewId="0">
      <selection sqref="A1:AE47"/>
    </sheetView>
  </sheetViews>
  <sheetFormatPr defaultRowHeight="12.75" x14ac:dyDescent="0.2"/>
  <cols>
    <col min="1" max="1" width="4.85546875" style="28" customWidth="1"/>
    <col min="2" max="2" width="7.7109375" style="28" bestFit="1" customWidth="1"/>
    <col min="3" max="3" width="14.42578125" style="21" customWidth="1"/>
    <col min="4" max="4" width="20.85546875" style="54" customWidth="1"/>
    <col min="5" max="5" width="28.28515625" style="54" customWidth="1"/>
    <col min="6" max="6" width="9.28515625" style="21"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2.7109375" style="30" customWidth="1"/>
    <col min="13" max="13" width="14.7109375" style="58" bestFit="1" customWidth="1"/>
    <col min="14" max="14" width="26.8554687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x14ac:dyDescent="0.2">
      <c r="A1" s="951" t="s">
        <v>1309</v>
      </c>
      <c r="B1" s="951"/>
      <c r="C1" s="951"/>
      <c r="D1" s="951"/>
      <c r="E1" s="951"/>
      <c r="F1" s="951"/>
      <c r="G1" s="951"/>
      <c r="H1" s="951"/>
      <c r="I1" s="951"/>
      <c r="J1" s="951"/>
      <c r="K1" s="951"/>
      <c r="L1" s="951"/>
      <c r="M1" s="951"/>
      <c r="N1" s="951"/>
      <c r="O1" s="951"/>
      <c r="P1" s="951"/>
      <c r="T1" s="328"/>
      <c r="U1" s="326"/>
    </row>
    <row r="2" spans="1:21" s="10" customFormat="1" ht="24.75" customHeight="1" x14ac:dyDescent="0.2">
      <c r="A2" s="952" t="s">
        <v>1216</v>
      </c>
      <c r="B2" s="952"/>
      <c r="C2" s="952"/>
      <c r="D2" s="952"/>
      <c r="E2" s="952"/>
      <c r="F2" s="952"/>
      <c r="G2" s="952"/>
      <c r="H2" s="952"/>
      <c r="I2" s="952"/>
      <c r="J2" s="952"/>
      <c r="K2" s="952"/>
      <c r="L2" s="952"/>
      <c r="M2" s="952"/>
      <c r="N2" s="952"/>
      <c r="O2" s="952"/>
      <c r="P2" s="952"/>
      <c r="T2" s="328"/>
      <c r="U2" s="326"/>
    </row>
    <row r="3" spans="1:21" s="12" customFormat="1" ht="21.75" customHeight="1" x14ac:dyDescent="0.2">
      <c r="A3" s="953" t="s">
        <v>115</v>
      </c>
      <c r="B3" s="953"/>
      <c r="C3" s="953"/>
      <c r="D3" s="530" t="s">
        <v>626</v>
      </c>
      <c r="E3" s="948"/>
      <c r="F3" s="947"/>
      <c r="G3" s="947"/>
      <c r="H3" s="947"/>
      <c r="I3" s="947"/>
      <c r="J3" s="947"/>
      <c r="K3" s="947"/>
      <c r="L3" s="947" t="s">
        <v>661</v>
      </c>
      <c r="M3" s="947"/>
      <c r="N3" s="941" t="s">
        <v>1326</v>
      </c>
      <c r="O3" s="941"/>
      <c r="P3" s="941"/>
      <c r="T3" s="328"/>
      <c r="U3" s="326"/>
    </row>
    <row r="4" spans="1:21" s="12" customFormat="1" ht="17.25" customHeight="1" x14ac:dyDescent="0.2">
      <c r="A4" s="940" t="s">
        <v>105</v>
      </c>
      <c r="B4" s="940"/>
      <c r="C4" s="940"/>
      <c r="D4" s="601" t="s">
        <v>687</v>
      </c>
      <c r="E4" s="949" t="s">
        <v>946</v>
      </c>
      <c r="F4" s="950"/>
      <c r="G4" s="950"/>
      <c r="H4" s="950"/>
      <c r="I4" s="950"/>
      <c r="J4" s="950"/>
      <c r="K4" s="950"/>
      <c r="L4" s="950"/>
      <c r="M4" s="423" t="s">
        <v>113</v>
      </c>
      <c r="N4" s="931" t="s">
        <v>1150</v>
      </c>
      <c r="O4" s="931"/>
      <c r="P4" s="931"/>
      <c r="T4" s="328"/>
      <c r="U4" s="326"/>
    </row>
    <row r="5" spans="1:21" s="10" customFormat="1" ht="19.5" customHeight="1" x14ac:dyDescent="0.2">
      <c r="A5" s="13"/>
      <c r="B5" s="13"/>
      <c r="C5" s="14"/>
      <c r="D5" s="15"/>
      <c r="E5" s="16"/>
      <c r="F5" s="16"/>
      <c r="G5" s="16"/>
      <c r="H5" s="16"/>
      <c r="I5" s="13"/>
      <c r="J5" s="13"/>
      <c r="K5" s="13"/>
      <c r="L5" s="17"/>
      <c r="M5" s="18"/>
      <c r="N5" s="942">
        <v>41794.794797569448</v>
      </c>
      <c r="O5" s="942"/>
      <c r="P5" s="942"/>
      <c r="T5" s="328"/>
      <c r="U5" s="326"/>
    </row>
    <row r="6" spans="1:21" s="19" customFormat="1" ht="24.95" customHeight="1" x14ac:dyDescent="0.2">
      <c r="A6" s="937" t="s">
        <v>11</v>
      </c>
      <c r="B6" s="938" t="s">
        <v>100</v>
      </c>
      <c r="C6" s="946" t="s">
        <v>112</v>
      </c>
      <c r="D6" s="945" t="s">
        <v>13</v>
      </c>
      <c r="E6" s="945" t="s">
        <v>938</v>
      </c>
      <c r="F6" s="945" t="s">
        <v>14</v>
      </c>
      <c r="G6" s="943" t="s">
        <v>301</v>
      </c>
      <c r="I6" s="350" t="s">
        <v>15</v>
      </c>
      <c r="J6" s="351"/>
      <c r="K6" s="351"/>
      <c r="L6" s="351"/>
      <c r="M6" s="354" t="s">
        <v>654</v>
      </c>
      <c r="N6" s="355" t="s">
        <v>1218</v>
      </c>
      <c r="O6" s="351"/>
      <c r="P6" s="352"/>
      <c r="T6" s="329"/>
      <c r="U6" s="327"/>
    </row>
    <row r="7" spans="1:21" ht="33.75" customHeight="1" x14ac:dyDescent="0.2">
      <c r="A7" s="937"/>
      <c r="B7" s="939"/>
      <c r="C7" s="946"/>
      <c r="D7" s="945"/>
      <c r="E7" s="945"/>
      <c r="F7" s="945"/>
      <c r="G7" s="944"/>
      <c r="H7" s="20"/>
      <c r="I7" s="51" t="s">
        <v>11</v>
      </c>
      <c r="J7" s="48" t="s">
        <v>101</v>
      </c>
      <c r="K7" s="48" t="s">
        <v>100</v>
      </c>
      <c r="L7" s="49" t="s">
        <v>12</v>
      </c>
      <c r="M7" s="50" t="s">
        <v>13</v>
      </c>
      <c r="N7" s="50" t="s">
        <v>938</v>
      </c>
      <c r="O7" s="48" t="s">
        <v>14</v>
      </c>
      <c r="P7" s="48" t="s">
        <v>27</v>
      </c>
    </row>
    <row r="8" spans="1:21" s="19" customFormat="1" ht="59.25" customHeight="1" x14ac:dyDescent="0.2">
      <c r="A8" s="23">
        <v>1</v>
      </c>
      <c r="B8" s="23">
        <v>384</v>
      </c>
      <c r="C8" s="26">
        <v>32225</v>
      </c>
      <c r="D8" s="357" t="s">
        <v>959</v>
      </c>
      <c r="E8" s="358" t="s">
        <v>955</v>
      </c>
      <c r="F8" s="27">
        <v>1449</v>
      </c>
      <c r="G8" s="360">
        <v>8</v>
      </c>
      <c r="H8" s="22"/>
      <c r="I8" s="23">
        <v>1</v>
      </c>
      <c r="J8" s="24" t="s">
        <v>1051</v>
      </c>
      <c r="K8" s="25">
        <v>515</v>
      </c>
      <c r="L8" s="26">
        <v>35065</v>
      </c>
      <c r="M8" s="52" t="s">
        <v>1105</v>
      </c>
      <c r="N8" s="52" t="s">
        <v>1099</v>
      </c>
      <c r="O8" s="27">
        <v>1564</v>
      </c>
      <c r="P8" s="25">
        <v>4</v>
      </c>
      <c r="T8" s="329"/>
      <c r="U8" s="327"/>
    </row>
    <row r="9" spans="1:21" s="19" customFormat="1" ht="59.25" customHeight="1" x14ac:dyDescent="0.2">
      <c r="A9" s="23">
        <v>2</v>
      </c>
      <c r="B9" s="23">
        <v>458</v>
      </c>
      <c r="C9" s="26">
        <v>33750</v>
      </c>
      <c r="D9" s="357" t="s">
        <v>1024</v>
      </c>
      <c r="E9" s="358" t="s">
        <v>1115</v>
      </c>
      <c r="F9" s="27">
        <v>1495</v>
      </c>
      <c r="G9" s="360">
        <v>7</v>
      </c>
      <c r="H9" s="22"/>
      <c r="I9" s="23">
        <v>2</v>
      </c>
      <c r="J9" s="24" t="s">
        <v>1052</v>
      </c>
      <c r="K9" s="25">
        <v>442</v>
      </c>
      <c r="L9" s="26">
        <v>34335</v>
      </c>
      <c r="M9" s="52" t="s">
        <v>1009</v>
      </c>
      <c r="N9" s="52" t="s">
        <v>1004</v>
      </c>
      <c r="O9" s="27">
        <v>1719</v>
      </c>
      <c r="P9" s="25">
        <v>7</v>
      </c>
      <c r="T9" s="329"/>
      <c r="U9" s="327"/>
    </row>
    <row r="10" spans="1:21" s="19" customFormat="1" ht="59.25" customHeight="1" x14ac:dyDescent="0.2">
      <c r="A10" s="23">
        <v>3</v>
      </c>
      <c r="B10" s="23">
        <v>426</v>
      </c>
      <c r="C10" s="26">
        <v>34616</v>
      </c>
      <c r="D10" s="357" t="s">
        <v>1020</v>
      </c>
      <c r="E10" s="358" t="s">
        <v>1002</v>
      </c>
      <c r="F10" s="27">
        <v>1558</v>
      </c>
      <c r="G10" s="360">
        <v>6</v>
      </c>
      <c r="H10" s="22"/>
      <c r="I10" s="23">
        <v>3</v>
      </c>
      <c r="J10" s="24" t="s">
        <v>1053</v>
      </c>
      <c r="K10" s="25">
        <v>426</v>
      </c>
      <c r="L10" s="26">
        <v>34616</v>
      </c>
      <c r="M10" s="52" t="s">
        <v>1020</v>
      </c>
      <c r="N10" s="52" t="s">
        <v>1002</v>
      </c>
      <c r="O10" s="27">
        <v>1558</v>
      </c>
      <c r="P10" s="25">
        <v>3</v>
      </c>
      <c r="T10" s="329"/>
      <c r="U10" s="327"/>
    </row>
    <row r="11" spans="1:21" s="19" customFormat="1" ht="59.25" customHeight="1" x14ac:dyDescent="0.2">
      <c r="A11" s="23">
        <v>4</v>
      </c>
      <c r="B11" s="23">
        <v>515</v>
      </c>
      <c r="C11" s="26">
        <v>35065</v>
      </c>
      <c r="D11" s="357" t="s">
        <v>1105</v>
      </c>
      <c r="E11" s="358" t="s">
        <v>1099</v>
      </c>
      <c r="F11" s="27">
        <v>1564</v>
      </c>
      <c r="G11" s="360">
        <v>5</v>
      </c>
      <c r="H11" s="22"/>
      <c r="I11" s="23">
        <v>4</v>
      </c>
      <c r="J11" s="24" t="s">
        <v>1054</v>
      </c>
      <c r="K11" s="25">
        <v>384</v>
      </c>
      <c r="L11" s="26">
        <v>32225</v>
      </c>
      <c r="M11" s="52" t="s">
        <v>959</v>
      </c>
      <c r="N11" s="52" t="s">
        <v>955</v>
      </c>
      <c r="O11" s="27">
        <v>1449</v>
      </c>
      <c r="P11" s="25">
        <v>1</v>
      </c>
      <c r="T11" s="329"/>
      <c r="U11" s="327"/>
    </row>
    <row r="12" spans="1:21" s="19" customFormat="1" ht="59.25" customHeight="1" x14ac:dyDescent="0.2">
      <c r="A12" s="23">
        <v>5</v>
      </c>
      <c r="B12" s="23">
        <v>493</v>
      </c>
      <c r="C12" s="26">
        <v>34436</v>
      </c>
      <c r="D12" s="357" t="s">
        <v>1123</v>
      </c>
      <c r="E12" s="358" t="s">
        <v>1118</v>
      </c>
      <c r="F12" s="27">
        <v>1583</v>
      </c>
      <c r="G12" s="360">
        <v>4</v>
      </c>
      <c r="H12" s="22"/>
      <c r="I12" s="23">
        <v>5</v>
      </c>
      <c r="J12" s="24" t="s">
        <v>1055</v>
      </c>
      <c r="K12" s="25">
        <v>403</v>
      </c>
      <c r="L12" s="26">
        <v>32046</v>
      </c>
      <c r="M12" s="52" t="s">
        <v>985</v>
      </c>
      <c r="N12" s="52" t="s">
        <v>981</v>
      </c>
      <c r="O12" s="27" t="s">
        <v>1219</v>
      </c>
      <c r="P12" s="25" t="s">
        <v>1078</v>
      </c>
      <c r="T12" s="329"/>
      <c r="U12" s="327"/>
    </row>
    <row r="13" spans="1:21" s="19" customFormat="1" ht="59.25" customHeight="1" x14ac:dyDescent="0.2">
      <c r="A13" s="23">
        <v>6</v>
      </c>
      <c r="B13" s="23">
        <v>473</v>
      </c>
      <c r="C13" s="26">
        <v>31732</v>
      </c>
      <c r="D13" s="357" t="s">
        <v>1038</v>
      </c>
      <c r="E13" s="358" t="s">
        <v>1033</v>
      </c>
      <c r="F13" s="27">
        <v>1604</v>
      </c>
      <c r="G13" s="360">
        <v>3</v>
      </c>
      <c r="H13" s="22"/>
      <c r="I13" s="23">
        <v>6</v>
      </c>
      <c r="J13" s="24" t="s">
        <v>1056</v>
      </c>
      <c r="K13" s="25">
        <v>458</v>
      </c>
      <c r="L13" s="26">
        <v>33750</v>
      </c>
      <c r="M13" s="52" t="s">
        <v>1024</v>
      </c>
      <c r="N13" s="52" t="s">
        <v>1115</v>
      </c>
      <c r="O13" s="27">
        <v>1495</v>
      </c>
      <c r="P13" s="25">
        <v>2</v>
      </c>
      <c r="T13" s="329"/>
      <c r="U13" s="327"/>
    </row>
    <row r="14" spans="1:21" s="19" customFormat="1" ht="59.25" customHeight="1" x14ac:dyDescent="0.2">
      <c r="A14" s="23">
        <v>7</v>
      </c>
      <c r="B14" s="23">
        <v>442</v>
      </c>
      <c r="C14" s="26">
        <v>34335</v>
      </c>
      <c r="D14" s="357" t="s">
        <v>1009</v>
      </c>
      <c r="E14" s="358" t="s">
        <v>1004</v>
      </c>
      <c r="F14" s="27">
        <v>1719</v>
      </c>
      <c r="G14" s="360">
        <v>2</v>
      </c>
      <c r="H14" s="22"/>
      <c r="I14" s="23">
        <v>7</v>
      </c>
      <c r="J14" s="24" t="s">
        <v>1057</v>
      </c>
      <c r="K14" s="25">
        <v>493</v>
      </c>
      <c r="L14" s="26">
        <v>34436</v>
      </c>
      <c r="M14" s="52" t="s">
        <v>1123</v>
      </c>
      <c r="N14" s="52" t="s">
        <v>1118</v>
      </c>
      <c r="O14" s="27">
        <v>1583</v>
      </c>
      <c r="P14" s="25">
        <v>5</v>
      </c>
      <c r="T14" s="329"/>
      <c r="U14" s="327"/>
    </row>
    <row r="15" spans="1:21" s="19" customFormat="1" ht="59.25" customHeight="1" x14ac:dyDescent="0.2">
      <c r="A15" s="23" t="s">
        <v>1078</v>
      </c>
      <c r="B15" s="23">
        <v>403</v>
      </c>
      <c r="C15" s="26">
        <v>32046</v>
      </c>
      <c r="D15" s="357" t="s">
        <v>985</v>
      </c>
      <c r="E15" s="358" t="s">
        <v>981</v>
      </c>
      <c r="F15" s="725" t="s">
        <v>1220</v>
      </c>
      <c r="G15" s="360"/>
      <c r="H15" s="22"/>
      <c r="I15" s="23">
        <v>8</v>
      </c>
      <c r="J15" s="24" t="s">
        <v>1058</v>
      </c>
      <c r="K15" s="25">
        <v>473</v>
      </c>
      <c r="L15" s="26">
        <v>31732</v>
      </c>
      <c r="M15" s="52" t="s">
        <v>1038</v>
      </c>
      <c r="N15" s="52" t="s">
        <v>1033</v>
      </c>
      <c r="O15" s="27">
        <v>1604</v>
      </c>
      <c r="P15" s="25">
        <v>6</v>
      </c>
      <c r="T15" s="329"/>
      <c r="U15" s="327"/>
    </row>
    <row r="16" spans="1:21" s="19" customFormat="1" ht="59.25" customHeight="1" x14ac:dyDescent="0.2">
      <c r="A16" s="23"/>
      <c r="B16" s="23"/>
      <c r="C16" s="26"/>
      <c r="D16" s="357"/>
      <c r="E16" s="358"/>
      <c r="F16" s="27"/>
      <c r="G16" s="360"/>
      <c r="H16" s="22"/>
      <c r="I16" s="350" t="s">
        <v>16</v>
      </c>
      <c r="J16" s="351"/>
      <c r="K16" s="351"/>
      <c r="L16" s="351"/>
      <c r="M16" s="354" t="s">
        <v>654</v>
      </c>
      <c r="N16" s="355"/>
      <c r="O16" s="351"/>
      <c r="P16" s="352"/>
      <c r="T16" s="329"/>
      <c r="U16" s="327"/>
    </row>
    <row r="17" spans="1:21" s="19" customFormat="1" ht="59.25" customHeight="1" x14ac:dyDescent="0.2">
      <c r="A17" s="23"/>
      <c r="B17" s="23"/>
      <c r="C17" s="26"/>
      <c r="D17" s="357"/>
      <c r="E17" s="358"/>
      <c r="F17" s="27"/>
      <c r="G17" s="360"/>
      <c r="H17" s="22"/>
      <c r="I17" s="51" t="s">
        <v>11</v>
      </c>
      <c r="J17" s="48" t="s">
        <v>101</v>
      </c>
      <c r="K17" s="48" t="s">
        <v>100</v>
      </c>
      <c r="L17" s="49" t="s">
        <v>12</v>
      </c>
      <c r="M17" s="50" t="s">
        <v>13</v>
      </c>
      <c r="N17" s="50" t="s">
        <v>938</v>
      </c>
      <c r="O17" s="48" t="s">
        <v>14</v>
      </c>
      <c r="P17" s="48" t="s">
        <v>27</v>
      </c>
      <c r="T17" s="329"/>
      <c r="U17" s="327"/>
    </row>
    <row r="18" spans="1:21" s="19" customFormat="1" ht="59.25" customHeight="1" x14ac:dyDescent="0.2">
      <c r="A18" s="23"/>
      <c r="B18" s="23"/>
      <c r="C18" s="26"/>
      <c r="D18" s="357"/>
      <c r="E18" s="358"/>
      <c r="F18" s="27"/>
      <c r="G18" s="360"/>
      <c r="H18" s="22"/>
      <c r="I18" s="23">
        <v>1</v>
      </c>
      <c r="J18" s="24" t="s">
        <v>629</v>
      </c>
      <c r="K18" s="25" t="s">
        <v>1312</v>
      </c>
      <c r="L18" s="26" t="s">
        <v>1311</v>
      </c>
      <c r="M18" s="52" t="s">
        <v>1311</v>
      </c>
      <c r="N18" s="52" t="s">
        <v>1311</v>
      </c>
      <c r="O18" s="27"/>
      <c r="P18" s="25"/>
      <c r="T18" s="329"/>
      <c r="U18" s="327"/>
    </row>
    <row r="19" spans="1:21" s="19" customFormat="1" ht="59.25" customHeight="1" x14ac:dyDescent="0.2">
      <c r="A19" s="23"/>
      <c r="B19" s="23"/>
      <c r="C19" s="26"/>
      <c r="D19" s="357"/>
      <c r="E19" s="358"/>
      <c r="F19" s="27"/>
      <c r="G19" s="360"/>
      <c r="H19" s="22"/>
      <c r="I19" s="23">
        <v>2</v>
      </c>
      <c r="J19" s="24" t="s">
        <v>630</v>
      </c>
      <c r="K19" s="25" t="s">
        <v>1312</v>
      </c>
      <c r="L19" s="26" t="s">
        <v>1311</v>
      </c>
      <c r="M19" s="52" t="s">
        <v>1311</v>
      </c>
      <c r="N19" s="52" t="s">
        <v>1311</v>
      </c>
      <c r="O19" s="27"/>
      <c r="P19" s="25"/>
      <c r="T19" s="329"/>
      <c r="U19" s="327"/>
    </row>
    <row r="20" spans="1:21" s="19" customFormat="1" ht="59.25" customHeight="1" x14ac:dyDescent="0.2">
      <c r="A20" s="23"/>
      <c r="B20" s="23"/>
      <c r="C20" s="26"/>
      <c r="D20" s="357"/>
      <c r="E20" s="358"/>
      <c r="F20" s="27"/>
      <c r="G20" s="360"/>
      <c r="H20" s="22"/>
      <c r="I20" s="23">
        <v>3</v>
      </c>
      <c r="J20" s="24" t="s">
        <v>631</v>
      </c>
      <c r="K20" s="25" t="s">
        <v>1312</v>
      </c>
      <c r="L20" s="26" t="s">
        <v>1311</v>
      </c>
      <c r="M20" s="52" t="s">
        <v>1311</v>
      </c>
      <c r="N20" s="52" t="s">
        <v>1311</v>
      </c>
      <c r="O20" s="27"/>
      <c r="P20" s="25"/>
      <c r="T20" s="329"/>
      <c r="U20" s="327"/>
    </row>
    <row r="21" spans="1:21" s="19" customFormat="1" ht="59.25" customHeight="1" x14ac:dyDescent="0.2">
      <c r="A21" s="23"/>
      <c r="B21" s="23"/>
      <c r="C21" s="26"/>
      <c r="D21" s="357"/>
      <c r="E21" s="358"/>
      <c r="F21" s="27"/>
      <c r="G21" s="360"/>
      <c r="H21" s="22"/>
      <c r="I21" s="23">
        <v>4</v>
      </c>
      <c r="J21" s="24" t="s">
        <v>632</v>
      </c>
      <c r="K21" s="25" t="s">
        <v>1312</v>
      </c>
      <c r="L21" s="26" t="s">
        <v>1311</v>
      </c>
      <c r="M21" s="52" t="s">
        <v>1311</v>
      </c>
      <c r="N21" s="52" t="s">
        <v>1311</v>
      </c>
      <c r="O21" s="27"/>
      <c r="P21" s="25"/>
      <c r="T21" s="329"/>
      <c r="U21" s="327"/>
    </row>
    <row r="22" spans="1:21" s="19" customFormat="1" ht="59.25" customHeight="1" x14ac:dyDescent="0.2">
      <c r="A22" s="23"/>
      <c r="B22" s="23"/>
      <c r="C22" s="26"/>
      <c r="D22" s="357"/>
      <c r="E22" s="358"/>
      <c r="F22" s="27"/>
      <c r="G22" s="360"/>
      <c r="H22" s="22"/>
      <c r="I22" s="23">
        <v>5</v>
      </c>
      <c r="J22" s="24" t="s">
        <v>633</v>
      </c>
      <c r="K22" s="25" t="s">
        <v>1312</v>
      </c>
      <c r="L22" s="26" t="s">
        <v>1311</v>
      </c>
      <c r="M22" s="52" t="s">
        <v>1311</v>
      </c>
      <c r="N22" s="52" t="s">
        <v>1311</v>
      </c>
      <c r="O22" s="27"/>
      <c r="P22" s="25"/>
      <c r="T22" s="329"/>
      <c r="U22" s="327"/>
    </row>
    <row r="23" spans="1:21" s="19" customFormat="1" ht="59.25" customHeight="1" x14ac:dyDescent="0.2">
      <c r="A23" s="23"/>
      <c r="B23" s="23"/>
      <c r="C23" s="26"/>
      <c r="D23" s="357"/>
      <c r="E23" s="358"/>
      <c r="F23" s="27"/>
      <c r="G23" s="360"/>
      <c r="H23" s="22"/>
      <c r="I23" s="23">
        <v>6</v>
      </c>
      <c r="J23" s="24" t="s">
        <v>634</v>
      </c>
      <c r="K23" s="25" t="s">
        <v>1312</v>
      </c>
      <c r="L23" s="26" t="s">
        <v>1311</v>
      </c>
      <c r="M23" s="52" t="s">
        <v>1311</v>
      </c>
      <c r="N23" s="52" t="s">
        <v>1311</v>
      </c>
      <c r="O23" s="27"/>
      <c r="P23" s="25"/>
      <c r="T23" s="329"/>
      <c r="U23" s="327"/>
    </row>
    <row r="24" spans="1:21" s="19" customFormat="1" ht="59.25" customHeight="1" x14ac:dyDescent="0.2">
      <c r="A24" s="23"/>
      <c r="B24" s="23"/>
      <c r="C24" s="26"/>
      <c r="D24" s="357"/>
      <c r="E24" s="358"/>
      <c r="F24" s="27"/>
      <c r="G24" s="360"/>
      <c r="H24" s="22"/>
      <c r="I24" s="23">
        <v>7</v>
      </c>
      <c r="J24" s="24" t="s">
        <v>635</v>
      </c>
      <c r="K24" s="25" t="s">
        <v>1312</v>
      </c>
      <c r="L24" s="26" t="s">
        <v>1311</v>
      </c>
      <c r="M24" s="52" t="s">
        <v>1311</v>
      </c>
      <c r="N24" s="52" t="s">
        <v>1311</v>
      </c>
      <c r="O24" s="27"/>
      <c r="P24" s="25"/>
      <c r="T24" s="329"/>
      <c r="U24" s="327"/>
    </row>
    <row r="25" spans="1:21" s="19" customFormat="1" ht="59.25" customHeight="1" x14ac:dyDescent="0.2">
      <c r="A25" s="23"/>
      <c r="B25" s="23"/>
      <c r="C25" s="26"/>
      <c r="D25" s="357"/>
      <c r="E25" s="358"/>
      <c r="F25" s="27"/>
      <c r="G25" s="360"/>
      <c r="H25" s="22"/>
      <c r="I25" s="23">
        <v>8</v>
      </c>
      <c r="J25" s="24" t="s">
        <v>636</v>
      </c>
      <c r="K25" s="25" t="s">
        <v>1312</v>
      </c>
      <c r="L25" s="26" t="s">
        <v>1311</v>
      </c>
      <c r="M25" s="52" t="s">
        <v>1311</v>
      </c>
      <c r="N25" s="52" t="s">
        <v>1311</v>
      </c>
      <c r="O25" s="27"/>
      <c r="P25" s="25"/>
      <c r="T25" s="329"/>
      <c r="U25" s="327"/>
    </row>
    <row r="26" spans="1:21" s="19" customFormat="1" ht="29.25" hidden="1" customHeight="1" x14ac:dyDescent="0.2">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x14ac:dyDescent="0.2">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x14ac:dyDescent="0.2">
      <c r="A28" s="23">
        <v>21</v>
      </c>
      <c r="B28" s="23"/>
      <c r="C28" s="26"/>
      <c r="D28" s="357"/>
      <c r="E28" s="358"/>
      <c r="F28" s="27"/>
      <c r="G28" s="360"/>
      <c r="H28" s="22"/>
      <c r="I28" s="23">
        <v>1</v>
      </c>
      <c r="J28" s="24" t="s">
        <v>637</v>
      </c>
      <c r="K28" s="25" t="s">
        <v>1312</v>
      </c>
      <c r="L28" s="26" t="s">
        <v>1311</v>
      </c>
      <c r="M28" s="52" t="s">
        <v>1311</v>
      </c>
      <c r="N28" s="52" t="s">
        <v>1311</v>
      </c>
      <c r="O28" s="27"/>
      <c r="P28" s="25"/>
      <c r="T28" s="329"/>
      <c r="U28" s="327"/>
    </row>
    <row r="29" spans="1:21" s="19" customFormat="1" ht="29.25" hidden="1" customHeight="1" x14ac:dyDescent="0.2">
      <c r="A29" s="23">
        <v>22</v>
      </c>
      <c r="B29" s="23"/>
      <c r="C29" s="26"/>
      <c r="D29" s="357"/>
      <c r="E29" s="358"/>
      <c r="F29" s="27"/>
      <c r="G29" s="360"/>
      <c r="H29" s="22"/>
      <c r="I29" s="23">
        <v>2</v>
      </c>
      <c r="J29" s="24" t="s">
        <v>638</v>
      </c>
      <c r="K29" s="25" t="s">
        <v>1312</v>
      </c>
      <c r="L29" s="26" t="s">
        <v>1311</v>
      </c>
      <c r="M29" s="52" t="s">
        <v>1311</v>
      </c>
      <c r="N29" s="52" t="s">
        <v>1311</v>
      </c>
      <c r="O29" s="27"/>
      <c r="P29" s="25"/>
      <c r="T29" s="329"/>
      <c r="U29" s="327"/>
    </row>
    <row r="30" spans="1:21" s="19" customFormat="1" ht="29.25" hidden="1" customHeight="1" x14ac:dyDescent="0.2">
      <c r="A30" s="23">
        <v>23</v>
      </c>
      <c r="B30" s="23"/>
      <c r="C30" s="26"/>
      <c r="D30" s="357"/>
      <c r="E30" s="358"/>
      <c r="F30" s="27"/>
      <c r="G30" s="360"/>
      <c r="H30" s="22"/>
      <c r="I30" s="23">
        <v>3</v>
      </c>
      <c r="J30" s="24" t="s">
        <v>639</v>
      </c>
      <c r="K30" s="25" t="s">
        <v>1312</v>
      </c>
      <c r="L30" s="26" t="s">
        <v>1311</v>
      </c>
      <c r="M30" s="52" t="s">
        <v>1311</v>
      </c>
      <c r="N30" s="52" t="s">
        <v>1311</v>
      </c>
      <c r="O30" s="27"/>
      <c r="P30" s="25"/>
      <c r="T30" s="329"/>
      <c r="U30" s="327"/>
    </row>
    <row r="31" spans="1:21" s="19" customFormat="1" ht="29.25" hidden="1" customHeight="1" x14ac:dyDescent="0.2">
      <c r="A31" s="23">
        <v>24</v>
      </c>
      <c r="B31" s="23"/>
      <c r="C31" s="26"/>
      <c r="D31" s="357"/>
      <c r="E31" s="358"/>
      <c r="F31" s="27"/>
      <c r="G31" s="360"/>
      <c r="H31" s="22"/>
      <c r="I31" s="23">
        <v>4</v>
      </c>
      <c r="J31" s="24" t="s">
        <v>640</v>
      </c>
      <c r="K31" s="25" t="s">
        <v>1312</v>
      </c>
      <c r="L31" s="26" t="s">
        <v>1311</v>
      </c>
      <c r="M31" s="52" t="s">
        <v>1311</v>
      </c>
      <c r="N31" s="52" t="s">
        <v>1311</v>
      </c>
      <c r="O31" s="27"/>
      <c r="P31" s="25"/>
      <c r="T31" s="329"/>
      <c r="U31" s="327"/>
    </row>
    <row r="32" spans="1:21" s="19" customFormat="1" ht="29.25" hidden="1" customHeight="1" x14ac:dyDescent="0.2">
      <c r="A32" s="23">
        <v>25</v>
      </c>
      <c r="B32" s="23"/>
      <c r="C32" s="26"/>
      <c r="D32" s="357"/>
      <c r="E32" s="358"/>
      <c r="F32" s="27"/>
      <c r="G32" s="360"/>
      <c r="H32" s="22"/>
      <c r="I32" s="23">
        <v>5</v>
      </c>
      <c r="J32" s="24" t="s">
        <v>641</v>
      </c>
      <c r="K32" s="25" t="s">
        <v>1312</v>
      </c>
      <c r="L32" s="26" t="s">
        <v>1311</v>
      </c>
      <c r="M32" s="52" t="s">
        <v>1311</v>
      </c>
      <c r="N32" s="52" t="s">
        <v>1311</v>
      </c>
      <c r="O32" s="27"/>
      <c r="P32" s="25"/>
      <c r="T32" s="329"/>
      <c r="U32" s="327"/>
    </row>
    <row r="33" spans="1:21" s="19" customFormat="1" ht="29.25" hidden="1" customHeight="1" x14ac:dyDescent="0.2">
      <c r="A33" s="23">
        <v>26</v>
      </c>
      <c r="B33" s="23"/>
      <c r="C33" s="26"/>
      <c r="D33" s="357"/>
      <c r="E33" s="358"/>
      <c r="F33" s="27"/>
      <c r="G33" s="360"/>
      <c r="H33" s="22"/>
      <c r="I33" s="23">
        <v>6</v>
      </c>
      <c r="J33" s="24" t="s">
        <v>642</v>
      </c>
      <c r="K33" s="25" t="s">
        <v>1312</v>
      </c>
      <c r="L33" s="26" t="s">
        <v>1311</v>
      </c>
      <c r="M33" s="52" t="s">
        <v>1311</v>
      </c>
      <c r="N33" s="52" t="s">
        <v>1311</v>
      </c>
      <c r="O33" s="27"/>
      <c r="P33" s="25"/>
      <c r="T33" s="329"/>
      <c r="U33" s="327"/>
    </row>
    <row r="34" spans="1:21" s="19" customFormat="1" ht="29.25" hidden="1" customHeight="1" x14ac:dyDescent="0.2">
      <c r="A34" s="23">
        <v>27</v>
      </c>
      <c r="B34" s="23"/>
      <c r="C34" s="26"/>
      <c r="D34" s="357"/>
      <c r="E34" s="358"/>
      <c r="F34" s="27"/>
      <c r="G34" s="360"/>
      <c r="H34" s="22"/>
      <c r="I34" s="23">
        <v>7</v>
      </c>
      <c r="J34" s="24" t="s">
        <v>643</v>
      </c>
      <c r="K34" s="25" t="s">
        <v>1312</v>
      </c>
      <c r="L34" s="26" t="s">
        <v>1311</v>
      </c>
      <c r="M34" s="52" t="s">
        <v>1311</v>
      </c>
      <c r="N34" s="52" t="s">
        <v>1311</v>
      </c>
      <c r="O34" s="27"/>
      <c r="P34" s="25"/>
      <c r="T34" s="329"/>
      <c r="U34" s="327"/>
    </row>
    <row r="35" spans="1:21" s="19" customFormat="1" ht="29.25" hidden="1" customHeight="1" x14ac:dyDescent="0.2">
      <c r="A35" s="23">
        <v>28</v>
      </c>
      <c r="B35" s="23"/>
      <c r="C35" s="26"/>
      <c r="D35" s="357"/>
      <c r="E35" s="358"/>
      <c r="F35" s="27"/>
      <c r="G35" s="360"/>
      <c r="H35" s="22"/>
      <c r="I35" s="23">
        <v>8</v>
      </c>
      <c r="J35" s="24" t="s">
        <v>644</v>
      </c>
      <c r="K35" s="25" t="s">
        <v>1312</v>
      </c>
      <c r="L35" s="26" t="s">
        <v>1311</v>
      </c>
      <c r="M35" s="52" t="s">
        <v>1311</v>
      </c>
      <c r="N35" s="52" t="s">
        <v>1311</v>
      </c>
      <c r="O35" s="27"/>
      <c r="P35" s="25"/>
      <c r="T35" s="329"/>
      <c r="U35" s="327"/>
    </row>
    <row r="36" spans="1:21" s="19" customFormat="1" ht="29.25" hidden="1" customHeight="1" x14ac:dyDescent="0.2">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x14ac:dyDescent="0.2">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x14ac:dyDescent="0.2">
      <c r="A38" s="23">
        <v>31</v>
      </c>
      <c r="B38" s="23"/>
      <c r="C38" s="26"/>
      <c r="D38" s="357"/>
      <c r="E38" s="358"/>
      <c r="F38" s="27"/>
      <c r="G38" s="360"/>
      <c r="H38" s="22"/>
      <c r="I38" s="23">
        <v>1</v>
      </c>
      <c r="J38" s="24" t="s">
        <v>645</v>
      </c>
      <c r="K38" s="25" t="s">
        <v>1312</v>
      </c>
      <c r="L38" s="26" t="s">
        <v>1311</v>
      </c>
      <c r="M38" s="52" t="s">
        <v>1311</v>
      </c>
      <c r="N38" s="52" t="s">
        <v>1311</v>
      </c>
      <c r="O38" s="27"/>
      <c r="P38" s="25"/>
      <c r="T38" s="329"/>
      <c r="U38" s="327"/>
    </row>
    <row r="39" spans="1:21" s="19" customFormat="1" ht="29.25" hidden="1" customHeight="1" x14ac:dyDescent="0.2">
      <c r="A39" s="23">
        <v>32</v>
      </c>
      <c r="B39" s="23"/>
      <c r="C39" s="26"/>
      <c r="D39" s="357"/>
      <c r="E39" s="358"/>
      <c r="F39" s="27"/>
      <c r="G39" s="360"/>
      <c r="H39" s="22"/>
      <c r="I39" s="23">
        <v>2</v>
      </c>
      <c r="J39" s="24" t="s">
        <v>646</v>
      </c>
      <c r="K39" s="25" t="s">
        <v>1312</v>
      </c>
      <c r="L39" s="26" t="s">
        <v>1311</v>
      </c>
      <c r="M39" s="52" t="s">
        <v>1311</v>
      </c>
      <c r="N39" s="52" t="s">
        <v>1311</v>
      </c>
      <c r="O39" s="27"/>
      <c r="P39" s="25"/>
      <c r="T39" s="329"/>
      <c r="U39" s="327"/>
    </row>
    <row r="40" spans="1:21" s="19" customFormat="1" ht="29.25" hidden="1" customHeight="1" x14ac:dyDescent="0.2">
      <c r="A40" s="23">
        <v>33</v>
      </c>
      <c r="B40" s="23"/>
      <c r="C40" s="26"/>
      <c r="D40" s="357"/>
      <c r="E40" s="358"/>
      <c r="F40" s="27"/>
      <c r="G40" s="360"/>
      <c r="H40" s="22"/>
      <c r="I40" s="23">
        <v>3</v>
      </c>
      <c r="J40" s="24" t="s">
        <v>647</v>
      </c>
      <c r="K40" s="25" t="s">
        <v>1312</v>
      </c>
      <c r="L40" s="26" t="s">
        <v>1311</v>
      </c>
      <c r="M40" s="52" t="s">
        <v>1311</v>
      </c>
      <c r="N40" s="52" t="s">
        <v>1311</v>
      </c>
      <c r="O40" s="27"/>
      <c r="P40" s="25"/>
      <c r="T40" s="329"/>
      <c r="U40" s="327"/>
    </row>
    <row r="41" spans="1:21" s="19" customFormat="1" ht="29.25" hidden="1" customHeight="1" x14ac:dyDescent="0.2">
      <c r="A41" s="23">
        <v>34</v>
      </c>
      <c r="B41" s="23"/>
      <c r="C41" s="26"/>
      <c r="D41" s="357"/>
      <c r="E41" s="358"/>
      <c r="F41" s="27"/>
      <c r="G41" s="360"/>
      <c r="H41" s="22"/>
      <c r="I41" s="23">
        <v>4</v>
      </c>
      <c r="J41" s="24" t="s">
        <v>648</v>
      </c>
      <c r="K41" s="25" t="s">
        <v>1312</v>
      </c>
      <c r="L41" s="26" t="s">
        <v>1311</v>
      </c>
      <c r="M41" s="52" t="s">
        <v>1311</v>
      </c>
      <c r="N41" s="52" t="s">
        <v>1311</v>
      </c>
      <c r="O41" s="27"/>
      <c r="P41" s="25"/>
      <c r="T41" s="329"/>
      <c r="U41" s="327"/>
    </row>
    <row r="42" spans="1:21" s="19" customFormat="1" ht="29.25" hidden="1" customHeight="1" x14ac:dyDescent="0.2">
      <c r="A42" s="23">
        <v>35</v>
      </c>
      <c r="B42" s="23"/>
      <c r="C42" s="26"/>
      <c r="D42" s="357"/>
      <c r="E42" s="358"/>
      <c r="F42" s="27"/>
      <c r="G42" s="360"/>
      <c r="H42" s="22"/>
      <c r="I42" s="23">
        <v>5</v>
      </c>
      <c r="J42" s="24" t="s">
        <v>649</v>
      </c>
      <c r="K42" s="25" t="s">
        <v>1312</v>
      </c>
      <c r="L42" s="26" t="s">
        <v>1311</v>
      </c>
      <c r="M42" s="52" t="s">
        <v>1311</v>
      </c>
      <c r="N42" s="52" t="s">
        <v>1311</v>
      </c>
      <c r="O42" s="27"/>
      <c r="P42" s="25"/>
      <c r="T42" s="329"/>
      <c r="U42" s="327"/>
    </row>
    <row r="43" spans="1:21" s="19" customFormat="1" ht="29.25" hidden="1" customHeight="1" x14ac:dyDescent="0.2">
      <c r="A43" s="23">
        <v>36</v>
      </c>
      <c r="B43" s="23"/>
      <c r="C43" s="26"/>
      <c r="D43" s="357"/>
      <c r="E43" s="358"/>
      <c r="F43" s="27"/>
      <c r="G43" s="360"/>
      <c r="H43" s="22"/>
      <c r="I43" s="23">
        <v>6</v>
      </c>
      <c r="J43" s="24" t="s">
        <v>650</v>
      </c>
      <c r="K43" s="25" t="s">
        <v>1312</v>
      </c>
      <c r="L43" s="26" t="s">
        <v>1311</v>
      </c>
      <c r="M43" s="52" t="s">
        <v>1311</v>
      </c>
      <c r="N43" s="52" t="s">
        <v>1311</v>
      </c>
      <c r="O43" s="27"/>
      <c r="P43" s="25"/>
      <c r="T43" s="329"/>
      <c r="U43" s="327"/>
    </row>
    <row r="44" spans="1:21" s="19" customFormat="1" ht="29.25" hidden="1" customHeight="1" x14ac:dyDescent="0.2">
      <c r="A44" s="23">
        <v>37</v>
      </c>
      <c r="B44" s="23"/>
      <c r="C44" s="26"/>
      <c r="D44" s="357"/>
      <c r="E44" s="358"/>
      <c r="F44" s="27"/>
      <c r="G44" s="360"/>
      <c r="H44" s="22"/>
      <c r="I44" s="23">
        <v>7</v>
      </c>
      <c r="J44" s="24" t="s">
        <v>651</v>
      </c>
      <c r="K44" s="25" t="s">
        <v>1312</v>
      </c>
      <c r="L44" s="26" t="s">
        <v>1311</v>
      </c>
      <c r="M44" s="52" t="s">
        <v>1311</v>
      </c>
      <c r="N44" s="52" t="s">
        <v>1311</v>
      </c>
      <c r="O44" s="27"/>
      <c r="P44" s="25"/>
      <c r="T44" s="329"/>
      <c r="U44" s="327"/>
    </row>
    <row r="45" spans="1:21" s="19" customFormat="1" ht="29.25" hidden="1" customHeight="1" x14ac:dyDescent="0.2">
      <c r="A45" s="23">
        <v>38</v>
      </c>
      <c r="B45" s="23"/>
      <c r="C45" s="26"/>
      <c r="D45" s="357"/>
      <c r="E45" s="358"/>
      <c r="F45" s="27"/>
      <c r="G45" s="360"/>
      <c r="H45" s="22"/>
      <c r="I45" s="23">
        <v>8</v>
      </c>
      <c r="J45" s="24" t="s">
        <v>652</v>
      </c>
      <c r="K45" s="25" t="s">
        <v>1312</v>
      </c>
      <c r="L45" s="26" t="s">
        <v>1311</v>
      </c>
      <c r="M45" s="52" t="s">
        <v>1311</v>
      </c>
      <c r="N45" s="52" t="s">
        <v>1311</v>
      </c>
      <c r="O45" s="27"/>
      <c r="P45" s="25"/>
      <c r="T45" s="329"/>
      <c r="U45" s="327"/>
    </row>
    <row r="46" spans="1:21" ht="29.25" customHeight="1" x14ac:dyDescent="0.2">
      <c r="A46" s="37"/>
      <c r="B46" s="37"/>
      <c r="C46" s="38"/>
      <c r="D46" s="59"/>
      <c r="E46" s="39"/>
      <c r="F46" s="40"/>
      <c r="G46" s="41"/>
      <c r="I46" s="42"/>
      <c r="J46" s="43"/>
      <c r="K46" s="44"/>
      <c r="L46" s="45"/>
      <c r="M46" s="55"/>
      <c r="N46" s="55"/>
      <c r="O46" s="46"/>
      <c r="P46" s="44"/>
    </row>
    <row r="47" spans="1:21" ht="14.25" customHeight="1" x14ac:dyDescent="0.25">
      <c r="A47" s="592" t="s">
        <v>18</v>
      </c>
      <c r="B47" s="592"/>
      <c r="C47" s="592"/>
      <c r="D47" s="593"/>
      <c r="E47" s="594" t="s">
        <v>0</v>
      </c>
      <c r="F47" s="595" t="s">
        <v>1</v>
      </c>
      <c r="G47" s="596"/>
      <c r="H47" s="597" t="s">
        <v>2</v>
      </c>
      <c r="I47" s="597"/>
      <c r="J47" s="597"/>
      <c r="K47" s="597"/>
      <c r="L47" s="598"/>
      <c r="M47" s="599" t="s">
        <v>3</v>
      </c>
      <c r="N47" s="600" t="s">
        <v>3</v>
      </c>
      <c r="O47" s="596" t="s">
        <v>3</v>
      </c>
      <c r="P47" s="592"/>
      <c r="Q47" s="33"/>
    </row>
  </sheetData>
  <sortState ref="B8:F15">
    <sortCondition ref="F8:F15"/>
  </sortState>
  <mergeCells count="17">
    <mergeCell ref="A1:P1"/>
    <mergeCell ref="A2:P2"/>
    <mergeCell ref="A3:C3"/>
    <mergeCell ref="A6:A7"/>
    <mergeCell ref="B6:B7"/>
    <mergeCell ref="A4:C4"/>
    <mergeCell ref="N3:P3"/>
    <mergeCell ref="N4:P4"/>
    <mergeCell ref="N5:P5"/>
    <mergeCell ref="G6:G7"/>
    <mergeCell ref="F6:F7"/>
    <mergeCell ref="C6:C7"/>
    <mergeCell ref="D6:D7"/>
    <mergeCell ref="E6:E7"/>
    <mergeCell ref="L3:M3"/>
    <mergeCell ref="E3:K3"/>
    <mergeCell ref="E4:L4"/>
  </mergeCells>
  <conditionalFormatting sqref="E1:E2 E4:E1048576 N1:N65536">
    <cfRule type="containsText" dxfId="66" priority="3"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C000"/>
  </sheetPr>
  <dimension ref="A1:U47"/>
  <sheetViews>
    <sheetView view="pageBreakPreview" topLeftCell="A16" zoomScale="90" zoomScaleSheetLayoutView="90" workbookViewId="0">
      <selection sqref="A1:AE47"/>
    </sheetView>
  </sheetViews>
  <sheetFormatPr defaultRowHeight="12.75" x14ac:dyDescent="0.2"/>
  <cols>
    <col min="1" max="1" width="4.85546875" style="28" customWidth="1"/>
    <col min="2" max="2" width="7.7109375" style="28" bestFit="1" customWidth="1"/>
    <col min="3" max="3" width="14.42578125" style="21" customWidth="1"/>
    <col min="4" max="4" width="20.85546875" style="54" customWidth="1"/>
    <col min="5" max="5" width="22.85546875" style="54" customWidth="1"/>
    <col min="6" max="6" width="9.28515625" style="21" customWidth="1"/>
    <col min="7" max="7" width="7.5703125" style="29" customWidth="1"/>
    <col min="8" max="8" width="2.140625" style="21" customWidth="1"/>
    <col min="9" max="9" width="4.42578125" style="28" customWidth="1"/>
    <col min="10" max="10" width="9.85546875" style="28" hidden="1" customWidth="1"/>
    <col min="11" max="11" width="6.5703125" style="28" customWidth="1"/>
    <col min="12" max="12" width="12.7109375" style="30" customWidth="1"/>
    <col min="13" max="13" width="14.7109375" style="58" bestFit="1" customWidth="1"/>
    <col min="14" max="14" width="24.1406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x14ac:dyDescent="0.2">
      <c r="A1" s="951" t="s">
        <v>1309</v>
      </c>
      <c r="B1" s="951"/>
      <c r="C1" s="951"/>
      <c r="D1" s="951"/>
      <c r="E1" s="951"/>
      <c r="F1" s="951"/>
      <c r="G1" s="951"/>
      <c r="H1" s="951"/>
      <c r="I1" s="951"/>
      <c r="J1" s="951"/>
      <c r="K1" s="951"/>
      <c r="L1" s="951"/>
      <c r="M1" s="951"/>
      <c r="N1" s="951"/>
      <c r="O1" s="951"/>
      <c r="P1" s="951"/>
      <c r="T1" s="328"/>
      <c r="U1" s="326"/>
    </row>
    <row r="2" spans="1:21" s="10" customFormat="1" ht="32.25" customHeight="1" x14ac:dyDescent="0.2">
      <c r="A2" s="952" t="s">
        <v>1216</v>
      </c>
      <c r="B2" s="952"/>
      <c r="C2" s="952"/>
      <c r="D2" s="952"/>
      <c r="E2" s="952"/>
      <c r="F2" s="952"/>
      <c r="G2" s="952"/>
      <c r="H2" s="952"/>
      <c r="I2" s="952"/>
      <c r="J2" s="952"/>
      <c r="K2" s="952"/>
      <c r="L2" s="952"/>
      <c r="M2" s="952"/>
      <c r="N2" s="952"/>
      <c r="O2" s="952"/>
      <c r="P2" s="952"/>
      <c r="T2" s="328"/>
      <c r="U2" s="326"/>
    </row>
    <row r="3" spans="1:21" s="12" customFormat="1" ht="22.5" customHeight="1" x14ac:dyDescent="0.2">
      <c r="A3" s="953" t="s">
        <v>115</v>
      </c>
      <c r="B3" s="953"/>
      <c r="C3" s="953"/>
      <c r="D3" s="958" t="s">
        <v>190</v>
      </c>
      <c r="E3" s="958"/>
      <c r="F3" s="959"/>
      <c r="G3" s="959"/>
      <c r="H3" s="602"/>
      <c r="I3" s="953" t="s">
        <v>661</v>
      </c>
      <c r="J3" s="953"/>
      <c r="K3" s="953"/>
      <c r="L3" s="953"/>
      <c r="M3" s="953"/>
      <c r="N3" s="941" t="s">
        <v>1328</v>
      </c>
      <c r="O3" s="941"/>
      <c r="P3" s="941"/>
      <c r="T3" s="328"/>
      <c r="U3" s="326"/>
    </row>
    <row r="4" spans="1:21" s="12" customFormat="1" ht="22.5" customHeight="1" x14ac:dyDescent="0.2">
      <c r="A4" s="940" t="s">
        <v>105</v>
      </c>
      <c r="B4" s="940"/>
      <c r="C4" s="940"/>
      <c r="D4" s="957" t="s">
        <v>687</v>
      </c>
      <c r="E4" s="957"/>
      <c r="F4" s="603"/>
      <c r="G4" s="603"/>
      <c r="H4" s="603"/>
      <c r="I4" s="603"/>
      <c r="J4" s="603"/>
      <c r="K4" s="603"/>
      <c r="L4" s="604"/>
      <c r="M4" s="423" t="s">
        <v>113</v>
      </c>
      <c r="N4" s="931" t="s">
        <v>1153</v>
      </c>
      <c r="O4" s="931"/>
      <c r="P4" s="931"/>
      <c r="T4" s="328"/>
      <c r="U4" s="326"/>
    </row>
    <row r="5" spans="1:21" s="10" customFormat="1" ht="19.5" customHeight="1" x14ac:dyDescent="0.2">
      <c r="A5" s="13"/>
      <c r="B5" s="13"/>
      <c r="C5" s="14"/>
      <c r="D5" s="15"/>
      <c r="E5" s="16"/>
      <c r="F5" s="16"/>
      <c r="G5" s="16"/>
      <c r="H5" s="16"/>
      <c r="I5" s="13"/>
      <c r="J5" s="13"/>
      <c r="K5" s="13"/>
      <c r="L5" s="17"/>
      <c r="M5" s="18"/>
      <c r="N5" s="942">
        <v>41794.794797569448</v>
      </c>
      <c r="O5" s="942"/>
      <c r="P5" s="942"/>
      <c r="T5" s="328"/>
      <c r="U5" s="326"/>
    </row>
    <row r="6" spans="1:21" s="19" customFormat="1" ht="28.5" customHeight="1" x14ac:dyDescent="0.2">
      <c r="A6" s="937" t="s">
        <v>11</v>
      </c>
      <c r="B6" s="938" t="s">
        <v>100</v>
      </c>
      <c r="C6" s="946" t="s">
        <v>112</v>
      </c>
      <c r="D6" s="945" t="s">
        <v>13</v>
      </c>
      <c r="E6" s="945" t="s">
        <v>938</v>
      </c>
      <c r="F6" s="945" t="s">
        <v>14</v>
      </c>
      <c r="G6" s="943" t="s">
        <v>301</v>
      </c>
      <c r="I6" s="350" t="s">
        <v>15</v>
      </c>
      <c r="J6" s="351"/>
      <c r="K6" s="351"/>
      <c r="L6" s="351"/>
      <c r="M6" s="354" t="s">
        <v>654</v>
      </c>
      <c r="N6" s="355" t="s">
        <v>1226</v>
      </c>
      <c r="O6" s="351"/>
      <c r="P6" s="352"/>
      <c r="T6" s="329"/>
      <c r="U6" s="327"/>
    </row>
    <row r="7" spans="1:21" ht="45.95" customHeight="1" x14ac:dyDescent="0.2">
      <c r="A7" s="937"/>
      <c r="B7" s="939"/>
      <c r="C7" s="946"/>
      <c r="D7" s="945"/>
      <c r="E7" s="945"/>
      <c r="F7" s="945"/>
      <c r="G7" s="944"/>
      <c r="H7" s="20"/>
      <c r="I7" s="51" t="s">
        <v>11</v>
      </c>
      <c r="J7" s="48" t="s">
        <v>101</v>
      </c>
      <c r="K7" s="48" t="s">
        <v>100</v>
      </c>
      <c r="L7" s="49" t="s">
        <v>12</v>
      </c>
      <c r="M7" s="50" t="s">
        <v>13</v>
      </c>
      <c r="N7" s="50" t="s">
        <v>938</v>
      </c>
      <c r="O7" s="48" t="s">
        <v>14</v>
      </c>
      <c r="P7" s="48" t="s">
        <v>27</v>
      </c>
    </row>
    <row r="8" spans="1:21" s="19" customFormat="1" ht="50.1" customHeight="1" x14ac:dyDescent="0.2">
      <c r="A8" s="23">
        <v>1</v>
      </c>
      <c r="B8" s="23">
        <v>399</v>
      </c>
      <c r="C8" s="26">
        <v>33018</v>
      </c>
      <c r="D8" s="357" t="s">
        <v>980</v>
      </c>
      <c r="E8" s="358" t="s">
        <v>981</v>
      </c>
      <c r="F8" s="27">
        <v>1053</v>
      </c>
      <c r="G8" s="360">
        <v>8</v>
      </c>
      <c r="H8" s="22"/>
      <c r="I8" s="23">
        <v>1</v>
      </c>
      <c r="J8" s="24" t="s">
        <v>194</v>
      </c>
      <c r="K8" s="25">
        <v>509</v>
      </c>
      <c r="L8" s="26">
        <v>34700</v>
      </c>
      <c r="M8" s="52" t="s">
        <v>1098</v>
      </c>
      <c r="N8" s="52" t="s">
        <v>1099</v>
      </c>
      <c r="O8" s="27">
        <v>1108</v>
      </c>
      <c r="P8" s="25">
        <v>5</v>
      </c>
      <c r="T8" s="329"/>
      <c r="U8" s="327"/>
    </row>
    <row r="9" spans="1:21" s="19" customFormat="1" ht="50.1" customHeight="1" x14ac:dyDescent="0.2">
      <c r="A9" s="23">
        <v>2</v>
      </c>
      <c r="B9" s="23">
        <v>380</v>
      </c>
      <c r="C9" s="26">
        <v>33064</v>
      </c>
      <c r="D9" s="357" t="s">
        <v>954</v>
      </c>
      <c r="E9" s="358" t="s">
        <v>955</v>
      </c>
      <c r="F9" s="27">
        <v>1064</v>
      </c>
      <c r="G9" s="360">
        <v>7</v>
      </c>
      <c r="H9" s="22"/>
      <c r="I9" s="23">
        <v>2</v>
      </c>
      <c r="J9" s="24" t="s">
        <v>195</v>
      </c>
      <c r="K9" s="25">
        <v>437</v>
      </c>
      <c r="L9" s="26">
        <v>31778</v>
      </c>
      <c r="M9" s="52" t="s">
        <v>1003</v>
      </c>
      <c r="N9" s="52" t="s">
        <v>1004</v>
      </c>
      <c r="O9" s="27">
        <v>1107</v>
      </c>
      <c r="P9" s="25">
        <v>4</v>
      </c>
      <c r="T9" s="329"/>
      <c r="U9" s="327"/>
    </row>
    <row r="10" spans="1:21" s="19" customFormat="1" ht="50.1" customHeight="1" x14ac:dyDescent="0.2">
      <c r="A10" s="23">
        <v>3</v>
      </c>
      <c r="B10" s="23">
        <v>420</v>
      </c>
      <c r="C10" s="26">
        <v>30133</v>
      </c>
      <c r="D10" s="357" t="s">
        <v>1079</v>
      </c>
      <c r="E10" s="358" t="s">
        <v>1002</v>
      </c>
      <c r="F10" s="27">
        <v>1094</v>
      </c>
      <c r="G10" s="360">
        <v>6</v>
      </c>
      <c r="H10" s="22"/>
      <c r="I10" s="23">
        <v>3</v>
      </c>
      <c r="J10" s="24" t="s">
        <v>196</v>
      </c>
      <c r="K10" s="25">
        <v>420</v>
      </c>
      <c r="L10" s="26">
        <v>30133</v>
      </c>
      <c r="M10" s="52" t="s">
        <v>1079</v>
      </c>
      <c r="N10" s="52" t="s">
        <v>1002</v>
      </c>
      <c r="O10" s="27">
        <v>1094</v>
      </c>
      <c r="P10" s="25">
        <v>3</v>
      </c>
      <c r="T10" s="329"/>
      <c r="U10" s="327"/>
    </row>
    <row r="11" spans="1:21" s="19" customFormat="1" ht="50.1" customHeight="1" x14ac:dyDescent="0.2">
      <c r="A11" s="23">
        <v>4</v>
      </c>
      <c r="B11" s="23">
        <v>437</v>
      </c>
      <c r="C11" s="26">
        <v>31778</v>
      </c>
      <c r="D11" s="357" t="s">
        <v>1003</v>
      </c>
      <c r="E11" s="358" t="s">
        <v>1004</v>
      </c>
      <c r="F11" s="27">
        <v>1107</v>
      </c>
      <c r="G11" s="360">
        <v>5</v>
      </c>
      <c r="H11" s="22"/>
      <c r="I11" s="23">
        <v>4</v>
      </c>
      <c r="J11" s="24" t="s">
        <v>197</v>
      </c>
      <c r="K11" s="25">
        <v>380</v>
      </c>
      <c r="L11" s="26">
        <v>33064</v>
      </c>
      <c r="M11" s="52" t="s">
        <v>954</v>
      </c>
      <c r="N11" s="52" t="s">
        <v>955</v>
      </c>
      <c r="O11" s="27">
        <v>1064</v>
      </c>
      <c r="P11" s="25">
        <v>2</v>
      </c>
      <c r="T11" s="329"/>
      <c r="U11" s="327"/>
    </row>
    <row r="12" spans="1:21" s="19" customFormat="1" ht="50.1" customHeight="1" x14ac:dyDescent="0.2">
      <c r="A12" s="23">
        <v>5</v>
      </c>
      <c r="B12" s="23">
        <v>509</v>
      </c>
      <c r="C12" s="26">
        <v>34700</v>
      </c>
      <c r="D12" s="357" t="s">
        <v>1098</v>
      </c>
      <c r="E12" s="358" t="s">
        <v>1099</v>
      </c>
      <c r="F12" s="27">
        <v>1108</v>
      </c>
      <c r="G12" s="360">
        <v>4</v>
      </c>
      <c r="H12" s="22"/>
      <c r="I12" s="23">
        <v>5</v>
      </c>
      <c r="J12" s="24" t="s">
        <v>198</v>
      </c>
      <c r="K12" s="25">
        <v>399</v>
      </c>
      <c r="L12" s="26">
        <v>33018</v>
      </c>
      <c r="M12" s="52" t="s">
        <v>980</v>
      </c>
      <c r="N12" s="52" t="s">
        <v>981</v>
      </c>
      <c r="O12" s="27">
        <v>1053</v>
      </c>
      <c r="P12" s="25">
        <v>1</v>
      </c>
      <c r="T12" s="329"/>
      <c r="U12" s="327"/>
    </row>
    <row r="13" spans="1:21" s="19" customFormat="1" ht="50.1" customHeight="1" x14ac:dyDescent="0.2">
      <c r="A13" s="23">
        <v>6</v>
      </c>
      <c r="B13" s="23">
        <v>468</v>
      </c>
      <c r="C13" s="26">
        <v>35350</v>
      </c>
      <c r="D13" s="357" t="s">
        <v>1032</v>
      </c>
      <c r="E13" s="358" t="s">
        <v>1033</v>
      </c>
      <c r="F13" s="27">
        <v>1113</v>
      </c>
      <c r="G13" s="360">
        <v>3</v>
      </c>
      <c r="H13" s="22"/>
      <c r="I13" s="23">
        <v>6</v>
      </c>
      <c r="J13" s="24" t="s">
        <v>199</v>
      </c>
      <c r="K13" s="25">
        <v>453</v>
      </c>
      <c r="L13" s="26">
        <v>35681</v>
      </c>
      <c r="M13" s="52" t="s">
        <v>1019</v>
      </c>
      <c r="N13" s="52" t="s">
        <v>1115</v>
      </c>
      <c r="O13" s="27">
        <v>1136</v>
      </c>
      <c r="P13" s="25">
        <v>7</v>
      </c>
      <c r="T13" s="329"/>
      <c r="U13" s="327"/>
    </row>
    <row r="14" spans="1:21" s="19" customFormat="1" ht="50.1" customHeight="1" x14ac:dyDescent="0.2">
      <c r="A14" s="23">
        <v>7</v>
      </c>
      <c r="B14" s="727">
        <v>453</v>
      </c>
      <c r="C14" s="728">
        <v>35681</v>
      </c>
      <c r="D14" s="729" t="s">
        <v>1019</v>
      </c>
      <c r="E14" s="730" t="s">
        <v>1115</v>
      </c>
      <c r="F14" s="731">
        <v>1136</v>
      </c>
      <c r="G14" s="360">
        <v>2</v>
      </c>
      <c r="H14" s="22"/>
      <c r="I14" s="23">
        <v>7</v>
      </c>
      <c r="J14" s="24" t="s">
        <v>200</v>
      </c>
      <c r="K14" s="25">
        <v>487</v>
      </c>
      <c r="L14" s="26">
        <v>35490</v>
      </c>
      <c r="M14" s="52" t="s">
        <v>1117</v>
      </c>
      <c r="N14" s="52" t="s">
        <v>1118</v>
      </c>
      <c r="O14" s="27">
        <v>1137</v>
      </c>
      <c r="P14" s="25">
        <v>8</v>
      </c>
      <c r="T14" s="329"/>
      <c r="U14" s="327"/>
    </row>
    <row r="15" spans="1:21" s="19" customFormat="1" ht="50.1" customHeight="1" x14ac:dyDescent="0.2">
      <c r="A15" s="23">
        <v>8</v>
      </c>
      <c r="B15" s="23">
        <v>487</v>
      </c>
      <c r="C15" s="26">
        <v>35490</v>
      </c>
      <c r="D15" s="357" t="s">
        <v>1117</v>
      </c>
      <c r="E15" s="358" t="s">
        <v>1118</v>
      </c>
      <c r="F15" s="27">
        <v>1137</v>
      </c>
      <c r="G15" s="360">
        <v>1</v>
      </c>
      <c r="H15" s="22"/>
      <c r="I15" s="23">
        <v>8</v>
      </c>
      <c r="J15" s="24" t="s">
        <v>201</v>
      </c>
      <c r="K15" s="25">
        <v>468</v>
      </c>
      <c r="L15" s="26">
        <v>35350</v>
      </c>
      <c r="M15" s="52" t="s">
        <v>1032</v>
      </c>
      <c r="N15" s="52" t="s">
        <v>1033</v>
      </c>
      <c r="O15" s="27">
        <v>1113</v>
      </c>
      <c r="P15" s="25">
        <v>6</v>
      </c>
      <c r="T15" s="329"/>
      <c r="U15" s="327"/>
    </row>
    <row r="16" spans="1:21" s="19" customFormat="1" ht="50.1" customHeight="1" x14ac:dyDescent="0.2">
      <c r="A16" s="23"/>
      <c r="B16" s="23"/>
      <c r="C16" s="26"/>
      <c r="D16" s="357"/>
      <c r="E16" s="358"/>
      <c r="F16" s="27"/>
      <c r="G16" s="360"/>
      <c r="H16" s="22"/>
      <c r="I16" s="350" t="s">
        <v>16</v>
      </c>
      <c r="J16" s="351"/>
      <c r="K16" s="351"/>
      <c r="L16" s="351"/>
      <c r="M16" s="354" t="s">
        <v>654</v>
      </c>
      <c r="N16" s="355"/>
      <c r="O16" s="351"/>
      <c r="P16" s="352"/>
      <c r="T16" s="329"/>
      <c r="U16" s="327"/>
    </row>
    <row r="17" spans="1:21" s="19" customFormat="1" ht="50.1" customHeight="1" x14ac:dyDescent="0.2">
      <c r="A17" s="23"/>
      <c r="B17" s="954" t="s">
        <v>1227</v>
      </c>
      <c r="C17" s="955"/>
      <c r="D17" s="955"/>
      <c r="E17" s="955"/>
      <c r="F17" s="955"/>
      <c r="G17" s="956"/>
      <c r="H17" s="22"/>
      <c r="I17" s="51" t="s">
        <v>11</v>
      </c>
      <c r="J17" s="48" t="s">
        <v>101</v>
      </c>
      <c r="K17" s="48" t="s">
        <v>100</v>
      </c>
      <c r="L17" s="49" t="s">
        <v>12</v>
      </c>
      <c r="M17" s="50" t="s">
        <v>13</v>
      </c>
      <c r="N17" s="50" t="s">
        <v>938</v>
      </c>
      <c r="O17" s="48" t="s">
        <v>14</v>
      </c>
      <c r="P17" s="48" t="s">
        <v>27</v>
      </c>
      <c r="T17" s="329"/>
      <c r="U17" s="327"/>
    </row>
    <row r="18" spans="1:21" s="19" customFormat="1" ht="50.1" customHeight="1" x14ac:dyDescent="0.2">
      <c r="A18" s="23"/>
      <c r="B18" s="23"/>
      <c r="C18" s="26"/>
      <c r="D18" s="357"/>
      <c r="E18" s="358"/>
      <c r="F18" s="27"/>
      <c r="G18" s="360"/>
      <c r="H18" s="22"/>
      <c r="I18" s="23">
        <v>1</v>
      </c>
      <c r="J18" s="24" t="s">
        <v>202</v>
      </c>
      <c r="K18" s="25" t="s">
        <v>1311</v>
      </c>
      <c r="L18" s="26" t="s">
        <v>1311</v>
      </c>
      <c r="M18" s="52" t="s">
        <v>1311</v>
      </c>
      <c r="N18" s="52" t="s">
        <v>1311</v>
      </c>
      <c r="O18" s="27"/>
      <c r="P18" s="25"/>
      <c r="T18" s="329"/>
      <c r="U18" s="327"/>
    </row>
    <row r="19" spans="1:21" s="19" customFormat="1" ht="50.1" customHeight="1" x14ac:dyDescent="0.2">
      <c r="A19" s="23"/>
      <c r="B19" s="23"/>
      <c r="C19" s="26"/>
      <c r="D19" s="357"/>
      <c r="E19" s="358"/>
      <c r="F19" s="27"/>
      <c r="G19" s="360"/>
      <c r="H19" s="22"/>
      <c r="I19" s="23">
        <v>2</v>
      </c>
      <c r="J19" s="24" t="s">
        <v>203</v>
      </c>
      <c r="K19" s="25" t="s">
        <v>1311</v>
      </c>
      <c r="L19" s="26" t="s">
        <v>1311</v>
      </c>
      <c r="M19" s="52" t="s">
        <v>1311</v>
      </c>
      <c r="N19" s="52" t="s">
        <v>1311</v>
      </c>
      <c r="O19" s="27"/>
      <c r="P19" s="25"/>
      <c r="T19" s="329"/>
      <c r="U19" s="327"/>
    </row>
    <row r="20" spans="1:21" s="19" customFormat="1" ht="50.1" customHeight="1" x14ac:dyDescent="0.2">
      <c r="A20" s="23"/>
      <c r="B20" s="23"/>
      <c r="C20" s="26"/>
      <c r="D20" s="357"/>
      <c r="E20" s="358"/>
      <c r="F20" s="27"/>
      <c r="G20" s="360"/>
      <c r="H20" s="22"/>
      <c r="I20" s="23">
        <v>3</v>
      </c>
      <c r="J20" s="24" t="s">
        <v>204</v>
      </c>
      <c r="K20" s="25" t="s">
        <v>1311</v>
      </c>
      <c r="L20" s="26" t="s">
        <v>1311</v>
      </c>
      <c r="M20" s="52" t="s">
        <v>1311</v>
      </c>
      <c r="N20" s="52" t="s">
        <v>1311</v>
      </c>
      <c r="O20" s="27"/>
      <c r="P20" s="25"/>
      <c r="T20" s="329"/>
      <c r="U20" s="327"/>
    </row>
    <row r="21" spans="1:21" s="19" customFormat="1" ht="50.1" customHeight="1" x14ac:dyDescent="0.2">
      <c r="A21" s="23"/>
      <c r="B21" s="23"/>
      <c r="C21" s="26"/>
      <c r="D21" s="357"/>
      <c r="E21" s="358"/>
      <c r="F21" s="27"/>
      <c r="G21" s="360"/>
      <c r="H21" s="22"/>
      <c r="I21" s="23">
        <v>4</v>
      </c>
      <c r="J21" s="24" t="s">
        <v>205</v>
      </c>
      <c r="K21" s="25" t="s">
        <v>1311</v>
      </c>
      <c r="L21" s="26" t="s">
        <v>1311</v>
      </c>
      <c r="M21" s="52" t="s">
        <v>1311</v>
      </c>
      <c r="N21" s="52" t="s">
        <v>1311</v>
      </c>
      <c r="O21" s="27"/>
      <c r="P21" s="25"/>
      <c r="T21" s="329"/>
      <c r="U21" s="327"/>
    </row>
    <row r="22" spans="1:21" s="19" customFormat="1" ht="50.1" customHeight="1" x14ac:dyDescent="0.2">
      <c r="A22" s="23"/>
      <c r="B22" s="23"/>
      <c r="C22" s="26"/>
      <c r="D22" s="357"/>
      <c r="E22" s="358"/>
      <c r="F22" s="27"/>
      <c r="G22" s="360"/>
      <c r="H22" s="22"/>
      <c r="I22" s="23">
        <v>5</v>
      </c>
      <c r="J22" s="24" t="s">
        <v>206</v>
      </c>
      <c r="K22" s="25" t="s">
        <v>1311</v>
      </c>
      <c r="L22" s="26" t="s">
        <v>1311</v>
      </c>
      <c r="M22" s="52" t="s">
        <v>1311</v>
      </c>
      <c r="N22" s="52" t="s">
        <v>1311</v>
      </c>
      <c r="O22" s="27"/>
      <c r="P22" s="25"/>
      <c r="T22" s="329"/>
      <c r="U22" s="327"/>
    </row>
    <row r="23" spans="1:21" s="19" customFormat="1" ht="50.1" customHeight="1" x14ac:dyDescent="0.2">
      <c r="A23" s="23"/>
      <c r="B23" s="23"/>
      <c r="C23" s="26"/>
      <c r="D23" s="357"/>
      <c r="E23" s="358"/>
      <c r="F23" s="27"/>
      <c r="G23" s="360"/>
      <c r="H23" s="22"/>
      <c r="I23" s="23">
        <v>6</v>
      </c>
      <c r="J23" s="24" t="s">
        <v>207</v>
      </c>
      <c r="K23" s="25" t="s">
        <v>1311</v>
      </c>
      <c r="L23" s="26" t="s">
        <v>1311</v>
      </c>
      <c r="M23" s="52" t="s">
        <v>1311</v>
      </c>
      <c r="N23" s="52" t="s">
        <v>1311</v>
      </c>
      <c r="O23" s="27"/>
      <c r="P23" s="25"/>
      <c r="T23" s="329"/>
      <c r="U23" s="327"/>
    </row>
    <row r="24" spans="1:21" s="19" customFormat="1" ht="50.1" customHeight="1" x14ac:dyDescent="0.2">
      <c r="A24" s="23"/>
      <c r="B24" s="23"/>
      <c r="C24" s="26"/>
      <c r="D24" s="357"/>
      <c r="E24" s="358"/>
      <c r="F24" s="27"/>
      <c r="G24" s="360"/>
      <c r="H24" s="22"/>
      <c r="I24" s="23">
        <v>7</v>
      </c>
      <c r="J24" s="24" t="s">
        <v>208</v>
      </c>
      <c r="K24" s="25" t="s">
        <v>1311</v>
      </c>
      <c r="L24" s="26" t="s">
        <v>1311</v>
      </c>
      <c r="M24" s="52" t="s">
        <v>1311</v>
      </c>
      <c r="N24" s="52" t="s">
        <v>1311</v>
      </c>
      <c r="O24" s="27"/>
      <c r="P24" s="25"/>
      <c r="T24" s="329"/>
      <c r="U24" s="327"/>
    </row>
    <row r="25" spans="1:21" s="19" customFormat="1" ht="50.1" customHeight="1" x14ac:dyDescent="0.2">
      <c r="A25" s="23"/>
      <c r="B25" s="23"/>
      <c r="C25" s="26"/>
      <c r="D25" s="357"/>
      <c r="E25" s="358"/>
      <c r="F25" s="27"/>
      <c r="G25" s="360"/>
      <c r="H25" s="22"/>
      <c r="I25" s="23">
        <v>8</v>
      </c>
      <c r="J25" s="24" t="s">
        <v>209</v>
      </c>
      <c r="K25" s="25" t="s">
        <v>1311</v>
      </c>
      <c r="L25" s="26" t="s">
        <v>1311</v>
      </c>
      <c r="M25" s="52" t="s">
        <v>1311</v>
      </c>
      <c r="N25" s="52" t="s">
        <v>1311</v>
      </c>
      <c r="O25" s="27"/>
      <c r="P25" s="25"/>
      <c r="T25" s="329"/>
      <c r="U25" s="327"/>
    </row>
    <row r="26" spans="1:21" s="19" customFormat="1" ht="29.25" hidden="1" customHeight="1" x14ac:dyDescent="0.2">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x14ac:dyDescent="0.2">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x14ac:dyDescent="0.2">
      <c r="A28" s="23">
        <v>21</v>
      </c>
      <c r="B28" s="23"/>
      <c r="C28" s="26"/>
      <c r="D28" s="357"/>
      <c r="E28" s="358"/>
      <c r="F28" s="27"/>
      <c r="G28" s="360"/>
      <c r="H28" s="22"/>
      <c r="I28" s="23">
        <v>1</v>
      </c>
      <c r="J28" s="24" t="s">
        <v>210</v>
      </c>
      <c r="K28" s="25" t="s">
        <v>1311</v>
      </c>
      <c r="L28" s="26" t="s">
        <v>1311</v>
      </c>
      <c r="M28" s="52" t="s">
        <v>1311</v>
      </c>
      <c r="N28" s="52" t="s">
        <v>1311</v>
      </c>
      <c r="O28" s="27"/>
      <c r="P28" s="25"/>
      <c r="T28" s="329"/>
      <c r="U28" s="327"/>
    </row>
    <row r="29" spans="1:21" s="19" customFormat="1" ht="29.25" hidden="1" customHeight="1" x14ac:dyDescent="0.2">
      <c r="A29" s="23">
        <v>22</v>
      </c>
      <c r="B29" s="23"/>
      <c r="C29" s="26"/>
      <c r="D29" s="357"/>
      <c r="E29" s="358"/>
      <c r="F29" s="27"/>
      <c r="G29" s="360"/>
      <c r="H29" s="22"/>
      <c r="I29" s="23">
        <v>2</v>
      </c>
      <c r="J29" s="24" t="s">
        <v>211</v>
      </c>
      <c r="K29" s="25" t="s">
        <v>1311</v>
      </c>
      <c r="L29" s="26" t="s">
        <v>1311</v>
      </c>
      <c r="M29" s="52" t="s">
        <v>1311</v>
      </c>
      <c r="N29" s="52" t="s">
        <v>1311</v>
      </c>
      <c r="O29" s="27"/>
      <c r="P29" s="25"/>
      <c r="T29" s="329"/>
      <c r="U29" s="327"/>
    </row>
    <row r="30" spans="1:21" s="19" customFormat="1" ht="29.25" hidden="1" customHeight="1" x14ac:dyDescent="0.2">
      <c r="A30" s="23">
        <v>23</v>
      </c>
      <c r="B30" s="23"/>
      <c r="C30" s="26"/>
      <c r="D30" s="357"/>
      <c r="E30" s="358"/>
      <c r="F30" s="27"/>
      <c r="G30" s="360"/>
      <c r="H30" s="22"/>
      <c r="I30" s="23">
        <v>3</v>
      </c>
      <c r="J30" s="24" t="s">
        <v>212</v>
      </c>
      <c r="K30" s="25" t="s">
        <v>1311</v>
      </c>
      <c r="L30" s="26" t="s">
        <v>1311</v>
      </c>
      <c r="M30" s="52" t="s">
        <v>1311</v>
      </c>
      <c r="N30" s="52" t="s">
        <v>1311</v>
      </c>
      <c r="O30" s="27"/>
      <c r="P30" s="25"/>
      <c r="T30" s="329"/>
      <c r="U30" s="327"/>
    </row>
    <row r="31" spans="1:21" s="19" customFormat="1" ht="29.25" hidden="1" customHeight="1" x14ac:dyDescent="0.2">
      <c r="A31" s="23">
        <v>24</v>
      </c>
      <c r="B31" s="23"/>
      <c r="C31" s="26"/>
      <c r="D31" s="357"/>
      <c r="E31" s="358"/>
      <c r="F31" s="27"/>
      <c r="G31" s="360"/>
      <c r="H31" s="22"/>
      <c r="I31" s="23">
        <v>4</v>
      </c>
      <c r="J31" s="24" t="s">
        <v>213</v>
      </c>
      <c r="K31" s="25" t="s">
        <v>1311</v>
      </c>
      <c r="L31" s="26" t="s">
        <v>1311</v>
      </c>
      <c r="M31" s="52" t="s">
        <v>1311</v>
      </c>
      <c r="N31" s="52" t="s">
        <v>1311</v>
      </c>
      <c r="O31" s="27"/>
      <c r="P31" s="25"/>
      <c r="T31" s="329"/>
      <c r="U31" s="327"/>
    </row>
    <row r="32" spans="1:21" s="19" customFormat="1" ht="29.25" hidden="1" customHeight="1" x14ac:dyDescent="0.2">
      <c r="A32" s="23">
        <v>25</v>
      </c>
      <c r="B32" s="23"/>
      <c r="C32" s="26"/>
      <c r="D32" s="357"/>
      <c r="E32" s="358"/>
      <c r="F32" s="27"/>
      <c r="G32" s="360"/>
      <c r="H32" s="22"/>
      <c r="I32" s="23">
        <v>5</v>
      </c>
      <c r="J32" s="24" t="s">
        <v>214</v>
      </c>
      <c r="K32" s="25" t="s">
        <v>1311</v>
      </c>
      <c r="L32" s="26" t="s">
        <v>1311</v>
      </c>
      <c r="M32" s="52" t="s">
        <v>1311</v>
      </c>
      <c r="N32" s="52" t="s">
        <v>1311</v>
      </c>
      <c r="O32" s="27"/>
      <c r="P32" s="25"/>
      <c r="T32" s="329"/>
      <c r="U32" s="327"/>
    </row>
    <row r="33" spans="1:21" s="19" customFormat="1" ht="29.25" hidden="1" customHeight="1" x14ac:dyDescent="0.2">
      <c r="A33" s="23">
        <v>26</v>
      </c>
      <c r="B33" s="23"/>
      <c r="C33" s="26"/>
      <c r="D33" s="357"/>
      <c r="E33" s="358"/>
      <c r="F33" s="27"/>
      <c r="G33" s="360"/>
      <c r="H33" s="22"/>
      <c r="I33" s="23">
        <v>6</v>
      </c>
      <c r="J33" s="24" t="s">
        <v>215</v>
      </c>
      <c r="K33" s="25" t="s">
        <v>1311</v>
      </c>
      <c r="L33" s="26" t="s">
        <v>1311</v>
      </c>
      <c r="M33" s="52" t="s">
        <v>1311</v>
      </c>
      <c r="N33" s="52" t="s">
        <v>1311</v>
      </c>
      <c r="O33" s="27"/>
      <c r="P33" s="25"/>
      <c r="T33" s="329"/>
      <c r="U33" s="327"/>
    </row>
    <row r="34" spans="1:21" s="19" customFormat="1" ht="29.25" hidden="1" customHeight="1" x14ac:dyDescent="0.2">
      <c r="A34" s="23">
        <v>27</v>
      </c>
      <c r="B34" s="23"/>
      <c r="C34" s="26"/>
      <c r="D34" s="357"/>
      <c r="E34" s="358"/>
      <c r="F34" s="27"/>
      <c r="G34" s="360"/>
      <c r="H34" s="22"/>
      <c r="I34" s="23">
        <v>7</v>
      </c>
      <c r="J34" s="24" t="s">
        <v>216</v>
      </c>
      <c r="K34" s="25" t="s">
        <v>1311</v>
      </c>
      <c r="L34" s="26" t="s">
        <v>1311</v>
      </c>
      <c r="M34" s="52" t="s">
        <v>1311</v>
      </c>
      <c r="N34" s="52" t="s">
        <v>1311</v>
      </c>
      <c r="O34" s="27"/>
      <c r="P34" s="25"/>
      <c r="T34" s="329"/>
      <c r="U34" s="327"/>
    </row>
    <row r="35" spans="1:21" s="19" customFormat="1" ht="29.25" hidden="1" customHeight="1" x14ac:dyDescent="0.2">
      <c r="A35" s="23">
        <v>28</v>
      </c>
      <c r="B35" s="23"/>
      <c r="C35" s="26"/>
      <c r="D35" s="357"/>
      <c r="E35" s="358"/>
      <c r="F35" s="27"/>
      <c r="G35" s="360"/>
      <c r="H35" s="22"/>
      <c r="I35" s="23">
        <v>8</v>
      </c>
      <c r="J35" s="24" t="s">
        <v>217</v>
      </c>
      <c r="K35" s="25" t="s">
        <v>1311</v>
      </c>
      <c r="L35" s="26" t="s">
        <v>1311</v>
      </c>
      <c r="M35" s="52" t="s">
        <v>1311</v>
      </c>
      <c r="N35" s="52" t="s">
        <v>1311</v>
      </c>
      <c r="O35" s="27"/>
      <c r="P35" s="25"/>
      <c r="T35" s="329"/>
      <c r="U35" s="327"/>
    </row>
    <row r="36" spans="1:21" s="19" customFormat="1" ht="29.25" hidden="1" customHeight="1" x14ac:dyDescent="0.2">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x14ac:dyDescent="0.2">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x14ac:dyDescent="0.2">
      <c r="A38" s="23">
        <v>31</v>
      </c>
      <c r="B38" s="23"/>
      <c r="C38" s="26"/>
      <c r="D38" s="357"/>
      <c r="E38" s="358"/>
      <c r="F38" s="27"/>
      <c r="G38" s="360"/>
      <c r="H38" s="22"/>
      <c r="I38" s="23">
        <v>1</v>
      </c>
      <c r="J38" s="24" t="s">
        <v>218</v>
      </c>
      <c r="K38" s="25" t="s">
        <v>1311</v>
      </c>
      <c r="L38" s="26" t="s">
        <v>1311</v>
      </c>
      <c r="M38" s="52" t="s">
        <v>1311</v>
      </c>
      <c r="N38" s="52" t="s">
        <v>1311</v>
      </c>
      <c r="O38" s="27"/>
      <c r="P38" s="25"/>
      <c r="T38" s="329"/>
      <c r="U38" s="327"/>
    </row>
    <row r="39" spans="1:21" s="19" customFormat="1" ht="29.25" hidden="1" customHeight="1" x14ac:dyDescent="0.2">
      <c r="A39" s="23">
        <v>32</v>
      </c>
      <c r="B39" s="23"/>
      <c r="C39" s="26"/>
      <c r="D39" s="357"/>
      <c r="E39" s="358"/>
      <c r="F39" s="27"/>
      <c r="G39" s="360"/>
      <c r="H39" s="22"/>
      <c r="I39" s="23">
        <v>2</v>
      </c>
      <c r="J39" s="24" t="s">
        <v>219</v>
      </c>
      <c r="K39" s="25" t="s">
        <v>1311</v>
      </c>
      <c r="L39" s="26" t="s">
        <v>1311</v>
      </c>
      <c r="M39" s="52" t="s">
        <v>1311</v>
      </c>
      <c r="N39" s="52" t="s">
        <v>1311</v>
      </c>
      <c r="O39" s="27"/>
      <c r="P39" s="25"/>
      <c r="T39" s="329"/>
      <c r="U39" s="327"/>
    </row>
    <row r="40" spans="1:21" s="19" customFormat="1" ht="29.25" hidden="1" customHeight="1" x14ac:dyDescent="0.2">
      <c r="A40" s="23">
        <v>33</v>
      </c>
      <c r="B40" s="23"/>
      <c r="C40" s="26"/>
      <c r="D40" s="357"/>
      <c r="E40" s="358"/>
      <c r="F40" s="27"/>
      <c r="G40" s="360"/>
      <c r="H40" s="22"/>
      <c r="I40" s="23">
        <v>3</v>
      </c>
      <c r="J40" s="24" t="s">
        <v>220</v>
      </c>
      <c r="K40" s="25" t="s">
        <v>1311</v>
      </c>
      <c r="L40" s="26" t="s">
        <v>1311</v>
      </c>
      <c r="M40" s="52" t="s">
        <v>1311</v>
      </c>
      <c r="N40" s="52" t="s">
        <v>1311</v>
      </c>
      <c r="O40" s="27"/>
      <c r="P40" s="25"/>
      <c r="T40" s="329"/>
      <c r="U40" s="327"/>
    </row>
    <row r="41" spans="1:21" s="19" customFormat="1" ht="29.25" hidden="1" customHeight="1" x14ac:dyDescent="0.2">
      <c r="A41" s="23">
        <v>34</v>
      </c>
      <c r="B41" s="23"/>
      <c r="C41" s="26"/>
      <c r="D41" s="357"/>
      <c r="E41" s="358"/>
      <c r="F41" s="27"/>
      <c r="G41" s="360"/>
      <c r="H41" s="22"/>
      <c r="I41" s="23">
        <v>4</v>
      </c>
      <c r="J41" s="24" t="s">
        <v>221</v>
      </c>
      <c r="K41" s="25" t="s">
        <v>1311</v>
      </c>
      <c r="L41" s="26" t="s">
        <v>1311</v>
      </c>
      <c r="M41" s="52" t="s">
        <v>1311</v>
      </c>
      <c r="N41" s="52" t="s">
        <v>1311</v>
      </c>
      <c r="O41" s="27"/>
      <c r="P41" s="25"/>
      <c r="T41" s="329"/>
      <c r="U41" s="327"/>
    </row>
    <row r="42" spans="1:21" s="19" customFormat="1" ht="29.25" hidden="1" customHeight="1" x14ac:dyDescent="0.2">
      <c r="A42" s="23">
        <v>35</v>
      </c>
      <c r="B42" s="23"/>
      <c r="C42" s="26"/>
      <c r="D42" s="357"/>
      <c r="E42" s="358"/>
      <c r="F42" s="27"/>
      <c r="G42" s="360"/>
      <c r="H42" s="22"/>
      <c r="I42" s="23">
        <v>5</v>
      </c>
      <c r="J42" s="24" t="s">
        <v>222</v>
      </c>
      <c r="K42" s="25" t="s">
        <v>1311</v>
      </c>
      <c r="L42" s="26" t="s">
        <v>1311</v>
      </c>
      <c r="M42" s="52" t="s">
        <v>1311</v>
      </c>
      <c r="N42" s="52" t="s">
        <v>1311</v>
      </c>
      <c r="O42" s="27"/>
      <c r="P42" s="25"/>
      <c r="T42" s="329"/>
      <c r="U42" s="327"/>
    </row>
    <row r="43" spans="1:21" s="19" customFormat="1" ht="29.25" hidden="1" customHeight="1" x14ac:dyDescent="0.2">
      <c r="A43" s="23">
        <v>36</v>
      </c>
      <c r="B43" s="23"/>
      <c r="C43" s="26"/>
      <c r="D43" s="357"/>
      <c r="E43" s="358"/>
      <c r="F43" s="27"/>
      <c r="G43" s="360"/>
      <c r="H43" s="22"/>
      <c r="I43" s="23">
        <v>6</v>
      </c>
      <c r="J43" s="24" t="s">
        <v>223</v>
      </c>
      <c r="K43" s="25" t="s">
        <v>1311</v>
      </c>
      <c r="L43" s="26" t="s">
        <v>1311</v>
      </c>
      <c r="M43" s="52" t="s">
        <v>1311</v>
      </c>
      <c r="N43" s="52" t="s">
        <v>1311</v>
      </c>
      <c r="O43" s="27"/>
      <c r="P43" s="25"/>
      <c r="T43" s="329"/>
      <c r="U43" s="327"/>
    </row>
    <row r="44" spans="1:21" s="19" customFormat="1" ht="29.25" hidden="1" customHeight="1" x14ac:dyDescent="0.2">
      <c r="A44" s="23">
        <v>37</v>
      </c>
      <c r="B44" s="23"/>
      <c r="C44" s="26"/>
      <c r="D44" s="357"/>
      <c r="E44" s="358"/>
      <c r="F44" s="27"/>
      <c r="G44" s="360"/>
      <c r="H44" s="22"/>
      <c r="I44" s="23">
        <v>7</v>
      </c>
      <c r="J44" s="24" t="s">
        <v>224</v>
      </c>
      <c r="K44" s="25" t="s">
        <v>1311</v>
      </c>
      <c r="L44" s="26" t="s">
        <v>1311</v>
      </c>
      <c r="M44" s="52" t="s">
        <v>1311</v>
      </c>
      <c r="N44" s="52" t="s">
        <v>1311</v>
      </c>
      <c r="O44" s="27"/>
      <c r="P44" s="25"/>
      <c r="T44" s="329"/>
      <c r="U44" s="327"/>
    </row>
    <row r="45" spans="1:21" s="19" customFormat="1" ht="29.25" hidden="1" customHeight="1" x14ac:dyDescent="0.2">
      <c r="A45" s="23">
        <v>38</v>
      </c>
      <c r="B45" s="23"/>
      <c r="C45" s="26"/>
      <c r="D45" s="357"/>
      <c r="E45" s="358"/>
      <c r="F45" s="27"/>
      <c r="G45" s="360"/>
      <c r="H45" s="22"/>
      <c r="I45" s="23">
        <v>8</v>
      </c>
      <c r="J45" s="24" t="s">
        <v>225</v>
      </c>
      <c r="K45" s="25" t="s">
        <v>1311</v>
      </c>
      <c r="L45" s="26" t="s">
        <v>1311</v>
      </c>
      <c r="M45" s="52" t="s">
        <v>1311</v>
      </c>
      <c r="N45" s="52" t="s">
        <v>1311</v>
      </c>
      <c r="O45" s="27"/>
      <c r="P45" s="25"/>
      <c r="T45" s="329"/>
      <c r="U45" s="327"/>
    </row>
    <row r="46" spans="1:21" ht="13.5" customHeight="1" x14ac:dyDescent="0.2">
      <c r="A46" s="37"/>
      <c r="B46" s="37"/>
      <c r="C46" s="38"/>
      <c r="D46" s="59"/>
      <c r="E46" s="39"/>
      <c r="F46" s="40"/>
      <c r="G46" s="41"/>
      <c r="I46" s="42"/>
      <c r="J46" s="43"/>
      <c r="K46" s="44"/>
      <c r="L46" s="45"/>
      <c r="M46" s="55"/>
      <c r="N46" s="55"/>
      <c r="O46" s="46"/>
      <c r="P46" s="44"/>
    </row>
    <row r="47" spans="1:21" ht="14.25" customHeight="1" x14ac:dyDescent="0.25">
      <c r="A47" s="583" t="s">
        <v>18</v>
      </c>
      <c r="B47" s="583"/>
      <c r="C47" s="583"/>
      <c r="D47" s="584"/>
      <c r="E47" s="585" t="s">
        <v>0</v>
      </c>
      <c r="F47" s="586" t="s">
        <v>1</v>
      </c>
      <c r="G47" s="587"/>
      <c r="H47" s="588" t="s">
        <v>2</v>
      </c>
      <c r="I47" s="588"/>
      <c r="J47" s="588"/>
      <c r="K47" s="588"/>
      <c r="L47" s="589"/>
      <c r="M47" s="590" t="s">
        <v>3</v>
      </c>
      <c r="N47" s="591" t="s">
        <v>3</v>
      </c>
      <c r="O47" s="587" t="s">
        <v>3</v>
      </c>
      <c r="P47" s="583"/>
      <c r="Q47" s="33"/>
    </row>
  </sheetData>
  <sortState ref="B8:F15">
    <sortCondition ref="F8:F15"/>
  </sortState>
  <mergeCells count="19">
    <mergeCell ref="A1:P1"/>
    <mergeCell ref="A2:P2"/>
    <mergeCell ref="A3:C3"/>
    <mergeCell ref="D3:E3"/>
    <mergeCell ref="F3:G3"/>
    <mergeCell ref="B17:G17"/>
    <mergeCell ref="N5:P5"/>
    <mergeCell ref="N3:P3"/>
    <mergeCell ref="N4:P4"/>
    <mergeCell ref="F6:F7"/>
    <mergeCell ref="B6:B7"/>
    <mergeCell ref="C6:C7"/>
    <mergeCell ref="D6:D7"/>
    <mergeCell ref="I3:M3"/>
    <mergeCell ref="G6:G7"/>
    <mergeCell ref="A4:C4"/>
    <mergeCell ref="D4:E4"/>
    <mergeCell ref="A6:A7"/>
    <mergeCell ref="E6:E7"/>
  </mergeCells>
  <conditionalFormatting sqref="N1:N1048576">
    <cfRule type="containsText" dxfId="65" priority="3" stopIfTrue="1" operator="containsText" text="FERDİ">
      <formula>NOT(ISERROR(SEARCH("FERDİ",N1)))</formula>
    </cfRule>
  </conditionalFormatting>
  <conditionalFormatting sqref="E1:E16 E18:E1048576">
    <cfRule type="containsText" dxfId="64" priority="2" stopIfTrue="1" operator="containsText" text="FERDİ">
      <formula>NOT(ISERROR(SEARCH("FERDİ",E1)))</formula>
    </cfRule>
  </conditionalFormatting>
  <conditionalFormatting sqref="N3">
    <cfRule type="containsText" dxfId="63" priority="1" stopIfTrue="1" operator="containsText" text="FERDİ">
      <formula>NOT(ISERROR(SEARCH("FERDİ",N3)))</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C000"/>
  </sheetPr>
  <dimension ref="A1:U47"/>
  <sheetViews>
    <sheetView view="pageBreakPreview" topLeftCell="A13" zoomScale="90" zoomScaleSheetLayoutView="90" workbookViewId="0">
      <selection sqref="A1:AE47"/>
    </sheetView>
  </sheetViews>
  <sheetFormatPr defaultRowHeight="12.75" x14ac:dyDescent="0.2"/>
  <cols>
    <col min="1" max="1" width="4.85546875" style="28" customWidth="1"/>
    <col min="2" max="2" width="7.7109375" style="28" bestFit="1" customWidth="1"/>
    <col min="3" max="3" width="14.42578125" style="21" customWidth="1"/>
    <col min="4" max="4" width="20.85546875" style="54" customWidth="1"/>
    <col min="5" max="5" width="22.85546875" style="54" customWidth="1"/>
    <col min="6" max="6" width="9.28515625" style="21" customWidth="1"/>
    <col min="7" max="7" width="7.5703125" style="29" customWidth="1"/>
    <col min="8" max="8" width="2.140625" style="21" customWidth="1"/>
    <col min="9" max="9" width="4.42578125" style="28" customWidth="1"/>
    <col min="10" max="10" width="9.85546875" style="28" hidden="1" customWidth="1"/>
    <col min="11" max="11" width="6.5703125" style="28" customWidth="1"/>
    <col min="12" max="12" width="15.42578125" style="30" customWidth="1"/>
    <col min="13" max="13" width="16" style="58" customWidth="1"/>
    <col min="14" max="14" width="23.5703125" style="58" customWidth="1"/>
    <col min="15" max="15" width="9.5703125" style="21" customWidth="1"/>
    <col min="16" max="16" width="7.7109375" style="21" customWidth="1"/>
    <col min="17" max="17" width="5.7109375" style="21" customWidth="1"/>
    <col min="18" max="19" width="9.140625" style="21"/>
    <col min="20" max="20" width="7.7109375" style="331" bestFit="1" customWidth="1"/>
    <col min="21" max="21" width="4.42578125" style="327" bestFit="1" customWidth="1"/>
    <col min="22" max="16384" width="9.140625" style="21"/>
  </cols>
  <sheetData>
    <row r="1" spans="1:21" s="10" customFormat="1" ht="60.75" customHeight="1" x14ac:dyDescent="0.2">
      <c r="A1" s="960" t="s">
        <v>1309</v>
      </c>
      <c r="B1" s="960"/>
      <c r="C1" s="960"/>
      <c r="D1" s="960"/>
      <c r="E1" s="960"/>
      <c r="F1" s="960"/>
      <c r="G1" s="960"/>
      <c r="H1" s="960"/>
      <c r="I1" s="960"/>
      <c r="J1" s="960"/>
      <c r="K1" s="960"/>
      <c r="L1" s="960"/>
      <c r="M1" s="960"/>
      <c r="N1" s="960"/>
      <c r="O1" s="960"/>
      <c r="P1" s="960"/>
      <c r="T1" s="330"/>
      <c r="U1" s="326"/>
    </row>
    <row r="2" spans="1:21" s="10" customFormat="1" ht="32.25" customHeight="1" x14ac:dyDescent="0.2">
      <c r="A2" s="961" t="s">
        <v>1216</v>
      </c>
      <c r="B2" s="961"/>
      <c r="C2" s="961"/>
      <c r="D2" s="961"/>
      <c r="E2" s="961"/>
      <c r="F2" s="961"/>
      <c r="G2" s="961"/>
      <c r="H2" s="961"/>
      <c r="I2" s="961"/>
      <c r="J2" s="961"/>
      <c r="K2" s="961"/>
      <c r="L2" s="961"/>
      <c r="M2" s="961"/>
      <c r="N2" s="961"/>
      <c r="O2" s="961"/>
      <c r="P2" s="961"/>
      <c r="T2" s="330"/>
      <c r="U2" s="326"/>
    </row>
    <row r="3" spans="1:21" s="12" customFormat="1" ht="21.75" customHeight="1" x14ac:dyDescent="0.2">
      <c r="A3" s="953" t="s">
        <v>115</v>
      </c>
      <c r="B3" s="953"/>
      <c r="C3" s="953"/>
      <c r="D3" s="958" t="s">
        <v>501</v>
      </c>
      <c r="E3" s="958"/>
      <c r="F3" s="959"/>
      <c r="G3" s="959"/>
      <c r="H3" s="602"/>
      <c r="I3" s="953" t="s">
        <v>661</v>
      </c>
      <c r="J3" s="953"/>
      <c r="K3" s="953"/>
      <c r="L3" s="953"/>
      <c r="M3" s="953"/>
      <c r="N3" s="941" t="s">
        <v>1327</v>
      </c>
      <c r="O3" s="941"/>
      <c r="P3" s="941"/>
      <c r="T3" s="330"/>
      <c r="U3" s="326"/>
    </row>
    <row r="4" spans="1:21" s="12" customFormat="1" ht="22.5" customHeight="1" x14ac:dyDescent="0.2">
      <c r="A4" s="940" t="s">
        <v>105</v>
      </c>
      <c r="B4" s="940"/>
      <c r="C4" s="940"/>
      <c r="D4" s="957" t="s">
        <v>687</v>
      </c>
      <c r="E4" s="957"/>
      <c r="F4" s="603"/>
      <c r="G4" s="603"/>
      <c r="H4" s="603"/>
      <c r="I4" s="603"/>
      <c r="J4" s="603"/>
      <c r="K4" s="603"/>
      <c r="L4" s="604"/>
      <c r="M4" s="423" t="s">
        <v>113</v>
      </c>
      <c r="N4" s="931" t="s">
        <v>1156</v>
      </c>
      <c r="O4" s="931"/>
      <c r="P4" s="931"/>
      <c r="T4" s="330"/>
      <c r="U4" s="326"/>
    </row>
    <row r="5" spans="1:21" s="10" customFormat="1" ht="19.5" customHeight="1" x14ac:dyDescent="0.25">
      <c r="A5" s="623"/>
      <c r="B5" s="623"/>
      <c r="C5" s="624"/>
      <c r="D5" s="625"/>
      <c r="E5" s="626"/>
      <c r="F5" s="626"/>
      <c r="G5" s="626"/>
      <c r="H5" s="626"/>
      <c r="I5" s="623"/>
      <c r="J5" s="623"/>
      <c r="K5" s="623"/>
      <c r="L5" s="627"/>
      <c r="M5" s="628"/>
      <c r="N5" s="929">
        <v>41794.794797569448</v>
      </c>
      <c r="O5" s="929"/>
      <c r="P5" s="929"/>
      <c r="T5" s="330"/>
      <c r="U5" s="326"/>
    </row>
    <row r="6" spans="1:21" s="19" customFormat="1" ht="34.5" customHeight="1" x14ac:dyDescent="0.2">
      <c r="A6" s="937" t="s">
        <v>11</v>
      </c>
      <c r="B6" s="938" t="s">
        <v>100</v>
      </c>
      <c r="C6" s="946" t="s">
        <v>112</v>
      </c>
      <c r="D6" s="945" t="s">
        <v>13</v>
      </c>
      <c r="E6" s="945" t="s">
        <v>938</v>
      </c>
      <c r="F6" s="945" t="s">
        <v>14</v>
      </c>
      <c r="G6" s="943" t="s">
        <v>301</v>
      </c>
      <c r="I6" s="350" t="s">
        <v>15</v>
      </c>
      <c r="J6" s="351"/>
      <c r="K6" s="351"/>
      <c r="L6" s="351"/>
      <c r="M6" s="351"/>
      <c r="N6" s="351"/>
      <c r="O6" s="351"/>
      <c r="P6" s="352"/>
      <c r="T6" s="331"/>
      <c r="U6" s="327"/>
    </row>
    <row r="7" spans="1:21" ht="32.25" customHeight="1" x14ac:dyDescent="0.2">
      <c r="A7" s="937"/>
      <c r="B7" s="939"/>
      <c r="C7" s="946"/>
      <c r="D7" s="945"/>
      <c r="E7" s="945"/>
      <c r="F7" s="945"/>
      <c r="G7" s="944"/>
      <c r="H7" s="20"/>
      <c r="I7" s="51" t="s">
        <v>11</v>
      </c>
      <c r="J7" s="48" t="s">
        <v>101</v>
      </c>
      <c r="K7" s="48" t="s">
        <v>100</v>
      </c>
      <c r="L7" s="49" t="s">
        <v>12</v>
      </c>
      <c r="M7" s="50" t="s">
        <v>13</v>
      </c>
      <c r="N7" s="50" t="s">
        <v>938</v>
      </c>
      <c r="O7" s="48" t="s">
        <v>14</v>
      </c>
      <c r="P7" s="48" t="s">
        <v>27</v>
      </c>
    </row>
    <row r="8" spans="1:21" s="19" customFormat="1" ht="50.1" customHeight="1" x14ac:dyDescent="0.2">
      <c r="A8" s="74">
        <v>1</v>
      </c>
      <c r="B8" s="74">
        <v>422</v>
      </c>
      <c r="C8" s="120">
        <v>35183</v>
      </c>
      <c r="D8" s="615" t="s">
        <v>1081</v>
      </c>
      <c r="E8" s="179" t="s">
        <v>1002</v>
      </c>
      <c r="F8" s="121">
        <v>4721</v>
      </c>
      <c r="G8" s="359">
        <v>8</v>
      </c>
      <c r="H8" s="616"/>
      <c r="I8" s="74">
        <v>1</v>
      </c>
      <c r="J8" s="208" t="s">
        <v>49</v>
      </c>
      <c r="K8" s="75">
        <v>511</v>
      </c>
      <c r="L8" s="120">
        <v>35065</v>
      </c>
      <c r="M8" s="209" t="s">
        <v>1101</v>
      </c>
      <c r="N8" s="209" t="s">
        <v>1099</v>
      </c>
      <c r="O8" s="121">
        <v>5983</v>
      </c>
      <c r="P8" s="75">
        <v>8</v>
      </c>
      <c r="T8" s="331"/>
      <c r="U8" s="327"/>
    </row>
    <row r="9" spans="1:21" s="19" customFormat="1" ht="50.1" customHeight="1" x14ac:dyDescent="0.2">
      <c r="A9" s="74">
        <v>2</v>
      </c>
      <c r="B9" s="74">
        <v>381</v>
      </c>
      <c r="C9" s="120">
        <v>33664</v>
      </c>
      <c r="D9" s="615" t="s">
        <v>956</v>
      </c>
      <c r="E9" s="179" t="s">
        <v>955</v>
      </c>
      <c r="F9" s="121">
        <v>4769</v>
      </c>
      <c r="G9" s="359">
        <v>7</v>
      </c>
      <c r="H9" s="616"/>
      <c r="I9" s="74">
        <v>2</v>
      </c>
      <c r="J9" s="208" t="s">
        <v>51</v>
      </c>
      <c r="K9" s="75">
        <v>439</v>
      </c>
      <c r="L9" s="120">
        <v>33604</v>
      </c>
      <c r="M9" s="209" t="s">
        <v>1006</v>
      </c>
      <c r="N9" s="209" t="s">
        <v>1004</v>
      </c>
      <c r="O9" s="121">
        <v>5204</v>
      </c>
      <c r="P9" s="75">
        <v>6</v>
      </c>
      <c r="T9" s="331"/>
      <c r="U9" s="327"/>
    </row>
    <row r="10" spans="1:21" s="19" customFormat="1" ht="50.1" customHeight="1" x14ac:dyDescent="0.2">
      <c r="A10" s="74">
        <v>3</v>
      </c>
      <c r="B10" s="74">
        <v>400</v>
      </c>
      <c r="C10" s="120">
        <v>33433</v>
      </c>
      <c r="D10" s="615" t="s">
        <v>982</v>
      </c>
      <c r="E10" s="179" t="s">
        <v>981</v>
      </c>
      <c r="F10" s="121">
        <v>4787</v>
      </c>
      <c r="G10" s="359">
        <v>6</v>
      </c>
      <c r="H10" s="616"/>
      <c r="I10" s="74">
        <v>3</v>
      </c>
      <c r="J10" s="208" t="s">
        <v>52</v>
      </c>
      <c r="K10" s="75">
        <v>422</v>
      </c>
      <c r="L10" s="120">
        <v>35183</v>
      </c>
      <c r="M10" s="209" t="s">
        <v>1081</v>
      </c>
      <c r="N10" s="209" t="s">
        <v>1002</v>
      </c>
      <c r="O10" s="121">
        <v>4721</v>
      </c>
      <c r="P10" s="75">
        <v>1</v>
      </c>
      <c r="T10" s="331"/>
      <c r="U10" s="327"/>
    </row>
    <row r="11" spans="1:21" s="19" customFormat="1" ht="50.1" customHeight="1" x14ac:dyDescent="0.2">
      <c r="A11" s="74">
        <v>4</v>
      </c>
      <c r="B11" s="74">
        <v>454</v>
      </c>
      <c r="C11" s="120">
        <v>35739</v>
      </c>
      <c r="D11" s="615" t="s">
        <v>1020</v>
      </c>
      <c r="E11" s="179" t="s">
        <v>1115</v>
      </c>
      <c r="F11" s="121">
        <v>5053</v>
      </c>
      <c r="G11" s="359">
        <v>5</v>
      </c>
      <c r="H11" s="616"/>
      <c r="I11" s="74">
        <v>4</v>
      </c>
      <c r="J11" s="208" t="s">
        <v>53</v>
      </c>
      <c r="K11" s="75">
        <v>381</v>
      </c>
      <c r="L11" s="120">
        <v>33664</v>
      </c>
      <c r="M11" s="209" t="s">
        <v>956</v>
      </c>
      <c r="N11" s="209" t="s">
        <v>955</v>
      </c>
      <c r="O11" s="121">
        <v>4769</v>
      </c>
      <c r="P11" s="75">
        <v>2</v>
      </c>
      <c r="T11" s="331"/>
      <c r="U11" s="327"/>
    </row>
    <row r="12" spans="1:21" s="19" customFormat="1" ht="50.1" customHeight="1" x14ac:dyDescent="0.2">
      <c r="A12" s="74">
        <v>5</v>
      </c>
      <c r="B12" s="74">
        <v>489</v>
      </c>
      <c r="C12" s="120">
        <v>32888</v>
      </c>
      <c r="D12" s="615" t="s">
        <v>1120</v>
      </c>
      <c r="E12" s="179" t="s">
        <v>1118</v>
      </c>
      <c r="F12" s="121">
        <v>5109</v>
      </c>
      <c r="G12" s="359">
        <v>4</v>
      </c>
      <c r="H12" s="616"/>
      <c r="I12" s="74">
        <v>5</v>
      </c>
      <c r="J12" s="208" t="s">
        <v>54</v>
      </c>
      <c r="K12" s="75">
        <v>400</v>
      </c>
      <c r="L12" s="120">
        <v>33433</v>
      </c>
      <c r="M12" s="209" t="s">
        <v>982</v>
      </c>
      <c r="N12" s="209" t="s">
        <v>981</v>
      </c>
      <c r="O12" s="121">
        <v>4787</v>
      </c>
      <c r="P12" s="75">
        <v>3</v>
      </c>
      <c r="T12" s="331"/>
      <c r="U12" s="327"/>
    </row>
    <row r="13" spans="1:21" s="19" customFormat="1" ht="50.1" customHeight="1" x14ac:dyDescent="0.2">
      <c r="A13" s="74">
        <v>6</v>
      </c>
      <c r="B13" s="74">
        <v>439</v>
      </c>
      <c r="C13" s="120">
        <v>33604</v>
      </c>
      <c r="D13" s="615" t="s">
        <v>1006</v>
      </c>
      <c r="E13" s="179" t="s">
        <v>1004</v>
      </c>
      <c r="F13" s="121">
        <v>5204</v>
      </c>
      <c r="G13" s="359">
        <v>3</v>
      </c>
      <c r="H13" s="616"/>
      <c r="I13" s="74">
        <v>6</v>
      </c>
      <c r="J13" s="208" t="s">
        <v>55</v>
      </c>
      <c r="K13" s="75">
        <v>454</v>
      </c>
      <c r="L13" s="120">
        <v>35739</v>
      </c>
      <c r="M13" s="209" t="s">
        <v>1020</v>
      </c>
      <c r="N13" s="209" t="s">
        <v>1115</v>
      </c>
      <c r="O13" s="121">
        <v>5053</v>
      </c>
      <c r="P13" s="75">
        <v>4</v>
      </c>
      <c r="T13" s="331"/>
      <c r="U13" s="327"/>
    </row>
    <row r="14" spans="1:21" s="19" customFormat="1" ht="50.1" customHeight="1" x14ac:dyDescent="0.2">
      <c r="A14" s="74">
        <v>7</v>
      </c>
      <c r="B14" s="74">
        <v>469</v>
      </c>
      <c r="C14" s="120">
        <v>34682</v>
      </c>
      <c r="D14" s="615" t="s">
        <v>1034</v>
      </c>
      <c r="E14" s="179" t="s">
        <v>1033</v>
      </c>
      <c r="F14" s="121">
        <v>5486</v>
      </c>
      <c r="G14" s="359">
        <v>2</v>
      </c>
      <c r="H14" s="616"/>
      <c r="I14" s="74">
        <v>7</v>
      </c>
      <c r="J14" s="208" t="s">
        <v>492</v>
      </c>
      <c r="K14" s="75">
        <v>489</v>
      </c>
      <c r="L14" s="120">
        <v>32888</v>
      </c>
      <c r="M14" s="209" t="s">
        <v>1120</v>
      </c>
      <c r="N14" s="209" t="s">
        <v>1118</v>
      </c>
      <c r="O14" s="121">
        <v>5109</v>
      </c>
      <c r="P14" s="75">
        <v>5</v>
      </c>
      <c r="T14" s="331"/>
      <c r="U14" s="327"/>
    </row>
    <row r="15" spans="1:21" s="19" customFormat="1" ht="50.1" customHeight="1" x14ac:dyDescent="0.2">
      <c r="A15" s="74">
        <v>8</v>
      </c>
      <c r="B15" s="74">
        <v>511</v>
      </c>
      <c r="C15" s="120">
        <v>35065</v>
      </c>
      <c r="D15" s="615" t="s">
        <v>1101</v>
      </c>
      <c r="E15" s="179" t="s">
        <v>1099</v>
      </c>
      <c r="F15" s="121">
        <v>5983</v>
      </c>
      <c r="G15" s="359">
        <v>1</v>
      </c>
      <c r="H15" s="616"/>
      <c r="I15" s="74">
        <v>8</v>
      </c>
      <c r="J15" s="208" t="s">
        <v>493</v>
      </c>
      <c r="K15" s="75">
        <v>469</v>
      </c>
      <c r="L15" s="120">
        <v>34682</v>
      </c>
      <c r="M15" s="209" t="s">
        <v>1034</v>
      </c>
      <c r="N15" s="209" t="s">
        <v>1033</v>
      </c>
      <c r="O15" s="121">
        <v>5486</v>
      </c>
      <c r="P15" s="75">
        <v>7</v>
      </c>
      <c r="T15" s="331"/>
      <c r="U15" s="327"/>
    </row>
    <row r="16" spans="1:21" s="19" customFormat="1" ht="50.1" customHeight="1" x14ac:dyDescent="0.2">
      <c r="A16" s="74"/>
      <c r="B16" s="74"/>
      <c r="C16" s="120"/>
      <c r="D16" s="615"/>
      <c r="E16" s="179"/>
      <c r="F16" s="121"/>
      <c r="G16" s="359"/>
      <c r="H16" s="616"/>
      <c r="I16" s="617" t="s">
        <v>16</v>
      </c>
      <c r="J16" s="618"/>
      <c r="K16" s="618"/>
      <c r="L16" s="618"/>
      <c r="M16" s="618"/>
      <c r="N16" s="618"/>
      <c r="O16" s="618"/>
      <c r="P16" s="619"/>
      <c r="T16" s="331"/>
      <c r="U16" s="327"/>
    </row>
    <row r="17" spans="1:21" s="19" customFormat="1" ht="50.1" customHeight="1" x14ac:dyDescent="0.2">
      <c r="A17" s="74"/>
      <c r="B17" s="74"/>
      <c r="C17" s="120"/>
      <c r="D17" s="615"/>
      <c r="E17" s="179"/>
      <c r="F17" s="121"/>
      <c r="G17" s="359"/>
      <c r="H17" s="616"/>
      <c r="I17" s="620" t="s">
        <v>11</v>
      </c>
      <c r="J17" s="620" t="s">
        <v>101</v>
      </c>
      <c r="K17" s="620" t="s">
        <v>100</v>
      </c>
      <c r="L17" s="621" t="s">
        <v>12</v>
      </c>
      <c r="M17" s="622" t="s">
        <v>13</v>
      </c>
      <c r="N17" s="622" t="s">
        <v>938</v>
      </c>
      <c r="O17" s="620" t="s">
        <v>14</v>
      </c>
      <c r="P17" s="620" t="s">
        <v>27</v>
      </c>
      <c r="T17" s="331"/>
      <c r="U17" s="327"/>
    </row>
    <row r="18" spans="1:21" s="19" customFormat="1" ht="50.1" customHeight="1" x14ac:dyDescent="0.2">
      <c r="A18" s="74"/>
      <c r="B18" s="74"/>
      <c r="C18" s="120"/>
      <c r="D18" s="615"/>
      <c r="E18" s="179"/>
      <c r="F18" s="121"/>
      <c r="G18" s="359"/>
      <c r="H18" s="616"/>
      <c r="I18" s="74">
        <v>1</v>
      </c>
      <c r="J18" s="208" t="s">
        <v>56</v>
      </c>
      <c r="K18" s="75" t="s">
        <v>1311</v>
      </c>
      <c r="L18" s="120" t="s">
        <v>1311</v>
      </c>
      <c r="M18" s="209" t="s">
        <v>1311</v>
      </c>
      <c r="N18" s="209" t="s">
        <v>1311</v>
      </c>
      <c r="O18" s="121"/>
      <c r="P18" s="75"/>
      <c r="T18" s="331"/>
      <c r="U18" s="327"/>
    </row>
    <row r="19" spans="1:21" s="19" customFormat="1" ht="50.1" customHeight="1" x14ac:dyDescent="0.2">
      <c r="A19" s="74"/>
      <c r="B19" s="74"/>
      <c r="C19" s="120"/>
      <c r="D19" s="615"/>
      <c r="E19" s="179"/>
      <c r="F19" s="121"/>
      <c r="G19" s="359"/>
      <c r="H19" s="616"/>
      <c r="I19" s="74">
        <v>2</v>
      </c>
      <c r="J19" s="208" t="s">
        <v>50</v>
      </c>
      <c r="K19" s="75" t="s">
        <v>1311</v>
      </c>
      <c r="L19" s="120" t="s">
        <v>1311</v>
      </c>
      <c r="M19" s="209" t="s">
        <v>1311</v>
      </c>
      <c r="N19" s="209" t="s">
        <v>1311</v>
      </c>
      <c r="O19" s="121"/>
      <c r="P19" s="75"/>
      <c r="T19" s="331"/>
      <c r="U19" s="327"/>
    </row>
    <row r="20" spans="1:21" s="19" customFormat="1" ht="50.1" customHeight="1" x14ac:dyDescent="0.2">
      <c r="A20" s="74"/>
      <c r="B20" s="74"/>
      <c r="C20" s="120"/>
      <c r="D20" s="615"/>
      <c r="E20" s="179"/>
      <c r="F20" s="121"/>
      <c r="G20" s="359"/>
      <c r="H20" s="616"/>
      <c r="I20" s="74">
        <v>3</v>
      </c>
      <c r="J20" s="208" t="s">
        <v>57</v>
      </c>
      <c r="K20" s="75" t="s">
        <v>1311</v>
      </c>
      <c r="L20" s="120" t="s">
        <v>1311</v>
      </c>
      <c r="M20" s="209" t="s">
        <v>1311</v>
      </c>
      <c r="N20" s="209" t="s">
        <v>1311</v>
      </c>
      <c r="O20" s="121"/>
      <c r="P20" s="75"/>
      <c r="T20" s="331"/>
      <c r="U20" s="327"/>
    </row>
    <row r="21" spans="1:21" s="19" customFormat="1" ht="50.1" customHeight="1" x14ac:dyDescent="0.2">
      <c r="A21" s="74"/>
      <c r="B21" s="74"/>
      <c r="C21" s="120"/>
      <c r="D21" s="615"/>
      <c r="E21" s="179"/>
      <c r="F21" s="121"/>
      <c r="G21" s="359"/>
      <c r="H21" s="616"/>
      <c r="I21" s="74">
        <v>4</v>
      </c>
      <c r="J21" s="208" t="s">
        <v>58</v>
      </c>
      <c r="K21" s="75" t="s">
        <v>1311</v>
      </c>
      <c r="L21" s="120" t="s">
        <v>1311</v>
      </c>
      <c r="M21" s="209" t="s">
        <v>1311</v>
      </c>
      <c r="N21" s="209" t="s">
        <v>1311</v>
      </c>
      <c r="O21" s="121"/>
      <c r="P21" s="75"/>
      <c r="T21" s="331"/>
      <c r="U21" s="327"/>
    </row>
    <row r="22" spans="1:21" s="19" customFormat="1" ht="50.1" customHeight="1" x14ac:dyDescent="0.2">
      <c r="A22" s="74"/>
      <c r="B22" s="74"/>
      <c r="C22" s="120"/>
      <c r="D22" s="615"/>
      <c r="E22" s="179"/>
      <c r="F22" s="121"/>
      <c r="G22" s="359"/>
      <c r="H22" s="616"/>
      <c r="I22" s="74">
        <v>5</v>
      </c>
      <c r="J22" s="208" t="s">
        <v>59</v>
      </c>
      <c r="K22" s="75" t="s">
        <v>1311</v>
      </c>
      <c r="L22" s="120" t="s">
        <v>1311</v>
      </c>
      <c r="M22" s="209" t="s">
        <v>1311</v>
      </c>
      <c r="N22" s="209" t="s">
        <v>1311</v>
      </c>
      <c r="O22" s="121"/>
      <c r="P22" s="75"/>
      <c r="T22" s="331"/>
      <c r="U22" s="327"/>
    </row>
    <row r="23" spans="1:21" s="19" customFormat="1" ht="50.1" customHeight="1" x14ac:dyDescent="0.2">
      <c r="A23" s="74"/>
      <c r="B23" s="74"/>
      <c r="C23" s="120"/>
      <c r="D23" s="615"/>
      <c r="E23" s="179"/>
      <c r="F23" s="121"/>
      <c r="G23" s="359"/>
      <c r="H23" s="616"/>
      <c r="I23" s="74">
        <v>6</v>
      </c>
      <c r="J23" s="208" t="s">
        <v>60</v>
      </c>
      <c r="K23" s="75" t="s">
        <v>1311</v>
      </c>
      <c r="L23" s="120" t="s">
        <v>1311</v>
      </c>
      <c r="M23" s="209" t="s">
        <v>1311</v>
      </c>
      <c r="N23" s="209" t="s">
        <v>1311</v>
      </c>
      <c r="O23" s="121"/>
      <c r="P23" s="75"/>
      <c r="T23" s="331"/>
      <c r="U23" s="327"/>
    </row>
    <row r="24" spans="1:21" s="19" customFormat="1" ht="50.1" customHeight="1" x14ac:dyDescent="0.2">
      <c r="A24" s="74"/>
      <c r="B24" s="74"/>
      <c r="C24" s="120"/>
      <c r="D24" s="615"/>
      <c r="E24" s="179"/>
      <c r="F24" s="121"/>
      <c r="G24" s="359"/>
      <c r="H24" s="616"/>
      <c r="I24" s="74">
        <v>7</v>
      </c>
      <c r="J24" s="208" t="s">
        <v>494</v>
      </c>
      <c r="K24" s="75" t="s">
        <v>1311</v>
      </c>
      <c r="L24" s="120" t="s">
        <v>1311</v>
      </c>
      <c r="M24" s="209" t="s">
        <v>1311</v>
      </c>
      <c r="N24" s="209" t="s">
        <v>1311</v>
      </c>
      <c r="O24" s="121"/>
      <c r="P24" s="75"/>
      <c r="T24" s="331"/>
      <c r="U24" s="327"/>
    </row>
    <row r="25" spans="1:21" s="19" customFormat="1" ht="50.1" customHeight="1" x14ac:dyDescent="0.2">
      <c r="A25" s="74"/>
      <c r="B25" s="74"/>
      <c r="C25" s="120"/>
      <c r="D25" s="615"/>
      <c r="E25" s="179"/>
      <c r="F25" s="121"/>
      <c r="G25" s="359"/>
      <c r="H25" s="616"/>
      <c r="I25" s="74">
        <v>8</v>
      </c>
      <c r="J25" s="208" t="s">
        <v>495</v>
      </c>
      <c r="K25" s="75" t="s">
        <v>1311</v>
      </c>
      <c r="L25" s="120" t="s">
        <v>1311</v>
      </c>
      <c r="M25" s="209" t="s">
        <v>1311</v>
      </c>
      <c r="N25" s="209" t="s">
        <v>1311</v>
      </c>
      <c r="O25" s="121"/>
      <c r="P25" s="75"/>
      <c r="T25" s="331"/>
      <c r="U25" s="327"/>
    </row>
    <row r="26" spans="1:21" s="19" customFormat="1" ht="29.25" hidden="1" customHeight="1" x14ac:dyDescent="0.2">
      <c r="A26" s="23">
        <v>19</v>
      </c>
      <c r="B26" s="23"/>
      <c r="C26" s="26"/>
      <c r="D26" s="357"/>
      <c r="E26" s="358"/>
      <c r="F26" s="27"/>
      <c r="G26" s="360"/>
      <c r="H26" s="22"/>
      <c r="I26" s="350" t="s">
        <v>17</v>
      </c>
      <c r="J26" s="351"/>
      <c r="K26" s="351"/>
      <c r="L26" s="351"/>
      <c r="M26" s="351"/>
      <c r="N26" s="351"/>
      <c r="O26" s="351"/>
      <c r="P26" s="352"/>
      <c r="T26" s="331"/>
      <c r="U26" s="327"/>
    </row>
    <row r="27" spans="1:21" s="19" customFormat="1" ht="29.25" hidden="1" customHeight="1" x14ac:dyDescent="0.2">
      <c r="A27" s="23">
        <v>20</v>
      </c>
      <c r="B27" s="23"/>
      <c r="C27" s="26"/>
      <c r="D27" s="357"/>
      <c r="E27" s="358"/>
      <c r="F27" s="27"/>
      <c r="G27" s="360"/>
      <c r="H27" s="22"/>
      <c r="I27" s="51" t="s">
        <v>11</v>
      </c>
      <c r="J27" s="48" t="s">
        <v>101</v>
      </c>
      <c r="K27" s="48" t="s">
        <v>100</v>
      </c>
      <c r="L27" s="49" t="s">
        <v>12</v>
      </c>
      <c r="M27" s="50" t="s">
        <v>13</v>
      </c>
      <c r="N27" s="50" t="s">
        <v>938</v>
      </c>
      <c r="O27" s="48" t="s">
        <v>14</v>
      </c>
      <c r="P27" s="48" t="s">
        <v>27</v>
      </c>
      <c r="T27" s="331"/>
      <c r="U27" s="327"/>
    </row>
    <row r="28" spans="1:21" s="19" customFormat="1" ht="29.25" hidden="1" customHeight="1" x14ac:dyDescent="0.2">
      <c r="A28" s="23">
        <v>21</v>
      </c>
      <c r="B28" s="23"/>
      <c r="C28" s="26"/>
      <c r="D28" s="357"/>
      <c r="E28" s="358"/>
      <c r="F28" s="27"/>
      <c r="G28" s="360"/>
      <c r="H28" s="22"/>
      <c r="I28" s="23">
        <v>1</v>
      </c>
      <c r="J28" s="24" t="s">
        <v>61</v>
      </c>
      <c r="K28" s="25" t="s">
        <v>1311</v>
      </c>
      <c r="L28" s="26" t="s">
        <v>1311</v>
      </c>
      <c r="M28" s="52" t="s">
        <v>1311</v>
      </c>
      <c r="N28" s="52" t="s">
        <v>1311</v>
      </c>
      <c r="O28" s="27"/>
      <c r="P28" s="25"/>
      <c r="T28" s="331"/>
      <c r="U28" s="327"/>
    </row>
    <row r="29" spans="1:21" s="19" customFormat="1" ht="29.25" hidden="1" customHeight="1" x14ac:dyDescent="0.2">
      <c r="A29" s="23">
        <v>22</v>
      </c>
      <c r="B29" s="23"/>
      <c r="C29" s="26"/>
      <c r="D29" s="357"/>
      <c r="E29" s="358"/>
      <c r="F29" s="27"/>
      <c r="G29" s="360"/>
      <c r="H29" s="22"/>
      <c r="I29" s="23">
        <v>2</v>
      </c>
      <c r="J29" s="24" t="s">
        <v>62</v>
      </c>
      <c r="K29" s="25" t="s">
        <v>1311</v>
      </c>
      <c r="L29" s="26" t="s">
        <v>1311</v>
      </c>
      <c r="M29" s="52" t="s">
        <v>1311</v>
      </c>
      <c r="N29" s="52" t="s">
        <v>1311</v>
      </c>
      <c r="O29" s="27"/>
      <c r="P29" s="25"/>
      <c r="T29" s="331"/>
      <c r="U29" s="327"/>
    </row>
    <row r="30" spans="1:21" s="19" customFormat="1" ht="29.25" hidden="1" customHeight="1" x14ac:dyDescent="0.2">
      <c r="A30" s="23">
        <v>23</v>
      </c>
      <c r="B30" s="23"/>
      <c r="C30" s="26"/>
      <c r="D30" s="357"/>
      <c r="E30" s="358"/>
      <c r="F30" s="27"/>
      <c r="G30" s="360"/>
      <c r="H30" s="22"/>
      <c r="I30" s="23">
        <v>3</v>
      </c>
      <c r="J30" s="24" t="s">
        <v>63</v>
      </c>
      <c r="K30" s="25" t="s">
        <v>1311</v>
      </c>
      <c r="L30" s="26" t="s">
        <v>1311</v>
      </c>
      <c r="M30" s="52" t="s">
        <v>1311</v>
      </c>
      <c r="N30" s="52" t="s">
        <v>1311</v>
      </c>
      <c r="O30" s="27"/>
      <c r="P30" s="25"/>
      <c r="T30" s="331"/>
      <c r="U30" s="327"/>
    </row>
    <row r="31" spans="1:21" s="19" customFormat="1" ht="29.25" hidden="1" customHeight="1" x14ac:dyDescent="0.2">
      <c r="A31" s="23">
        <v>24</v>
      </c>
      <c r="B31" s="23"/>
      <c r="C31" s="26"/>
      <c r="D31" s="357"/>
      <c r="E31" s="358"/>
      <c r="F31" s="27"/>
      <c r="G31" s="360"/>
      <c r="H31" s="22"/>
      <c r="I31" s="23">
        <v>4</v>
      </c>
      <c r="J31" s="24" t="s">
        <v>64</v>
      </c>
      <c r="K31" s="25" t="s">
        <v>1311</v>
      </c>
      <c r="L31" s="26" t="s">
        <v>1311</v>
      </c>
      <c r="M31" s="52" t="s">
        <v>1311</v>
      </c>
      <c r="N31" s="52" t="s">
        <v>1311</v>
      </c>
      <c r="O31" s="27"/>
      <c r="P31" s="25"/>
      <c r="T31" s="331"/>
      <c r="U31" s="327"/>
    </row>
    <row r="32" spans="1:21" s="19" customFormat="1" ht="29.25" hidden="1" customHeight="1" x14ac:dyDescent="0.2">
      <c r="A32" s="23">
        <v>25</v>
      </c>
      <c r="B32" s="23"/>
      <c r="C32" s="26"/>
      <c r="D32" s="357"/>
      <c r="E32" s="358"/>
      <c r="F32" s="27"/>
      <c r="G32" s="360"/>
      <c r="H32" s="22"/>
      <c r="I32" s="23">
        <v>5</v>
      </c>
      <c r="J32" s="24" t="s">
        <v>65</v>
      </c>
      <c r="K32" s="25" t="s">
        <v>1311</v>
      </c>
      <c r="L32" s="26" t="s">
        <v>1311</v>
      </c>
      <c r="M32" s="52" t="s">
        <v>1311</v>
      </c>
      <c r="N32" s="52" t="s">
        <v>1311</v>
      </c>
      <c r="O32" s="27"/>
      <c r="P32" s="25"/>
      <c r="T32" s="331"/>
      <c r="U32" s="327"/>
    </row>
    <row r="33" spans="1:21" s="19" customFormat="1" ht="29.25" hidden="1" customHeight="1" x14ac:dyDescent="0.2">
      <c r="A33" s="23">
        <v>26</v>
      </c>
      <c r="B33" s="23"/>
      <c r="C33" s="26"/>
      <c r="D33" s="357"/>
      <c r="E33" s="358"/>
      <c r="F33" s="27"/>
      <c r="G33" s="360"/>
      <c r="H33" s="22"/>
      <c r="I33" s="23">
        <v>6</v>
      </c>
      <c r="J33" s="24" t="s">
        <v>66</v>
      </c>
      <c r="K33" s="25" t="s">
        <v>1311</v>
      </c>
      <c r="L33" s="26" t="s">
        <v>1311</v>
      </c>
      <c r="M33" s="52" t="s">
        <v>1311</v>
      </c>
      <c r="N33" s="52" t="s">
        <v>1311</v>
      </c>
      <c r="O33" s="27"/>
      <c r="P33" s="25"/>
      <c r="T33" s="331"/>
      <c r="U33" s="327"/>
    </row>
    <row r="34" spans="1:21" s="19" customFormat="1" ht="29.25" hidden="1" customHeight="1" x14ac:dyDescent="0.2">
      <c r="A34" s="23">
        <v>27</v>
      </c>
      <c r="B34" s="23"/>
      <c r="C34" s="26"/>
      <c r="D34" s="357"/>
      <c r="E34" s="358"/>
      <c r="F34" s="27"/>
      <c r="G34" s="360"/>
      <c r="H34" s="22"/>
      <c r="I34" s="23">
        <v>7</v>
      </c>
      <c r="J34" s="24" t="s">
        <v>496</v>
      </c>
      <c r="K34" s="25" t="s">
        <v>1311</v>
      </c>
      <c r="L34" s="26" t="s">
        <v>1311</v>
      </c>
      <c r="M34" s="52" t="s">
        <v>1311</v>
      </c>
      <c r="N34" s="52" t="s">
        <v>1311</v>
      </c>
      <c r="O34" s="27"/>
      <c r="P34" s="25"/>
      <c r="T34" s="331"/>
      <c r="U34" s="327"/>
    </row>
    <row r="35" spans="1:21" s="19" customFormat="1" ht="29.25" hidden="1" customHeight="1" x14ac:dyDescent="0.2">
      <c r="A35" s="23">
        <v>28</v>
      </c>
      <c r="B35" s="23"/>
      <c r="C35" s="26"/>
      <c r="D35" s="357"/>
      <c r="E35" s="358"/>
      <c r="F35" s="27"/>
      <c r="G35" s="360"/>
      <c r="H35" s="22"/>
      <c r="I35" s="23">
        <v>8</v>
      </c>
      <c r="J35" s="24" t="s">
        <v>497</v>
      </c>
      <c r="K35" s="25" t="s">
        <v>1311</v>
      </c>
      <c r="L35" s="26" t="s">
        <v>1311</v>
      </c>
      <c r="M35" s="52" t="s">
        <v>1311</v>
      </c>
      <c r="N35" s="52" t="s">
        <v>1311</v>
      </c>
      <c r="O35" s="27"/>
      <c r="P35" s="25"/>
      <c r="T35" s="331"/>
      <c r="U35" s="327"/>
    </row>
    <row r="36" spans="1:21" s="19" customFormat="1" ht="29.25" hidden="1" customHeight="1" x14ac:dyDescent="0.2">
      <c r="A36" s="23">
        <v>29</v>
      </c>
      <c r="B36" s="23"/>
      <c r="C36" s="26"/>
      <c r="D36" s="357"/>
      <c r="E36" s="358"/>
      <c r="F36" s="27"/>
      <c r="G36" s="360"/>
      <c r="H36" s="22"/>
      <c r="I36" s="350" t="s">
        <v>45</v>
      </c>
      <c r="J36" s="351"/>
      <c r="K36" s="351"/>
      <c r="L36" s="351"/>
      <c r="M36" s="351"/>
      <c r="N36" s="351"/>
      <c r="O36" s="351"/>
      <c r="P36" s="352"/>
      <c r="T36" s="331"/>
      <c r="U36" s="327"/>
    </row>
    <row r="37" spans="1:21" s="19" customFormat="1" ht="29.25" hidden="1" customHeight="1" x14ac:dyDescent="0.2">
      <c r="A37" s="23">
        <v>30</v>
      </c>
      <c r="B37" s="23"/>
      <c r="C37" s="26"/>
      <c r="D37" s="357"/>
      <c r="E37" s="358"/>
      <c r="F37" s="27"/>
      <c r="G37" s="360"/>
      <c r="H37" s="22"/>
      <c r="I37" s="51" t="s">
        <v>11</v>
      </c>
      <c r="J37" s="48" t="s">
        <v>101</v>
      </c>
      <c r="K37" s="48" t="s">
        <v>100</v>
      </c>
      <c r="L37" s="49" t="s">
        <v>12</v>
      </c>
      <c r="M37" s="50" t="s">
        <v>13</v>
      </c>
      <c r="N37" s="50" t="s">
        <v>938</v>
      </c>
      <c r="O37" s="48" t="s">
        <v>14</v>
      </c>
      <c r="P37" s="48" t="s">
        <v>27</v>
      </c>
      <c r="T37" s="331"/>
      <c r="U37" s="327"/>
    </row>
    <row r="38" spans="1:21" s="19" customFormat="1" ht="29.25" hidden="1" customHeight="1" x14ac:dyDescent="0.2">
      <c r="A38" s="23">
        <v>31</v>
      </c>
      <c r="B38" s="23"/>
      <c r="C38" s="26"/>
      <c r="D38" s="357"/>
      <c r="E38" s="358"/>
      <c r="F38" s="27"/>
      <c r="G38" s="360"/>
      <c r="H38" s="22"/>
      <c r="I38" s="23">
        <v>1</v>
      </c>
      <c r="J38" s="24" t="s">
        <v>67</v>
      </c>
      <c r="K38" s="25" t="s">
        <v>1311</v>
      </c>
      <c r="L38" s="26" t="s">
        <v>1311</v>
      </c>
      <c r="M38" s="52" t="s">
        <v>1311</v>
      </c>
      <c r="N38" s="52" t="s">
        <v>1311</v>
      </c>
      <c r="O38" s="27"/>
      <c r="P38" s="25"/>
      <c r="T38" s="331"/>
      <c r="U38" s="327"/>
    </row>
    <row r="39" spans="1:21" s="19" customFormat="1" ht="29.25" hidden="1" customHeight="1" x14ac:dyDescent="0.2">
      <c r="A39" s="23">
        <v>32</v>
      </c>
      <c r="B39" s="23"/>
      <c r="C39" s="26"/>
      <c r="D39" s="357"/>
      <c r="E39" s="358"/>
      <c r="F39" s="27"/>
      <c r="G39" s="360"/>
      <c r="H39" s="22"/>
      <c r="I39" s="23">
        <v>2</v>
      </c>
      <c r="J39" s="24" t="s">
        <v>68</v>
      </c>
      <c r="K39" s="25" t="s">
        <v>1311</v>
      </c>
      <c r="L39" s="26" t="s">
        <v>1311</v>
      </c>
      <c r="M39" s="52" t="s">
        <v>1311</v>
      </c>
      <c r="N39" s="52" t="s">
        <v>1311</v>
      </c>
      <c r="O39" s="27"/>
      <c r="P39" s="25"/>
      <c r="T39" s="331"/>
      <c r="U39" s="327"/>
    </row>
    <row r="40" spans="1:21" s="19" customFormat="1" ht="29.25" hidden="1" customHeight="1" x14ac:dyDescent="0.2">
      <c r="A40" s="23">
        <v>33</v>
      </c>
      <c r="B40" s="23"/>
      <c r="C40" s="26"/>
      <c r="D40" s="357"/>
      <c r="E40" s="358"/>
      <c r="F40" s="27"/>
      <c r="G40" s="360"/>
      <c r="H40" s="22"/>
      <c r="I40" s="23">
        <v>3</v>
      </c>
      <c r="J40" s="24" t="s">
        <v>69</v>
      </c>
      <c r="K40" s="25" t="s">
        <v>1311</v>
      </c>
      <c r="L40" s="26" t="s">
        <v>1311</v>
      </c>
      <c r="M40" s="52" t="s">
        <v>1311</v>
      </c>
      <c r="N40" s="52" t="s">
        <v>1311</v>
      </c>
      <c r="O40" s="27"/>
      <c r="P40" s="25"/>
      <c r="T40" s="331"/>
      <c r="U40" s="327"/>
    </row>
    <row r="41" spans="1:21" s="19" customFormat="1" ht="29.25" hidden="1" customHeight="1" x14ac:dyDescent="0.2">
      <c r="A41" s="23">
        <v>34</v>
      </c>
      <c r="B41" s="23"/>
      <c r="C41" s="26"/>
      <c r="D41" s="357"/>
      <c r="E41" s="358"/>
      <c r="F41" s="27"/>
      <c r="G41" s="360"/>
      <c r="H41" s="22"/>
      <c r="I41" s="23">
        <v>4</v>
      </c>
      <c r="J41" s="24" t="s">
        <v>70</v>
      </c>
      <c r="K41" s="25" t="s">
        <v>1311</v>
      </c>
      <c r="L41" s="26" t="s">
        <v>1311</v>
      </c>
      <c r="M41" s="52" t="s">
        <v>1311</v>
      </c>
      <c r="N41" s="52" t="s">
        <v>1311</v>
      </c>
      <c r="O41" s="27"/>
      <c r="P41" s="25"/>
      <c r="T41" s="331"/>
      <c r="U41" s="327"/>
    </row>
    <row r="42" spans="1:21" s="19" customFormat="1" ht="29.25" hidden="1" customHeight="1" x14ac:dyDescent="0.2">
      <c r="A42" s="23">
        <v>35</v>
      </c>
      <c r="B42" s="23"/>
      <c r="C42" s="26"/>
      <c r="D42" s="357"/>
      <c r="E42" s="358"/>
      <c r="F42" s="27"/>
      <c r="G42" s="360"/>
      <c r="H42" s="22"/>
      <c r="I42" s="23">
        <v>5</v>
      </c>
      <c r="J42" s="24" t="s">
        <v>71</v>
      </c>
      <c r="K42" s="25" t="s">
        <v>1311</v>
      </c>
      <c r="L42" s="26" t="s">
        <v>1311</v>
      </c>
      <c r="M42" s="52" t="s">
        <v>1311</v>
      </c>
      <c r="N42" s="52" t="s">
        <v>1311</v>
      </c>
      <c r="O42" s="27"/>
      <c r="P42" s="25"/>
      <c r="T42" s="331"/>
      <c r="U42" s="327"/>
    </row>
    <row r="43" spans="1:21" s="19" customFormat="1" ht="29.25" hidden="1" customHeight="1" x14ac:dyDescent="0.2">
      <c r="A43" s="23">
        <v>36</v>
      </c>
      <c r="B43" s="23"/>
      <c r="C43" s="26"/>
      <c r="D43" s="357"/>
      <c r="E43" s="358"/>
      <c r="F43" s="27"/>
      <c r="G43" s="360"/>
      <c r="H43" s="22"/>
      <c r="I43" s="23">
        <v>6</v>
      </c>
      <c r="J43" s="24" t="s">
        <v>72</v>
      </c>
      <c r="K43" s="25" t="s">
        <v>1311</v>
      </c>
      <c r="L43" s="26" t="s">
        <v>1311</v>
      </c>
      <c r="M43" s="52" t="s">
        <v>1311</v>
      </c>
      <c r="N43" s="52" t="s">
        <v>1311</v>
      </c>
      <c r="O43" s="27"/>
      <c r="P43" s="25"/>
      <c r="T43" s="331"/>
      <c r="U43" s="327"/>
    </row>
    <row r="44" spans="1:21" s="19" customFormat="1" ht="29.25" hidden="1" customHeight="1" x14ac:dyDescent="0.2">
      <c r="A44" s="23">
        <v>37</v>
      </c>
      <c r="B44" s="23"/>
      <c r="C44" s="26"/>
      <c r="D44" s="357"/>
      <c r="E44" s="358"/>
      <c r="F44" s="27"/>
      <c r="G44" s="360"/>
      <c r="H44" s="22"/>
      <c r="I44" s="23">
        <v>7</v>
      </c>
      <c r="J44" s="24" t="s">
        <v>498</v>
      </c>
      <c r="K44" s="25" t="s">
        <v>1311</v>
      </c>
      <c r="L44" s="26" t="s">
        <v>1311</v>
      </c>
      <c r="M44" s="52" t="s">
        <v>1311</v>
      </c>
      <c r="N44" s="52" t="s">
        <v>1311</v>
      </c>
      <c r="O44" s="27"/>
      <c r="P44" s="25"/>
      <c r="T44" s="331"/>
      <c r="U44" s="327"/>
    </row>
    <row r="45" spans="1:21" s="19" customFormat="1" ht="29.25" hidden="1" customHeight="1" x14ac:dyDescent="0.2">
      <c r="A45" s="23">
        <v>38</v>
      </c>
      <c r="B45" s="23"/>
      <c r="C45" s="26"/>
      <c r="D45" s="357"/>
      <c r="E45" s="358"/>
      <c r="F45" s="27"/>
      <c r="G45" s="360"/>
      <c r="H45" s="22"/>
      <c r="I45" s="23">
        <v>8</v>
      </c>
      <c r="J45" s="24" t="s">
        <v>499</v>
      </c>
      <c r="K45" s="25" t="s">
        <v>1311</v>
      </c>
      <c r="L45" s="26" t="s">
        <v>1311</v>
      </c>
      <c r="M45" s="52" t="s">
        <v>1311</v>
      </c>
      <c r="N45" s="52" t="s">
        <v>1311</v>
      </c>
      <c r="O45" s="27"/>
      <c r="P45" s="25"/>
      <c r="T45" s="331"/>
      <c r="U45" s="327"/>
    </row>
    <row r="46" spans="1:21" ht="13.5" customHeight="1" x14ac:dyDescent="0.2">
      <c r="A46" s="37"/>
      <c r="B46" s="37"/>
      <c r="C46" s="38"/>
      <c r="D46" s="59"/>
      <c r="E46" s="39"/>
      <c r="F46" s="40"/>
      <c r="G46" s="41"/>
      <c r="I46" s="42"/>
      <c r="J46" s="43"/>
      <c r="K46" s="44"/>
      <c r="L46" s="45"/>
      <c r="M46" s="55"/>
      <c r="N46" s="55"/>
      <c r="O46" s="46"/>
      <c r="P46" s="44"/>
    </row>
    <row r="47" spans="1:21" ht="14.25" customHeight="1" x14ac:dyDescent="0.2">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62" priority="4" stopIfTrue="1" operator="containsText" text="FERDİ">
      <formula>NOT(ISERROR(SEARCH("FERDİ",N1)))</formula>
    </cfRule>
  </conditionalFormatting>
  <conditionalFormatting sqref="E1:E1048576">
    <cfRule type="containsText" dxfId="61" priority="3" stopIfTrue="1" operator="containsText" text="FERDİ">
      <formula>NOT(ISERROR(SEARCH("FERDİ",E1)))</formula>
    </cfRule>
  </conditionalFormatting>
  <conditionalFormatting sqref="N3">
    <cfRule type="containsText" dxfId="60" priority="2" stopIfTrue="1" operator="containsText" text="FERDİ">
      <formula>NOT(ISERROR(SEARCH("FERDİ",N3)))</formula>
    </cfRule>
  </conditionalFormatting>
  <conditionalFormatting sqref="N4">
    <cfRule type="containsText" dxfId="5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C000"/>
  </sheetPr>
  <dimension ref="A1:U63"/>
  <sheetViews>
    <sheetView view="pageBreakPreview" topLeftCell="A10" zoomScale="80" zoomScaleSheetLayoutView="80" workbookViewId="0">
      <selection activeCell="C10" sqref="C10"/>
    </sheetView>
  </sheetViews>
  <sheetFormatPr defaultRowHeight="12.75" x14ac:dyDescent="0.2"/>
  <cols>
    <col min="1" max="1" width="4.85546875" style="28" customWidth="1"/>
    <col min="2" max="2" width="10" style="28" bestFit="1" customWidth="1"/>
    <col min="3" max="3" width="14.42578125" style="21" customWidth="1"/>
    <col min="4" max="4" width="22.140625" style="54" customWidth="1"/>
    <col min="5" max="5" width="32.5703125" style="54" customWidth="1"/>
    <col min="6" max="6" width="10.5703125" style="184" customWidth="1"/>
    <col min="7" max="7" width="7.5703125" style="29" customWidth="1"/>
    <col min="8" max="8" width="2.140625" style="21" customWidth="1"/>
    <col min="9" max="9" width="6.28515625" style="28" customWidth="1"/>
    <col min="10" max="10" width="12.42578125" style="28" hidden="1" customWidth="1"/>
    <col min="11" max="11" width="6.5703125" style="28" customWidth="1"/>
    <col min="12" max="12" width="15.140625" style="30" customWidth="1"/>
    <col min="13" max="13" width="21.5703125" style="58" bestFit="1" customWidth="1"/>
    <col min="14" max="14" width="31.5703125" style="58" customWidth="1"/>
    <col min="15" max="15" width="9.5703125" style="184" customWidth="1"/>
    <col min="16" max="16" width="7.7109375" style="21" customWidth="1"/>
    <col min="17" max="17" width="5.7109375" style="21" customWidth="1"/>
    <col min="18" max="19" width="9.140625" style="21"/>
    <col min="20" max="20" width="8.5703125" style="331" bestFit="1" customWidth="1"/>
    <col min="21" max="21" width="5" style="327" bestFit="1" customWidth="1"/>
    <col min="22" max="16384" width="9.140625" style="21"/>
  </cols>
  <sheetData>
    <row r="1" spans="1:21" s="10" customFormat="1" ht="57.75" customHeight="1" x14ac:dyDescent="0.2">
      <c r="A1" s="960" t="s">
        <v>1309</v>
      </c>
      <c r="B1" s="960"/>
      <c r="C1" s="960"/>
      <c r="D1" s="960"/>
      <c r="E1" s="960"/>
      <c r="F1" s="960"/>
      <c r="G1" s="960"/>
      <c r="H1" s="960"/>
      <c r="I1" s="960"/>
      <c r="J1" s="960"/>
      <c r="K1" s="960"/>
      <c r="L1" s="960"/>
      <c r="M1" s="960"/>
      <c r="N1" s="960"/>
      <c r="O1" s="960"/>
      <c r="P1" s="960"/>
      <c r="T1" s="330"/>
      <c r="U1" s="326"/>
    </row>
    <row r="2" spans="1:21" s="10" customFormat="1" ht="32.25" customHeight="1" x14ac:dyDescent="0.2">
      <c r="A2" s="961" t="s">
        <v>1216</v>
      </c>
      <c r="B2" s="961"/>
      <c r="C2" s="961"/>
      <c r="D2" s="961"/>
      <c r="E2" s="961"/>
      <c r="F2" s="961"/>
      <c r="G2" s="961"/>
      <c r="H2" s="961"/>
      <c r="I2" s="961"/>
      <c r="J2" s="961"/>
      <c r="K2" s="961"/>
      <c r="L2" s="961"/>
      <c r="M2" s="961"/>
      <c r="N2" s="961"/>
      <c r="O2" s="961"/>
      <c r="P2" s="961"/>
      <c r="T2" s="330"/>
      <c r="U2" s="326"/>
    </row>
    <row r="3" spans="1:21" s="12" customFormat="1" ht="29.25" customHeight="1" x14ac:dyDescent="0.2">
      <c r="A3" s="953" t="s">
        <v>115</v>
      </c>
      <c r="B3" s="953"/>
      <c r="C3" s="953"/>
      <c r="D3" s="958" t="s">
        <v>304</v>
      </c>
      <c r="E3" s="958"/>
      <c r="F3" s="959"/>
      <c r="G3" s="959"/>
      <c r="H3" s="602"/>
      <c r="I3" s="953" t="s">
        <v>661</v>
      </c>
      <c r="J3" s="953"/>
      <c r="K3" s="953"/>
      <c r="L3" s="953"/>
      <c r="M3" s="953"/>
      <c r="N3" s="941" t="s">
        <v>1329</v>
      </c>
      <c r="O3" s="941"/>
      <c r="P3" s="941"/>
      <c r="T3" s="330"/>
      <c r="U3" s="326"/>
    </row>
    <row r="4" spans="1:21" s="12" customFormat="1" ht="17.25" customHeight="1" x14ac:dyDescent="0.2">
      <c r="A4" s="940" t="s">
        <v>105</v>
      </c>
      <c r="B4" s="940"/>
      <c r="C4" s="940"/>
      <c r="D4" s="957" t="s">
        <v>687</v>
      </c>
      <c r="E4" s="957"/>
      <c r="F4" s="631"/>
      <c r="G4" s="603"/>
      <c r="H4" s="603"/>
      <c r="I4" s="603"/>
      <c r="J4" s="603"/>
      <c r="K4" s="603"/>
      <c r="L4" s="604"/>
      <c r="M4" s="423" t="s">
        <v>5</v>
      </c>
      <c r="N4" s="931" t="s">
        <v>1157</v>
      </c>
      <c r="O4" s="931"/>
      <c r="P4" s="931"/>
      <c r="T4" s="330"/>
      <c r="U4" s="326"/>
    </row>
    <row r="5" spans="1:21" s="10" customFormat="1" ht="24.75" customHeight="1" x14ac:dyDescent="0.2">
      <c r="A5" s="13"/>
      <c r="B5" s="13"/>
      <c r="C5" s="14"/>
      <c r="D5" s="15"/>
      <c r="E5" s="16"/>
      <c r="F5" s="185"/>
      <c r="G5" s="16"/>
      <c r="H5" s="16"/>
      <c r="I5" s="13"/>
      <c r="J5" s="13"/>
      <c r="K5" s="13"/>
      <c r="L5" s="17"/>
      <c r="M5" s="18"/>
      <c r="N5" s="929">
        <v>41794.796093055556</v>
      </c>
      <c r="O5" s="929"/>
      <c r="P5" s="929"/>
      <c r="T5" s="330"/>
      <c r="U5" s="326"/>
    </row>
    <row r="6" spans="1:21" s="19" customFormat="1" ht="26.25" customHeight="1" x14ac:dyDescent="0.2">
      <c r="A6" s="962" t="s">
        <v>11</v>
      </c>
      <c r="B6" s="963" t="s">
        <v>100</v>
      </c>
      <c r="C6" s="968" t="s">
        <v>1097</v>
      </c>
      <c r="D6" s="969" t="s">
        <v>13</v>
      </c>
      <c r="E6" s="969" t="s">
        <v>938</v>
      </c>
      <c r="F6" s="967" t="s">
        <v>14</v>
      </c>
      <c r="G6" s="965" t="s">
        <v>301</v>
      </c>
      <c r="H6" s="636"/>
      <c r="I6" s="637" t="s">
        <v>15</v>
      </c>
      <c r="J6" s="638"/>
      <c r="K6" s="638"/>
      <c r="L6" s="638"/>
      <c r="M6" s="638"/>
      <c r="N6" s="638"/>
      <c r="O6" s="638"/>
      <c r="P6" s="639"/>
      <c r="T6" s="331"/>
      <c r="U6" s="327"/>
    </row>
    <row r="7" spans="1:21" ht="33" customHeight="1" x14ac:dyDescent="0.2">
      <c r="A7" s="962"/>
      <c r="B7" s="964"/>
      <c r="C7" s="968"/>
      <c r="D7" s="969"/>
      <c r="E7" s="969"/>
      <c r="F7" s="967"/>
      <c r="G7" s="966"/>
      <c r="H7" s="640"/>
      <c r="I7" s="198" t="s">
        <v>11</v>
      </c>
      <c r="J7" s="198" t="s">
        <v>101</v>
      </c>
      <c r="K7" s="198" t="s">
        <v>100</v>
      </c>
      <c r="L7" s="199" t="s">
        <v>12</v>
      </c>
      <c r="M7" s="200" t="s">
        <v>13</v>
      </c>
      <c r="N7" s="200" t="s">
        <v>938</v>
      </c>
      <c r="O7" s="201" t="s">
        <v>14</v>
      </c>
      <c r="P7" s="198" t="s">
        <v>27</v>
      </c>
    </row>
    <row r="8" spans="1:21" s="616" customFormat="1" ht="49.5" customHeight="1" x14ac:dyDescent="0.2">
      <c r="A8" s="657">
        <v>1</v>
      </c>
      <c r="B8" s="657">
        <v>382</v>
      </c>
      <c r="C8" s="658">
        <v>32937</v>
      </c>
      <c r="D8" s="659" t="s">
        <v>957</v>
      </c>
      <c r="E8" s="660" t="s">
        <v>955</v>
      </c>
      <c r="F8" s="670">
        <v>34377</v>
      </c>
      <c r="G8" s="662">
        <v>8</v>
      </c>
      <c r="I8" s="657">
        <v>1</v>
      </c>
      <c r="J8" s="664" t="s">
        <v>305</v>
      </c>
      <c r="K8" s="665">
        <v>512</v>
      </c>
      <c r="L8" s="658">
        <v>34335</v>
      </c>
      <c r="M8" s="666" t="s">
        <v>1102</v>
      </c>
      <c r="N8" s="666" t="s">
        <v>1099</v>
      </c>
      <c r="O8" s="670">
        <v>35369</v>
      </c>
      <c r="P8" s="665">
        <v>5</v>
      </c>
      <c r="T8" s="629"/>
      <c r="U8" s="630"/>
    </row>
    <row r="9" spans="1:21" s="616" customFormat="1" ht="49.5" customHeight="1" x14ac:dyDescent="0.2">
      <c r="A9" s="657">
        <v>2</v>
      </c>
      <c r="B9" s="657">
        <v>401</v>
      </c>
      <c r="C9" s="658">
        <v>33851</v>
      </c>
      <c r="D9" s="659" t="s">
        <v>983</v>
      </c>
      <c r="E9" s="660" t="s">
        <v>981</v>
      </c>
      <c r="F9" s="670">
        <v>34727</v>
      </c>
      <c r="G9" s="662">
        <v>7</v>
      </c>
      <c r="I9" s="657">
        <v>2</v>
      </c>
      <c r="J9" s="664" t="s">
        <v>306</v>
      </c>
      <c r="K9" s="665">
        <v>440</v>
      </c>
      <c r="L9" s="658">
        <v>35796</v>
      </c>
      <c r="M9" s="666" t="s">
        <v>1007</v>
      </c>
      <c r="N9" s="666" t="s">
        <v>1004</v>
      </c>
      <c r="O9" s="670">
        <v>40296</v>
      </c>
      <c r="P9" s="665">
        <v>7</v>
      </c>
      <c r="T9" s="629"/>
      <c r="U9" s="630"/>
    </row>
    <row r="10" spans="1:21" s="616" customFormat="1" ht="49.5" customHeight="1" x14ac:dyDescent="0.2">
      <c r="A10" s="657">
        <v>3</v>
      </c>
      <c r="B10" s="657">
        <v>490</v>
      </c>
      <c r="C10" s="658">
        <v>33425</v>
      </c>
      <c r="D10" s="659" t="s">
        <v>1121</v>
      </c>
      <c r="E10" s="660" t="s">
        <v>1118</v>
      </c>
      <c r="F10" s="670">
        <v>34750</v>
      </c>
      <c r="G10" s="662">
        <v>6</v>
      </c>
      <c r="I10" s="657">
        <v>3</v>
      </c>
      <c r="J10" s="664" t="s">
        <v>307</v>
      </c>
      <c r="K10" s="665">
        <v>423</v>
      </c>
      <c r="L10" s="658">
        <v>33317</v>
      </c>
      <c r="M10" s="666" t="s">
        <v>1082</v>
      </c>
      <c r="N10" s="666" t="s">
        <v>1002</v>
      </c>
      <c r="O10" s="670">
        <v>35038</v>
      </c>
      <c r="P10" s="665">
        <v>4</v>
      </c>
      <c r="T10" s="629"/>
      <c r="U10" s="630"/>
    </row>
    <row r="11" spans="1:21" s="616" customFormat="1" ht="49.5" customHeight="1" x14ac:dyDescent="0.2">
      <c r="A11" s="657">
        <v>4</v>
      </c>
      <c r="B11" s="657">
        <v>423</v>
      </c>
      <c r="C11" s="658">
        <v>33317</v>
      </c>
      <c r="D11" s="659" t="s">
        <v>1082</v>
      </c>
      <c r="E11" s="660" t="s">
        <v>1002</v>
      </c>
      <c r="F11" s="670">
        <v>35038</v>
      </c>
      <c r="G11" s="662">
        <v>5</v>
      </c>
      <c r="I11" s="657">
        <v>4</v>
      </c>
      <c r="J11" s="664" t="s">
        <v>308</v>
      </c>
      <c r="K11" s="665">
        <v>382</v>
      </c>
      <c r="L11" s="658">
        <v>32937</v>
      </c>
      <c r="M11" s="666" t="s">
        <v>957</v>
      </c>
      <c r="N11" s="666" t="s">
        <v>955</v>
      </c>
      <c r="O11" s="670">
        <v>34377</v>
      </c>
      <c r="P11" s="665">
        <v>1</v>
      </c>
      <c r="T11" s="629"/>
      <c r="U11" s="630"/>
    </row>
    <row r="12" spans="1:21" s="616" customFormat="1" ht="49.5" customHeight="1" x14ac:dyDescent="0.2">
      <c r="A12" s="657">
        <v>5</v>
      </c>
      <c r="B12" s="657">
        <v>512</v>
      </c>
      <c r="C12" s="658">
        <v>34335</v>
      </c>
      <c r="D12" s="659" t="s">
        <v>1102</v>
      </c>
      <c r="E12" s="660" t="s">
        <v>1099</v>
      </c>
      <c r="F12" s="670">
        <v>35369</v>
      </c>
      <c r="G12" s="662">
        <v>4</v>
      </c>
      <c r="I12" s="657">
        <v>5</v>
      </c>
      <c r="J12" s="664" t="s">
        <v>309</v>
      </c>
      <c r="K12" s="665">
        <v>401</v>
      </c>
      <c r="L12" s="658">
        <v>33851</v>
      </c>
      <c r="M12" s="666" t="s">
        <v>983</v>
      </c>
      <c r="N12" s="666" t="s">
        <v>981</v>
      </c>
      <c r="O12" s="670">
        <v>34727</v>
      </c>
      <c r="P12" s="665">
        <v>2</v>
      </c>
      <c r="T12" s="629"/>
      <c r="U12" s="630"/>
    </row>
    <row r="13" spans="1:21" s="616" customFormat="1" ht="49.5" customHeight="1" x14ac:dyDescent="0.2">
      <c r="A13" s="657">
        <v>6</v>
      </c>
      <c r="B13" s="657">
        <v>456</v>
      </c>
      <c r="C13" s="658">
        <v>34724</v>
      </c>
      <c r="D13" s="659" t="s">
        <v>1022</v>
      </c>
      <c r="E13" s="660" t="s">
        <v>1115</v>
      </c>
      <c r="F13" s="670">
        <v>35525</v>
      </c>
      <c r="G13" s="662">
        <v>3</v>
      </c>
      <c r="I13" s="657">
        <v>6</v>
      </c>
      <c r="J13" s="664" t="s">
        <v>310</v>
      </c>
      <c r="K13" s="665">
        <v>456</v>
      </c>
      <c r="L13" s="658">
        <v>34724</v>
      </c>
      <c r="M13" s="666" t="s">
        <v>1022</v>
      </c>
      <c r="N13" s="666" t="s">
        <v>1115</v>
      </c>
      <c r="O13" s="670">
        <v>35525</v>
      </c>
      <c r="P13" s="665">
        <v>6</v>
      </c>
      <c r="T13" s="629"/>
      <c r="U13" s="630"/>
    </row>
    <row r="14" spans="1:21" s="616" customFormat="1" ht="49.5" customHeight="1" x14ac:dyDescent="0.2">
      <c r="A14" s="657">
        <v>7</v>
      </c>
      <c r="B14" s="657">
        <v>440</v>
      </c>
      <c r="C14" s="658">
        <v>35796</v>
      </c>
      <c r="D14" s="659" t="s">
        <v>1007</v>
      </c>
      <c r="E14" s="660" t="s">
        <v>1004</v>
      </c>
      <c r="F14" s="670">
        <v>40296</v>
      </c>
      <c r="G14" s="662">
        <v>2</v>
      </c>
      <c r="I14" s="657">
        <v>7</v>
      </c>
      <c r="J14" s="664" t="s">
        <v>311</v>
      </c>
      <c r="K14" s="665">
        <v>490</v>
      </c>
      <c r="L14" s="658">
        <v>33425</v>
      </c>
      <c r="M14" s="666" t="s">
        <v>1121</v>
      </c>
      <c r="N14" s="666" t="s">
        <v>1118</v>
      </c>
      <c r="O14" s="670">
        <v>34750</v>
      </c>
      <c r="P14" s="665">
        <v>3</v>
      </c>
      <c r="T14" s="629"/>
      <c r="U14" s="630"/>
    </row>
    <row r="15" spans="1:21" s="616" customFormat="1" ht="49.5" customHeight="1" x14ac:dyDescent="0.2">
      <c r="A15" s="657">
        <v>8</v>
      </c>
      <c r="B15" s="657">
        <v>470</v>
      </c>
      <c r="C15" s="658">
        <v>35431</v>
      </c>
      <c r="D15" s="659" t="s">
        <v>1035</v>
      </c>
      <c r="E15" s="660" t="s">
        <v>1033</v>
      </c>
      <c r="F15" s="670">
        <v>41540</v>
      </c>
      <c r="G15" s="662">
        <v>1</v>
      </c>
      <c r="I15" s="657">
        <v>8</v>
      </c>
      <c r="J15" s="664" t="s">
        <v>312</v>
      </c>
      <c r="K15" s="665">
        <v>470</v>
      </c>
      <c r="L15" s="658">
        <v>35431</v>
      </c>
      <c r="M15" s="666" t="s">
        <v>1035</v>
      </c>
      <c r="N15" s="666" t="s">
        <v>1033</v>
      </c>
      <c r="O15" s="670">
        <v>41540</v>
      </c>
      <c r="P15" s="665">
        <v>8</v>
      </c>
      <c r="T15" s="629"/>
      <c r="U15" s="630"/>
    </row>
    <row r="16" spans="1:21" s="616" customFormat="1" ht="49.5" customHeight="1" x14ac:dyDescent="0.2">
      <c r="A16" s="74"/>
      <c r="B16" s="74"/>
      <c r="C16" s="120"/>
      <c r="D16" s="615"/>
      <c r="E16" s="179"/>
      <c r="F16" s="186"/>
      <c r="G16" s="359"/>
      <c r="I16" s="657">
        <v>9</v>
      </c>
      <c r="J16" s="664" t="s">
        <v>313</v>
      </c>
      <c r="K16" s="665" t="s">
        <v>1311</v>
      </c>
      <c r="L16" s="658" t="s">
        <v>1311</v>
      </c>
      <c r="M16" s="666" t="s">
        <v>1311</v>
      </c>
      <c r="N16" s="666" t="s">
        <v>1311</v>
      </c>
      <c r="O16" s="670"/>
      <c r="P16" s="665"/>
      <c r="T16" s="629"/>
      <c r="U16" s="630"/>
    </row>
    <row r="17" spans="1:21" s="616" customFormat="1" ht="49.5" customHeight="1" x14ac:dyDescent="0.2">
      <c r="A17" s="74"/>
      <c r="B17" s="74"/>
      <c r="C17" s="120"/>
      <c r="D17" s="615"/>
      <c r="E17" s="179"/>
      <c r="F17" s="186"/>
      <c r="G17" s="359"/>
      <c r="I17" s="657">
        <v>10</v>
      </c>
      <c r="J17" s="664" t="s">
        <v>314</v>
      </c>
      <c r="K17" s="665" t="s">
        <v>1311</v>
      </c>
      <c r="L17" s="658" t="s">
        <v>1311</v>
      </c>
      <c r="M17" s="666" t="s">
        <v>1311</v>
      </c>
      <c r="N17" s="666" t="s">
        <v>1311</v>
      </c>
      <c r="O17" s="670"/>
      <c r="P17" s="665"/>
      <c r="T17" s="629"/>
      <c r="U17" s="630"/>
    </row>
    <row r="18" spans="1:21" s="616" customFormat="1" ht="49.5" customHeight="1" x14ac:dyDescent="0.2">
      <c r="A18" s="74"/>
      <c r="B18" s="74"/>
      <c r="C18" s="120"/>
      <c r="D18" s="615"/>
      <c r="E18" s="179"/>
      <c r="F18" s="186"/>
      <c r="G18" s="359"/>
      <c r="I18" s="657">
        <v>11</v>
      </c>
      <c r="J18" s="664" t="s">
        <v>315</v>
      </c>
      <c r="K18" s="665" t="s">
        <v>1311</v>
      </c>
      <c r="L18" s="658" t="s">
        <v>1311</v>
      </c>
      <c r="M18" s="666" t="s">
        <v>1311</v>
      </c>
      <c r="N18" s="666" t="s">
        <v>1311</v>
      </c>
      <c r="O18" s="670"/>
      <c r="P18" s="665"/>
      <c r="T18" s="629"/>
      <c r="U18" s="630"/>
    </row>
    <row r="19" spans="1:21" s="616" customFormat="1" ht="49.5" customHeight="1" x14ac:dyDescent="0.2">
      <c r="A19" s="74"/>
      <c r="B19" s="74"/>
      <c r="C19" s="120"/>
      <c r="D19" s="615"/>
      <c r="E19" s="179"/>
      <c r="F19" s="186"/>
      <c r="G19" s="359"/>
      <c r="I19" s="657">
        <v>12</v>
      </c>
      <c r="J19" s="664" t="s">
        <v>316</v>
      </c>
      <c r="K19" s="665" t="s">
        <v>1311</v>
      </c>
      <c r="L19" s="658" t="s">
        <v>1311</v>
      </c>
      <c r="M19" s="666" t="s">
        <v>1311</v>
      </c>
      <c r="N19" s="666" t="s">
        <v>1311</v>
      </c>
      <c r="O19" s="670"/>
      <c r="P19" s="665"/>
      <c r="T19" s="629"/>
      <c r="U19" s="630"/>
    </row>
    <row r="20" spans="1:21" s="19" customFormat="1" ht="49.5" customHeight="1" x14ac:dyDescent="0.2">
      <c r="A20" s="23"/>
      <c r="B20" s="23"/>
      <c r="C20" s="26"/>
      <c r="D20" s="357"/>
      <c r="E20" s="358"/>
      <c r="F20" s="182"/>
      <c r="G20" s="360"/>
      <c r="H20" s="22"/>
      <c r="I20" s="350" t="s">
        <v>16</v>
      </c>
      <c r="J20" s="351"/>
      <c r="K20" s="351"/>
      <c r="L20" s="351"/>
      <c r="M20" s="351"/>
      <c r="N20" s="351"/>
      <c r="O20" s="351"/>
      <c r="P20" s="352"/>
      <c r="T20" s="331"/>
      <c r="U20" s="327"/>
    </row>
    <row r="21" spans="1:21" s="19" customFormat="1" ht="49.5" customHeight="1" x14ac:dyDescent="0.2">
      <c r="A21" s="23"/>
      <c r="B21" s="23"/>
      <c r="C21" s="26"/>
      <c r="D21" s="357"/>
      <c r="E21" s="358"/>
      <c r="F21" s="182"/>
      <c r="G21" s="360"/>
      <c r="H21" s="22"/>
      <c r="I21" s="51" t="s">
        <v>11</v>
      </c>
      <c r="J21" s="51" t="s">
        <v>101</v>
      </c>
      <c r="K21" s="51" t="s">
        <v>100</v>
      </c>
      <c r="L21" s="122" t="s">
        <v>12</v>
      </c>
      <c r="M21" s="123" t="s">
        <v>13</v>
      </c>
      <c r="N21" s="123" t="s">
        <v>938</v>
      </c>
      <c r="O21" s="181" t="s">
        <v>14</v>
      </c>
      <c r="P21" s="51" t="s">
        <v>27</v>
      </c>
      <c r="T21" s="331"/>
      <c r="U21" s="327"/>
    </row>
    <row r="22" spans="1:21" s="19" customFormat="1" ht="49.5" customHeight="1" x14ac:dyDescent="0.2">
      <c r="A22" s="23"/>
      <c r="B22" s="23"/>
      <c r="C22" s="26"/>
      <c r="D22" s="357"/>
      <c r="E22" s="358"/>
      <c r="F22" s="182"/>
      <c r="G22" s="360"/>
      <c r="H22" s="22"/>
      <c r="I22" s="23">
        <v>1</v>
      </c>
      <c r="J22" s="24" t="s">
        <v>317</v>
      </c>
      <c r="K22" s="25" t="s">
        <v>1311</v>
      </c>
      <c r="L22" s="26" t="s">
        <v>1311</v>
      </c>
      <c r="M22" s="52" t="s">
        <v>1311</v>
      </c>
      <c r="N22" s="52" t="s">
        <v>1311</v>
      </c>
      <c r="O22" s="182"/>
      <c r="P22" s="25"/>
      <c r="T22" s="331"/>
      <c r="U22" s="327"/>
    </row>
    <row r="23" spans="1:21" s="19" customFormat="1" ht="49.5" customHeight="1" x14ac:dyDescent="0.2">
      <c r="A23" s="23"/>
      <c r="B23" s="23"/>
      <c r="C23" s="26"/>
      <c r="D23" s="357"/>
      <c r="E23" s="358"/>
      <c r="F23" s="182"/>
      <c r="G23" s="360"/>
      <c r="H23" s="22"/>
      <c r="I23" s="23">
        <v>2</v>
      </c>
      <c r="J23" s="24" t="s">
        <v>318</v>
      </c>
      <c r="K23" s="25" t="s">
        <v>1311</v>
      </c>
      <c r="L23" s="26" t="s">
        <v>1311</v>
      </c>
      <c r="M23" s="52" t="s">
        <v>1311</v>
      </c>
      <c r="N23" s="52" t="s">
        <v>1311</v>
      </c>
      <c r="O23" s="182"/>
      <c r="P23" s="25"/>
      <c r="T23" s="331"/>
      <c r="U23" s="327"/>
    </row>
    <row r="24" spans="1:21" s="19" customFormat="1" ht="49.5" customHeight="1" x14ac:dyDescent="0.2">
      <c r="A24" s="23"/>
      <c r="B24" s="23"/>
      <c r="C24" s="26"/>
      <c r="D24" s="357"/>
      <c r="E24" s="358"/>
      <c r="F24" s="182"/>
      <c r="G24" s="360"/>
      <c r="H24" s="22"/>
      <c r="I24" s="23">
        <v>3</v>
      </c>
      <c r="J24" s="24" t="s">
        <v>319</v>
      </c>
      <c r="K24" s="25" t="s">
        <v>1311</v>
      </c>
      <c r="L24" s="26" t="s">
        <v>1311</v>
      </c>
      <c r="M24" s="52" t="s">
        <v>1311</v>
      </c>
      <c r="N24" s="52" t="s">
        <v>1311</v>
      </c>
      <c r="O24" s="182"/>
      <c r="P24" s="25"/>
      <c r="T24" s="331"/>
      <c r="U24" s="327"/>
    </row>
    <row r="25" spans="1:21" s="19" customFormat="1" ht="49.5" customHeight="1" x14ac:dyDescent="0.2">
      <c r="A25" s="23"/>
      <c r="B25" s="23"/>
      <c r="C25" s="26"/>
      <c r="D25" s="357"/>
      <c r="E25" s="358"/>
      <c r="F25" s="182"/>
      <c r="G25" s="360"/>
      <c r="H25" s="22"/>
      <c r="I25" s="23">
        <v>4</v>
      </c>
      <c r="J25" s="24" t="s">
        <v>320</v>
      </c>
      <c r="K25" s="25" t="s">
        <v>1311</v>
      </c>
      <c r="L25" s="26" t="s">
        <v>1311</v>
      </c>
      <c r="M25" s="52" t="s">
        <v>1311</v>
      </c>
      <c r="N25" s="52" t="s">
        <v>1311</v>
      </c>
      <c r="O25" s="182"/>
      <c r="P25" s="25"/>
      <c r="T25" s="331"/>
      <c r="U25" s="327"/>
    </row>
    <row r="26" spans="1:21" s="19" customFormat="1" ht="49.5" customHeight="1" x14ac:dyDescent="0.2">
      <c r="A26" s="23"/>
      <c r="B26" s="23"/>
      <c r="C26" s="26"/>
      <c r="D26" s="357"/>
      <c r="E26" s="358"/>
      <c r="F26" s="182"/>
      <c r="G26" s="360"/>
      <c r="H26" s="22"/>
      <c r="I26" s="23">
        <v>5</v>
      </c>
      <c r="J26" s="24" t="s">
        <v>321</v>
      </c>
      <c r="K26" s="25" t="s">
        <v>1311</v>
      </c>
      <c r="L26" s="26" t="s">
        <v>1311</v>
      </c>
      <c r="M26" s="52" t="s">
        <v>1311</v>
      </c>
      <c r="N26" s="52" t="s">
        <v>1311</v>
      </c>
      <c r="O26" s="182"/>
      <c r="P26" s="25"/>
      <c r="T26" s="331"/>
      <c r="U26" s="327"/>
    </row>
    <row r="27" spans="1:21" s="19" customFormat="1" ht="49.5" customHeight="1" x14ac:dyDescent="0.2">
      <c r="A27" s="23"/>
      <c r="B27" s="23"/>
      <c r="C27" s="26"/>
      <c r="D27" s="357"/>
      <c r="E27" s="358"/>
      <c r="F27" s="182"/>
      <c r="G27" s="360"/>
      <c r="H27" s="22"/>
      <c r="I27" s="23">
        <v>6</v>
      </c>
      <c r="J27" s="24" t="s">
        <v>322</v>
      </c>
      <c r="K27" s="25" t="s">
        <v>1311</v>
      </c>
      <c r="L27" s="26" t="s">
        <v>1311</v>
      </c>
      <c r="M27" s="52" t="s">
        <v>1311</v>
      </c>
      <c r="N27" s="52" t="s">
        <v>1311</v>
      </c>
      <c r="O27" s="182"/>
      <c r="P27" s="25"/>
      <c r="T27" s="331"/>
      <c r="U27" s="327"/>
    </row>
    <row r="28" spans="1:21" s="19" customFormat="1" ht="49.5" customHeight="1" x14ac:dyDescent="0.2">
      <c r="A28" s="23"/>
      <c r="B28" s="23"/>
      <c r="C28" s="26"/>
      <c r="D28" s="357"/>
      <c r="E28" s="358"/>
      <c r="F28" s="182"/>
      <c r="G28" s="360"/>
      <c r="H28" s="22"/>
      <c r="I28" s="23">
        <v>7</v>
      </c>
      <c r="J28" s="24" t="s">
        <v>323</v>
      </c>
      <c r="K28" s="25" t="s">
        <v>1311</v>
      </c>
      <c r="L28" s="26" t="s">
        <v>1311</v>
      </c>
      <c r="M28" s="52" t="s">
        <v>1311</v>
      </c>
      <c r="N28" s="52" t="s">
        <v>1311</v>
      </c>
      <c r="O28" s="182"/>
      <c r="P28" s="25"/>
      <c r="T28" s="331"/>
      <c r="U28" s="327"/>
    </row>
    <row r="29" spans="1:21" s="19" customFormat="1" ht="49.5" customHeight="1" x14ac:dyDescent="0.2">
      <c r="A29" s="23"/>
      <c r="B29" s="23"/>
      <c r="C29" s="26"/>
      <c r="D29" s="357"/>
      <c r="E29" s="358"/>
      <c r="F29" s="182"/>
      <c r="G29" s="360"/>
      <c r="H29" s="22"/>
      <c r="I29" s="23">
        <v>8</v>
      </c>
      <c r="J29" s="24" t="s">
        <v>324</v>
      </c>
      <c r="K29" s="25" t="s">
        <v>1311</v>
      </c>
      <c r="L29" s="26" t="s">
        <v>1311</v>
      </c>
      <c r="M29" s="52" t="s">
        <v>1311</v>
      </c>
      <c r="N29" s="52" t="s">
        <v>1311</v>
      </c>
      <c r="O29" s="182"/>
      <c r="P29" s="25"/>
      <c r="T29" s="331"/>
      <c r="U29" s="327"/>
    </row>
    <row r="30" spans="1:21" s="19" customFormat="1" ht="49.5" customHeight="1" x14ac:dyDescent="0.2">
      <c r="A30" s="23"/>
      <c r="B30" s="23"/>
      <c r="C30" s="26"/>
      <c r="D30" s="357"/>
      <c r="E30" s="358"/>
      <c r="F30" s="182"/>
      <c r="G30" s="360"/>
      <c r="H30" s="22"/>
      <c r="I30" s="23">
        <v>9</v>
      </c>
      <c r="J30" s="24" t="s">
        <v>325</v>
      </c>
      <c r="K30" s="25" t="s">
        <v>1311</v>
      </c>
      <c r="L30" s="26" t="s">
        <v>1311</v>
      </c>
      <c r="M30" s="52" t="s">
        <v>1311</v>
      </c>
      <c r="N30" s="52" t="s">
        <v>1311</v>
      </c>
      <c r="O30" s="182"/>
      <c r="P30" s="25"/>
      <c r="T30" s="331"/>
      <c r="U30" s="327"/>
    </row>
    <row r="31" spans="1:21" s="19" customFormat="1" ht="49.5" customHeight="1" x14ac:dyDescent="0.2">
      <c r="A31" s="23"/>
      <c r="B31" s="23"/>
      <c r="C31" s="26"/>
      <c r="D31" s="357"/>
      <c r="E31" s="358"/>
      <c r="F31" s="182"/>
      <c r="G31" s="360"/>
      <c r="H31" s="22"/>
      <c r="I31" s="23">
        <v>10</v>
      </c>
      <c r="J31" s="24" t="s">
        <v>326</v>
      </c>
      <c r="K31" s="25" t="s">
        <v>1311</v>
      </c>
      <c r="L31" s="26" t="s">
        <v>1311</v>
      </c>
      <c r="M31" s="52" t="s">
        <v>1311</v>
      </c>
      <c r="N31" s="52" t="s">
        <v>1311</v>
      </c>
      <c r="O31" s="182"/>
      <c r="P31" s="25"/>
      <c r="T31" s="331"/>
      <c r="U31" s="327"/>
    </row>
    <row r="32" spans="1:21" s="19" customFormat="1" ht="49.5" customHeight="1" x14ac:dyDescent="0.2">
      <c r="A32" s="23"/>
      <c r="B32" s="23"/>
      <c r="C32" s="26"/>
      <c r="D32" s="357"/>
      <c r="E32" s="358"/>
      <c r="F32" s="182"/>
      <c r="G32" s="360"/>
      <c r="H32" s="22"/>
      <c r="I32" s="23">
        <v>11</v>
      </c>
      <c r="J32" s="24" t="s">
        <v>327</v>
      </c>
      <c r="K32" s="25" t="s">
        <v>1311</v>
      </c>
      <c r="L32" s="26" t="s">
        <v>1311</v>
      </c>
      <c r="M32" s="52" t="s">
        <v>1311</v>
      </c>
      <c r="N32" s="52" t="s">
        <v>1311</v>
      </c>
      <c r="O32" s="182"/>
      <c r="P32" s="25"/>
      <c r="T32" s="331"/>
      <c r="U32" s="327"/>
    </row>
    <row r="33" spans="1:21" s="19" customFormat="1" ht="49.5" customHeight="1" x14ac:dyDescent="0.2">
      <c r="A33" s="23"/>
      <c r="B33" s="23"/>
      <c r="C33" s="26"/>
      <c r="D33" s="357"/>
      <c r="E33" s="358"/>
      <c r="F33" s="182"/>
      <c r="G33" s="360"/>
      <c r="H33" s="22"/>
      <c r="I33" s="23">
        <v>12</v>
      </c>
      <c r="J33" s="24" t="s">
        <v>328</v>
      </c>
      <c r="K33" s="25" t="s">
        <v>1311</v>
      </c>
      <c r="L33" s="26" t="s">
        <v>1311</v>
      </c>
      <c r="M33" s="52" t="s">
        <v>1311</v>
      </c>
      <c r="N33" s="52" t="s">
        <v>1311</v>
      </c>
      <c r="O33" s="182"/>
      <c r="P33" s="25"/>
      <c r="T33" s="331"/>
      <c r="U33" s="327"/>
    </row>
    <row r="34" spans="1:21" s="19" customFormat="1" ht="24.75" hidden="1" customHeight="1" x14ac:dyDescent="0.2">
      <c r="A34" s="23">
        <v>27</v>
      </c>
      <c r="B34" s="23"/>
      <c r="C34" s="26"/>
      <c r="D34" s="357"/>
      <c r="E34" s="358"/>
      <c r="F34" s="182"/>
      <c r="G34" s="360"/>
      <c r="H34" s="22"/>
      <c r="I34" s="350" t="s">
        <v>17</v>
      </c>
      <c r="J34" s="351"/>
      <c r="K34" s="351"/>
      <c r="L34" s="351"/>
      <c r="M34" s="351"/>
      <c r="N34" s="351"/>
      <c r="O34" s="351"/>
      <c r="P34" s="352"/>
      <c r="T34" s="331"/>
      <c r="U34" s="327"/>
    </row>
    <row r="35" spans="1:21" s="19" customFormat="1" ht="24.75" hidden="1" customHeight="1" x14ac:dyDescent="0.2">
      <c r="A35" s="23">
        <v>28</v>
      </c>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75" hidden="1" customHeight="1" x14ac:dyDescent="0.2">
      <c r="A36" s="23">
        <v>29</v>
      </c>
      <c r="B36" s="23"/>
      <c r="C36" s="26"/>
      <c r="D36" s="357"/>
      <c r="E36" s="358"/>
      <c r="F36" s="182"/>
      <c r="G36" s="360"/>
      <c r="H36" s="22"/>
      <c r="I36" s="23">
        <v>1</v>
      </c>
      <c r="J36" s="24" t="s">
        <v>329</v>
      </c>
      <c r="K36" s="25" t="s">
        <v>1311</v>
      </c>
      <c r="L36" s="26" t="s">
        <v>1311</v>
      </c>
      <c r="M36" s="52" t="s">
        <v>1311</v>
      </c>
      <c r="N36" s="52" t="s">
        <v>1311</v>
      </c>
      <c r="O36" s="182"/>
      <c r="P36" s="25"/>
      <c r="T36" s="331"/>
      <c r="U36" s="327"/>
    </row>
    <row r="37" spans="1:21" s="19" customFormat="1" ht="24.75" hidden="1" customHeight="1" x14ac:dyDescent="0.2">
      <c r="A37" s="23">
        <v>30</v>
      </c>
      <c r="B37" s="23"/>
      <c r="C37" s="26"/>
      <c r="D37" s="357"/>
      <c r="E37" s="358"/>
      <c r="F37" s="182"/>
      <c r="G37" s="360"/>
      <c r="H37" s="22"/>
      <c r="I37" s="23">
        <v>2</v>
      </c>
      <c r="J37" s="24" t="s">
        <v>330</v>
      </c>
      <c r="K37" s="25" t="s">
        <v>1311</v>
      </c>
      <c r="L37" s="26" t="s">
        <v>1311</v>
      </c>
      <c r="M37" s="52" t="s">
        <v>1311</v>
      </c>
      <c r="N37" s="52" t="s">
        <v>1311</v>
      </c>
      <c r="O37" s="182"/>
      <c r="P37" s="25"/>
      <c r="T37" s="331"/>
      <c r="U37" s="327"/>
    </row>
    <row r="38" spans="1:21" s="19" customFormat="1" ht="24.75" hidden="1" customHeight="1" x14ac:dyDescent="0.2">
      <c r="A38" s="23">
        <v>31</v>
      </c>
      <c r="B38" s="23"/>
      <c r="C38" s="26"/>
      <c r="D38" s="357"/>
      <c r="E38" s="358"/>
      <c r="F38" s="182"/>
      <c r="G38" s="360"/>
      <c r="H38" s="22"/>
      <c r="I38" s="23">
        <v>3</v>
      </c>
      <c r="J38" s="24" t="s">
        <v>331</v>
      </c>
      <c r="K38" s="25" t="s">
        <v>1311</v>
      </c>
      <c r="L38" s="26" t="s">
        <v>1311</v>
      </c>
      <c r="M38" s="52" t="s">
        <v>1311</v>
      </c>
      <c r="N38" s="52" t="s">
        <v>1311</v>
      </c>
      <c r="O38" s="182"/>
      <c r="P38" s="25"/>
      <c r="T38" s="331"/>
      <c r="U38" s="327"/>
    </row>
    <row r="39" spans="1:21" s="19" customFormat="1" ht="24.75" hidden="1" customHeight="1" x14ac:dyDescent="0.2">
      <c r="A39" s="23">
        <v>32</v>
      </c>
      <c r="B39" s="23"/>
      <c r="C39" s="26"/>
      <c r="D39" s="357"/>
      <c r="E39" s="358"/>
      <c r="F39" s="182"/>
      <c r="G39" s="360"/>
      <c r="H39" s="22"/>
      <c r="I39" s="23">
        <v>4</v>
      </c>
      <c r="J39" s="24" t="s">
        <v>332</v>
      </c>
      <c r="K39" s="25" t="s">
        <v>1311</v>
      </c>
      <c r="L39" s="26" t="s">
        <v>1311</v>
      </c>
      <c r="M39" s="52" t="s">
        <v>1311</v>
      </c>
      <c r="N39" s="52" t="s">
        <v>1311</v>
      </c>
      <c r="O39" s="182"/>
      <c r="P39" s="25"/>
      <c r="T39" s="331"/>
      <c r="U39" s="327"/>
    </row>
    <row r="40" spans="1:21" s="19" customFormat="1" ht="24.75" hidden="1" customHeight="1" x14ac:dyDescent="0.2">
      <c r="A40" s="23">
        <v>33</v>
      </c>
      <c r="B40" s="23"/>
      <c r="C40" s="26"/>
      <c r="D40" s="357"/>
      <c r="E40" s="358"/>
      <c r="F40" s="182"/>
      <c r="G40" s="360"/>
      <c r="H40" s="22"/>
      <c r="I40" s="23">
        <v>5</v>
      </c>
      <c r="J40" s="24" t="s">
        <v>333</v>
      </c>
      <c r="K40" s="25" t="s">
        <v>1311</v>
      </c>
      <c r="L40" s="26" t="s">
        <v>1311</v>
      </c>
      <c r="M40" s="52" t="s">
        <v>1311</v>
      </c>
      <c r="N40" s="52" t="s">
        <v>1311</v>
      </c>
      <c r="O40" s="182"/>
      <c r="P40" s="25"/>
      <c r="T40" s="331"/>
      <c r="U40" s="327"/>
    </row>
    <row r="41" spans="1:21" s="19" customFormat="1" ht="24.75" hidden="1" customHeight="1" x14ac:dyDescent="0.2">
      <c r="A41" s="23">
        <v>34</v>
      </c>
      <c r="B41" s="23"/>
      <c r="C41" s="26"/>
      <c r="D41" s="357"/>
      <c r="E41" s="358"/>
      <c r="F41" s="182"/>
      <c r="G41" s="360"/>
      <c r="H41" s="22"/>
      <c r="I41" s="23">
        <v>6</v>
      </c>
      <c r="J41" s="24" t="s">
        <v>334</v>
      </c>
      <c r="K41" s="25" t="s">
        <v>1311</v>
      </c>
      <c r="L41" s="26" t="s">
        <v>1311</v>
      </c>
      <c r="M41" s="52" t="s">
        <v>1311</v>
      </c>
      <c r="N41" s="52" t="s">
        <v>1311</v>
      </c>
      <c r="O41" s="182"/>
      <c r="P41" s="25"/>
      <c r="T41" s="331"/>
      <c r="U41" s="327"/>
    </row>
    <row r="42" spans="1:21" s="19" customFormat="1" ht="24.75" hidden="1" customHeight="1" x14ac:dyDescent="0.2">
      <c r="A42" s="23">
        <v>35</v>
      </c>
      <c r="B42" s="23"/>
      <c r="C42" s="26"/>
      <c r="D42" s="357"/>
      <c r="E42" s="358"/>
      <c r="F42" s="182"/>
      <c r="G42" s="360"/>
      <c r="H42" s="22"/>
      <c r="I42" s="23">
        <v>7</v>
      </c>
      <c r="J42" s="24" t="s">
        <v>335</v>
      </c>
      <c r="K42" s="25" t="s">
        <v>1311</v>
      </c>
      <c r="L42" s="26" t="s">
        <v>1311</v>
      </c>
      <c r="M42" s="52" t="s">
        <v>1311</v>
      </c>
      <c r="N42" s="52" t="s">
        <v>1311</v>
      </c>
      <c r="O42" s="182"/>
      <c r="P42" s="25"/>
      <c r="T42" s="331"/>
      <c r="U42" s="327"/>
    </row>
    <row r="43" spans="1:21" s="19" customFormat="1" ht="24.75" hidden="1" customHeight="1" x14ac:dyDescent="0.2">
      <c r="A43" s="23">
        <v>36</v>
      </c>
      <c r="B43" s="23"/>
      <c r="C43" s="26"/>
      <c r="D43" s="357"/>
      <c r="E43" s="358"/>
      <c r="F43" s="182"/>
      <c r="G43" s="360"/>
      <c r="H43" s="22"/>
      <c r="I43" s="23">
        <v>8</v>
      </c>
      <c r="J43" s="24" t="s">
        <v>336</v>
      </c>
      <c r="K43" s="25" t="s">
        <v>1311</v>
      </c>
      <c r="L43" s="26" t="s">
        <v>1311</v>
      </c>
      <c r="M43" s="52" t="s">
        <v>1311</v>
      </c>
      <c r="N43" s="52" t="s">
        <v>1311</v>
      </c>
      <c r="O43" s="182"/>
      <c r="P43" s="25"/>
      <c r="T43" s="331"/>
      <c r="U43" s="327"/>
    </row>
    <row r="44" spans="1:21" s="19" customFormat="1" ht="24.75" hidden="1" customHeight="1" x14ac:dyDescent="0.2">
      <c r="A44" s="23">
        <v>37</v>
      </c>
      <c r="B44" s="23"/>
      <c r="C44" s="26"/>
      <c r="D44" s="357"/>
      <c r="E44" s="358"/>
      <c r="F44" s="182"/>
      <c r="G44" s="360"/>
      <c r="H44" s="22"/>
      <c r="I44" s="23">
        <v>9</v>
      </c>
      <c r="J44" s="24" t="s">
        <v>337</v>
      </c>
      <c r="K44" s="25" t="s">
        <v>1311</v>
      </c>
      <c r="L44" s="26" t="s">
        <v>1311</v>
      </c>
      <c r="M44" s="52" t="s">
        <v>1311</v>
      </c>
      <c r="N44" s="52" t="s">
        <v>1311</v>
      </c>
      <c r="O44" s="182"/>
      <c r="P44" s="25"/>
      <c r="T44" s="331"/>
      <c r="U44" s="327"/>
    </row>
    <row r="45" spans="1:21" s="19" customFormat="1" ht="24.75" hidden="1" customHeight="1" x14ac:dyDescent="0.2">
      <c r="A45" s="23">
        <v>38</v>
      </c>
      <c r="B45" s="23"/>
      <c r="C45" s="26"/>
      <c r="D45" s="357"/>
      <c r="E45" s="358"/>
      <c r="F45" s="182"/>
      <c r="G45" s="360"/>
      <c r="H45" s="22"/>
      <c r="I45" s="23">
        <v>10</v>
      </c>
      <c r="J45" s="24" t="s">
        <v>338</v>
      </c>
      <c r="K45" s="25" t="s">
        <v>1311</v>
      </c>
      <c r="L45" s="26" t="s">
        <v>1311</v>
      </c>
      <c r="M45" s="52" t="s">
        <v>1311</v>
      </c>
      <c r="N45" s="52" t="s">
        <v>1311</v>
      </c>
      <c r="O45" s="182"/>
      <c r="P45" s="25"/>
      <c r="T45" s="331"/>
      <c r="U45" s="327"/>
    </row>
    <row r="46" spans="1:21" s="19" customFormat="1" ht="24.75" hidden="1" customHeight="1" x14ac:dyDescent="0.2">
      <c r="A46" s="23">
        <v>39</v>
      </c>
      <c r="B46" s="23"/>
      <c r="C46" s="26"/>
      <c r="D46" s="357"/>
      <c r="E46" s="358"/>
      <c r="F46" s="182"/>
      <c r="G46" s="360"/>
      <c r="H46" s="22"/>
      <c r="I46" s="23">
        <v>11</v>
      </c>
      <c r="J46" s="24" t="s">
        <v>339</v>
      </c>
      <c r="K46" s="25" t="s">
        <v>1311</v>
      </c>
      <c r="L46" s="26" t="s">
        <v>1311</v>
      </c>
      <c r="M46" s="52" t="s">
        <v>1311</v>
      </c>
      <c r="N46" s="52" t="s">
        <v>1311</v>
      </c>
      <c r="O46" s="182"/>
      <c r="P46" s="25"/>
      <c r="T46" s="331"/>
      <c r="U46" s="327"/>
    </row>
    <row r="47" spans="1:21" s="19" customFormat="1" ht="24.75" hidden="1" customHeight="1" x14ac:dyDescent="0.2">
      <c r="A47" s="23">
        <v>40</v>
      </c>
      <c r="B47" s="23"/>
      <c r="C47" s="26"/>
      <c r="D47" s="357"/>
      <c r="E47" s="358"/>
      <c r="F47" s="182"/>
      <c r="G47" s="360"/>
      <c r="H47" s="22"/>
      <c r="I47" s="23">
        <v>12</v>
      </c>
      <c r="J47" s="24" t="s">
        <v>340</v>
      </c>
      <c r="K47" s="25" t="s">
        <v>1311</v>
      </c>
      <c r="L47" s="26" t="s">
        <v>1311</v>
      </c>
      <c r="M47" s="52" t="s">
        <v>1311</v>
      </c>
      <c r="N47" s="52" t="s">
        <v>1311</v>
      </c>
      <c r="O47" s="182"/>
      <c r="P47" s="25"/>
      <c r="T47" s="331"/>
      <c r="U47" s="327"/>
    </row>
    <row r="48" spans="1:21" s="19" customFormat="1" ht="24.75" hidden="1" customHeight="1" x14ac:dyDescent="0.2">
      <c r="A48" s="23">
        <v>41</v>
      </c>
      <c r="B48" s="23"/>
      <c r="C48" s="26"/>
      <c r="D48" s="357"/>
      <c r="E48" s="358"/>
      <c r="F48" s="182"/>
      <c r="G48" s="360"/>
      <c r="H48" s="22"/>
      <c r="I48" s="350" t="s">
        <v>45</v>
      </c>
      <c r="J48" s="351"/>
      <c r="K48" s="351"/>
      <c r="L48" s="351"/>
      <c r="M48" s="351"/>
      <c r="N48" s="351"/>
      <c r="O48" s="351"/>
      <c r="P48" s="352"/>
      <c r="T48" s="331"/>
      <c r="U48" s="327"/>
    </row>
    <row r="49" spans="1:21" s="19" customFormat="1" ht="24.75" hidden="1" customHeight="1" x14ac:dyDescent="0.2">
      <c r="A49" s="23">
        <v>42</v>
      </c>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4.75" hidden="1" customHeight="1" x14ac:dyDescent="0.2">
      <c r="A50" s="23">
        <v>43</v>
      </c>
      <c r="B50" s="23"/>
      <c r="C50" s="26"/>
      <c r="D50" s="357"/>
      <c r="E50" s="358"/>
      <c r="F50" s="182"/>
      <c r="G50" s="360"/>
      <c r="H50" s="22"/>
      <c r="I50" s="23">
        <v>1</v>
      </c>
      <c r="J50" s="24" t="s">
        <v>341</v>
      </c>
      <c r="K50" s="25" t="s">
        <v>1311</v>
      </c>
      <c r="L50" s="26" t="s">
        <v>1311</v>
      </c>
      <c r="M50" s="52" t="s">
        <v>1311</v>
      </c>
      <c r="N50" s="52" t="s">
        <v>1311</v>
      </c>
      <c r="O50" s="182"/>
      <c r="P50" s="25"/>
      <c r="T50" s="331"/>
      <c r="U50" s="327"/>
    </row>
    <row r="51" spans="1:21" s="19" customFormat="1" ht="24.75" hidden="1" customHeight="1" x14ac:dyDescent="0.2">
      <c r="A51" s="23">
        <v>44</v>
      </c>
      <c r="B51" s="23"/>
      <c r="C51" s="26"/>
      <c r="D51" s="357"/>
      <c r="E51" s="358"/>
      <c r="F51" s="182"/>
      <c r="G51" s="360"/>
      <c r="H51" s="22"/>
      <c r="I51" s="23">
        <v>2</v>
      </c>
      <c r="J51" s="24" t="s">
        <v>342</v>
      </c>
      <c r="K51" s="25" t="s">
        <v>1311</v>
      </c>
      <c r="L51" s="26" t="s">
        <v>1311</v>
      </c>
      <c r="M51" s="52" t="s">
        <v>1311</v>
      </c>
      <c r="N51" s="52" t="s">
        <v>1311</v>
      </c>
      <c r="O51" s="182"/>
      <c r="P51" s="25"/>
      <c r="T51" s="331"/>
      <c r="U51" s="327"/>
    </row>
    <row r="52" spans="1:21" s="19" customFormat="1" ht="24.75" hidden="1" customHeight="1" x14ac:dyDescent="0.2">
      <c r="A52" s="23">
        <v>45</v>
      </c>
      <c r="B52" s="23"/>
      <c r="C52" s="26"/>
      <c r="D52" s="357"/>
      <c r="E52" s="358"/>
      <c r="F52" s="182"/>
      <c r="G52" s="360"/>
      <c r="H52" s="22"/>
      <c r="I52" s="23">
        <v>3</v>
      </c>
      <c r="J52" s="24" t="s">
        <v>343</v>
      </c>
      <c r="K52" s="25" t="s">
        <v>1311</v>
      </c>
      <c r="L52" s="26" t="s">
        <v>1311</v>
      </c>
      <c r="M52" s="52" t="s">
        <v>1311</v>
      </c>
      <c r="N52" s="52" t="s">
        <v>1311</v>
      </c>
      <c r="O52" s="182"/>
      <c r="P52" s="25"/>
      <c r="T52" s="331"/>
      <c r="U52" s="327"/>
    </row>
    <row r="53" spans="1:21" s="19" customFormat="1" ht="24.75" hidden="1" customHeight="1" x14ac:dyDescent="0.2">
      <c r="A53" s="23">
        <v>46</v>
      </c>
      <c r="B53" s="23"/>
      <c r="C53" s="26"/>
      <c r="D53" s="357"/>
      <c r="E53" s="358"/>
      <c r="F53" s="182"/>
      <c r="G53" s="360"/>
      <c r="H53" s="22"/>
      <c r="I53" s="23">
        <v>4</v>
      </c>
      <c r="J53" s="24" t="s">
        <v>344</v>
      </c>
      <c r="K53" s="25" t="s">
        <v>1311</v>
      </c>
      <c r="L53" s="26" t="s">
        <v>1311</v>
      </c>
      <c r="M53" s="52" t="s">
        <v>1311</v>
      </c>
      <c r="N53" s="52" t="s">
        <v>1311</v>
      </c>
      <c r="O53" s="182"/>
      <c r="P53" s="25"/>
      <c r="T53" s="331"/>
      <c r="U53" s="327"/>
    </row>
    <row r="54" spans="1:21" s="19" customFormat="1" ht="24.75" hidden="1" customHeight="1" x14ac:dyDescent="0.2">
      <c r="A54" s="23">
        <v>47</v>
      </c>
      <c r="B54" s="23"/>
      <c r="C54" s="26"/>
      <c r="D54" s="357"/>
      <c r="E54" s="358"/>
      <c r="F54" s="182"/>
      <c r="G54" s="360"/>
      <c r="H54" s="22"/>
      <c r="I54" s="23">
        <v>5</v>
      </c>
      <c r="J54" s="24" t="s">
        <v>345</v>
      </c>
      <c r="K54" s="25" t="s">
        <v>1311</v>
      </c>
      <c r="L54" s="26" t="s">
        <v>1311</v>
      </c>
      <c r="M54" s="52" t="s">
        <v>1311</v>
      </c>
      <c r="N54" s="52" t="s">
        <v>1311</v>
      </c>
      <c r="O54" s="182"/>
      <c r="P54" s="25"/>
      <c r="T54" s="331"/>
      <c r="U54" s="327"/>
    </row>
    <row r="55" spans="1:21" s="19" customFormat="1" ht="24.75" hidden="1" customHeight="1" x14ac:dyDescent="0.2">
      <c r="A55" s="23">
        <v>48</v>
      </c>
      <c r="B55" s="23"/>
      <c r="C55" s="26"/>
      <c r="D55" s="357"/>
      <c r="E55" s="358"/>
      <c r="F55" s="182"/>
      <c r="G55" s="360"/>
      <c r="H55" s="22"/>
      <c r="I55" s="23">
        <v>6</v>
      </c>
      <c r="J55" s="24" t="s">
        <v>346</v>
      </c>
      <c r="K55" s="25" t="s">
        <v>1311</v>
      </c>
      <c r="L55" s="26" t="s">
        <v>1311</v>
      </c>
      <c r="M55" s="52" t="s">
        <v>1311</v>
      </c>
      <c r="N55" s="52" t="s">
        <v>1311</v>
      </c>
      <c r="O55" s="182"/>
      <c r="P55" s="25"/>
      <c r="T55" s="331"/>
      <c r="U55" s="327"/>
    </row>
    <row r="56" spans="1:21" s="19" customFormat="1" ht="24.75" hidden="1" customHeight="1" x14ac:dyDescent="0.2">
      <c r="A56" s="23">
        <v>49</v>
      </c>
      <c r="B56" s="23"/>
      <c r="C56" s="26"/>
      <c r="D56" s="357"/>
      <c r="E56" s="358"/>
      <c r="F56" s="182"/>
      <c r="G56" s="360"/>
      <c r="H56" s="22"/>
      <c r="I56" s="23">
        <v>7</v>
      </c>
      <c r="J56" s="24" t="s">
        <v>347</v>
      </c>
      <c r="K56" s="25" t="s">
        <v>1311</v>
      </c>
      <c r="L56" s="26" t="s">
        <v>1311</v>
      </c>
      <c r="M56" s="52" t="s">
        <v>1311</v>
      </c>
      <c r="N56" s="52" t="s">
        <v>1311</v>
      </c>
      <c r="O56" s="182"/>
      <c r="P56" s="25"/>
      <c r="T56" s="331"/>
      <c r="U56" s="327"/>
    </row>
    <row r="57" spans="1:21" s="19" customFormat="1" ht="24.75" hidden="1" customHeight="1" x14ac:dyDescent="0.2">
      <c r="A57" s="23">
        <v>50</v>
      </c>
      <c r="B57" s="23"/>
      <c r="C57" s="26"/>
      <c r="D57" s="357"/>
      <c r="E57" s="358"/>
      <c r="F57" s="182"/>
      <c r="G57" s="360"/>
      <c r="H57" s="22"/>
      <c r="I57" s="23">
        <v>8</v>
      </c>
      <c r="J57" s="24" t="s">
        <v>348</v>
      </c>
      <c r="K57" s="25" t="s">
        <v>1311</v>
      </c>
      <c r="L57" s="26" t="s">
        <v>1311</v>
      </c>
      <c r="M57" s="52" t="s">
        <v>1311</v>
      </c>
      <c r="N57" s="52" t="s">
        <v>1311</v>
      </c>
      <c r="O57" s="182"/>
      <c r="P57" s="25"/>
      <c r="T57" s="331"/>
      <c r="U57" s="327"/>
    </row>
    <row r="58" spans="1:21" s="19" customFormat="1" ht="24.75" hidden="1" customHeight="1" x14ac:dyDescent="0.2">
      <c r="A58" s="23">
        <v>51</v>
      </c>
      <c r="B58" s="23"/>
      <c r="C58" s="26"/>
      <c r="D58" s="357"/>
      <c r="E58" s="358"/>
      <c r="F58" s="182"/>
      <c r="G58" s="360"/>
      <c r="H58" s="22"/>
      <c r="I58" s="23">
        <v>9</v>
      </c>
      <c r="J58" s="24" t="s">
        <v>349</v>
      </c>
      <c r="K58" s="25" t="s">
        <v>1311</v>
      </c>
      <c r="L58" s="26" t="s">
        <v>1311</v>
      </c>
      <c r="M58" s="52" t="s">
        <v>1311</v>
      </c>
      <c r="N58" s="52" t="s">
        <v>1311</v>
      </c>
      <c r="O58" s="182"/>
      <c r="P58" s="25"/>
      <c r="T58" s="331"/>
      <c r="U58" s="327"/>
    </row>
    <row r="59" spans="1:21" s="19" customFormat="1" ht="24.75" hidden="1" customHeight="1" x14ac:dyDescent="0.2">
      <c r="A59" s="23">
        <v>52</v>
      </c>
      <c r="B59" s="23"/>
      <c r="C59" s="26"/>
      <c r="D59" s="357"/>
      <c r="E59" s="358"/>
      <c r="F59" s="182"/>
      <c r="G59" s="360"/>
      <c r="H59" s="22"/>
      <c r="I59" s="23">
        <v>10</v>
      </c>
      <c r="J59" s="24" t="s">
        <v>350</v>
      </c>
      <c r="K59" s="25" t="s">
        <v>1311</v>
      </c>
      <c r="L59" s="26" t="s">
        <v>1311</v>
      </c>
      <c r="M59" s="52" t="s">
        <v>1311</v>
      </c>
      <c r="N59" s="52" t="s">
        <v>1311</v>
      </c>
      <c r="O59" s="182"/>
      <c r="P59" s="25"/>
      <c r="T59" s="331"/>
      <c r="U59" s="327"/>
    </row>
    <row r="60" spans="1:21" s="19" customFormat="1" ht="24.75" hidden="1" customHeight="1" x14ac:dyDescent="0.2">
      <c r="A60" s="23">
        <v>53</v>
      </c>
      <c r="B60" s="23"/>
      <c r="C60" s="26"/>
      <c r="D60" s="357"/>
      <c r="E60" s="358"/>
      <c r="F60" s="182"/>
      <c r="G60" s="360"/>
      <c r="H60" s="22"/>
      <c r="I60" s="23">
        <v>11</v>
      </c>
      <c r="J60" s="24" t="s">
        <v>351</v>
      </c>
      <c r="K60" s="25" t="s">
        <v>1311</v>
      </c>
      <c r="L60" s="26" t="s">
        <v>1311</v>
      </c>
      <c r="M60" s="52" t="s">
        <v>1311</v>
      </c>
      <c r="N60" s="52" t="s">
        <v>1311</v>
      </c>
      <c r="O60" s="182"/>
      <c r="P60" s="25"/>
      <c r="T60" s="331"/>
      <c r="U60" s="327"/>
    </row>
    <row r="61" spans="1:21" s="19" customFormat="1" ht="24.75" hidden="1" customHeight="1" x14ac:dyDescent="0.2">
      <c r="A61" s="23">
        <v>54</v>
      </c>
      <c r="B61" s="23"/>
      <c r="C61" s="26"/>
      <c r="D61" s="357"/>
      <c r="E61" s="358"/>
      <c r="F61" s="182"/>
      <c r="G61" s="360"/>
      <c r="H61" s="22"/>
      <c r="I61" s="23">
        <v>12</v>
      </c>
      <c r="J61" s="24" t="s">
        <v>352</v>
      </c>
      <c r="K61" s="25" t="s">
        <v>1311</v>
      </c>
      <c r="L61" s="26" t="s">
        <v>1311</v>
      </c>
      <c r="M61" s="52" t="s">
        <v>1311</v>
      </c>
      <c r="N61" s="52" t="s">
        <v>1311</v>
      </c>
      <c r="O61" s="182"/>
      <c r="P61" s="25"/>
      <c r="T61" s="331"/>
      <c r="U61" s="327"/>
    </row>
    <row r="62" spans="1:21" ht="24.75" customHeight="1" x14ac:dyDescent="0.2">
      <c r="A62" s="37"/>
      <c r="B62" s="37"/>
      <c r="C62" s="38"/>
      <c r="D62" s="59"/>
      <c r="E62" s="39"/>
      <c r="F62" s="187"/>
      <c r="G62" s="41"/>
      <c r="I62" s="42"/>
      <c r="J62" s="43"/>
      <c r="K62" s="44"/>
      <c r="L62" s="45"/>
      <c r="M62" s="55"/>
      <c r="N62" s="55"/>
      <c r="O62" s="183"/>
      <c r="P62" s="44"/>
    </row>
    <row r="63" spans="1:21" ht="24.75" customHeight="1" x14ac:dyDescent="0.25">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58" priority="4" stopIfTrue="1" operator="containsText" text="FERDİ">
      <formula>NOT(ISERROR(SEARCH("FERDİ",N1)))</formula>
    </cfRule>
  </conditionalFormatting>
  <conditionalFormatting sqref="E1:E1048576">
    <cfRule type="containsText" dxfId="57" priority="3" stopIfTrue="1" operator="containsText" text="FERDİ">
      <formula>NOT(ISERROR(SEARCH("FERDİ",E1)))</formula>
    </cfRule>
  </conditionalFormatting>
  <conditionalFormatting sqref="N3">
    <cfRule type="containsText" dxfId="56" priority="2" stopIfTrue="1" operator="containsText" text="FERDİ">
      <formula>NOT(ISERROR(SEARCH("FERDİ",N3)))</formula>
    </cfRule>
  </conditionalFormatting>
  <conditionalFormatting sqref="N4">
    <cfRule type="containsText" dxfId="55"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C000"/>
  </sheetPr>
  <dimension ref="A1:R93"/>
  <sheetViews>
    <sheetView view="pageBreakPreview" topLeftCell="A4" zoomScale="80" zoomScaleSheetLayoutView="80" workbookViewId="0">
      <selection activeCell="P11" sqref="P11"/>
    </sheetView>
  </sheetViews>
  <sheetFormatPr defaultRowHeight="12.75" x14ac:dyDescent="0.2"/>
  <cols>
    <col min="1" max="1" width="8" style="89" customWidth="1"/>
    <col min="2" max="2" width="13.28515625" style="89" hidden="1" customWidth="1"/>
    <col min="3" max="3" width="10.28515625" style="89" customWidth="1"/>
    <col min="4" max="4" width="16.7109375" style="90" customWidth="1"/>
    <col min="5" max="5" width="26.42578125" style="89" bestFit="1" customWidth="1"/>
    <col min="6" max="6" width="37.28515625" style="3" customWidth="1"/>
    <col min="7" max="9" width="10.85546875" style="3" customWidth="1"/>
    <col min="10" max="10" width="11.7109375" style="3" customWidth="1"/>
    <col min="11" max="12" width="10.85546875" style="3" customWidth="1"/>
    <col min="13" max="13" width="10.7109375" style="3" customWidth="1"/>
    <col min="14" max="14" width="11" style="91" customWidth="1"/>
    <col min="15" max="15" width="9.5703125" style="89" customWidth="1"/>
    <col min="16" max="16" width="9.7109375" style="89" bestFit="1" customWidth="1"/>
    <col min="17" max="17" width="6.7109375" style="336" bestFit="1" customWidth="1"/>
    <col min="18" max="18" width="5" style="325" bestFit="1" customWidth="1"/>
    <col min="19" max="16384" width="9.140625" style="3"/>
  </cols>
  <sheetData>
    <row r="1" spans="1:18" ht="48.75" customHeight="1" x14ac:dyDescent="0.2">
      <c r="A1" s="976" t="s">
        <v>1309</v>
      </c>
      <c r="B1" s="976"/>
      <c r="C1" s="976"/>
      <c r="D1" s="976"/>
      <c r="E1" s="976"/>
      <c r="F1" s="976"/>
      <c r="G1" s="976"/>
      <c r="H1" s="976"/>
      <c r="I1" s="976"/>
      <c r="J1" s="976"/>
      <c r="K1" s="976"/>
      <c r="L1" s="976"/>
      <c r="M1" s="976"/>
      <c r="N1" s="976"/>
      <c r="O1" s="976"/>
      <c r="P1" s="976"/>
    </row>
    <row r="2" spans="1:18" ht="25.5" customHeight="1" x14ac:dyDescent="0.2">
      <c r="A2" s="920" t="s">
        <v>1216</v>
      </c>
      <c r="B2" s="920"/>
      <c r="C2" s="920"/>
      <c r="D2" s="920"/>
      <c r="E2" s="920"/>
      <c r="F2" s="920"/>
      <c r="G2" s="920"/>
      <c r="H2" s="920"/>
      <c r="I2" s="920"/>
      <c r="J2" s="920"/>
      <c r="K2" s="920"/>
      <c r="L2" s="920"/>
      <c r="M2" s="920"/>
      <c r="N2" s="920"/>
      <c r="O2" s="920"/>
      <c r="P2" s="920"/>
    </row>
    <row r="3" spans="1:18" s="4" customFormat="1" ht="38.25" customHeight="1" x14ac:dyDescent="0.2">
      <c r="A3" s="921" t="s">
        <v>115</v>
      </c>
      <c r="B3" s="921"/>
      <c r="C3" s="921"/>
      <c r="D3" s="922" t="s">
        <v>354</v>
      </c>
      <c r="E3" s="922"/>
      <c r="F3" s="975"/>
      <c r="G3" s="975"/>
      <c r="H3" s="975"/>
      <c r="I3" s="975"/>
      <c r="J3" s="975"/>
      <c r="K3" s="924" t="s">
        <v>661</v>
      </c>
      <c r="L3" s="924"/>
      <c r="M3" s="925" t="s">
        <v>1330</v>
      </c>
      <c r="N3" s="925"/>
      <c r="O3" s="925"/>
      <c r="P3" s="925"/>
      <c r="Q3" s="336"/>
      <c r="R3" s="325"/>
    </row>
    <row r="4" spans="1:18" s="4" customFormat="1" ht="33.75" customHeight="1" x14ac:dyDescent="0.2">
      <c r="A4" s="926" t="s">
        <v>116</v>
      </c>
      <c r="B4" s="926"/>
      <c r="C4" s="926"/>
      <c r="D4" s="927" t="s">
        <v>687</v>
      </c>
      <c r="E4" s="927"/>
      <c r="F4" s="930" t="s">
        <v>949</v>
      </c>
      <c r="G4" s="930"/>
      <c r="H4" s="930"/>
      <c r="I4" s="930"/>
      <c r="J4" s="930"/>
      <c r="K4" s="928" t="s">
        <v>114</v>
      </c>
      <c r="L4" s="928"/>
      <c r="M4" s="931" t="s">
        <v>1154</v>
      </c>
      <c r="N4" s="931"/>
      <c r="O4" s="931"/>
      <c r="P4" s="556"/>
      <c r="Q4" s="336"/>
      <c r="R4" s="325"/>
    </row>
    <row r="5" spans="1:18" ht="21.75" customHeight="1" x14ac:dyDescent="0.2">
      <c r="A5" s="5"/>
      <c r="B5" s="5"/>
      <c r="C5" s="5"/>
      <c r="D5" s="9"/>
      <c r="E5" s="6"/>
      <c r="F5" s="7"/>
      <c r="G5" s="8"/>
      <c r="H5" s="8"/>
      <c r="I5" s="8"/>
      <c r="J5" s="8"/>
      <c r="K5" s="8"/>
      <c r="L5" s="8"/>
      <c r="M5" s="8"/>
      <c r="N5" s="929">
        <v>41794.795899884259</v>
      </c>
      <c r="O5" s="929"/>
      <c r="P5" s="353"/>
    </row>
    <row r="6" spans="1:18" ht="28.5" customHeight="1" x14ac:dyDescent="0.2">
      <c r="A6" s="973" t="s">
        <v>6</v>
      </c>
      <c r="B6" s="973"/>
      <c r="C6" s="974" t="s">
        <v>99</v>
      </c>
      <c r="D6" s="974" t="s">
        <v>1096</v>
      </c>
      <c r="E6" s="973" t="s">
        <v>7</v>
      </c>
      <c r="F6" s="973" t="s">
        <v>939</v>
      </c>
      <c r="G6" s="973" t="s">
        <v>660</v>
      </c>
      <c r="H6" s="973"/>
      <c r="I6" s="973"/>
      <c r="J6" s="973"/>
      <c r="K6" s="973"/>
      <c r="L6" s="973"/>
      <c r="M6" s="973"/>
      <c r="N6" s="970" t="s">
        <v>8</v>
      </c>
      <c r="O6" s="970" t="s">
        <v>165</v>
      </c>
      <c r="P6" s="970" t="s">
        <v>9</v>
      </c>
    </row>
    <row r="7" spans="1:18" ht="42" customHeight="1" x14ac:dyDescent="0.2">
      <c r="A7" s="973"/>
      <c r="B7" s="973"/>
      <c r="C7" s="974"/>
      <c r="D7" s="974"/>
      <c r="E7" s="973"/>
      <c r="F7" s="973"/>
      <c r="G7" s="557">
        <v>1</v>
      </c>
      <c r="H7" s="557">
        <v>2</v>
      </c>
      <c r="I7" s="557">
        <v>3</v>
      </c>
      <c r="J7" s="557" t="s">
        <v>574</v>
      </c>
      <c r="K7" s="557">
        <v>4</v>
      </c>
      <c r="L7" s="557">
        <v>5</v>
      </c>
      <c r="M7" s="557">
        <v>6</v>
      </c>
      <c r="N7" s="970"/>
      <c r="O7" s="970"/>
      <c r="P7" s="970"/>
    </row>
    <row r="8" spans="1:18" s="83" customFormat="1" ht="81" customHeight="1" x14ac:dyDescent="0.2">
      <c r="A8" s="558">
        <v>1</v>
      </c>
      <c r="B8" s="559" t="s">
        <v>449</v>
      </c>
      <c r="C8" s="560">
        <v>392</v>
      </c>
      <c r="D8" s="561">
        <v>31535</v>
      </c>
      <c r="E8" s="562" t="s">
        <v>971</v>
      </c>
      <c r="F8" s="562" t="s">
        <v>955</v>
      </c>
      <c r="G8" s="837">
        <v>1893</v>
      </c>
      <c r="H8" s="837" t="s">
        <v>1217</v>
      </c>
      <c r="I8" s="837">
        <v>1929</v>
      </c>
      <c r="J8" s="838">
        <v>1929</v>
      </c>
      <c r="K8" s="839">
        <v>1870</v>
      </c>
      <c r="L8" s="839">
        <v>1893</v>
      </c>
      <c r="M8" s="839" t="s">
        <v>1217</v>
      </c>
      <c r="N8" s="838">
        <v>1929</v>
      </c>
      <c r="O8" s="840">
        <v>8</v>
      </c>
      <c r="P8" s="841" t="s">
        <v>941</v>
      </c>
      <c r="Q8" s="336"/>
      <c r="R8" s="325"/>
    </row>
    <row r="9" spans="1:18" s="83" customFormat="1" ht="81" customHeight="1" x14ac:dyDescent="0.2">
      <c r="A9" s="558">
        <v>2</v>
      </c>
      <c r="B9" s="559" t="s">
        <v>448</v>
      </c>
      <c r="C9" s="560">
        <v>411</v>
      </c>
      <c r="D9" s="561">
        <v>34934</v>
      </c>
      <c r="E9" s="562" t="s">
        <v>994</v>
      </c>
      <c r="F9" s="562" t="s">
        <v>981</v>
      </c>
      <c r="G9" s="837">
        <v>1591</v>
      </c>
      <c r="H9" s="837">
        <v>1755</v>
      </c>
      <c r="I9" s="837">
        <v>1700</v>
      </c>
      <c r="J9" s="838">
        <v>1755</v>
      </c>
      <c r="K9" s="839" t="s">
        <v>1217</v>
      </c>
      <c r="L9" s="839">
        <v>1664</v>
      </c>
      <c r="M9" s="839">
        <v>1690</v>
      </c>
      <c r="N9" s="838">
        <v>1755</v>
      </c>
      <c r="O9" s="840">
        <v>7</v>
      </c>
      <c r="P9" s="841" t="s">
        <v>1060</v>
      </c>
      <c r="Q9" s="336"/>
      <c r="R9" s="325"/>
    </row>
    <row r="10" spans="1:18" s="83" customFormat="1" ht="81" customHeight="1" x14ac:dyDescent="0.2">
      <c r="A10" s="558">
        <v>3</v>
      </c>
      <c r="B10" s="559" t="s">
        <v>445</v>
      </c>
      <c r="C10" s="560">
        <v>449</v>
      </c>
      <c r="D10" s="561">
        <v>33604</v>
      </c>
      <c r="E10" s="562" t="s">
        <v>1016</v>
      </c>
      <c r="F10" s="562" t="s">
        <v>1004</v>
      </c>
      <c r="G10" s="837" t="s">
        <v>1217</v>
      </c>
      <c r="H10" s="837" t="s">
        <v>1217</v>
      </c>
      <c r="I10" s="837">
        <v>1410</v>
      </c>
      <c r="J10" s="838">
        <v>1410</v>
      </c>
      <c r="K10" s="839">
        <v>1513</v>
      </c>
      <c r="L10" s="839">
        <v>1512</v>
      </c>
      <c r="M10" s="839">
        <v>1501</v>
      </c>
      <c r="N10" s="838">
        <v>1513</v>
      </c>
      <c r="O10" s="840">
        <v>6</v>
      </c>
      <c r="P10" s="841" t="s">
        <v>1061</v>
      </c>
      <c r="Q10" s="336"/>
      <c r="R10" s="325"/>
    </row>
    <row r="11" spans="1:18" s="83" customFormat="1" ht="81" customHeight="1" x14ac:dyDescent="0.2">
      <c r="A11" s="558">
        <v>4</v>
      </c>
      <c r="B11" s="559" t="s">
        <v>446</v>
      </c>
      <c r="C11" s="560">
        <v>463</v>
      </c>
      <c r="D11" s="561">
        <v>33842</v>
      </c>
      <c r="E11" s="562" t="s">
        <v>1029</v>
      </c>
      <c r="F11" s="562" t="s">
        <v>1115</v>
      </c>
      <c r="G11" s="837">
        <v>1499</v>
      </c>
      <c r="H11" s="837" t="s">
        <v>1217</v>
      </c>
      <c r="I11" s="837" t="s">
        <v>1217</v>
      </c>
      <c r="J11" s="838">
        <v>1499</v>
      </c>
      <c r="K11" s="839" t="s">
        <v>1217</v>
      </c>
      <c r="L11" s="839" t="s">
        <v>1217</v>
      </c>
      <c r="M11" s="839">
        <v>1487</v>
      </c>
      <c r="N11" s="838">
        <v>1499</v>
      </c>
      <c r="O11" s="840">
        <v>5</v>
      </c>
      <c r="P11" s="841" t="s">
        <v>1050</v>
      </c>
      <c r="Q11" s="336"/>
      <c r="R11" s="325"/>
    </row>
    <row r="12" spans="1:18" s="83" customFormat="1" ht="81" customHeight="1" x14ac:dyDescent="0.2">
      <c r="A12" s="558">
        <v>5</v>
      </c>
      <c r="B12" s="559" t="s">
        <v>447</v>
      </c>
      <c r="C12" s="560">
        <v>433</v>
      </c>
      <c r="D12" s="561">
        <v>32089</v>
      </c>
      <c r="E12" s="562" t="s">
        <v>1091</v>
      </c>
      <c r="F12" s="562" t="s">
        <v>1002</v>
      </c>
      <c r="G12" s="837" t="s">
        <v>1217</v>
      </c>
      <c r="H12" s="837">
        <v>1290</v>
      </c>
      <c r="I12" s="837">
        <v>1312</v>
      </c>
      <c r="J12" s="838">
        <v>1312</v>
      </c>
      <c r="K12" s="839">
        <v>1365</v>
      </c>
      <c r="L12" s="839">
        <v>1353</v>
      </c>
      <c r="M12" s="839">
        <v>1330</v>
      </c>
      <c r="N12" s="838">
        <v>1365</v>
      </c>
      <c r="O12" s="840">
        <v>4</v>
      </c>
      <c r="P12" s="841" t="s">
        <v>1062</v>
      </c>
      <c r="Q12" s="336"/>
      <c r="R12" s="325"/>
    </row>
    <row r="13" spans="1:18" s="83" customFormat="1" ht="81" customHeight="1" x14ac:dyDescent="0.2">
      <c r="A13" s="558">
        <v>6</v>
      </c>
      <c r="B13" s="559" t="s">
        <v>442</v>
      </c>
      <c r="C13" s="560">
        <v>479</v>
      </c>
      <c r="D13" s="561">
        <v>34700</v>
      </c>
      <c r="E13" s="562" t="s">
        <v>1044</v>
      </c>
      <c r="F13" s="562" t="s">
        <v>1033</v>
      </c>
      <c r="G13" s="837">
        <v>1158</v>
      </c>
      <c r="H13" s="837">
        <v>1302</v>
      </c>
      <c r="I13" s="837">
        <v>1335</v>
      </c>
      <c r="J13" s="838">
        <v>1335</v>
      </c>
      <c r="K13" s="839">
        <v>1264</v>
      </c>
      <c r="L13" s="839">
        <v>1323</v>
      </c>
      <c r="M13" s="839">
        <v>1322</v>
      </c>
      <c r="N13" s="838">
        <v>1335</v>
      </c>
      <c r="O13" s="840">
        <v>3</v>
      </c>
      <c r="P13" s="841" t="s">
        <v>1116</v>
      </c>
      <c r="Q13" s="336"/>
      <c r="R13" s="325"/>
    </row>
    <row r="14" spans="1:18" s="83" customFormat="1" ht="81" customHeight="1" x14ac:dyDescent="0.2">
      <c r="A14" s="558">
        <v>7</v>
      </c>
      <c r="B14" s="559" t="s">
        <v>444</v>
      </c>
      <c r="C14" s="560">
        <v>499</v>
      </c>
      <c r="D14" s="561">
        <v>35930</v>
      </c>
      <c r="E14" s="562" t="s">
        <v>1132</v>
      </c>
      <c r="F14" s="562" t="s">
        <v>1118</v>
      </c>
      <c r="G14" s="732">
        <v>1212</v>
      </c>
      <c r="H14" s="732">
        <v>1190</v>
      </c>
      <c r="I14" s="732">
        <v>1236</v>
      </c>
      <c r="J14" s="733">
        <v>1236</v>
      </c>
      <c r="K14" s="734">
        <v>1265</v>
      </c>
      <c r="L14" s="734" t="s">
        <v>1217</v>
      </c>
      <c r="M14" s="734">
        <v>1320</v>
      </c>
      <c r="N14" s="733">
        <v>1320</v>
      </c>
      <c r="O14" s="735">
        <v>2</v>
      </c>
      <c r="P14" s="736" t="s">
        <v>1137</v>
      </c>
      <c r="Q14" s="336"/>
      <c r="R14" s="325"/>
    </row>
    <row r="15" spans="1:18" s="83" customFormat="1" ht="81" customHeight="1" x14ac:dyDescent="0.2">
      <c r="A15" s="558">
        <v>8</v>
      </c>
      <c r="B15" s="559" t="s">
        <v>443</v>
      </c>
      <c r="C15" s="560">
        <v>520</v>
      </c>
      <c r="D15" s="561">
        <v>34700</v>
      </c>
      <c r="E15" s="562" t="s">
        <v>1110</v>
      </c>
      <c r="F15" s="562" t="s">
        <v>1099</v>
      </c>
      <c r="G15" s="732">
        <v>1060</v>
      </c>
      <c r="H15" s="732">
        <v>1168</v>
      </c>
      <c r="I15" s="732">
        <v>1192</v>
      </c>
      <c r="J15" s="733">
        <v>1192</v>
      </c>
      <c r="K15" s="734" t="s">
        <v>1078</v>
      </c>
      <c r="L15" s="734" t="s">
        <v>1078</v>
      </c>
      <c r="M15" s="734" t="s">
        <v>1078</v>
      </c>
      <c r="N15" s="733">
        <v>1192</v>
      </c>
      <c r="O15" s="735">
        <v>1</v>
      </c>
      <c r="P15" s="736" t="s">
        <v>1059</v>
      </c>
      <c r="Q15" s="336"/>
      <c r="R15" s="325"/>
    </row>
    <row r="16" spans="1:18" s="83" customFormat="1" ht="81" customHeight="1" x14ac:dyDescent="0.2">
      <c r="A16" s="558"/>
      <c r="B16" s="559" t="s">
        <v>450</v>
      </c>
      <c r="C16" s="560" t="s">
        <v>1311</v>
      </c>
      <c r="D16" s="561" t="s">
        <v>1311</v>
      </c>
      <c r="E16" s="562" t="s">
        <v>1311</v>
      </c>
      <c r="F16" s="562" t="s">
        <v>1311</v>
      </c>
      <c r="G16" s="563"/>
      <c r="H16" s="563"/>
      <c r="I16" s="563"/>
      <c r="J16" s="564" t="s">
        <v>1311</v>
      </c>
      <c r="K16" s="565"/>
      <c r="L16" s="565"/>
      <c r="M16" s="565"/>
      <c r="N16" s="564" t="s">
        <v>1311</v>
      </c>
      <c r="O16" s="674"/>
      <c r="P16" s="567"/>
      <c r="Q16" s="336"/>
      <c r="R16" s="325"/>
    </row>
    <row r="17" spans="1:18" s="83" customFormat="1" ht="81" customHeight="1" x14ac:dyDescent="0.2">
      <c r="A17" s="558"/>
      <c r="B17" s="559" t="s">
        <v>451</v>
      </c>
      <c r="C17" s="560" t="s">
        <v>1311</v>
      </c>
      <c r="D17" s="561" t="s">
        <v>1311</v>
      </c>
      <c r="E17" s="562" t="s">
        <v>1311</v>
      </c>
      <c r="F17" s="562" t="s">
        <v>1311</v>
      </c>
      <c r="G17" s="563"/>
      <c r="H17" s="563"/>
      <c r="I17" s="563"/>
      <c r="J17" s="564" t="s">
        <v>1311</v>
      </c>
      <c r="K17" s="565"/>
      <c r="L17" s="565"/>
      <c r="M17" s="565"/>
      <c r="N17" s="564" t="s">
        <v>1311</v>
      </c>
      <c r="O17" s="674"/>
      <c r="P17" s="567"/>
      <c r="Q17" s="336"/>
      <c r="R17" s="325"/>
    </row>
    <row r="18" spans="1:18" s="83" customFormat="1" ht="81" customHeight="1" x14ac:dyDescent="0.2">
      <c r="A18" s="558"/>
      <c r="B18" s="559" t="s">
        <v>452</v>
      </c>
      <c r="C18" s="560" t="s">
        <v>1311</v>
      </c>
      <c r="D18" s="561" t="s">
        <v>1311</v>
      </c>
      <c r="E18" s="562" t="s">
        <v>1311</v>
      </c>
      <c r="F18" s="562" t="s">
        <v>1311</v>
      </c>
      <c r="G18" s="563"/>
      <c r="H18" s="563"/>
      <c r="I18" s="563"/>
      <c r="J18" s="564" t="s">
        <v>1311</v>
      </c>
      <c r="K18" s="565"/>
      <c r="L18" s="565"/>
      <c r="M18" s="565"/>
      <c r="N18" s="564" t="s">
        <v>1311</v>
      </c>
      <c r="O18" s="674"/>
      <c r="P18" s="567"/>
      <c r="Q18" s="336"/>
      <c r="R18" s="325"/>
    </row>
    <row r="19" spans="1:18" s="83" customFormat="1" ht="81" customHeight="1" x14ac:dyDescent="0.2">
      <c r="A19" s="558"/>
      <c r="B19" s="559" t="s">
        <v>453</v>
      </c>
      <c r="C19" s="560" t="s">
        <v>1311</v>
      </c>
      <c r="D19" s="561" t="s">
        <v>1311</v>
      </c>
      <c r="E19" s="562" t="s">
        <v>1311</v>
      </c>
      <c r="F19" s="562" t="s">
        <v>1311</v>
      </c>
      <c r="G19" s="563"/>
      <c r="H19" s="563"/>
      <c r="I19" s="563"/>
      <c r="J19" s="564" t="s">
        <v>1311</v>
      </c>
      <c r="K19" s="565"/>
      <c r="L19" s="565"/>
      <c r="M19" s="565"/>
      <c r="N19" s="564" t="s">
        <v>1311</v>
      </c>
      <c r="O19" s="674"/>
      <c r="P19" s="567"/>
      <c r="Q19" s="336"/>
      <c r="R19" s="325"/>
    </row>
    <row r="20" spans="1:18" s="83" customFormat="1" ht="81" customHeight="1" x14ac:dyDescent="0.2">
      <c r="A20" s="558"/>
      <c r="B20" s="559" t="s">
        <v>454</v>
      </c>
      <c r="C20" s="560" t="s">
        <v>1311</v>
      </c>
      <c r="D20" s="561" t="s">
        <v>1311</v>
      </c>
      <c r="E20" s="562" t="s">
        <v>1311</v>
      </c>
      <c r="F20" s="562" t="s">
        <v>1311</v>
      </c>
      <c r="G20" s="563"/>
      <c r="H20" s="563"/>
      <c r="I20" s="563"/>
      <c r="J20" s="564" t="s">
        <v>1311</v>
      </c>
      <c r="K20" s="565"/>
      <c r="L20" s="565"/>
      <c r="M20" s="565"/>
      <c r="N20" s="564" t="s">
        <v>1311</v>
      </c>
      <c r="O20" s="674"/>
      <c r="P20" s="567"/>
      <c r="Q20" s="336"/>
      <c r="R20" s="325"/>
    </row>
    <row r="21" spans="1:18" s="83" customFormat="1" ht="81" customHeight="1" x14ac:dyDescent="0.2">
      <c r="A21" s="558"/>
      <c r="B21" s="559" t="s">
        <v>455</v>
      </c>
      <c r="C21" s="560" t="s">
        <v>1311</v>
      </c>
      <c r="D21" s="561" t="s">
        <v>1311</v>
      </c>
      <c r="E21" s="562" t="s">
        <v>1311</v>
      </c>
      <c r="F21" s="562" t="s">
        <v>1311</v>
      </c>
      <c r="G21" s="563"/>
      <c r="H21" s="563"/>
      <c r="I21" s="563"/>
      <c r="J21" s="564" t="s">
        <v>1311</v>
      </c>
      <c r="K21" s="565"/>
      <c r="L21" s="565"/>
      <c r="M21" s="565"/>
      <c r="N21" s="564" t="s">
        <v>1311</v>
      </c>
      <c r="O21" s="674"/>
      <c r="P21" s="567"/>
      <c r="Q21" s="336"/>
      <c r="R21" s="325"/>
    </row>
    <row r="22" spans="1:18" s="83" customFormat="1" ht="81" customHeight="1" x14ac:dyDescent="0.2">
      <c r="A22" s="558"/>
      <c r="B22" s="559" t="s">
        <v>456</v>
      </c>
      <c r="C22" s="560" t="s">
        <v>1311</v>
      </c>
      <c r="D22" s="561" t="s">
        <v>1311</v>
      </c>
      <c r="E22" s="562" t="s">
        <v>1311</v>
      </c>
      <c r="F22" s="562" t="s">
        <v>1311</v>
      </c>
      <c r="G22" s="563"/>
      <c r="H22" s="563"/>
      <c r="I22" s="563"/>
      <c r="J22" s="564" t="s">
        <v>1311</v>
      </c>
      <c r="K22" s="565"/>
      <c r="L22" s="565"/>
      <c r="M22" s="565"/>
      <c r="N22" s="564" t="s">
        <v>1311</v>
      </c>
      <c r="O22" s="674"/>
      <c r="P22" s="567"/>
      <c r="Q22" s="336"/>
      <c r="R22" s="325"/>
    </row>
    <row r="23" spans="1:18" s="83" customFormat="1" ht="81" customHeight="1" x14ac:dyDescent="0.2">
      <c r="A23" s="558"/>
      <c r="B23" s="559" t="s">
        <v>457</v>
      </c>
      <c r="C23" s="560" t="s">
        <v>1311</v>
      </c>
      <c r="D23" s="561" t="s">
        <v>1311</v>
      </c>
      <c r="E23" s="562" t="s">
        <v>1311</v>
      </c>
      <c r="F23" s="562" t="s">
        <v>1311</v>
      </c>
      <c r="G23" s="563"/>
      <c r="H23" s="563"/>
      <c r="I23" s="563"/>
      <c r="J23" s="564" t="s">
        <v>1311</v>
      </c>
      <c r="K23" s="565"/>
      <c r="L23" s="565"/>
      <c r="M23" s="565"/>
      <c r="N23" s="564" t="s">
        <v>1311</v>
      </c>
      <c r="O23" s="674"/>
      <c r="P23" s="567"/>
      <c r="Q23" s="336"/>
      <c r="R23" s="325"/>
    </row>
    <row r="24" spans="1:18" s="83" customFormat="1" ht="36" hidden="1" customHeight="1" x14ac:dyDescent="0.2">
      <c r="A24" s="558"/>
      <c r="B24" s="559" t="s">
        <v>458</v>
      </c>
      <c r="C24" s="560" t="s">
        <v>1311</v>
      </c>
      <c r="D24" s="561" t="s">
        <v>1311</v>
      </c>
      <c r="E24" s="562" t="s">
        <v>1311</v>
      </c>
      <c r="F24" s="562" t="s">
        <v>1311</v>
      </c>
      <c r="G24" s="563"/>
      <c r="H24" s="563"/>
      <c r="I24" s="563"/>
      <c r="J24" s="564" t="s">
        <v>1311</v>
      </c>
      <c r="K24" s="565"/>
      <c r="L24" s="565"/>
      <c r="M24" s="565"/>
      <c r="N24" s="564" t="s">
        <v>1311</v>
      </c>
      <c r="O24" s="566"/>
      <c r="P24" s="567"/>
      <c r="Q24" s="336"/>
      <c r="R24" s="325"/>
    </row>
    <row r="25" spans="1:18" s="83" customFormat="1" ht="36" hidden="1" customHeight="1" x14ac:dyDescent="0.2">
      <c r="A25" s="558"/>
      <c r="B25" s="559" t="s">
        <v>459</v>
      </c>
      <c r="C25" s="560" t="s">
        <v>1311</v>
      </c>
      <c r="D25" s="561" t="s">
        <v>1311</v>
      </c>
      <c r="E25" s="562" t="s">
        <v>1311</v>
      </c>
      <c r="F25" s="562" t="s">
        <v>1311</v>
      </c>
      <c r="G25" s="563"/>
      <c r="H25" s="563"/>
      <c r="I25" s="563"/>
      <c r="J25" s="564" t="s">
        <v>1311</v>
      </c>
      <c r="K25" s="565"/>
      <c r="L25" s="565"/>
      <c r="M25" s="565"/>
      <c r="N25" s="564" t="s">
        <v>1311</v>
      </c>
      <c r="O25" s="566"/>
      <c r="P25" s="567"/>
      <c r="Q25" s="336"/>
      <c r="R25" s="325"/>
    </row>
    <row r="26" spans="1:18" s="83" customFormat="1" ht="36" hidden="1" customHeight="1" x14ac:dyDescent="0.2">
      <c r="A26" s="558"/>
      <c r="B26" s="559" t="s">
        <v>460</v>
      </c>
      <c r="C26" s="560" t="s">
        <v>1311</v>
      </c>
      <c r="D26" s="561" t="s">
        <v>1311</v>
      </c>
      <c r="E26" s="562" t="s">
        <v>1311</v>
      </c>
      <c r="F26" s="562" t="s">
        <v>1311</v>
      </c>
      <c r="G26" s="563"/>
      <c r="H26" s="563"/>
      <c r="I26" s="563"/>
      <c r="J26" s="564" t="s">
        <v>1311</v>
      </c>
      <c r="K26" s="565"/>
      <c r="L26" s="565"/>
      <c r="M26" s="565"/>
      <c r="N26" s="564" t="s">
        <v>1311</v>
      </c>
      <c r="O26" s="566"/>
      <c r="P26" s="567"/>
      <c r="Q26" s="336"/>
      <c r="R26" s="325"/>
    </row>
    <row r="27" spans="1:18" s="83" customFormat="1" ht="36" hidden="1" customHeight="1" x14ac:dyDescent="0.2">
      <c r="A27" s="558"/>
      <c r="B27" s="559" t="s">
        <v>461</v>
      </c>
      <c r="C27" s="560" t="s">
        <v>1311</v>
      </c>
      <c r="D27" s="561" t="s">
        <v>1311</v>
      </c>
      <c r="E27" s="562" t="s">
        <v>1311</v>
      </c>
      <c r="F27" s="562" t="s">
        <v>1311</v>
      </c>
      <c r="G27" s="563"/>
      <c r="H27" s="563"/>
      <c r="I27" s="563"/>
      <c r="J27" s="564" t="s">
        <v>1311</v>
      </c>
      <c r="K27" s="565"/>
      <c r="L27" s="565"/>
      <c r="M27" s="565"/>
      <c r="N27" s="564" t="s">
        <v>1311</v>
      </c>
      <c r="O27" s="566"/>
      <c r="P27" s="567"/>
      <c r="Q27" s="336"/>
      <c r="R27" s="325"/>
    </row>
    <row r="28" spans="1:18" s="83" customFormat="1" ht="36" hidden="1" customHeight="1" x14ac:dyDescent="0.2">
      <c r="A28" s="558"/>
      <c r="B28" s="559" t="s">
        <v>462</v>
      </c>
      <c r="C28" s="560" t="s">
        <v>1311</v>
      </c>
      <c r="D28" s="561" t="s">
        <v>1311</v>
      </c>
      <c r="E28" s="562" t="s">
        <v>1311</v>
      </c>
      <c r="F28" s="562" t="s">
        <v>1311</v>
      </c>
      <c r="G28" s="563"/>
      <c r="H28" s="563"/>
      <c r="I28" s="563"/>
      <c r="J28" s="564" t="s">
        <v>1311</v>
      </c>
      <c r="K28" s="565"/>
      <c r="L28" s="565"/>
      <c r="M28" s="565"/>
      <c r="N28" s="564" t="s">
        <v>1311</v>
      </c>
      <c r="O28" s="566"/>
      <c r="P28" s="567"/>
      <c r="Q28" s="336"/>
      <c r="R28" s="325"/>
    </row>
    <row r="29" spans="1:18" s="83" customFormat="1" ht="36" hidden="1" customHeight="1" x14ac:dyDescent="0.2">
      <c r="A29" s="558"/>
      <c r="B29" s="559" t="s">
        <v>463</v>
      </c>
      <c r="C29" s="560" t="s">
        <v>1311</v>
      </c>
      <c r="D29" s="561" t="s">
        <v>1311</v>
      </c>
      <c r="E29" s="562" t="s">
        <v>1311</v>
      </c>
      <c r="F29" s="562" t="s">
        <v>1311</v>
      </c>
      <c r="G29" s="563"/>
      <c r="H29" s="563"/>
      <c r="I29" s="563"/>
      <c r="J29" s="564" t="s">
        <v>1311</v>
      </c>
      <c r="K29" s="565"/>
      <c r="L29" s="565"/>
      <c r="M29" s="565"/>
      <c r="N29" s="564" t="s">
        <v>1311</v>
      </c>
      <c r="O29" s="566"/>
      <c r="P29" s="567"/>
      <c r="Q29" s="336"/>
      <c r="R29" s="325"/>
    </row>
    <row r="30" spans="1:18" s="83" customFormat="1" ht="36" hidden="1" customHeight="1" x14ac:dyDescent="0.2">
      <c r="A30" s="558"/>
      <c r="B30" s="559" t="s">
        <v>464</v>
      </c>
      <c r="C30" s="560" t="s">
        <v>1311</v>
      </c>
      <c r="D30" s="561" t="s">
        <v>1311</v>
      </c>
      <c r="E30" s="562" t="s">
        <v>1311</v>
      </c>
      <c r="F30" s="562" t="s">
        <v>1311</v>
      </c>
      <c r="G30" s="563"/>
      <c r="H30" s="563"/>
      <c r="I30" s="563"/>
      <c r="J30" s="564" t="s">
        <v>1311</v>
      </c>
      <c r="K30" s="565"/>
      <c r="L30" s="565"/>
      <c r="M30" s="565"/>
      <c r="N30" s="564" t="s">
        <v>1311</v>
      </c>
      <c r="O30" s="566"/>
      <c r="P30" s="567"/>
      <c r="Q30" s="336"/>
      <c r="R30" s="325"/>
    </row>
    <row r="31" spans="1:18" s="83" customFormat="1" ht="36" hidden="1" customHeight="1" x14ac:dyDescent="0.2">
      <c r="A31" s="558"/>
      <c r="B31" s="559" t="s">
        <v>465</v>
      </c>
      <c r="C31" s="560" t="s">
        <v>1311</v>
      </c>
      <c r="D31" s="561" t="s">
        <v>1311</v>
      </c>
      <c r="E31" s="562" t="s">
        <v>1311</v>
      </c>
      <c r="F31" s="562" t="s">
        <v>1311</v>
      </c>
      <c r="G31" s="563"/>
      <c r="H31" s="563"/>
      <c r="I31" s="563"/>
      <c r="J31" s="564" t="s">
        <v>1311</v>
      </c>
      <c r="K31" s="565"/>
      <c r="L31" s="565"/>
      <c r="M31" s="565"/>
      <c r="N31" s="564" t="s">
        <v>1311</v>
      </c>
      <c r="O31" s="566"/>
      <c r="P31" s="567"/>
      <c r="Q31" s="336"/>
      <c r="R31" s="325"/>
    </row>
    <row r="32" spans="1:18" s="83" customFormat="1" ht="36" hidden="1" customHeight="1" x14ac:dyDescent="0.2">
      <c r="A32" s="558"/>
      <c r="B32" s="559" t="s">
        <v>466</v>
      </c>
      <c r="C32" s="560" t="s">
        <v>1311</v>
      </c>
      <c r="D32" s="561" t="s">
        <v>1311</v>
      </c>
      <c r="E32" s="562" t="s">
        <v>1311</v>
      </c>
      <c r="F32" s="562" t="s">
        <v>1311</v>
      </c>
      <c r="G32" s="563"/>
      <c r="H32" s="563"/>
      <c r="I32" s="563"/>
      <c r="J32" s="564" t="s">
        <v>1311</v>
      </c>
      <c r="K32" s="565"/>
      <c r="L32" s="565"/>
      <c r="M32" s="565"/>
      <c r="N32" s="564" t="s">
        <v>1311</v>
      </c>
      <c r="O32" s="566"/>
      <c r="P32" s="567"/>
      <c r="Q32" s="336"/>
      <c r="R32" s="325"/>
    </row>
    <row r="33" spans="1:18" s="83" customFormat="1" ht="36" hidden="1" customHeight="1" x14ac:dyDescent="0.2">
      <c r="A33" s="558"/>
      <c r="B33" s="559" t="s">
        <v>467</v>
      </c>
      <c r="C33" s="560" t="s">
        <v>1311</v>
      </c>
      <c r="D33" s="561" t="s">
        <v>1311</v>
      </c>
      <c r="E33" s="562" t="s">
        <v>1311</v>
      </c>
      <c r="F33" s="562" t="s">
        <v>1311</v>
      </c>
      <c r="G33" s="563"/>
      <c r="H33" s="563"/>
      <c r="I33" s="563"/>
      <c r="J33" s="564" t="s">
        <v>1311</v>
      </c>
      <c r="K33" s="565"/>
      <c r="L33" s="565"/>
      <c r="M33" s="565"/>
      <c r="N33" s="564" t="s">
        <v>1311</v>
      </c>
      <c r="O33" s="566"/>
      <c r="P33" s="567"/>
      <c r="Q33" s="336"/>
      <c r="R33" s="325"/>
    </row>
    <row r="34" spans="1:18" s="83" customFormat="1" ht="36" hidden="1" customHeight="1" x14ac:dyDescent="0.2">
      <c r="A34" s="558"/>
      <c r="B34" s="559" t="s">
        <v>468</v>
      </c>
      <c r="C34" s="560" t="s">
        <v>1311</v>
      </c>
      <c r="D34" s="561" t="s">
        <v>1311</v>
      </c>
      <c r="E34" s="562" t="s">
        <v>1311</v>
      </c>
      <c r="F34" s="562" t="s">
        <v>1311</v>
      </c>
      <c r="G34" s="563"/>
      <c r="H34" s="563"/>
      <c r="I34" s="563"/>
      <c r="J34" s="564" t="s">
        <v>1311</v>
      </c>
      <c r="K34" s="565"/>
      <c r="L34" s="565"/>
      <c r="M34" s="565"/>
      <c r="N34" s="564" t="s">
        <v>1311</v>
      </c>
      <c r="O34" s="566"/>
      <c r="P34" s="567"/>
      <c r="Q34" s="336"/>
      <c r="R34" s="325"/>
    </row>
    <row r="35" spans="1:18" s="83" customFormat="1" ht="36" hidden="1" customHeight="1" x14ac:dyDescent="0.2">
      <c r="A35" s="558"/>
      <c r="B35" s="559" t="s">
        <v>469</v>
      </c>
      <c r="C35" s="560" t="s">
        <v>1311</v>
      </c>
      <c r="D35" s="561" t="s">
        <v>1311</v>
      </c>
      <c r="E35" s="562" t="s">
        <v>1311</v>
      </c>
      <c r="F35" s="562" t="s">
        <v>1311</v>
      </c>
      <c r="G35" s="563"/>
      <c r="H35" s="563"/>
      <c r="I35" s="563"/>
      <c r="J35" s="564" t="s">
        <v>1311</v>
      </c>
      <c r="K35" s="565"/>
      <c r="L35" s="565"/>
      <c r="M35" s="565"/>
      <c r="N35" s="564" t="s">
        <v>1311</v>
      </c>
      <c r="O35" s="566"/>
      <c r="P35" s="567"/>
      <c r="Q35" s="336"/>
      <c r="R35" s="325"/>
    </row>
    <row r="36" spans="1:18" s="83" customFormat="1" ht="36" hidden="1" customHeight="1" x14ac:dyDescent="0.2">
      <c r="A36" s="558"/>
      <c r="B36" s="559" t="s">
        <v>470</v>
      </c>
      <c r="C36" s="560" t="s">
        <v>1311</v>
      </c>
      <c r="D36" s="561" t="s">
        <v>1311</v>
      </c>
      <c r="E36" s="562" t="s">
        <v>1311</v>
      </c>
      <c r="F36" s="562" t="s">
        <v>1311</v>
      </c>
      <c r="G36" s="563"/>
      <c r="H36" s="563"/>
      <c r="I36" s="563"/>
      <c r="J36" s="564" t="s">
        <v>1311</v>
      </c>
      <c r="K36" s="565"/>
      <c r="L36" s="565"/>
      <c r="M36" s="565"/>
      <c r="N36" s="564" t="s">
        <v>1311</v>
      </c>
      <c r="O36" s="566"/>
      <c r="P36" s="567"/>
      <c r="Q36" s="336"/>
      <c r="R36" s="325"/>
    </row>
    <row r="37" spans="1:18" s="83" customFormat="1" ht="36" hidden="1" customHeight="1" x14ac:dyDescent="0.2">
      <c r="A37" s="558"/>
      <c r="B37" s="559" t="s">
        <v>471</v>
      </c>
      <c r="C37" s="560" t="s">
        <v>1311</v>
      </c>
      <c r="D37" s="561" t="s">
        <v>1311</v>
      </c>
      <c r="E37" s="562" t="s">
        <v>1311</v>
      </c>
      <c r="F37" s="562" t="s">
        <v>1311</v>
      </c>
      <c r="G37" s="563"/>
      <c r="H37" s="563"/>
      <c r="I37" s="563"/>
      <c r="J37" s="564" t="s">
        <v>1311</v>
      </c>
      <c r="K37" s="565"/>
      <c r="L37" s="565"/>
      <c r="M37" s="565"/>
      <c r="N37" s="564" t="s">
        <v>1311</v>
      </c>
      <c r="O37" s="566"/>
      <c r="P37" s="567"/>
      <c r="Q37" s="336"/>
      <c r="R37" s="325"/>
    </row>
    <row r="38" spans="1:18" s="83" customFormat="1" ht="36" hidden="1" customHeight="1" x14ac:dyDescent="0.2">
      <c r="A38" s="558"/>
      <c r="B38" s="559" t="s">
        <v>472</v>
      </c>
      <c r="C38" s="560" t="s">
        <v>1311</v>
      </c>
      <c r="D38" s="561" t="s">
        <v>1311</v>
      </c>
      <c r="E38" s="562" t="s">
        <v>1311</v>
      </c>
      <c r="F38" s="562" t="s">
        <v>1311</v>
      </c>
      <c r="G38" s="563"/>
      <c r="H38" s="563"/>
      <c r="I38" s="563"/>
      <c r="J38" s="564" t="s">
        <v>1311</v>
      </c>
      <c r="K38" s="565"/>
      <c r="L38" s="565"/>
      <c r="M38" s="565"/>
      <c r="N38" s="564" t="s">
        <v>1311</v>
      </c>
      <c r="O38" s="566"/>
      <c r="P38" s="567"/>
      <c r="Q38" s="336"/>
      <c r="R38" s="325"/>
    </row>
    <row r="39" spans="1:18" s="83" customFormat="1" ht="36" hidden="1" customHeight="1" x14ac:dyDescent="0.2">
      <c r="A39" s="558"/>
      <c r="B39" s="559" t="s">
        <v>473</v>
      </c>
      <c r="C39" s="560" t="s">
        <v>1311</v>
      </c>
      <c r="D39" s="561" t="s">
        <v>1311</v>
      </c>
      <c r="E39" s="562" t="s">
        <v>1311</v>
      </c>
      <c r="F39" s="562" t="s">
        <v>1311</v>
      </c>
      <c r="G39" s="563"/>
      <c r="H39" s="563"/>
      <c r="I39" s="563"/>
      <c r="J39" s="564" t="s">
        <v>1311</v>
      </c>
      <c r="K39" s="565"/>
      <c r="L39" s="565"/>
      <c r="M39" s="565"/>
      <c r="N39" s="564" t="s">
        <v>1311</v>
      </c>
      <c r="O39" s="566"/>
      <c r="P39" s="567"/>
      <c r="Q39" s="336"/>
      <c r="R39" s="325"/>
    </row>
    <row r="40" spans="1:18" s="83" customFormat="1" ht="36" hidden="1" customHeight="1" x14ac:dyDescent="0.2">
      <c r="A40" s="558"/>
      <c r="B40" s="559" t="s">
        <v>474</v>
      </c>
      <c r="C40" s="560" t="s">
        <v>1311</v>
      </c>
      <c r="D40" s="561" t="s">
        <v>1311</v>
      </c>
      <c r="E40" s="562" t="s">
        <v>1311</v>
      </c>
      <c r="F40" s="562" t="s">
        <v>1311</v>
      </c>
      <c r="G40" s="563"/>
      <c r="H40" s="563"/>
      <c r="I40" s="563"/>
      <c r="J40" s="564" t="s">
        <v>1311</v>
      </c>
      <c r="K40" s="565"/>
      <c r="L40" s="565"/>
      <c r="M40" s="565"/>
      <c r="N40" s="564" t="s">
        <v>1311</v>
      </c>
      <c r="O40" s="566"/>
      <c r="P40" s="567"/>
      <c r="Q40" s="336"/>
      <c r="R40" s="325"/>
    </row>
    <row r="41" spans="1:18" s="83" customFormat="1" ht="36" hidden="1" customHeight="1" x14ac:dyDescent="0.2">
      <c r="A41" s="558"/>
      <c r="B41" s="559" t="s">
        <v>475</v>
      </c>
      <c r="C41" s="560" t="s">
        <v>1311</v>
      </c>
      <c r="D41" s="561" t="s">
        <v>1311</v>
      </c>
      <c r="E41" s="562" t="s">
        <v>1311</v>
      </c>
      <c r="F41" s="562" t="s">
        <v>1311</v>
      </c>
      <c r="G41" s="563"/>
      <c r="H41" s="563"/>
      <c r="I41" s="563"/>
      <c r="J41" s="564" t="s">
        <v>1311</v>
      </c>
      <c r="K41" s="565"/>
      <c r="L41" s="565"/>
      <c r="M41" s="565"/>
      <c r="N41" s="564" t="s">
        <v>1311</v>
      </c>
      <c r="O41" s="566"/>
      <c r="P41" s="567"/>
      <c r="Q41" s="336"/>
      <c r="R41" s="325"/>
    </row>
    <row r="42" spans="1:18" s="83" customFormat="1" ht="36" hidden="1" customHeight="1" x14ac:dyDescent="0.2">
      <c r="A42" s="558"/>
      <c r="B42" s="559" t="s">
        <v>476</v>
      </c>
      <c r="C42" s="560" t="s">
        <v>1311</v>
      </c>
      <c r="D42" s="561" t="s">
        <v>1311</v>
      </c>
      <c r="E42" s="562" t="s">
        <v>1311</v>
      </c>
      <c r="F42" s="562" t="s">
        <v>1311</v>
      </c>
      <c r="G42" s="563"/>
      <c r="H42" s="563"/>
      <c r="I42" s="563"/>
      <c r="J42" s="564" t="s">
        <v>1311</v>
      </c>
      <c r="K42" s="565"/>
      <c r="L42" s="565"/>
      <c r="M42" s="565"/>
      <c r="N42" s="564" t="s">
        <v>1311</v>
      </c>
      <c r="O42" s="566"/>
      <c r="P42" s="567"/>
      <c r="Q42" s="336"/>
      <c r="R42" s="325"/>
    </row>
    <row r="43" spans="1:18" s="83" customFormat="1" ht="36" hidden="1" customHeight="1" x14ac:dyDescent="0.2">
      <c r="A43" s="558"/>
      <c r="B43" s="559" t="s">
        <v>477</v>
      </c>
      <c r="C43" s="560" t="s">
        <v>1311</v>
      </c>
      <c r="D43" s="561" t="s">
        <v>1311</v>
      </c>
      <c r="E43" s="562" t="s">
        <v>1311</v>
      </c>
      <c r="F43" s="562" t="s">
        <v>1311</v>
      </c>
      <c r="G43" s="563"/>
      <c r="H43" s="563"/>
      <c r="I43" s="563"/>
      <c r="J43" s="564" t="s">
        <v>1311</v>
      </c>
      <c r="K43" s="565"/>
      <c r="L43" s="565"/>
      <c r="M43" s="565"/>
      <c r="N43" s="564" t="s">
        <v>1311</v>
      </c>
      <c r="O43" s="566"/>
      <c r="P43" s="567"/>
      <c r="Q43" s="336"/>
      <c r="R43" s="325"/>
    </row>
    <row r="44" spans="1:18" s="83" customFormat="1" ht="36" hidden="1" customHeight="1" x14ac:dyDescent="0.2">
      <c r="A44" s="558"/>
      <c r="B44" s="559" t="s">
        <v>478</v>
      </c>
      <c r="C44" s="560" t="s">
        <v>1311</v>
      </c>
      <c r="D44" s="561" t="s">
        <v>1311</v>
      </c>
      <c r="E44" s="562" t="s">
        <v>1311</v>
      </c>
      <c r="F44" s="562" t="s">
        <v>1311</v>
      </c>
      <c r="G44" s="563"/>
      <c r="H44" s="563"/>
      <c r="I44" s="563"/>
      <c r="J44" s="564" t="s">
        <v>1311</v>
      </c>
      <c r="K44" s="565"/>
      <c r="L44" s="565"/>
      <c r="M44" s="565"/>
      <c r="N44" s="564" t="s">
        <v>1311</v>
      </c>
      <c r="O44" s="566"/>
      <c r="P44" s="567"/>
      <c r="Q44" s="336"/>
      <c r="R44" s="325"/>
    </row>
    <row r="45" spans="1:18" s="83" customFormat="1" ht="36" hidden="1" customHeight="1" x14ac:dyDescent="0.2">
      <c r="A45" s="558"/>
      <c r="B45" s="559" t="s">
        <v>479</v>
      </c>
      <c r="C45" s="560" t="s">
        <v>1311</v>
      </c>
      <c r="D45" s="561" t="s">
        <v>1311</v>
      </c>
      <c r="E45" s="562" t="s">
        <v>1311</v>
      </c>
      <c r="F45" s="562" t="s">
        <v>1311</v>
      </c>
      <c r="G45" s="563"/>
      <c r="H45" s="563"/>
      <c r="I45" s="563"/>
      <c r="J45" s="564" t="s">
        <v>1311</v>
      </c>
      <c r="K45" s="565"/>
      <c r="L45" s="565"/>
      <c r="M45" s="565"/>
      <c r="N45" s="564" t="s">
        <v>1311</v>
      </c>
      <c r="O45" s="566"/>
      <c r="P45" s="567"/>
      <c r="Q45" s="336"/>
      <c r="R45" s="325"/>
    </row>
    <row r="46" spans="1:18" s="83" customFormat="1" ht="36" hidden="1" customHeight="1" x14ac:dyDescent="0.2">
      <c r="A46" s="558"/>
      <c r="B46" s="559" t="s">
        <v>480</v>
      </c>
      <c r="C46" s="560" t="s">
        <v>1311</v>
      </c>
      <c r="D46" s="561" t="s">
        <v>1311</v>
      </c>
      <c r="E46" s="562" t="s">
        <v>1311</v>
      </c>
      <c r="F46" s="562" t="s">
        <v>1311</v>
      </c>
      <c r="G46" s="563"/>
      <c r="H46" s="563"/>
      <c r="I46" s="563"/>
      <c r="J46" s="564" t="s">
        <v>1311</v>
      </c>
      <c r="K46" s="565"/>
      <c r="L46" s="565"/>
      <c r="M46" s="565"/>
      <c r="N46" s="564" t="s">
        <v>1311</v>
      </c>
      <c r="O46" s="566"/>
      <c r="P46" s="567"/>
      <c r="Q46" s="336"/>
      <c r="R46" s="325"/>
    </row>
    <row r="47" spans="1:18" s="83" customFormat="1" ht="18" hidden="1" x14ac:dyDescent="0.2">
      <c r="A47" s="558"/>
      <c r="B47" s="559" t="s">
        <v>481</v>
      </c>
      <c r="C47" s="560" t="s">
        <v>1311</v>
      </c>
      <c r="D47" s="561" t="s">
        <v>1311</v>
      </c>
      <c r="E47" s="562" t="s">
        <v>1311</v>
      </c>
      <c r="F47" s="562" t="s">
        <v>1311</v>
      </c>
      <c r="G47" s="563"/>
      <c r="H47" s="563"/>
      <c r="I47" s="563"/>
      <c r="J47" s="564" t="s">
        <v>1311</v>
      </c>
      <c r="K47" s="565"/>
      <c r="L47" s="565"/>
      <c r="M47" s="565"/>
      <c r="N47" s="564" t="s">
        <v>1311</v>
      </c>
      <c r="O47" s="566"/>
      <c r="P47" s="567"/>
      <c r="Q47" s="336"/>
      <c r="R47" s="325"/>
    </row>
    <row r="48" spans="1:18" s="86" customFormat="1" ht="36" customHeight="1" x14ac:dyDescent="0.2">
      <c r="A48" s="84"/>
      <c r="B48" s="84"/>
      <c r="C48" s="84"/>
      <c r="D48" s="85"/>
      <c r="E48" s="84"/>
      <c r="N48" s="87"/>
      <c r="O48" s="84"/>
      <c r="P48" s="84"/>
      <c r="Q48" s="336"/>
      <c r="R48" s="325"/>
    </row>
    <row r="49" spans="1:18" s="86" customFormat="1" ht="36" customHeight="1" x14ac:dyDescent="0.2">
      <c r="A49" s="971" t="s">
        <v>4</v>
      </c>
      <c r="B49" s="971"/>
      <c r="C49" s="971"/>
      <c r="D49" s="971"/>
      <c r="E49" s="88" t="s">
        <v>0</v>
      </c>
      <c r="F49" s="88" t="s">
        <v>1</v>
      </c>
      <c r="G49" s="972" t="s">
        <v>2</v>
      </c>
      <c r="H49" s="972"/>
      <c r="I49" s="972"/>
      <c r="J49" s="972"/>
      <c r="K49" s="972"/>
      <c r="L49" s="972"/>
      <c r="M49" s="972"/>
      <c r="N49" s="972" t="s">
        <v>3</v>
      </c>
      <c r="O49" s="972"/>
      <c r="P49" s="88"/>
      <c r="Q49" s="336"/>
      <c r="R49" s="325"/>
    </row>
    <row r="52" spans="1:18" x14ac:dyDescent="0.2">
      <c r="Q52" s="337"/>
      <c r="R52" s="88"/>
    </row>
    <row r="53" spans="1:18" x14ac:dyDescent="0.2">
      <c r="Q53" s="337"/>
      <c r="R53" s="88"/>
    </row>
    <row r="54" spans="1:18" x14ac:dyDescent="0.2">
      <c r="Q54" s="337"/>
      <c r="R54" s="88"/>
    </row>
    <row r="55" spans="1:18" x14ac:dyDescent="0.2">
      <c r="Q55" s="337"/>
      <c r="R55" s="88"/>
    </row>
    <row r="56" spans="1:18" x14ac:dyDescent="0.2">
      <c r="Q56" s="337"/>
      <c r="R56" s="88"/>
    </row>
    <row r="57" spans="1:18" x14ac:dyDescent="0.2">
      <c r="Q57" s="337"/>
      <c r="R57" s="88"/>
    </row>
    <row r="58" spans="1:18" x14ac:dyDescent="0.2">
      <c r="Q58" s="337"/>
      <c r="R58" s="88"/>
    </row>
    <row r="59" spans="1:18" x14ac:dyDescent="0.2">
      <c r="Q59" s="337"/>
      <c r="R59" s="88"/>
    </row>
    <row r="60" spans="1:18" x14ac:dyDescent="0.2">
      <c r="Q60" s="337"/>
      <c r="R60" s="88"/>
    </row>
    <row r="61" spans="1:18" x14ac:dyDescent="0.2">
      <c r="Q61" s="337"/>
      <c r="R61" s="88"/>
    </row>
    <row r="62" spans="1:18" x14ac:dyDescent="0.2">
      <c r="Q62" s="337"/>
      <c r="R62" s="88"/>
    </row>
    <row r="63" spans="1:18" x14ac:dyDescent="0.2">
      <c r="Q63" s="337"/>
      <c r="R63" s="88"/>
    </row>
    <row r="64" spans="1:18" x14ac:dyDescent="0.2">
      <c r="Q64" s="337"/>
      <c r="R64" s="88"/>
    </row>
    <row r="65" spans="17:18" x14ac:dyDescent="0.2">
      <c r="Q65" s="337"/>
      <c r="R65" s="88"/>
    </row>
    <row r="66" spans="17:18" x14ac:dyDescent="0.2">
      <c r="Q66" s="337"/>
      <c r="R66" s="88"/>
    </row>
    <row r="67" spans="17:18" x14ac:dyDescent="0.2">
      <c r="Q67" s="337"/>
      <c r="R67" s="88"/>
    </row>
    <row r="68" spans="17:18" x14ac:dyDescent="0.2">
      <c r="Q68" s="337"/>
      <c r="R68" s="88"/>
    </row>
    <row r="69" spans="17:18" x14ac:dyDescent="0.2">
      <c r="Q69" s="337"/>
      <c r="R69" s="88"/>
    </row>
    <row r="70" spans="17:18" x14ac:dyDescent="0.2">
      <c r="Q70" s="337"/>
      <c r="R70" s="88"/>
    </row>
    <row r="71" spans="17:18" x14ac:dyDescent="0.2">
      <c r="Q71" s="337"/>
      <c r="R71" s="88"/>
    </row>
    <row r="72" spans="17:18" x14ac:dyDescent="0.2">
      <c r="Q72" s="337"/>
      <c r="R72" s="88"/>
    </row>
    <row r="73" spans="17:18" x14ac:dyDescent="0.2">
      <c r="Q73" s="337"/>
      <c r="R73" s="88"/>
    </row>
    <row r="74" spans="17:18" x14ac:dyDescent="0.2">
      <c r="Q74" s="337"/>
      <c r="R74" s="88"/>
    </row>
    <row r="75" spans="17:18" x14ac:dyDescent="0.2">
      <c r="Q75" s="337"/>
      <c r="R75" s="88"/>
    </row>
    <row r="76" spans="17:18" x14ac:dyDescent="0.2">
      <c r="Q76" s="337"/>
      <c r="R76" s="88"/>
    </row>
    <row r="77" spans="17:18" x14ac:dyDescent="0.2">
      <c r="Q77" s="337"/>
      <c r="R77" s="88"/>
    </row>
    <row r="78" spans="17:18" x14ac:dyDescent="0.2">
      <c r="Q78" s="337"/>
      <c r="R78" s="88"/>
    </row>
    <row r="79" spans="17:18" x14ac:dyDescent="0.2">
      <c r="Q79" s="337"/>
      <c r="R79" s="88"/>
    </row>
    <row r="80" spans="17:18" x14ac:dyDescent="0.2">
      <c r="Q80" s="337"/>
      <c r="R80" s="88"/>
    </row>
    <row r="81" spans="17:18" x14ac:dyDescent="0.2">
      <c r="Q81" s="337"/>
      <c r="R81" s="88"/>
    </row>
    <row r="82" spans="17:18" x14ac:dyDescent="0.2">
      <c r="Q82" s="337"/>
      <c r="R82" s="88"/>
    </row>
    <row r="83" spans="17:18" x14ac:dyDescent="0.2">
      <c r="Q83" s="337"/>
      <c r="R83" s="88"/>
    </row>
    <row r="84" spans="17:18" x14ac:dyDescent="0.2">
      <c r="Q84" s="337"/>
      <c r="R84" s="88"/>
    </row>
    <row r="85" spans="17:18" x14ac:dyDescent="0.2">
      <c r="Q85" s="337"/>
      <c r="R85" s="88"/>
    </row>
    <row r="86" spans="17:18" x14ac:dyDescent="0.2">
      <c r="Q86" s="337"/>
      <c r="R86" s="88"/>
    </row>
    <row r="87" spans="17:18" x14ac:dyDescent="0.2">
      <c r="Q87" s="337"/>
      <c r="R87" s="88"/>
    </row>
    <row r="88" spans="17:18" x14ac:dyDescent="0.2">
      <c r="Q88" s="337"/>
      <c r="R88" s="88"/>
    </row>
    <row r="89" spans="17:18" x14ac:dyDescent="0.2">
      <c r="Q89" s="337"/>
      <c r="R89" s="88"/>
    </row>
    <row r="90" spans="17:18" x14ac:dyDescent="0.2">
      <c r="Q90" s="337"/>
      <c r="R90" s="88"/>
    </row>
    <row r="91" spans="17:18" x14ac:dyDescent="0.2">
      <c r="Q91" s="337"/>
      <c r="R91" s="88"/>
    </row>
    <row r="92" spans="17:18" x14ac:dyDescent="0.2">
      <c r="Q92" s="337"/>
      <c r="R92" s="88"/>
    </row>
    <row r="93" spans="17:18" x14ac:dyDescent="0.2">
      <c r="Q93" s="337"/>
      <c r="R93" s="88"/>
    </row>
  </sheetData>
  <sortState ref="B8:P15">
    <sortCondition descending="1" ref="N8:N15"/>
  </sortState>
  <mergeCells count="26">
    <mergeCell ref="A1:P1"/>
    <mergeCell ref="A2:P2"/>
    <mergeCell ref="O6:O7"/>
    <mergeCell ref="A6:A7"/>
    <mergeCell ref="A4:C4"/>
    <mergeCell ref="D4:E4"/>
    <mergeCell ref="E6:E7"/>
    <mergeCell ref="N6:N7"/>
    <mergeCell ref="F6:F7"/>
    <mergeCell ref="A3:C3"/>
    <mergeCell ref="D3:E3"/>
    <mergeCell ref="M4:O4"/>
    <mergeCell ref="C6:C7"/>
    <mergeCell ref="B6:B7"/>
    <mergeCell ref="K4:L4"/>
    <mergeCell ref="K3:L3"/>
    <mergeCell ref="M3:P3"/>
    <mergeCell ref="P6:P7"/>
    <mergeCell ref="A49:D49"/>
    <mergeCell ref="G49:M49"/>
    <mergeCell ref="N49:O49"/>
    <mergeCell ref="N5:O5"/>
    <mergeCell ref="G6:M6"/>
    <mergeCell ref="D6:D7"/>
    <mergeCell ref="F3:J3"/>
    <mergeCell ref="F4:J4"/>
  </mergeCells>
  <conditionalFormatting sqref="F1:F1048576">
    <cfRule type="containsText" dxfId="54" priority="4" stopIfTrue="1" operator="containsText" text="FERDİ">
      <formula>NOT(ISERROR(SEARCH("FERDİ",F1)))</formula>
    </cfRule>
  </conditionalFormatting>
  <conditionalFormatting sqref="M4">
    <cfRule type="containsText" dxfId="53" priority="3" stopIfTrue="1" operator="containsText" text="FERDİ">
      <formula>NOT(ISERROR(SEARCH("FERDİ",M4)))</formula>
    </cfRule>
  </conditionalFormatting>
  <conditionalFormatting sqref="M4">
    <cfRule type="containsText" dxfId="52" priority="2" stopIfTrue="1" operator="containsText" text="FERDİ">
      <formula>NOT(ISERROR(SEARCH("FERDİ",M4)))</formula>
    </cfRule>
  </conditionalFormatting>
  <conditionalFormatting sqref="F6:F7">
    <cfRule type="containsText" dxfId="51"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FFC000"/>
  </sheetPr>
  <dimension ref="A1:R93"/>
  <sheetViews>
    <sheetView view="pageBreakPreview" topLeftCell="A13" zoomScale="90" zoomScaleSheetLayoutView="90" workbookViewId="0">
      <selection activeCell="E13" sqref="E13"/>
    </sheetView>
  </sheetViews>
  <sheetFormatPr defaultRowHeight="12.75" x14ac:dyDescent="0.2"/>
  <cols>
    <col min="1" max="1" width="6" style="89" customWidth="1"/>
    <col min="2" max="2" width="10.28515625" style="89" hidden="1" customWidth="1"/>
    <col min="3" max="3" width="8.5703125" style="89" customWidth="1"/>
    <col min="4" max="4" width="17" style="90" customWidth="1"/>
    <col min="5" max="5" width="20" style="89" bestFit="1" customWidth="1"/>
    <col min="6" max="6" width="34.140625" style="3" customWidth="1"/>
    <col min="7" max="13" width="10.140625" style="3" customWidth="1"/>
    <col min="14" max="14" width="10.5703125" style="91" customWidth="1"/>
    <col min="15" max="15" width="8.5703125" style="89" customWidth="1"/>
    <col min="16" max="16" width="11.42578125" style="89" customWidth="1"/>
    <col min="17" max="17" width="4.85546875" style="338" bestFit="1" customWidth="1"/>
    <col min="18" max="18" width="4.42578125" style="325" bestFit="1" customWidth="1"/>
    <col min="19" max="16384" width="9.140625" style="3"/>
  </cols>
  <sheetData>
    <row r="1" spans="1:18" ht="48.75" customHeight="1" x14ac:dyDescent="0.2">
      <c r="A1" s="976" t="s">
        <v>1309</v>
      </c>
      <c r="B1" s="976"/>
      <c r="C1" s="976"/>
      <c r="D1" s="976"/>
      <c r="E1" s="976"/>
      <c r="F1" s="976"/>
      <c r="G1" s="976"/>
      <c r="H1" s="976"/>
      <c r="I1" s="976"/>
      <c r="J1" s="976"/>
      <c r="K1" s="976"/>
      <c r="L1" s="976"/>
      <c r="M1" s="976"/>
      <c r="N1" s="976"/>
      <c r="O1" s="976"/>
      <c r="P1" s="976"/>
    </row>
    <row r="2" spans="1:18" ht="25.5" customHeight="1" x14ac:dyDescent="0.2">
      <c r="A2" s="920" t="s">
        <v>1216</v>
      </c>
      <c r="B2" s="920"/>
      <c r="C2" s="920"/>
      <c r="D2" s="920"/>
      <c r="E2" s="920"/>
      <c r="F2" s="920"/>
      <c r="G2" s="920"/>
      <c r="H2" s="920"/>
      <c r="I2" s="920"/>
      <c r="J2" s="920"/>
      <c r="K2" s="920"/>
      <c r="L2" s="920"/>
      <c r="M2" s="920"/>
      <c r="N2" s="920"/>
      <c r="O2" s="920"/>
      <c r="P2" s="920"/>
    </row>
    <row r="3" spans="1:18" s="4" customFormat="1" ht="27" customHeight="1" x14ac:dyDescent="0.2">
      <c r="A3" s="921" t="s">
        <v>115</v>
      </c>
      <c r="B3" s="921"/>
      <c r="C3" s="921"/>
      <c r="D3" s="922" t="s">
        <v>192</v>
      </c>
      <c r="E3" s="922"/>
      <c r="F3" s="568"/>
      <c r="G3" s="569"/>
      <c r="H3" s="570"/>
      <c r="I3" s="568"/>
      <c r="J3" s="568"/>
      <c r="K3" s="924" t="s">
        <v>661</v>
      </c>
      <c r="L3" s="924"/>
      <c r="M3" s="941" t="s">
        <v>1331</v>
      </c>
      <c r="N3" s="941"/>
      <c r="O3" s="941"/>
      <c r="P3" s="571"/>
      <c r="Q3" s="338"/>
      <c r="R3" s="325"/>
    </row>
    <row r="4" spans="1:18" s="4" customFormat="1" ht="23.25" customHeight="1" x14ac:dyDescent="0.2">
      <c r="A4" s="926" t="s">
        <v>116</v>
      </c>
      <c r="B4" s="926"/>
      <c r="C4" s="926"/>
      <c r="D4" s="927" t="s">
        <v>687</v>
      </c>
      <c r="E4" s="927"/>
      <c r="F4" s="572"/>
      <c r="G4" s="573"/>
      <c r="H4" s="573"/>
      <c r="I4" s="556"/>
      <c r="J4" s="556"/>
      <c r="K4" s="926" t="s">
        <v>114</v>
      </c>
      <c r="L4" s="926"/>
      <c r="M4" s="931" t="s">
        <v>1151</v>
      </c>
      <c r="N4" s="931"/>
      <c r="O4" s="931"/>
      <c r="P4" s="556"/>
      <c r="Q4" s="338"/>
      <c r="R4" s="325"/>
    </row>
    <row r="5" spans="1:18" ht="21" customHeight="1" x14ac:dyDescent="0.2">
      <c r="A5" s="5"/>
      <c r="B5" s="5"/>
      <c r="C5" s="5"/>
      <c r="D5" s="9"/>
      <c r="E5" s="6"/>
      <c r="F5" s="7"/>
      <c r="G5" s="8"/>
      <c r="H5" s="8"/>
      <c r="I5" s="8"/>
      <c r="J5" s="8"/>
      <c r="K5" s="8"/>
      <c r="L5" s="8"/>
      <c r="M5" s="8"/>
      <c r="N5" s="929">
        <v>41794.795899884259</v>
      </c>
      <c r="O5" s="929"/>
      <c r="P5" s="353"/>
    </row>
    <row r="6" spans="1:18" ht="24.75" customHeight="1" x14ac:dyDescent="0.2">
      <c r="A6" s="973" t="s">
        <v>6</v>
      </c>
      <c r="B6" s="973"/>
      <c r="C6" s="974" t="s">
        <v>99</v>
      </c>
      <c r="D6" s="974" t="s">
        <v>1096</v>
      </c>
      <c r="E6" s="973" t="s">
        <v>7</v>
      </c>
      <c r="F6" s="973" t="s">
        <v>939</v>
      </c>
      <c r="G6" s="973" t="s">
        <v>35</v>
      </c>
      <c r="H6" s="973"/>
      <c r="I6" s="973"/>
      <c r="J6" s="973"/>
      <c r="K6" s="973"/>
      <c r="L6" s="973"/>
      <c r="M6" s="973"/>
      <c r="N6" s="970" t="s">
        <v>8</v>
      </c>
      <c r="O6" s="970" t="s">
        <v>165</v>
      </c>
      <c r="P6" s="970" t="s">
        <v>655</v>
      </c>
    </row>
    <row r="7" spans="1:18" ht="32.25" customHeight="1" x14ac:dyDescent="0.2">
      <c r="A7" s="973"/>
      <c r="B7" s="973"/>
      <c r="C7" s="974"/>
      <c r="D7" s="974"/>
      <c r="E7" s="973"/>
      <c r="F7" s="973"/>
      <c r="G7" s="557">
        <v>1</v>
      </c>
      <c r="H7" s="557">
        <v>2</v>
      </c>
      <c r="I7" s="557">
        <v>3</v>
      </c>
      <c r="J7" s="557" t="s">
        <v>574</v>
      </c>
      <c r="K7" s="557">
        <v>4</v>
      </c>
      <c r="L7" s="557">
        <v>5</v>
      </c>
      <c r="M7" s="557">
        <v>6</v>
      </c>
      <c r="N7" s="970"/>
      <c r="O7" s="970"/>
      <c r="P7" s="970"/>
    </row>
    <row r="8" spans="1:18" s="83" customFormat="1" ht="81" customHeight="1" x14ac:dyDescent="0.2">
      <c r="A8" s="92">
        <v>1</v>
      </c>
      <c r="B8" s="93" t="s">
        <v>233</v>
      </c>
      <c r="C8" s="607">
        <v>406</v>
      </c>
      <c r="D8" s="608">
        <v>33700</v>
      </c>
      <c r="E8" s="609" t="s">
        <v>988</v>
      </c>
      <c r="F8" s="609" t="s">
        <v>981</v>
      </c>
      <c r="G8" s="610" t="s">
        <v>1217</v>
      </c>
      <c r="H8" s="610" t="s">
        <v>1217</v>
      </c>
      <c r="I8" s="610" t="s">
        <v>1217</v>
      </c>
      <c r="J8" s="611" t="s">
        <v>1311</v>
      </c>
      <c r="K8" s="612" t="s">
        <v>1217</v>
      </c>
      <c r="L8" s="612">
        <v>746</v>
      </c>
      <c r="M8" s="612" t="s">
        <v>1217</v>
      </c>
      <c r="N8" s="611">
        <v>746</v>
      </c>
      <c r="O8" s="613">
        <v>8</v>
      </c>
      <c r="P8" s="726" t="s">
        <v>1218</v>
      </c>
      <c r="Q8" s="338"/>
      <c r="R8" s="325"/>
    </row>
    <row r="9" spans="1:18" s="83" customFormat="1" ht="81" customHeight="1" x14ac:dyDescent="0.2">
      <c r="A9" s="92">
        <v>2</v>
      </c>
      <c r="B9" s="93" t="s">
        <v>234</v>
      </c>
      <c r="C9" s="607">
        <v>387</v>
      </c>
      <c r="D9" s="608">
        <v>32510</v>
      </c>
      <c r="E9" s="609" t="s">
        <v>965</v>
      </c>
      <c r="F9" s="609" t="s">
        <v>955</v>
      </c>
      <c r="G9" s="610" t="s">
        <v>1217</v>
      </c>
      <c r="H9" s="610">
        <v>699</v>
      </c>
      <c r="I9" s="610" t="s">
        <v>1078</v>
      </c>
      <c r="J9" s="611">
        <v>699</v>
      </c>
      <c r="K9" s="612" t="s">
        <v>1078</v>
      </c>
      <c r="L9" s="612" t="s">
        <v>1217</v>
      </c>
      <c r="M9" s="612" t="s">
        <v>1078</v>
      </c>
      <c r="N9" s="611">
        <v>699</v>
      </c>
      <c r="O9" s="613">
        <v>7</v>
      </c>
      <c r="P9" s="726" t="s">
        <v>1222</v>
      </c>
      <c r="Q9" s="338"/>
      <c r="R9" s="325"/>
    </row>
    <row r="10" spans="1:18" s="83" customFormat="1" ht="81" customHeight="1" x14ac:dyDescent="0.2">
      <c r="A10" s="92">
        <v>3</v>
      </c>
      <c r="B10" s="93" t="s">
        <v>231</v>
      </c>
      <c r="C10" s="607">
        <v>459</v>
      </c>
      <c r="D10" s="608">
        <v>34256</v>
      </c>
      <c r="E10" s="609" t="s">
        <v>1025</v>
      </c>
      <c r="F10" s="609" t="s">
        <v>1115</v>
      </c>
      <c r="G10" s="610" t="s">
        <v>1217</v>
      </c>
      <c r="H10" s="610" t="s">
        <v>1217</v>
      </c>
      <c r="I10" s="610">
        <v>693</v>
      </c>
      <c r="J10" s="611">
        <v>693</v>
      </c>
      <c r="K10" s="612">
        <v>691</v>
      </c>
      <c r="L10" s="612">
        <v>677</v>
      </c>
      <c r="M10" s="612" t="s">
        <v>1217</v>
      </c>
      <c r="N10" s="611">
        <v>693</v>
      </c>
      <c r="O10" s="613">
        <v>6</v>
      </c>
      <c r="P10" s="726" t="s">
        <v>1224</v>
      </c>
      <c r="Q10" s="338"/>
      <c r="R10" s="325"/>
    </row>
    <row r="11" spans="1:18" s="83" customFormat="1" ht="81" customHeight="1" x14ac:dyDescent="0.2">
      <c r="A11" s="92">
        <v>4</v>
      </c>
      <c r="B11" s="93" t="s">
        <v>228</v>
      </c>
      <c r="C11" s="607">
        <v>517</v>
      </c>
      <c r="D11" s="608">
        <v>35065</v>
      </c>
      <c r="E11" s="609" t="s">
        <v>1107</v>
      </c>
      <c r="F11" s="609" t="s">
        <v>1099</v>
      </c>
      <c r="G11" s="610">
        <v>657</v>
      </c>
      <c r="H11" s="610" t="s">
        <v>1217</v>
      </c>
      <c r="I11" s="610" t="s">
        <v>1217</v>
      </c>
      <c r="J11" s="611">
        <v>657</v>
      </c>
      <c r="K11" s="612">
        <v>686</v>
      </c>
      <c r="L11" s="612">
        <v>672</v>
      </c>
      <c r="M11" s="612">
        <v>686</v>
      </c>
      <c r="N11" s="611">
        <v>686</v>
      </c>
      <c r="O11" s="613">
        <v>5</v>
      </c>
      <c r="P11" s="726" t="s">
        <v>1218</v>
      </c>
      <c r="Q11" s="338"/>
      <c r="R11" s="325"/>
    </row>
    <row r="12" spans="1:18" s="83" customFormat="1" ht="81" customHeight="1" x14ac:dyDescent="0.2">
      <c r="A12" s="92">
        <v>5</v>
      </c>
      <c r="B12" s="93" t="s">
        <v>227</v>
      </c>
      <c r="C12" s="607">
        <v>475</v>
      </c>
      <c r="D12" s="608">
        <v>33057</v>
      </c>
      <c r="E12" s="609" t="s">
        <v>1040</v>
      </c>
      <c r="F12" s="609" t="s">
        <v>1033</v>
      </c>
      <c r="G12" s="610" t="s">
        <v>1217</v>
      </c>
      <c r="H12" s="610" t="s">
        <v>1217</v>
      </c>
      <c r="I12" s="610">
        <v>675</v>
      </c>
      <c r="J12" s="611">
        <v>675</v>
      </c>
      <c r="K12" s="612" t="s">
        <v>1217</v>
      </c>
      <c r="L12" s="612">
        <v>682</v>
      </c>
      <c r="M12" s="612">
        <v>684</v>
      </c>
      <c r="N12" s="611">
        <v>684</v>
      </c>
      <c r="O12" s="613">
        <v>4</v>
      </c>
      <c r="P12" s="726" t="s">
        <v>1221</v>
      </c>
      <c r="Q12" s="338"/>
      <c r="R12" s="325"/>
    </row>
    <row r="13" spans="1:18" s="83" customFormat="1" ht="81" customHeight="1" x14ac:dyDescent="0.2">
      <c r="A13" s="92">
        <v>6</v>
      </c>
      <c r="B13" s="93" t="s">
        <v>232</v>
      </c>
      <c r="C13" s="607">
        <v>429</v>
      </c>
      <c r="D13" s="608">
        <v>34710</v>
      </c>
      <c r="E13" s="609" t="s">
        <v>1087</v>
      </c>
      <c r="F13" s="609" t="s">
        <v>1002</v>
      </c>
      <c r="G13" s="610" t="s">
        <v>1217</v>
      </c>
      <c r="H13" s="610">
        <v>679</v>
      </c>
      <c r="I13" s="610" t="s">
        <v>1217</v>
      </c>
      <c r="J13" s="611">
        <v>679</v>
      </c>
      <c r="K13" s="612" t="s">
        <v>1217</v>
      </c>
      <c r="L13" s="612">
        <v>674</v>
      </c>
      <c r="M13" s="612" t="s">
        <v>1217</v>
      </c>
      <c r="N13" s="611">
        <v>679</v>
      </c>
      <c r="O13" s="613">
        <v>3</v>
      </c>
      <c r="P13" s="726" t="s">
        <v>1225</v>
      </c>
      <c r="Q13" s="338"/>
      <c r="R13" s="325"/>
    </row>
    <row r="14" spans="1:18" s="83" customFormat="1" ht="81" customHeight="1" x14ac:dyDescent="0.2">
      <c r="A14" s="92">
        <v>7</v>
      </c>
      <c r="B14" s="93" t="s">
        <v>230</v>
      </c>
      <c r="C14" s="607">
        <v>445</v>
      </c>
      <c r="D14" s="608">
        <v>32143</v>
      </c>
      <c r="E14" s="609" t="s">
        <v>1012</v>
      </c>
      <c r="F14" s="609" t="s">
        <v>1004</v>
      </c>
      <c r="G14" s="610" t="s">
        <v>1217</v>
      </c>
      <c r="H14" s="610" t="s">
        <v>1217</v>
      </c>
      <c r="I14" s="610" t="s">
        <v>1217</v>
      </c>
      <c r="J14" s="611" t="s">
        <v>1311</v>
      </c>
      <c r="K14" s="612">
        <v>668</v>
      </c>
      <c r="L14" s="612" t="s">
        <v>1078</v>
      </c>
      <c r="M14" s="612">
        <v>676</v>
      </c>
      <c r="N14" s="611">
        <v>676</v>
      </c>
      <c r="O14" s="613">
        <v>2</v>
      </c>
      <c r="P14" s="726" t="s">
        <v>1218</v>
      </c>
      <c r="Q14" s="338"/>
      <c r="R14" s="325"/>
    </row>
    <row r="15" spans="1:18" s="83" customFormat="1" ht="81" customHeight="1" x14ac:dyDescent="0.2">
      <c r="A15" s="92">
        <v>8</v>
      </c>
      <c r="B15" s="93" t="s">
        <v>229</v>
      </c>
      <c r="C15" s="607">
        <v>495</v>
      </c>
      <c r="D15" s="608">
        <v>35521</v>
      </c>
      <c r="E15" s="609" t="s">
        <v>1126</v>
      </c>
      <c r="F15" s="609" t="s">
        <v>1118</v>
      </c>
      <c r="G15" s="610">
        <v>608</v>
      </c>
      <c r="H15" s="610">
        <v>636</v>
      </c>
      <c r="I15" s="610" t="s">
        <v>1217</v>
      </c>
      <c r="J15" s="611">
        <v>636</v>
      </c>
      <c r="K15" s="612">
        <v>654</v>
      </c>
      <c r="L15" s="612" t="s">
        <v>1217</v>
      </c>
      <c r="M15" s="612">
        <v>640</v>
      </c>
      <c r="N15" s="611">
        <v>654</v>
      </c>
      <c r="O15" s="613">
        <v>1</v>
      </c>
      <c r="P15" s="726" t="s">
        <v>1223</v>
      </c>
      <c r="Q15" s="338"/>
      <c r="R15" s="325"/>
    </row>
    <row r="16" spans="1:18" s="83" customFormat="1" ht="81" customHeight="1" x14ac:dyDescent="0.2">
      <c r="A16" s="92"/>
      <c r="B16" s="93" t="s">
        <v>235</v>
      </c>
      <c r="C16" s="607" t="s">
        <v>1311</v>
      </c>
      <c r="D16" s="608" t="s">
        <v>1311</v>
      </c>
      <c r="E16" s="609" t="s">
        <v>1311</v>
      </c>
      <c r="F16" s="609" t="s">
        <v>1311</v>
      </c>
      <c r="G16" s="610"/>
      <c r="H16" s="610"/>
      <c r="I16" s="610"/>
      <c r="J16" s="611" t="s">
        <v>1311</v>
      </c>
      <c r="K16" s="612"/>
      <c r="L16" s="612"/>
      <c r="M16" s="612"/>
      <c r="N16" s="611" t="s">
        <v>1311</v>
      </c>
      <c r="O16" s="613"/>
      <c r="P16" s="614"/>
      <c r="Q16" s="338"/>
      <c r="R16" s="325"/>
    </row>
    <row r="17" spans="1:18" s="83" customFormat="1" ht="81" customHeight="1" x14ac:dyDescent="0.2">
      <c r="A17" s="92"/>
      <c r="B17" s="93" t="s">
        <v>236</v>
      </c>
      <c r="C17" s="607" t="s">
        <v>1311</v>
      </c>
      <c r="D17" s="608" t="s">
        <v>1311</v>
      </c>
      <c r="E17" s="609" t="s">
        <v>1311</v>
      </c>
      <c r="F17" s="609" t="s">
        <v>1311</v>
      </c>
      <c r="G17" s="610"/>
      <c r="H17" s="610"/>
      <c r="I17" s="610"/>
      <c r="J17" s="611" t="s">
        <v>1311</v>
      </c>
      <c r="K17" s="612"/>
      <c r="L17" s="612"/>
      <c r="M17" s="612"/>
      <c r="N17" s="611" t="s">
        <v>1311</v>
      </c>
      <c r="O17" s="613"/>
      <c r="P17" s="614"/>
      <c r="Q17" s="338"/>
      <c r="R17" s="325"/>
    </row>
    <row r="18" spans="1:18" s="83" customFormat="1" ht="81" customHeight="1" x14ac:dyDescent="0.2">
      <c r="A18" s="92"/>
      <c r="B18" s="93" t="s">
        <v>237</v>
      </c>
      <c r="C18" s="607" t="s">
        <v>1311</v>
      </c>
      <c r="D18" s="608" t="s">
        <v>1311</v>
      </c>
      <c r="E18" s="609" t="s">
        <v>1311</v>
      </c>
      <c r="F18" s="609" t="s">
        <v>1311</v>
      </c>
      <c r="G18" s="610"/>
      <c r="H18" s="610"/>
      <c r="I18" s="610"/>
      <c r="J18" s="611" t="s">
        <v>1311</v>
      </c>
      <c r="K18" s="612"/>
      <c r="L18" s="612"/>
      <c r="M18" s="612"/>
      <c r="N18" s="611" t="s">
        <v>1311</v>
      </c>
      <c r="O18" s="613"/>
      <c r="P18" s="614"/>
      <c r="Q18" s="338"/>
      <c r="R18" s="325"/>
    </row>
    <row r="19" spans="1:18" s="83" customFormat="1" ht="81" customHeight="1" x14ac:dyDescent="0.2">
      <c r="A19" s="92"/>
      <c r="B19" s="93" t="s">
        <v>238</v>
      </c>
      <c r="C19" s="607" t="s">
        <v>1311</v>
      </c>
      <c r="D19" s="608" t="s">
        <v>1311</v>
      </c>
      <c r="E19" s="609" t="s">
        <v>1311</v>
      </c>
      <c r="F19" s="609" t="s">
        <v>1311</v>
      </c>
      <c r="G19" s="610"/>
      <c r="H19" s="610"/>
      <c r="I19" s="610"/>
      <c r="J19" s="611" t="s">
        <v>1311</v>
      </c>
      <c r="K19" s="612"/>
      <c r="L19" s="612"/>
      <c r="M19" s="612"/>
      <c r="N19" s="611" t="s">
        <v>1311</v>
      </c>
      <c r="O19" s="613"/>
      <c r="P19" s="614"/>
      <c r="Q19" s="338"/>
      <c r="R19" s="325"/>
    </row>
    <row r="20" spans="1:18" s="83" customFormat="1" ht="81" customHeight="1" x14ac:dyDescent="0.2">
      <c r="A20" s="92"/>
      <c r="B20" s="93" t="s">
        <v>239</v>
      </c>
      <c r="C20" s="607" t="s">
        <v>1311</v>
      </c>
      <c r="D20" s="608" t="s">
        <v>1311</v>
      </c>
      <c r="E20" s="609" t="s">
        <v>1311</v>
      </c>
      <c r="F20" s="609" t="s">
        <v>1311</v>
      </c>
      <c r="G20" s="610"/>
      <c r="H20" s="610"/>
      <c r="I20" s="610"/>
      <c r="J20" s="611" t="s">
        <v>1311</v>
      </c>
      <c r="K20" s="612"/>
      <c r="L20" s="612"/>
      <c r="M20" s="612"/>
      <c r="N20" s="611" t="s">
        <v>1311</v>
      </c>
      <c r="O20" s="613"/>
      <c r="P20" s="614"/>
      <c r="Q20" s="338"/>
      <c r="R20" s="325"/>
    </row>
    <row r="21" spans="1:18" s="83" customFormat="1" ht="81" customHeight="1" x14ac:dyDescent="0.2">
      <c r="A21" s="92"/>
      <c r="B21" s="93" t="s">
        <v>240</v>
      </c>
      <c r="C21" s="607" t="s">
        <v>1311</v>
      </c>
      <c r="D21" s="608" t="s">
        <v>1311</v>
      </c>
      <c r="E21" s="609" t="s">
        <v>1311</v>
      </c>
      <c r="F21" s="609" t="s">
        <v>1311</v>
      </c>
      <c r="G21" s="610"/>
      <c r="H21" s="610"/>
      <c r="I21" s="610"/>
      <c r="J21" s="611" t="s">
        <v>1311</v>
      </c>
      <c r="K21" s="612"/>
      <c r="L21" s="612"/>
      <c r="M21" s="612"/>
      <c r="N21" s="611" t="s">
        <v>1311</v>
      </c>
      <c r="O21" s="613"/>
      <c r="P21" s="614"/>
      <c r="Q21" s="338"/>
      <c r="R21" s="325"/>
    </row>
    <row r="22" spans="1:18" s="83" customFormat="1" ht="81" customHeight="1" x14ac:dyDescent="0.2">
      <c r="A22" s="92"/>
      <c r="B22" s="93" t="s">
        <v>241</v>
      </c>
      <c r="C22" s="607" t="s">
        <v>1311</v>
      </c>
      <c r="D22" s="608" t="s">
        <v>1311</v>
      </c>
      <c r="E22" s="609" t="s">
        <v>1311</v>
      </c>
      <c r="F22" s="609" t="s">
        <v>1311</v>
      </c>
      <c r="G22" s="610"/>
      <c r="H22" s="610"/>
      <c r="I22" s="610"/>
      <c r="J22" s="611" t="s">
        <v>1311</v>
      </c>
      <c r="K22" s="612"/>
      <c r="L22" s="612"/>
      <c r="M22" s="612"/>
      <c r="N22" s="611" t="s">
        <v>1311</v>
      </c>
      <c r="O22" s="613"/>
      <c r="P22" s="614"/>
      <c r="Q22" s="338"/>
      <c r="R22" s="325"/>
    </row>
    <row r="23" spans="1:18" s="83" customFormat="1" ht="29.25" hidden="1" customHeight="1" x14ac:dyDescent="0.2">
      <c r="A23" s="92"/>
      <c r="B23" s="93" t="s">
        <v>242</v>
      </c>
      <c r="C23" s="94" t="s">
        <v>1311</v>
      </c>
      <c r="D23" s="95" t="s">
        <v>1311</v>
      </c>
      <c r="E23" s="190" t="s">
        <v>1311</v>
      </c>
      <c r="F23" s="190" t="s">
        <v>1311</v>
      </c>
      <c r="G23" s="178"/>
      <c r="H23" s="178"/>
      <c r="I23" s="178"/>
      <c r="J23" s="372" t="s">
        <v>1311</v>
      </c>
      <c r="K23" s="207"/>
      <c r="L23" s="207"/>
      <c r="M23" s="207"/>
      <c r="N23" s="372" t="s">
        <v>1311</v>
      </c>
      <c r="O23" s="364"/>
      <c r="P23" s="356"/>
      <c r="Q23" s="338"/>
      <c r="R23" s="325"/>
    </row>
    <row r="24" spans="1:18" s="83" customFormat="1" ht="29.25" hidden="1" customHeight="1" x14ac:dyDescent="0.2">
      <c r="A24" s="92"/>
      <c r="B24" s="93" t="s">
        <v>243</v>
      </c>
      <c r="C24" s="94" t="s">
        <v>1311</v>
      </c>
      <c r="D24" s="95" t="s">
        <v>1311</v>
      </c>
      <c r="E24" s="190" t="s">
        <v>1311</v>
      </c>
      <c r="F24" s="190" t="s">
        <v>1311</v>
      </c>
      <c r="G24" s="178"/>
      <c r="H24" s="178"/>
      <c r="I24" s="178"/>
      <c r="J24" s="372" t="s">
        <v>1311</v>
      </c>
      <c r="K24" s="207"/>
      <c r="L24" s="207"/>
      <c r="M24" s="207"/>
      <c r="N24" s="372" t="s">
        <v>1311</v>
      </c>
      <c r="O24" s="364"/>
      <c r="P24" s="356"/>
      <c r="Q24" s="338"/>
      <c r="R24" s="325"/>
    </row>
    <row r="25" spans="1:18" s="83" customFormat="1" ht="29.25" hidden="1" customHeight="1" x14ac:dyDescent="0.2">
      <c r="A25" s="92"/>
      <c r="B25" s="93" t="s">
        <v>244</v>
      </c>
      <c r="C25" s="94" t="s">
        <v>1311</v>
      </c>
      <c r="D25" s="95" t="s">
        <v>1311</v>
      </c>
      <c r="E25" s="190" t="s">
        <v>1311</v>
      </c>
      <c r="F25" s="190" t="s">
        <v>1311</v>
      </c>
      <c r="G25" s="178"/>
      <c r="H25" s="178"/>
      <c r="I25" s="178"/>
      <c r="J25" s="372" t="s">
        <v>1311</v>
      </c>
      <c r="K25" s="207"/>
      <c r="L25" s="207"/>
      <c r="M25" s="207"/>
      <c r="N25" s="372" t="s">
        <v>1311</v>
      </c>
      <c r="O25" s="364"/>
      <c r="P25" s="356"/>
      <c r="Q25" s="338"/>
      <c r="R25" s="325"/>
    </row>
    <row r="26" spans="1:18" s="83" customFormat="1" ht="29.25" hidden="1" customHeight="1" x14ac:dyDescent="0.2">
      <c r="A26" s="92"/>
      <c r="B26" s="93" t="s">
        <v>245</v>
      </c>
      <c r="C26" s="94" t="s">
        <v>1311</v>
      </c>
      <c r="D26" s="95" t="s">
        <v>1311</v>
      </c>
      <c r="E26" s="190" t="s">
        <v>1311</v>
      </c>
      <c r="F26" s="190" t="s">
        <v>1311</v>
      </c>
      <c r="G26" s="178"/>
      <c r="H26" s="178"/>
      <c r="I26" s="178"/>
      <c r="J26" s="372" t="s">
        <v>1311</v>
      </c>
      <c r="K26" s="207"/>
      <c r="L26" s="207"/>
      <c r="M26" s="207"/>
      <c r="N26" s="372" t="s">
        <v>1311</v>
      </c>
      <c r="O26" s="364"/>
      <c r="P26" s="356"/>
      <c r="Q26" s="338"/>
      <c r="R26" s="325"/>
    </row>
    <row r="27" spans="1:18" s="83" customFormat="1" ht="29.25" hidden="1" customHeight="1" x14ac:dyDescent="0.2">
      <c r="A27" s="92"/>
      <c r="B27" s="93" t="s">
        <v>246</v>
      </c>
      <c r="C27" s="94" t="s">
        <v>1311</v>
      </c>
      <c r="D27" s="95" t="s">
        <v>1311</v>
      </c>
      <c r="E27" s="190" t="s">
        <v>1311</v>
      </c>
      <c r="F27" s="190" t="s">
        <v>1311</v>
      </c>
      <c r="G27" s="178"/>
      <c r="H27" s="178"/>
      <c r="I27" s="178"/>
      <c r="J27" s="372" t="s">
        <v>1311</v>
      </c>
      <c r="K27" s="207"/>
      <c r="L27" s="207"/>
      <c r="M27" s="207"/>
      <c r="N27" s="372" t="s">
        <v>1311</v>
      </c>
      <c r="O27" s="364"/>
      <c r="P27" s="356"/>
      <c r="Q27" s="338"/>
      <c r="R27" s="325"/>
    </row>
    <row r="28" spans="1:18" s="83" customFormat="1" ht="29.25" hidden="1" customHeight="1" x14ac:dyDescent="0.2">
      <c r="A28" s="92"/>
      <c r="B28" s="93" t="s">
        <v>247</v>
      </c>
      <c r="C28" s="94" t="s">
        <v>1311</v>
      </c>
      <c r="D28" s="95" t="s">
        <v>1311</v>
      </c>
      <c r="E28" s="190" t="s">
        <v>1311</v>
      </c>
      <c r="F28" s="190" t="s">
        <v>1311</v>
      </c>
      <c r="G28" s="178"/>
      <c r="H28" s="178"/>
      <c r="I28" s="178"/>
      <c r="J28" s="372" t="s">
        <v>1311</v>
      </c>
      <c r="K28" s="207"/>
      <c r="L28" s="207"/>
      <c r="M28" s="207"/>
      <c r="N28" s="372" t="s">
        <v>1311</v>
      </c>
      <c r="O28" s="364"/>
      <c r="P28" s="356"/>
      <c r="Q28" s="338"/>
      <c r="R28" s="325"/>
    </row>
    <row r="29" spans="1:18" s="83" customFormat="1" ht="29.25" hidden="1" customHeight="1" x14ac:dyDescent="0.2">
      <c r="A29" s="92"/>
      <c r="B29" s="93" t="s">
        <v>248</v>
      </c>
      <c r="C29" s="94" t="s">
        <v>1311</v>
      </c>
      <c r="D29" s="95" t="s">
        <v>1311</v>
      </c>
      <c r="E29" s="190" t="s">
        <v>1311</v>
      </c>
      <c r="F29" s="190" t="s">
        <v>1311</v>
      </c>
      <c r="G29" s="178"/>
      <c r="H29" s="178"/>
      <c r="I29" s="178"/>
      <c r="J29" s="372" t="s">
        <v>1311</v>
      </c>
      <c r="K29" s="207"/>
      <c r="L29" s="207"/>
      <c r="M29" s="207"/>
      <c r="N29" s="372" t="s">
        <v>1311</v>
      </c>
      <c r="O29" s="364"/>
      <c r="P29" s="356"/>
      <c r="Q29" s="338"/>
      <c r="R29" s="325"/>
    </row>
    <row r="30" spans="1:18" s="83" customFormat="1" ht="29.25" hidden="1" customHeight="1" x14ac:dyDescent="0.2">
      <c r="A30" s="92"/>
      <c r="B30" s="93" t="s">
        <v>249</v>
      </c>
      <c r="C30" s="94" t="s">
        <v>1311</v>
      </c>
      <c r="D30" s="95" t="s">
        <v>1311</v>
      </c>
      <c r="E30" s="190" t="s">
        <v>1311</v>
      </c>
      <c r="F30" s="190" t="s">
        <v>1311</v>
      </c>
      <c r="G30" s="178"/>
      <c r="H30" s="178"/>
      <c r="I30" s="178"/>
      <c r="J30" s="372" t="s">
        <v>1311</v>
      </c>
      <c r="K30" s="207"/>
      <c r="L30" s="207"/>
      <c r="M30" s="207"/>
      <c r="N30" s="372" t="s">
        <v>1311</v>
      </c>
      <c r="O30" s="364"/>
      <c r="P30" s="356"/>
      <c r="Q30" s="338"/>
      <c r="R30" s="325"/>
    </row>
    <row r="31" spans="1:18" s="83" customFormat="1" ht="29.25" hidden="1" customHeight="1" x14ac:dyDescent="0.2">
      <c r="A31" s="92"/>
      <c r="B31" s="93" t="s">
        <v>250</v>
      </c>
      <c r="C31" s="94" t="s">
        <v>1311</v>
      </c>
      <c r="D31" s="95" t="s">
        <v>1311</v>
      </c>
      <c r="E31" s="190" t="s">
        <v>1311</v>
      </c>
      <c r="F31" s="190" t="s">
        <v>1311</v>
      </c>
      <c r="G31" s="178"/>
      <c r="H31" s="178"/>
      <c r="I31" s="178"/>
      <c r="J31" s="372" t="s">
        <v>1311</v>
      </c>
      <c r="K31" s="207"/>
      <c r="L31" s="207"/>
      <c r="M31" s="207"/>
      <c r="N31" s="372" t="s">
        <v>1311</v>
      </c>
      <c r="O31" s="364"/>
      <c r="P31" s="356"/>
      <c r="Q31" s="338"/>
      <c r="R31" s="325"/>
    </row>
    <row r="32" spans="1:18" s="83" customFormat="1" ht="29.25" hidden="1" customHeight="1" x14ac:dyDescent="0.2">
      <c r="A32" s="92"/>
      <c r="B32" s="93" t="s">
        <v>251</v>
      </c>
      <c r="C32" s="94" t="s">
        <v>1311</v>
      </c>
      <c r="D32" s="95" t="s">
        <v>1311</v>
      </c>
      <c r="E32" s="190" t="s">
        <v>1311</v>
      </c>
      <c r="F32" s="190" t="s">
        <v>1311</v>
      </c>
      <c r="G32" s="178"/>
      <c r="H32" s="178"/>
      <c r="I32" s="178"/>
      <c r="J32" s="372" t="s">
        <v>1311</v>
      </c>
      <c r="K32" s="207"/>
      <c r="L32" s="207"/>
      <c r="M32" s="207"/>
      <c r="N32" s="372" t="s">
        <v>1311</v>
      </c>
      <c r="O32" s="364"/>
      <c r="P32" s="356"/>
      <c r="Q32" s="338"/>
      <c r="R32" s="325"/>
    </row>
    <row r="33" spans="1:18" s="83" customFormat="1" ht="29.25" hidden="1" customHeight="1" x14ac:dyDescent="0.2">
      <c r="A33" s="92"/>
      <c r="B33" s="93" t="s">
        <v>252</v>
      </c>
      <c r="C33" s="94" t="s">
        <v>1311</v>
      </c>
      <c r="D33" s="95" t="s">
        <v>1311</v>
      </c>
      <c r="E33" s="190" t="s">
        <v>1311</v>
      </c>
      <c r="F33" s="190" t="s">
        <v>1311</v>
      </c>
      <c r="G33" s="178"/>
      <c r="H33" s="178"/>
      <c r="I33" s="178"/>
      <c r="J33" s="372" t="s">
        <v>1311</v>
      </c>
      <c r="K33" s="207"/>
      <c r="L33" s="207"/>
      <c r="M33" s="207"/>
      <c r="N33" s="372" t="s">
        <v>1311</v>
      </c>
      <c r="O33" s="364"/>
      <c r="P33" s="356"/>
      <c r="Q33" s="338"/>
      <c r="R33" s="325"/>
    </row>
    <row r="34" spans="1:18" s="83" customFormat="1" ht="29.25" hidden="1" customHeight="1" x14ac:dyDescent="0.2">
      <c r="A34" s="92"/>
      <c r="B34" s="93" t="s">
        <v>253</v>
      </c>
      <c r="C34" s="94" t="s">
        <v>1311</v>
      </c>
      <c r="D34" s="95" t="s">
        <v>1311</v>
      </c>
      <c r="E34" s="190" t="s">
        <v>1311</v>
      </c>
      <c r="F34" s="190" t="s">
        <v>1311</v>
      </c>
      <c r="G34" s="178"/>
      <c r="H34" s="178"/>
      <c r="I34" s="178"/>
      <c r="J34" s="372" t="s">
        <v>1311</v>
      </c>
      <c r="K34" s="207"/>
      <c r="L34" s="207"/>
      <c r="M34" s="207"/>
      <c r="N34" s="372" t="s">
        <v>1311</v>
      </c>
      <c r="O34" s="364"/>
      <c r="P34" s="356"/>
      <c r="Q34" s="338"/>
      <c r="R34" s="325"/>
    </row>
    <row r="35" spans="1:18" s="83" customFormat="1" ht="29.25" hidden="1" customHeight="1" x14ac:dyDescent="0.2">
      <c r="A35" s="92"/>
      <c r="B35" s="93" t="s">
        <v>254</v>
      </c>
      <c r="C35" s="94" t="s">
        <v>1311</v>
      </c>
      <c r="D35" s="95" t="s">
        <v>1311</v>
      </c>
      <c r="E35" s="190" t="s">
        <v>1311</v>
      </c>
      <c r="F35" s="190" t="s">
        <v>1311</v>
      </c>
      <c r="G35" s="178"/>
      <c r="H35" s="178"/>
      <c r="I35" s="178"/>
      <c r="J35" s="372" t="s">
        <v>1311</v>
      </c>
      <c r="K35" s="207"/>
      <c r="L35" s="207"/>
      <c r="M35" s="207"/>
      <c r="N35" s="372" t="s">
        <v>1311</v>
      </c>
      <c r="O35" s="364"/>
      <c r="P35" s="356"/>
      <c r="Q35" s="338"/>
      <c r="R35" s="325"/>
    </row>
    <row r="36" spans="1:18" s="83" customFormat="1" ht="29.25" hidden="1" customHeight="1" x14ac:dyDescent="0.2">
      <c r="A36" s="92"/>
      <c r="B36" s="93" t="s">
        <v>255</v>
      </c>
      <c r="C36" s="94" t="s">
        <v>1311</v>
      </c>
      <c r="D36" s="95" t="s">
        <v>1311</v>
      </c>
      <c r="E36" s="190" t="s">
        <v>1311</v>
      </c>
      <c r="F36" s="190" t="s">
        <v>1311</v>
      </c>
      <c r="G36" s="178"/>
      <c r="H36" s="178"/>
      <c r="I36" s="178"/>
      <c r="J36" s="372" t="s">
        <v>1311</v>
      </c>
      <c r="K36" s="207"/>
      <c r="L36" s="207"/>
      <c r="M36" s="207"/>
      <c r="N36" s="372" t="s">
        <v>1311</v>
      </c>
      <c r="O36" s="364"/>
      <c r="P36" s="356"/>
      <c r="Q36" s="338"/>
      <c r="R36" s="325"/>
    </row>
    <row r="37" spans="1:18" s="83" customFormat="1" ht="29.25" hidden="1" customHeight="1" x14ac:dyDescent="0.2">
      <c r="A37" s="92"/>
      <c r="B37" s="93" t="s">
        <v>256</v>
      </c>
      <c r="C37" s="94" t="s">
        <v>1311</v>
      </c>
      <c r="D37" s="95" t="s">
        <v>1311</v>
      </c>
      <c r="E37" s="190" t="s">
        <v>1311</v>
      </c>
      <c r="F37" s="190" t="s">
        <v>1311</v>
      </c>
      <c r="G37" s="178"/>
      <c r="H37" s="178"/>
      <c r="I37" s="178"/>
      <c r="J37" s="372" t="s">
        <v>1311</v>
      </c>
      <c r="K37" s="207"/>
      <c r="L37" s="207"/>
      <c r="M37" s="207"/>
      <c r="N37" s="372" t="s">
        <v>1311</v>
      </c>
      <c r="O37" s="364"/>
      <c r="P37" s="356"/>
      <c r="Q37" s="338"/>
      <c r="R37" s="325"/>
    </row>
    <row r="38" spans="1:18" s="83" customFormat="1" ht="29.25" hidden="1" customHeight="1" x14ac:dyDescent="0.2">
      <c r="A38" s="92"/>
      <c r="B38" s="93" t="s">
        <v>257</v>
      </c>
      <c r="C38" s="94" t="s">
        <v>1311</v>
      </c>
      <c r="D38" s="95" t="s">
        <v>1311</v>
      </c>
      <c r="E38" s="190" t="s">
        <v>1311</v>
      </c>
      <c r="F38" s="190" t="s">
        <v>1311</v>
      </c>
      <c r="G38" s="178"/>
      <c r="H38" s="178"/>
      <c r="I38" s="178"/>
      <c r="J38" s="372" t="s">
        <v>1311</v>
      </c>
      <c r="K38" s="207"/>
      <c r="L38" s="207"/>
      <c r="M38" s="207"/>
      <c r="N38" s="372" t="s">
        <v>1311</v>
      </c>
      <c r="O38" s="364"/>
      <c r="P38" s="356"/>
      <c r="Q38" s="338"/>
      <c r="R38" s="325"/>
    </row>
    <row r="39" spans="1:18" s="83" customFormat="1" ht="29.25" hidden="1" customHeight="1" x14ac:dyDescent="0.2">
      <c r="A39" s="92"/>
      <c r="B39" s="93" t="s">
        <v>258</v>
      </c>
      <c r="C39" s="94" t="s">
        <v>1311</v>
      </c>
      <c r="D39" s="95" t="s">
        <v>1311</v>
      </c>
      <c r="E39" s="190" t="s">
        <v>1311</v>
      </c>
      <c r="F39" s="190" t="s">
        <v>1311</v>
      </c>
      <c r="G39" s="178"/>
      <c r="H39" s="178"/>
      <c r="I39" s="178"/>
      <c r="J39" s="372" t="s">
        <v>1311</v>
      </c>
      <c r="K39" s="207"/>
      <c r="L39" s="207"/>
      <c r="M39" s="207"/>
      <c r="N39" s="372" t="s">
        <v>1311</v>
      </c>
      <c r="O39" s="364"/>
      <c r="P39" s="356"/>
      <c r="Q39" s="338"/>
      <c r="R39" s="325"/>
    </row>
    <row r="40" spans="1:18" s="83" customFormat="1" ht="29.25" hidden="1" customHeight="1" x14ac:dyDescent="0.2">
      <c r="A40" s="92"/>
      <c r="B40" s="93" t="s">
        <v>259</v>
      </c>
      <c r="C40" s="94" t="s">
        <v>1311</v>
      </c>
      <c r="D40" s="95" t="s">
        <v>1311</v>
      </c>
      <c r="E40" s="190" t="s">
        <v>1311</v>
      </c>
      <c r="F40" s="190" t="s">
        <v>1311</v>
      </c>
      <c r="G40" s="178"/>
      <c r="H40" s="178"/>
      <c r="I40" s="178"/>
      <c r="J40" s="372" t="s">
        <v>1311</v>
      </c>
      <c r="K40" s="207"/>
      <c r="L40" s="207"/>
      <c r="M40" s="207"/>
      <c r="N40" s="372" t="s">
        <v>1311</v>
      </c>
      <c r="O40" s="364"/>
      <c r="P40" s="356"/>
      <c r="Q40" s="338"/>
      <c r="R40" s="325"/>
    </row>
    <row r="41" spans="1:18" s="83" customFormat="1" ht="29.25" hidden="1" customHeight="1" x14ac:dyDescent="0.2">
      <c r="A41" s="92"/>
      <c r="B41" s="93" t="s">
        <v>260</v>
      </c>
      <c r="C41" s="94" t="s">
        <v>1311</v>
      </c>
      <c r="D41" s="95" t="s">
        <v>1311</v>
      </c>
      <c r="E41" s="190" t="s">
        <v>1311</v>
      </c>
      <c r="F41" s="190" t="s">
        <v>1311</v>
      </c>
      <c r="G41" s="178"/>
      <c r="H41" s="178"/>
      <c r="I41" s="178"/>
      <c r="J41" s="372" t="s">
        <v>1311</v>
      </c>
      <c r="K41" s="207"/>
      <c r="L41" s="207"/>
      <c r="M41" s="207"/>
      <c r="N41" s="372" t="s">
        <v>1311</v>
      </c>
      <c r="O41" s="364"/>
      <c r="P41" s="356"/>
      <c r="Q41" s="338"/>
      <c r="R41" s="325"/>
    </row>
    <row r="42" spans="1:18" s="83" customFormat="1" ht="29.25" hidden="1" customHeight="1" x14ac:dyDescent="0.2">
      <c r="A42" s="92"/>
      <c r="B42" s="93" t="s">
        <v>261</v>
      </c>
      <c r="C42" s="94" t="s">
        <v>1311</v>
      </c>
      <c r="D42" s="95" t="s">
        <v>1311</v>
      </c>
      <c r="E42" s="190" t="s">
        <v>1311</v>
      </c>
      <c r="F42" s="190" t="s">
        <v>1311</v>
      </c>
      <c r="G42" s="178"/>
      <c r="H42" s="178"/>
      <c r="I42" s="178"/>
      <c r="J42" s="372" t="s">
        <v>1311</v>
      </c>
      <c r="K42" s="207"/>
      <c r="L42" s="207"/>
      <c r="M42" s="207"/>
      <c r="N42" s="372" t="s">
        <v>1311</v>
      </c>
      <c r="O42" s="364"/>
      <c r="P42" s="356"/>
      <c r="Q42" s="338"/>
      <c r="R42" s="325"/>
    </row>
    <row r="43" spans="1:18" s="83" customFormat="1" ht="29.25" hidden="1" customHeight="1" x14ac:dyDescent="0.2">
      <c r="A43" s="92"/>
      <c r="B43" s="93" t="s">
        <v>262</v>
      </c>
      <c r="C43" s="94" t="s">
        <v>1311</v>
      </c>
      <c r="D43" s="95" t="s">
        <v>1311</v>
      </c>
      <c r="E43" s="190" t="s">
        <v>1311</v>
      </c>
      <c r="F43" s="190" t="s">
        <v>1311</v>
      </c>
      <c r="G43" s="178"/>
      <c r="H43" s="178"/>
      <c r="I43" s="178"/>
      <c r="J43" s="372" t="s">
        <v>1311</v>
      </c>
      <c r="K43" s="207"/>
      <c r="L43" s="207"/>
      <c r="M43" s="207"/>
      <c r="N43" s="372" t="s">
        <v>1311</v>
      </c>
      <c r="O43" s="364"/>
      <c r="P43" s="356"/>
      <c r="Q43" s="338"/>
      <c r="R43" s="325"/>
    </row>
    <row r="44" spans="1:18" s="83" customFormat="1" ht="29.25" hidden="1" customHeight="1" x14ac:dyDescent="0.2">
      <c r="A44" s="92"/>
      <c r="B44" s="93" t="s">
        <v>263</v>
      </c>
      <c r="C44" s="94" t="s">
        <v>1311</v>
      </c>
      <c r="D44" s="95" t="s">
        <v>1311</v>
      </c>
      <c r="E44" s="190" t="s">
        <v>1311</v>
      </c>
      <c r="F44" s="190" t="s">
        <v>1311</v>
      </c>
      <c r="G44" s="178"/>
      <c r="H44" s="178"/>
      <c r="I44" s="178"/>
      <c r="J44" s="372" t="s">
        <v>1311</v>
      </c>
      <c r="K44" s="207"/>
      <c r="L44" s="207"/>
      <c r="M44" s="207"/>
      <c r="N44" s="372" t="s">
        <v>1311</v>
      </c>
      <c r="O44" s="364"/>
      <c r="P44" s="356"/>
      <c r="Q44" s="338"/>
      <c r="R44" s="325"/>
    </row>
    <row r="45" spans="1:18" s="83" customFormat="1" ht="29.25" hidden="1" customHeight="1" x14ac:dyDescent="0.2">
      <c r="A45" s="92"/>
      <c r="B45" s="93" t="s">
        <v>264</v>
      </c>
      <c r="C45" s="94" t="s">
        <v>1311</v>
      </c>
      <c r="D45" s="95" t="s">
        <v>1311</v>
      </c>
      <c r="E45" s="190" t="s">
        <v>1311</v>
      </c>
      <c r="F45" s="190" t="s">
        <v>1311</v>
      </c>
      <c r="G45" s="178"/>
      <c r="H45" s="178"/>
      <c r="I45" s="178"/>
      <c r="J45" s="372" t="s">
        <v>1311</v>
      </c>
      <c r="K45" s="207"/>
      <c r="L45" s="207"/>
      <c r="M45" s="207"/>
      <c r="N45" s="372" t="s">
        <v>1311</v>
      </c>
      <c r="O45" s="364"/>
      <c r="P45" s="356"/>
      <c r="Q45" s="338"/>
      <c r="R45" s="325"/>
    </row>
    <row r="46" spans="1:18" s="83" customFormat="1" ht="29.25" hidden="1" customHeight="1" x14ac:dyDescent="0.2">
      <c r="A46" s="92"/>
      <c r="B46" s="93" t="s">
        <v>265</v>
      </c>
      <c r="C46" s="94" t="s">
        <v>1311</v>
      </c>
      <c r="D46" s="95" t="s">
        <v>1311</v>
      </c>
      <c r="E46" s="190" t="s">
        <v>1311</v>
      </c>
      <c r="F46" s="190" t="s">
        <v>1311</v>
      </c>
      <c r="G46" s="178"/>
      <c r="H46" s="178"/>
      <c r="I46" s="178"/>
      <c r="J46" s="372" t="s">
        <v>1311</v>
      </c>
      <c r="K46" s="207"/>
      <c r="L46" s="207"/>
      <c r="M46" s="207"/>
      <c r="N46" s="372" t="s">
        <v>1311</v>
      </c>
      <c r="O46" s="364"/>
      <c r="P46" s="356"/>
      <c r="Q46" s="338"/>
      <c r="R46" s="325"/>
    </row>
    <row r="47" spans="1:18" s="83" customFormat="1" ht="29.25" hidden="1" customHeight="1" x14ac:dyDescent="0.2">
      <c r="A47" s="92"/>
      <c r="B47" s="93" t="s">
        <v>266</v>
      </c>
      <c r="C47" s="94" t="s">
        <v>1311</v>
      </c>
      <c r="D47" s="95" t="s">
        <v>1311</v>
      </c>
      <c r="E47" s="190" t="s">
        <v>1311</v>
      </c>
      <c r="F47" s="190" t="s">
        <v>1311</v>
      </c>
      <c r="G47" s="178"/>
      <c r="H47" s="178"/>
      <c r="I47" s="178"/>
      <c r="J47" s="372" t="s">
        <v>1311</v>
      </c>
      <c r="K47" s="207"/>
      <c r="L47" s="207"/>
      <c r="M47" s="207"/>
      <c r="N47" s="372" t="s">
        <v>1311</v>
      </c>
      <c r="O47" s="364"/>
      <c r="P47" s="356"/>
      <c r="Q47" s="338"/>
      <c r="R47" s="325"/>
    </row>
    <row r="48" spans="1:18" s="86" customFormat="1" ht="29.25" customHeight="1" x14ac:dyDescent="0.2">
      <c r="A48" s="84"/>
      <c r="B48" s="84"/>
      <c r="C48" s="84"/>
      <c r="D48" s="85"/>
      <c r="E48" s="84"/>
      <c r="N48" s="87"/>
      <c r="O48" s="84"/>
      <c r="P48" s="84"/>
      <c r="Q48" s="338"/>
      <c r="R48" s="325"/>
    </row>
    <row r="49" spans="1:18" s="86" customFormat="1" ht="29.25" customHeight="1" x14ac:dyDescent="0.25">
      <c r="A49" s="935" t="s">
        <v>4</v>
      </c>
      <c r="B49" s="935"/>
      <c r="C49" s="935"/>
      <c r="D49" s="935"/>
      <c r="E49" s="574" t="s">
        <v>0</v>
      </c>
      <c r="F49" s="574" t="s">
        <v>1</v>
      </c>
      <c r="G49" s="936" t="s">
        <v>2</v>
      </c>
      <c r="H49" s="936"/>
      <c r="I49" s="936"/>
      <c r="J49" s="936"/>
      <c r="K49" s="936"/>
      <c r="L49" s="936"/>
      <c r="M49" s="936"/>
      <c r="N49" s="936" t="s">
        <v>3</v>
      </c>
      <c r="O49" s="936"/>
      <c r="P49" s="574"/>
      <c r="Q49" s="338"/>
      <c r="R49" s="325"/>
    </row>
    <row r="52" spans="1:18" x14ac:dyDescent="0.2">
      <c r="Q52" s="339"/>
      <c r="R52" s="88"/>
    </row>
    <row r="53" spans="1:18" x14ac:dyDescent="0.2">
      <c r="Q53" s="339"/>
      <c r="R53" s="88"/>
    </row>
    <row r="54" spans="1:18" x14ac:dyDescent="0.2">
      <c r="Q54" s="339"/>
      <c r="R54" s="88"/>
    </row>
    <row r="55" spans="1:18" x14ac:dyDescent="0.2">
      <c r="Q55" s="339"/>
      <c r="R55" s="88"/>
    </row>
    <row r="56" spans="1:18" x14ac:dyDescent="0.2">
      <c r="Q56" s="339"/>
      <c r="R56" s="88"/>
    </row>
    <row r="57" spans="1:18" x14ac:dyDescent="0.2">
      <c r="Q57" s="339"/>
      <c r="R57" s="88"/>
    </row>
    <row r="58" spans="1:18" x14ac:dyDescent="0.2">
      <c r="Q58" s="339"/>
      <c r="R58" s="88"/>
    </row>
    <row r="59" spans="1:18" x14ac:dyDescent="0.2">
      <c r="Q59" s="339"/>
      <c r="R59" s="88"/>
    </row>
    <row r="60" spans="1:18" x14ac:dyDescent="0.2">
      <c r="Q60" s="339"/>
      <c r="R60" s="88"/>
    </row>
    <row r="61" spans="1:18" x14ac:dyDescent="0.2">
      <c r="Q61" s="339"/>
      <c r="R61" s="88"/>
    </row>
    <row r="62" spans="1:18" x14ac:dyDescent="0.2">
      <c r="Q62" s="339"/>
      <c r="R62" s="88"/>
    </row>
    <row r="63" spans="1:18" x14ac:dyDescent="0.2">
      <c r="Q63" s="339"/>
      <c r="R63" s="88"/>
    </row>
    <row r="64" spans="1:18" x14ac:dyDescent="0.2">
      <c r="Q64" s="339"/>
      <c r="R64" s="88"/>
    </row>
    <row r="65" spans="17:18" x14ac:dyDescent="0.2">
      <c r="Q65" s="339"/>
      <c r="R65" s="88"/>
    </row>
    <row r="66" spans="17:18" x14ac:dyDescent="0.2">
      <c r="Q66" s="339"/>
      <c r="R66" s="88"/>
    </row>
    <row r="67" spans="17:18" x14ac:dyDescent="0.2">
      <c r="Q67" s="339"/>
      <c r="R67" s="88"/>
    </row>
    <row r="68" spans="17:18" x14ac:dyDescent="0.2">
      <c r="Q68" s="339"/>
      <c r="R68" s="88"/>
    </row>
    <row r="69" spans="17:18" x14ac:dyDescent="0.2">
      <c r="Q69" s="339"/>
      <c r="R69" s="88"/>
    </row>
    <row r="70" spans="17:18" x14ac:dyDescent="0.2">
      <c r="Q70" s="339"/>
      <c r="R70" s="88"/>
    </row>
    <row r="71" spans="17:18" x14ac:dyDescent="0.2">
      <c r="Q71" s="339"/>
      <c r="R71" s="88"/>
    </row>
    <row r="72" spans="17:18" x14ac:dyDescent="0.2">
      <c r="Q72" s="339"/>
      <c r="R72" s="88"/>
    </row>
    <row r="73" spans="17:18" x14ac:dyDescent="0.2">
      <c r="Q73" s="339"/>
      <c r="R73" s="88"/>
    </row>
    <row r="74" spans="17:18" x14ac:dyDescent="0.2">
      <c r="Q74" s="339"/>
      <c r="R74" s="88"/>
    </row>
    <row r="75" spans="17:18" x14ac:dyDescent="0.2">
      <c r="Q75" s="339"/>
      <c r="R75" s="88"/>
    </row>
    <row r="76" spans="17:18" x14ac:dyDescent="0.2">
      <c r="Q76" s="339"/>
      <c r="R76" s="88"/>
    </row>
    <row r="77" spans="17:18" x14ac:dyDescent="0.2">
      <c r="Q77" s="339"/>
      <c r="R77" s="88"/>
    </row>
    <row r="78" spans="17:18" x14ac:dyDescent="0.2">
      <c r="Q78" s="339"/>
      <c r="R78" s="88"/>
    </row>
    <row r="79" spans="17:18" x14ac:dyDescent="0.2">
      <c r="Q79" s="339"/>
      <c r="R79" s="88"/>
    </row>
    <row r="80" spans="17:18" x14ac:dyDescent="0.2">
      <c r="Q80" s="339"/>
      <c r="R80" s="88"/>
    </row>
    <row r="81" spans="17:18" x14ac:dyDescent="0.2">
      <c r="Q81" s="339"/>
      <c r="R81" s="88"/>
    </row>
    <row r="82" spans="17:18" x14ac:dyDescent="0.2">
      <c r="Q82" s="339"/>
      <c r="R82" s="88"/>
    </row>
    <row r="83" spans="17:18" x14ac:dyDescent="0.2">
      <c r="Q83" s="339"/>
      <c r="R83" s="88"/>
    </row>
    <row r="84" spans="17:18" x14ac:dyDescent="0.2">
      <c r="Q84" s="339"/>
      <c r="R84" s="88"/>
    </row>
    <row r="85" spans="17:18" x14ac:dyDescent="0.2">
      <c r="Q85" s="339"/>
      <c r="R85" s="88"/>
    </row>
    <row r="86" spans="17:18" x14ac:dyDescent="0.2">
      <c r="Q86" s="339"/>
      <c r="R86" s="88"/>
    </row>
    <row r="87" spans="17:18" x14ac:dyDescent="0.2">
      <c r="Q87" s="339"/>
      <c r="R87" s="88"/>
    </row>
    <row r="88" spans="17:18" x14ac:dyDescent="0.2">
      <c r="Q88" s="339"/>
      <c r="R88" s="88"/>
    </row>
    <row r="89" spans="17:18" x14ac:dyDescent="0.2">
      <c r="Q89" s="339"/>
      <c r="R89" s="88"/>
    </row>
    <row r="90" spans="17:18" x14ac:dyDescent="0.2">
      <c r="Q90" s="339"/>
      <c r="R90" s="88"/>
    </row>
    <row r="91" spans="17:18" x14ac:dyDescent="0.2">
      <c r="Q91" s="339"/>
      <c r="R91" s="88"/>
    </row>
    <row r="92" spans="17:18" x14ac:dyDescent="0.2">
      <c r="Q92" s="339"/>
      <c r="R92" s="88"/>
    </row>
    <row r="93" spans="17:18" x14ac:dyDescent="0.2">
      <c r="Q93" s="339"/>
      <c r="R93" s="88"/>
    </row>
  </sheetData>
  <sortState ref="B8:P15">
    <sortCondition descending="1" ref="N8:N15"/>
  </sortState>
  <mergeCells count="24">
    <mergeCell ref="P6:P7"/>
    <mergeCell ref="A1:P1"/>
    <mergeCell ref="A2:P2"/>
    <mergeCell ref="N5:O5"/>
    <mergeCell ref="G6:M6"/>
    <mergeCell ref="N6:N7"/>
    <mergeCell ref="D3:E3"/>
    <mergeCell ref="C6:C7"/>
    <mergeCell ref="D4:E4"/>
    <mergeCell ref="B6:B7"/>
    <mergeCell ref="A3:C3"/>
    <mergeCell ref="M4:O4"/>
    <mergeCell ref="F6:F7"/>
    <mergeCell ref="O6:O7"/>
    <mergeCell ref="A6:A7"/>
    <mergeCell ref="E6:E7"/>
    <mergeCell ref="K3:L3"/>
    <mergeCell ref="M3:O3"/>
    <mergeCell ref="A49:D49"/>
    <mergeCell ref="G49:M49"/>
    <mergeCell ref="N49:O49"/>
    <mergeCell ref="K4:L4"/>
    <mergeCell ref="A4:C4"/>
    <mergeCell ref="D6:D7"/>
  </mergeCells>
  <conditionalFormatting sqref="F1:F1048576">
    <cfRule type="containsText" dxfId="50" priority="5" stopIfTrue="1" operator="containsText" text="FERDİ">
      <formula>NOT(ISERROR(SEARCH("FERDİ",F1)))</formula>
    </cfRule>
  </conditionalFormatting>
  <conditionalFormatting sqref="M3">
    <cfRule type="containsText" dxfId="49" priority="4" stopIfTrue="1" operator="containsText" text="FERDİ">
      <formula>NOT(ISERROR(SEARCH("FERDİ",M3)))</formula>
    </cfRule>
  </conditionalFormatting>
  <conditionalFormatting sqref="M4">
    <cfRule type="containsText" dxfId="48" priority="3" stopIfTrue="1" operator="containsText" text="FERDİ">
      <formula>NOT(ISERROR(SEARCH("FERDİ",M4)))</formula>
    </cfRule>
  </conditionalFormatting>
  <conditionalFormatting sqref="M4">
    <cfRule type="containsText" dxfId="47" priority="2" stopIfTrue="1" operator="containsText" text="FERDİ">
      <formula>NOT(ISERROR(SEARCH("FERDİ",M4)))</formula>
    </cfRule>
  </conditionalFormatting>
  <conditionalFormatting sqref="F6:F7">
    <cfRule type="containsText" dxfId="46"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FFC000"/>
    <pageSetUpPr fitToPage="1"/>
  </sheetPr>
  <dimension ref="A1:AM100"/>
  <sheetViews>
    <sheetView view="pageBreakPreview" topLeftCell="A16" zoomScale="40" zoomScaleNormal="50" zoomScaleSheetLayoutView="40" workbookViewId="0">
      <selection activeCell="S9" sqref="S9"/>
    </sheetView>
  </sheetViews>
  <sheetFormatPr defaultRowHeight="22.5" x14ac:dyDescent="0.2"/>
  <cols>
    <col min="1" max="1" width="12.7109375" style="29" customWidth="1"/>
    <col min="2" max="2" width="20.85546875" style="29" hidden="1" customWidth="1"/>
    <col min="3" max="3" width="15.28515625" style="29" customWidth="1"/>
    <col min="4" max="4" width="25.5703125" style="63" customWidth="1"/>
    <col min="5" max="5" width="41" style="29" customWidth="1"/>
    <col min="6" max="6" width="42.28515625" style="29" customWidth="1"/>
    <col min="7" max="26" width="11.5703125" style="61" customWidth="1"/>
    <col min="27" max="30" width="9.42578125" style="61" bestFit="1" customWidth="1"/>
    <col min="31" max="31" width="11.5703125" style="64" customWidth="1"/>
    <col min="32" max="32" width="11.5703125" style="65" customWidth="1"/>
    <col min="33" max="33" width="11.5703125" style="29" customWidth="1"/>
    <col min="34" max="37" width="9.140625" style="61"/>
    <col min="38" max="38" width="9.42578125" style="343" bestFit="1" customWidth="1"/>
    <col min="39" max="39" width="8.7109375" style="341" bestFit="1" customWidth="1"/>
    <col min="40" max="16384" width="9.140625" style="61"/>
  </cols>
  <sheetData>
    <row r="1" spans="1:39" s="10" customFormat="1" ht="117" customHeight="1" x14ac:dyDescent="0.2">
      <c r="A1" s="532"/>
      <c r="B1" s="531"/>
      <c r="C1" s="531"/>
      <c r="D1" s="531"/>
      <c r="E1" s="531"/>
      <c r="F1" s="977" t="s">
        <v>1309</v>
      </c>
      <c r="G1" s="977"/>
      <c r="H1" s="977"/>
      <c r="I1" s="977"/>
      <c r="J1" s="977"/>
      <c r="K1" s="977"/>
      <c r="L1" s="977"/>
      <c r="M1" s="977"/>
      <c r="N1" s="977"/>
      <c r="O1" s="977"/>
      <c r="P1" s="977"/>
      <c r="Q1" s="977"/>
      <c r="R1" s="977"/>
      <c r="S1" s="977"/>
      <c r="T1" s="977"/>
      <c r="U1" s="977"/>
      <c r="V1" s="977"/>
      <c r="W1" s="977"/>
      <c r="X1" s="977"/>
      <c r="Y1" s="531"/>
      <c r="Z1" s="531"/>
      <c r="AA1" s="531"/>
      <c r="AB1" s="531"/>
      <c r="AC1" s="531"/>
      <c r="AD1" s="531"/>
      <c r="AE1" s="531"/>
      <c r="AF1" s="531"/>
      <c r="AG1" s="531"/>
      <c r="AL1" s="343"/>
      <c r="AM1" s="341"/>
    </row>
    <row r="2" spans="1:39" s="10" customFormat="1" ht="54" customHeight="1" x14ac:dyDescent="0.2">
      <c r="A2" s="533"/>
      <c r="B2" s="533"/>
      <c r="C2" s="533"/>
      <c r="D2" s="533"/>
      <c r="E2" s="533"/>
      <c r="F2" s="978" t="s">
        <v>1216</v>
      </c>
      <c r="G2" s="978"/>
      <c r="H2" s="978"/>
      <c r="I2" s="978"/>
      <c r="J2" s="978"/>
      <c r="K2" s="978"/>
      <c r="L2" s="978"/>
      <c r="M2" s="978"/>
      <c r="N2" s="978"/>
      <c r="O2" s="978"/>
      <c r="P2" s="978"/>
      <c r="Q2" s="978"/>
      <c r="R2" s="978"/>
      <c r="S2" s="978"/>
      <c r="T2" s="978"/>
      <c r="U2" s="978"/>
      <c r="V2" s="978"/>
      <c r="W2" s="978"/>
      <c r="X2" s="533"/>
      <c r="Y2" s="533"/>
      <c r="Z2" s="533"/>
      <c r="AA2" s="533"/>
      <c r="AB2" s="533"/>
      <c r="AC2" s="533"/>
      <c r="AD2" s="533"/>
      <c r="AE2" s="533"/>
      <c r="AF2" s="533"/>
      <c r="AG2" s="533"/>
      <c r="AL2" s="343"/>
      <c r="AM2" s="341"/>
    </row>
    <row r="3" spans="1:39" s="73" customFormat="1" ht="38.25" customHeight="1" x14ac:dyDescent="0.2">
      <c r="A3" s="982" t="s">
        <v>115</v>
      </c>
      <c r="B3" s="982"/>
      <c r="C3" s="982"/>
      <c r="D3" s="982"/>
      <c r="E3" s="984" t="s">
        <v>805</v>
      </c>
      <c r="F3" s="984"/>
      <c r="G3" s="750"/>
      <c r="H3" s="750"/>
      <c r="I3" s="750"/>
      <c r="J3" s="750"/>
      <c r="K3" s="750"/>
      <c r="L3" s="751"/>
      <c r="M3" s="982"/>
      <c r="N3" s="982"/>
      <c r="O3" s="982"/>
      <c r="P3" s="752"/>
      <c r="Q3" s="750"/>
      <c r="R3" s="750"/>
      <c r="S3" s="750"/>
      <c r="T3" s="753"/>
      <c r="U3" s="982" t="s">
        <v>661</v>
      </c>
      <c r="V3" s="982"/>
      <c r="W3" s="982"/>
      <c r="X3" s="982"/>
      <c r="Y3" s="979" t="s">
        <v>1333</v>
      </c>
      <c r="Z3" s="979"/>
      <c r="AA3" s="979"/>
      <c r="AB3" s="979"/>
      <c r="AC3" s="979"/>
      <c r="AD3" s="979"/>
      <c r="AE3" s="979"/>
      <c r="AF3" s="979"/>
      <c r="AG3" s="979"/>
      <c r="AL3" s="343"/>
      <c r="AM3" s="341"/>
    </row>
    <row r="4" spans="1:39" s="73" customFormat="1" ht="36.75" customHeight="1" x14ac:dyDescent="0.2">
      <c r="A4" s="981" t="s">
        <v>117</v>
      </c>
      <c r="B4" s="981"/>
      <c r="C4" s="981"/>
      <c r="D4" s="981"/>
      <c r="E4" s="983" t="s">
        <v>687</v>
      </c>
      <c r="F4" s="983"/>
      <c r="G4" s="754"/>
      <c r="H4" s="754"/>
      <c r="I4" s="754"/>
      <c r="J4" s="754"/>
      <c r="K4" s="754"/>
      <c r="L4" s="754"/>
      <c r="M4" s="754"/>
      <c r="N4" s="754"/>
      <c r="O4" s="754"/>
      <c r="P4" s="754"/>
      <c r="Q4" s="754"/>
      <c r="R4" s="754"/>
      <c r="S4" s="754"/>
      <c r="T4" s="754"/>
      <c r="U4" s="981" t="s">
        <v>953</v>
      </c>
      <c r="V4" s="981"/>
      <c r="W4" s="981"/>
      <c r="X4" s="981"/>
      <c r="Y4" s="980" t="s">
        <v>1155</v>
      </c>
      <c r="Z4" s="980"/>
      <c r="AA4" s="980"/>
      <c r="AB4" s="980"/>
      <c r="AC4" s="980"/>
      <c r="AD4" s="980"/>
      <c r="AE4" s="980"/>
      <c r="AF4" s="980"/>
      <c r="AG4" s="980"/>
      <c r="AL4" s="343"/>
      <c r="AM4" s="341"/>
    </row>
    <row r="5" spans="1:39" s="10" customFormat="1" ht="30" customHeight="1" x14ac:dyDescent="0.2">
      <c r="A5" s="66"/>
      <c r="B5" s="66"/>
      <c r="C5" s="66"/>
      <c r="D5" s="67"/>
      <c r="E5" s="68"/>
      <c r="F5" s="69"/>
      <c r="G5" s="70"/>
      <c r="H5" s="70"/>
      <c r="I5" s="66"/>
      <c r="J5" s="66"/>
      <c r="K5" s="71"/>
      <c r="L5" s="71"/>
      <c r="M5" s="71"/>
      <c r="N5" s="71"/>
      <c r="O5" s="71"/>
      <c r="P5" s="71"/>
      <c r="Q5" s="71"/>
      <c r="R5" s="71"/>
      <c r="S5" s="71"/>
      <c r="T5" s="71"/>
      <c r="U5" s="71"/>
      <c r="V5" s="71"/>
      <c r="W5" s="71"/>
      <c r="X5" s="71"/>
      <c r="Y5" s="71"/>
      <c r="Z5" s="71"/>
      <c r="AA5" s="71"/>
      <c r="AB5" s="71"/>
      <c r="AC5" s="71"/>
      <c r="AD5" s="71"/>
      <c r="AE5" s="992">
        <v>41794.796388773146</v>
      </c>
      <c r="AF5" s="992"/>
      <c r="AG5" s="992"/>
      <c r="AL5" s="343"/>
      <c r="AM5" s="341"/>
    </row>
    <row r="6" spans="1:39" ht="66" customHeight="1" x14ac:dyDescent="0.2">
      <c r="A6" s="985" t="s">
        <v>6</v>
      </c>
      <c r="B6" s="994"/>
      <c r="C6" s="985" t="s">
        <v>99</v>
      </c>
      <c r="D6" s="985" t="s">
        <v>20</v>
      </c>
      <c r="E6" s="985" t="s">
        <v>7</v>
      </c>
      <c r="F6" s="988" t="s">
        <v>939</v>
      </c>
      <c r="G6" s="996" t="s">
        <v>21</v>
      </c>
      <c r="H6" s="996"/>
      <c r="I6" s="996"/>
      <c r="J6" s="996"/>
      <c r="K6" s="996"/>
      <c r="L6" s="996"/>
      <c r="M6" s="996"/>
      <c r="N6" s="996"/>
      <c r="O6" s="996"/>
      <c r="P6" s="996"/>
      <c r="Q6" s="996"/>
      <c r="R6" s="996"/>
      <c r="S6" s="996"/>
      <c r="T6" s="996"/>
      <c r="U6" s="996"/>
      <c r="V6" s="996"/>
      <c r="W6" s="996"/>
      <c r="X6" s="996"/>
      <c r="Y6" s="996"/>
      <c r="Z6" s="996"/>
      <c r="AA6" s="996"/>
      <c r="AB6" s="996"/>
      <c r="AC6" s="996"/>
      <c r="AD6" s="996"/>
      <c r="AE6" s="995" t="s">
        <v>8</v>
      </c>
      <c r="AF6" s="987" t="s">
        <v>165</v>
      </c>
      <c r="AG6" s="993" t="s">
        <v>9</v>
      </c>
    </row>
    <row r="7" spans="1:39" ht="54.75" customHeight="1" x14ac:dyDescent="0.2">
      <c r="A7" s="986"/>
      <c r="B7" s="994"/>
      <c r="C7" s="986"/>
      <c r="D7" s="986"/>
      <c r="E7" s="986"/>
      <c r="F7" s="988"/>
      <c r="G7" s="529">
        <v>170</v>
      </c>
      <c r="H7" s="529">
        <v>175</v>
      </c>
      <c r="I7" s="529">
        <v>180</v>
      </c>
      <c r="J7" s="529">
        <v>185</v>
      </c>
      <c r="K7" s="529">
        <v>190</v>
      </c>
      <c r="L7" s="529">
        <v>195</v>
      </c>
      <c r="M7" s="529">
        <v>200</v>
      </c>
      <c r="N7" s="529">
        <v>203</v>
      </c>
      <c r="O7" s="529">
        <v>206</v>
      </c>
      <c r="P7" s="529">
        <v>209</v>
      </c>
      <c r="Q7" s="529">
        <v>212</v>
      </c>
      <c r="R7" s="529">
        <v>215</v>
      </c>
      <c r="S7" s="529">
        <v>218</v>
      </c>
      <c r="T7" s="529">
        <v>221</v>
      </c>
      <c r="U7" s="529">
        <v>223</v>
      </c>
      <c r="V7" s="529">
        <v>225</v>
      </c>
      <c r="W7" s="529">
        <v>227</v>
      </c>
      <c r="X7" s="529">
        <v>229</v>
      </c>
      <c r="Y7" s="529">
        <v>231</v>
      </c>
      <c r="Z7" s="529">
        <v>233</v>
      </c>
      <c r="AA7" s="529">
        <v>235</v>
      </c>
      <c r="AB7" s="529">
        <v>237</v>
      </c>
      <c r="AC7" s="529">
        <v>239</v>
      </c>
      <c r="AD7" s="529">
        <v>241</v>
      </c>
      <c r="AE7" s="995"/>
      <c r="AF7" s="987"/>
      <c r="AG7" s="993"/>
    </row>
    <row r="8" spans="1:39" s="19" customFormat="1" ht="115.5" customHeight="1" x14ac:dyDescent="0.2">
      <c r="A8" s="742">
        <v>1</v>
      </c>
      <c r="B8" s="743" t="s">
        <v>141</v>
      </c>
      <c r="C8" s="744">
        <v>388</v>
      </c>
      <c r="D8" s="745">
        <v>33006</v>
      </c>
      <c r="E8" s="746" t="s">
        <v>966</v>
      </c>
      <c r="F8" s="746" t="s">
        <v>955</v>
      </c>
      <c r="G8" s="737" t="s">
        <v>1078</v>
      </c>
      <c r="H8" s="739" t="s">
        <v>1078</v>
      </c>
      <c r="I8" s="738" t="s">
        <v>1078</v>
      </c>
      <c r="J8" s="739" t="s">
        <v>1078</v>
      </c>
      <c r="K8" s="738" t="s">
        <v>1078</v>
      </c>
      <c r="L8" s="739" t="s">
        <v>1078</v>
      </c>
      <c r="M8" s="738" t="s">
        <v>1228</v>
      </c>
      <c r="N8" s="739" t="s">
        <v>1078</v>
      </c>
      <c r="O8" s="738" t="s">
        <v>1228</v>
      </c>
      <c r="P8" s="739" t="s">
        <v>1228</v>
      </c>
      <c r="Q8" s="738" t="s">
        <v>1078</v>
      </c>
      <c r="R8" s="739" t="s">
        <v>1228</v>
      </c>
      <c r="S8" s="738" t="s">
        <v>1078</v>
      </c>
      <c r="T8" s="739" t="s">
        <v>1230</v>
      </c>
      <c r="U8" s="738"/>
      <c r="V8" s="739"/>
      <c r="W8" s="738"/>
      <c r="X8" s="739"/>
      <c r="Y8" s="738"/>
      <c r="Z8" s="739"/>
      <c r="AA8" s="738"/>
      <c r="AB8" s="739"/>
      <c r="AC8" s="738"/>
      <c r="AD8" s="739"/>
      <c r="AE8" s="738" t="s">
        <v>1239</v>
      </c>
      <c r="AF8" s="740">
        <v>8</v>
      </c>
      <c r="AG8" s="741">
        <v>1</v>
      </c>
      <c r="AL8" s="343"/>
      <c r="AM8" s="341"/>
    </row>
    <row r="9" spans="1:39" s="19" customFormat="1" ht="115.5" customHeight="1" x14ac:dyDescent="0.2">
      <c r="A9" s="742">
        <v>2</v>
      </c>
      <c r="B9" s="743" t="s">
        <v>140</v>
      </c>
      <c r="C9" s="744">
        <v>407</v>
      </c>
      <c r="D9" s="745">
        <v>34707</v>
      </c>
      <c r="E9" s="746" t="s">
        <v>990</v>
      </c>
      <c r="F9" s="746" t="s">
        <v>981</v>
      </c>
      <c r="G9" s="737" t="s">
        <v>1078</v>
      </c>
      <c r="H9" s="739" t="s">
        <v>1078</v>
      </c>
      <c r="I9" s="738" t="s">
        <v>1228</v>
      </c>
      <c r="J9" s="739" t="s">
        <v>1078</v>
      </c>
      <c r="K9" s="738" t="s">
        <v>1228</v>
      </c>
      <c r="L9" s="739" t="s">
        <v>1228</v>
      </c>
      <c r="M9" s="738" t="s">
        <v>1229</v>
      </c>
      <c r="N9" s="739" t="s">
        <v>1233</v>
      </c>
      <c r="O9" s="738" t="s">
        <v>1229</v>
      </c>
      <c r="P9" s="739" t="s">
        <v>1230</v>
      </c>
      <c r="Q9" s="738"/>
      <c r="R9" s="739"/>
      <c r="S9" s="738"/>
      <c r="T9" s="739"/>
      <c r="U9" s="738"/>
      <c r="V9" s="739"/>
      <c r="W9" s="738"/>
      <c r="X9" s="739"/>
      <c r="Y9" s="738"/>
      <c r="Z9" s="739"/>
      <c r="AA9" s="738"/>
      <c r="AB9" s="739"/>
      <c r="AC9" s="738"/>
      <c r="AD9" s="739"/>
      <c r="AE9" s="738" t="s">
        <v>1238</v>
      </c>
      <c r="AF9" s="740">
        <v>7</v>
      </c>
      <c r="AG9" s="741">
        <v>2</v>
      </c>
      <c r="AL9" s="343"/>
      <c r="AM9" s="341"/>
    </row>
    <row r="10" spans="1:39" s="19" customFormat="1" ht="115.5" customHeight="1" x14ac:dyDescent="0.2">
      <c r="A10" s="742">
        <v>3</v>
      </c>
      <c r="B10" s="743" t="s">
        <v>135</v>
      </c>
      <c r="C10" s="744">
        <v>518</v>
      </c>
      <c r="D10" s="745">
        <v>35065</v>
      </c>
      <c r="E10" s="746" t="s">
        <v>1108</v>
      </c>
      <c r="F10" s="746" t="s">
        <v>1099</v>
      </c>
      <c r="G10" s="737" t="s">
        <v>1078</v>
      </c>
      <c r="H10" s="739" t="s">
        <v>1078</v>
      </c>
      <c r="I10" s="738" t="s">
        <v>1228</v>
      </c>
      <c r="J10" s="739" t="s">
        <v>1228</v>
      </c>
      <c r="K10" s="738" t="s">
        <v>1228</v>
      </c>
      <c r="L10" s="739" t="s">
        <v>1228</v>
      </c>
      <c r="M10" s="738" t="s">
        <v>1230</v>
      </c>
      <c r="N10" s="739"/>
      <c r="O10" s="738"/>
      <c r="P10" s="739"/>
      <c r="Q10" s="738"/>
      <c r="R10" s="739"/>
      <c r="S10" s="738"/>
      <c r="T10" s="739"/>
      <c r="U10" s="738"/>
      <c r="V10" s="739"/>
      <c r="W10" s="738"/>
      <c r="X10" s="739"/>
      <c r="Y10" s="738"/>
      <c r="Z10" s="739"/>
      <c r="AA10" s="738"/>
      <c r="AB10" s="739"/>
      <c r="AC10" s="738"/>
      <c r="AD10" s="739"/>
      <c r="AE10" s="738" t="s">
        <v>1234</v>
      </c>
      <c r="AF10" s="740">
        <v>5.5</v>
      </c>
      <c r="AG10" s="741">
        <v>3</v>
      </c>
      <c r="AL10" s="343"/>
      <c r="AM10" s="341"/>
    </row>
    <row r="11" spans="1:39" s="19" customFormat="1" ht="115.5" customHeight="1" x14ac:dyDescent="0.2">
      <c r="A11" s="742">
        <v>3</v>
      </c>
      <c r="B11" s="743" t="s">
        <v>139</v>
      </c>
      <c r="C11" s="744">
        <v>431</v>
      </c>
      <c r="D11" s="745">
        <v>33970</v>
      </c>
      <c r="E11" s="746" t="s">
        <v>1089</v>
      </c>
      <c r="F11" s="746" t="s">
        <v>1002</v>
      </c>
      <c r="G11" s="737" t="s">
        <v>1078</v>
      </c>
      <c r="H11" s="739" t="s">
        <v>1078</v>
      </c>
      <c r="I11" s="738" t="s">
        <v>1078</v>
      </c>
      <c r="J11" s="739" t="s">
        <v>1228</v>
      </c>
      <c r="K11" s="738" t="s">
        <v>1078</v>
      </c>
      <c r="L11" s="739" t="s">
        <v>1228</v>
      </c>
      <c r="M11" s="738" t="s">
        <v>1078</v>
      </c>
      <c r="N11" s="739" t="s">
        <v>1078</v>
      </c>
      <c r="O11" s="738" t="s">
        <v>1078</v>
      </c>
      <c r="P11" s="739" t="s">
        <v>1078</v>
      </c>
      <c r="Q11" s="738" t="s">
        <v>1078</v>
      </c>
      <c r="R11" s="739" t="s">
        <v>1078</v>
      </c>
      <c r="S11" s="738" t="s">
        <v>1078</v>
      </c>
      <c r="T11" s="739" t="s">
        <v>1078</v>
      </c>
      <c r="U11" s="738" t="s">
        <v>1078</v>
      </c>
      <c r="V11" s="739" t="s">
        <v>1078</v>
      </c>
      <c r="W11" s="738" t="s">
        <v>1078</v>
      </c>
      <c r="X11" s="739" t="s">
        <v>1078</v>
      </c>
      <c r="Y11" s="738" t="s">
        <v>1078</v>
      </c>
      <c r="Z11" s="739" t="s">
        <v>1078</v>
      </c>
      <c r="AA11" s="738" t="s">
        <v>1078</v>
      </c>
      <c r="AB11" s="739" t="s">
        <v>1078</v>
      </c>
      <c r="AC11" s="738" t="s">
        <v>1078</v>
      </c>
      <c r="AD11" s="739" t="s">
        <v>1078</v>
      </c>
      <c r="AE11" s="738" t="s">
        <v>1234</v>
      </c>
      <c r="AF11" s="740">
        <v>5.5</v>
      </c>
      <c r="AG11" s="741">
        <v>3</v>
      </c>
      <c r="AL11" s="343"/>
      <c r="AM11" s="341"/>
    </row>
    <row r="12" spans="1:39" s="19" customFormat="1" ht="115.5" customHeight="1" x14ac:dyDescent="0.2">
      <c r="A12" s="742">
        <v>5</v>
      </c>
      <c r="B12" s="743" t="s">
        <v>134</v>
      </c>
      <c r="C12" s="744">
        <v>477</v>
      </c>
      <c r="D12" s="745">
        <v>34537</v>
      </c>
      <c r="E12" s="746" t="s">
        <v>1042</v>
      </c>
      <c r="F12" s="746" t="s">
        <v>1033</v>
      </c>
      <c r="G12" s="737" t="s">
        <v>1078</v>
      </c>
      <c r="H12" s="739" t="s">
        <v>1078</v>
      </c>
      <c r="I12" s="738" t="s">
        <v>1078</v>
      </c>
      <c r="J12" s="739" t="s">
        <v>1228</v>
      </c>
      <c r="K12" s="738" t="s">
        <v>1228</v>
      </c>
      <c r="L12" s="739" t="s">
        <v>1229</v>
      </c>
      <c r="M12" s="738" t="s">
        <v>1230</v>
      </c>
      <c r="N12" s="739"/>
      <c r="O12" s="738"/>
      <c r="P12" s="739"/>
      <c r="Q12" s="738"/>
      <c r="R12" s="739"/>
      <c r="S12" s="738"/>
      <c r="T12" s="739"/>
      <c r="U12" s="738"/>
      <c r="V12" s="739"/>
      <c r="W12" s="738"/>
      <c r="X12" s="739"/>
      <c r="Y12" s="738"/>
      <c r="Z12" s="739"/>
      <c r="AA12" s="738"/>
      <c r="AB12" s="739"/>
      <c r="AC12" s="738"/>
      <c r="AD12" s="739"/>
      <c r="AE12" s="738" t="s">
        <v>1234</v>
      </c>
      <c r="AF12" s="740">
        <v>4</v>
      </c>
      <c r="AG12" s="741">
        <v>5</v>
      </c>
      <c r="AL12" s="343"/>
      <c r="AM12" s="341"/>
    </row>
    <row r="13" spans="1:39" s="19" customFormat="1" ht="115.5" customHeight="1" x14ac:dyDescent="0.2">
      <c r="A13" s="742">
        <v>6</v>
      </c>
      <c r="B13" s="743" t="s">
        <v>138</v>
      </c>
      <c r="C13" s="747">
        <v>458</v>
      </c>
      <c r="D13" s="748">
        <v>33750</v>
      </c>
      <c r="E13" s="749" t="s">
        <v>1024</v>
      </c>
      <c r="F13" s="749" t="s">
        <v>1115</v>
      </c>
      <c r="G13" s="737" t="s">
        <v>1229</v>
      </c>
      <c r="H13" s="739" t="s">
        <v>1228</v>
      </c>
      <c r="I13" s="738" t="s">
        <v>1231</v>
      </c>
      <c r="J13" s="739" t="s">
        <v>1232</v>
      </c>
      <c r="K13" s="738" t="s">
        <v>1217</v>
      </c>
      <c r="L13" s="739"/>
      <c r="M13" s="738"/>
      <c r="N13" s="739"/>
      <c r="O13" s="738"/>
      <c r="P13" s="739"/>
      <c r="Q13" s="738"/>
      <c r="R13" s="739"/>
      <c r="S13" s="738"/>
      <c r="T13" s="739"/>
      <c r="U13" s="738"/>
      <c r="V13" s="739"/>
      <c r="W13" s="738"/>
      <c r="X13" s="739"/>
      <c r="Y13" s="738"/>
      <c r="Z13" s="739"/>
      <c r="AA13" s="738"/>
      <c r="AB13" s="739"/>
      <c r="AC13" s="738"/>
      <c r="AD13" s="739"/>
      <c r="AE13" s="738" t="s">
        <v>1237</v>
      </c>
      <c r="AF13" s="740">
        <v>3</v>
      </c>
      <c r="AG13" s="741">
        <v>6</v>
      </c>
      <c r="AL13" s="343"/>
      <c r="AM13" s="341"/>
    </row>
    <row r="14" spans="1:39" s="19" customFormat="1" ht="115.5" customHeight="1" x14ac:dyDescent="0.2">
      <c r="A14" s="742">
        <v>7</v>
      </c>
      <c r="B14" s="743" t="s">
        <v>137</v>
      </c>
      <c r="C14" s="747">
        <v>447</v>
      </c>
      <c r="D14" s="748">
        <v>34664</v>
      </c>
      <c r="E14" s="749" t="s">
        <v>1014</v>
      </c>
      <c r="F14" s="749" t="s">
        <v>1004</v>
      </c>
      <c r="G14" s="737" t="s">
        <v>1228</v>
      </c>
      <c r="H14" s="739" t="s">
        <v>1228</v>
      </c>
      <c r="I14" s="738" t="s">
        <v>1229</v>
      </c>
      <c r="J14" s="739" t="s">
        <v>1228</v>
      </c>
      <c r="K14" s="738" t="s">
        <v>1230</v>
      </c>
      <c r="L14" s="739"/>
      <c r="M14" s="738"/>
      <c r="N14" s="739"/>
      <c r="O14" s="738"/>
      <c r="P14" s="739"/>
      <c r="Q14" s="738"/>
      <c r="R14" s="739"/>
      <c r="S14" s="738"/>
      <c r="T14" s="739"/>
      <c r="U14" s="738"/>
      <c r="V14" s="739"/>
      <c r="W14" s="738"/>
      <c r="X14" s="739"/>
      <c r="Y14" s="738"/>
      <c r="Z14" s="739"/>
      <c r="AA14" s="738"/>
      <c r="AB14" s="739"/>
      <c r="AC14" s="738"/>
      <c r="AD14" s="739"/>
      <c r="AE14" s="738" t="s">
        <v>1236</v>
      </c>
      <c r="AF14" s="740">
        <v>2</v>
      </c>
      <c r="AG14" s="741">
        <v>7</v>
      </c>
      <c r="AL14" s="343"/>
      <c r="AM14" s="341"/>
    </row>
    <row r="15" spans="1:39" s="19" customFormat="1" ht="115.5" customHeight="1" x14ac:dyDescent="0.2">
      <c r="A15" s="742">
        <v>8</v>
      </c>
      <c r="B15" s="743" t="s">
        <v>136</v>
      </c>
      <c r="C15" s="744">
        <v>497</v>
      </c>
      <c r="D15" s="745">
        <v>35080</v>
      </c>
      <c r="E15" s="746" t="s">
        <v>1128</v>
      </c>
      <c r="F15" s="746" t="s">
        <v>1118</v>
      </c>
      <c r="G15" s="737" t="s">
        <v>1228</v>
      </c>
      <c r="H15" s="739" t="s">
        <v>1229</v>
      </c>
      <c r="I15" s="738" t="s">
        <v>1229</v>
      </c>
      <c r="J15" s="739" t="s">
        <v>1230</v>
      </c>
      <c r="K15" s="738"/>
      <c r="L15" s="739"/>
      <c r="M15" s="738"/>
      <c r="N15" s="739"/>
      <c r="O15" s="738"/>
      <c r="P15" s="739"/>
      <c r="Q15" s="738"/>
      <c r="R15" s="739"/>
      <c r="S15" s="738"/>
      <c r="T15" s="739"/>
      <c r="U15" s="738"/>
      <c r="V15" s="739"/>
      <c r="W15" s="738"/>
      <c r="X15" s="739"/>
      <c r="Y15" s="738"/>
      <c r="Z15" s="739"/>
      <c r="AA15" s="738"/>
      <c r="AB15" s="739"/>
      <c r="AC15" s="738"/>
      <c r="AD15" s="739"/>
      <c r="AE15" s="738" t="s">
        <v>1235</v>
      </c>
      <c r="AF15" s="740">
        <v>1</v>
      </c>
      <c r="AG15" s="741">
        <v>8</v>
      </c>
      <c r="AL15" s="343"/>
      <c r="AM15" s="341"/>
    </row>
    <row r="16" spans="1:39" s="19" customFormat="1" ht="115.5" customHeight="1" x14ac:dyDescent="0.2">
      <c r="A16" s="549"/>
      <c r="B16" s="550" t="s">
        <v>142</v>
      </c>
      <c r="C16" s="551" t="s">
        <v>1311</v>
      </c>
      <c r="D16" s="552" t="s">
        <v>1311</v>
      </c>
      <c r="E16" s="553" t="s">
        <v>1311</v>
      </c>
      <c r="F16" s="553" t="s">
        <v>1311</v>
      </c>
      <c r="G16" s="212"/>
      <c r="H16" s="213"/>
      <c r="I16" s="212"/>
      <c r="J16" s="213"/>
      <c r="K16" s="212"/>
      <c r="L16" s="213"/>
      <c r="M16" s="212"/>
      <c r="N16" s="213"/>
      <c r="O16" s="212"/>
      <c r="P16" s="213"/>
      <c r="Q16" s="212"/>
      <c r="R16" s="213"/>
      <c r="S16" s="212"/>
      <c r="T16" s="213"/>
      <c r="U16" s="212"/>
      <c r="V16" s="213"/>
      <c r="W16" s="212"/>
      <c r="X16" s="213"/>
      <c r="Y16" s="212"/>
      <c r="Z16" s="213"/>
      <c r="AA16" s="212"/>
      <c r="AB16" s="213"/>
      <c r="AC16" s="212"/>
      <c r="AD16" s="213"/>
      <c r="AE16" s="212"/>
      <c r="AF16" s="554"/>
      <c r="AG16" s="555"/>
      <c r="AL16" s="343"/>
      <c r="AM16" s="341"/>
    </row>
    <row r="17" spans="1:39" s="19" customFormat="1" ht="115.5" customHeight="1" x14ac:dyDescent="0.2">
      <c r="A17" s="549"/>
      <c r="B17" s="550" t="s">
        <v>143</v>
      </c>
      <c r="C17" s="989" t="s">
        <v>1240</v>
      </c>
      <c r="D17" s="990"/>
      <c r="E17" s="990"/>
      <c r="F17" s="990"/>
      <c r="G17" s="990"/>
      <c r="H17" s="990"/>
      <c r="I17" s="990"/>
      <c r="J17" s="990"/>
      <c r="K17" s="990"/>
      <c r="L17" s="991"/>
      <c r="M17" s="212"/>
      <c r="N17" s="213"/>
      <c r="O17" s="212"/>
      <c r="P17" s="213"/>
      <c r="Q17" s="212"/>
      <c r="R17" s="213"/>
      <c r="S17" s="212"/>
      <c r="T17" s="213"/>
      <c r="U17" s="212"/>
      <c r="V17" s="213"/>
      <c r="W17" s="212"/>
      <c r="X17" s="213"/>
      <c r="Y17" s="212"/>
      <c r="Z17" s="213"/>
      <c r="AA17" s="212"/>
      <c r="AB17" s="213"/>
      <c r="AC17" s="212"/>
      <c r="AD17" s="213"/>
      <c r="AE17" s="212"/>
      <c r="AF17" s="554"/>
      <c r="AG17" s="555"/>
      <c r="AL17" s="343"/>
      <c r="AM17" s="341"/>
    </row>
    <row r="18" spans="1:39" s="19" customFormat="1" ht="47.25" hidden="1" customHeight="1" x14ac:dyDescent="0.2">
      <c r="A18" s="534"/>
      <c r="B18" s="177" t="s">
        <v>144</v>
      </c>
      <c r="C18" s="72" t="s">
        <v>1311</v>
      </c>
      <c r="D18" s="62" t="s">
        <v>1311</v>
      </c>
      <c r="E18" s="77" t="s">
        <v>1311</v>
      </c>
      <c r="F18" s="77" t="s">
        <v>1311</v>
      </c>
      <c r="G18" s="212"/>
      <c r="H18" s="213"/>
      <c r="I18" s="212"/>
      <c r="J18" s="213"/>
      <c r="K18" s="212"/>
      <c r="L18" s="213"/>
      <c r="M18" s="212"/>
      <c r="N18" s="213"/>
      <c r="O18" s="212"/>
      <c r="P18" s="213"/>
      <c r="Q18" s="212"/>
      <c r="R18" s="213"/>
      <c r="S18" s="212"/>
      <c r="T18" s="213"/>
      <c r="U18" s="212"/>
      <c r="V18" s="213"/>
      <c r="W18" s="212"/>
      <c r="X18" s="213"/>
      <c r="Y18" s="212"/>
      <c r="Z18" s="213"/>
      <c r="AA18" s="212"/>
      <c r="AB18" s="213"/>
      <c r="AC18" s="212"/>
      <c r="AD18" s="213"/>
      <c r="AE18" s="212"/>
      <c r="AF18" s="363"/>
      <c r="AG18" s="76"/>
      <c r="AL18" s="343"/>
      <c r="AM18" s="341"/>
    </row>
    <row r="19" spans="1:39" s="19" customFormat="1" ht="47.25" hidden="1" customHeight="1" x14ac:dyDescent="0.2">
      <c r="A19" s="534"/>
      <c r="B19" s="177" t="s">
        <v>145</v>
      </c>
      <c r="C19" s="72" t="s">
        <v>1311</v>
      </c>
      <c r="D19" s="62" t="s">
        <v>1311</v>
      </c>
      <c r="E19" s="77" t="s">
        <v>1311</v>
      </c>
      <c r="F19" s="77" t="s">
        <v>1311</v>
      </c>
      <c r="G19" s="212"/>
      <c r="H19" s="213"/>
      <c r="I19" s="212"/>
      <c r="J19" s="213"/>
      <c r="K19" s="212"/>
      <c r="L19" s="213"/>
      <c r="M19" s="212"/>
      <c r="N19" s="213"/>
      <c r="O19" s="212"/>
      <c r="P19" s="213"/>
      <c r="Q19" s="212"/>
      <c r="R19" s="213"/>
      <c r="S19" s="212"/>
      <c r="T19" s="213"/>
      <c r="U19" s="212"/>
      <c r="V19" s="213"/>
      <c r="W19" s="212"/>
      <c r="X19" s="213"/>
      <c r="Y19" s="212"/>
      <c r="Z19" s="213"/>
      <c r="AA19" s="212"/>
      <c r="AB19" s="213"/>
      <c r="AC19" s="212"/>
      <c r="AD19" s="213"/>
      <c r="AE19" s="212"/>
      <c r="AF19" s="363"/>
      <c r="AG19" s="76"/>
      <c r="AL19" s="343"/>
      <c r="AM19" s="341"/>
    </row>
    <row r="20" spans="1:39" s="19" customFormat="1" ht="47.25" hidden="1" customHeight="1" x14ac:dyDescent="0.2">
      <c r="A20" s="534"/>
      <c r="B20" s="177" t="s">
        <v>146</v>
      </c>
      <c r="C20" s="72" t="s">
        <v>1311</v>
      </c>
      <c r="D20" s="62" t="s">
        <v>1311</v>
      </c>
      <c r="E20" s="77" t="s">
        <v>1311</v>
      </c>
      <c r="F20" s="77" t="s">
        <v>1311</v>
      </c>
      <c r="G20" s="212"/>
      <c r="H20" s="213"/>
      <c r="I20" s="212"/>
      <c r="J20" s="213"/>
      <c r="K20" s="212"/>
      <c r="L20" s="213"/>
      <c r="M20" s="212"/>
      <c r="N20" s="213"/>
      <c r="O20" s="212"/>
      <c r="P20" s="213"/>
      <c r="Q20" s="212"/>
      <c r="R20" s="213"/>
      <c r="S20" s="212"/>
      <c r="T20" s="213"/>
      <c r="U20" s="212"/>
      <c r="V20" s="213"/>
      <c r="W20" s="212"/>
      <c r="X20" s="213"/>
      <c r="Y20" s="212"/>
      <c r="Z20" s="213"/>
      <c r="AA20" s="212"/>
      <c r="AB20" s="213"/>
      <c r="AC20" s="212"/>
      <c r="AD20" s="213"/>
      <c r="AE20" s="212"/>
      <c r="AF20" s="363"/>
      <c r="AG20" s="76"/>
      <c r="AL20" s="343"/>
      <c r="AM20" s="341"/>
    </row>
    <row r="21" spans="1:39" s="19" customFormat="1" ht="47.25" hidden="1" customHeight="1" x14ac:dyDescent="0.2">
      <c r="A21" s="534"/>
      <c r="B21" s="177" t="s">
        <v>147</v>
      </c>
      <c r="C21" s="72" t="s">
        <v>1311</v>
      </c>
      <c r="D21" s="62" t="s">
        <v>1311</v>
      </c>
      <c r="E21" s="77" t="s">
        <v>1311</v>
      </c>
      <c r="F21" s="77" t="s">
        <v>1311</v>
      </c>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363"/>
      <c r="AG21" s="76"/>
      <c r="AL21" s="343"/>
      <c r="AM21" s="341"/>
    </row>
    <row r="22" spans="1:39" s="19" customFormat="1" ht="47.25" hidden="1" customHeight="1" x14ac:dyDescent="0.2">
      <c r="A22" s="534"/>
      <c r="B22" s="177" t="s">
        <v>148</v>
      </c>
      <c r="C22" s="72" t="s">
        <v>1311</v>
      </c>
      <c r="D22" s="62" t="s">
        <v>1311</v>
      </c>
      <c r="E22" s="77" t="s">
        <v>1311</v>
      </c>
      <c r="F22" s="77" t="s">
        <v>1311</v>
      </c>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363"/>
      <c r="AG22" s="76"/>
      <c r="AL22" s="343"/>
      <c r="AM22" s="341"/>
    </row>
    <row r="23" spans="1:39" s="19" customFormat="1" ht="47.25" hidden="1" customHeight="1" x14ac:dyDescent="0.2">
      <c r="A23" s="534"/>
      <c r="B23" s="177" t="s">
        <v>149</v>
      </c>
      <c r="C23" s="72" t="s">
        <v>1311</v>
      </c>
      <c r="D23" s="62" t="s">
        <v>1311</v>
      </c>
      <c r="E23" s="77" t="s">
        <v>1311</v>
      </c>
      <c r="F23" s="77" t="s">
        <v>1311</v>
      </c>
      <c r="G23" s="212"/>
      <c r="H23" s="213"/>
      <c r="I23" s="212"/>
      <c r="J23" s="213"/>
      <c r="K23" s="212"/>
      <c r="L23" s="213"/>
      <c r="M23" s="212"/>
      <c r="N23" s="213"/>
      <c r="O23" s="212"/>
      <c r="P23" s="213"/>
      <c r="Q23" s="212"/>
      <c r="R23" s="213"/>
      <c r="S23" s="212"/>
      <c r="T23" s="213"/>
      <c r="U23" s="212"/>
      <c r="V23" s="213"/>
      <c r="W23" s="212"/>
      <c r="X23" s="213"/>
      <c r="Y23" s="212"/>
      <c r="Z23" s="213"/>
      <c r="AA23" s="212"/>
      <c r="AB23" s="213"/>
      <c r="AC23" s="212"/>
      <c r="AD23" s="213"/>
      <c r="AE23" s="212"/>
      <c r="AF23" s="363"/>
      <c r="AG23" s="76"/>
      <c r="AL23" s="343"/>
      <c r="AM23" s="341"/>
    </row>
    <row r="24" spans="1:39" s="19" customFormat="1" ht="47.25" hidden="1" customHeight="1" x14ac:dyDescent="0.2">
      <c r="A24" s="534"/>
      <c r="B24" s="177" t="s">
        <v>150</v>
      </c>
      <c r="C24" s="72" t="s">
        <v>1311</v>
      </c>
      <c r="D24" s="62" t="s">
        <v>1311</v>
      </c>
      <c r="E24" s="77" t="s">
        <v>1311</v>
      </c>
      <c r="F24" s="77" t="s">
        <v>1311</v>
      </c>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363"/>
      <c r="AG24" s="76"/>
      <c r="AL24" s="343"/>
      <c r="AM24" s="341"/>
    </row>
    <row r="25" spans="1:39" s="19" customFormat="1" ht="47.25" hidden="1" customHeight="1" x14ac:dyDescent="0.2">
      <c r="A25" s="534"/>
      <c r="B25" s="177" t="s">
        <v>151</v>
      </c>
      <c r="C25" s="72" t="s">
        <v>1311</v>
      </c>
      <c r="D25" s="62" t="s">
        <v>1311</v>
      </c>
      <c r="E25" s="77" t="s">
        <v>1311</v>
      </c>
      <c r="F25" s="77" t="s">
        <v>1311</v>
      </c>
      <c r="G25" s="212"/>
      <c r="H25" s="213"/>
      <c r="I25" s="212"/>
      <c r="J25" s="213"/>
      <c r="K25" s="212"/>
      <c r="L25" s="213"/>
      <c r="M25" s="212"/>
      <c r="N25" s="213"/>
      <c r="O25" s="212"/>
      <c r="P25" s="213"/>
      <c r="Q25" s="212"/>
      <c r="R25" s="213"/>
      <c r="S25" s="212"/>
      <c r="T25" s="213"/>
      <c r="U25" s="212"/>
      <c r="V25" s="213"/>
      <c r="W25" s="212"/>
      <c r="X25" s="213"/>
      <c r="Y25" s="212"/>
      <c r="Z25" s="213"/>
      <c r="AA25" s="212"/>
      <c r="AB25" s="213"/>
      <c r="AC25" s="212"/>
      <c r="AD25" s="213"/>
      <c r="AE25" s="212"/>
      <c r="AF25" s="363"/>
      <c r="AG25" s="76"/>
      <c r="AL25" s="343"/>
      <c r="AM25" s="341"/>
    </row>
    <row r="26" spans="1:39" s="19" customFormat="1" ht="47.25" hidden="1" customHeight="1" x14ac:dyDescent="0.2">
      <c r="A26" s="534"/>
      <c r="B26" s="177" t="s">
        <v>152</v>
      </c>
      <c r="C26" s="72" t="s">
        <v>1311</v>
      </c>
      <c r="D26" s="62" t="s">
        <v>1311</v>
      </c>
      <c r="E26" s="77" t="s">
        <v>1311</v>
      </c>
      <c r="F26" s="77" t="s">
        <v>1311</v>
      </c>
      <c r="G26" s="212"/>
      <c r="H26" s="213"/>
      <c r="I26" s="212"/>
      <c r="J26" s="213"/>
      <c r="K26" s="212"/>
      <c r="L26" s="213"/>
      <c r="M26" s="212"/>
      <c r="N26" s="213"/>
      <c r="O26" s="212"/>
      <c r="P26" s="213"/>
      <c r="Q26" s="212"/>
      <c r="R26" s="213"/>
      <c r="S26" s="212"/>
      <c r="T26" s="213"/>
      <c r="U26" s="212"/>
      <c r="V26" s="213"/>
      <c r="W26" s="212"/>
      <c r="X26" s="213"/>
      <c r="Y26" s="212"/>
      <c r="Z26" s="213"/>
      <c r="AA26" s="212"/>
      <c r="AB26" s="213"/>
      <c r="AC26" s="212"/>
      <c r="AD26" s="213"/>
      <c r="AE26" s="212"/>
      <c r="AF26" s="363"/>
      <c r="AG26" s="76"/>
      <c r="AL26" s="343"/>
      <c r="AM26" s="341"/>
    </row>
    <row r="27" spans="1:39" s="19" customFormat="1" ht="47.25" hidden="1" customHeight="1" x14ac:dyDescent="0.2">
      <c r="A27" s="534"/>
      <c r="B27" s="177" t="s">
        <v>153</v>
      </c>
      <c r="C27" s="72" t="s">
        <v>1311</v>
      </c>
      <c r="D27" s="62" t="s">
        <v>1311</v>
      </c>
      <c r="E27" s="77" t="s">
        <v>1311</v>
      </c>
      <c r="F27" s="77" t="s">
        <v>1311</v>
      </c>
      <c r="G27" s="212"/>
      <c r="H27" s="213"/>
      <c r="I27" s="212"/>
      <c r="J27" s="213"/>
      <c r="K27" s="212"/>
      <c r="L27" s="213"/>
      <c r="M27" s="212"/>
      <c r="N27" s="213"/>
      <c r="O27" s="212"/>
      <c r="P27" s="213"/>
      <c r="Q27" s="212"/>
      <c r="R27" s="213"/>
      <c r="S27" s="212"/>
      <c r="T27" s="213"/>
      <c r="U27" s="212"/>
      <c r="V27" s="213"/>
      <c r="W27" s="212"/>
      <c r="X27" s="213"/>
      <c r="Y27" s="212"/>
      <c r="Z27" s="213"/>
      <c r="AA27" s="212"/>
      <c r="AB27" s="213"/>
      <c r="AC27" s="212"/>
      <c r="AD27" s="213"/>
      <c r="AE27" s="212"/>
      <c r="AF27" s="363"/>
      <c r="AG27" s="76"/>
      <c r="AL27" s="343"/>
      <c r="AM27" s="341"/>
    </row>
    <row r="28" spans="1:39" s="19" customFormat="1" ht="47.25" hidden="1" customHeight="1" x14ac:dyDescent="0.2">
      <c r="A28" s="534"/>
      <c r="B28" s="177" t="s">
        <v>154</v>
      </c>
      <c r="C28" s="72" t="s">
        <v>1311</v>
      </c>
      <c r="D28" s="62" t="s">
        <v>1311</v>
      </c>
      <c r="E28" s="77" t="s">
        <v>1311</v>
      </c>
      <c r="F28" s="77" t="s">
        <v>1311</v>
      </c>
      <c r="G28" s="212"/>
      <c r="H28" s="213"/>
      <c r="I28" s="212"/>
      <c r="J28" s="213"/>
      <c r="K28" s="212"/>
      <c r="L28" s="213"/>
      <c r="M28" s="212"/>
      <c r="N28" s="213"/>
      <c r="O28" s="212"/>
      <c r="P28" s="213"/>
      <c r="Q28" s="212"/>
      <c r="R28" s="213"/>
      <c r="S28" s="212"/>
      <c r="T28" s="213"/>
      <c r="U28" s="212"/>
      <c r="V28" s="213"/>
      <c r="W28" s="212"/>
      <c r="X28" s="213"/>
      <c r="Y28" s="212"/>
      <c r="Z28" s="213"/>
      <c r="AA28" s="212"/>
      <c r="AB28" s="213"/>
      <c r="AC28" s="212"/>
      <c r="AD28" s="213"/>
      <c r="AE28" s="212"/>
      <c r="AF28" s="363"/>
      <c r="AG28" s="76"/>
      <c r="AL28" s="343"/>
      <c r="AM28" s="341"/>
    </row>
    <row r="29" spans="1:39" s="19" customFormat="1" ht="47.25" hidden="1" customHeight="1" x14ac:dyDescent="0.2">
      <c r="A29" s="534"/>
      <c r="B29" s="177" t="s">
        <v>155</v>
      </c>
      <c r="C29" s="72" t="s">
        <v>1311</v>
      </c>
      <c r="D29" s="62" t="s">
        <v>1311</v>
      </c>
      <c r="E29" s="77" t="s">
        <v>1311</v>
      </c>
      <c r="F29" s="77" t="s">
        <v>1311</v>
      </c>
      <c r="G29" s="212"/>
      <c r="H29" s="213"/>
      <c r="I29" s="212"/>
      <c r="J29" s="213"/>
      <c r="K29" s="212"/>
      <c r="L29" s="213"/>
      <c r="M29" s="212"/>
      <c r="N29" s="213"/>
      <c r="O29" s="212"/>
      <c r="P29" s="213"/>
      <c r="Q29" s="212"/>
      <c r="R29" s="213"/>
      <c r="S29" s="212"/>
      <c r="T29" s="213"/>
      <c r="U29" s="212"/>
      <c r="V29" s="213"/>
      <c r="W29" s="212"/>
      <c r="X29" s="213"/>
      <c r="Y29" s="212"/>
      <c r="Z29" s="213"/>
      <c r="AA29" s="212"/>
      <c r="AB29" s="213"/>
      <c r="AC29" s="212"/>
      <c r="AD29" s="213"/>
      <c r="AE29" s="212"/>
      <c r="AF29" s="363"/>
      <c r="AG29" s="76"/>
      <c r="AL29" s="343"/>
      <c r="AM29" s="341"/>
    </row>
    <row r="30" spans="1:39" s="19" customFormat="1" ht="47.25" hidden="1" customHeight="1" x14ac:dyDescent="0.2">
      <c r="A30" s="534"/>
      <c r="B30" s="177" t="s">
        <v>156</v>
      </c>
      <c r="C30" s="72" t="s">
        <v>1311</v>
      </c>
      <c r="D30" s="62" t="s">
        <v>1311</v>
      </c>
      <c r="E30" s="77" t="s">
        <v>1311</v>
      </c>
      <c r="F30" s="77" t="s">
        <v>1311</v>
      </c>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363"/>
      <c r="AG30" s="76"/>
      <c r="AL30" s="343"/>
      <c r="AM30" s="341"/>
    </row>
    <row r="31" spans="1:39" s="19" customFormat="1" ht="47.25" hidden="1" customHeight="1" x14ac:dyDescent="0.2">
      <c r="A31" s="534"/>
      <c r="B31" s="177" t="s">
        <v>157</v>
      </c>
      <c r="C31" s="72" t="s">
        <v>1311</v>
      </c>
      <c r="D31" s="62" t="s">
        <v>1311</v>
      </c>
      <c r="E31" s="77" t="s">
        <v>1311</v>
      </c>
      <c r="F31" s="77" t="s">
        <v>1311</v>
      </c>
      <c r="G31" s="212"/>
      <c r="H31" s="213"/>
      <c r="I31" s="212"/>
      <c r="J31" s="213"/>
      <c r="K31" s="212"/>
      <c r="L31" s="213"/>
      <c r="M31" s="212"/>
      <c r="N31" s="213"/>
      <c r="O31" s="212"/>
      <c r="P31" s="213"/>
      <c r="Q31" s="212"/>
      <c r="R31" s="213"/>
      <c r="S31" s="212"/>
      <c r="T31" s="213"/>
      <c r="U31" s="212"/>
      <c r="V31" s="213"/>
      <c r="W31" s="212"/>
      <c r="X31" s="213"/>
      <c r="Y31" s="212"/>
      <c r="Z31" s="213"/>
      <c r="AA31" s="212"/>
      <c r="AB31" s="213"/>
      <c r="AC31" s="212"/>
      <c r="AD31" s="213"/>
      <c r="AE31" s="212"/>
      <c r="AF31" s="363"/>
      <c r="AG31" s="76"/>
      <c r="AL31" s="343"/>
      <c r="AM31" s="341"/>
    </row>
    <row r="32" spans="1:39" s="19" customFormat="1" ht="47.25" hidden="1" customHeight="1" x14ac:dyDescent="0.2">
      <c r="A32" s="534"/>
      <c r="B32" s="177" t="s">
        <v>158</v>
      </c>
      <c r="C32" s="72" t="s">
        <v>1311</v>
      </c>
      <c r="D32" s="62" t="s">
        <v>1311</v>
      </c>
      <c r="E32" s="77" t="s">
        <v>1311</v>
      </c>
      <c r="F32" s="77" t="s">
        <v>1311</v>
      </c>
      <c r="G32" s="212"/>
      <c r="H32" s="213"/>
      <c r="I32" s="212"/>
      <c r="J32" s="213"/>
      <c r="K32" s="212"/>
      <c r="L32" s="213"/>
      <c r="M32" s="212"/>
      <c r="N32" s="213"/>
      <c r="O32" s="212"/>
      <c r="P32" s="213"/>
      <c r="Q32" s="212"/>
      <c r="R32" s="213"/>
      <c r="S32" s="212"/>
      <c r="T32" s="213"/>
      <c r="U32" s="212"/>
      <c r="V32" s="213"/>
      <c r="W32" s="212"/>
      <c r="X32" s="213"/>
      <c r="Y32" s="212"/>
      <c r="Z32" s="213"/>
      <c r="AA32" s="212"/>
      <c r="AB32" s="213"/>
      <c r="AC32" s="212"/>
      <c r="AD32" s="213"/>
      <c r="AE32" s="212"/>
      <c r="AF32" s="363"/>
      <c r="AG32" s="76"/>
      <c r="AL32" s="343"/>
      <c r="AM32" s="341"/>
    </row>
    <row r="33" spans="1:39" ht="9" customHeight="1" x14ac:dyDescent="0.3">
      <c r="A33" s="535"/>
      <c r="E33" s="59"/>
    </row>
    <row r="34" spans="1:39" s="80" customFormat="1" x14ac:dyDescent="0.3">
      <c r="A34" s="677" t="s">
        <v>22</v>
      </c>
      <c r="B34" s="79"/>
      <c r="C34" s="677"/>
      <c r="D34" s="678"/>
      <c r="E34" s="679"/>
      <c r="F34" s="680" t="s">
        <v>0</v>
      </c>
      <c r="G34" s="681"/>
      <c r="H34" s="681" t="s">
        <v>1</v>
      </c>
      <c r="I34" s="681"/>
      <c r="J34" s="681"/>
      <c r="K34" s="681" t="s">
        <v>2</v>
      </c>
      <c r="L34" s="681"/>
      <c r="M34" s="681" t="s">
        <v>3</v>
      </c>
      <c r="N34" s="681"/>
      <c r="O34" s="681"/>
      <c r="P34" s="681"/>
      <c r="Q34" s="681" t="s">
        <v>3</v>
      </c>
      <c r="R34" s="681"/>
      <c r="S34" s="681"/>
      <c r="T34" s="681"/>
      <c r="U34" s="681"/>
      <c r="V34" s="681"/>
      <c r="W34" s="681"/>
      <c r="X34" s="681" t="s">
        <v>3</v>
      </c>
      <c r="Y34" s="681"/>
      <c r="Z34" s="681"/>
      <c r="AA34" s="681"/>
      <c r="AB34" s="681"/>
      <c r="AC34" s="681"/>
      <c r="AD34" s="681"/>
      <c r="AE34" s="682" t="s">
        <v>3</v>
      </c>
      <c r="AF34" s="680"/>
      <c r="AG34" s="680"/>
      <c r="AL34" s="343"/>
      <c r="AM34" s="341"/>
    </row>
    <row r="35" spans="1:39" x14ac:dyDescent="0.2">
      <c r="E35" s="59"/>
    </row>
    <row r="36" spans="1:39" x14ac:dyDescent="0.2">
      <c r="E36" s="59"/>
    </row>
    <row r="37" spans="1:39" x14ac:dyDescent="0.2">
      <c r="E37" s="59"/>
    </row>
    <row r="96" spans="38:39" x14ac:dyDescent="0.2">
      <c r="AL96" s="342"/>
      <c r="AM96" s="340"/>
    </row>
    <row r="97" spans="38:39" x14ac:dyDescent="0.2">
      <c r="AL97" s="342"/>
      <c r="AM97" s="340"/>
    </row>
    <row r="98" spans="38:39" x14ac:dyDescent="0.2">
      <c r="AL98" s="342"/>
      <c r="AM98" s="340"/>
    </row>
    <row r="99" spans="38:39" x14ac:dyDescent="0.2">
      <c r="AL99" s="342"/>
      <c r="AM99" s="340"/>
    </row>
    <row r="100" spans="38:39" x14ac:dyDescent="0.2">
      <c r="AL100" s="342"/>
      <c r="AM100" s="340"/>
    </row>
  </sheetData>
  <sortState ref="A8:AG15">
    <sortCondition ref="A8"/>
  </sortState>
  <mergeCells count="25">
    <mergeCell ref="C17:L17"/>
    <mergeCell ref="AE5:AG5"/>
    <mergeCell ref="AG6:AG7"/>
    <mergeCell ref="B6:B7"/>
    <mergeCell ref="AE6:AE7"/>
    <mergeCell ref="G6:AD6"/>
    <mergeCell ref="A6:A7"/>
    <mergeCell ref="AF6:AF7"/>
    <mergeCell ref="C6:C7"/>
    <mergeCell ref="D6:D7"/>
    <mergeCell ref="E6:E7"/>
    <mergeCell ref="F6:F7"/>
    <mergeCell ref="A4:D4"/>
    <mergeCell ref="E4:F4"/>
    <mergeCell ref="A3:D3"/>
    <mergeCell ref="E3:F3"/>
    <mergeCell ref="M3:O3"/>
    <mergeCell ref="F1:X1"/>
    <mergeCell ref="F2:W2"/>
    <mergeCell ref="AE3:AG3"/>
    <mergeCell ref="Y3:AD3"/>
    <mergeCell ref="AE4:AG4"/>
    <mergeCell ref="U4:X4"/>
    <mergeCell ref="Y4:AD4"/>
    <mergeCell ref="U3:X3"/>
  </mergeCells>
  <conditionalFormatting sqref="AD4 Z4:AA4 Y3:Y4 F1:F16 F18:F1048576">
    <cfRule type="containsText" dxfId="45" priority="4" stopIfTrue="1" operator="containsText" text="FERDİ">
      <formula>NOT(ISERROR(SEARCH("FERDİ",F1)))</formula>
    </cfRule>
  </conditionalFormatting>
  <conditionalFormatting sqref="AE3">
    <cfRule type="containsText" dxfId="44" priority="3" stopIfTrue="1" operator="containsText" text="FERDİ">
      <formula>NOT(ISERROR(SEARCH("FERDİ",AE3)))</formula>
    </cfRule>
  </conditionalFormatting>
  <conditionalFormatting sqref="AE4">
    <cfRule type="containsText" dxfId="43" priority="2" stopIfTrue="1" operator="containsText" text="FERDİ">
      <formula>NOT(ISERROR(SEARCH("FERDİ",AE4)))</formula>
    </cfRule>
  </conditionalFormatting>
  <hyperlinks>
    <hyperlink ref="E3" location="'YARIŞMA PROGRAMI'!C13" display="Sırıkla Atlama"/>
    <hyperlink ref="E3:F3" location="'YARIŞMA PROGRAMI'!C8" display="'YARIŞMA PROGRAMI'!C8"/>
  </hyperlinks>
  <printOptions horizontalCentered="1"/>
  <pageMargins left="0.27559055118110237" right="0.15748031496062992" top="0.35433070866141736" bottom="0.27559055118110237" header="0.19685039370078741" footer="0.19685039370078741"/>
  <pageSetup paperSize="9" scale="33"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FF00"/>
  </sheetPr>
  <dimension ref="A1:U63"/>
  <sheetViews>
    <sheetView view="pageBreakPreview" zoomScale="80" zoomScaleSheetLayoutView="80" workbookViewId="0">
      <selection activeCell="E11" sqref="E11"/>
    </sheetView>
  </sheetViews>
  <sheetFormatPr defaultRowHeight="12.75" x14ac:dyDescent="0.2"/>
  <cols>
    <col min="1" max="1" width="4.85546875" style="28" customWidth="1"/>
    <col min="2" max="2" width="10" style="28" bestFit="1" customWidth="1"/>
    <col min="3" max="3" width="14.42578125" style="21" customWidth="1"/>
    <col min="4" max="4" width="22.140625" style="54" customWidth="1"/>
    <col min="5" max="5" width="28.7109375" style="54" customWidth="1"/>
    <col min="6" max="6" width="12.5703125" style="184" customWidth="1"/>
    <col min="7" max="7" width="7.5703125" style="29" customWidth="1"/>
    <col min="8" max="8" width="2.140625" style="21" customWidth="1"/>
    <col min="9" max="9" width="4.42578125" style="28" customWidth="1"/>
    <col min="10" max="10" width="13.140625" style="28" hidden="1" customWidth="1"/>
    <col min="11" max="11" width="6.5703125" style="28" customWidth="1"/>
    <col min="12" max="12" width="14.42578125" style="30" customWidth="1"/>
    <col min="13" max="13" width="24.7109375" style="58" bestFit="1" customWidth="1"/>
    <col min="14" max="14" width="32.5703125" style="58" customWidth="1"/>
    <col min="15" max="15" width="11" style="184" customWidth="1"/>
    <col min="16" max="16" width="7.7109375" style="21" customWidth="1"/>
    <col min="17" max="17" width="5.7109375" style="21" customWidth="1"/>
    <col min="18" max="19" width="9.140625" style="21"/>
    <col min="20" max="20" width="9.85546875" style="331" bestFit="1" customWidth="1"/>
    <col min="21" max="21" width="5" style="327" bestFit="1" customWidth="1"/>
    <col min="22" max="16384" width="9.140625" style="21"/>
  </cols>
  <sheetData>
    <row r="1" spans="1:21" s="10" customFormat="1" ht="50.25" customHeight="1" x14ac:dyDescent="0.2">
      <c r="A1" s="960" t="s">
        <v>1309</v>
      </c>
      <c r="B1" s="960"/>
      <c r="C1" s="960"/>
      <c r="D1" s="960"/>
      <c r="E1" s="960"/>
      <c r="F1" s="960"/>
      <c r="G1" s="960"/>
      <c r="H1" s="960"/>
      <c r="I1" s="960"/>
      <c r="J1" s="960"/>
      <c r="K1" s="960"/>
      <c r="L1" s="960"/>
      <c r="M1" s="960"/>
      <c r="N1" s="960"/>
      <c r="O1" s="960"/>
      <c r="P1" s="960"/>
      <c r="T1" s="330"/>
      <c r="U1" s="326"/>
    </row>
    <row r="2" spans="1:21" s="10" customFormat="1" ht="24.75" customHeight="1" x14ac:dyDescent="0.2">
      <c r="A2" s="961" t="s">
        <v>1216</v>
      </c>
      <c r="B2" s="961"/>
      <c r="C2" s="961"/>
      <c r="D2" s="961"/>
      <c r="E2" s="961"/>
      <c r="F2" s="961"/>
      <c r="G2" s="961"/>
      <c r="H2" s="961"/>
      <c r="I2" s="961"/>
      <c r="J2" s="961"/>
      <c r="K2" s="961"/>
      <c r="L2" s="961"/>
      <c r="M2" s="961"/>
      <c r="N2" s="961"/>
      <c r="O2" s="961"/>
      <c r="P2" s="961"/>
      <c r="T2" s="330"/>
      <c r="U2" s="326"/>
    </row>
    <row r="3" spans="1:21" s="12" customFormat="1" ht="29.25" customHeight="1" x14ac:dyDescent="0.2">
      <c r="A3" s="953" t="s">
        <v>115</v>
      </c>
      <c r="B3" s="953"/>
      <c r="C3" s="953"/>
      <c r="D3" s="958" t="s">
        <v>795</v>
      </c>
      <c r="E3" s="958"/>
      <c r="F3" s="959"/>
      <c r="G3" s="959"/>
      <c r="H3" s="602"/>
      <c r="I3" s="953" t="s">
        <v>661</v>
      </c>
      <c r="J3" s="953"/>
      <c r="K3" s="953"/>
      <c r="L3" s="953"/>
      <c r="M3" s="953"/>
      <c r="N3" s="941" t="s">
        <v>1332</v>
      </c>
      <c r="O3" s="941"/>
      <c r="P3" s="941"/>
      <c r="T3" s="330"/>
      <c r="U3" s="326"/>
    </row>
    <row r="4" spans="1:21" s="12" customFormat="1" ht="25.5" customHeight="1" x14ac:dyDescent="0.2">
      <c r="A4" s="940" t="s">
        <v>105</v>
      </c>
      <c r="B4" s="940"/>
      <c r="C4" s="940"/>
      <c r="D4" s="957" t="s">
        <v>687</v>
      </c>
      <c r="E4" s="957"/>
      <c r="F4" s="631"/>
      <c r="G4" s="603"/>
      <c r="H4" s="603"/>
      <c r="I4" s="603"/>
      <c r="J4" s="603"/>
      <c r="K4" s="603"/>
      <c r="L4" s="604"/>
      <c r="M4" s="423" t="s">
        <v>5</v>
      </c>
      <c r="N4" s="931" t="s">
        <v>1158</v>
      </c>
      <c r="O4" s="931"/>
      <c r="P4" s="931"/>
      <c r="T4" s="330"/>
      <c r="U4" s="326"/>
    </row>
    <row r="5" spans="1:21" s="10" customFormat="1" ht="15" customHeight="1" x14ac:dyDescent="0.2">
      <c r="A5" s="13"/>
      <c r="B5" s="13"/>
      <c r="C5" s="14"/>
      <c r="D5" s="15"/>
      <c r="E5" s="16"/>
      <c r="F5" s="185"/>
      <c r="G5" s="16"/>
      <c r="H5" s="16"/>
      <c r="I5" s="13"/>
      <c r="J5" s="13"/>
      <c r="K5" s="13"/>
      <c r="L5" s="17"/>
      <c r="M5" s="18"/>
      <c r="N5" s="929">
        <v>41794.796093055556</v>
      </c>
      <c r="O5" s="929"/>
      <c r="P5" s="929"/>
      <c r="T5" s="330"/>
      <c r="U5" s="326"/>
    </row>
    <row r="6" spans="1:21" s="19" customFormat="1" ht="27" customHeight="1" x14ac:dyDescent="0.2">
      <c r="A6" s="937" t="s">
        <v>11</v>
      </c>
      <c r="B6" s="938" t="s">
        <v>100</v>
      </c>
      <c r="C6" s="946" t="s">
        <v>112</v>
      </c>
      <c r="D6" s="945" t="s">
        <v>13</v>
      </c>
      <c r="E6" s="945" t="s">
        <v>938</v>
      </c>
      <c r="F6" s="997" t="s">
        <v>14</v>
      </c>
      <c r="G6" s="943" t="s">
        <v>301</v>
      </c>
      <c r="I6" s="350" t="s">
        <v>15</v>
      </c>
      <c r="J6" s="351"/>
      <c r="K6" s="351"/>
      <c r="L6" s="351"/>
      <c r="M6" s="351"/>
      <c r="N6" s="351"/>
      <c r="O6" s="351"/>
      <c r="P6" s="352"/>
      <c r="T6" s="331"/>
      <c r="U6" s="327"/>
    </row>
    <row r="7" spans="1:21" ht="36" customHeight="1" x14ac:dyDescent="0.2">
      <c r="A7" s="937"/>
      <c r="B7" s="939"/>
      <c r="C7" s="946"/>
      <c r="D7" s="945"/>
      <c r="E7" s="945"/>
      <c r="F7" s="997"/>
      <c r="G7" s="944"/>
      <c r="H7" s="20"/>
      <c r="I7" s="51" t="s">
        <v>11</v>
      </c>
      <c r="J7" s="51" t="s">
        <v>101</v>
      </c>
      <c r="K7" s="51" t="s">
        <v>100</v>
      </c>
      <c r="L7" s="122" t="s">
        <v>12</v>
      </c>
      <c r="M7" s="123" t="s">
        <v>13</v>
      </c>
      <c r="N7" s="123" t="s">
        <v>938</v>
      </c>
      <c r="O7" s="181" t="s">
        <v>14</v>
      </c>
      <c r="P7" s="51" t="s">
        <v>27</v>
      </c>
    </row>
    <row r="8" spans="1:21" s="616" customFormat="1" ht="51.75" customHeight="1" x14ac:dyDescent="0.2">
      <c r="A8" s="74">
        <v>1</v>
      </c>
      <c r="B8" s="657">
        <v>383</v>
      </c>
      <c r="C8" s="658">
        <v>34444</v>
      </c>
      <c r="D8" s="659" t="s">
        <v>958</v>
      </c>
      <c r="E8" s="660" t="s">
        <v>955</v>
      </c>
      <c r="F8" s="670">
        <v>141523</v>
      </c>
      <c r="G8" s="662">
        <v>8</v>
      </c>
      <c r="I8" s="74">
        <v>1</v>
      </c>
      <c r="J8" s="208" t="s">
        <v>701</v>
      </c>
      <c r="K8" s="665">
        <v>514</v>
      </c>
      <c r="L8" s="658">
        <v>34335</v>
      </c>
      <c r="M8" s="666" t="s">
        <v>1104</v>
      </c>
      <c r="N8" s="666" t="s">
        <v>1099</v>
      </c>
      <c r="O8" s="670">
        <v>150992</v>
      </c>
      <c r="P8" s="75">
        <v>8</v>
      </c>
      <c r="T8" s="629"/>
      <c r="U8" s="630"/>
    </row>
    <row r="9" spans="1:21" s="616" customFormat="1" ht="51.75" customHeight="1" x14ac:dyDescent="0.2">
      <c r="A9" s="74">
        <v>2</v>
      </c>
      <c r="B9" s="657">
        <v>402</v>
      </c>
      <c r="C9" s="658">
        <v>33989</v>
      </c>
      <c r="D9" s="659" t="s">
        <v>984</v>
      </c>
      <c r="E9" s="660" t="s">
        <v>981</v>
      </c>
      <c r="F9" s="670">
        <v>141612</v>
      </c>
      <c r="G9" s="662">
        <v>7</v>
      </c>
      <c r="I9" s="74">
        <v>2</v>
      </c>
      <c r="J9" s="208" t="s">
        <v>702</v>
      </c>
      <c r="K9" s="665">
        <v>441</v>
      </c>
      <c r="L9" s="658">
        <v>34486</v>
      </c>
      <c r="M9" s="666" t="s">
        <v>1008</v>
      </c>
      <c r="N9" s="666" t="s">
        <v>1004</v>
      </c>
      <c r="O9" s="670">
        <v>145710</v>
      </c>
      <c r="P9" s="75">
        <v>7</v>
      </c>
      <c r="T9" s="629"/>
      <c r="U9" s="630"/>
    </row>
    <row r="10" spans="1:21" s="616" customFormat="1" ht="51.75" customHeight="1" x14ac:dyDescent="0.2">
      <c r="A10" s="74">
        <v>3</v>
      </c>
      <c r="B10" s="657">
        <v>472</v>
      </c>
      <c r="C10" s="658">
        <v>34444</v>
      </c>
      <c r="D10" s="659" t="s">
        <v>1037</v>
      </c>
      <c r="E10" s="660" t="s">
        <v>1033</v>
      </c>
      <c r="F10" s="670">
        <v>141943</v>
      </c>
      <c r="G10" s="662">
        <v>6</v>
      </c>
      <c r="I10" s="74">
        <v>3</v>
      </c>
      <c r="J10" s="208" t="s">
        <v>703</v>
      </c>
      <c r="K10" s="665">
        <v>425</v>
      </c>
      <c r="L10" s="658">
        <v>33526</v>
      </c>
      <c r="M10" s="666" t="s">
        <v>1084</v>
      </c>
      <c r="N10" s="666" t="s">
        <v>1002</v>
      </c>
      <c r="O10" s="670">
        <v>143206</v>
      </c>
      <c r="P10" s="75">
        <v>5</v>
      </c>
      <c r="T10" s="629"/>
      <c r="U10" s="630"/>
    </row>
    <row r="11" spans="1:21" s="616" customFormat="1" ht="51.75" customHeight="1" x14ac:dyDescent="0.2">
      <c r="A11" s="74">
        <v>4</v>
      </c>
      <c r="B11" s="657">
        <v>492</v>
      </c>
      <c r="C11" s="658">
        <v>34029</v>
      </c>
      <c r="D11" s="659" t="s">
        <v>1122</v>
      </c>
      <c r="E11" s="660" t="s">
        <v>1118</v>
      </c>
      <c r="F11" s="670">
        <v>143040</v>
      </c>
      <c r="G11" s="662">
        <v>5</v>
      </c>
      <c r="I11" s="74">
        <v>4</v>
      </c>
      <c r="J11" s="208" t="s">
        <v>704</v>
      </c>
      <c r="K11" s="665">
        <v>383</v>
      </c>
      <c r="L11" s="658">
        <v>34444</v>
      </c>
      <c r="M11" s="666" t="s">
        <v>958</v>
      </c>
      <c r="N11" s="666" t="s">
        <v>955</v>
      </c>
      <c r="O11" s="670">
        <v>141523</v>
      </c>
      <c r="P11" s="75">
        <v>1</v>
      </c>
      <c r="T11" s="629"/>
      <c r="U11" s="630"/>
    </row>
    <row r="12" spans="1:21" s="616" customFormat="1" ht="51.75" customHeight="1" x14ac:dyDescent="0.2">
      <c r="A12" s="74">
        <v>5</v>
      </c>
      <c r="B12" s="657">
        <v>425</v>
      </c>
      <c r="C12" s="658">
        <v>33526</v>
      </c>
      <c r="D12" s="659" t="s">
        <v>1084</v>
      </c>
      <c r="E12" s="660" t="s">
        <v>1002</v>
      </c>
      <c r="F12" s="670">
        <v>143206</v>
      </c>
      <c r="G12" s="662">
        <v>4</v>
      </c>
      <c r="I12" s="74">
        <v>5</v>
      </c>
      <c r="J12" s="208" t="s">
        <v>705</v>
      </c>
      <c r="K12" s="665">
        <v>402</v>
      </c>
      <c r="L12" s="658">
        <v>33989</v>
      </c>
      <c r="M12" s="666" t="s">
        <v>984</v>
      </c>
      <c r="N12" s="666" t="s">
        <v>981</v>
      </c>
      <c r="O12" s="670">
        <v>141612</v>
      </c>
      <c r="P12" s="75">
        <v>2</v>
      </c>
      <c r="T12" s="629"/>
      <c r="U12" s="630"/>
    </row>
    <row r="13" spans="1:21" s="616" customFormat="1" ht="51.75" customHeight="1" x14ac:dyDescent="0.2">
      <c r="A13" s="74">
        <v>6</v>
      </c>
      <c r="B13" s="657">
        <v>457</v>
      </c>
      <c r="C13" s="658">
        <v>33156</v>
      </c>
      <c r="D13" s="659" t="s">
        <v>1023</v>
      </c>
      <c r="E13" s="660" t="s">
        <v>1115</v>
      </c>
      <c r="F13" s="670">
        <v>143438</v>
      </c>
      <c r="G13" s="662">
        <v>3</v>
      </c>
      <c r="I13" s="74">
        <v>6</v>
      </c>
      <c r="J13" s="208" t="s">
        <v>706</v>
      </c>
      <c r="K13" s="665">
        <v>457</v>
      </c>
      <c r="L13" s="658">
        <v>33156</v>
      </c>
      <c r="M13" s="666" t="s">
        <v>1023</v>
      </c>
      <c r="N13" s="666" t="s">
        <v>1115</v>
      </c>
      <c r="O13" s="670">
        <v>143438</v>
      </c>
      <c r="P13" s="75">
        <v>6</v>
      </c>
      <c r="T13" s="629"/>
      <c r="U13" s="630"/>
    </row>
    <row r="14" spans="1:21" s="616" customFormat="1" ht="51.75" customHeight="1" x14ac:dyDescent="0.2">
      <c r="A14" s="74">
        <v>7</v>
      </c>
      <c r="B14" s="657">
        <v>441</v>
      </c>
      <c r="C14" s="658">
        <v>34486</v>
      </c>
      <c r="D14" s="659" t="s">
        <v>1008</v>
      </c>
      <c r="E14" s="660" t="s">
        <v>1004</v>
      </c>
      <c r="F14" s="670">
        <v>145710</v>
      </c>
      <c r="G14" s="662">
        <v>2</v>
      </c>
      <c r="I14" s="74">
        <v>7</v>
      </c>
      <c r="J14" s="208" t="s">
        <v>707</v>
      </c>
      <c r="K14" s="665">
        <v>492</v>
      </c>
      <c r="L14" s="658">
        <v>34029</v>
      </c>
      <c r="M14" s="666" t="s">
        <v>1122</v>
      </c>
      <c r="N14" s="666" t="s">
        <v>1118</v>
      </c>
      <c r="O14" s="670">
        <v>143040</v>
      </c>
      <c r="P14" s="75">
        <v>4</v>
      </c>
      <c r="T14" s="629"/>
      <c r="U14" s="630"/>
    </row>
    <row r="15" spans="1:21" s="616" customFormat="1" ht="51.75" customHeight="1" x14ac:dyDescent="0.2">
      <c r="A15" s="74">
        <v>8</v>
      </c>
      <c r="B15" s="657">
        <v>514</v>
      </c>
      <c r="C15" s="658">
        <v>34335</v>
      </c>
      <c r="D15" s="659" t="s">
        <v>1104</v>
      </c>
      <c r="E15" s="660" t="s">
        <v>1099</v>
      </c>
      <c r="F15" s="670">
        <v>150992</v>
      </c>
      <c r="G15" s="662">
        <v>1</v>
      </c>
      <c r="I15" s="74">
        <v>8</v>
      </c>
      <c r="J15" s="208" t="s">
        <v>708</v>
      </c>
      <c r="K15" s="665">
        <v>472</v>
      </c>
      <c r="L15" s="658">
        <v>34444</v>
      </c>
      <c r="M15" s="666" t="s">
        <v>1037</v>
      </c>
      <c r="N15" s="666" t="s">
        <v>1033</v>
      </c>
      <c r="O15" s="670">
        <v>141943</v>
      </c>
      <c r="P15" s="75">
        <v>3</v>
      </c>
      <c r="T15" s="629"/>
      <c r="U15" s="630"/>
    </row>
    <row r="16" spans="1:21" s="616" customFormat="1" ht="51.75" customHeight="1" x14ac:dyDescent="0.2">
      <c r="A16" s="74"/>
      <c r="B16" s="74"/>
      <c r="C16" s="120"/>
      <c r="D16" s="615"/>
      <c r="E16" s="179"/>
      <c r="F16" s="186"/>
      <c r="G16" s="359"/>
      <c r="I16" s="74">
        <v>9</v>
      </c>
      <c r="J16" s="208" t="s">
        <v>709</v>
      </c>
      <c r="K16" s="75" t="s">
        <v>1311</v>
      </c>
      <c r="L16" s="120" t="s">
        <v>1311</v>
      </c>
      <c r="M16" s="209" t="s">
        <v>1311</v>
      </c>
      <c r="N16" s="209" t="s">
        <v>1311</v>
      </c>
      <c r="O16" s="186"/>
      <c r="P16" s="75"/>
      <c r="T16" s="629"/>
      <c r="U16" s="630"/>
    </row>
    <row r="17" spans="1:21" s="616" customFormat="1" ht="51.75" customHeight="1" x14ac:dyDescent="0.2">
      <c r="A17" s="74"/>
      <c r="B17" s="74"/>
      <c r="C17" s="120"/>
      <c r="D17" s="615"/>
      <c r="E17" s="179"/>
      <c r="F17" s="186"/>
      <c r="G17" s="359"/>
      <c r="I17" s="74">
        <v>10</v>
      </c>
      <c r="J17" s="208" t="s">
        <v>710</v>
      </c>
      <c r="K17" s="75" t="s">
        <v>1311</v>
      </c>
      <c r="L17" s="120" t="s">
        <v>1311</v>
      </c>
      <c r="M17" s="209" t="s">
        <v>1311</v>
      </c>
      <c r="N17" s="209" t="s">
        <v>1311</v>
      </c>
      <c r="O17" s="186"/>
      <c r="P17" s="75"/>
      <c r="T17" s="629"/>
      <c r="U17" s="630"/>
    </row>
    <row r="18" spans="1:21" s="616" customFormat="1" ht="51.75" customHeight="1" x14ac:dyDescent="0.2">
      <c r="A18" s="74"/>
      <c r="B18" s="74"/>
      <c r="C18" s="120"/>
      <c r="D18" s="615"/>
      <c r="E18" s="179"/>
      <c r="F18" s="186"/>
      <c r="G18" s="359"/>
      <c r="I18" s="74">
        <v>11</v>
      </c>
      <c r="J18" s="208" t="s">
        <v>711</v>
      </c>
      <c r="K18" s="75" t="s">
        <v>1311</v>
      </c>
      <c r="L18" s="120" t="s">
        <v>1311</v>
      </c>
      <c r="M18" s="209" t="s">
        <v>1311</v>
      </c>
      <c r="N18" s="209" t="s">
        <v>1311</v>
      </c>
      <c r="O18" s="186"/>
      <c r="P18" s="75"/>
      <c r="T18" s="629"/>
      <c r="U18" s="630"/>
    </row>
    <row r="19" spans="1:21" s="616" customFormat="1" ht="51.75" customHeight="1" x14ac:dyDescent="0.2">
      <c r="A19" s="74"/>
      <c r="B19" s="74"/>
      <c r="C19" s="120"/>
      <c r="D19" s="615"/>
      <c r="E19" s="179"/>
      <c r="F19" s="186"/>
      <c r="G19" s="359"/>
      <c r="I19" s="74">
        <v>12</v>
      </c>
      <c r="J19" s="208" t="s">
        <v>712</v>
      </c>
      <c r="K19" s="75" t="s">
        <v>1311</v>
      </c>
      <c r="L19" s="120" t="s">
        <v>1311</v>
      </c>
      <c r="M19" s="209" t="s">
        <v>1311</v>
      </c>
      <c r="N19" s="209" t="s">
        <v>1311</v>
      </c>
      <c r="O19" s="186"/>
      <c r="P19" s="75"/>
      <c r="T19" s="629"/>
      <c r="U19" s="630"/>
    </row>
    <row r="20" spans="1:21" s="19" customFormat="1" ht="51.75" customHeight="1" x14ac:dyDescent="0.2">
      <c r="A20" s="23"/>
      <c r="B20" s="23"/>
      <c r="C20" s="26"/>
      <c r="D20" s="357"/>
      <c r="E20" s="358"/>
      <c r="F20" s="182"/>
      <c r="G20" s="360"/>
      <c r="H20" s="22"/>
      <c r="I20" s="350" t="s">
        <v>16</v>
      </c>
      <c r="J20" s="351"/>
      <c r="K20" s="351"/>
      <c r="L20" s="351"/>
      <c r="M20" s="351"/>
      <c r="N20" s="351"/>
      <c r="O20" s="351"/>
      <c r="P20" s="352"/>
      <c r="T20" s="331"/>
      <c r="U20" s="327"/>
    </row>
    <row r="21" spans="1:21" s="19" customFormat="1" ht="51.75" customHeight="1" x14ac:dyDescent="0.2">
      <c r="A21" s="23"/>
      <c r="B21" s="23"/>
      <c r="C21" s="26"/>
      <c r="D21" s="357"/>
      <c r="E21" s="358"/>
      <c r="F21" s="182"/>
      <c r="G21" s="360"/>
      <c r="H21" s="22"/>
      <c r="I21" s="51" t="s">
        <v>11</v>
      </c>
      <c r="J21" s="51" t="s">
        <v>101</v>
      </c>
      <c r="K21" s="51" t="s">
        <v>100</v>
      </c>
      <c r="L21" s="122" t="s">
        <v>12</v>
      </c>
      <c r="M21" s="123" t="s">
        <v>13</v>
      </c>
      <c r="N21" s="123" t="s">
        <v>938</v>
      </c>
      <c r="O21" s="181" t="s">
        <v>14</v>
      </c>
      <c r="P21" s="51" t="s">
        <v>27</v>
      </c>
      <c r="T21" s="331"/>
      <c r="U21" s="327"/>
    </row>
    <row r="22" spans="1:21" s="19" customFormat="1" ht="51.75" customHeight="1" x14ac:dyDescent="0.2">
      <c r="A22" s="23"/>
      <c r="B22" s="23"/>
      <c r="C22" s="26"/>
      <c r="D22" s="357"/>
      <c r="E22" s="358"/>
      <c r="F22" s="182"/>
      <c r="G22" s="360"/>
      <c r="H22" s="22"/>
      <c r="I22" s="23">
        <v>1</v>
      </c>
      <c r="J22" s="24" t="s">
        <v>713</v>
      </c>
      <c r="K22" s="25" t="s">
        <v>1311</v>
      </c>
      <c r="L22" s="26" t="s">
        <v>1311</v>
      </c>
      <c r="M22" s="52" t="s">
        <v>1311</v>
      </c>
      <c r="N22" s="52" t="s">
        <v>1311</v>
      </c>
      <c r="O22" s="182"/>
      <c r="P22" s="25"/>
      <c r="T22" s="331"/>
      <c r="U22" s="327"/>
    </row>
    <row r="23" spans="1:21" s="19" customFormat="1" ht="51.75" customHeight="1" x14ac:dyDescent="0.2">
      <c r="A23" s="23"/>
      <c r="B23" s="23"/>
      <c r="C23" s="26"/>
      <c r="D23" s="357"/>
      <c r="E23" s="358"/>
      <c r="F23" s="182"/>
      <c r="G23" s="360"/>
      <c r="H23" s="22"/>
      <c r="I23" s="23">
        <v>2</v>
      </c>
      <c r="J23" s="24" t="s">
        <v>714</v>
      </c>
      <c r="K23" s="25" t="s">
        <v>1311</v>
      </c>
      <c r="L23" s="26" t="s">
        <v>1311</v>
      </c>
      <c r="M23" s="52" t="s">
        <v>1311</v>
      </c>
      <c r="N23" s="52" t="s">
        <v>1311</v>
      </c>
      <c r="O23" s="182"/>
      <c r="P23" s="25"/>
      <c r="T23" s="331"/>
      <c r="U23" s="327"/>
    </row>
    <row r="24" spans="1:21" s="19" customFormat="1" ht="51.75" customHeight="1" x14ac:dyDescent="0.2">
      <c r="A24" s="23"/>
      <c r="B24" s="23"/>
      <c r="C24" s="26"/>
      <c r="D24" s="357"/>
      <c r="E24" s="358"/>
      <c r="F24" s="182"/>
      <c r="G24" s="360"/>
      <c r="H24" s="22"/>
      <c r="I24" s="23">
        <v>3</v>
      </c>
      <c r="J24" s="24" t="s">
        <v>715</v>
      </c>
      <c r="K24" s="25" t="s">
        <v>1311</v>
      </c>
      <c r="L24" s="26" t="s">
        <v>1311</v>
      </c>
      <c r="M24" s="52" t="s">
        <v>1311</v>
      </c>
      <c r="N24" s="52" t="s">
        <v>1311</v>
      </c>
      <c r="O24" s="182"/>
      <c r="P24" s="25"/>
      <c r="T24" s="331"/>
      <c r="U24" s="327"/>
    </row>
    <row r="25" spans="1:21" s="19" customFormat="1" ht="51.75" customHeight="1" x14ac:dyDescent="0.2">
      <c r="A25" s="23"/>
      <c r="B25" s="23"/>
      <c r="C25" s="26"/>
      <c r="D25" s="357"/>
      <c r="E25" s="358"/>
      <c r="F25" s="182"/>
      <c r="G25" s="360"/>
      <c r="H25" s="22"/>
      <c r="I25" s="23">
        <v>4</v>
      </c>
      <c r="J25" s="24" t="s">
        <v>716</v>
      </c>
      <c r="K25" s="25" t="s">
        <v>1311</v>
      </c>
      <c r="L25" s="26" t="s">
        <v>1311</v>
      </c>
      <c r="M25" s="52" t="s">
        <v>1311</v>
      </c>
      <c r="N25" s="52" t="s">
        <v>1311</v>
      </c>
      <c r="O25" s="182"/>
      <c r="P25" s="25"/>
      <c r="T25" s="331"/>
      <c r="U25" s="327"/>
    </row>
    <row r="26" spans="1:21" s="19" customFormat="1" ht="51.75" customHeight="1" x14ac:dyDescent="0.2">
      <c r="A26" s="23"/>
      <c r="B26" s="23"/>
      <c r="C26" s="26"/>
      <c r="D26" s="357"/>
      <c r="E26" s="358"/>
      <c r="F26" s="182"/>
      <c r="G26" s="360"/>
      <c r="H26" s="22"/>
      <c r="I26" s="23">
        <v>5</v>
      </c>
      <c r="J26" s="24" t="s">
        <v>717</v>
      </c>
      <c r="K26" s="25" t="s">
        <v>1311</v>
      </c>
      <c r="L26" s="26" t="s">
        <v>1311</v>
      </c>
      <c r="M26" s="52" t="s">
        <v>1311</v>
      </c>
      <c r="N26" s="52" t="s">
        <v>1311</v>
      </c>
      <c r="O26" s="182"/>
      <c r="P26" s="25"/>
      <c r="T26" s="331"/>
      <c r="U26" s="327"/>
    </row>
    <row r="27" spans="1:21" s="19" customFormat="1" ht="51.75" customHeight="1" x14ac:dyDescent="0.2">
      <c r="A27" s="23"/>
      <c r="B27" s="23"/>
      <c r="C27" s="26"/>
      <c r="D27" s="357"/>
      <c r="E27" s="358"/>
      <c r="F27" s="182"/>
      <c r="G27" s="360"/>
      <c r="H27" s="22"/>
      <c r="I27" s="23">
        <v>6</v>
      </c>
      <c r="J27" s="24" t="s">
        <v>718</v>
      </c>
      <c r="K27" s="25" t="s">
        <v>1311</v>
      </c>
      <c r="L27" s="26" t="s">
        <v>1311</v>
      </c>
      <c r="M27" s="52" t="s">
        <v>1311</v>
      </c>
      <c r="N27" s="52" t="s">
        <v>1311</v>
      </c>
      <c r="O27" s="182"/>
      <c r="P27" s="25"/>
      <c r="T27" s="331"/>
      <c r="U27" s="327"/>
    </row>
    <row r="28" spans="1:21" s="19" customFormat="1" ht="51.75" customHeight="1" x14ac:dyDescent="0.2">
      <c r="A28" s="23"/>
      <c r="B28" s="23"/>
      <c r="C28" s="26"/>
      <c r="D28" s="357"/>
      <c r="E28" s="358"/>
      <c r="F28" s="182"/>
      <c r="G28" s="360"/>
      <c r="H28" s="22"/>
      <c r="I28" s="23">
        <v>7</v>
      </c>
      <c r="J28" s="24" t="s">
        <v>719</v>
      </c>
      <c r="K28" s="25" t="s">
        <v>1311</v>
      </c>
      <c r="L28" s="26" t="s">
        <v>1311</v>
      </c>
      <c r="M28" s="52" t="s">
        <v>1311</v>
      </c>
      <c r="N28" s="52" t="s">
        <v>1311</v>
      </c>
      <c r="O28" s="182"/>
      <c r="P28" s="25"/>
      <c r="T28" s="331"/>
      <c r="U28" s="327"/>
    </row>
    <row r="29" spans="1:21" s="19" customFormat="1" ht="51.75" customHeight="1" x14ac:dyDescent="0.2">
      <c r="A29" s="23"/>
      <c r="B29" s="23"/>
      <c r="C29" s="26"/>
      <c r="D29" s="357"/>
      <c r="E29" s="358"/>
      <c r="F29" s="182"/>
      <c r="G29" s="360"/>
      <c r="H29" s="22"/>
      <c r="I29" s="23">
        <v>8</v>
      </c>
      <c r="J29" s="24" t="s">
        <v>720</v>
      </c>
      <c r="K29" s="25" t="s">
        <v>1311</v>
      </c>
      <c r="L29" s="26" t="s">
        <v>1311</v>
      </c>
      <c r="M29" s="52" t="s">
        <v>1311</v>
      </c>
      <c r="N29" s="52" t="s">
        <v>1311</v>
      </c>
      <c r="O29" s="182"/>
      <c r="P29" s="25"/>
      <c r="T29" s="331"/>
      <c r="U29" s="327"/>
    </row>
    <row r="30" spans="1:21" s="19" customFormat="1" ht="51.75" customHeight="1" x14ac:dyDescent="0.2">
      <c r="A30" s="23"/>
      <c r="B30" s="23"/>
      <c r="C30" s="26"/>
      <c r="D30" s="357"/>
      <c r="E30" s="358"/>
      <c r="F30" s="182"/>
      <c r="G30" s="360"/>
      <c r="H30" s="22"/>
      <c r="I30" s="23">
        <v>9</v>
      </c>
      <c r="J30" s="24" t="s">
        <v>721</v>
      </c>
      <c r="K30" s="25" t="s">
        <v>1311</v>
      </c>
      <c r="L30" s="26" t="s">
        <v>1311</v>
      </c>
      <c r="M30" s="52" t="s">
        <v>1311</v>
      </c>
      <c r="N30" s="52" t="s">
        <v>1311</v>
      </c>
      <c r="O30" s="182"/>
      <c r="P30" s="25"/>
      <c r="T30" s="331"/>
      <c r="U30" s="327"/>
    </row>
    <row r="31" spans="1:21" s="19" customFormat="1" ht="51.75" customHeight="1" x14ac:dyDescent="0.2">
      <c r="A31" s="23"/>
      <c r="B31" s="23"/>
      <c r="C31" s="26"/>
      <c r="D31" s="357"/>
      <c r="E31" s="358"/>
      <c r="F31" s="182"/>
      <c r="G31" s="360"/>
      <c r="H31" s="22"/>
      <c r="I31" s="23">
        <v>10</v>
      </c>
      <c r="J31" s="24" t="s">
        <v>722</v>
      </c>
      <c r="K31" s="25" t="s">
        <v>1311</v>
      </c>
      <c r="L31" s="26" t="s">
        <v>1311</v>
      </c>
      <c r="M31" s="52" t="s">
        <v>1311</v>
      </c>
      <c r="N31" s="52" t="s">
        <v>1311</v>
      </c>
      <c r="O31" s="182"/>
      <c r="P31" s="25"/>
      <c r="T31" s="331"/>
      <c r="U31" s="327"/>
    </row>
    <row r="32" spans="1:21" s="19" customFormat="1" ht="51.75" customHeight="1" x14ac:dyDescent="0.2">
      <c r="A32" s="23"/>
      <c r="B32" s="23"/>
      <c r="C32" s="26"/>
      <c r="D32" s="357"/>
      <c r="E32" s="358"/>
      <c r="F32" s="182"/>
      <c r="G32" s="360"/>
      <c r="H32" s="22"/>
      <c r="I32" s="23">
        <v>11</v>
      </c>
      <c r="J32" s="24" t="s">
        <v>723</v>
      </c>
      <c r="K32" s="25" t="s">
        <v>1311</v>
      </c>
      <c r="L32" s="26" t="s">
        <v>1311</v>
      </c>
      <c r="M32" s="52" t="s">
        <v>1311</v>
      </c>
      <c r="N32" s="52" t="s">
        <v>1311</v>
      </c>
      <c r="O32" s="182"/>
      <c r="P32" s="25"/>
      <c r="T32" s="331"/>
      <c r="U32" s="327"/>
    </row>
    <row r="33" spans="1:21" s="19" customFormat="1" ht="51.75" customHeight="1" x14ac:dyDescent="0.2">
      <c r="A33" s="23"/>
      <c r="B33" s="23"/>
      <c r="C33" s="26"/>
      <c r="D33" s="357"/>
      <c r="E33" s="358"/>
      <c r="F33" s="182"/>
      <c r="G33" s="360"/>
      <c r="H33" s="22"/>
      <c r="I33" s="23">
        <v>12</v>
      </c>
      <c r="J33" s="24" t="s">
        <v>724</v>
      </c>
      <c r="K33" s="25" t="s">
        <v>1311</v>
      </c>
      <c r="L33" s="26" t="s">
        <v>1311</v>
      </c>
      <c r="M33" s="52" t="s">
        <v>1311</v>
      </c>
      <c r="N33" s="52" t="s">
        <v>1311</v>
      </c>
      <c r="O33" s="182"/>
      <c r="P33" s="25"/>
      <c r="T33" s="331"/>
      <c r="U33" s="327"/>
    </row>
    <row r="34" spans="1:21" s="19" customFormat="1" ht="24" hidden="1" customHeight="1" x14ac:dyDescent="0.2">
      <c r="A34" s="23"/>
      <c r="B34" s="23"/>
      <c r="C34" s="26"/>
      <c r="D34" s="357"/>
      <c r="E34" s="358"/>
      <c r="F34" s="182"/>
      <c r="G34" s="360"/>
      <c r="H34" s="22"/>
      <c r="I34" s="350" t="s">
        <v>17</v>
      </c>
      <c r="J34" s="351"/>
      <c r="K34" s="351"/>
      <c r="L34" s="351"/>
      <c r="M34" s="351"/>
      <c r="N34" s="351"/>
      <c r="O34" s="351"/>
      <c r="P34" s="352"/>
      <c r="T34" s="331"/>
      <c r="U34" s="327"/>
    </row>
    <row r="35" spans="1:21" s="19" customFormat="1" ht="24" hidden="1" customHeight="1" x14ac:dyDescent="0.2">
      <c r="A35" s="23"/>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 hidden="1" customHeight="1" x14ac:dyDescent="0.2">
      <c r="A36" s="23"/>
      <c r="B36" s="23"/>
      <c r="C36" s="26"/>
      <c r="D36" s="357"/>
      <c r="E36" s="358"/>
      <c r="F36" s="182"/>
      <c r="G36" s="360"/>
      <c r="H36" s="22"/>
      <c r="I36" s="23">
        <v>1</v>
      </c>
      <c r="J36" s="24" t="s">
        <v>725</v>
      </c>
      <c r="K36" s="25" t="s">
        <v>1311</v>
      </c>
      <c r="L36" s="26" t="s">
        <v>1311</v>
      </c>
      <c r="M36" s="52" t="s">
        <v>1311</v>
      </c>
      <c r="N36" s="52" t="s">
        <v>1311</v>
      </c>
      <c r="O36" s="182"/>
      <c r="P36" s="25"/>
      <c r="T36" s="331"/>
      <c r="U36" s="327"/>
    </row>
    <row r="37" spans="1:21" s="19" customFormat="1" ht="24" hidden="1" customHeight="1" x14ac:dyDescent="0.2">
      <c r="A37" s="23"/>
      <c r="B37" s="23"/>
      <c r="C37" s="26"/>
      <c r="D37" s="357"/>
      <c r="E37" s="358"/>
      <c r="F37" s="182"/>
      <c r="G37" s="360"/>
      <c r="H37" s="22"/>
      <c r="I37" s="23">
        <v>2</v>
      </c>
      <c r="J37" s="24" t="s">
        <v>726</v>
      </c>
      <c r="K37" s="25" t="s">
        <v>1311</v>
      </c>
      <c r="L37" s="26" t="s">
        <v>1311</v>
      </c>
      <c r="M37" s="52" t="s">
        <v>1311</v>
      </c>
      <c r="N37" s="52" t="s">
        <v>1311</v>
      </c>
      <c r="O37" s="182"/>
      <c r="P37" s="25"/>
      <c r="T37" s="331"/>
      <c r="U37" s="327"/>
    </row>
    <row r="38" spans="1:21" s="19" customFormat="1" ht="24" hidden="1" customHeight="1" x14ac:dyDescent="0.2">
      <c r="A38" s="23"/>
      <c r="B38" s="23"/>
      <c r="C38" s="26"/>
      <c r="D38" s="357"/>
      <c r="E38" s="358"/>
      <c r="F38" s="182"/>
      <c r="G38" s="360"/>
      <c r="H38" s="22"/>
      <c r="I38" s="23">
        <v>3</v>
      </c>
      <c r="J38" s="24" t="s">
        <v>727</v>
      </c>
      <c r="K38" s="25" t="s">
        <v>1311</v>
      </c>
      <c r="L38" s="26" t="s">
        <v>1311</v>
      </c>
      <c r="M38" s="52" t="s">
        <v>1311</v>
      </c>
      <c r="N38" s="52" t="s">
        <v>1311</v>
      </c>
      <c r="O38" s="182"/>
      <c r="P38" s="25"/>
      <c r="T38" s="331"/>
      <c r="U38" s="327"/>
    </row>
    <row r="39" spans="1:21" s="19" customFormat="1" ht="24" hidden="1" customHeight="1" x14ac:dyDescent="0.2">
      <c r="A39" s="23"/>
      <c r="B39" s="23"/>
      <c r="C39" s="26"/>
      <c r="D39" s="357"/>
      <c r="E39" s="358"/>
      <c r="F39" s="182"/>
      <c r="G39" s="360"/>
      <c r="H39" s="22"/>
      <c r="I39" s="23">
        <v>4</v>
      </c>
      <c r="J39" s="24" t="s">
        <v>728</v>
      </c>
      <c r="K39" s="25" t="s">
        <v>1311</v>
      </c>
      <c r="L39" s="26" t="s">
        <v>1311</v>
      </c>
      <c r="M39" s="52" t="s">
        <v>1311</v>
      </c>
      <c r="N39" s="52" t="s">
        <v>1311</v>
      </c>
      <c r="O39" s="182"/>
      <c r="P39" s="25"/>
      <c r="T39" s="331"/>
      <c r="U39" s="327"/>
    </row>
    <row r="40" spans="1:21" s="19" customFormat="1" ht="24" hidden="1" customHeight="1" x14ac:dyDescent="0.2">
      <c r="A40" s="23"/>
      <c r="B40" s="23"/>
      <c r="C40" s="26"/>
      <c r="D40" s="357"/>
      <c r="E40" s="358"/>
      <c r="F40" s="182"/>
      <c r="G40" s="360"/>
      <c r="H40" s="22"/>
      <c r="I40" s="23">
        <v>5</v>
      </c>
      <c r="J40" s="24" t="s">
        <v>729</v>
      </c>
      <c r="K40" s="25" t="s">
        <v>1311</v>
      </c>
      <c r="L40" s="26" t="s">
        <v>1311</v>
      </c>
      <c r="M40" s="52" t="s">
        <v>1311</v>
      </c>
      <c r="N40" s="52" t="s">
        <v>1311</v>
      </c>
      <c r="O40" s="182"/>
      <c r="P40" s="25"/>
      <c r="T40" s="331"/>
      <c r="U40" s="327"/>
    </row>
    <row r="41" spans="1:21" s="19" customFormat="1" ht="24" hidden="1" customHeight="1" x14ac:dyDescent="0.2">
      <c r="A41" s="23"/>
      <c r="B41" s="23"/>
      <c r="C41" s="26"/>
      <c r="D41" s="357"/>
      <c r="E41" s="358"/>
      <c r="F41" s="182"/>
      <c r="G41" s="360"/>
      <c r="H41" s="22"/>
      <c r="I41" s="23">
        <v>6</v>
      </c>
      <c r="J41" s="24" t="s">
        <v>730</v>
      </c>
      <c r="K41" s="25" t="s">
        <v>1311</v>
      </c>
      <c r="L41" s="26" t="s">
        <v>1311</v>
      </c>
      <c r="M41" s="52" t="s">
        <v>1311</v>
      </c>
      <c r="N41" s="52" t="s">
        <v>1311</v>
      </c>
      <c r="O41" s="182"/>
      <c r="P41" s="25"/>
      <c r="T41" s="331"/>
      <c r="U41" s="327"/>
    </row>
    <row r="42" spans="1:21" s="19" customFormat="1" ht="24" hidden="1" customHeight="1" x14ac:dyDescent="0.2">
      <c r="A42" s="23"/>
      <c r="B42" s="23"/>
      <c r="C42" s="26"/>
      <c r="D42" s="357"/>
      <c r="E42" s="358"/>
      <c r="F42" s="182"/>
      <c r="G42" s="360"/>
      <c r="H42" s="22"/>
      <c r="I42" s="23">
        <v>7</v>
      </c>
      <c r="J42" s="24" t="s">
        <v>731</v>
      </c>
      <c r="K42" s="25" t="s">
        <v>1311</v>
      </c>
      <c r="L42" s="26" t="s">
        <v>1311</v>
      </c>
      <c r="M42" s="52" t="s">
        <v>1311</v>
      </c>
      <c r="N42" s="52" t="s">
        <v>1311</v>
      </c>
      <c r="O42" s="182"/>
      <c r="P42" s="25"/>
      <c r="T42" s="331"/>
      <c r="U42" s="327"/>
    </row>
    <row r="43" spans="1:21" s="19" customFormat="1" ht="24" hidden="1" customHeight="1" x14ac:dyDescent="0.2">
      <c r="A43" s="23"/>
      <c r="B43" s="23"/>
      <c r="C43" s="26"/>
      <c r="D43" s="357"/>
      <c r="E43" s="358"/>
      <c r="F43" s="182"/>
      <c r="G43" s="360"/>
      <c r="H43" s="22"/>
      <c r="I43" s="23">
        <v>8</v>
      </c>
      <c r="J43" s="24" t="s">
        <v>732</v>
      </c>
      <c r="K43" s="25" t="s">
        <v>1311</v>
      </c>
      <c r="L43" s="26" t="s">
        <v>1311</v>
      </c>
      <c r="M43" s="52" t="s">
        <v>1311</v>
      </c>
      <c r="N43" s="52" t="s">
        <v>1311</v>
      </c>
      <c r="O43" s="182"/>
      <c r="P43" s="25"/>
      <c r="T43" s="331"/>
      <c r="U43" s="327"/>
    </row>
    <row r="44" spans="1:21" s="19" customFormat="1" ht="24" hidden="1" customHeight="1" x14ac:dyDescent="0.2">
      <c r="A44" s="23"/>
      <c r="B44" s="23"/>
      <c r="C44" s="26"/>
      <c r="D44" s="357"/>
      <c r="E44" s="358"/>
      <c r="F44" s="182"/>
      <c r="G44" s="360"/>
      <c r="H44" s="22"/>
      <c r="I44" s="23">
        <v>9</v>
      </c>
      <c r="J44" s="24" t="s">
        <v>733</v>
      </c>
      <c r="K44" s="25" t="s">
        <v>1311</v>
      </c>
      <c r="L44" s="26" t="s">
        <v>1311</v>
      </c>
      <c r="M44" s="52" t="s">
        <v>1311</v>
      </c>
      <c r="N44" s="52" t="s">
        <v>1311</v>
      </c>
      <c r="O44" s="182"/>
      <c r="P44" s="25"/>
      <c r="T44" s="331"/>
      <c r="U44" s="327"/>
    </row>
    <row r="45" spans="1:21" s="19" customFormat="1" ht="24" hidden="1" customHeight="1" x14ac:dyDescent="0.2">
      <c r="A45" s="23"/>
      <c r="B45" s="23"/>
      <c r="C45" s="26"/>
      <c r="D45" s="357"/>
      <c r="E45" s="358"/>
      <c r="F45" s="182"/>
      <c r="G45" s="360"/>
      <c r="H45" s="22"/>
      <c r="I45" s="23">
        <v>10</v>
      </c>
      <c r="J45" s="24" t="s">
        <v>734</v>
      </c>
      <c r="K45" s="25" t="s">
        <v>1311</v>
      </c>
      <c r="L45" s="26" t="s">
        <v>1311</v>
      </c>
      <c r="M45" s="52" t="s">
        <v>1311</v>
      </c>
      <c r="N45" s="52" t="s">
        <v>1311</v>
      </c>
      <c r="O45" s="182"/>
      <c r="P45" s="25"/>
      <c r="T45" s="331"/>
      <c r="U45" s="327"/>
    </row>
    <row r="46" spans="1:21" s="19" customFormat="1" ht="24" hidden="1" customHeight="1" x14ac:dyDescent="0.2">
      <c r="A46" s="23"/>
      <c r="B46" s="23"/>
      <c r="C46" s="26"/>
      <c r="D46" s="357"/>
      <c r="E46" s="358"/>
      <c r="F46" s="182"/>
      <c r="G46" s="360"/>
      <c r="H46" s="22"/>
      <c r="I46" s="23">
        <v>11</v>
      </c>
      <c r="J46" s="24" t="s">
        <v>735</v>
      </c>
      <c r="K46" s="25" t="s">
        <v>1311</v>
      </c>
      <c r="L46" s="26" t="s">
        <v>1311</v>
      </c>
      <c r="M46" s="52" t="s">
        <v>1311</v>
      </c>
      <c r="N46" s="52" t="s">
        <v>1311</v>
      </c>
      <c r="O46" s="182"/>
      <c r="P46" s="25"/>
      <c r="T46" s="331"/>
      <c r="U46" s="327"/>
    </row>
    <row r="47" spans="1:21" s="19" customFormat="1" ht="24" hidden="1" customHeight="1" x14ac:dyDescent="0.2">
      <c r="A47" s="23"/>
      <c r="B47" s="23"/>
      <c r="C47" s="26"/>
      <c r="D47" s="357"/>
      <c r="E47" s="358"/>
      <c r="F47" s="182"/>
      <c r="G47" s="360"/>
      <c r="H47" s="22"/>
      <c r="I47" s="23">
        <v>12</v>
      </c>
      <c r="J47" s="24" t="s">
        <v>736</v>
      </c>
      <c r="K47" s="25" t="s">
        <v>1311</v>
      </c>
      <c r="L47" s="26" t="s">
        <v>1311</v>
      </c>
      <c r="M47" s="52" t="s">
        <v>1311</v>
      </c>
      <c r="N47" s="52" t="s">
        <v>1311</v>
      </c>
      <c r="O47" s="182"/>
      <c r="P47" s="25"/>
      <c r="T47" s="331"/>
      <c r="U47" s="327"/>
    </row>
    <row r="48" spans="1:21" s="19" customFormat="1" ht="24" hidden="1" customHeight="1" x14ac:dyDescent="0.2">
      <c r="A48" s="23"/>
      <c r="B48" s="23"/>
      <c r="C48" s="26"/>
      <c r="D48" s="357"/>
      <c r="E48" s="358"/>
      <c r="F48" s="182"/>
      <c r="G48" s="360"/>
      <c r="H48" s="22"/>
      <c r="I48" s="350" t="s">
        <v>45</v>
      </c>
      <c r="J48" s="351"/>
      <c r="K48" s="351"/>
      <c r="L48" s="351"/>
      <c r="M48" s="351"/>
      <c r="N48" s="351"/>
      <c r="O48" s="351"/>
      <c r="P48" s="352"/>
      <c r="T48" s="331"/>
      <c r="U48" s="327"/>
    </row>
    <row r="49" spans="1:21" s="19" customFormat="1" ht="24" hidden="1" customHeight="1" x14ac:dyDescent="0.2">
      <c r="A49" s="23"/>
      <c r="B49" s="23"/>
      <c r="C49" s="26"/>
      <c r="D49" s="357"/>
      <c r="E49" s="358"/>
      <c r="F49" s="182"/>
      <c r="G49" s="360"/>
      <c r="H49" s="22"/>
      <c r="I49" s="51" t="s">
        <v>11</v>
      </c>
      <c r="J49" s="51" t="s">
        <v>101</v>
      </c>
      <c r="K49" s="51" t="s">
        <v>100</v>
      </c>
      <c r="L49" s="122" t="s">
        <v>12</v>
      </c>
      <c r="M49" s="123" t="s">
        <v>13</v>
      </c>
      <c r="N49" s="123" t="s">
        <v>226</v>
      </c>
      <c r="O49" s="181" t="s">
        <v>14</v>
      </c>
      <c r="P49" s="51" t="s">
        <v>27</v>
      </c>
      <c r="T49" s="331"/>
      <c r="U49" s="327"/>
    </row>
    <row r="50" spans="1:21" s="19" customFormat="1" ht="24" hidden="1" customHeight="1" x14ac:dyDescent="0.2">
      <c r="A50" s="23"/>
      <c r="B50" s="23"/>
      <c r="C50" s="26"/>
      <c r="D50" s="357"/>
      <c r="E50" s="358"/>
      <c r="F50" s="182"/>
      <c r="G50" s="360"/>
      <c r="H50" s="22"/>
      <c r="I50" s="23">
        <v>1</v>
      </c>
      <c r="J50" s="24" t="s">
        <v>737</v>
      </c>
      <c r="K50" s="25" t="s">
        <v>1311</v>
      </c>
      <c r="L50" s="26" t="s">
        <v>1311</v>
      </c>
      <c r="M50" s="52" t="s">
        <v>1311</v>
      </c>
      <c r="N50" s="52" t="s">
        <v>1311</v>
      </c>
      <c r="O50" s="182"/>
      <c r="P50" s="25"/>
      <c r="T50" s="331"/>
      <c r="U50" s="327"/>
    </row>
    <row r="51" spans="1:21" s="19" customFormat="1" ht="24" hidden="1" customHeight="1" x14ac:dyDescent="0.2">
      <c r="A51" s="23"/>
      <c r="B51" s="23"/>
      <c r="C51" s="26"/>
      <c r="D51" s="357"/>
      <c r="E51" s="358"/>
      <c r="F51" s="182"/>
      <c r="G51" s="360"/>
      <c r="H51" s="22"/>
      <c r="I51" s="23">
        <v>2</v>
      </c>
      <c r="J51" s="24" t="s">
        <v>738</v>
      </c>
      <c r="K51" s="25" t="s">
        <v>1311</v>
      </c>
      <c r="L51" s="26" t="s">
        <v>1311</v>
      </c>
      <c r="M51" s="52" t="s">
        <v>1311</v>
      </c>
      <c r="N51" s="52" t="s">
        <v>1311</v>
      </c>
      <c r="O51" s="182"/>
      <c r="P51" s="25"/>
      <c r="T51" s="331"/>
      <c r="U51" s="327"/>
    </row>
    <row r="52" spans="1:21" s="19" customFormat="1" ht="24" hidden="1" customHeight="1" x14ac:dyDescent="0.2">
      <c r="A52" s="23"/>
      <c r="B52" s="23"/>
      <c r="C52" s="26"/>
      <c r="D52" s="357"/>
      <c r="E52" s="358"/>
      <c r="F52" s="182"/>
      <c r="G52" s="360"/>
      <c r="H52" s="22"/>
      <c r="I52" s="23">
        <v>3</v>
      </c>
      <c r="J52" s="24" t="s">
        <v>739</v>
      </c>
      <c r="K52" s="25" t="s">
        <v>1311</v>
      </c>
      <c r="L52" s="26" t="s">
        <v>1311</v>
      </c>
      <c r="M52" s="52" t="s">
        <v>1311</v>
      </c>
      <c r="N52" s="52" t="s">
        <v>1311</v>
      </c>
      <c r="O52" s="182"/>
      <c r="P52" s="25"/>
      <c r="T52" s="331"/>
      <c r="U52" s="327"/>
    </row>
    <row r="53" spans="1:21" s="19" customFormat="1" ht="24" hidden="1" customHeight="1" x14ac:dyDescent="0.2">
      <c r="A53" s="23"/>
      <c r="B53" s="23"/>
      <c r="C53" s="26"/>
      <c r="D53" s="357"/>
      <c r="E53" s="358"/>
      <c r="F53" s="182"/>
      <c r="G53" s="360"/>
      <c r="H53" s="22"/>
      <c r="I53" s="23">
        <v>4</v>
      </c>
      <c r="J53" s="24" t="s">
        <v>740</v>
      </c>
      <c r="K53" s="25" t="s">
        <v>1311</v>
      </c>
      <c r="L53" s="26" t="s">
        <v>1311</v>
      </c>
      <c r="M53" s="52" t="s">
        <v>1311</v>
      </c>
      <c r="N53" s="52" t="s">
        <v>1311</v>
      </c>
      <c r="O53" s="182"/>
      <c r="P53" s="25"/>
      <c r="T53" s="331"/>
      <c r="U53" s="327"/>
    </row>
    <row r="54" spans="1:21" s="19" customFormat="1" ht="24" hidden="1" customHeight="1" x14ac:dyDescent="0.2">
      <c r="A54" s="23"/>
      <c r="B54" s="23"/>
      <c r="C54" s="26"/>
      <c r="D54" s="357"/>
      <c r="E54" s="358"/>
      <c r="F54" s="182"/>
      <c r="G54" s="360"/>
      <c r="H54" s="22"/>
      <c r="I54" s="23">
        <v>5</v>
      </c>
      <c r="J54" s="24" t="s">
        <v>741</v>
      </c>
      <c r="K54" s="25" t="s">
        <v>1311</v>
      </c>
      <c r="L54" s="26" t="s">
        <v>1311</v>
      </c>
      <c r="M54" s="52" t="s">
        <v>1311</v>
      </c>
      <c r="N54" s="52" t="s">
        <v>1311</v>
      </c>
      <c r="O54" s="182"/>
      <c r="P54" s="25"/>
      <c r="T54" s="331"/>
      <c r="U54" s="327"/>
    </row>
    <row r="55" spans="1:21" s="19" customFormat="1" ht="24" hidden="1" customHeight="1" x14ac:dyDescent="0.2">
      <c r="A55" s="23"/>
      <c r="B55" s="23"/>
      <c r="C55" s="26"/>
      <c r="D55" s="357"/>
      <c r="E55" s="358"/>
      <c r="F55" s="182"/>
      <c r="G55" s="360"/>
      <c r="H55" s="22"/>
      <c r="I55" s="23">
        <v>6</v>
      </c>
      <c r="J55" s="24" t="s">
        <v>742</v>
      </c>
      <c r="K55" s="25" t="s">
        <v>1311</v>
      </c>
      <c r="L55" s="26" t="s">
        <v>1311</v>
      </c>
      <c r="M55" s="52" t="s">
        <v>1311</v>
      </c>
      <c r="N55" s="52" t="s">
        <v>1311</v>
      </c>
      <c r="O55" s="182"/>
      <c r="P55" s="25"/>
      <c r="T55" s="331"/>
      <c r="U55" s="327"/>
    </row>
    <row r="56" spans="1:21" s="19" customFormat="1" ht="24" hidden="1" customHeight="1" x14ac:dyDescent="0.2">
      <c r="A56" s="23"/>
      <c r="B56" s="23"/>
      <c r="C56" s="26"/>
      <c r="D56" s="357"/>
      <c r="E56" s="358"/>
      <c r="F56" s="182"/>
      <c r="G56" s="360"/>
      <c r="H56" s="22"/>
      <c r="I56" s="23">
        <v>7</v>
      </c>
      <c r="J56" s="24" t="s">
        <v>743</v>
      </c>
      <c r="K56" s="25" t="s">
        <v>1311</v>
      </c>
      <c r="L56" s="26" t="s">
        <v>1311</v>
      </c>
      <c r="M56" s="52" t="s">
        <v>1311</v>
      </c>
      <c r="N56" s="52" t="s">
        <v>1311</v>
      </c>
      <c r="O56" s="182"/>
      <c r="P56" s="25"/>
      <c r="T56" s="331"/>
      <c r="U56" s="327"/>
    </row>
    <row r="57" spans="1:21" s="19" customFormat="1" ht="24" hidden="1" customHeight="1" x14ac:dyDescent="0.2">
      <c r="A57" s="23"/>
      <c r="B57" s="23"/>
      <c r="C57" s="26"/>
      <c r="D57" s="357"/>
      <c r="E57" s="358"/>
      <c r="F57" s="182"/>
      <c r="G57" s="360"/>
      <c r="H57" s="22"/>
      <c r="I57" s="23">
        <v>8</v>
      </c>
      <c r="J57" s="24" t="s">
        <v>744</v>
      </c>
      <c r="K57" s="25" t="s">
        <v>1311</v>
      </c>
      <c r="L57" s="26" t="s">
        <v>1311</v>
      </c>
      <c r="M57" s="52" t="s">
        <v>1311</v>
      </c>
      <c r="N57" s="52" t="s">
        <v>1311</v>
      </c>
      <c r="O57" s="182"/>
      <c r="P57" s="25"/>
      <c r="T57" s="331"/>
      <c r="U57" s="327"/>
    </row>
    <row r="58" spans="1:21" s="19" customFormat="1" ht="24" hidden="1" customHeight="1" x14ac:dyDescent="0.2">
      <c r="A58" s="23"/>
      <c r="B58" s="23"/>
      <c r="C58" s="26"/>
      <c r="D58" s="357"/>
      <c r="E58" s="358"/>
      <c r="F58" s="182"/>
      <c r="G58" s="360"/>
      <c r="H58" s="22"/>
      <c r="I58" s="23">
        <v>9</v>
      </c>
      <c r="J58" s="24" t="s">
        <v>745</v>
      </c>
      <c r="K58" s="25" t="s">
        <v>1311</v>
      </c>
      <c r="L58" s="26" t="s">
        <v>1311</v>
      </c>
      <c r="M58" s="52" t="s">
        <v>1311</v>
      </c>
      <c r="N58" s="52" t="s">
        <v>1311</v>
      </c>
      <c r="O58" s="182"/>
      <c r="P58" s="25"/>
      <c r="T58" s="331"/>
      <c r="U58" s="327"/>
    </row>
    <row r="59" spans="1:21" s="19" customFormat="1" ht="24" hidden="1" customHeight="1" x14ac:dyDescent="0.2">
      <c r="A59" s="23"/>
      <c r="B59" s="23"/>
      <c r="C59" s="26"/>
      <c r="D59" s="357"/>
      <c r="E59" s="358"/>
      <c r="F59" s="182"/>
      <c r="G59" s="360"/>
      <c r="H59" s="22"/>
      <c r="I59" s="23">
        <v>10</v>
      </c>
      <c r="J59" s="24" t="s">
        <v>746</v>
      </c>
      <c r="K59" s="25" t="s">
        <v>1311</v>
      </c>
      <c r="L59" s="26" t="s">
        <v>1311</v>
      </c>
      <c r="M59" s="52" t="s">
        <v>1311</v>
      </c>
      <c r="N59" s="52" t="s">
        <v>1311</v>
      </c>
      <c r="O59" s="182"/>
      <c r="P59" s="25"/>
      <c r="T59" s="331"/>
      <c r="U59" s="327"/>
    </row>
    <row r="60" spans="1:21" s="19" customFormat="1" ht="24" hidden="1" customHeight="1" x14ac:dyDescent="0.2">
      <c r="A60" s="23"/>
      <c r="B60" s="23"/>
      <c r="C60" s="26"/>
      <c r="D60" s="357"/>
      <c r="E60" s="358"/>
      <c r="F60" s="182"/>
      <c r="G60" s="360"/>
      <c r="H60" s="22"/>
      <c r="I60" s="23">
        <v>11</v>
      </c>
      <c r="J60" s="24" t="s">
        <v>747</v>
      </c>
      <c r="K60" s="25" t="s">
        <v>1311</v>
      </c>
      <c r="L60" s="26" t="s">
        <v>1311</v>
      </c>
      <c r="M60" s="52" t="s">
        <v>1311</v>
      </c>
      <c r="N60" s="52" t="s">
        <v>1311</v>
      </c>
      <c r="O60" s="182"/>
      <c r="P60" s="25"/>
      <c r="T60" s="331"/>
      <c r="U60" s="327"/>
    </row>
    <row r="61" spans="1:21" s="19" customFormat="1" ht="24" hidden="1" customHeight="1" x14ac:dyDescent="0.2">
      <c r="A61" s="23"/>
      <c r="B61" s="23"/>
      <c r="C61" s="26"/>
      <c r="D61" s="357"/>
      <c r="E61" s="358"/>
      <c r="F61" s="182"/>
      <c r="G61" s="360"/>
      <c r="H61" s="22"/>
      <c r="I61" s="23">
        <v>12</v>
      </c>
      <c r="J61" s="24" t="s">
        <v>748</v>
      </c>
      <c r="K61" s="25" t="s">
        <v>1311</v>
      </c>
      <c r="L61" s="26" t="s">
        <v>1311</v>
      </c>
      <c r="M61" s="52" t="s">
        <v>1311</v>
      </c>
      <c r="N61" s="52" t="s">
        <v>1311</v>
      </c>
      <c r="O61" s="182"/>
      <c r="P61" s="25"/>
      <c r="T61" s="331"/>
      <c r="U61" s="327"/>
    </row>
    <row r="62" spans="1:21" ht="15.75" customHeight="1" x14ac:dyDescent="0.2">
      <c r="A62" s="37"/>
      <c r="B62" s="37"/>
      <c r="C62" s="38"/>
      <c r="D62" s="59"/>
      <c r="E62" s="39"/>
      <c r="F62" s="187"/>
      <c r="G62" s="41"/>
      <c r="I62" s="42"/>
      <c r="J62" s="43"/>
      <c r="K62" s="44"/>
      <c r="L62" s="45"/>
      <c r="M62" s="55"/>
      <c r="N62" s="55"/>
      <c r="O62" s="183"/>
      <c r="P62" s="44"/>
    </row>
    <row r="63" spans="1:21" ht="24" customHeight="1" x14ac:dyDescent="0.2">
      <c r="A63" s="575" t="s">
        <v>18</v>
      </c>
      <c r="B63" s="575"/>
      <c r="C63" s="575"/>
      <c r="D63" s="576"/>
      <c r="E63" s="577" t="s">
        <v>0</v>
      </c>
      <c r="F63" s="632" t="s">
        <v>1</v>
      </c>
      <c r="G63" s="578"/>
      <c r="H63" s="579" t="s">
        <v>2</v>
      </c>
      <c r="I63" s="579"/>
      <c r="J63" s="579"/>
      <c r="K63" s="579"/>
      <c r="L63" s="580"/>
      <c r="M63" s="581" t="s">
        <v>3</v>
      </c>
      <c r="N63" s="582" t="s">
        <v>3</v>
      </c>
      <c r="O63" s="633" t="s">
        <v>3</v>
      </c>
      <c r="P63" s="575"/>
      <c r="Q63" s="33"/>
    </row>
  </sheetData>
  <sortState ref="B8:F15">
    <sortCondition ref="F8:F15"/>
  </sortState>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M3"/>
    <mergeCell ref="N3:P3"/>
    <mergeCell ref="D4:E4"/>
    <mergeCell ref="N4:P4"/>
  </mergeCells>
  <conditionalFormatting sqref="N1:N1048576">
    <cfRule type="containsText" dxfId="42" priority="4" stopIfTrue="1" operator="containsText" text="FERDİ">
      <formula>NOT(ISERROR(SEARCH("FERDİ",N1)))</formula>
    </cfRule>
  </conditionalFormatting>
  <conditionalFormatting sqref="E1:E1048576">
    <cfRule type="containsText" dxfId="41" priority="3" stopIfTrue="1" operator="containsText" text="FERDİ">
      <formula>NOT(ISERROR(SEARCH("FERDİ",E1)))</formula>
    </cfRule>
  </conditionalFormatting>
  <conditionalFormatting sqref="N3">
    <cfRule type="containsText" dxfId="40" priority="2" stopIfTrue="1" operator="containsText" text="FERDİ">
      <formula>NOT(ISERROR(SEARCH("FERDİ",N3)))</formula>
    </cfRule>
  </conditionalFormatting>
  <conditionalFormatting sqref="N4">
    <cfRule type="containsText" dxfId="3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tabColor rgb="FFFFC000"/>
  </sheetPr>
  <dimension ref="A1:Z65551"/>
  <sheetViews>
    <sheetView view="pageBreakPreview" topLeftCell="A5" zoomScale="70" zoomScaleSheetLayoutView="70" workbookViewId="0">
      <selection activeCell="T22" sqref="T22"/>
    </sheetView>
  </sheetViews>
  <sheetFormatPr defaultRowHeight="12.75" x14ac:dyDescent="0.2"/>
  <cols>
    <col min="1" max="1" width="4.85546875" style="28" customWidth="1"/>
    <col min="2" max="2" width="7.7109375" style="28" bestFit="1" customWidth="1"/>
    <col min="3" max="3" width="16" style="21" customWidth="1"/>
    <col min="4" max="4" width="23.140625" style="54" customWidth="1"/>
    <col min="5" max="5" width="29.5703125" style="54" customWidth="1"/>
    <col min="6" max="6" width="12.5703125" style="21" customWidth="1"/>
    <col min="7" max="7" width="9.85546875" style="29" customWidth="1"/>
    <col min="8" max="8" width="5.85546875" style="404" customWidth="1"/>
    <col min="9" max="9" width="7.7109375" style="28" customWidth="1"/>
    <col min="10" max="10" width="11.85546875" style="28" hidden="1" customWidth="1"/>
    <col min="11" max="11" width="10" style="28" customWidth="1"/>
    <col min="12" max="12" width="15.28515625" style="30" customWidth="1"/>
    <col min="13" max="13" width="32" style="58" customWidth="1"/>
    <col min="14" max="14" width="26" style="58" customWidth="1"/>
    <col min="15" max="15" width="11.28515625" style="58" customWidth="1"/>
    <col min="16" max="16" width="7.7109375" style="21" customWidth="1"/>
    <col min="17" max="17" width="1.85546875" style="430" bestFit="1" customWidth="1"/>
    <col min="18" max="19" width="9.140625" style="21"/>
    <col min="20" max="20" width="7.7109375" style="331" bestFit="1" customWidth="1"/>
    <col min="21" max="21" width="4.42578125" style="327" bestFit="1" customWidth="1"/>
    <col min="22" max="24" width="9.140625" style="21"/>
    <col min="25" max="25" width="9.5703125" style="387" customWidth="1"/>
    <col min="26" max="26" width="4.85546875" style="21" customWidth="1"/>
    <col min="27" max="16384" width="9.140625" style="21"/>
  </cols>
  <sheetData>
    <row r="1" spans="1:26" s="10" customFormat="1" ht="48.75" customHeight="1" x14ac:dyDescent="0.2">
      <c r="A1" s="960" t="s">
        <v>1309</v>
      </c>
      <c r="B1" s="960"/>
      <c r="C1" s="960"/>
      <c r="D1" s="960"/>
      <c r="E1" s="960"/>
      <c r="F1" s="960"/>
      <c r="G1" s="960"/>
      <c r="H1" s="960"/>
      <c r="I1" s="960"/>
      <c r="J1" s="960"/>
      <c r="K1" s="960"/>
      <c r="L1" s="960"/>
      <c r="M1" s="960"/>
      <c r="N1" s="960"/>
      <c r="O1" s="960"/>
      <c r="P1" s="960"/>
      <c r="Q1" s="427"/>
      <c r="T1" s="330"/>
      <c r="U1" s="326"/>
      <c r="Y1" s="377"/>
    </row>
    <row r="2" spans="1:26" s="10" customFormat="1" ht="24.75" customHeight="1" x14ac:dyDescent="0.2">
      <c r="A2" s="961" t="s">
        <v>1216</v>
      </c>
      <c r="B2" s="961"/>
      <c r="C2" s="961"/>
      <c r="D2" s="961"/>
      <c r="E2" s="961"/>
      <c r="F2" s="961"/>
      <c r="G2" s="961"/>
      <c r="H2" s="961"/>
      <c r="I2" s="961"/>
      <c r="J2" s="961"/>
      <c r="K2" s="961"/>
      <c r="L2" s="961"/>
      <c r="M2" s="961"/>
      <c r="N2" s="961"/>
      <c r="O2" s="961"/>
      <c r="P2" s="961"/>
      <c r="Q2" s="427"/>
      <c r="T2" s="330"/>
      <c r="U2" s="326"/>
      <c r="Y2" s="377"/>
    </row>
    <row r="3" spans="1:26" s="12" customFormat="1" ht="27" customHeight="1" x14ac:dyDescent="0.2">
      <c r="A3" s="953" t="s">
        <v>115</v>
      </c>
      <c r="B3" s="953"/>
      <c r="C3" s="953"/>
      <c r="D3" s="958" t="s">
        <v>912</v>
      </c>
      <c r="E3" s="958"/>
      <c r="F3" s="959"/>
      <c r="G3" s="959"/>
      <c r="H3" s="715"/>
      <c r="I3" s="998"/>
      <c r="J3" s="998"/>
      <c r="K3" s="998"/>
      <c r="L3" s="998"/>
      <c r="M3" s="422" t="s">
        <v>661</v>
      </c>
      <c r="N3" s="925" t="s">
        <v>1310</v>
      </c>
      <c r="O3" s="925"/>
      <c r="P3" s="925"/>
      <c r="Q3" s="428"/>
      <c r="T3" s="330"/>
      <c r="U3" s="326"/>
      <c r="Y3" s="378"/>
    </row>
    <row r="4" spans="1:26" s="12" customFormat="1" ht="17.25" customHeight="1" x14ac:dyDescent="0.2">
      <c r="A4" s="940" t="s">
        <v>105</v>
      </c>
      <c r="B4" s="940"/>
      <c r="C4" s="940"/>
      <c r="D4" s="957" t="s">
        <v>687</v>
      </c>
      <c r="E4" s="957"/>
      <c r="F4" s="603"/>
      <c r="G4" s="603"/>
      <c r="H4" s="716"/>
      <c r="I4" s="603"/>
      <c r="J4" s="603"/>
      <c r="K4" s="603"/>
      <c r="L4" s="604"/>
      <c r="M4" s="423" t="s">
        <v>113</v>
      </c>
      <c r="N4" s="931" t="s">
        <v>1159</v>
      </c>
      <c r="O4" s="931"/>
      <c r="P4" s="931"/>
      <c r="Q4" s="428"/>
      <c r="T4" s="330"/>
      <c r="U4" s="326"/>
      <c r="Y4" s="378"/>
    </row>
    <row r="5" spans="1:26" s="10" customFormat="1" ht="15" customHeight="1" x14ac:dyDescent="0.25">
      <c r="A5" s="717"/>
      <c r="B5" s="717"/>
      <c r="C5" s="718"/>
      <c r="D5" s="719"/>
      <c r="E5" s="720"/>
      <c r="F5" s="720"/>
      <c r="G5" s="720"/>
      <c r="H5" s="721"/>
      <c r="I5" s="717"/>
      <c r="J5" s="717"/>
      <c r="K5" s="717"/>
      <c r="L5" s="722"/>
      <c r="M5" s="723"/>
      <c r="N5" s="1011">
        <v>41794.456662847224</v>
      </c>
      <c r="O5" s="1011"/>
      <c r="P5" s="1011"/>
      <c r="Q5" s="427"/>
      <c r="T5" s="330"/>
      <c r="U5" s="326"/>
      <c r="Y5" s="377"/>
    </row>
    <row r="6" spans="1:26" s="19" customFormat="1" ht="24" customHeight="1" x14ac:dyDescent="0.2">
      <c r="A6" s="937" t="s">
        <v>11</v>
      </c>
      <c r="B6" s="938" t="s">
        <v>100</v>
      </c>
      <c r="C6" s="946" t="s">
        <v>112</v>
      </c>
      <c r="D6" s="945" t="s">
        <v>13</v>
      </c>
      <c r="E6" s="945" t="s">
        <v>938</v>
      </c>
      <c r="F6" s="945" t="s">
        <v>14</v>
      </c>
      <c r="G6" s="943" t="s">
        <v>301</v>
      </c>
      <c r="H6" s="379"/>
      <c r="I6" s="350" t="s">
        <v>15</v>
      </c>
      <c r="J6" s="351"/>
      <c r="K6" s="351"/>
      <c r="L6" s="351"/>
      <c r="M6" s="351"/>
      <c r="N6" s="351"/>
      <c r="O6" s="351"/>
      <c r="P6" s="352"/>
      <c r="Q6" s="429"/>
      <c r="T6" s="331"/>
      <c r="U6" s="327"/>
      <c r="Y6" s="380"/>
    </row>
    <row r="7" spans="1:26" ht="24" customHeight="1" thickBot="1" x14ac:dyDescent="0.25">
      <c r="A7" s="938"/>
      <c r="B7" s="1012"/>
      <c r="C7" s="1013"/>
      <c r="D7" s="943"/>
      <c r="E7" s="945"/>
      <c r="F7" s="943"/>
      <c r="G7" s="1014"/>
      <c r="H7" s="381"/>
      <c r="I7" s="382" t="s">
        <v>11</v>
      </c>
      <c r="J7" s="383" t="s">
        <v>101</v>
      </c>
      <c r="K7" s="383" t="s">
        <v>100</v>
      </c>
      <c r="L7" s="384" t="s">
        <v>12</v>
      </c>
      <c r="M7" s="385" t="s">
        <v>13</v>
      </c>
      <c r="N7" s="385" t="s">
        <v>938</v>
      </c>
      <c r="O7" s="386" t="s">
        <v>913</v>
      </c>
      <c r="P7" s="383" t="s">
        <v>27</v>
      </c>
    </row>
    <row r="8" spans="1:26" s="19" customFormat="1" ht="30" customHeight="1" x14ac:dyDescent="0.25">
      <c r="A8" s="999">
        <v>1</v>
      </c>
      <c r="B8" s="543">
        <v>414</v>
      </c>
      <c r="C8" s="789">
        <v>33418</v>
      </c>
      <c r="D8" s="790" t="s">
        <v>997</v>
      </c>
      <c r="E8" s="1002" t="s">
        <v>981</v>
      </c>
      <c r="F8" s="1005">
        <v>4035</v>
      </c>
      <c r="G8" s="1008">
        <v>8</v>
      </c>
      <c r="H8" s="407" t="s">
        <v>1311</v>
      </c>
      <c r="I8" s="1021">
        <v>1</v>
      </c>
      <c r="J8" s="1018" t="s">
        <v>914</v>
      </c>
      <c r="K8" s="394">
        <v>510</v>
      </c>
      <c r="L8" s="712">
        <v>34335</v>
      </c>
      <c r="M8" s="418" t="s">
        <v>1100</v>
      </c>
      <c r="N8" s="1015" t="s">
        <v>1099</v>
      </c>
      <c r="O8" s="1005">
        <v>4372</v>
      </c>
      <c r="P8" s="1024">
        <v>4</v>
      </c>
      <c r="Q8" s="388">
        <v>6</v>
      </c>
      <c r="R8" s="408"/>
      <c r="T8" s="331"/>
      <c r="U8" s="327"/>
      <c r="Y8" s="389"/>
      <c r="Z8" s="390"/>
    </row>
    <row r="9" spans="1:26" s="19" customFormat="1" ht="30" customHeight="1" x14ac:dyDescent="0.25">
      <c r="A9" s="1000"/>
      <c r="B9" s="419">
        <v>413</v>
      </c>
      <c r="C9" s="791">
        <v>33070</v>
      </c>
      <c r="D9" s="792" t="s">
        <v>996</v>
      </c>
      <c r="E9" s="1003"/>
      <c r="F9" s="1006"/>
      <c r="G9" s="1009"/>
      <c r="H9" s="407" t="s">
        <v>1311</v>
      </c>
      <c r="I9" s="1022"/>
      <c r="J9" s="1019"/>
      <c r="K9" s="419">
        <v>523</v>
      </c>
      <c r="L9" s="713">
        <v>34350</v>
      </c>
      <c r="M9" s="391" t="s">
        <v>1113</v>
      </c>
      <c r="N9" s="1016"/>
      <c r="O9" s="1006"/>
      <c r="P9" s="1025"/>
      <c r="Q9" s="388"/>
      <c r="T9" s="331"/>
      <c r="U9" s="327"/>
      <c r="Y9" s="389"/>
      <c r="Z9" s="390"/>
    </row>
    <row r="10" spans="1:26" s="19" customFormat="1" ht="30" customHeight="1" x14ac:dyDescent="0.25">
      <c r="A10" s="1000"/>
      <c r="B10" s="419">
        <v>415</v>
      </c>
      <c r="C10" s="791">
        <v>34998</v>
      </c>
      <c r="D10" s="792" t="s">
        <v>998</v>
      </c>
      <c r="E10" s="1003"/>
      <c r="F10" s="1006"/>
      <c r="G10" s="1009"/>
      <c r="H10" s="407" t="s">
        <v>1311</v>
      </c>
      <c r="I10" s="1022"/>
      <c r="J10" s="1019"/>
      <c r="K10" s="419">
        <v>509</v>
      </c>
      <c r="L10" s="713">
        <v>34700</v>
      </c>
      <c r="M10" s="391" t="s">
        <v>1098</v>
      </c>
      <c r="N10" s="1016"/>
      <c r="O10" s="1006"/>
      <c r="P10" s="1025"/>
      <c r="Q10" s="388"/>
      <c r="T10" s="331"/>
      <c r="U10" s="327"/>
      <c r="Y10" s="389"/>
      <c r="Z10" s="390"/>
    </row>
    <row r="11" spans="1:26" s="19" customFormat="1" ht="30" customHeight="1" x14ac:dyDescent="0.25">
      <c r="A11" s="1001"/>
      <c r="B11" s="544">
        <v>399</v>
      </c>
      <c r="C11" s="793">
        <v>33022</v>
      </c>
      <c r="D11" s="794" t="s">
        <v>980</v>
      </c>
      <c r="E11" s="1004"/>
      <c r="F11" s="1007"/>
      <c r="G11" s="1010"/>
      <c r="H11" s="407" t="s">
        <v>1311</v>
      </c>
      <c r="I11" s="1022"/>
      <c r="J11" s="1019"/>
      <c r="K11" s="420">
        <v>524</v>
      </c>
      <c r="L11" s="714">
        <v>34704</v>
      </c>
      <c r="M11" s="392" t="s">
        <v>1114</v>
      </c>
      <c r="N11" s="1016"/>
      <c r="O11" s="1006"/>
      <c r="P11" s="1025"/>
      <c r="Q11" s="388"/>
      <c r="T11" s="331"/>
      <c r="U11" s="327"/>
      <c r="Y11" s="389"/>
      <c r="Z11" s="390"/>
    </row>
    <row r="12" spans="1:26" s="19" customFormat="1" ht="30" hidden="1" customHeight="1" x14ac:dyDescent="0.25">
      <c r="A12" s="542"/>
      <c r="B12" s="545"/>
      <c r="C12" s="795"/>
      <c r="D12" s="796"/>
      <c r="E12" s="797"/>
      <c r="F12" s="798"/>
      <c r="G12" s="799"/>
      <c r="H12" s="407" t="s">
        <v>1311</v>
      </c>
      <c r="I12" s="1022"/>
      <c r="J12" s="1019"/>
      <c r="K12" s="544">
        <v>515</v>
      </c>
      <c r="L12" s="843" t="s">
        <v>1266</v>
      </c>
      <c r="M12" s="392" t="s">
        <v>1105</v>
      </c>
      <c r="N12" s="1016"/>
      <c r="O12" s="1006"/>
      <c r="P12" s="1025"/>
      <c r="Q12" s="388"/>
      <c r="T12" s="331"/>
      <c r="U12" s="327"/>
      <c r="Y12" s="389"/>
      <c r="Z12" s="390"/>
    </row>
    <row r="13" spans="1:26" s="19" customFormat="1" ht="30" hidden="1" customHeight="1" x14ac:dyDescent="0.25">
      <c r="A13" s="542"/>
      <c r="B13" s="545"/>
      <c r="C13" s="795"/>
      <c r="D13" s="796"/>
      <c r="E13" s="797"/>
      <c r="F13" s="798"/>
      <c r="G13" s="799"/>
      <c r="H13" s="407" t="s">
        <v>1311</v>
      </c>
      <c r="I13" s="1023"/>
      <c r="J13" s="1020"/>
      <c r="K13" s="544">
        <v>516</v>
      </c>
      <c r="L13" s="714">
        <v>34700</v>
      </c>
      <c r="M13" s="392" t="s">
        <v>1106</v>
      </c>
      <c r="N13" s="1017"/>
      <c r="O13" s="1007"/>
      <c r="P13" s="1026"/>
      <c r="Q13" s="388"/>
      <c r="T13" s="331"/>
      <c r="U13" s="327"/>
      <c r="Y13" s="389"/>
      <c r="Z13" s="390"/>
    </row>
    <row r="14" spans="1:26" s="19" customFormat="1" ht="30" customHeight="1" x14ac:dyDescent="0.25">
      <c r="A14" s="999">
        <v>2</v>
      </c>
      <c r="B14" s="543">
        <v>396</v>
      </c>
      <c r="C14" s="789">
        <v>33400</v>
      </c>
      <c r="D14" s="790" t="s">
        <v>973</v>
      </c>
      <c r="E14" s="1002" t="s">
        <v>955</v>
      </c>
      <c r="F14" s="1005">
        <v>4044</v>
      </c>
      <c r="G14" s="1008">
        <v>7</v>
      </c>
      <c r="H14" s="407" t="s">
        <v>1311</v>
      </c>
      <c r="I14" s="1028">
        <v>2</v>
      </c>
      <c r="J14" s="1027" t="s">
        <v>915</v>
      </c>
      <c r="K14" s="394">
        <v>445</v>
      </c>
      <c r="L14" s="712">
        <v>32143</v>
      </c>
      <c r="M14" s="395" t="s">
        <v>1012</v>
      </c>
      <c r="N14" s="1015" t="s">
        <v>1004</v>
      </c>
      <c r="O14" s="1005">
        <v>4444</v>
      </c>
      <c r="P14" s="1024">
        <v>6</v>
      </c>
      <c r="Q14" s="388">
        <v>6</v>
      </c>
      <c r="R14" s="408"/>
      <c r="T14" s="331"/>
      <c r="U14" s="327"/>
      <c r="Y14" s="389"/>
      <c r="Z14" s="390"/>
    </row>
    <row r="15" spans="1:26" s="19" customFormat="1" ht="30" customHeight="1" x14ac:dyDescent="0.25">
      <c r="A15" s="1000">
        <v>6</v>
      </c>
      <c r="B15" s="419">
        <v>380</v>
      </c>
      <c r="C15" s="791">
        <v>33064</v>
      </c>
      <c r="D15" s="792" t="s">
        <v>954</v>
      </c>
      <c r="E15" s="1003" t="s">
        <v>955</v>
      </c>
      <c r="F15" s="1006">
        <v>4044</v>
      </c>
      <c r="G15" s="1009">
        <v>7</v>
      </c>
      <c r="H15" s="407" t="s">
        <v>1311</v>
      </c>
      <c r="I15" s="1022"/>
      <c r="J15" s="1019"/>
      <c r="K15" s="394">
        <v>442</v>
      </c>
      <c r="L15" s="712">
        <v>34335</v>
      </c>
      <c r="M15" s="395" t="s">
        <v>1009</v>
      </c>
      <c r="N15" s="1016"/>
      <c r="O15" s="1006"/>
      <c r="P15" s="1025"/>
      <c r="Q15" s="388"/>
      <c r="T15" s="331"/>
      <c r="U15" s="327"/>
      <c r="Y15" s="389"/>
      <c r="Z15" s="390"/>
    </row>
    <row r="16" spans="1:26" s="19" customFormat="1" ht="30" customHeight="1" x14ac:dyDescent="0.25">
      <c r="A16" s="1000">
        <v>7</v>
      </c>
      <c r="B16" s="419">
        <v>391</v>
      </c>
      <c r="C16" s="791">
        <v>34914</v>
      </c>
      <c r="D16" s="792" t="s">
        <v>975</v>
      </c>
      <c r="E16" s="1003" t="s">
        <v>955</v>
      </c>
      <c r="F16" s="1006">
        <v>4044</v>
      </c>
      <c r="G16" s="1009">
        <v>7</v>
      </c>
      <c r="H16" s="407" t="s">
        <v>1311</v>
      </c>
      <c r="I16" s="1022"/>
      <c r="J16" s="1019"/>
      <c r="K16" s="394">
        <v>439</v>
      </c>
      <c r="L16" s="712">
        <v>33604</v>
      </c>
      <c r="M16" s="395" t="s">
        <v>1006</v>
      </c>
      <c r="N16" s="1016"/>
      <c r="O16" s="1006"/>
      <c r="P16" s="1025"/>
      <c r="Q16" s="388"/>
      <c r="T16" s="331"/>
      <c r="U16" s="327"/>
      <c r="Y16" s="389"/>
      <c r="Z16" s="390"/>
    </row>
    <row r="17" spans="1:26" s="19" customFormat="1" ht="30" customHeight="1" x14ac:dyDescent="0.25">
      <c r="A17" s="1001">
        <v>8</v>
      </c>
      <c r="B17" s="544">
        <v>397</v>
      </c>
      <c r="C17" s="793">
        <v>33721</v>
      </c>
      <c r="D17" s="794" t="s">
        <v>976</v>
      </c>
      <c r="E17" s="1004" t="s">
        <v>955</v>
      </c>
      <c r="F17" s="1007">
        <v>4044</v>
      </c>
      <c r="G17" s="1010">
        <v>7</v>
      </c>
      <c r="H17" s="407" t="s">
        <v>1311</v>
      </c>
      <c r="I17" s="1022"/>
      <c r="J17" s="1019"/>
      <c r="K17" s="394">
        <v>437</v>
      </c>
      <c r="L17" s="712">
        <v>31778</v>
      </c>
      <c r="M17" s="395" t="s">
        <v>1003</v>
      </c>
      <c r="N17" s="1016"/>
      <c r="O17" s="1006"/>
      <c r="P17" s="1025"/>
      <c r="Q17" s="388"/>
      <c r="T17" s="331"/>
      <c r="U17" s="327"/>
      <c r="Y17" s="389"/>
      <c r="Z17" s="390"/>
    </row>
    <row r="18" spans="1:26" s="19" customFormat="1" ht="30" hidden="1" customHeight="1" x14ac:dyDescent="0.25">
      <c r="A18" s="542"/>
      <c r="B18" s="545"/>
      <c r="C18" s="795"/>
      <c r="D18" s="796"/>
      <c r="E18" s="797"/>
      <c r="F18" s="798"/>
      <c r="G18" s="799"/>
      <c r="H18" s="407" t="s">
        <v>1311</v>
      </c>
      <c r="I18" s="1022"/>
      <c r="J18" s="1019"/>
      <c r="K18" s="543">
        <v>438</v>
      </c>
      <c r="L18" s="712">
        <v>34700</v>
      </c>
      <c r="M18" s="395" t="s">
        <v>1005</v>
      </c>
      <c r="N18" s="1016"/>
      <c r="O18" s="1006"/>
      <c r="P18" s="1025"/>
      <c r="Q18" s="388"/>
      <c r="T18" s="331"/>
      <c r="U18" s="327"/>
      <c r="Y18" s="389"/>
      <c r="Z18" s="390"/>
    </row>
    <row r="19" spans="1:26" s="19" customFormat="1" ht="30" hidden="1" customHeight="1" x14ac:dyDescent="0.25">
      <c r="A19" s="542"/>
      <c r="B19" s="545"/>
      <c r="C19" s="795"/>
      <c r="D19" s="796"/>
      <c r="E19" s="805"/>
      <c r="F19" s="806"/>
      <c r="G19" s="807"/>
      <c r="H19" s="407" t="s">
        <v>1311</v>
      </c>
      <c r="I19" s="1023"/>
      <c r="J19" s="1020"/>
      <c r="K19" s="543">
        <v>443</v>
      </c>
      <c r="L19" s="712">
        <v>34335</v>
      </c>
      <c r="M19" s="395" t="s">
        <v>1010</v>
      </c>
      <c r="N19" s="1017"/>
      <c r="O19" s="1007"/>
      <c r="P19" s="1026"/>
      <c r="Q19" s="388"/>
      <c r="T19" s="331"/>
      <c r="U19" s="327"/>
      <c r="Y19" s="389"/>
      <c r="Z19" s="390"/>
    </row>
    <row r="20" spans="1:26" s="19" customFormat="1" ht="30" customHeight="1" x14ac:dyDescent="0.25">
      <c r="A20" s="999">
        <v>3</v>
      </c>
      <c r="B20" s="543">
        <v>465</v>
      </c>
      <c r="C20" s="712">
        <v>35951</v>
      </c>
      <c r="D20" s="418" t="s">
        <v>1031</v>
      </c>
      <c r="E20" s="1002" t="s">
        <v>1115</v>
      </c>
      <c r="F20" s="1005">
        <v>4328</v>
      </c>
      <c r="G20" s="1008">
        <v>6</v>
      </c>
      <c r="H20" s="407" t="s">
        <v>1311</v>
      </c>
      <c r="I20" s="1028">
        <v>3</v>
      </c>
      <c r="J20" s="1027" t="s">
        <v>916</v>
      </c>
      <c r="K20" s="394">
        <v>429</v>
      </c>
      <c r="L20" s="712">
        <v>34710</v>
      </c>
      <c r="M20" s="395" t="s">
        <v>1087</v>
      </c>
      <c r="N20" s="1015" t="s">
        <v>1002</v>
      </c>
      <c r="O20" s="1005" t="s">
        <v>1241</v>
      </c>
      <c r="P20" s="1024"/>
      <c r="Q20" s="388">
        <v>6</v>
      </c>
      <c r="R20" s="408"/>
      <c r="T20" s="331"/>
      <c r="U20" s="327"/>
      <c r="Y20" s="389"/>
      <c r="Z20" s="390"/>
    </row>
    <row r="21" spans="1:26" s="19" customFormat="1" ht="30" customHeight="1" x14ac:dyDescent="0.25">
      <c r="A21" s="1000">
        <v>10</v>
      </c>
      <c r="B21" s="419">
        <v>458</v>
      </c>
      <c r="C21" s="713">
        <v>33750</v>
      </c>
      <c r="D21" s="391" t="s">
        <v>1024</v>
      </c>
      <c r="E21" s="1003" t="s">
        <v>1115</v>
      </c>
      <c r="F21" s="1006">
        <v>4328</v>
      </c>
      <c r="G21" s="1009">
        <v>6</v>
      </c>
      <c r="H21" s="407" t="s">
        <v>1311</v>
      </c>
      <c r="I21" s="1022"/>
      <c r="J21" s="1019"/>
      <c r="K21" s="394">
        <v>421</v>
      </c>
      <c r="L21" s="712">
        <v>34580</v>
      </c>
      <c r="M21" s="395" t="s">
        <v>1080</v>
      </c>
      <c r="N21" s="1016"/>
      <c r="O21" s="1006"/>
      <c r="P21" s="1025"/>
      <c r="Q21" s="388"/>
      <c r="T21" s="331"/>
      <c r="U21" s="327"/>
      <c r="Y21" s="389"/>
      <c r="Z21" s="390"/>
    </row>
    <row r="22" spans="1:26" s="19" customFormat="1" ht="30" customHeight="1" x14ac:dyDescent="0.25">
      <c r="A22" s="1000">
        <v>11</v>
      </c>
      <c r="B22" s="419">
        <v>459</v>
      </c>
      <c r="C22" s="713">
        <v>34256</v>
      </c>
      <c r="D22" s="391" t="s">
        <v>1025</v>
      </c>
      <c r="E22" s="1003" t="s">
        <v>1115</v>
      </c>
      <c r="F22" s="1006">
        <v>4328</v>
      </c>
      <c r="G22" s="1009">
        <v>6</v>
      </c>
      <c r="H22" s="407" t="s">
        <v>1311</v>
      </c>
      <c r="I22" s="1022"/>
      <c r="J22" s="1019"/>
      <c r="K22" s="394">
        <v>420</v>
      </c>
      <c r="L22" s="712">
        <v>32149</v>
      </c>
      <c r="M22" s="395" t="s">
        <v>1079</v>
      </c>
      <c r="N22" s="1016"/>
      <c r="O22" s="1006"/>
      <c r="P22" s="1025"/>
      <c r="Q22" s="388"/>
      <c r="T22" s="331"/>
      <c r="U22" s="327"/>
      <c r="Y22" s="389"/>
      <c r="Z22" s="390"/>
    </row>
    <row r="23" spans="1:26" s="19" customFormat="1" ht="30" customHeight="1" x14ac:dyDescent="0.25">
      <c r="A23" s="1001">
        <v>12</v>
      </c>
      <c r="B23" s="544">
        <v>453</v>
      </c>
      <c r="C23" s="714">
        <v>35681</v>
      </c>
      <c r="D23" s="392" t="s">
        <v>1019</v>
      </c>
      <c r="E23" s="1004" t="s">
        <v>1115</v>
      </c>
      <c r="F23" s="1007">
        <v>4328</v>
      </c>
      <c r="G23" s="1010">
        <v>6</v>
      </c>
      <c r="H23" s="407" t="s">
        <v>1311</v>
      </c>
      <c r="I23" s="1022"/>
      <c r="J23" s="1019"/>
      <c r="K23" s="394">
        <v>422</v>
      </c>
      <c r="L23" s="712">
        <v>35164</v>
      </c>
      <c r="M23" s="395" t="s">
        <v>1081</v>
      </c>
      <c r="N23" s="1016"/>
      <c r="O23" s="1006"/>
      <c r="P23" s="1025"/>
      <c r="Q23" s="388"/>
      <c r="T23" s="331"/>
      <c r="U23" s="327"/>
      <c r="Y23" s="389"/>
      <c r="Z23" s="390"/>
    </row>
    <row r="24" spans="1:26" s="19" customFormat="1" ht="30" hidden="1" customHeight="1" x14ac:dyDescent="0.25">
      <c r="A24" s="542"/>
      <c r="B24" s="545"/>
      <c r="C24" s="795"/>
      <c r="D24" s="796"/>
      <c r="E24" s="797"/>
      <c r="F24" s="798"/>
      <c r="G24" s="799"/>
      <c r="H24" s="407" t="s">
        <v>1311</v>
      </c>
      <c r="I24" s="1022"/>
      <c r="J24" s="1019"/>
      <c r="K24" s="543">
        <v>430</v>
      </c>
      <c r="L24" s="712">
        <v>31941</v>
      </c>
      <c r="M24" s="395" t="s">
        <v>1088</v>
      </c>
      <c r="N24" s="1016"/>
      <c r="O24" s="1006"/>
      <c r="P24" s="1025"/>
      <c r="Q24" s="388"/>
      <c r="T24" s="331"/>
      <c r="U24" s="327"/>
      <c r="Y24" s="389"/>
      <c r="Z24" s="390"/>
    </row>
    <row r="25" spans="1:26" s="19" customFormat="1" ht="30" hidden="1" customHeight="1" x14ac:dyDescent="0.25">
      <c r="A25" s="542"/>
      <c r="B25" s="545"/>
      <c r="C25" s="795"/>
      <c r="D25" s="796"/>
      <c r="E25" s="805"/>
      <c r="F25" s="806"/>
      <c r="G25" s="807"/>
      <c r="H25" s="407" t="s">
        <v>1311</v>
      </c>
      <c r="I25" s="1023"/>
      <c r="J25" s="1020"/>
      <c r="K25" s="543" t="s">
        <v>1078</v>
      </c>
      <c r="L25" s="712" t="s">
        <v>1078</v>
      </c>
      <c r="M25" s="395" t="s">
        <v>1078</v>
      </c>
      <c r="N25" s="1017"/>
      <c r="O25" s="1007"/>
      <c r="P25" s="1026"/>
      <c r="Q25" s="388"/>
      <c r="T25" s="331"/>
      <c r="U25" s="327"/>
      <c r="Y25" s="389"/>
      <c r="Z25" s="390"/>
    </row>
    <row r="26" spans="1:26" s="19" customFormat="1" ht="30" customHeight="1" x14ac:dyDescent="0.25">
      <c r="A26" s="999">
        <v>4</v>
      </c>
      <c r="B26" s="543">
        <v>510</v>
      </c>
      <c r="C26" s="789">
        <v>34335</v>
      </c>
      <c r="D26" s="790" t="s">
        <v>1100</v>
      </c>
      <c r="E26" s="1002" t="s">
        <v>1099</v>
      </c>
      <c r="F26" s="1005">
        <v>4372</v>
      </c>
      <c r="G26" s="1008">
        <v>5</v>
      </c>
      <c r="H26" s="407" t="s">
        <v>1311</v>
      </c>
      <c r="I26" s="1028">
        <v>4</v>
      </c>
      <c r="J26" s="1027" t="s">
        <v>917</v>
      </c>
      <c r="K26" s="394">
        <v>396</v>
      </c>
      <c r="L26" s="712">
        <v>33400</v>
      </c>
      <c r="M26" s="395" t="s">
        <v>973</v>
      </c>
      <c r="N26" s="1015" t="s">
        <v>955</v>
      </c>
      <c r="O26" s="1005">
        <v>4044</v>
      </c>
      <c r="P26" s="1024">
        <v>2</v>
      </c>
      <c r="Q26" s="388">
        <v>6</v>
      </c>
      <c r="R26" s="408"/>
      <c r="T26" s="331"/>
      <c r="U26" s="327"/>
      <c r="Y26" s="389"/>
      <c r="Z26" s="390"/>
    </row>
    <row r="27" spans="1:26" s="19" customFormat="1" ht="30" customHeight="1" x14ac:dyDescent="0.25">
      <c r="A27" s="1000">
        <v>14</v>
      </c>
      <c r="B27" s="419">
        <v>523</v>
      </c>
      <c r="C27" s="713">
        <v>34350</v>
      </c>
      <c r="D27" s="792" t="s">
        <v>1113</v>
      </c>
      <c r="E27" s="1003" t="s">
        <v>1099</v>
      </c>
      <c r="F27" s="1006">
        <v>4372</v>
      </c>
      <c r="G27" s="1009">
        <v>5</v>
      </c>
      <c r="H27" s="407" t="s">
        <v>1311</v>
      </c>
      <c r="I27" s="1022"/>
      <c r="J27" s="1019"/>
      <c r="K27" s="540">
        <v>380</v>
      </c>
      <c r="L27" s="712">
        <v>33064</v>
      </c>
      <c r="M27" s="395" t="s">
        <v>954</v>
      </c>
      <c r="N27" s="1016"/>
      <c r="O27" s="1006"/>
      <c r="P27" s="1025"/>
      <c r="Q27" s="388"/>
      <c r="T27" s="331"/>
      <c r="U27" s="327"/>
      <c r="Y27" s="389"/>
      <c r="Z27" s="390"/>
    </row>
    <row r="28" spans="1:26" s="19" customFormat="1" ht="30" customHeight="1" x14ac:dyDescent="0.25">
      <c r="A28" s="1000">
        <v>15</v>
      </c>
      <c r="B28" s="419">
        <v>509</v>
      </c>
      <c r="C28" s="791">
        <v>34700</v>
      </c>
      <c r="D28" s="792" t="s">
        <v>1098</v>
      </c>
      <c r="E28" s="1003" t="s">
        <v>1099</v>
      </c>
      <c r="F28" s="1006">
        <v>4372</v>
      </c>
      <c r="G28" s="1009">
        <v>5</v>
      </c>
      <c r="H28" s="407" t="s">
        <v>1311</v>
      </c>
      <c r="I28" s="1022"/>
      <c r="J28" s="1019"/>
      <c r="K28" s="540">
        <v>391</v>
      </c>
      <c r="L28" s="712">
        <v>34914</v>
      </c>
      <c r="M28" s="395" t="s">
        <v>975</v>
      </c>
      <c r="N28" s="1016"/>
      <c r="O28" s="1006"/>
      <c r="P28" s="1025"/>
      <c r="Q28" s="388"/>
      <c r="T28" s="331"/>
      <c r="U28" s="327"/>
      <c r="Y28" s="389"/>
      <c r="Z28" s="390"/>
    </row>
    <row r="29" spans="1:26" s="19" customFormat="1" ht="30" customHeight="1" x14ac:dyDescent="0.25">
      <c r="A29" s="1001">
        <v>16</v>
      </c>
      <c r="B29" s="544">
        <v>524</v>
      </c>
      <c r="C29" s="793">
        <v>34704</v>
      </c>
      <c r="D29" s="794" t="s">
        <v>1114</v>
      </c>
      <c r="E29" s="1004" t="s">
        <v>1099</v>
      </c>
      <c r="F29" s="1007">
        <v>4372</v>
      </c>
      <c r="G29" s="1010">
        <v>5</v>
      </c>
      <c r="H29" s="407" t="s">
        <v>1311</v>
      </c>
      <c r="I29" s="1022"/>
      <c r="J29" s="1019"/>
      <c r="K29" s="540">
        <v>397</v>
      </c>
      <c r="L29" s="712">
        <v>33721</v>
      </c>
      <c r="M29" s="395" t="s">
        <v>976</v>
      </c>
      <c r="N29" s="1016"/>
      <c r="O29" s="1006"/>
      <c r="P29" s="1025"/>
      <c r="Q29" s="388"/>
      <c r="T29" s="331"/>
      <c r="U29" s="327"/>
      <c r="Y29" s="389"/>
      <c r="Z29" s="390"/>
    </row>
    <row r="30" spans="1:26" s="19" customFormat="1" ht="30" hidden="1" customHeight="1" x14ac:dyDescent="0.25">
      <c r="A30" s="541"/>
      <c r="B30" s="545"/>
      <c r="C30" s="795"/>
      <c r="D30" s="796"/>
      <c r="E30" s="797"/>
      <c r="F30" s="798"/>
      <c r="G30" s="799"/>
      <c r="H30" s="407" t="s">
        <v>1311</v>
      </c>
      <c r="I30" s="1022"/>
      <c r="J30" s="1019"/>
      <c r="K30" s="540">
        <v>394</v>
      </c>
      <c r="L30" s="712">
        <v>34747</v>
      </c>
      <c r="M30" s="395" t="s">
        <v>977</v>
      </c>
      <c r="N30" s="1016"/>
      <c r="O30" s="1006"/>
      <c r="P30" s="1025"/>
      <c r="Q30" s="388"/>
      <c r="T30" s="331"/>
      <c r="U30" s="327"/>
      <c r="Y30" s="389"/>
      <c r="Z30" s="390"/>
    </row>
    <row r="31" spans="1:26" s="19" customFormat="1" ht="30" hidden="1" customHeight="1" x14ac:dyDescent="0.25">
      <c r="A31" s="541"/>
      <c r="B31" s="545"/>
      <c r="C31" s="795"/>
      <c r="D31" s="796"/>
      <c r="E31" s="805"/>
      <c r="F31" s="806"/>
      <c r="G31" s="807"/>
      <c r="H31" s="407" t="s">
        <v>1311</v>
      </c>
      <c r="I31" s="1023"/>
      <c r="J31" s="1020"/>
      <c r="K31" s="540">
        <v>393</v>
      </c>
      <c r="L31" s="712">
        <v>29652</v>
      </c>
      <c r="M31" s="395" t="s">
        <v>978</v>
      </c>
      <c r="N31" s="1017"/>
      <c r="O31" s="1007"/>
      <c r="P31" s="1026"/>
      <c r="Q31" s="388"/>
      <c r="T31" s="331"/>
      <c r="U31" s="327"/>
      <c r="Y31" s="389"/>
      <c r="Z31" s="390"/>
    </row>
    <row r="32" spans="1:26" s="19" customFormat="1" ht="30" customHeight="1" x14ac:dyDescent="0.25">
      <c r="A32" s="999">
        <v>5</v>
      </c>
      <c r="B32" s="543">
        <v>487</v>
      </c>
      <c r="C32" s="789">
        <v>35490</v>
      </c>
      <c r="D32" s="790" t="s">
        <v>1117</v>
      </c>
      <c r="E32" s="1002" t="s">
        <v>1118</v>
      </c>
      <c r="F32" s="1005">
        <v>4442</v>
      </c>
      <c r="G32" s="1008">
        <v>4</v>
      </c>
      <c r="H32" s="407" t="s">
        <v>1311</v>
      </c>
      <c r="I32" s="1028">
        <v>5</v>
      </c>
      <c r="J32" s="1027" t="s">
        <v>918</v>
      </c>
      <c r="K32" s="394">
        <v>414</v>
      </c>
      <c r="L32" s="712">
        <v>33418</v>
      </c>
      <c r="M32" s="395" t="s">
        <v>997</v>
      </c>
      <c r="N32" s="1015" t="s">
        <v>981</v>
      </c>
      <c r="O32" s="1005">
        <v>4035</v>
      </c>
      <c r="P32" s="1024">
        <v>1</v>
      </c>
      <c r="Q32" s="388">
        <v>6</v>
      </c>
      <c r="R32" s="408"/>
      <c r="T32" s="331"/>
      <c r="U32" s="327"/>
      <c r="Y32" s="389"/>
      <c r="Z32" s="390"/>
    </row>
    <row r="33" spans="1:26" s="19" customFormat="1" ht="30" customHeight="1" x14ac:dyDescent="0.25">
      <c r="A33" s="1000">
        <v>18</v>
      </c>
      <c r="B33" s="419">
        <v>493</v>
      </c>
      <c r="C33" s="791">
        <v>34436</v>
      </c>
      <c r="D33" s="792" t="s">
        <v>1123</v>
      </c>
      <c r="E33" s="1003" t="s">
        <v>1118</v>
      </c>
      <c r="F33" s="1006">
        <v>4442</v>
      </c>
      <c r="G33" s="1009">
        <v>4</v>
      </c>
      <c r="H33" s="407" t="s">
        <v>1311</v>
      </c>
      <c r="I33" s="1022"/>
      <c r="J33" s="1019"/>
      <c r="K33" s="543">
        <v>413</v>
      </c>
      <c r="L33" s="712">
        <v>33070</v>
      </c>
      <c r="M33" s="395" t="s">
        <v>996</v>
      </c>
      <c r="N33" s="1016"/>
      <c r="O33" s="1006"/>
      <c r="P33" s="1025"/>
      <c r="Q33" s="388"/>
      <c r="T33" s="331"/>
      <c r="U33" s="327"/>
      <c r="Y33" s="389"/>
      <c r="Z33" s="390"/>
    </row>
    <row r="34" spans="1:26" ht="34.5" customHeight="1" x14ac:dyDescent="0.25">
      <c r="A34" s="1000">
        <v>19</v>
      </c>
      <c r="B34" s="419">
        <v>496</v>
      </c>
      <c r="C34" s="791">
        <v>35569</v>
      </c>
      <c r="D34" s="792" t="s">
        <v>1127</v>
      </c>
      <c r="E34" s="1003" t="s">
        <v>1118</v>
      </c>
      <c r="F34" s="1006">
        <v>4442</v>
      </c>
      <c r="G34" s="1009">
        <v>4</v>
      </c>
      <c r="H34" s="407" t="s">
        <v>1311</v>
      </c>
      <c r="I34" s="1022"/>
      <c r="J34" s="1019"/>
      <c r="K34" s="543">
        <v>415</v>
      </c>
      <c r="L34" s="712">
        <v>34998</v>
      </c>
      <c r="M34" s="395" t="s">
        <v>998</v>
      </c>
      <c r="N34" s="1016"/>
      <c r="O34" s="1006"/>
      <c r="P34" s="1025"/>
      <c r="Q34" s="388"/>
      <c r="Y34" s="389"/>
      <c r="Z34" s="390"/>
    </row>
    <row r="35" spans="1:26" ht="30" customHeight="1" x14ac:dyDescent="0.25">
      <c r="A35" s="1001">
        <v>20</v>
      </c>
      <c r="B35" s="544">
        <v>503</v>
      </c>
      <c r="C35" s="712">
        <v>29478</v>
      </c>
      <c r="D35" s="794" t="s">
        <v>1135</v>
      </c>
      <c r="E35" s="1004" t="s">
        <v>1118</v>
      </c>
      <c r="F35" s="1007">
        <v>4442</v>
      </c>
      <c r="G35" s="1010">
        <v>4</v>
      </c>
      <c r="H35" s="407" t="s">
        <v>1311</v>
      </c>
      <c r="I35" s="1022"/>
      <c r="J35" s="1019"/>
      <c r="K35" s="543">
        <v>399</v>
      </c>
      <c r="L35" s="712">
        <v>33022</v>
      </c>
      <c r="M35" s="395" t="s">
        <v>980</v>
      </c>
      <c r="N35" s="1016"/>
      <c r="O35" s="1006"/>
      <c r="P35" s="1025"/>
      <c r="Q35" s="388"/>
      <c r="Y35" s="389"/>
      <c r="Z35" s="390"/>
    </row>
    <row r="36" spans="1:26" ht="30" hidden="1" customHeight="1" x14ac:dyDescent="0.25">
      <c r="A36" s="542"/>
      <c r="B36" s="545"/>
      <c r="C36" s="795"/>
      <c r="D36" s="796"/>
      <c r="E36" s="797"/>
      <c r="F36" s="798"/>
      <c r="G36" s="799"/>
      <c r="H36" s="407" t="s">
        <v>1311</v>
      </c>
      <c r="I36" s="1022"/>
      <c r="J36" s="1019"/>
      <c r="K36" s="543">
        <v>400</v>
      </c>
      <c r="L36" s="712">
        <v>33433</v>
      </c>
      <c r="M36" s="395" t="s">
        <v>982</v>
      </c>
      <c r="N36" s="1016"/>
      <c r="O36" s="1006"/>
      <c r="P36" s="1025"/>
      <c r="Q36" s="388"/>
      <c r="Y36" s="389"/>
      <c r="Z36" s="390"/>
    </row>
    <row r="37" spans="1:26" ht="30" hidden="1" customHeight="1" x14ac:dyDescent="0.25">
      <c r="A37" s="542"/>
      <c r="B37" s="545"/>
      <c r="C37" s="795"/>
      <c r="D37" s="796"/>
      <c r="E37" s="805"/>
      <c r="F37" s="806"/>
      <c r="G37" s="807"/>
      <c r="H37" s="407" t="s">
        <v>1311</v>
      </c>
      <c r="I37" s="1023"/>
      <c r="J37" s="1020"/>
      <c r="K37" s="543">
        <v>416</v>
      </c>
      <c r="L37" s="712">
        <v>34714</v>
      </c>
      <c r="M37" s="395" t="s">
        <v>999</v>
      </c>
      <c r="N37" s="1017"/>
      <c r="O37" s="1007"/>
      <c r="P37" s="1026"/>
      <c r="Q37" s="388"/>
      <c r="Y37" s="389"/>
      <c r="Z37" s="390"/>
    </row>
    <row r="38" spans="1:26" ht="30" customHeight="1" x14ac:dyDescent="0.25">
      <c r="A38" s="999">
        <v>6</v>
      </c>
      <c r="B38" s="543">
        <v>445</v>
      </c>
      <c r="C38" s="789">
        <v>32143</v>
      </c>
      <c r="D38" s="790" t="s">
        <v>1012</v>
      </c>
      <c r="E38" s="1002" t="s">
        <v>1004</v>
      </c>
      <c r="F38" s="1005">
        <v>4444</v>
      </c>
      <c r="G38" s="1008">
        <v>3</v>
      </c>
      <c r="H38" s="407" t="s">
        <v>1311</v>
      </c>
      <c r="I38" s="1028">
        <v>6</v>
      </c>
      <c r="J38" s="1027" t="s">
        <v>919</v>
      </c>
      <c r="K38" s="394">
        <v>465</v>
      </c>
      <c r="L38" s="712">
        <v>35951</v>
      </c>
      <c r="M38" s="395" t="s">
        <v>1031</v>
      </c>
      <c r="N38" s="1015" t="s">
        <v>1115</v>
      </c>
      <c r="O38" s="1005">
        <v>4328</v>
      </c>
      <c r="P38" s="1024">
        <v>3</v>
      </c>
      <c r="Q38" s="388">
        <v>6</v>
      </c>
      <c r="R38" s="408"/>
      <c r="Y38" s="389"/>
      <c r="Z38" s="390"/>
    </row>
    <row r="39" spans="1:26" ht="36.75" customHeight="1" x14ac:dyDescent="0.25">
      <c r="A39" s="1000">
        <v>22</v>
      </c>
      <c r="B39" s="419">
        <v>442</v>
      </c>
      <c r="C39" s="791">
        <v>34335</v>
      </c>
      <c r="D39" s="792" t="s">
        <v>1009</v>
      </c>
      <c r="E39" s="1003" t="s">
        <v>1004</v>
      </c>
      <c r="F39" s="1006">
        <v>4444</v>
      </c>
      <c r="G39" s="1009">
        <v>3</v>
      </c>
      <c r="H39" s="407" t="s">
        <v>1311</v>
      </c>
      <c r="I39" s="1022"/>
      <c r="J39" s="1019"/>
      <c r="K39" s="543">
        <v>458</v>
      </c>
      <c r="L39" s="712">
        <v>33750</v>
      </c>
      <c r="M39" s="395" t="s">
        <v>1024</v>
      </c>
      <c r="N39" s="1016"/>
      <c r="O39" s="1006"/>
      <c r="P39" s="1025"/>
      <c r="Q39" s="388"/>
      <c r="Y39" s="389"/>
      <c r="Z39" s="390"/>
    </row>
    <row r="40" spans="1:26" ht="30" customHeight="1" x14ac:dyDescent="0.25">
      <c r="A40" s="1000">
        <v>23</v>
      </c>
      <c r="B40" s="419">
        <v>439</v>
      </c>
      <c r="C40" s="791">
        <v>33604</v>
      </c>
      <c r="D40" s="792" t="s">
        <v>1006</v>
      </c>
      <c r="E40" s="1003" t="s">
        <v>1004</v>
      </c>
      <c r="F40" s="1006">
        <v>4444</v>
      </c>
      <c r="G40" s="1009">
        <v>3</v>
      </c>
      <c r="H40" s="407" t="s">
        <v>1311</v>
      </c>
      <c r="I40" s="1022"/>
      <c r="J40" s="1019"/>
      <c r="K40" s="543">
        <v>459</v>
      </c>
      <c r="L40" s="712">
        <v>34256</v>
      </c>
      <c r="M40" s="395" t="s">
        <v>1025</v>
      </c>
      <c r="N40" s="1016"/>
      <c r="O40" s="1006"/>
      <c r="P40" s="1025"/>
      <c r="Q40" s="388"/>
      <c r="Y40" s="389"/>
      <c r="Z40" s="390"/>
    </row>
    <row r="41" spans="1:26" ht="30" customHeight="1" x14ac:dyDescent="0.25">
      <c r="A41" s="1001">
        <v>24</v>
      </c>
      <c r="B41" s="544">
        <v>437</v>
      </c>
      <c r="C41" s="793">
        <v>31778</v>
      </c>
      <c r="D41" s="794" t="s">
        <v>1003</v>
      </c>
      <c r="E41" s="1004" t="s">
        <v>1004</v>
      </c>
      <c r="F41" s="1007">
        <v>4444</v>
      </c>
      <c r="G41" s="1010">
        <v>3</v>
      </c>
      <c r="H41" s="407" t="s">
        <v>1311</v>
      </c>
      <c r="I41" s="1022"/>
      <c r="J41" s="1019"/>
      <c r="K41" s="543">
        <v>453</v>
      </c>
      <c r="L41" s="712">
        <v>35681</v>
      </c>
      <c r="M41" s="395" t="s">
        <v>1019</v>
      </c>
      <c r="N41" s="1016"/>
      <c r="O41" s="1006"/>
      <c r="P41" s="1025"/>
      <c r="Q41" s="388"/>
      <c r="Y41" s="389"/>
      <c r="Z41" s="390"/>
    </row>
    <row r="42" spans="1:26" ht="30" hidden="1" customHeight="1" x14ac:dyDescent="0.25">
      <c r="A42" s="542"/>
      <c r="B42" s="545"/>
      <c r="C42" s="795"/>
      <c r="D42" s="796"/>
      <c r="E42" s="797"/>
      <c r="F42" s="798"/>
      <c r="G42" s="799"/>
      <c r="H42" s="407" t="s">
        <v>1311</v>
      </c>
      <c r="I42" s="1022"/>
      <c r="J42" s="1019"/>
      <c r="K42" s="543" t="s">
        <v>1078</v>
      </c>
      <c r="L42" s="712" t="s">
        <v>1078</v>
      </c>
      <c r="M42" s="395" t="s">
        <v>1078</v>
      </c>
      <c r="N42" s="1016"/>
      <c r="O42" s="1006"/>
      <c r="P42" s="1025"/>
      <c r="Q42" s="388"/>
      <c r="Y42" s="389"/>
      <c r="Z42" s="390"/>
    </row>
    <row r="43" spans="1:26" ht="30" hidden="1" customHeight="1" x14ac:dyDescent="0.25">
      <c r="A43" s="542"/>
      <c r="B43" s="545"/>
      <c r="C43" s="795"/>
      <c r="D43" s="796"/>
      <c r="E43" s="805"/>
      <c r="F43" s="806"/>
      <c r="G43" s="807"/>
      <c r="H43" s="407" t="s">
        <v>1311</v>
      </c>
      <c r="I43" s="1023"/>
      <c r="J43" s="1020"/>
      <c r="K43" s="543" t="s">
        <v>1078</v>
      </c>
      <c r="L43" s="712" t="s">
        <v>1078</v>
      </c>
      <c r="M43" s="395" t="s">
        <v>1078</v>
      </c>
      <c r="N43" s="1017"/>
      <c r="O43" s="1007"/>
      <c r="P43" s="1026"/>
      <c r="Q43" s="388"/>
      <c r="Y43" s="389"/>
      <c r="Z43" s="390"/>
    </row>
    <row r="44" spans="1:26" ht="30" customHeight="1" x14ac:dyDescent="0.25">
      <c r="A44" s="999">
        <v>7</v>
      </c>
      <c r="B44" s="543">
        <v>468</v>
      </c>
      <c r="C44" s="789">
        <v>35350</v>
      </c>
      <c r="D44" s="790" t="s">
        <v>1032</v>
      </c>
      <c r="E44" s="1002" t="s">
        <v>1033</v>
      </c>
      <c r="F44" s="1005">
        <v>4493</v>
      </c>
      <c r="G44" s="1008">
        <v>2</v>
      </c>
      <c r="H44" s="407" t="s">
        <v>1311</v>
      </c>
      <c r="I44" s="1028">
        <v>7</v>
      </c>
      <c r="J44" s="1027" t="s">
        <v>920</v>
      </c>
      <c r="K44" s="396">
        <v>487</v>
      </c>
      <c r="L44" s="712">
        <v>35490</v>
      </c>
      <c r="M44" s="395" t="s">
        <v>1117</v>
      </c>
      <c r="N44" s="1015" t="s">
        <v>1118</v>
      </c>
      <c r="O44" s="1005">
        <v>4442</v>
      </c>
      <c r="P44" s="1024">
        <v>5</v>
      </c>
      <c r="Q44" s="388">
        <v>6</v>
      </c>
      <c r="R44" s="408"/>
      <c r="Y44" s="389"/>
      <c r="Z44" s="390"/>
    </row>
    <row r="45" spans="1:26" ht="30" customHeight="1" x14ac:dyDescent="0.25">
      <c r="A45" s="1000">
        <v>26</v>
      </c>
      <c r="B45" s="419">
        <v>469</v>
      </c>
      <c r="C45" s="791">
        <v>34682</v>
      </c>
      <c r="D45" s="792" t="s">
        <v>1034</v>
      </c>
      <c r="E45" s="1003" t="s">
        <v>1033</v>
      </c>
      <c r="F45" s="1006">
        <v>4493</v>
      </c>
      <c r="G45" s="1009">
        <v>2</v>
      </c>
      <c r="H45" s="407" t="s">
        <v>1311</v>
      </c>
      <c r="I45" s="1022"/>
      <c r="J45" s="1019"/>
      <c r="K45" s="396">
        <v>493</v>
      </c>
      <c r="L45" s="712">
        <v>34436</v>
      </c>
      <c r="M45" s="395" t="s">
        <v>1123</v>
      </c>
      <c r="N45" s="1016"/>
      <c r="O45" s="1006"/>
      <c r="P45" s="1025"/>
      <c r="Q45" s="388"/>
      <c r="Y45" s="389"/>
      <c r="Z45" s="390"/>
    </row>
    <row r="46" spans="1:26" ht="30" customHeight="1" x14ac:dyDescent="0.25">
      <c r="A46" s="1000">
        <v>27</v>
      </c>
      <c r="B46" s="419">
        <v>484</v>
      </c>
      <c r="C46" s="791">
        <v>32541</v>
      </c>
      <c r="D46" s="792" t="s">
        <v>1048</v>
      </c>
      <c r="E46" s="1003" t="s">
        <v>1033</v>
      </c>
      <c r="F46" s="1006">
        <v>4493</v>
      </c>
      <c r="G46" s="1009">
        <v>2</v>
      </c>
      <c r="H46" s="407" t="s">
        <v>1311</v>
      </c>
      <c r="I46" s="1022"/>
      <c r="J46" s="1019"/>
      <c r="K46" s="396">
        <v>496</v>
      </c>
      <c r="L46" s="712">
        <v>35569</v>
      </c>
      <c r="M46" s="395" t="s">
        <v>1127</v>
      </c>
      <c r="N46" s="1016"/>
      <c r="O46" s="1006"/>
      <c r="P46" s="1025"/>
      <c r="Q46" s="388"/>
      <c r="Y46" s="389"/>
      <c r="Z46" s="390"/>
    </row>
    <row r="47" spans="1:26" ht="30" customHeight="1" x14ac:dyDescent="0.25">
      <c r="A47" s="1001">
        <v>28</v>
      </c>
      <c r="B47" s="544">
        <v>473</v>
      </c>
      <c r="C47" s="712">
        <v>31732</v>
      </c>
      <c r="D47" s="794" t="s">
        <v>1038</v>
      </c>
      <c r="E47" s="1004" t="s">
        <v>1033</v>
      </c>
      <c r="F47" s="1007">
        <v>4493</v>
      </c>
      <c r="G47" s="1010">
        <v>2</v>
      </c>
      <c r="H47" s="407" t="s">
        <v>1311</v>
      </c>
      <c r="I47" s="1022"/>
      <c r="J47" s="1019"/>
      <c r="K47" s="396">
        <v>503</v>
      </c>
      <c r="L47" s="712">
        <v>29478</v>
      </c>
      <c r="M47" s="395" t="s">
        <v>1135</v>
      </c>
      <c r="N47" s="1016"/>
      <c r="O47" s="1006"/>
      <c r="P47" s="1025"/>
      <c r="Q47" s="388"/>
      <c r="Y47" s="389"/>
      <c r="Z47" s="390"/>
    </row>
    <row r="48" spans="1:26" ht="38.25" hidden="1" customHeight="1" x14ac:dyDescent="0.25">
      <c r="A48" s="542"/>
      <c r="B48" s="545"/>
      <c r="C48" s="795"/>
      <c r="D48" s="796"/>
      <c r="E48" s="797"/>
      <c r="F48" s="798"/>
      <c r="G48" s="799"/>
      <c r="H48" s="407" t="s">
        <v>1311</v>
      </c>
      <c r="I48" s="1022"/>
      <c r="J48" s="1019"/>
      <c r="K48" s="396">
        <v>495</v>
      </c>
      <c r="L48" s="712">
        <v>35521</v>
      </c>
      <c r="M48" s="395" t="s">
        <v>1126</v>
      </c>
      <c r="N48" s="1016"/>
      <c r="O48" s="1006"/>
      <c r="P48" s="1025"/>
      <c r="Q48" s="388"/>
      <c r="Y48" s="389"/>
      <c r="Z48" s="390"/>
    </row>
    <row r="49" spans="1:26" ht="30" hidden="1" customHeight="1" x14ac:dyDescent="0.25">
      <c r="A49" s="542"/>
      <c r="B49" s="545"/>
      <c r="C49" s="795"/>
      <c r="D49" s="796"/>
      <c r="E49" s="805"/>
      <c r="F49" s="806"/>
      <c r="G49" s="807"/>
      <c r="H49" s="407" t="s">
        <v>1311</v>
      </c>
      <c r="I49" s="1023"/>
      <c r="J49" s="1020"/>
      <c r="K49" s="396">
        <v>504</v>
      </c>
      <c r="L49" s="712">
        <v>34109</v>
      </c>
      <c r="M49" s="395" t="s">
        <v>1134</v>
      </c>
      <c r="N49" s="1017"/>
      <c r="O49" s="1007"/>
      <c r="P49" s="1026"/>
      <c r="Q49" s="388"/>
      <c r="Y49" s="389"/>
      <c r="Z49" s="390"/>
    </row>
    <row r="50" spans="1:26" ht="34.5" customHeight="1" x14ac:dyDescent="0.25">
      <c r="A50" s="999" t="s">
        <v>1078</v>
      </c>
      <c r="B50" s="543">
        <v>429</v>
      </c>
      <c r="C50" s="789">
        <v>34710</v>
      </c>
      <c r="D50" s="790" t="s">
        <v>1087</v>
      </c>
      <c r="E50" s="1002" t="s">
        <v>1002</v>
      </c>
      <c r="F50" s="1029" t="s">
        <v>1242</v>
      </c>
      <c r="G50" s="1008">
        <v>0</v>
      </c>
      <c r="H50" s="407" t="s">
        <v>1311</v>
      </c>
      <c r="I50" s="1028">
        <v>8</v>
      </c>
      <c r="J50" s="1027" t="s">
        <v>921</v>
      </c>
      <c r="K50" s="394">
        <v>468</v>
      </c>
      <c r="L50" s="712">
        <v>35350</v>
      </c>
      <c r="M50" s="395" t="s">
        <v>1032</v>
      </c>
      <c r="N50" s="1015" t="s">
        <v>1033</v>
      </c>
      <c r="O50" s="1005">
        <v>4493</v>
      </c>
      <c r="P50" s="1024">
        <v>7</v>
      </c>
      <c r="Q50" s="388">
        <v>6</v>
      </c>
      <c r="R50" s="408"/>
      <c r="Y50" s="389"/>
      <c r="Z50" s="390"/>
    </row>
    <row r="51" spans="1:26" ht="30" customHeight="1" x14ac:dyDescent="0.25">
      <c r="A51" s="1000">
        <v>30</v>
      </c>
      <c r="B51" s="419">
        <v>421</v>
      </c>
      <c r="C51" s="791">
        <v>34580</v>
      </c>
      <c r="D51" s="792" t="s">
        <v>1080</v>
      </c>
      <c r="E51" s="1003" t="s">
        <v>1002</v>
      </c>
      <c r="F51" s="1030">
        <v>5036</v>
      </c>
      <c r="G51" s="1009">
        <v>1</v>
      </c>
      <c r="H51" s="407" t="s">
        <v>1311</v>
      </c>
      <c r="I51" s="1022"/>
      <c r="J51" s="1019"/>
      <c r="K51" s="394">
        <v>469</v>
      </c>
      <c r="L51" s="712">
        <v>34682</v>
      </c>
      <c r="M51" s="395" t="s">
        <v>1034</v>
      </c>
      <c r="N51" s="1016"/>
      <c r="O51" s="1006"/>
      <c r="P51" s="1025"/>
      <c r="Q51" s="388"/>
      <c r="Y51" s="389"/>
      <c r="Z51" s="390"/>
    </row>
    <row r="52" spans="1:26" ht="30.75" customHeight="1" x14ac:dyDescent="0.25">
      <c r="A52" s="1000">
        <v>31</v>
      </c>
      <c r="B52" s="419">
        <v>420</v>
      </c>
      <c r="C52" s="791">
        <v>32149</v>
      </c>
      <c r="D52" s="792" t="s">
        <v>1079</v>
      </c>
      <c r="E52" s="1003" t="s">
        <v>1002</v>
      </c>
      <c r="F52" s="1030">
        <v>5036</v>
      </c>
      <c r="G52" s="1009">
        <v>1</v>
      </c>
      <c r="H52" s="407" t="s">
        <v>1311</v>
      </c>
      <c r="I52" s="1022"/>
      <c r="J52" s="1019"/>
      <c r="K52" s="394">
        <v>484</v>
      </c>
      <c r="L52" s="712">
        <v>32541</v>
      </c>
      <c r="M52" s="395" t="s">
        <v>1048</v>
      </c>
      <c r="N52" s="1016"/>
      <c r="O52" s="1006"/>
      <c r="P52" s="1025"/>
      <c r="Q52" s="388"/>
      <c r="Y52" s="389"/>
      <c r="Z52" s="390"/>
    </row>
    <row r="53" spans="1:26" ht="33" customHeight="1" x14ac:dyDescent="0.25">
      <c r="A53" s="1001">
        <v>32</v>
      </c>
      <c r="B53" s="544">
        <v>422</v>
      </c>
      <c r="C53" s="793">
        <v>35164</v>
      </c>
      <c r="D53" s="794" t="s">
        <v>1081</v>
      </c>
      <c r="E53" s="1004" t="s">
        <v>1002</v>
      </c>
      <c r="F53" s="1031">
        <v>5036</v>
      </c>
      <c r="G53" s="1010">
        <v>1</v>
      </c>
      <c r="H53" s="407" t="s">
        <v>1311</v>
      </c>
      <c r="I53" s="1022"/>
      <c r="J53" s="1019"/>
      <c r="K53" s="394">
        <v>473</v>
      </c>
      <c r="L53" s="712">
        <v>31732</v>
      </c>
      <c r="M53" s="395" t="s">
        <v>1038</v>
      </c>
      <c r="N53" s="1016"/>
      <c r="O53" s="1006"/>
      <c r="P53" s="1025"/>
      <c r="Q53" s="388"/>
      <c r="Y53" s="389"/>
      <c r="Z53" s="390"/>
    </row>
    <row r="54" spans="1:26" ht="30" hidden="1" customHeight="1" x14ac:dyDescent="0.25">
      <c r="A54" s="804"/>
      <c r="B54" s="808"/>
      <c r="C54" s="809"/>
      <c r="D54" s="810"/>
      <c r="E54" s="770"/>
      <c r="F54" s="768"/>
      <c r="G54" s="769"/>
      <c r="H54" s="407" t="s">
        <v>1311</v>
      </c>
      <c r="I54" s="1022"/>
      <c r="J54" s="1019"/>
      <c r="K54" s="543">
        <v>483</v>
      </c>
      <c r="L54" s="712">
        <v>34741</v>
      </c>
      <c r="M54" s="395" t="s">
        <v>1047</v>
      </c>
      <c r="N54" s="1016"/>
      <c r="O54" s="1006"/>
      <c r="P54" s="1025"/>
      <c r="Q54" s="388"/>
      <c r="Y54" s="389"/>
      <c r="Z54" s="390"/>
    </row>
    <row r="55" spans="1:26" ht="30" hidden="1" customHeight="1" x14ac:dyDescent="0.25">
      <c r="A55" s="811"/>
      <c r="B55" s="812"/>
      <c r="C55" s="813"/>
      <c r="D55" s="814"/>
      <c r="E55" s="815"/>
      <c r="F55" s="816"/>
      <c r="G55" s="817"/>
      <c r="H55" s="407" t="s">
        <v>1311</v>
      </c>
      <c r="I55" s="1023"/>
      <c r="J55" s="1020"/>
      <c r="K55" s="543">
        <v>476</v>
      </c>
      <c r="L55" s="712">
        <v>29750</v>
      </c>
      <c r="M55" s="395" t="s">
        <v>1041</v>
      </c>
      <c r="N55" s="1017"/>
      <c r="O55" s="1007"/>
      <c r="P55" s="1026"/>
      <c r="Q55" s="388"/>
      <c r="Y55" s="389"/>
      <c r="Z55" s="390"/>
    </row>
    <row r="56" spans="1:26" ht="23.25" hidden="1" customHeight="1" x14ac:dyDescent="0.25">
      <c r="A56" s="999">
        <v>9</v>
      </c>
      <c r="B56" s="409" t="s">
        <v>1312</v>
      </c>
      <c r="C56" s="410" t="s">
        <v>1312</v>
      </c>
      <c r="D56" s="411" t="s">
        <v>1312</v>
      </c>
      <c r="E56" s="1041" t="s">
        <v>1312</v>
      </c>
      <c r="F56" s="1044" t="s">
        <v>1311</v>
      </c>
      <c r="G56" s="1047"/>
      <c r="H56" s="407" t="s">
        <v>1311</v>
      </c>
      <c r="I56" s="397" t="s">
        <v>16</v>
      </c>
      <c r="J56" s="398"/>
      <c r="K56" s="398"/>
      <c r="L56" s="398"/>
      <c r="M56" s="398"/>
      <c r="N56" s="398"/>
      <c r="O56" s="398"/>
      <c r="P56" s="399"/>
      <c r="Q56" s="388"/>
      <c r="Y56" s="389"/>
      <c r="Z56" s="390"/>
    </row>
    <row r="57" spans="1:26" ht="23.25" hidden="1" customHeight="1" thickBot="1" x14ac:dyDescent="0.3">
      <c r="A57" s="1000">
        <v>34</v>
      </c>
      <c r="B57" s="412" t="s">
        <v>1312</v>
      </c>
      <c r="C57" s="413" t="s">
        <v>1312</v>
      </c>
      <c r="D57" s="414" t="s">
        <v>1312</v>
      </c>
      <c r="E57" s="1042" t="e">
        <v>#N/A</v>
      </c>
      <c r="F57" s="1045" t="s">
        <v>1311</v>
      </c>
      <c r="G57" s="1048"/>
      <c r="H57" s="407" t="s">
        <v>1311</v>
      </c>
      <c r="I57" s="51" t="s">
        <v>11</v>
      </c>
      <c r="J57" s="48" t="s">
        <v>101</v>
      </c>
      <c r="K57" s="48" t="s">
        <v>100</v>
      </c>
      <c r="L57" s="49" t="s">
        <v>12</v>
      </c>
      <c r="M57" s="50" t="s">
        <v>13</v>
      </c>
      <c r="N57" s="50" t="s">
        <v>938</v>
      </c>
      <c r="O57" s="400" t="s">
        <v>913</v>
      </c>
      <c r="P57" s="48" t="s">
        <v>27</v>
      </c>
      <c r="Q57" s="388"/>
      <c r="Y57" s="389"/>
      <c r="Z57" s="390"/>
    </row>
    <row r="58" spans="1:26" ht="23.25" hidden="1" customHeight="1" thickTop="1" x14ac:dyDescent="0.25">
      <c r="A58" s="1000">
        <v>35</v>
      </c>
      <c r="B58" s="412" t="s">
        <v>1312</v>
      </c>
      <c r="C58" s="413" t="s">
        <v>1312</v>
      </c>
      <c r="D58" s="414" t="s">
        <v>1312</v>
      </c>
      <c r="E58" s="1042" t="e">
        <v>#N/A</v>
      </c>
      <c r="F58" s="1045" t="s">
        <v>1311</v>
      </c>
      <c r="G58" s="1048"/>
      <c r="H58" s="407" t="s">
        <v>1311</v>
      </c>
      <c r="I58" s="1050">
        <v>1</v>
      </c>
      <c r="J58" s="1027" t="s">
        <v>922</v>
      </c>
      <c r="K58" s="401" t="s">
        <v>1311</v>
      </c>
      <c r="L58" s="402" t="s">
        <v>1311</v>
      </c>
      <c r="M58" s="401" t="s">
        <v>1311</v>
      </c>
      <c r="N58" s="1032" t="s">
        <v>1312</v>
      </c>
      <c r="O58" s="1035"/>
      <c r="P58" s="1038"/>
      <c r="Q58" s="388">
        <v>0</v>
      </c>
      <c r="R58" s="408"/>
      <c r="Y58" s="389"/>
      <c r="Z58" s="390"/>
    </row>
    <row r="59" spans="1:26" ht="23.25" hidden="1" customHeight="1" x14ac:dyDescent="0.25">
      <c r="A59" s="1001">
        <v>36</v>
      </c>
      <c r="B59" s="415" t="s">
        <v>1312</v>
      </c>
      <c r="C59" s="416" t="s">
        <v>1312</v>
      </c>
      <c r="D59" s="417" t="s">
        <v>1312</v>
      </c>
      <c r="E59" s="1043" t="e">
        <v>#N/A</v>
      </c>
      <c r="F59" s="1046" t="s">
        <v>1311</v>
      </c>
      <c r="G59" s="1049"/>
      <c r="H59" s="407" t="s">
        <v>1311</v>
      </c>
      <c r="I59" s="1051">
        <v>26</v>
      </c>
      <c r="J59" s="1019"/>
      <c r="K59" s="401" t="s">
        <v>1311</v>
      </c>
      <c r="L59" s="402" t="s">
        <v>1311</v>
      </c>
      <c r="M59" s="401" t="s">
        <v>1311</v>
      </c>
      <c r="N59" s="1033"/>
      <c r="O59" s="1036"/>
      <c r="P59" s="1039"/>
      <c r="Q59" s="388"/>
      <c r="Y59" s="389"/>
      <c r="Z59" s="390"/>
    </row>
    <row r="60" spans="1:26" ht="23.25" hidden="1" customHeight="1" x14ac:dyDescent="0.25">
      <c r="A60" s="999">
        <v>10</v>
      </c>
      <c r="B60" s="409" t="s">
        <v>1312</v>
      </c>
      <c r="C60" s="410" t="s">
        <v>1312</v>
      </c>
      <c r="D60" s="411" t="s">
        <v>1312</v>
      </c>
      <c r="E60" s="1041" t="s">
        <v>1312</v>
      </c>
      <c r="F60" s="1044" t="s">
        <v>1311</v>
      </c>
      <c r="G60" s="1047"/>
      <c r="H60" s="407" t="s">
        <v>1311</v>
      </c>
      <c r="I60" s="1051">
        <v>27</v>
      </c>
      <c r="J60" s="1019"/>
      <c r="K60" s="401" t="s">
        <v>1311</v>
      </c>
      <c r="L60" s="402" t="s">
        <v>1311</v>
      </c>
      <c r="M60" s="401" t="s">
        <v>1311</v>
      </c>
      <c r="N60" s="1033"/>
      <c r="O60" s="1036"/>
      <c r="P60" s="1039"/>
      <c r="Q60" s="388"/>
      <c r="Y60" s="389"/>
      <c r="Z60" s="390"/>
    </row>
    <row r="61" spans="1:26" ht="23.25" hidden="1" customHeight="1" thickBot="1" x14ac:dyDescent="0.3">
      <c r="A61" s="1000">
        <v>38</v>
      </c>
      <c r="B61" s="412" t="s">
        <v>1312</v>
      </c>
      <c r="C61" s="413" t="s">
        <v>1312</v>
      </c>
      <c r="D61" s="414" t="s">
        <v>1312</v>
      </c>
      <c r="E61" s="1042" t="e">
        <v>#N/A</v>
      </c>
      <c r="F61" s="1045" t="s">
        <v>1311</v>
      </c>
      <c r="G61" s="1048"/>
      <c r="H61" s="407" t="s">
        <v>1311</v>
      </c>
      <c r="I61" s="1052">
        <v>28</v>
      </c>
      <c r="J61" s="1020"/>
      <c r="K61" s="401" t="s">
        <v>1311</v>
      </c>
      <c r="L61" s="402" t="s">
        <v>1311</v>
      </c>
      <c r="M61" s="401" t="s">
        <v>1311</v>
      </c>
      <c r="N61" s="1034"/>
      <c r="O61" s="1037"/>
      <c r="P61" s="1040"/>
      <c r="Q61" s="388"/>
      <c r="Y61" s="389"/>
      <c r="Z61" s="390"/>
    </row>
    <row r="62" spans="1:26" ht="23.25" hidden="1" customHeight="1" thickTop="1" x14ac:dyDescent="0.25">
      <c r="A62" s="1000">
        <v>39</v>
      </c>
      <c r="B62" s="412" t="s">
        <v>1312</v>
      </c>
      <c r="C62" s="413" t="s">
        <v>1312</v>
      </c>
      <c r="D62" s="414" t="s">
        <v>1312</v>
      </c>
      <c r="E62" s="1042" t="e">
        <v>#N/A</v>
      </c>
      <c r="F62" s="1045" t="s">
        <v>1311</v>
      </c>
      <c r="G62" s="1048"/>
      <c r="H62" s="407" t="s">
        <v>1311</v>
      </c>
      <c r="I62" s="1050">
        <v>2</v>
      </c>
      <c r="J62" s="1027" t="s">
        <v>923</v>
      </c>
      <c r="K62" s="401" t="s">
        <v>1311</v>
      </c>
      <c r="L62" s="402" t="s">
        <v>1311</v>
      </c>
      <c r="M62" s="401" t="s">
        <v>1311</v>
      </c>
      <c r="N62" s="1032" t="s">
        <v>1312</v>
      </c>
      <c r="O62" s="1035"/>
      <c r="P62" s="1038"/>
      <c r="Q62" s="388">
        <v>0</v>
      </c>
      <c r="R62" s="408"/>
      <c r="Y62" s="389"/>
      <c r="Z62" s="390"/>
    </row>
    <row r="63" spans="1:26" ht="23.25" hidden="1" customHeight="1" x14ac:dyDescent="0.25">
      <c r="A63" s="1001">
        <v>40</v>
      </c>
      <c r="B63" s="415" t="s">
        <v>1312</v>
      </c>
      <c r="C63" s="416" t="s">
        <v>1312</v>
      </c>
      <c r="D63" s="417" t="s">
        <v>1312</v>
      </c>
      <c r="E63" s="1043" t="e">
        <v>#N/A</v>
      </c>
      <c r="F63" s="1046" t="s">
        <v>1311</v>
      </c>
      <c r="G63" s="1049"/>
      <c r="H63" s="407" t="s">
        <v>1311</v>
      </c>
      <c r="I63" s="1051">
        <v>30</v>
      </c>
      <c r="J63" s="1019"/>
      <c r="K63" s="401" t="s">
        <v>1311</v>
      </c>
      <c r="L63" s="402" t="s">
        <v>1311</v>
      </c>
      <c r="M63" s="401" t="s">
        <v>1311</v>
      </c>
      <c r="N63" s="1033"/>
      <c r="O63" s="1036"/>
      <c r="P63" s="1039"/>
      <c r="Q63" s="388"/>
      <c r="Y63" s="389"/>
      <c r="Z63" s="390"/>
    </row>
    <row r="64" spans="1:26" ht="23.25" hidden="1" customHeight="1" x14ac:dyDescent="0.25">
      <c r="A64" s="999">
        <v>11</v>
      </c>
      <c r="B64" s="409" t="s">
        <v>1312</v>
      </c>
      <c r="C64" s="410" t="s">
        <v>1312</v>
      </c>
      <c r="D64" s="411" t="s">
        <v>1312</v>
      </c>
      <c r="E64" s="1041" t="s">
        <v>1312</v>
      </c>
      <c r="F64" s="1044" t="s">
        <v>1311</v>
      </c>
      <c r="G64" s="1047"/>
      <c r="H64" s="407" t="s">
        <v>1311</v>
      </c>
      <c r="I64" s="1051">
        <v>31</v>
      </c>
      <c r="J64" s="1019"/>
      <c r="K64" s="401" t="s">
        <v>1311</v>
      </c>
      <c r="L64" s="402" t="s">
        <v>1311</v>
      </c>
      <c r="M64" s="401" t="s">
        <v>1311</v>
      </c>
      <c r="N64" s="1033"/>
      <c r="O64" s="1036"/>
      <c r="P64" s="1039"/>
      <c r="Q64" s="388"/>
      <c r="Y64" s="389"/>
      <c r="Z64" s="390"/>
    </row>
    <row r="65" spans="1:26" ht="23.25" hidden="1" customHeight="1" thickBot="1" x14ac:dyDescent="0.3">
      <c r="A65" s="1000">
        <v>42</v>
      </c>
      <c r="B65" s="412" t="s">
        <v>1312</v>
      </c>
      <c r="C65" s="413" t="s">
        <v>1312</v>
      </c>
      <c r="D65" s="414" t="s">
        <v>1312</v>
      </c>
      <c r="E65" s="1042" t="e">
        <v>#N/A</v>
      </c>
      <c r="F65" s="1045" t="s">
        <v>1311</v>
      </c>
      <c r="G65" s="1048"/>
      <c r="H65" s="407" t="s">
        <v>1311</v>
      </c>
      <c r="I65" s="1052">
        <v>32</v>
      </c>
      <c r="J65" s="1020"/>
      <c r="K65" s="401" t="s">
        <v>1311</v>
      </c>
      <c r="L65" s="402" t="s">
        <v>1311</v>
      </c>
      <c r="M65" s="401" t="s">
        <v>1311</v>
      </c>
      <c r="N65" s="1034"/>
      <c r="O65" s="1037"/>
      <c r="P65" s="1040"/>
      <c r="Q65" s="388"/>
      <c r="Y65" s="389"/>
      <c r="Z65" s="390"/>
    </row>
    <row r="66" spans="1:26" ht="23.25" hidden="1" customHeight="1" thickTop="1" x14ac:dyDescent="0.25">
      <c r="A66" s="1000">
        <v>43</v>
      </c>
      <c r="B66" s="412" t="s">
        <v>1312</v>
      </c>
      <c r="C66" s="413" t="s">
        <v>1312</v>
      </c>
      <c r="D66" s="414" t="s">
        <v>1312</v>
      </c>
      <c r="E66" s="1042" t="e">
        <v>#N/A</v>
      </c>
      <c r="F66" s="1045" t="s">
        <v>1311</v>
      </c>
      <c r="G66" s="1048"/>
      <c r="H66" s="407" t="s">
        <v>1311</v>
      </c>
      <c r="I66" s="1050">
        <v>3</v>
      </c>
      <c r="J66" s="1027" t="s">
        <v>924</v>
      </c>
      <c r="K66" s="401" t="s">
        <v>1311</v>
      </c>
      <c r="L66" s="402" t="s">
        <v>1311</v>
      </c>
      <c r="M66" s="401" t="s">
        <v>1311</v>
      </c>
      <c r="N66" s="1032" t="s">
        <v>1312</v>
      </c>
      <c r="O66" s="1035"/>
      <c r="P66" s="1038"/>
      <c r="Q66" s="388">
        <v>0</v>
      </c>
      <c r="R66" s="408"/>
      <c r="Y66" s="389"/>
      <c r="Z66" s="390"/>
    </row>
    <row r="67" spans="1:26" ht="23.25" hidden="1" customHeight="1" x14ac:dyDescent="0.25">
      <c r="A67" s="1001">
        <v>44</v>
      </c>
      <c r="B67" s="415" t="s">
        <v>1312</v>
      </c>
      <c r="C67" s="416" t="s">
        <v>1312</v>
      </c>
      <c r="D67" s="417" t="s">
        <v>1312</v>
      </c>
      <c r="E67" s="1043" t="e">
        <v>#N/A</v>
      </c>
      <c r="F67" s="1046" t="s">
        <v>1311</v>
      </c>
      <c r="G67" s="1049"/>
      <c r="H67" s="407" t="s">
        <v>1311</v>
      </c>
      <c r="I67" s="1051">
        <v>34</v>
      </c>
      <c r="J67" s="1019"/>
      <c r="K67" s="401" t="s">
        <v>1311</v>
      </c>
      <c r="L67" s="402" t="s">
        <v>1311</v>
      </c>
      <c r="M67" s="401" t="s">
        <v>1311</v>
      </c>
      <c r="N67" s="1033"/>
      <c r="O67" s="1036"/>
      <c r="P67" s="1039"/>
      <c r="Q67" s="388"/>
      <c r="Y67" s="389"/>
      <c r="Z67" s="390"/>
    </row>
    <row r="68" spans="1:26" ht="23.25" hidden="1" customHeight="1" x14ac:dyDescent="0.25">
      <c r="A68" s="999">
        <v>12</v>
      </c>
      <c r="B68" s="409" t="s">
        <v>1312</v>
      </c>
      <c r="C68" s="410" t="s">
        <v>1312</v>
      </c>
      <c r="D68" s="411" t="s">
        <v>1312</v>
      </c>
      <c r="E68" s="1041" t="s">
        <v>1312</v>
      </c>
      <c r="F68" s="1044" t="s">
        <v>1311</v>
      </c>
      <c r="G68" s="1047"/>
      <c r="H68" s="407" t="s">
        <v>1311</v>
      </c>
      <c r="I68" s="1051">
        <v>35</v>
      </c>
      <c r="J68" s="1019"/>
      <c r="K68" s="401" t="s">
        <v>1311</v>
      </c>
      <c r="L68" s="402" t="s">
        <v>1311</v>
      </c>
      <c r="M68" s="401" t="s">
        <v>1311</v>
      </c>
      <c r="N68" s="1033"/>
      <c r="O68" s="1036"/>
      <c r="P68" s="1039"/>
      <c r="Q68" s="388"/>
      <c r="Y68" s="389"/>
      <c r="Z68" s="390"/>
    </row>
    <row r="69" spans="1:26" ht="23.25" hidden="1" customHeight="1" thickBot="1" x14ac:dyDescent="0.3">
      <c r="A69" s="1000">
        <v>46</v>
      </c>
      <c r="B69" s="412" t="s">
        <v>1312</v>
      </c>
      <c r="C69" s="413" t="s">
        <v>1312</v>
      </c>
      <c r="D69" s="414" t="s">
        <v>1312</v>
      </c>
      <c r="E69" s="1042" t="e">
        <v>#N/A</v>
      </c>
      <c r="F69" s="1045" t="s">
        <v>1311</v>
      </c>
      <c r="G69" s="1048"/>
      <c r="H69" s="407" t="s">
        <v>1311</v>
      </c>
      <c r="I69" s="1052">
        <v>36</v>
      </c>
      <c r="J69" s="1020"/>
      <c r="K69" s="401" t="s">
        <v>1311</v>
      </c>
      <c r="L69" s="402" t="s">
        <v>1311</v>
      </c>
      <c r="M69" s="401" t="s">
        <v>1311</v>
      </c>
      <c r="N69" s="1034"/>
      <c r="O69" s="1037"/>
      <c r="P69" s="1040"/>
      <c r="Q69" s="388"/>
      <c r="Y69" s="389"/>
      <c r="Z69" s="390"/>
    </row>
    <row r="70" spans="1:26" ht="23.25" hidden="1" customHeight="1" thickTop="1" x14ac:dyDescent="0.25">
      <c r="A70" s="1000">
        <v>47</v>
      </c>
      <c r="B70" s="412" t="s">
        <v>1312</v>
      </c>
      <c r="C70" s="413" t="s">
        <v>1312</v>
      </c>
      <c r="D70" s="414" t="s">
        <v>1312</v>
      </c>
      <c r="E70" s="1042" t="e">
        <v>#N/A</v>
      </c>
      <c r="F70" s="1045" t="s">
        <v>1311</v>
      </c>
      <c r="G70" s="1048"/>
      <c r="H70" s="407" t="s">
        <v>1311</v>
      </c>
      <c r="I70" s="1050">
        <v>4</v>
      </c>
      <c r="J70" s="1027" t="s">
        <v>925</v>
      </c>
      <c r="K70" s="401" t="s">
        <v>1311</v>
      </c>
      <c r="L70" s="402" t="s">
        <v>1311</v>
      </c>
      <c r="M70" s="401" t="s">
        <v>1311</v>
      </c>
      <c r="N70" s="1032" t="s">
        <v>1312</v>
      </c>
      <c r="O70" s="1035"/>
      <c r="P70" s="1038"/>
      <c r="Q70" s="388">
        <v>0</v>
      </c>
      <c r="R70" s="408"/>
      <c r="Y70" s="389"/>
      <c r="Z70" s="390"/>
    </row>
    <row r="71" spans="1:26" ht="23.25" hidden="1" customHeight="1" x14ac:dyDescent="0.25">
      <c r="A71" s="1001">
        <v>48</v>
      </c>
      <c r="B71" s="415" t="s">
        <v>1312</v>
      </c>
      <c r="C71" s="416" t="s">
        <v>1312</v>
      </c>
      <c r="D71" s="417" t="s">
        <v>1312</v>
      </c>
      <c r="E71" s="1043" t="e">
        <v>#N/A</v>
      </c>
      <c r="F71" s="1046" t="s">
        <v>1311</v>
      </c>
      <c r="G71" s="1049"/>
      <c r="H71" s="407" t="s">
        <v>1311</v>
      </c>
      <c r="I71" s="1051">
        <v>38</v>
      </c>
      <c r="J71" s="1019"/>
      <c r="K71" s="401" t="s">
        <v>1311</v>
      </c>
      <c r="L71" s="402" t="s">
        <v>1311</v>
      </c>
      <c r="M71" s="401" t="s">
        <v>1311</v>
      </c>
      <c r="N71" s="1033"/>
      <c r="O71" s="1036"/>
      <c r="P71" s="1039"/>
      <c r="Q71" s="388"/>
      <c r="Y71" s="389"/>
      <c r="Z71" s="390"/>
    </row>
    <row r="72" spans="1:26" ht="23.25" hidden="1" customHeight="1" x14ac:dyDescent="0.25">
      <c r="A72" s="999">
        <v>13</v>
      </c>
      <c r="B72" s="409" t="s">
        <v>1312</v>
      </c>
      <c r="C72" s="410" t="s">
        <v>1312</v>
      </c>
      <c r="D72" s="411" t="s">
        <v>1312</v>
      </c>
      <c r="E72" s="1041" t="s">
        <v>1312</v>
      </c>
      <c r="F72" s="1044" t="s">
        <v>1311</v>
      </c>
      <c r="G72" s="1047"/>
      <c r="H72" s="407" t="s">
        <v>1311</v>
      </c>
      <c r="I72" s="1051">
        <v>39</v>
      </c>
      <c r="J72" s="1019"/>
      <c r="K72" s="401" t="s">
        <v>1311</v>
      </c>
      <c r="L72" s="402" t="s">
        <v>1311</v>
      </c>
      <c r="M72" s="401" t="s">
        <v>1311</v>
      </c>
      <c r="N72" s="1033"/>
      <c r="O72" s="1036"/>
      <c r="P72" s="1039"/>
      <c r="Q72" s="388"/>
      <c r="Y72" s="389"/>
      <c r="Z72" s="390"/>
    </row>
    <row r="73" spans="1:26" ht="23.25" hidden="1" customHeight="1" thickBot="1" x14ac:dyDescent="0.3">
      <c r="A73" s="1000">
        <v>50</v>
      </c>
      <c r="B73" s="412" t="s">
        <v>1312</v>
      </c>
      <c r="C73" s="413" t="s">
        <v>1312</v>
      </c>
      <c r="D73" s="414" t="s">
        <v>1312</v>
      </c>
      <c r="E73" s="1042" t="e">
        <v>#N/A</v>
      </c>
      <c r="F73" s="1045" t="s">
        <v>1311</v>
      </c>
      <c r="G73" s="1048"/>
      <c r="H73" s="407" t="s">
        <v>1311</v>
      </c>
      <c r="I73" s="1052">
        <v>40</v>
      </c>
      <c r="J73" s="1020"/>
      <c r="K73" s="401" t="s">
        <v>1311</v>
      </c>
      <c r="L73" s="402" t="s">
        <v>1311</v>
      </c>
      <c r="M73" s="401" t="s">
        <v>1311</v>
      </c>
      <c r="N73" s="1034"/>
      <c r="O73" s="1037"/>
      <c r="P73" s="1040"/>
      <c r="Q73" s="388"/>
      <c r="Y73" s="389"/>
      <c r="Z73" s="390"/>
    </row>
    <row r="74" spans="1:26" ht="23.25" hidden="1" customHeight="1" thickTop="1" x14ac:dyDescent="0.25">
      <c r="A74" s="1000">
        <v>51</v>
      </c>
      <c r="B74" s="412" t="s">
        <v>1312</v>
      </c>
      <c r="C74" s="413" t="s">
        <v>1312</v>
      </c>
      <c r="D74" s="414" t="s">
        <v>1312</v>
      </c>
      <c r="E74" s="1042" t="e">
        <v>#N/A</v>
      </c>
      <c r="F74" s="1045" t="s">
        <v>1311</v>
      </c>
      <c r="G74" s="1048"/>
      <c r="H74" s="407" t="s">
        <v>1311</v>
      </c>
      <c r="I74" s="1050">
        <v>5</v>
      </c>
      <c r="J74" s="1027" t="s">
        <v>926</v>
      </c>
      <c r="K74" s="401" t="s">
        <v>1311</v>
      </c>
      <c r="L74" s="402" t="s">
        <v>1311</v>
      </c>
      <c r="M74" s="401" t="s">
        <v>1311</v>
      </c>
      <c r="N74" s="1032" t="s">
        <v>1312</v>
      </c>
      <c r="O74" s="1035"/>
      <c r="P74" s="1038"/>
      <c r="Q74" s="388">
        <v>0</v>
      </c>
      <c r="R74" s="408"/>
      <c r="Y74" s="389"/>
      <c r="Z74" s="390"/>
    </row>
    <row r="75" spans="1:26" ht="23.25" hidden="1" customHeight="1" x14ac:dyDescent="0.25">
      <c r="A75" s="1001">
        <v>52</v>
      </c>
      <c r="B75" s="415" t="s">
        <v>1312</v>
      </c>
      <c r="C75" s="416" t="s">
        <v>1312</v>
      </c>
      <c r="D75" s="417" t="s">
        <v>1312</v>
      </c>
      <c r="E75" s="1043" t="e">
        <v>#N/A</v>
      </c>
      <c r="F75" s="1046" t="s">
        <v>1311</v>
      </c>
      <c r="G75" s="1049"/>
      <c r="H75" s="407" t="s">
        <v>1311</v>
      </c>
      <c r="I75" s="1051">
        <v>42</v>
      </c>
      <c r="J75" s="1019"/>
      <c r="K75" s="401" t="s">
        <v>1311</v>
      </c>
      <c r="L75" s="402" t="s">
        <v>1311</v>
      </c>
      <c r="M75" s="401" t="s">
        <v>1311</v>
      </c>
      <c r="N75" s="1033"/>
      <c r="O75" s="1036"/>
      <c r="P75" s="1039"/>
      <c r="Q75" s="388"/>
      <c r="Y75" s="389"/>
      <c r="Z75" s="390"/>
    </row>
    <row r="76" spans="1:26" ht="23.25" hidden="1" customHeight="1" x14ac:dyDescent="0.25">
      <c r="A76" s="999">
        <v>14</v>
      </c>
      <c r="B76" s="409" t="s">
        <v>1312</v>
      </c>
      <c r="C76" s="410" t="s">
        <v>1312</v>
      </c>
      <c r="D76" s="411" t="s">
        <v>1312</v>
      </c>
      <c r="E76" s="1041" t="s">
        <v>1312</v>
      </c>
      <c r="F76" s="1044" t="s">
        <v>1311</v>
      </c>
      <c r="G76" s="1047"/>
      <c r="H76" s="407" t="s">
        <v>1311</v>
      </c>
      <c r="I76" s="1051">
        <v>43</v>
      </c>
      <c r="J76" s="1019"/>
      <c r="K76" s="401" t="s">
        <v>1311</v>
      </c>
      <c r="L76" s="402" t="s">
        <v>1311</v>
      </c>
      <c r="M76" s="401" t="s">
        <v>1311</v>
      </c>
      <c r="N76" s="1033"/>
      <c r="O76" s="1036"/>
      <c r="P76" s="1039"/>
      <c r="Q76" s="388"/>
      <c r="Y76" s="389"/>
      <c r="Z76" s="390"/>
    </row>
    <row r="77" spans="1:26" ht="23.25" hidden="1" customHeight="1" thickBot="1" x14ac:dyDescent="0.3">
      <c r="A77" s="1000">
        <v>54</v>
      </c>
      <c r="B77" s="412" t="s">
        <v>1312</v>
      </c>
      <c r="C77" s="413" t="s">
        <v>1312</v>
      </c>
      <c r="D77" s="414" t="s">
        <v>1312</v>
      </c>
      <c r="E77" s="1042" t="e">
        <v>#N/A</v>
      </c>
      <c r="F77" s="1045" t="s">
        <v>1311</v>
      </c>
      <c r="G77" s="1048"/>
      <c r="H77" s="407" t="s">
        <v>1311</v>
      </c>
      <c r="I77" s="1052">
        <v>44</v>
      </c>
      <c r="J77" s="1020"/>
      <c r="K77" s="401" t="s">
        <v>1311</v>
      </c>
      <c r="L77" s="402" t="s">
        <v>1311</v>
      </c>
      <c r="M77" s="401" t="s">
        <v>1311</v>
      </c>
      <c r="N77" s="1034"/>
      <c r="O77" s="1037"/>
      <c r="P77" s="1040"/>
      <c r="Q77" s="388"/>
      <c r="Y77" s="389"/>
      <c r="Z77" s="390"/>
    </row>
    <row r="78" spans="1:26" ht="23.25" hidden="1" customHeight="1" thickTop="1" x14ac:dyDescent="0.25">
      <c r="A78" s="1000">
        <v>55</v>
      </c>
      <c r="B78" s="412" t="s">
        <v>1312</v>
      </c>
      <c r="C78" s="413" t="s">
        <v>1312</v>
      </c>
      <c r="D78" s="414" t="s">
        <v>1312</v>
      </c>
      <c r="E78" s="1042" t="e">
        <v>#N/A</v>
      </c>
      <c r="F78" s="1045" t="s">
        <v>1311</v>
      </c>
      <c r="G78" s="1048"/>
      <c r="H78" s="407" t="s">
        <v>1311</v>
      </c>
      <c r="I78" s="1050">
        <v>6</v>
      </c>
      <c r="J78" s="1027" t="s">
        <v>927</v>
      </c>
      <c r="K78" s="401" t="s">
        <v>1311</v>
      </c>
      <c r="L78" s="402" t="s">
        <v>1311</v>
      </c>
      <c r="M78" s="401" t="s">
        <v>1311</v>
      </c>
      <c r="N78" s="1032" t="s">
        <v>1312</v>
      </c>
      <c r="O78" s="1035"/>
      <c r="P78" s="1038"/>
      <c r="Q78" s="388">
        <v>0</v>
      </c>
      <c r="R78" s="408"/>
      <c r="Y78" s="389"/>
      <c r="Z78" s="390"/>
    </row>
    <row r="79" spans="1:26" ht="23.25" hidden="1" customHeight="1" x14ac:dyDescent="0.25">
      <c r="A79" s="1001">
        <v>56</v>
      </c>
      <c r="B79" s="415" t="s">
        <v>1312</v>
      </c>
      <c r="C79" s="416" t="s">
        <v>1312</v>
      </c>
      <c r="D79" s="417" t="s">
        <v>1312</v>
      </c>
      <c r="E79" s="1043" t="e">
        <v>#N/A</v>
      </c>
      <c r="F79" s="1046" t="s">
        <v>1311</v>
      </c>
      <c r="G79" s="1049"/>
      <c r="H79" s="407" t="s">
        <v>1311</v>
      </c>
      <c r="I79" s="1051">
        <v>46</v>
      </c>
      <c r="J79" s="1019"/>
      <c r="K79" s="401" t="s">
        <v>1311</v>
      </c>
      <c r="L79" s="402" t="s">
        <v>1311</v>
      </c>
      <c r="M79" s="401" t="s">
        <v>1311</v>
      </c>
      <c r="N79" s="1033"/>
      <c r="O79" s="1036"/>
      <c r="P79" s="1039"/>
      <c r="Q79" s="388"/>
      <c r="Y79" s="389"/>
      <c r="Z79" s="390"/>
    </row>
    <row r="80" spans="1:26" ht="23.25" hidden="1" customHeight="1" x14ac:dyDescent="0.25">
      <c r="A80" s="999">
        <v>15</v>
      </c>
      <c r="B80" s="409" t="s">
        <v>1312</v>
      </c>
      <c r="C80" s="410" t="s">
        <v>1312</v>
      </c>
      <c r="D80" s="411" t="s">
        <v>1312</v>
      </c>
      <c r="E80" s="1041" t="s">
        <v>1312</v>
      </c>
      <c r="F80" s="1044" t="s">
        <v>1311</v>
      </c>
      <c r="G80" s="1047"/>
      <c r="H80" s="407" t="s">
        <v>1311</v>
      </c>
      <c r="I80" s="1051">
        <v>47</v>
      </c>
      <c r="J80" s="1019"/>
      <c r="K80" s="401" t="s">
        <v>1311</v>
      </c>
      <c r="L80" s="402" t="s">
        <v>1311</v>
      </c>
      <c r="M80" s="401" t="s">
        <v>1311</v>
      </c>
      <c r="N80" s="1033"/>
      <c r="O80" s="1036"/>
      <c r="P80" s="1039"/>
      <c r="Q80" s="388"/>
      <c r="Y80" s="389"/>
      <c r="Z80" s="390"/>
    </row>
    <row r="81" spans="1:26" ht="23.25" hidden="1" customHeight="1" thickBot="1" x14ac:dyDescent="0.3">
      <c r="A81" s="1000">
        <v>58</v>
      </c>
      <c r="B81" s="412" t="s">
        <v>1312</v>
      </c>
      <c r="C81" s="413" t="s">
        <v>1312</v>
      </c>
      <c r="D81" s="414" t="s">
        <v>1312</v>
      </c>
      <c r="E81" s="1042" t="e">
        <v>#N/A</v>
      </c>
      <c r="F81" s="1045" t="s">
        <v>1311</v>
      </c>
      <c r="G81" s="1048"/>
      <c r="H81" s="407" t="s">
        <v>1311</v>
      </c>
      <c r="I81" s="1052">
        <v>48</v>
      </c>
      <c r="J81" s="1020"/>
      <c r="K81" s="401" t="s">
        <v>1311</v>
      </c>
      <c r="L81" s="402" t="s">
        <v>1311</v>
      </c>
      <c r="M81" s="401" t="s">
        <v>1311</v>
      </c>
      <c r="N81" s="1034"/>
      <c r="O81" s="1037"/>
      <c r="P81" s="1040"/>
      <c r="Q81" s="388"/>
      <c r="Y81" s="389"/>
      <c r="Z81" s="390"/>
    </row>
    <row r="82" spans="1:26" ht="23.25" hidden="1" customHeight="1" thickTop="1" x14ac:dyDescent="0.25">
      <c r="A82" s="1000">
        <v>59</v>
      </c>
      <c r="B82" s="412" t="s">
        <v>1312</v>
      </c>
      <c r="C82" s="413" t="s">
        <v>1312</v>
      </c>
      <c r="D82" s="414" t="s">
        <v>1312</v>
      </c>
      <c r="E82" s="1042" t="e">
        <v>#N/A</v>
      </c>
      <c r="F82" s="1045" t="s">
        <v>1311</v>
      </c>
      <c r="G82" s="1048"/>
      <c r="H82" s="407" t="s">
        <v>1311</v>
      </c>
      <c r="I82" s="1050">
        <v>7</v>
      </c>
      <c r="J82" s="1027" t="s">
        <v>928</v>
      </c>
      <c r="K82" s="401" t="s">
        <v>1311</v>
      </c>
      <c r="L82" s="402" t="s">
        <v>1311</v>
      </c>
      <c r="M82" s="401" t="s">
        <v>1311</v>
      </c>
      <c r="N82" s="1032" t="s">
        <v>1312</v>
      </c>
      <c r="O82" s="1035"/>
      <c r="P82" s="1038"/>
      <c r="Q82" s="388">
        <v>0</v>
      </c>
      <c r="R82" s="408"/>
      <c r="Y82" s="389"/>
      <c r="Z82" s="390"/>
    </row>
    <row r="83" spans="1:26" ht="23.25" hidden="1" customHeight="1" x14ac:dyDescent="0.25">
      <c r="A83" s="1001">
        <v>60</v>
      </c>
      <c r="B83" s="415" t="s">
        <v>1312</v>
      </c>
      <c r="C83" s="416" t="s">
        <v>1312</v>
      </c>
      <c r="D83" s="417" t="s">
        <v>1312</v>
      </c>
      <c r="E83" s="1043" t="e">
        <v>#N/A</v>
      </c>
      <c r="F83" s="1046" t="s">
        <v>1311</v>
      </c>
      <c r="G83" s="1049"/>
      <c r="H83" s="407" t="s">
        <v>1311</v>
      </c>
      <c r="I83" s="1051">
        <v>50</v>
      </c>
      <c r="J83" s="1019"/>
      <c r="K83" s="401" t="s">
        <v>1311</v>
      </c>
      <c r="L83" s="402" t="s">
        <v>1311</v>
      </c>
      <c r="M83" s="401" t="s">
        <v>1311</v>
      </c>
      <c r="N83" s="1033"/>
      <c r="O83" s="1036"/>
      <c r="P83" s="1039"/>
      <c r="Q83" s="388"/>
      <c r="Y83" s="389"/>
      <c r="Z83" s="390"/>
    </row>
    <row r="84" spans="1:26" ht="23.25" hidden="1" customHeight="1" x14ac:dyDescent="0.25">
      <c r="A84" s="999">
        <v>16</v>
      </c>
      <c r="B84" s="409" t="s">
        <v>1312</v>
      </c>
      <c r="C84" s="410" t="s">
        <v>1312</v>
      </c>
      <c r="D84" s="411" t="s">
        <v>1312</v>
      </c>
      <c r="E84" s="1041" t="s">
        <v>1312</v>
      </c>
      <c r="F84" s="1044" t="s">
        <v>1311</v>
      </c>
      <c r="G84" s="1047"/>
      <c r="H84" s="407" t="s">
        <v>1311</v>
      </c>
      <c r="I84" s="1051">
        <v>51</v>
      </c>
      <c r="J84" s="1019"/>
      <c r="K84" s="401" t="s">
        <v>1311</v>
      </c>
      <c r="L84" s="402" t="s">
        <v>1311</v>
      </c>
      <c r="M84" s="401" t="s">
        <v>1311</v>
      </c>
      <c r="N84" s="1033"/>
      <c r="O84" s="1036"/>
      <c r="P84" s="1039"/>
      <c r="Q84" s="388"/>
      <c r="Y84" s="389"/>
      <c r="Z84" s="390"/>
    </row>
    <row r="85" spans="1:26" ht="23.25" hidden="1" customHeight="1" thickBot="1" x14ac:dyDescent="0.3">
      <c r="A85" s="1000">
        <v>62</v>
      </c>
      <c r="B85" s="412" t="s">
        <v>1312</v>
      </c>
      <c r="C85" s="413" t="s">
        <v>1312</v>
      </c>
      <c r="D85" s="414" t="s">
        <v>1312</v>
      </c>
      <c r="E85" s="1042" t="e">
        <v>#N/A</v>
      </c>
      <c r="F85" s="1045" t="s">
        <v>1311</v>
      </c>
      <c r="G85" s="1048"/>
      <c r="H85" s="407" t="s">
        <v>1311</v>
      </c>
      <c r="I85" s="1052">
        <v>52</v>
      </c>
      <c r="J85" s="1020"/>
      <c r="K85" s="401" t="s">
        <v>1311</v>
      </c>
      <c r="L85" s="402" t="s">
        <v>1311</v>
      </c>
      <c r="M85" s="401" t="s">
        <v>1311</v>
      </c>
      <c r="N85" s="1034"/>
      <c r="O85" s="1037"/>
      <c r="P85" s="1040"/>
      <c r="Q85" s="388"/>
      <c r="Y85" s="389"/>
      <c r="Z85" s="390"/>
    </row>
    <row r="86" spans="1:26" ht="23.25" hidden="1" customHeight="1" thickTop="1" x14ac:dyDescent="0.25">
      <c r="A86" s="1000">
        <v>63</v>
      </c>
      <c r="B86" s="412" t="s">
        <v>1312</v>
      </c>
      <c r="C86" s="413" t="s">
        <v>1312</v>
      </c>
      <c r="D86" s="414" t="s">
        <v>1312</v>
      </c>
      <c r="E86" s="1042" t="e">
        <v>#N/A</v>
      </c>
      <c r="F86" s="1045" t="s">
        <v>1311</v>
      </c>
      <c r="G86" s="1048"/>
      <c r="H86" s="407" t="s">
        <v>1311</v>
      </c>
      <c r="I86" s="1050">
        <v>8</v>
      </c>
      <c r="J86" s="1027" t="s">
        <v>929</v>
      </c>
      <c r="K86" s="401" t="s">
        <v>1311</v>
      </c>
      <c r="L86" s="402" t="s">
        <v>1311</v>
      </c>
      <c r="M86" s="401" t="s">
        <v>1311</v>
      </c>
      <c r="N86" s="1032" t="s">
        <v>1312</v>
      </c>
      <c r="O86" s="1035"/>
      <c r="P86" s="1038"/>
      <c r="Q86" s="388">
        <v>0</v>
      </c>
      <c r="R86" s="408"/>
      <c r="Y86" s="389"/>
      <c r="Z86" s="390"/>
    </row>
    <row r="87" spans="1:26" ht="23.25" hidden="1" customHeight="1" thickBot="1" x14ac:dyDescent="0.3">
      <c r="A87" s="1001">
        <v>64</v>
      </c>
      <c r="B87" s="415" t="s">
        <v>1312</v>
      </c>
      <c r="C87" s="416" t="s">
        <v>1312</v>
      </c>
      <c r="D87" s="417" t="s">
        <v>1312</v>
      </c>
      <c r="E87" s="1043" t="e">
        <v>#N/A</v>
      </c>
      <c r="F87" s="1046" t="s">
        <v>1311</v>
      </c>
      <c r="G87" s="1049"/>
      <c r="H87" s="407" t="s">
        <v>1311</v>
      </c>
      <c r="I87" s="1051">
        <v>54</v>
      </c>
      <c r="J87" s="1019"/>
      <c r="K87" s="401" t="s">
        <v>1311</v>
      </c>
      <c r="L87" s="402" t="s">
        <v>1311</v>
      </c>
      <c r="M87" s="401" t="s">
        <v>1311</v>
      </c>
      <c r="N87" s="1033"/>
      <c r="O87" s="1036"/>
      <c r="P87" s="1039"/>
      <c r="Q87" s="388"/>
      <c r="Y87" s="389"/>
      <c r="Z87" s="390"/>
    </row>
    <row r="88" spans="1:26" ht="23.25" hidden="1" customHeight="1" thickTop="1" x14ac:dyDescent="0.25">
      <c r="A88" s="23"/>
      <c r="B88" s="393"/>
      <c r="C88" s="26"/>
      <c r="D88" s="357"/>
      <c r="E88" s="1053"/>
      <c r="F88" s="1055"/>
      <c r="G88" s="360"/>
      <c r="H88" s="403" t="s">
        <v>1311</v>
      </c>
      <c r="I88" s="1051">
        <v>55</v>
      </c>
      <c r="J88" s="1019"/>
      <c r="K88" s="401" t="s">
        <v>1311</v>
      </c>
      <c r="L88" s="402" t="s">
        <v>1311</v>
      </c>
      <c r="M88" s="401" t="s">
        <v>1311</v>
      </c>
      <c r="N88" s="1033"/>
      <c r="O88" s="1036"/>
      <c r="P88" s="1039"/>
      <c r="Q88" s="388"/>
      <c r="Y88" s="389"/>
      <c r="Z88" s="390"/>
    </row>
    <row r="89" spans="1:26" ht="23.25" hidden="1" customHeight="1" thickBot="1" x14ac:dyDescent="0.3">
      <c r="A89" s="23"/>
      <c r="B89" s="393"/>
      <c r="C89" s="26"/>
      <c r="D89" s="357"/>
      <c r="E89" s="1054"/>
      <c r="F89" s="1056"/>
      <c r="G89" s="360"/>
      <c r="H89" s="403" t="s">
        <v>1311</v>
      </c>
      <c r="I89" s="1052">
        <v>56</v>
      </c>
      <c r="J89" s="1020"/>
      <c r="K89" s="401" t="s">
        <v>1311</v>
      </c>
      <c r="L89" s="402" t="s">
        <v>1311</v>
      </c>
      <c r="M89" s="401" t="s">
        <v>1311</v>
      </c>
      <c r="N89" s="1034"/>
      <c r="O89" s="1037"/>
      <c r="P89" s="1040"/>
      <c r="Q89" s="388"/>
      <c r="Y89" s="389"/>
      <c r="Z89" s="390"/>
    </row>
    <row r="90" spans="1:26" ht="6" customHeight="1" x14ac:dyDescent="0.25">
      <c r="Z90" s="389"/>
    </row>
    <row r="91" spans="1:26" x14ac:dyDescent="0.2">
      <c r="A91" s="31" t="s">
        <v>18</v>
      </c>
      <c r="B91" s="31"/>
      <c r="C91" s="31"/>
      <c r="D91" s="60"/>
      <c r="E91" s="53" t="s">
        <v>0</v>
      </c>
      <c r="F91" s="47" t="s">
        <v>1</v>
      </c>
      <c r="G91" s="28"/>
      <c r="H91" s="405" t="s">
        <v>2</v>
      </c>
      <c r="M91" s="56" t="s">
        <v>3</v>
      </c>
      <c r="N91" s="57" t="s">
        <v>3</v>
      </c>
      <c r="O91" s="57"/>
      <c r="P91" s="31"/>
    </row>
    <row r="65551" spans="1:25" s="28" customFormat="1" x14ac:dyDescent="0.2">
      <c r="A65551" s="28" t="s">
        <v>930</v>
      </c>
      <c r="C65551" s="21"/>
      <c r="D65551" s="54"/>
      <c r="E65551" s="54"/>
      <c r="F65551" s="21"/>
      <c r="G65551" s="29"/>
      <c r="H65551" s="404"/>
      <c r="L65551" s="30"/>
      <c r="M65551" s="58"/>
      <c r="N65551" s="58"/>
      <c r="O65551" s="58"/>
      <c r="P65551" s="21"/>
      <c r="Q65551" s="430"/>
      <c r="R65551" s="21"/>
      <c r="S65551" s="21"/>
      <c r="T65551" s="331"/>
      <c r="U65551" s="327"/>
      <c r="Y65551" s="406"/>
    </row>
  </sheetData>
  <sortState ref="B8:F55">
    <sortCondition ref="F8:F55"/>
  </sortState>
  <mergeCells count="164">
    <mergeCell ref="I20:I25"/>
    <mergeCell ref="I26:I31"/>
    <mergeCell ref="I38:I43"/>
    <mergeCell ref="I32:I37"/>
    <mergeCell ref="N32:N37"/>
    <mergeCell ref="O32:O37"/>
    <mergeCell ref="N14:N19"/>
    <mergeCell ref="O14:O19"/>
    <mergeCell ref="N38:N43"/>
    <mergeCell ref="O38:O43"/>
    <mergeCell ref="J20:J25"/>
    <mergeCell ref="J26:J31"/>
    <mergeCell ref="J32:J37"/>
    <mergeCell ref="J38:J43"/>
    <mergeCell ref="P32:P37"/>
    <mergeCell ref="O26:O31"/>
    <mergeCell ref="P26:P31"/>
    <mergeCell ref="N20:N25"/>
    <mergeCell ref="O20:O25"/>
    <mergeCell ref="P20:P25"/>
    <mergeCell ref="N26:N31"/>
    <mergeCell ref="J86:J89"/>
    <mergeCell ref="N86:N89"/>
    <mergeCell ref="O86:O89"/>
    <mergeCell ref="P86:P89"/>
    <mergeCell ref="N82:N85"/>
    <mergeCell ref="O82:O85"/>
    <mergeCell ref="P82:P85"/>
    <mergeCell ref="J78:J81"/>
    <mergeCell ref="N78:N81"/>
    <mergeCell ref="O78:O81"/>
    <mergeCell ref="P78:P81"/>
    <mergeCell ref="P74:P77"/>
    <mergeCell ref="J70:J73"/>
    <mergeCell ref="N70:N73"/>
    <mergeCell ref="O70:O73"/>
    <mergeCell ref="P70:P73"/>
    <mergeCell ref="P66:P69"/>
    <mergeCell ref="E88:E89"/>
    <mergeCell ref="F88:F89"/>
    <mergeCell ref="A84:A87"/>
    <mergeCell ref="E84:E87"/>
    <mergeCell ref="F84:F87"/>
    <mergeCell ref="G84:G87"/>
    <mergeCell ref="I86:I89"/>
    <mergeCell ref="I82:I85"/>
    <mergeCell ref="J82:J85"/>
    <mergeCell ref="A80:A83"/>
    <mergeCell ref="E80:E83"/>
    <mergeCell ref="F80:F83"/>
    <mergeCell ref="G80:G83"/>
    <mergeCell ref="A76:A79"/>
    <mergeCell ref="E76:E79"/>
    <mergeCell ref="F76:F79"/>
    <mergeCell ref="G76:G79"/>
    <mergeCell ref="I78:I81"/>
    <mergeCell ref="I74:I77"/>
    <mergeCell ref="J74:J77"/>
    <mergeCell ref="N74:N77"/>
    <mergeCell ref="O74:O77"/>
    <mergeCell ref="A72:A75"/>
    <mergeCell ref="E72:E75"/>
    <mergeCell ref="F72:F75"/>
    <mergeCell ref="G72:G75"/>
    <mergeCell ref="A68:A71"/>
    <mergeCell ref="E68:E71"/>
    <mergeCell ref="F68:F71"/>
    <mergeCell ref="G68:G71"/>
    <mergeCell ref="I70:I73"/>
    <mergeCell ref="I66:I69"/>
    <mergeCell ref="J66:J69"/>
    <mergeCell ref="N66:N69"/>
    <mergeCell ref="O66:O69"/>
    <mergeCell ref="J62:J65"/>
    <mergeCell ref="N62:N65"/>
    <mergeCell ref="O62:O65"/>
    <mergeCell ref="P62:P65"/>
    <mergeCell ref="A64:A67"/>
    <mergeCell ref="E64:E67"/>
    <mergeCell ref="F64:F67"/>
    <mergeCell ref="G64:G67"/>
    <mergeCell ref="A60:A63"/>
    <mergeCell ref="E60:E63"/>
    <mergeCell ref="F60:F63"/>
    <mergeCell ref="G60:G63"/>
    <mergeCell ref="I62:I65"/>
    <mergeCell ref="I58:I61"/>
    <mergeCell ref="J58:J61"/>
    <mergeCell ref="N58:N61"/>
    <mergeCell ref="O58:O61"/>
    <mergeCell ref="P58:P61"/>
    <mergeCell ref="A56:A59"/>
    <mergeCell ref="E56:E59"/>
    <mergeCell ref="F56:F59"/>
    <mergeCell ref="G56:G59"/>
    <mergeCell ref="A50:A53"/>
    <mergeCell ref="E50:E53"/>
    <mergeCell ref="F50:F53"/>
    <mergeCell ref="G50:G53"/>
    <mergeCell ref="J50:J55"/>
    <mergeCell ref="I50:I55"/>
    <mergeCell ref="N50:N55"/>
    <mergeCell ref="O50:O55"/>
    <mergeCell ref="P50:P55"/>
    <mergeCell ref="P38:P43"/>
    <mergeCell ref="P44:P49"/>
    <mergeCell ref="A44:A47"/>
    <mergeCell ref="E44:E47"/>
    <mergeCell ref="F44:F47"/>
    <mergeCell ref="G44:G47"/>
    <mergeCell ref="A38:A41"/>
    <mergeCell ref="E38:E41"/>
    <mergeCell ref="F38:F41"/>
    <mergeCell ref="G38:G41"/>
    <mergeCell ref="I44:I49"/>
    <mergeCell ref="N44:N49"/>
    <mergeCell ref="O44:O49"/>
    <mergeCell ref="J44:J49"/>
    <mergeCell ref="A32:A35"/>
    <mergeCell ref="E32:E35"/>
    <mergeCell ref="F32:F35"/>
    <mergeCell ref="G32:G35"/>
    <mergeCell ref="A26:A29"/>
    <mergeCell ref="E26:E29"/>
    <mergeCell ref="F26:F29"/>
    <mergeCell ref="G26:G29"/>
    <mergeCell ref="A20:A23"/>
    <mergeCell ref="E20:E23"/>
    <mergeCell ref="F20:F23"/>
    <mergeCell ref="G20:G23"/>
    <mergeCell ref="A14:A17"/>
    <mergeCell ref="E14:E17"/>
    <mergeCell ref="F14:F17"/>
    <mergeCell ref="G14:G17"/>
    <mergeCell ref="N5:P5"/>
    <mergeCell ref="A6:A7"/>
    <mergeCell ref="B6:B7"/>
    <mergeCell ref="C6:C7"/>
    <mergeCell ref="D6:D7"/>
    <mergeCell ref="E6:E7"/>
    <mergeCell ref="F6:F7"/>
    <mergeCell ref="G6:G7"/>
    <mergeCell ref="A8:A11"/>
    <mergeCell ref="E8:E11"/>
    <mergeCell ref="F8:F11"/>
    <mergeCell ref="G8:G11"/>
    <mergeCell ref="N8:N13"/>
    <mergeCell ref="J8:J13"/>
    <mergeCell ref="I8:I13"/>
    <mergeCell ref="O8:O13"/>
    <mergeCell ref="P14:P19"/>
    <mergeCell ref="P8:P13"/>
    <mergeCell ref="J14:J19"/>
    <mergeCell ref="I14:I19"/>
    <mergeCell ref="A1:P1"/>
    <mergeCell ref="A2:P2"/>
    <mergeCell ref="A3:C3"/>
    <mergeCell ref="D3:E3"/>
    <mergeCell ref="F3:G3"/>
    <mergeCell ref="I3:L3"/>
    <mergeCell ref="N3:P3"/>
    <mergeCell ref="A4:C4"/>
    <mergeCell ref="D4:E4"/>
    <mergeCell ref="N4:P4"/>
  </mergeCells>
  <conditionalFormatting sqref="O7 O57 N4 E6:E7">
    <cfRule type="containsText" dxfId="38" priority="4" stopIfTrue="1" operator="containsText" text="FERDİ">
      <formula>NOT(ISERROR(SEARCH("FERDİ",E4)))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00B0F0"/>
    <pageSetUpPr fitToPage="1"/>
  </sheetPr>
  <dimension ref="A1:AJ86"/>
  <sheetViews>
    <sheetView tabSelected="1" view="pageBreakPreview" topLeftCell="A36" zoomScale="40" zoomScaleSheetLayoutView="40" workbookViewId="0">
      <selection activeCell="AD65" sqref="AD65"/>
    </sheetView>
  </sheetViews>
  <sheetFormatPr defaultRowHeight="12.75" x14ac:dyDescent="0.2"/>
  <cols>
    <col min="2" max="2" width="47.85546875" customWidth="1"/>
    <col min="3" max="4" width="13.28515625" customWidth="1"/>
    <col min="5" max="5" width="18.7109375" customWidth="1"/>
    <col min="6" max="6" width="13.28515625" customWidth="1"/>
    <col min="7" max="7" width="16.42578125" customWidth="1"/>
    <col min="8" max="8" width="13.28515625" customWidth="1"/>
    <col min="9" max="9" width="16.42578125" customWidth="1"/>
    <col min="10" max="12" width="13.28515625" customWidth="1"/>
    <col min="13" max="13" width="16.85546875" customWidth="1"/>
    <col min="14" max="16" width="13.28515625" customWidth="1"/>
    <col min="17" max="17" width="17.5703125" customWidth="1"/>
    <col min="18" max="18" width="13.28515625" customWidth="1"/>
    <col min="19" max="19" width="17" customWidth="1"/>
    <col min="20" max="20" width="13.28515625" customWidth="1"/>
    <col min="21" max="21" width="17.140625" customWidth="1"/>
    <col min="22" max="22" width="13.28515625" customWidth="1"/>
    <col min="23" max="23" width="17.5703125" customWidth="1"/>
    <col min="24" max="24" width="12" customWidth="1"/>
    <col min="25" max="25" width="18.85546875" customWidth="1"/>
  </cols>
  <sheetData>
    <row r="1" spans="1:27" ht="72.75" customHeight="1" x14ac:dyDescent="0.2">
      <c r="A1" s="538"/>
      <c r="B1" s="538"/>
      <c r="C1" s="1065" t="str">
        <f>'YARIŞMA BİLGİLERİ'!A2</f>
        <v>Atletizm Federasyonu                                                                                                                                                                                                                                                               İzmir Atletizm İl Temsilciliği</v>
      </c>
      <c r="D1" s="1065"/>
      <c r="E1" s="1065"/>
      <c r="F1" s="1065"/>
      <c r="G1" s="1065"/>
      <c r="H1" s="1065"/>
      <c r="I1" s="1065"/>
      <c r="J1" s="1065"/>
      <c r="K1" s="1065"/>
      <c r="L1" s="1065"/>
      <c r="M1" s="1065"/>
      <c r="N1" s="1065"/>
      <c r="O1" s="1065"/>
      <c r="P1" s="1065"/>
      <c r="Q1" s="1065"/>
      <c r="R1" s="538"/>
      <c r="S1" s="538"/>
      <c r="T1" s="538"/>
      <c r="U1" s="538"/>
      <c r="V1" s="538"/>
      <c r="W1" s="538"/>
      <c r="X1" s="538"/>
      <c r="Y1" s="538"/>
    </row>
    <row r="2" spans="1:27" ht="27.75" customHeight="1" x14ac:dyDescent="0.2">
      <c r="A2" s="1070" t="str">
        <f>'YARIŞMA BİLGİLERİ'!F19</f>
        <v>Kulüpler Arası Atletizm Süper lig 1. Kademe Yarışmaları</v>
      </c>
      <c r="B2" s="1070"/>
      <c r="C2" s="1070"/>
      <c r="D2" s="1070"/>
      <c r="E2" s="1070"/>
      <c r="F2" s="1070"/>
      <c r="G2" s="1070"/>
      <c r="H2" s="1070"/>
      <c r="I2" s="1070"/>
      <c r="J2" s="1070"/>
      <c r="K2" s="1070"/>
      <c r="L2" s="1070"/>
      <c r="M2" s="1070"/>
      <c r="N2" s="1070"/>
      <c r="O2" s="1070"/>
      <c r="P2" s="1070"/>
      <c r="Q2" s="1070"/>
      <c r="R2" s="1070"/>
      <c r="S2" s="1070"/>
      <c r="T2" s="1070"/>
      <c r="U2" s="1070"/>
      <c r="V2" s="1070"/>
      <c r="W2" s="1070"/>
      <c r="X2" s="539"/>
      <c r="Y2" s="539"/>
    </row>
    <row r="3" spans="1:27" ht="23.25" customHeight="1" x14ac:dyDescent="0.2">
      <c r="A3" s="1072" t="s">
        <v>484</v>
      </c>
      <c r="B3" s="1072"/>
      <c r="C3" s="1072"/>
      <c r="D3" s="1072"/>
      <c r="E3" s="1072"/>
      <c r="F3" s="1072"/>
      <c r="G3" s="1072"/>
      <c r="H3" s="1072"/>
      <c r="I3" s="1072"/>
      <c r="J3" s="1072"/>
      <c r="K3" s="1072"/>
      <c r="L3" s="1072"/>
      <c r="M3" s="1072"/>
      <c r="N3" s="1072"/>
      <c r="O3" s="1072"/>
      <c r="P3" s="1072"/>
      <c r="Q3" s="1072"/>
      <c r="R3" s="1072"/>
      <c r="S3" s="1072"/>
      <c r="T3" s="1072"/>
      <c r="U3" s="1072"/>
      <c r="V3" s="1072"/>
      <c r="W3" s="1071"/>
      <c r="X3" s="1071"/>
      <c r="Y3" s="1071"/>
      <c r="Z3" s="1071"/>
      <c r="AA3" s="1071"/>
    </row>
    <row r="4" spans="1:27" ht="29.25" customHeight="1" x14ac:dyDescent="0.2">
      <c r="A4" s="1073" t="str">
        <f>'YARIŞMA BİLGİLERİ'!F21</f>
        <v>Erkekler</v>
      </c>
      <c r="B4" s="1073"/>
      <c r="C4" s="1073"/>
      <c r="D4" s="1073"/>
      <c r="E4" s="1073"/>
      <c r="F4" s="1073"/>
      <c r="G4" s="1073"/>
      <c r="H4" s="1073"/>
      <c r="I4" s="1073"/>
      <c r="J4" s="1073"/>
      <c r="K4" s="1073"/>
      <c r="L4" s="1073"/>
      <c r="M4" s="1073"/>
      <c r="N4" s="1073"/>
      <c r="O4" s="1073"/>
      <c r="P4" s="1073"/>
      <c r="Q4" s="1073"/>
      <c r="R4" s="1073"/>
      <c r="S4" s="1073"/>
      <c r="T4" s="1073"/>
      <c r="U4" s="1073"/>
      <c r="V4" s="1073"/>
      <c r="W4" s="1071"/>
      <c r="X4" s="1071"/>
      <c r="Y4" s="1071"/>
      <c r="Z4" s="1071"/>
      <c r="AA4" s="1071"/>
    </row>
    <row r="5" spans="1:27" ht="23.25" customHeight="1" x14ac:dyDescent="0.2">
      <c r="A5" s="324"/>
      <c r="B5" s="324"/>
      <c r="C5" s="324"/>
      <c r="D5" s="324"/>
      <c r="E5" s="324"/>
      <c r="F5" s="324"/>
      <c r="G5" s="324"/>
      <c r="H5" s="324"/>
      <c r="I5" s="324"/>
      <c r="J5" s="324"/>
      <c r="K5" s="324"/>
      <c r="L5" s="324"/>
      <c r="M5" s="324"/>
      <c r="N5" s="324"/>
      <c r="O5" s="324"/>
      <c r="P5" s="324"/>
      <c r="Q5" s="324"/>
      <c r="R5" s="324"/>
      <c r="S5" s="324"/>
      <c r="T5" s="1074">
        <f ca="1">NOW()</f>
        <v>41878.554401851849</v>
      </c>
      <c r="U5" s="1071"/>
      <c r="V5" s="1071"/>
      <c r="W5" s="1071"/>
      <c r="X5" s="324"/>
      <c r="Y5" s="324"/>
      <c r="Z5" s="324"/>
      <c r="AA5" s="324"/>
    </row>
    <row r="6" spans="1:27" ht="60" customHeight="1" x14ac:dyDescent="0.2">
      <c r="A6" s="1059" t="s">
        <v>297</v>
      </c>
      <c r="B6" s="1059" t="s">
        <v>939</v>
      </c>
      <c r="C6" s="1067" t="s">
        <v>292</v>
      </c>
      <c r="D6" s="1067"/>
      <c r="E6" s="1068" t="s">
        <v>491</v>
      </c>
      <c r="F6" s="1069"/>
      <c r="G6" s="1067" t="s">
        <v>294</v>
      </c>
      <c r="H6" s="1067"/>
      <c r="I6" s="1068" t="s">
        <v>296</v>
      </c>
      <c r="J6" s="1069"/>
      <c r="K6" s="1067" t="s">
        <v>441</v>
      </c>
      <c r="L6" s="1067"/>
      <c r="M6" s="1068" t="s">
        <v>440</v>
      </c>
      <c r="N6" s="1069"/>
      <c r="O6" s="1067" t="s">
        <v>653</v>
      </c>
      <c r="P6" s="1067"/>
      <c r="Q6" s="1068" t="s">
        <v>937</v>
      </c>
      <c r="R6" s="1069"/>
      <c r="S6" s="1068" t="s">
        <v>940</v>
      </c>
      <c r="T6" s="1069"/>
      <c r="U6" s="1067" t="s">
        <v>942</v>
      </c>
      <c r="V6" s="1067"/>
      <c r="W6" s="1063" t="s">
        <v>298</v>
      </c>
    </row>
    <row r="7" spans="1:27" ht="60" customHeight="1" x14ac:dyDescent="0.2">
      <c r="A7" s="1059"/>
      <c r="B7" s="1059"/>
      <c r="C7" s="518" t="s">
        <v>26</v>
      </c>
      <c r="D7" s="519" t="s">
        <v>165</v>
      </c>
      <c r="E7" s="518" t="s">
        <v>26</v>
      </c>
      <c r="F7" s="519" t="s">
        <v>165</v>
      </c>
      <c r="G7" s="518" t="s">
        <v>26</v>
      </c>
      <c r="H7" s="519" t="s">
        <v>165</v>
      </c>
      <c r="I7" s="518" t="s">
        <v>26</v>
      </c>
      <c r="J7" s="519" t="s">
        <v>165</v>
      </c>
      <c r="K7" s="518" t="s">
        <v>26</v>
      </c>
      <c r="L7" s="519" t="s">
        <v>165</v>
      </c>
      <c r="M7" s="518" t="s">
        <v>26</v>
      </c>
      <c r="N7" s="519" t="s">
        <v>165</v>
      </c>
      <c r="O7" s="518" t="s">
        <v>26</v>
      </c>
      <c r="P7" s="519" t="s">
        <v>165</v>
      </c>
      <c r="Q7" s="518" t="s">
        <v>26</v>
      </c>
      <c r="R7" s="519" t="s">
        <v>165</v>
      </c>
      <c r="S7" s="518" t="s">
        <v>26</v>
      </c>
      <c r="T7" s="519" t="s">
        <v>165</v>
      </c>
      <c r="U7" s="518" t="s">
        <v>26</v>
      </c>
      <c r="V7" s="519" t="s">
        <v>165</v>
      </c>
      <c r="W7" s="1064"/>
    </row>
    <row r="8" spans="1:27" ht="126" customHeight="1" x14ac:dyDescent="0.2">
      <c r="A8" s="202">
        <v>1</v>
      </c>
      <c r="B8" s="755" t="s">
        <v>955</v>
      </c>
      <c r="C8" s="756">
        <f>IF(ISERROR(VLOOKUP(B8,'100m.'!$E$8:$F$1000,2,0)),"",(VLOOKUP(B8,'100m.'!$E$8:$H$1000,2,0)))</f>
        <v>1064</v>
      </c>
      <c r="D8" s="757">
        <f>IF(ISERROR(VLOOKUP(B8,'100m.'!$E$8:$G$1000,3,0)),"",(VLOOKUP(B8,'100m.'!$E$8:$G$1000,3,0)))</f>
        <v>7</v>
      </c>
      <c r="E8" s="758">
        <f>IF(ISERROR(VLOOKUP(B8,'400m.'!$E$8:$F$1000,2,0)),"",(VLOOKUP(B8,'400m.'!$E$8:$H$1000,2,0)))</f>
        <v>4769</v>
      </c>
      <c r="F8" s="759">
        <f>IF(ISERROR(VLOOKUP(B8,'400m.'!$E$8:$G$1000,3,0)),"",(VLOOKUP(B8,'400m.'!$E$8:$G$1000,3,0)))</f>
        <v>7</v>
      </c>
      <c r="G8" s="760" t="str">
        <f>IF(ISERROR(VLOOKUP(B8,Yüksek!$F$8:$AE$1000,26,0)),"",(VLOOKUP(B8,Yüksek!$F$8:$AE$1000,26,0)))</f>
        <v>215</v>
      </c>
      <c r="H8" s="761">
        <f>IF(ISERROR(VLOOKUP(B8,Yüksek!$F$8:$AF$1000,27,0)),"",(VLOOKUP(B8,Yüksek!$F$8:$AF$1000,27,0)))</f>
        <v>8</v>
      </c>
      <c r="I8" s="758">
        <f>IF(ISERROR(VLOOKUP(B8,Uzun!$F$8:$N$1000,9,0)),"",(VLOOKUP(B8,Uzun!$F$8:$N$1000,9,0)))</f>
        <v>699</v>
      </c>
      <c r="J8" s="759">
        <f>IF(ISERROR(VLOOKUP(B8,Uzun!$F$8:$O$1000,10,0)),"",(VLOOKUP(B8,Uzun!$F$8:$O$1000,10,0)))</f>
        <v>7</v>
      </c>
      <c r="K8" s="762">
        <f>IF(ISERROR(VLOOKUP(B8,Gülle!$F$8:$N$1000,9,0)),"",(VLOOKUP(B8,Gülle!$F$8:$N$1000,9,0)))</f>
        <v>1929</v>
      </c>
      <c r="L8" s="757">
        <f>IF(ISERROR(VLOOKUP(B8,Gülle!$F$8:$O$1000,10,0)),"",(VLOOKUP(B8,Gülle!$F$8:$O$1000,10,0)))</f>
        <v>8</v>
      </c>
      <c r="M8" s="763">
        <f>IF(ISERROR(VLOOKUP(B8,'1500m.'!$E$8:$F$1000,2,0)),"",(VLOOKUP(B8,'1500m.'!$E$8:$H$1000,2,0)))</f>
        <v>34377</v>
      </c>
      <c r="N8" s="764">
        <f>IF(ISERROR(VLOOKUP(B8,'1500m.'!$E$8:$G$1000,3,0)),"",(VLOOKUP(B8,'1500m.'!$E$8:$G$1000,3,0)))</f>
        <v>8</v>
      </c>
      <c r="O8" s="756">
        <f>IF(ISERROR(VLOOKUP(B8,'110m.Eng'!$E$8:$F$1000,2,0)),"",(VLOOKUP(B8,'110m.Eng'!$E$8:$H$1000,2,0)))</f>
        <v>1449</v>
      </c>
      <c r="P8" s="757">
        <f>IF(ISERROR(VLOOKUP(B8,'110m.Eng'!$E$8:$G$1000,3,0)),"",(VLOOKUP(B8,'110m.Eng'!$E$8:$G$1000,3,0)))</f>
        <v>8</v>
      </c>
      <c r="Q8" s="758">
        <f>IF(ISERROR(VLOOKUP(B8,Çekiç!$F$8:$N$1000,9,0)),"",(VLOOKUP(B8,Çekiç!$F$8:$N$1000,9,0)))</f>
        <v>7458</v>
      </c>
      <c r="R8" s="765">
        <f>IF(ISERROR(VLOOKUP(B8,Çekiç!$F$8:$O$1000,10,0)),"",(VLOOKUP(B8,Çekiç!$F$8:$O$1000,10,0)))</f>
        <v>8</v>
      </c>
      <c r="S8" s="763">
        <f>IF(ISERROR(VLOOKUP(B8,'5000m.'!$E$8:$F$1000,2,0)),"",(VLOOKUP(B8,'5000m.'!$E$8:$H$1000,2,0)))</f>
        <v>141523</v>
      </c>
      <c r="T8" s="764">
        <f>IF(ISERROR(VLOOKUP(B8,'5000m.'!$E$8:$G$1000,3,0)),"",(VLOOKUP(B8,'5000m.'!$E$8:$G$1000,3,0)))</f>
        <v>8</v>
      </c>
      <c r="U8" s="756">
        <f>IF(ISERROR(VLOOKUP(B8,'4x100metre'!$E$8:$F$1016,2,0)),"",(VLOOKUP(B8,'4x100metre'!$E$8:$F$1016,2,0)))</f>
        <v>4044</v>
      </c>
      <c r="V8" s="764">
        <f>IF(ISERROR(VLOOKUP(B8,'4x100metre'!$E$8:$G$1016,3,0)),"",(VLOOKUP(B8,'4x100metre'!$E$8:$G$1016,3,0)))</f>
        <v>7</v>
      </c>
      <c r="W8" s="767">
        <f>IF(B8="","",SUMIF($C$7:$V$7,"PUAN",$C8:$V8))</f>
        <v>76</v>
      </c>
    </row>
    <row r="9" spans="1:27" ht="126" customHeight="1" x14ac:dyDescent="0.2">
      <c r="A9" s="202">
        <v>2</v>
      </c>
      <c r="B9" s="755" t="s">
        <v>981</v>
      </c>
      <c r="C9" s="756">
        <f>IF(ISERROR(VLOOKUP(B9,'100m.'!$E$8:$F$1000,2,0)),"",(VLOOKUP(B9,'100m.'!$E$8:$H$1000,2,0)))</f>
        <v>1053</v>
      </c>
      <c r="D9" s="757">
        <f>IF(ISERROR(VLOOKUP(B9,'100m.'!$E$8:$G$1000,3,0)),"",(VLOOKUP(B9,'100m.'!$E$8:$G$1000,3,0)))</f>
        <v>8</v>
      </c>
      <c r="E9" s="758">
        <f>IF(ISERROR(VLOOKUP(B9,'400m.'!$E$8:$F$1000,2,0)),"",(VLOOKUP(B9,'400m.'!$E$8:$H$1000,2,0)))</f>
        <v>4787</v>
      </c>
      <c r="F9" s="759">
        <f>IF(ISERROR(VLOOKUP(B9,'400m.'!$E$8:$G$1000,3,0)),"",(VLOOKUP(B9,'400m.'!$E$8:$G$1000,3,0)))</f>
        <v>6</v>
      </c>
      <c r="G9" s="760" t="str">
        <f>IF(ISERROR(VLOOKUP(B9,Yüksek!$F$8:$AE$1000,26,0)),"",(VLOOKUP(B9,Yüksek!$F$8:$AE$1000,26,0)))</f>
        <v>206</v>
      </c>
      <c r="H9" s="761">
        <f>IF(ISERROR(VLOOKUP(B9,Yüksek!$F$8:$AF$1000,27,0)),"",(VLOOKUP(B9,Yüksek!$F$8:$AF$1000,27,0)))</f>
        <v>7</v>
      </c>
      <c r="I9" s="758">
        <f>IF(ISERROR(VLOOKUP(B9,Uzun!$F$8:$N$1000,9,0)),"",(VLOOKUP(B9,Uzun!$F$8:$N$1000,9,0)))</f>
        <v>746</v>
      </c>
      <c r="J9" s="759">
        <f>IF(ISERROR(VLOOKUP(B9,Uzun!$F$8:$O$1000,10,0)),"",(VLOOKUP(B9,Uzun!$F$8:$O$1000,10,0)))</f>
        <v>8</v>
      </c>
      <c r="K9" s="762">
        <f>IF(ISERROR(VLOOKUP(B9,Gülle!$F$8:$N$1000,9,0)),"",(VLOOKUP(B9,Gülle!$F$8:$N$1000,9,0)))</f>
        <v>1755</v>
      </c>
      <c r="L9" s="757">
        <f>IF(ISERROR(VLOOKUP(B9,Gülle!$F$8:$O$1000,10,0)),"",(VLOOKUP(B9,Gülle!$F$8:$O$1000,10,0)))</f>
        <v>7</v>
      </c>
      <c r="M9" s="763">
        <f>IF(ISERROR(VLOOKUP(B9,'1500m.'!$E$8:$F$1000,2,0)),"",(VLOOKUP(B9,'1500m.'!$E$8:$H$1000,2,0)))</f>
        <v>34727</v>
      </c>
      <c r="N9" s="764">
        <f>IF(ISERROR(VLOOKUP(B9,'1500m.'!$E$8:$G$1000,3,0)),"",(VLOOKUP(B9,'1500m.'!$E$8:$G$1000,3,0)))</f>
        <v>7</v>
      </c>
      <c r="O9" s="766" t="str">
        <f>IF(ISERROR(VLOOKUP(B9,'110m.Eng'!$E$8:$F$1000,2,0)),"",(VLOOKUP(B9,'110m.Eng'!$E$8:$H$1000,2,0)))</f>
        <v>DNF 163/6</v>
      </c>
      <c r="P9" s="757">
        <f>IF(ISERROR(VLOOKUP(B9,'110m.Eng'!$E$8:$G$1000,3,0)),"",(VLOOKUP(B9,'110m.Eng'!$E$8:$G$1000,3,0)))</f>
        <v>0</v>
      </c>
      <c r="Q9" s="758">
        <f>IF(ISERROR(VLOOKUP(B9,Çekiç!$F$8:$N$1000,9,0)),"",(VLOOKUP(B9,Çekiç!$F$8:$N$1000,9,0)))</f>
        <v>7035</v>
      </c>
      <c r="R9" s="765">
        <f>IF(ISERROR(VLOOKUP(B9,Çekiç!$F$8:$O$1000,10,0)),"",(VLOOKUP(B9,Çekiç!$F$8:$O$1000,10,0)))</f>
        <v>7</v>
      </c>
      <c r="S9" s="763">
        <f>IF(ISERROR(VLOOKUP(B9,'5000m.'!$E$8:$F$1000,2,0)),"",(VLOOKUP(B9,'5000m.'!$E$8:$H$1000,2,0)))</f>
        <v>141612</v>
      </c>
      <c r="T9" s="764">
        <f>IF(ISERROR(VLOOKUP(B9,'5000m.'!$E$8:$G$1000,3,0)),"",(VLOOKUP(B9,'5000m.'!$E$8:$G$1000,3,0)))</f>
        <v>7</v>
      </c>
      <c r="U9" s="756">
        <f>IF(ISERROR(VLOOKUP(B9,'4x100metre'!$E$8:$F$1016,2,0)),"",(VLOOKUP(B9,'4x100metre'!$E$8:$F$1016,2,0)))</f>
        <v>4035</v>
      </c>
      <c r="V9" s="764">
        <f>IF(ISERROR(VLOOKUP(B9,'4x100metre'!$E$8:$G$1016,3,0)),"",(VLOOKUP(B9,'4x100metre'!$E$8:$G$1016,3,0)))</f>
        <v>8</v>
      </c>
      <c r="W9" s="767">
        <f t="shared" ref="W9:W15" si="0">IF(B9="","",SUMIF($C$7:$V$7,"PUAN",$C9:$V9))</f>
        <v>65</v>
      </c>
    </row>
    <row r="10" spans="1:27" ht="126" customHeight="1" x14ac:dyDescent="0.2">
      <c r="A10" s="202">
        <v>3</v>
      </c>
      <c r="B10" s="755" t="s">
        <v>1002</v>
      </c>
      <c r="C10" s="756">
        <f>IF(ISERROR(VLOOKUP(B10,'100m.'!$E$8:$F$1000,2,0)),"",(VLOOKUP(B10,'100m.'!$E$8:$H$1000,2,0)))</f>
        <v>1094</v>
      </c>
      <c r="D10" s="757">
        <f>IF(ISERROR(VLOOKUP(B10,'100m.'!$E$8:$G$1000,3,0)),"",(VLOOKUP(B10,'100m.'!$E$8:$G$1000,3,0)))</f>
        <v>6</v>
      </c>
      <c r="E10" s="758">
        <f>IF(ISERROR(VLOOKUP(B10,'400m.'!$E$8:$F$1000,2,0)),"",(VLOOKUP(B10,'400m.'!$E$8:$H$1000,2,0)))</f>
        <v>4721</v>
      </c>
      <c r="F10" s="759">
        <f>IF(ISERROR(VLOOKUP(B10,'400m.'!$E$8:$G$1000,3,0)),"",(VLOOKUP(B10,'400m.'!$E$8:$G$1000,3,0)))</f>
        <v>8</v>
      </c>
      <c r="G10" s="760" t="str">
        <f>IF(ISERROR(VLOOKUP(B10,Yüksek!$F$8:$AE$1000,26,0)),"",(VLOOKUP(B10,Yüksek!$F$8:$AE$1000,26,0)))</f>
        <v>195</v>
      </c>
      <c r="H10" s="761">
        <f>IF(ISERROR(VLOOKUP(B10,Yüksek!$F$8:$AF$1000,27,0)),"",(VLOOKUP(B10,Yüksek!$F$8:$AF$1000,27,0)))</f>
        <v>5.5</v>
      </c>
      <c r="I10" s="758">
        <f>IF(ISERROR(VLOOKUP(B10,Uzun!$F$8:$N$1000,9,0)),"",(VLOOKUP(B10,Uzun!$F$8:$N$1000,9,0)))</f>
        <v>679</v>
      </c>
      <c r="J10" s="759">
        <f>IF(ISERROR(VLOOKUP(B10,Uzun!$F$8:$O$1000,10,0)),"",(VLOOKUP(B10,Uzun!$F$8:$O$1000,10,0)))</f>
        <v>3</v>
      </c>
      <c r="K10" s="762">
        <f>IF(ISERROR(VLOOKUP(B10,Gülle!$F$8:$N$1000,9,0)),"",(VLOOKUP(B10,Gülle!$F$8:$N$1000,9,0)))</f>
        <v>1365</v>
      </c>
      <c r="L10" s="757">
        <f>IF(ISERROR(VLOOKUP(B10,Gülle!$F$8:$O$1000,10,0)),"",(VLOOKUP(B10,Gülle!$F$8:$O$1000,10,0)))</f>
        <v>4</v>
      </c>
      <c r="M10" s="763">
        <f>IF(ISERROR(VLOOKUP(B10,'1500m.'!$E$8:$F$1000,2,0)),"",(VLOOKUP(B10,'1500m.'!$E$8:$H$1000,2,0)))</f>
        <v>35038</v>
      </c>
      <c r="N10" s="764">
        <f>IF(ISERROR(VLOOKUP(B10,'1500m.'!$E$8:$G$1000,3,0)),"",(VLOOKUP(B10,'1500m.'!$E$8:$G$1000,3,0)))</f>
        <v>5</v>
      </c>
      <c r="O10" s="756">
        <f>IF(ISERROR(VLOOKUP(B10,'110m.Eng'!$E$8:$F$1000,2,0)),"",(VLOOKUP(B10,'110m.Eng'!$E$8:$H$1000,2,0)))</f>
        <v>1558</v>
      </c>
      <c r="P10" s="757">
        <f>IF(ISERROR(VLOOKUP(B10,'110m.Eng'!$E$8:$G$1000,3,0)),"",(VLOOKUP(B10,'110m.Eng'!$E$8:$G$1000,3,0)))</f>
        <v>6</v>
      </c>
      <c r="Q10" s="758">
        <f>IF(ISERROR(VLOOKUP(B10,Çekiç!$F$8:$N$1000,9,0)),"",(VLOOKUP(B10,Çekiç!$F$8:$N$1000,9,0)))</f>
        <v>6472</v>
      </c>
      <c r="R10" s="765">
        <f>IF(ISERROR(VLOOKUP(B10,Çekiç!$F$8:$O$1000,10,0)),"",(VLOOKUP(B10,Çekiç!$F$8:$O$1000,10,0)))</f>
        <v>6</v>
      </c>
      <c r="S10" s="763">
        <f>IF(ISERROR(VLOOKUP(B10,'5000m.'!$E$8:$F$1000,2,0)),"",(VLOOKUP(B10,'5000m.'!$E$8:$H$1000,2,0)))</f>
        <v>143206</v>
      </c>
      <c r="T10" s="764">
        <f>IF(ISERROR(VLOOKUP(B10,'5000m.'!$E$8:$G$1000,3,0)),"",(VLOOKUP(B10,'5000m.'!$E$8:$G$1000,3,0)))</f>
        <v>4</v>
      </c>
      <c r="U10" s="766" t="str">
        <f>IF(ISERROR(VLOOKUP(B10,'4x100metre'!$E$8:$F$1016,2,0)),"",(VLOOKUP(B10,'4x100metre'!$E$8:$F$1016,2,0)))</f>
        <v>DQ-170/14</v>
      </c>
      <c r="V10" s="764">
        <f>IF(ISERROR(VLOOKUP(B10,'4x100metre'!$E$8:$G$1016,3,0)),"",(VLOOKUP(B10,'4x100metre'!$E$8:$G$1016,3,0)))</f>
        <v>0</v>
      </c>
      <c r="W10" s="767">
        <f t="shared" si="0"/>
        <v>47.5</v>
      </c>
    </row>
    <row r="11" spans="1:27" ht="126" customHeight="1" x14ac:dyDescent="0.2">
      <c r="A11" s="202">
        <v>4</v>
      </c>
      <c r="B11" s="755" t="s">
        <v>1115</v>
      </c>
      <c r="C11" s="756">
        <f>IF(ISERROR(VLOOKUP(B11,'100m.'!$E$8:$F$1000,2,0)),"",(VLOOKUP(B11,'100m.'!$E$8:$H$1000,2,0)))</f>
        <v>1136</v>
      </c>
      <c r="D11" s="757">
        <f>IF(ISERROR(VLOOKUP(B11,'100m.'!$E$8:$G$1000,3,0)),"",(VLOOKUP(B11,'100m.'!$E$8:$G$1000,3,0)))</f>
        <v>2</v>
      </c>
      <c r="E11" s="758">
        <f>IF(ISERROR(VLOOKUP(B11,'400m.'!$E$8:$F$1000,2,0)),"",(VLOOKUP(B11,'400m.'!$E$8:$H$1000,2,0)))</f>
        <v>5053</v>
      </c>
      <c r="F11" s="759">
        <f>IF(ISERROR(VLOOKUP(B11,'400m.'!$E$8:$G$1000,3,0)),"",(VLOOKUP(B11,'400m.'!$E$8:$G$1000,3,0)))</f>
        <v>5</v>
      </c>
      <c r="G11" s="760" t="str">
        <f>IF(ISERROR(VLOOKUP(B11,Yüksek!$F$8:$AE$1000,26,0)),"",(VLOOKUP(B11,Yüksek!$F$8:$AE$1000,26,0)))</f>
        <v>190</v>
      </c>
      <c r="H11" s="761">
        <f>IF(ISERROR(VLOOKUP(B11,Yüksek!$F$8:$AF$1000,27,0)),"",(VLOOKUP(B11,Yüksek!$F$8:$AF$1000,27,0)))</f>
        <v>3</v>
      </c>
      <c r="I11" s="758">
        <f>IF(ISERROR(VLOOKUP(B11,Uzun!$F$8:$N$1000,9,0)),"",(VLOOKUP(B11,Uzun!$F$8:$N$1000,9,0)))</f>
        <v>693</v>
      </c>
      <c r="J11" s="759">
        <f>IF(ISERROR(VLOOKUP(B11,Uzun!$F$8:$O$1000,10,0)),"",(VLOOKUP(B11,Uzun!$F$8:$O$1000,10,0)))</f>
        <v>6</v>
      </c>
      <c r="K11" s="762">
        <f>IF(ISERROR(VLOOKUP(B11,Gülle!$F$8:$N$1000,9,0)),"",(VLOOKUP(B11,Gülle!$F$8:$N$1000,9,0)))</f>
        <v>1499</v>
      </c>
      <c r="L11" s="757">
        <f>IF(ISERROR(VLOOKUP(B11,Gülle!$F$8:$O$1000,10,0)),"",(VLOOKUP(B11,Gülle!$F$8:$O$1000,10,0)))</f>
        <v>5</v>
      </c>
      <c r="M11" s="763">
        <f>IF(ISERROR(VLOOKUP(B11,'1500m.'!$E$8:$F$1000,2,0)),"",(VLOOKUP(B11,'1500m.'!$E$8:$H$1000,2,0)))</f>
        <v>35525</v>
      </c>
      <c r="N11" s="764">
        <f>IF(ISERROR(VLOOKUP(B11,'1500m.'!$E$8:$G$1000,3,0)),"",(VLOOKUP(B11,'1500m.'!$E$8:$G$1000,3,0)))</f>
        <v>3</v>
      </c>
      <c r="O11" s="756">
        <f>IF(ISERROR(VLOOKUP(B11,'110m.Eng'!$E$8:$F$1000,2,0)),"",(VLOOKUP(B11,'110m.Eng'!$E$8:$H$1000,2,0)))</f>
        <v>1495</v>
      </c>
      <c r="P11" s="757">
        <f>IF(ISERROR(VLOOKUP(B11,'110m.Eng'!$E$8:$G$1000,3,0)),"",(VLOOKUP(B11,'110m.Eng'!$E$8:$G$1000,3,0)))</f>
        <v>7</v>
      </c>
      <c r="Q11" s="758">
        <f>IF(ISERROR(VLOOKUP(B11,Çekiç!$F$8:$N$1000,9,0)),"",(VLOOKUP(B11,Çekiç!$F$8:$N$1000,9,0)))</f>
        <v>5087</v>
      </c>
      <c r="R11" s="765">
        <f>IF(ISERROR(VLOOKUP(B11,Çekiç!$F$8:$O$1000,10,0)),"",(VLOOKUP(B11,Çekiç!$F$8:$O$1000,10,0)))</f>
        <v>2</v>
      </c>
      <c r="S11" s="763">
        <f>IF(ISERROR(VLOOKUP(B11,'5000m.'!$E$8:$F$1000,2,0)),"",(VLOOKUP(B11,'5000m.'!$E$8:$H$1000,2,0)))</f>
        <v>143438</v>
      </c>
      <c r="T11" s="764">
        <f>IF(ISERROR(VLOOKUP(B11,'5000m.'!$E$8:$G$1000,3,0)),"",(VLOOKUP(B11,'5000m.'!$E$8:$G$1000,3,0)))</f>
        <v>3</v>
      </c>
      <c r="U11" s="756">
        <f>IF(ISERROR(VLOOKUP(B11,'4x100metre'!$E$8:$F$1016,2,0)),"",(VLOOKUP(B11,'4x100metre'!$E$8:$F$1016,2,0)))</f>
        <v>4328</v>
      </c>
      <c r="V11" s="764">
        <f>IF(ISERROR(VLOOKUP(B11,'4x100metre'!$E$8:$G$1016,3,0)),"",(VLOOKUP(B11,'4x100metre'!$E$8:$G$1016,3,0)))</f>
        <v>6</v>
      </c>
      <c r="W11" s="767">
        <f t="shared" si="0"/>
        <v>42</v>
      </c>
    </row>
    <row r="12" spans="1:27" ht="126" customHeight="1" x14ac:dyDescent="0.2">
      <c r="A12" s="202">
        <v>5</v>
      </c>
      <c r="B12" s="755" t="s">
        <v>1099</v>
      </c>
      <c r="C12" s="756">
        <f>IF(ISERROR(VLOOKUP(B12,'100m.'!$E$8:$F$1000,2,0)),"",(VLOOKUP(B12,'100m.'!$E$8:$H$1000,2,0)))</f>
        <v>1108</v>
      </c>
      <c r="D12" s="757">
        <f>IF(ISERROR(VLOOKUP(B12,'100m.'!$E$8:$G$1000,3,0)),"",(VLOOKUP(B12,'100m.'!$E$8:$G$1000,3,0)))</f>
        <v>4</v>
      </c>
      <c r="E12" s="758">
        <f>IF(ISERROR(VLOOKUP(B12,'400m.'!$E$8:$F$1000,2,0)),"",(VLOOKUP(B12,'400m.'!$E$8:$H$1000,2,0)))</f>
        <v>5983</v>
      </c>
      <c r="F12" s="759">
        <f>IF(ISERROR(VLOOKUP(B12,'400m.'!$E$8:$G$1000,3,0)),"",(VLOOKUP(B12,'400m.'!$E$8:$G$1000,3,0)))</f>
        <v>1</v>
      </c>
      <c r="G12" s="760" t="str">
        <f>IF(ISERROR(VLOOKUP(B12,Yüksek!$F$8:$AE$1000,26,0)),"",(VLOOKUP(B12,Yüksek!$F$8:$AE$1000,26,0)))</f>
        <v>195</v>
      </c>
      <c r="H12" s="761">
        <f>IF(ISERROR(VLOOKUP(B12,Yüksek!$F$8:$AF$1000,27,0)),"",(VLOOKUP(B12,Yüksek!$F$8:$AF$1000,27,0)))</f>
        <v>5.5</v>
      </c>
      <c r="I12" s="758">
        <f>IF(ISERROR(VLOOKUP(B12,Uzun!$F$8:$N$1000,9,0)),"",(VLOOKUP(B12,Uzun!$F$8:$N$1000,9,0)))</f>
        <v>686</v>
      </c>
      <c r="J12" s="759">
        <f>IF(ISERROR(VLOOKUP(B12,Uzun!$F$8:$O$1000,10,0)),"",(VLOOKUP(B12,Uzun!$F$8:$O$1000,10,0)))</f>
        <v>5</v>
      </c>
      <c r="K12" s="762">
        <f>IF(ISERROR(VLOOKUP(B12,Gülle!$F$8:$N$1000,9,0)),"",(VLOOKUP(B12,Gülle!$F$8:$N$1000,9,0)))</f>
        <v>1192</v>
      </c>
      <c r="L12" s="757">
        <f>IF(ISERROR(VLOOKUP(B12,Gülle!$F$8:$O$1000,10,0)),"",(VLOOKUP(B12,Gülle!$F$8:$O$1000,10,0)))</f>
        <v>1</v>
      </c>
      <c r="M12" s="763">
        <f>IF(ISERROR(VLOOKUP(B12,'1500m.'!$E$8:$F$1000,2,0)),"",(VLOOKUP(B12,'1500m.'!$E$8:$H$1000,2,0)))</f>
        <v>35369</v>
      </c>
      <c r="N12" s="764">
        <f>IF(ISERROR(VLOOKUP(B12,'1500m.'!$E$8:$G$1000,3,0)),"",(VLOOKUP(B12,'1500m.'!$E$8:$G$1000,3,0)))</f>
        <v>4</v>
      </c>
      <c r="O12" s="756">
        <f>IF(ISERROR(VLOOKUP(B12,'110m.Eng'!$E$8:$F$1000,2,0)),"",(VLOOKUP(B12,'110m.Eng'!$E$8:$H$1000,2,0)))</f>
        <v>1564</v>
      </c>
      <c r="P12" s="757">
        <f>IF(ISERROR(VLOOKUP(B12,'110m.Eng'!$E$8:$G$1000,3,0)),"",(VLOOKUP(B12,'110m.Eng'!$E$8:$G$1000,3,0)))</f>
        <v>5</v>
      </c>
      <c r="Q12" s="758">
        <f>IF(ISERROR(VLOOKUP(B12,Çekiç!$F$8:$N$1000,9,0)),"",(VLOOKUP(B12,Çekiç!$F$8:$N$1000,9,0)))</f>
        <v>4737</v>
      </c>
      <c r="R12" s="765">
        <f>IF(ISERROR(VLOOKUP(B12,Çekiç!$F$8:$O$1000,10,0)),"",(VLOOKUP(B12,Çekiç!$F$8:$O$1000,10,0)))</f>
        <v>1</v>
      </c>
      <c r="S12" s="763">
        <f>IF(ISERROR(VLOOKUP(B12,'5000m.'!$E$8:$F$1000,2,0)),"",(VLOOKUP(B12,'5000m.'!$E$8:$H$1000,2,0)))</f>
        <v>150992</v>
      </c>
      <c r="T12" s="764">
        <f>IF(ISERROR(VLOOKUP(B12,'5000m.'!$E$8:$G$1000,3,0)),"",(VLOOKUP(B12,'5000m.'!$E$8:$G$1000,3,0)))</f>
        <v>1</v>
      </c>
      <c r="U12" s="756">
        <f>IF(ISERROR(VLOOKUP(B12,'4x100metre'!$E$8:$F$1016,2,0)),"",(VLOOKUP(B12,'4x100metre'!$E$8:$F$1016,2,0)))</f>
        <v>4372</v>
      </c>
      <c r="V12" s="764">
        <f>IF(ISERROR(VLOOKUP(B12,'4x100metre'!$E$8:$G$1016,3,0)),"",(VLOOKUP(B12,'4x100metre'!$E$8:$G$1016,3,0)))</f>
        <v>5</v>
      </c>
      <c r="W12" s="767">
        <f t="shared" si="0"/>
        <v>32.5</v>
      </c>
    </row>
    <row r="13" spans="1:27" ht="126" customHeight="1" x14ac:dyDescent="0.2">
      <c r="A13" s="202">
        <v>6</v>
      </c>
      <c r="B13" s="755" t="s">
        <v>1004</v>
      </c>
      <c r="C13" s="756">
        <f>IF(ISERROR(VLOOKUP(B13,'100m.'!$E$8:$F$1000,2,0)),"",(VLOOKUP(B13,'100m.'!$E$8:$H$1000,2,0)))</f>
        <v>1107</v>
      </c>
      <c r="D13" s="757">
        <f>IF(ISERROR(VLOOKUP(B13,'100m.'!$E$8:$G$1000,3,0)),"",(VLOOKUP(B13,'100m.'!$E$8:$G$1000,3,0)))</f>
        <v>5</v>
      </c>
      <c r="E13" s="758">
        <f>IF(ISERROR(VLOOKUP(B13,'400m.'!$E$8:$F$1000,2,0)),"",(VLOOKUP(B13,'400m.'!$E$8:$H$1000,2,0)))</f>
        <v>5204</v>
      </c>
      <c r="F13" s="759">
        <f>IF(ISERROR(VLOOKUP(B13,'400m.'!$E$8:$G$1000,3,0)),"",(VLOOKUP(B13,'400m.'!$E$8:$G$1000,3,0)))</f>
        <v>3</v>
      </c>
      <c r="G13" s="760" t="str">
        <f>IF(ISERROR(VLOOKUP(B13,Yüksek!$F$8:$AE$1000,26,0)),"",(VLOOKUP(B13,Yüksek!$F$8:$AE$1000,26,0)))</f>
        <v>185</v>
      </c>
      <c r="H13" s="761">
        <f>IF(ISERROR(VLOOKUP(B13,Yüksek!$F$8:$AF$1000,27,0)),"",(VLOOKUP(B13,Yüksek!$F$8:$AF$1000,27,0)))</f>
        <v>2</v>
      </c>
      <c r="I13" s="758">
        <f>IF(ISERROR(VLOOKUP(B13,Uzun!$F$8:$N$1000,9,0)),"",(VLOOKUP(B13,Uzun!$F$8:$N$1000,9,0)))</f>
        <v>676</v>
      </c>
      <c r="J13" s="759">
        <f>IF(ISERROR(VLOOKUP(B13,Uzun!$F$8:$O$1000,10,0)),"",(VLOOKUP(B13,Uzun!$F$8:$O$1000,10,0)))</f>
        <v>2</v>
      </c>
      <c r="K13" s="762">
        <f>IF(ISERROR(VLOOKUP(B13,Gülle!$F$8:$N$1000,9,0)),"",(VLOOKUP(B13,Gülle!$F$8:$N$1000,9,0)))</f>
        <v>1513</v>
      </c>
      <c r="L13" s="800">
        <f>IF(ISERROR(VLOOKUP(B13,Gülle!$F$8:$O$1000,10,0)),"",(VLOOKUP(B13,Gülle!$F$8:$O$1000,10,0)))</f>
        <v>6</v>
      </c>
      <c r="M13" s="763">
        <f>IF(ISERROR(VLOOKUP(B13,'1500m.'!$E$8:$F$1000,2,0)),"",(VLOOKUP(B13,'1500m.'!$E$8:$H$1000,2,0)))</f>
        <v>40296</v>
      </c>
      <c r="N13" s="764">
        <f>IF(ISERROR(VLOOKUP(B13,'1500m.'!$E$8:$G$1000,3,0)),"",(VLOOKUP(B13,'1500m.'!$E$8:$G$1000,3,0)))</f>
        <v>2</v>
      </c>
      <c r="O13" s="756">
        <f>IF(ISERROR(VLOOKUP(B13,'110m.Eng'!$E$8:$F$1000,2,0)),"",(VLOOKUP(B13,'110m.Eng'!$E$8:$H$1000,2,0)))</f>
        <v>1719</v>
      </c>
      <c r="P13" s="757">
        <f>IF(ISERROR(VLOOKUP(B13,'110m.Eng'!$E$8:$G$1000,3,0)),"",(VLOOKUP(B13,'110m.Eng'!$E$8:$G$1000,3,0)))</f>
        <v>2</v>
      </c>
      <c r="Q13" s="758">
        <f>IF(ISERROR(VLOOKUP(B13,Çekiç!$F$8:$N$1000,9,0)),"",(VLOOKUP(B13,Çekiç!$F$8:$N$1000,9,0)))</f>
        <v>5240</v>
      </c>
      <c r="R13" s="801">
        <f>IF(ISERROR(VLOOKUP(B13,Çekiç!$F$8:$O$1000,10,0)),"",(VLOOKUP(B13,Çekiç!$F$8:$O$1000,10,0)))</f>
        <v>5</v>
      </c>
      <c r="S13" s="763">
        <f>IF(ISERROR(VLOOKUP(B13,'5000m.'!$E$8:$F$1000,2,0)),"",(VLOOKUP(B13,'5000m.'!$E$8:$H$1000,2,0)))</f>
        <v>145710</v>
      </c>
      <c r="T13" s="764">
        <f>IF(ISERROR(VLOOKUP(B13,'5000m.'!$E$8:$G$1000,3,0)),"",(VLOOKUP(B13,'5000m.'!$E$8:$G$1000,3,0)))</f>
        <v>2</v>
      </c>
      <c r="U13" s="756">
        <f>IF(ISERROR(VLOOKUP(B13,'4x100metre'!$E$8:$F$1016,2,0)),"",(VLOOKUP(B13,'4x100metre'!$E$8:$F$1016,2,0)))</f>
        <v>4444</v>
      </c>
      <c r="V13" s="764">
        <f>IF(ISERROR(VLOOKUP(B13,'4x100metre'!$E$8:$G$1016,3,0)),"",(VLOOKUP(B13,'4x100metre'!$E$8:$G$1016,3,0)))</f>
        <v>3</v>
      </c>
      <c r="W13" s="767">
        <f t="shared" si="0"/>
        <v>32</v>
      </c>
    </row>
    <row r="14" spans="1:27" ht="126" customHeight="1" x14ac:dyDescent="0.2">
      <c r="A14" s="202">
        <v>7</v>
      </c>
      <c r="B14" s="755" t="s">
        <v>1033</v>
      </c>
      <c r="C14" s="756">
        <f>IF(ISERROR(VLOOKUP(B14,'100m.'!$E$8:$F$1000,2,0)),"",(VLOOKUP(B14,'100m.'!$E$8:$H$1000,2,0)))</f>
        <v>1113</v>
      </c>
      <c r="D14" s="757">
        <f>IF(ISERROR(VLOOKUP(B14,'100m.'!$E$8:$G$1000,3,0)),"",(VLOOKUP(B14,'100m.'!$E$8:$G$1000,3,0)))</f>
        <v>3</v>
      </c>
      <c r="E14" s="758">
        <f>IF(ISERROR(VLOOKUP(B14,'400m.'!$E$8:$F$1000,2,0)),"",(VLOOKUP(B14,'400m.'!$E$8:$H$1000,2,0)))</f>
        <v>5486</v>
      </c>
      <c r="F14" s="759">
        <f>IF(ISERROR(VLOOKUP(B14,'400m.'!$E$8:$G$1000,3,0)),"",(VLOOKUP(B14,'400m.'!$E$8:$G$1000,3,0)))</f>
        <v>2</v>
      </c>
      <c r="G14" s="760" t="str">
        <f>IF(ISERROR(VLOOKUP(B14,Yüksek!$F$8:$AE$1000,26,0)),"",(VLOOKUP(B14,Yüksek!$F$8:$AE$1000,26,0)))</f>
        <v>195</v>
      </c>
      <c r="H14" s="761">
        <f>IF(ISERROR(VLOOKUP(B14,Yüksek!$F$8:$AF$1000,27,0)),"",(VLOOKUP(B14,Yüksek!$F$8:$AF$1000,27,0)))</f>
        <v>4</v>
      </c>
      <c r="I14" s="758">
        <f>IF(ISERROR(VLOOKUP(B14,Uzun!$F$8:$N$1000,9,0)),"",(VLOOKUP(B14,Uzun!$F$8:$N$1000,9,0)))</f>
        <v>684</v>
      </c>
      <c r="J14" s="759">
        <f>IF(ISERROR(VLOOKUP(B14,Uzun!$F$8:$O$1000,10,0)),"",(VLOOKUP(B14,Uzun!$F$8:$O$1000,10,0)))</f>
        <v>4</v>
      </c>
      <c r="K14" s="762">
        <f>IF(ISERROR(VLOOKUP(B14,Gülle!$F$8:$N$1000,9,0)),"",(VLOOKUP(B14,Gülle!$F$8:$N$1000,9,0)))</f>
        <v>1335</v>
      </c>
      <c r="L14" s="757">
        <f>IF(ISERROR(VLOOKUP(B14,Gülle!$F$8:$O$1000,10,0)),"",(VLOOKUP(B14,Gülle!$F$8:$O$1000,10,0)))</f>
        <v>3</v>
      </c>
      <c r="M14" s="763">
        <f>IF(ISERROR(VLOOKUP(B14,'1500m.'!$E$8:$F$1000,2,0)),"",(VLOOKUP(B14,'1500m.'!$E$8:$H$1000,2,0)))</f>
        <v>41540</v>
      </c>
      <c r="N14" s="764">
        <f>IF(ISERROR(VLOOKUP(B14,'1500m.'!$E$8:$G$1000,3,0)),"",(VLOOKUP(B14,'1500m.'!$E$8:$G$1000,3,0)))</f>
        <v>1</v>
      </c>
      <c r="O14" s="756">
        <f>IF(ISERROR(VLOOKUP(B14,'110m.Eng'!$E$8:$F$1000,2,0)),"",(VLOOKUP(B14,'110m.Eng'!$E$8:$H$1000,2,0)))</f>
        <v>1604</v>
      </c>
      <c r="P14" s="757">
        <f>IF(ISERROR(VLOOKUP(B14,'110m.Eng'!$E$8:$G$1000,3,0)),"",(VLOOKUP(B14,'110m.Eng'!$E$8:$G$1000,3,0)))</f>
        <v>3</v>
      </c>
      <c r="Q14" s="758">
        <f>IF(ISERROR(VLOOKUP(B14,Çekiç!$F$8:$N$1000,9,0)),"",(VLOOKUP(B14,Çekiç!$F$8:$N$1000,9,0)))</f>
        <v>5155</v>
      </c>
      <c r="R14" s="765">
        <f>IF(ISERROR(VLOOKUP(B14,Çekiç!$F$8:$O$1000,10,0)),"",(VLOOKUP(B14,Çekiç!$F$8:$O$1000,10,0)))</f>
        <v>4</v>
      </c>
      <c r="S14" s="763">
        <f>IF(ISERROR(VLOOKUP(B14,'5000m.'!$E$8:$F$1000,2,0)),"",(VLOOKUP(B14,'5000m.'!$E$8:$H$1000,2,0)))</f>
        <v>141943</v>
      </c>
      <c r="T14" s="802">
        <f>IF(ISERROR(VLOOKUP(B14,'5000m.'!$E$8:$G$1000,3,0)),"",(VLOOKUP(B14,'5000m.'!$E$8:$G$1000,3,0)))</f>
        <v>6</v>
      </c>
      <c r="U14" s="756">
        <f>IF(ISERROR(VLOOKUP(B14,'4x100metre'!$E$8:$F$1016,2,0)),"",(VLOOKUP(B14,'4x100metre'!$E$8:$F$1016,2,0)))</f>
        <v>4493</v>
      </c>
      <c r="V14" s="764">
        <f>IF(ISERROR(VLOOKUP(B14,'4x100metre'!$E$8:$G$1016,3,0)),"",(VLOOKUP(B14,'4x100metre'!$E$8:$G$1016,3,0)))</f>
        <v>2</v>
      </c>
      <c r="W14" s="767">
        <f t="shared" si="0"/>
        <v>32</v>
      </c>
    </row>
    <row r="15" spans="1:27" ht="126" customHeight="1" x14ac:dyDescent="0.2">
      <c r="A15" s="202">
        <v>8</v>
      </c>
      <c r="B15" s="755" t="s">
        <v>1118</v>
      </c>
      <c r="C15" s="756">
        <f>IF(ISERROR(VLOOKUP(B15,'100m.'!$E$8:$F$1000,2,0)),"",(VLOOKUP(B15,'100m.'!$E$8:$H$1000,2,0)))</f>
        <v>1137</v>
      </c>
      <c r="D15" s="757">
        <f>IF(ISERROR(VLOOKUP(B15,'100m.'!$E$8:$G$1000,3,0)),"",(VLOOKUP(B15,'100m.'!$E$8:$G$1000,3,0)))</f>
        <v>1</v>
      </c>
      <c r="E15" s="758">
        <f>IF(ISERROR(VLOOKUP(B15,'400m.'!$E$8:$F$1000,2,0)),"",(VLOOKUP(B15,'400m.'!$E$8:$H$1000,2,0)))</f>
        <v>5109</v>
      </c>
      <c r="F15" s="759">
        <f>IF(ISERROR(VLOOKUP(B15,'400m.'!$E$8:$G$1000,3,0)),"",(VLOOKUP(B15,'400m.'!$E$8:$G$1000,3,0)))</f>
        <v>4</v>
      </c>
      <c r="G15" s="760" t="str">
        <f>IF(ISERROR(VLOOKUP(B15,Yüksek!$F$8:$AE$1000,26,0)),"",(VLOOKUP(B15,Yüksek!$F$8:$AE$1000,26,0)))</f>
        <v>180</v>
      </c>
      <c r="H15" s="761">
        <f>IF(ISERROR(VLOOKUP(B15,Yüksek!$F$8:$AF$1000,27,0)),"",(VLOOKUP(B15,Yüksek!$F$8:$AF$1000,27,0)))</f>
        <v>1</v>
      </c>
      <c r="I15" s="758">
        <f>IF(ISERROR(VLOOKUP(B15,Uzun!$F$8:$N$1000,9,0)),"",(VLOOKUP(B15,Uzun!$F$8:$N$1000,9,0)))</f>
        <v>654</v>
      </c>
      <c r="J15" s="759">
        <f>IF(ISERROR(VLOOKUP(B15,Uzun!$F$8:$O$1000,10,0)),"",(VLOOKUP(B15,Uzun!$F$8:$O$1000,10,0)))</f>
        <v>1</v>
      </c>
      <c r="K15" s="762">
        <f>IF(ISERROR(VLOOKUP(B15,Gülle!$F$8:$N$1000,9,0)),"",(VLOOKUP(B15,Gülle!$F$8:$N$1000,9,0)))</f>
        <v>1320</v>
      </c>
      <c r="L15" s="757">
        <f>IF(ISERROR(VLOOKUP(B15,Gülle!$F$8:$O$1000,10,0)),"",(VLOOKUP(B15,Gülle!$F$8:$O$1000,10,0)))</f>
        <v>2</v>
      </c>
      <c r="M15" s="763">
        <f>IF(ISERROR(VLOOKUP(B15,'1500m.'!$E$8:$F$1000,2,0)),"",(VLOOKUP(B15,'1500m.'!$E$8:$H$1000,2,0)))</f>
        <v>34750</v>
      </c>
      <c r="N15" s="764">
        <f>IF(ISERROR(VLOOKUP(B15,'1500m.'!$E$8:$G$1000,3,0)),"",(VLOOKUP(B15,'1500m.'!$E$8:$G$1000,3,0)))</f>
        <v>6</v>
      </c>
      <c r="O15" s="756">
        <f>IF(ISERROR(VLOOKUP(B15,'110m.Eng'!$E$8:$F$1000,2,0)),"",(VLOOKUP(B15,'110m.Eng'!$E$8:$H$1000,2,0)))</f>
        <v>1583</v>
      </c>
      <c r="P15" s="757">
        <f>IF(ISERROR(VLOOKUP(B15,'110m.Eng'!$E$8:$G$1000,3,0)),"",(VLOOKUP(B15,'110m.Eng'!$E$8:$G$1000,3,0)))</f>
        <v>4</v>
      </c>
      <c r="Q15" s="758">
        <f>IF(ISERROR(VLOOKUP(B15,Çekiç!$F$8:$N$1000,9,0)),"",(VLOOKUP(B15,Çekiç!$F$8:$N$1000,9,0)))</f>
        <v>5100</v>
      </c>
      <c r="R15" s="765">
        <f>IF(ISERROR(VLOOKUP(B15,Çekiç!$F$8:$O$1000,10,0)),"",(VLOOKUP(B15,Çekiç!$F$8:$O$1000,10,0)))</f>
        <v>3</v>
      </c>
      <c r="S15" s="763">
        <f>IF(ISERROR(VLOOKUP(B15,'5000m.'!$E$8:$F$1000,2,0)),"",(VLOOKUP(B15,'5000m.'!$E$8:$H$1000,2,0)))</f>
        <v>143040</v>
      </c>
      <c r="T15" s="764">
        <f>IF(ISERROR(VLOOKUP(B15,'5000m.'!$E$8:$G$1000,3,0)),"",(VLOOKUP(B15,'5000m.'!$E$8:$G$1000,3,0)))</f>
        <v>5</v>
      </c>
      <c r="U15" s="756">
        <f>IF(ISERROR(VLOOKUP(B15,'4x100metre'!$E$8:$F$1016,2,0)),"",(VLOOKUP(B15,'4x100metre'!$E$8:$F$1016,2,0)))</f>
        <v>4442</v>
      </c>
      <c r="V15" s="764">
        <f>IF(ISERROR(VLOOKUP(B15,'4x100metre'!$E$8:$G$1016,3,0)),"",(VLOOKUP(B15,'4x100metre'!$E$8:$G$1016,3,0)))</f>
        <v>4</v>
      </c>
      <c r="W15" s="767">
        <f t="shared" si="0"/>
        <v>31</v>
      </c>
    </row>
    <row r="16" spans="1:27" ht="31.5" hidden="1" customHeight="1" x14ac:dyDescent="0.2">
      <c r="A16" s="202">
        <v>9</v>
      </c>
      <c r="B16" s="206"/>
      <c r="C16" s="203" t="str">
        <f>IF(ISERROR(VLOOKUP(B16,'100m.'!$E$8:$F$1000,2,0)),"",(VLOOKUP(B16,'100m.'!$E$8:$H$1000,2,0)))</f>
        <v/>
      </c>
      <c r="D16" s="344" t="str">
        <f>IF(ISERROR(VLOOKUP(B16,'100m.'!$E$8:$G$1000,3,0)),"",(VLOOKUP(B16,'100m.'!$E$8:$G$1000,3,0)))</f>
        <v/>
      </c>
      <c r="E16" s="204" t="str">
        <f>IF(ISERROR(VLOOKUP(B16,'400m.'!$E$8:$F$1000,2,0)),"",(VLOOKUP(B16,'400m.'!$E$8:$H$1000,2,0)))</f>
        <v/>
      </c>
      <c r="F16" s="345" t="str">
        <f>IF(ISERROR(VLOOKUP(B16,'400m.'!$E$8:$G$1000,3,0)),"",(VLOOKUP(B16,'400m.'!$E$8:$G$1000,3,0)))</f>
        <v/>
      </c>
      <c r="G16" s="232" t="str">
        <f>IF(ISERROR(VLOOKUP(B16,Yüksek!$F$8:$AE$1000,26,0)),"",(VLOOKUP(B16,Yüksek!$F$8:$AE$1000,26,0)))</f>
        <v/>
      </c>
      <c r="H16" s="346" t="str">
        <f>IF(ISERROR(VLOOKUP(B16,Yüksek!$F$8:$AF$1000,27,0)),"",(VLOOKUP(B16,Yüksek!$F$8:$AF$1000,27,0)))</f>
        <v/>
      </c>
      <c r="I16" s="204" t="str">
        <f>IF(ISERROR(VLOOKUP(B16,Uzun!$F$8:$N$1000,9,0)),"",(VLOOKUP(B16,Uzun!$F$8:$N$1000,9,0)))</f>
        <v/>
      </c>
      <c r="J16" s="345" t="str">
        <f>IF(ISERROR(VLOOKUP(B16,Uzun!$F$8:$O$1000,10,0)),"",(VLOOKUP(B16,Uzun!$F$8:$O$1000,10,0)))</f>
        <v/>
      </c>
      <c r="K16" s="243" t="str">
        <f>IF(ISERROR(VLOOKUP(B16,Gülle!$F$8:$N$1000,9,0)),"",(VLOOKUP(B16,Gülle!$F$8:$N$1000,9,0)))</f>
        <v/>
      </c>
      <c r="L16" s="344" t="str">
        <f>IF(ISERROR(VLOOKUP(B16,Gülle!$F$8:$O$1000,10,0)),"",(VLOOKUP(B16,Gülle!$F$8:$O$1000,10,0)))</f>
        <v/>
      </c>
      <c r="M16" s="231" t="str">
        <f>IF(ISERROR(VLOOKUP(B16,'1500m.'!$E$8:$F$1000,2,0)),"",(VLOOKUP(B16,'1500m.'!$E$8:$H$1000,2,0)))</f>
        <v/>
      </c>
      <c r="N16" s="347" t="str">
        <f>IF(ISERROR(VLOOKUP(B16,'1500m.'!$E$8:$G$1000,3,0)),"",(VLOOKUP(B16,'1500m.'!$E$8:$G$1000,3,0)))</f>
        <v/>
      </c>
      <c r="O16" s="203" t="str">
        <f>IF(ISERROR(VLOOKUP(B16,'110m.Eng'!$E$8:$F$1000,2,0)),"",(VLOOKUP(B16,'110m.Eng'!$E$8:$H$1000,2,0)))</f>
        <v/>
      </c>
      <c r="P16" s="344" t="str">
        <f>IF(ISERROR(VLOOKUP(B16,'110m.Eng'!$E$8:$G$1000,3,0)),"",(VLOOKUP(B16,'110m.Eng'!$E$8:$G$1000,3,0)))</f>
        <v/>
      </c>
      <c r="Q16" s="204" t="str">
        <f>IF(ISERROR(VLOOKUP(B16,Çekiç!$F$8:$N$1000,9,0)),"",(VLOOKUP(B16,Çekiç!$F$8:$N$1000,9,0)))</f>
        <v/>
      </c>
      <c r="R16" s="517" t="str">
        <f>IF(ISERROR(VLOOKUP(B16,Çekiç!$F$8:$N$1000,10,0)),"",(VLOOKUP(B16,Çekiç!$F$8:$N$1000,10,0)))</f>
        <v/>
      </c>
      <c r="S16" s="231" t="str">
        <f>IF(ISERROR(VLOOKUP(B16,'5000m.'!$E$8:$F$1000,2,0)),"",(VLOOKUP(B16,'5000m.'!$E$8:$H$1000,2,0)))</f>
        <v/>
      </c>
      <c r="T16" s="347" t="str">
        <f>IF(ISERROR(VLOOKUP(B16,'5000m.'!$E$8:$G$1000,3,0)),"",(VLOOKUP(B16,'5000m.'!$E$8:$G$1000,3,0)))</f>
        <v/>
      </c>
      <c r="U16" s="203" t="str">
        <f>IF(ISERROR(VLOOKUP(B16,'4x100metre'!$E$8:$F$1016,2,0)),"",(VLOOKUP(B16,'4x100metre'!$E$8:$F$1016,2,0)))</f>
        <v/>
      </c>
      <c r="V16" s="347" t="str">
        <f>IF(ISERROR(VLOOKUP(B16,'4x100metre'!$E$8:$G$1016,3,0)),"",(VLOOKUP(B16,'4x100metre'!$E$8:$G$1016,3,0)))</f>
        <v/>
      </c>
      <c r="W16" s="349"/>
    </row>
    <row r="17" spans="1:23" ht="31.5" hidden="1" customHeight="1" x14ac:dyDescent="0.2">
      <c r="A17" s="202"/>
      <c r="B17" s="206"/>
      <c r="C17" s="203" t="str">
        <f>IF(ISERROR(VLOOKUP(B17,'100m.'!$E$8:$F$1000,2,0)),"",(VLOOKUP(B17,'100m.'!$E$8:$H$1000,2,0)))</f>
        <v/>
      </c>
      <c r="D17" s="344" t="str">
        <f>IF(ISERROR(VLOOKUP(B17,'100m.'!$E$8:$G$1000,3,0)),"",(VLOOKUP(B17,'100m.'!$E$8:$G$1000,3,0)))</f>
        <v/>
      </c>
      <c r="E17" s="204" t="str">
        <f>IF(ISERROR(VLOOKUP(B17,'400m.'!$E$8:$F$1000,2,0)),"",(VLOOKUP(B17,'400m.'!$E$8:$H$1000,2,0)))</f>
        <v/>
      </c>
      <c r="F17" s="345" t="str">
        <f>IF(ISERROR(VLOOKUP(B17,'400m.'!$E$8:$G$1000,3,0)),"",(VLOOKUP(B17,'400m.'!$E$8:$G$1000,3,0)))</f>
        <v/>
      </c>
      <c r="G17" s="232" t="str">
        <f>IF(ISERROR(VLOOKUP(B17,Yüksek!$F$8:$AE$1000,26,0)),"",(VLOOKUP(B17,Yüksek!$F$8:$AE$1000,26,0)))</f>
        <v/>
      </c>
      <c r="H17" s="346" t="str">
        <f>IF(ISERROR(VLOOKUP(B17,Yüksek!$F$8:$AF$1000,27,0)),"",(VLOOKUP(B17,Yüksek!$F$8:$AF$1000,27,0)))</f>
        <v/>
      </c>
      <c r="I17" s="204" t="str">
        <f>IF(ISERROR(VLOOKUP(B17,Uzun!$F$8:$N$1000,9,0)),"",(VLOOKUP(B17,Uzun!$F$8:$N$1000,9,0)))</f>
        <v/>
      </c>
      <c r="J17" s="345" t="str">
        <f>IF(ISERROR(VLOOKUP(B17,Uzun!$F$8:$O$1000,10,0)),"",(VLOOKUP(B17,Uzun!$F$8:$O$1000,10,0)))</f>
        <v/>
      </c>
      <c r="K17" s="243" t="str">
        <f>IF(ISERROR(VLOOKUP(B17,Gülle!$F$8:$N$1000,9,0)),"",(VLOOKUP(B17,Gülle!$F$8:$N$1000,9,0)))</f>
        <v/>
      </c>
      <c r="L17" s="344" t="str">
        <f>IF(ISERROR(VLOOKUP(B17,Gülle!$F$8:$O$1000,10,0)),"",(VLOOKUP(B17,Gülle!$F$8:$O$1000,10,0)))</f>
        <v/>
      </c>
      <c r="M17" s="231" t="str">
        <f>IF(ISERROR(VLOOKUP(B17,'1500m.'!$E$8:$F$1000,2,0)),"",(VLOOKUP(B17,'1500m.'!$E$8:$H$1000,2,0)))</f>
        <v/>
      </c>
      <c r="N17" s="347" t="str">
        <f>IF(ISERROR(VLOOKUP(B17,'1500m.'!$E$8:$G$1000,3,0)),"",(VLOOKUP(B17,'1500m.'!$E$8:$G$1000,3,0)))</f>
        <v/>
      </c>
      <c r="O17" s="203" t="str">
        <f>IF(ISERROR(VLOOKUP(B17,'110m.Eng'!$E$8:$F$1000,2,0)),"",(VLOOKUP(B17,'110m.Eng'!$E$8:$H$1000,2,0)))</f>
        <v/>
      </c>
      <c r="P17" s="344" t="str">
        <f>IF(ISERROR(VLOOKUP(B17,'110m.Eng'!$E$8:$G$1000,3,0)),"",(VLOOKUP(B17,'110m.Eng'!$E$8:$G$1000,3,0)))</f>
        <v/>
      </c>
      <c r="Q17" s="204" t="str">
        <f>IF(ISERROR(VLOOKUP(B17,Çekiç!$F$8:$N$1000,9,0)),"",(VLOOKUP(B17,Çekiç!$F$8:$N$1000,9,0)))</f>
        <v/>
      </c>
      <c r="R17" s="517" t="str">
        <f>IF(ISERROR(VLOOKUP(B17,Çekiç!$F$8:$N$1000,10,0)),"",(VLOOKUP(B17,Çekiç!$F$8:$N$1000,10,0)))</f>
        <v/>
      </c>
      <c r="S17" s="231" t="str">
        <f>IF(ISERROR(VLOOKUP(B17,'5000m.'!$E$8:$F$1000,2,0)),"",(VLOOKUP(B17,'5000m.'!$E$8:$H$1000,2,0)))</f>
        <v/>
      </c>
      <c r="T17" s="347" t="str">
        <f>IF(ISERROR(VLOOKUP(B17,'5000m.'!$E$8:$G$1000,3,0)),"",(VLOOKUP(B17,'5000m.'!$E$8:$G$1000,3,0)))</f>
        <v/>
      </c>
      <c r="U17" s="203" t="str">
        <f>IF(ISERROR(VLOOKUP(B17,'4x100metre'!$E$8:$F$1016,2,0)),"",(VLOOKUP(B17,'4x100metre'!$E$8:$F$1016,2,0)))</f>
        <v/>
      </c>
      <c r="V17" s="347" t="str">
        <f>IF(ISERROR(VLOOKUP(B17,'4x100metre'!$E$8:$G$1016,3,0)),"",(VLOOKUP(B17,'4x100metre'!$E$8:$G$1016,3,0)))</f>
        <v/>
      </c>
      <c r="W17" s="349"/>
    </row>
    <row r="18" spans="1:23" ht="31.5" hidden="1" customHeight="1" x14ac:dyDescent="0.2">
      <c r="A18" s="202"/>
      <c r="B18" s="206"/>
      <c r="C18" s="203" t="str">
        <f>IF(ISERROR(VLOOKUP(B18,'100m.'!$E$8:$F$1000,2,0)),"",(VLOOKUP(B18,'100m.'!$E$8:$H$1000,2,0)))</f>
        <v/>
      </c>
      <c r="D18" s="344" t="str">
        <f>IF(ISERROR(VLOOKUP(B18,'100m.'!$E$8:$G$1000,3,0)),"",(VLOOKUP(B18,'100m.'!$E$8:$G$1000,3,0)))</f>
        <v/>
      </c>
      <c r="E18" s="204" t="str">
        <f>IF(ISERROR(VLOOKUP(B18,'400m.'!$E$8:$F$1000,2,0)),"",(VLOOKUP(B18,'400m.'!$E$8:$H$1000,2,0)))</f>
        <v/>
      </c>
      <c r="F18" s="345" t="str">
        <f>IF(ISERROR(VLOOKUP(B18,'400m.'!$E$8:$G$1000,3,0)),"",(VLOOKUP(B18,'400m.'!$E$8:$G$1000,3,0)))</f>
        <v/>
      </c>
      <c r="G18" s="232" t="str">
        <f>IF(ISERROR(VLOOKUP(B18,Yüksek!$F$8:$AE$1000,26,0)),"",(VLOOKUP(B18,Yüksek!$F$8:$AE$1000,26,0)))</f>
        <v/>
      </c>
      <c r="H18" s="346" t="str">
        <f>IF(ISERROR(VLOOKUP(B18,Yüksek!$F$8:$AF$1000,27,0)),"",(VLOOKUP(B18,Yüksek!$F$8:$AF$1000,27,0)))</f>
        <v/>
      </c>
      <c r="I18" s="204" t="str">
        <f>IF(ISERROR(VLOOKUP(B18,Uzun!$F$8:$N$1000,9,0)),"",(VLOOKUP(B18,Uzun!$F$8:$N$1000,9,0)))</f>
        <v/>
      </c>
      <c r="J18" s="345" t="str">
        <f>IF(ISERROR(VLOOKUP(B18,Uzun!$F$8:$O$1000,10,0)),"",(VLOOKUP(B18,Uzun!$F$8:$O$1000,10,0)))</f>
        <v/>
      </c>
      <c r="K18" s="243" t="str">
        <f>IF(ISERROR(VLOOKUP(B18,Gülle!$F$8:$N$1000,9,0)),"",(VLOOKUP(B18,Gülle!$F$8:$N$1000,9,0)))</f>
        <v/>
      </c>
      <c r="L18" s="344" t="str">
        <f>IF(ISERROR(VLOOKUP(B18,Gülle!$F$8:$O$1000,10,0)),"",(VLOOKUP(B18,Gülle!$F$8:$O$1000,10,0)))</f>
        <v/>
      </c>
      <c r="M18" s="231" t="str">
        <f>IF(ISERROR(VLOOKUP(B18,'1500m.'!$E$8:$F$1000,2,0)),"",(VLOOKUP(B18,'1500m.'!$E$8:$H$1000,2,0)))</f>
        <v/>
      </c>
      <c r="N18" s="347" t="str">
        <f>IF(ISERROR(VLOOKUP(B18,'1500m.'!$E$8:$G$1000,3,0)),"",(VLOOKUP(B18,'1500m.'!$E$8:$G$1000,3,0)))</f>
        <v/>
      </c>
      <c r="O18" s="203" t="str">
        <f>IF(ISERROR(VLOOKUP(B18,'110m.Eng'!$E$8:$F$1000,2,0)),"",(VLOOKUP(B18,'110m.Eng'!$E$8:$H$1000,2,0)))</f>
        <v/>
      </c>
      <c r="P18" s="344" t="str">
        <f>IF(ISERROR(VLOOKUP(B18,'110m.Eng'!$E$8:$G$1000,3,0)),"",(VLOOKUP(B18,'110m.Eng'!$E$8:$G$1000,3,0)))</f>
        <v/>
      </c>
      <c r="Q18" s="204" t="str">
        <f>IF(ISERROR(VLOOKUP(B18,Çekiç!$F$8:$N$1000,9,0)),"",(VLOOKUP(B18,Çekiç!$F$8:$N$1000,9,0)))</f>
        <v/>
      </c>
      <c r="R18" s="517" t="str">
        <f>IF(ISERROR(VLOOKUP(B18,Çekiç!$F$8:$N$1000,10,0)),"",(VLOOKUP(B18,Çekiç!$F$8:$N$1000,10,0)))</f>
        <v/>
      </c>
      <c r="S18" s="231" t="str">
        <f>IF(ISERROR(VLOOKUP(B18,'5000m.'!$E$8:$F$1000,2,0)),"",(VLOOKUP(B18,'5000m.'!$E$8:$H$1000,2,0)))</f>
        <v/>
      </c>
      <c r="T18" s="347" t="str">
        <f>IF(ISERROR(VLOOKUP(B18,'5000m.'!$E$8:$G$1000,3,0)),"",(VLOOKUP(B18,'5000m.'!$E$8:$G$1000,3,0)))</f>
        <v/>
      </c>
      <c r="U18" s="203" t="str">
        <f>IF(ISERROR(VLOOKUP(B18,'4x100metre'!$E$8:$F$1016,2,0)),"",(VLOOKUP(B18,'4x100metre'!$E$8:$F$1016,2,0)))</f>
        <v/>
      </c>
      <c r="V18" s="347" t="str">
        <f>IF(ISERROR(VLOOKUP(B18,'4x100metre'!$E$8:$G$1016,3,0)),"",(VLOOKUP(B18,'4x100metre'!$E$8:$G$1016,3,0)))</f>
        <v/>
      </c>
      <c r="W18" s="349"/>
    </row>
    <row r="19" spans="1:23" ht="31.5" hidden="1" customHeight="1" x14ac:dyDescent="0.2">
      <c r="A19" s="202"/>
      <c r="B19" s="206"/>
      <c r="C19" s="203" t="str">
        <f>IF(ISERROR(VLOOKUP(B19,'100m.'!$E$8:$F$1000,2,0)),"",(VLOOKUP(B19,'100m.'!$E$8:$H$1000,2,0)))</f>
        <v/>
      </c>
      <c r="D19" s="344" t="str">
        <f>IF(ISERROR(VLOOKUP(B19,'100m.'!$E$8:$G$1000,3,0)),"",(VLOOKUP(B19,'100m.'!$E$8:$G$1000,3,0)))</f>
        <v/>
      </c>
      <c r="E19" s="204" t="str">
        <f>IF(ISERROR(VLOOKUP(B19,'400m.'!$E$8:$F$1000,2,0)),"",(VLOOKUP(B19,'400m.'!$E$8:$H$1000,2,0)))</f>
        <v/>
      </c>
      <c r="F19" s="345" t="str">
        <f>IF(ISERROR(VLOOKUP(B19,'400m.'!$E$8:$G$1000,3,0)),"",(VLOOKUP(B19,'400m.'!$E$8:$G$1000,3,0)))</f>
        <v/>
      </c>
      <c r="G19" s="232" t="str">
        <f>IF(ISERROR(VLOOKUP(B19,Yüksek!$F$8:$AE$1000,26,0)),"",(VLOOKUP(B19,Yüksek!$F$8:$AE$1000,26,0)))</f>
        <v/>
      </c>
      <c r="H19" s="346" t="str">
        <f>IF(ISERROR(VLOOKUP(B19,Yüksek!$F$8:$AF$1000,27,0)),"",(VLOOKUP(B19,Yüksek!$F$8:$AF$1000,27,0)))</f>
        <v/>
      </c>
      <c r="I19" s="204" t="str">
        <f>IF(ISERROR(VLOOKUP(B19,Uzun!$F$8:$N$1000,9,0)),"",(VLOOKUP(B19,Uzun!$F$8:$N$1000,9,0)))</f>
        <v/>
      </c>
      <c r="J19" s="345" t="str">
        <f>IF(ISERROR(VLOOKUP(B19,Uzun!$F$8:$O$1000,10,0)),"",(VLOOKUP(B19,Uzun!$F$8:$O$1000,10,0)))</f>
        <v/>
      </c>
      <c r="K19" s="243" t="str">
        <f>IF(ISERROR(VLOOKUP(B19,Gülle!$F$8:$N$1000,9,0)),"",(VLOOKUP(B19,Gülle!$F$8:$N$1000,9,0)))</f>
        <v/>
      </c>
      <c r="L19" s="344" t="str">
        <f>IF(ISERROR(VLOOKUP(B19,Gülle!$F$8:$O$1000,10,0)),"",(VLOOKUP(B19,Gülle!$F$8:$O$1000,10,0)))</f>
        <v/>
      </c>
      <c r="M19" s="231" t="str">
        <f>IF(ISERROR(VLOOKUP(B19,'1500m.'!$E$8:$F$1000,2,0)),"",(VLOOKUP(B19,'1500m.'!$E$8:$H$1000,2,0)))</f>
        <v/>
      </c>
      <c r="N19" s="347" t="str">
        <f>IF(ISERROR(VLOOKUP(B19,'1500m.'!$E$8:$G$1000,3,0)),"",(VLOOKUP(B19,'1500m.'!$E$8:$G$1000,3,0)))</f>
        <v/>
      </c>
      <c r="O19" s="203" t="str">
        <f>IF(ISERROR(VLOOKUP(B19,'110m.Eng'!$E$8:$F$1000,2,0)),"",(VLOOKUP(B19,'110m.Eng'!$E$8:$H$1000,2,0)))</f>
        <v/>
      </c>
      <c r="P19" s="344" t="str">
        <f>IF(ISERROR(VLOOKUP(B19,'110m.Eng'!$E$8:$G$1000,3,0)),"",(VLOOKUP(B19,'110m.Eng'!$E$8:$G$1000,3,0)))</f>
        <v/>
      </c>
      <c r="Q19" s="204" t="str">
        <f>IF(ISERROR(VLOOKUP(B19,Çekiç!$F$8:$N$1000,9,0)),"",(VLOOKUP(B19,Çekiç!$F$8:$N$1000,9,0)))</f>
        <v/>
      </c>
      <c r="R19" s="517" t="str">
        <f>IF(ISERROR(VLOOKUP(B19,Çekiç!$F$8:$N$1000,10,0)),"",(VLOOKUP(B19,Çekiç!$F$8:$N$1000,10,0)))</f>
        <v/>
      </c>
      <c r="S19" s="231" t="str">
        <f>IF(ISERROR(VLOOKUP(B19,'5000m.'!$E$8:$F$1000,2,0)),"",(VLOOKUP(B19,'5000m.'!$E$8:$H$1000,2,0)))</f>
        <v/>
      </c>
      <c r="T19" s="347" t="str">
        <f>IF(ISERROR(VLOOKUP(B19,'5000m.'!$E$8:$G$1000,3,0)),"",(VLOOKUP(B19,'5000m.'!$E$8:$G$1000,3,0)))</f>
        <v/>
      </c>
      <c r="U19" s="203" t="str">
        <f>IF(ISERROR(VLOOKUP(B19,'4x100metre'!$E$8:$F$1016,2,0)),"",(VLOOKUP(B19,'4x100metre'!$E$8:$F$1016,2,0)))</f>
        <v/>
      </c>
      <c r="V19" s="347" t="str">
        <f>IF(ISERROR(VLOOKUP(B19,'4x100metre'!$E$8:$G$1016,3,0)),"",(VLOOKUP(B19,'4x100metre'!$E$8:$G$1016,3,0)))</f>
        <v/>
      </c>
      <c r="W19" s="349"/>
    </row>
    <row r="20" spans="1:23" ht="31.5" hidden="1" customHeight="1" x14ac:dyDescent="0.2">
      <c r="A20" s="202"/>
      <c r="B20" s="206"/>
      <c r="C20" s="203" t="str">
        <f>IF(ISERROR(VLOOKUP(B20,'100m.'!$E$8:$F$1000,2,0)),"",(VLOOKUP(B20,'100m.'!$E$8:$H$1000,2,0)))</f>
        <v/>
      </c>
      <c r="D20" s="344" t="str">
        <f>IF(ISERROR(VLOOKUP(B20,'100m.'!$E$8:$G$1000,3,0)),"",(VLOOKUP(B20,'100m.'!$E$8:$G$1000,3,0)))</f>
        <v/>
      </c>
      <c r="E20" s="204" t="str">
        <f>IF(ISERROR(VLOOKUP(B20,'400m.'!$E$8:$F$1000,2,0)),"",(VLOOKUP(B20,'400m.'!$E$8:$H$1000,2,0)))</f>
        <v/>
      </c>
      <c r="F20" s="345" t="str">
        <f>IF(ISERROR(VLOOKUP(B20,'400m.'!$E$8:$G$1000,3,0)),"",(VLOOKUP(B20,'400m.'!$E$8:$G$1000,3,0)))</f>
        <v/>
      </c>
      <c r="G20" s="232" t="str">
        <f>IF(ISERROR(VLOOKUP(B20,Yüksek!$F$8:$AE$1000,26,0)),"",(VLOOKUP(B20,Yüksek!$F$8:$AE$1000,26,0)))</f>
        <v/>
      </c>
      <c r="H20" s="346" t="str">
        <f>IF(ISERROR(VLOOKUP(B20,Yüksek!$F$8:$AF$1000,27,0)),"",(VLOOKUP(B20,Yüksek!$F$8:$AF$1000,27,0)))</f>
        <v/>
      </c>
      <c r="I20" s="204" t="str">
        <f>IF(ISERROR(VLOOKUP(B20,Uzun!$F$8:$N$1000,9,0)),"",(VLOOKUP(B20,Uzun!$F$8:$N$1000,9,0)))</f>
        <v/>
      </c>
      <c r="J20" s="345" t="str">
        <f>IF(ISERROR(VLOOKUP(B20,Uzun!$F$8:$O$1000,10,0)),"",(VLOOKUP(B20,Uzun!$F$8:$O$1000,10,0)))</f>
        <v/>
      </c>
      <c r="K20" s="243" t="str">
        <f>IF(ISERROR(VLOOKUP(B20,Gülle!$F$8:$N$1000,9,0)),"",(VLOOKUP(B20,Gülle!$F$8:$N$1000,9,0)))</f>
        <v/>
      </c>
      <c r="L20" s="344" t="str">
        <f>IF(ISERROR(VLOOKUP(B20,Gülle!$F$8:$O$1000,10,0)),"",(VLOOKUP(B20,Gülle!$F$8:$O$1000,10,0)))</f>
        <v/>
      </c>
      <c r="M20" s="231" t="str">
        <f>IF(ISERROR(VLOOKUP(B20,'1500m.'!$E$8:$F$1000,2,0)),"",(VLOOKUP(B20,'1500m.'!$E$8:$H$1000,2,0)))</f>
        <v/>
      </c>
      <c r="N20" s="347" t="str">
        <f>IF(ISERROR(VLOOKUP(B20,'1500m.'!$E$8:$G$1000,3,0)),"",(VLOOKUP(B20,'1500m.'!$E$8:$G$1000,3,0)))</f>
        <v/>
      </c>
      <c r="O20" s="203" t="str">
        <f>IF(ISERROR(VLOOKUP(B20,'110m.Eng'!$E$8:$F$1000,2,0)),"",(VLOOKUP(B20,'110m.Eng'!$E$8:$H$1000,2,0)))</f>
        <v/>
      </c>
      <c r="P20" s="344" t="str">
        <f>IF(ISERROR(VLOOKUP(B20,'110m.Eng'!$E$8:$G$1000,3,0)),"",(VLOOKUP(B20,'110m.Eng'!$E$8:$G$1000,3,0)))</f>
        <v/>
      </c>
      <c r="Q20" s="204" t="str">
        <f>IF(ISERROR(VLOOKUP(B20,Çekiç!$F$8:$N$1000,9,0)),"",(VLOOKUP(B20,Çekiç!$F$8:$N$1000,9,0)))</f>
        <v/>
      </c>
      <c r="R20" s="517" t="str">
        <f>IF(ISERROR(VLOOKUP(B20,Çekiç!$F$8:$N$1000,10,0)),"",(VLOOKUP(B20,Çekiç!$F$8:$N$1000,10,0)))</f>
        <v/>
      </c>
      <c r="S20" s="231" t="str">
        <f>IF(ISERROR(VLOOKUP(B20,'5000m.'!$E$8:$F$1000,2,0)),"",(VLOOKUP(B20,'5000m.'!$E$8:$H$1000,2,0)))</f>
        <v/>
      </c>
      <c r="T20" s="347" t="str">
        <f>IF(ISERROR(VLOOKUP(B20,'5000m.'!$E$8:$G$1000,3,0)),"",(VLOOKUP(B20,'5000m.'!$E$8:$G$1000,3,0)))</f>
        <v/>
      </c>
      <c r="U20" s="203" t="str">
        <f>IF(ISERROR(VLOOKUP(B20,'4x100metre'!$E$8:$F$1016,2,0)),"",(VLOOKUP(B20,'4x100metre'!$E$8:$F$1016,2,0)))</f>
        <v/>
      </c>
      <c r="V20" s="347" t="str">
        <f>IF(ISERROR(VLOOKUP(B20,'4x100metre'!$E$8:$G$1016,3,0)),"",(VLOOKUP(B20,'4x100metre'!$E$8:$G$1016,3,0)))</f>
        <v/>
      </c>
      <c r="W20" s="349"/>
    </row>
    <row r="21" spans="1:23" ht="31.5" hidden="1" customHeight="1" x14ac:dyDescent="0.2">
      <c r="A21" s="202"/>
      <c r="B21" s="206"/>
      <c r="C21" s="203" t="str">
        <f>IF(ISERROR(VLOOKUP(B21,'100m.'!$E$8:$F$1000,2,0)),"",(VLOOKUP(B21,'100m.'!$E$8:$H$1000,2,0)))</f>
        <v/>
      </c>
      <c r="D21" s="344" t="str">
        <f>IF(ISERROR(VLOOKUP(B21,'100m.'!$E$8:$G$1000,3,0)),"",(VLOOKUP(B21,'100m.'!$E$8:$G$1000,3,0)))</f>
        <v/>
      </c>
      <c r="E21" s="204" t="str">
        <f>IF(ISERROR(VLOOKUP(B21,'400m.'!$E$8:$F$1000,2,0)),"",(VLOOKUP(B21,'400m.'!$E$8:$H$1000,2,0)))</f>
        <v/>
      </c>
      <c r="F21" s="345" t="str">
        <f>IF(ISERROR(VLOOKUP(B21,'400m.'!$E$8:$G$1000,3,0)),"",(VLOOKUP(B21,'400m.'!$E$8:$G$1000,3,0)))</f>
        <v/>
      </c>
      <c r="G21" s="232" t="str">
        <f>IF(ISERROR(VLOOKUP(B21,Yüksek!$F$8:$AE$1000,26,0)),"",(VLOOKUP(B21,Yüksek!$F$8:$AE$1000,26,0)))</f>
        <v/>
      </c>
      <c r="H21" s="346" t="str">
        <f>IF(ISERROR(VLOOKUP(B21,Yüksek!$F$8:$AF$1000,27,0)),"",(VLOOKUP(B21,Yüksek!$F$8:$AF$1000,27,0)))</f>
        <v/>
      </c>
      <c r="I21" s="204" t="str">
        <f>IF(ISERROR(VLOOKUP(B21,Uzun!$F$8:$N$1000,9,0)),"",(VLOOKUP(B21,Uzun!$F$8:$N$1000,9,0)))</f>
        <v/>
      </c>
      <c r="J21" s="345" t="str">
        <f>IF(ISERROR(VLOOKUP(B21,Uzun!$F$8:$O$1000,10,0)),"",(VLOOKUP(B21,Uzun!$F$8:$O$1000,10,0)))</f>
        <v/>
      </c>
      <c r="K21" s="243" t="str">
        <f>IF(ISERROR(VLOOKUP(B21,Gülle!$F$8:$N$1000,9,0)),"",(VLOOKUP(B21,Gülle!$F$8:$N$1000,9,0)))</f>
        <v/>
      </c>
      <c r="L21" s="344" t="str">
        <f>IF(ISERROR(VLOOKUP(B21,Gülle!$F$8:$O$1000,10,0)),"",(VLOOKUP(B21,Gülle!$F$8:$O$1000,10,0)))</f>
        <v/>
      </c>
      <c r="M21" s="231" t="str">
        <f>IF(ISERROR(VLOOKUP(B21,'1500m.'!$E$8:$F$1000,2,0)),"",(VLOOKUP(B21,'1500m.'!$E$8:$H$1000,2,0)))</f>
        <v/>
      </c>
      <c r="N21" s="347" t="str">
        <f>IF(ISERROR(VLOOKUP(B21,'1500m.'!$E$8:$G$1000,3,0)),"",(VLOOKUP(B21,'1500m.'!$E$8:$G$1000,3,0)))</f>
        <v/>
      </c>
      <c r="O21" s="203" t="str">
        <f>IF(ISERROR(VLOOKUP(B21,'110m.Eng'!$E$8:$F$1000,2,0)),"",(VLOOKUP(B21,'110m.Eng'!$E$8:$H$1000,2,0)))</f>
        <v/>
      </c>
      <c r="P21" s="344" t="str">
        <f>IF(ISERROR(VLOOKUP(B21,'110m.Eng'!$E$8:$G$1000,3,0)),"",(VLOOKUP(B21,'110m.Eng'!$E$8:$G$1000,3,0)))</f>
        <v/>
      </c>
      <c r="Q21" s="204" t="str">
        <f>IF(ISERROR(VLOOKUP(B21,Çekiç!$F$8:$N$1000,9,0)),"",(VLOOKUP(B21,Çekiç!$F$8:$N$1000,9,0)))</f>
        <v/>
      </c>
      <c r="R21" s="517" t="str">
        <f>IF(ISERROR(VLOOKUP(B21,Çekiç!$F$8:$N$1000,10,0)),"",(VLOOKUP(B21,Çekiç!$F$8:$N$1000,10,0)))</f>
        <v/>
      </c>
      <c r="S21" s="231" t="str">
        <f>IF(ISERROR(VLOOKUP(B21,'5000m.'!$E$8:$F$1000,2,0)),"",(VLOOKUP(B21,'5000m.'!$E$8:$H$1000,2,0)))</f>
        <v/>
      </c>
      <c r="T21" s="347" t="str">
        <f>IF(ISERROR(VLOOKUP(B21,'5000m.'!$E$8:$G$1000,3,0)),"",(VLOOKUP(B21,'5000m.'!$E$8:$G$1000,3,0)))</f>
        <v/>
      </c>
      <c r="U21" s="203" t="str">
        <f>IF(ISERROR(VLOOKUP(B21,'4x100metre'!$E$8:$F$1016,2,0)),"",(VLOOKUP(B21,'4x100metre'!$E$8:$F$1016,2,0)))</f>
        <v/>
      </c>
      <c r="V21" s="347" t="str">
        <f>IF(ISERROR(VLOOKUP(B21,'4x100metre'!$E$8:$G$1016,3,0)),"",(VLOOKUP(B21,'4x100metre'!$E$8:$G$1016,3,0)))</f>
        <v/>
      </c>
      <c r="W21" s="349"/>
    </row>
    <row r="22" spans="1:23" ht="31.5" hidden="1" customHeight="1" x14ac:dyDescent="0.2">
      <c r="A22" s="202"/>
      <c r="B22" s="206"/>
      <c r="C22" s="203" t="str">
        <f>IF(ISERROR(VLOOKUP(B22,'100m.'!$E$8:$F$1000,2,0)),"",(VLOOKUP(B22,'100m.'!$E$8:$H$1000,2,0)))</f>
        <v/>
      </c>
      <c r="D22" s="344" t="str">
        <f>IF(ISERROR(VLOOKUP(B22,'100m.'!$E$8:$G$1000,3,0)),"",(VLOOKUP(B22,'100m.'!$E$8:$G$1000,3,0)))</f>
        <v/>
      </c>
      <c r="E22" s="204" t="str">
        <f>IF(ISERROR(VLOOKUP(B22,'400m.'!$E$8:$F$1000,2,0)),"",(VLOOKUP(B22,'400m.'!$E$8:$H$1000,2,0)))</f>
        <v/>
      </c>
      <c r="F22" s="345" t="str">
        <f>IF(ISERROR(VLOOKUP(B22,'400m.'!$E$8:$G$1000,3,0)),"",(VLOOKUP(B22,'400m.'!$E$8:$G$1000,3,0)))</f>
        <v/>
      </c>
      <c r="G22" s="232" t="str">
        <f>IF(ISERROR(VLOOKUP(B22,Yüksek!$F$8:$AE$1000,26,0)),"",(VLOOKUP(B22,Yüksek!$F$8:$AE$1000,26,0)))</f>
        <v/>
      </c>
      <c r="H22" s="346" t="str">
        <f>IF(ISERROR(VLOOKUP(B22,Yüksek!$F$8:$AF$1000,27,0)),"",(VLOOKUP(B22,Yüksek!$F$8:$AF$1000,27,0)))</f>
        <v/>
      </c>
      <c r="I22" s="204" t="str">
        <f>IF(ISERROR(VLOOKUP(B22,Uzun!$F$8:$N$1000,9,0)),"",(VLOOKUP(B22,Uzun!$F$8:$N$1000,9,0)))</f>
        <v/>
      </c>
      <c r="J22" s="345" t="str">
        <f>IF(ISERROR(VLOOKUP(B22,Uzun!$F$8:$O$1000,10,0)),"",(VLOOKUP(B22,Uzun!$F$8:$O$1000,10,0)))</f>
        <v/>
      </c>
      <c r="K22" s="243" t="str">
        <f>IF(ISERROR(VLOOKUP(B22,Gülle!$F$8:$N$1000,9,0)),"",(VLOOKUP(B22,Gülle!$F$8:$N$1000,9,0)))</f>
        <v/>
      </c>
      <c r="L22" s="344" t="str">
        <f>IF(ISERROR(VLOOKUP(B22,Gülle!$F$8:$O$1000,10,0)),"",(VLOOKUP(B22,Gülle!$F$8:$O$1000,10,0)))</f>
        <v/>
      </c>
      <c r="M22" s="231" t="str">
        <f>IF(ISERROR(VLOOKUP(B22,'1500m.'!$E$8:$F$1000,2,0)),"",(VLOOKUP(B22,'1500m.'!$E$8:$H$1000,2,0)))</f>
        <v/>
      </c>
      <c r="N22" s="347" t="str">
        <f>IF(ISERROR(VLOOKUP(B22,'1500m.'!$E$8:$G$1000,3,0)),"",(VLOOKUP(B22,'1500m.'!$E$8:$G$1000,3,0)))</f>
        <v/>
      </c>
      <c r="O22" s="203" t="str">
        <f>IF(ISERROR(VLOOKUP(B22,'110m.Eng'!$E$8:$F$1000,2,0)),"",(VLOOKUP(B22,'110m.Eng'!$E$8:$H$1000,2,0)))</f>
        <v/>
      </c>
      <c r="P22" s="344" t="str">
        <f>IF(ISERROR(VLOOKUP(B22,'110m.Eng'!$E$8:$G$1000,3,0)),"",(VLOOKUP(B22,'110m.Eng'!$E$8:$G$1000,3,0)))</f>
        <v/>
      </c>
      <c r="Q22" s="204" t="str">
        <f>IF(ISERROR(VLOOKUP(B22,Çekiç!$F$8:$N$1000,9,0)),"",(VLOOKUP(B22,Çekiç!$F$8:$N$1000,9,0)))</f>
        <v/>
      </c>
      <c r="R22" s="517" t="str">
        <f>IF(ISERROR(VLOOKUP(B22,Çekiç!$F$8:$N$1000,10,0)),"",(VLOOKUP(B22,Çekiç!$F$8:$N$1000,10,0)))</f>
        <v/>
      </c>
      <c r="S22" s="231" t="str">
        <f>IF(ISERROR(VLOOKUP(B22,'5000m.'!$E$8:$F$1000,2,0)),"",(VLOOKUP(B22,'5000m.'!$E$8:$H$1000,2,0)))</f>
        <v/>
      </c>
      <c r="T22" s="347" t="str">
        <f>IF(ISERROR(VLOOKUP(B22,'5000m.'!$E$8:$G$1000,3,0)),"",(VLOOKUP(B22,'5000m.'!$E$8:$G$1000,3,0)))</f>
        <v/>
      </c>
      <c r="U22" s="203" t="str">
        <f>IF(ISERROR(VLOOKUP(B22,'4x100metre'!$E$8:$F$1016,2,0)),"",(VLOOKUP(B22,'4x100metre'!$E$8:$F$1016,2,0)))</f>
        <v/>
      </c>
      <c r="V22" s="347" t="str">
        <f>IF(ISERROR(VLOOKUP(B22,'4x100metre'!$E$8:$G$1016,3,0)),"",(VLOOKUP(B22,'4x100metre'!$E$8:$G$1016,3,0)))</f>
        <v/>
      </c>
      <c r="W22" s="349"/>
    </row>
    <row r="23" spans="1:23" ht="31.5" hidden="1" customHeight="1" x14ac:dyDescent="0.2">
      <c r="A23" s="202"/>
      <c r="B23" s="206"/>
      <c r="C23" s="203" t="str">
        <f>IF(ISERROR(VLOOKUP(B23,'100m.'!$E$8:$F$1000,2,0)),"",(VLOOKUP(B23,'100m.'!$E$8:$H$1000,2,0)))</f>
        <v/>
      </c>
      <c r="D23" s="344" t="str">
        <f>IF(ISERROR(VLOOKUP(B23,'100m.'!$E$8:$G$1000,3,0)),"",(VLOOKUP(B23,'100m.'!$E$8:$G$1000,3,0)))</f>
        <v/>
      </c>
      <c r="E23" s="204" t="str">
        <f>IF(ISERROR(VLOOKUP(B23,'400m.'!$E$8:$F$1000,2,0)),"",(VLOOKUP(B23,'400m.'!$E$8:$H$1000,2,0)))</f>
        <v/>
      </c>
      <c r="F23" s="345" t="str">
        <f>IF(ISERROR(VLOOKUP(B23,'400m.'!$E$8:$G$1000,3,0)),"",(VLOOKUP(B23,'400m.'!$E$8:$G$1000,3,0)))</f>
        <v/>
      </c>
      <c r="G23" s="232" t="str">
        <f>IF(ISERROR(VLOOKUP(B23,Yüksek!$F$8:$AE$1000,26,0)),"",(VLOOKUP(B23,Yüksek!$F$8:$AE$1000,26,0)))</f>
        <v/>
      </c>
      <c r="H23" s="346" t="str">
        <f>IF(ISERROR(VLOOKUP(B23,Yüksek!$F$8:$AF$1000,27,0)),"",(VLOOKUP(B23,Yüksek!$F$8:$AF$1000,27,0)))</f>
        <v/>
      </c>
      <c r="I23" s="204" t="str">
        <f>IF(ISERROR(VLOOKUP(B23,Uzun!$F$8:$N$1000,9,0)),"",(VLOOKUP(B23,Uzun!$F$8:$N$1000,9,0)))</f>
        <v/>
      </c>
      <c r="J23" s="345" t="str">
        <f>IF(ISERROR(VLOOKUP(B23,Uzun!$F$8:$O$1000,10,0)),"",(VLOOKUP(B23,Uzun!$F$8:$O$1000,10,0)))</f>
        <v/>
      </c>
      <c r="K23" s="243" t="str">
        <f>IF(ISERROR(VLOOKUP(B23,Gülle!$F$8:$N$1000,9,0)),"",(VLOOKUP(B23,Gülle!$F$8:$N$1000,9,0)))</f>
        <v/>
      </c>
      <c r="L23" s="344" t="str">
        <f>IF(ISERROR(VLOOKUP(B23,Gülle!$F$8:$O$1000,10,0)),"",(VLOOKUP(B23,Gülle!$F$8:$O$1000,10,0)))</f>
        <v/>
      </c>
      <c r="M23" s="231" t="str">
        <f>IF(ISERROR(VLOOKUP(B23,'1500m.'!$E$8:$F$1000,2,0)),"",(VLOOKUP(B23,'1500m.'!$E$8:$H$1000,2,0)))</f>
        <v/>
      </c>
      <c r="N23" s="347" t="str">
        <f>IF(ISERROR(VLOOKUP(B23,'1500m.'!$E$8:$G$1000,3,0)),"",(VLOOKUP(B23,'1500m.'!$E$8:$G$1000,3,0)))</f>
        <v/>
      </c>
      <c r="O23" s="203" t="str">
        <f>IF(ISERROR(VLOOKUP(B23,'110m.Eng'!$E$8:$F$1000,2,0)),"",(VLOOKUP(B23,'110m.Eng'!$E$8:$H$1000,2,0)))</f>
        <v/>
      </c>
      <c r="P23" s="344" t="str">
        <f>IF(ISERROR(VLOOKUP(B23,'110m.Eng'!$E$8:$G$1000,3,0)),"",(VLOOKUP(B23,'110m.Eng'!$E$8:$G$1000,3,0)))</f>
        <v/>
      </c>
      <c r="Q23" s="204" t="str">
        <f>IF(ISERROR(VLOOKUP(B23,Çekiç!$F$8:$N$1000,9,0)),"",(VLOOKUP(B23,Çekiç!$F$8:$N$1000,9,0)))</f>
        <v/>
      </c>
      <c r="R23" s="517" t="str">
        <f>IF(ISERROR(VLOOKUP(B23,Çekiç!$F$8:$N$1000,10,0)),"",(VLOOKUP(B23,Çekiç!$F$8:$N$1000,10,0)))</f>
        <v/>
      </c>
      <c r="S23" s="231" t="str">
        <f>IF(ISERROR(VLOOKUP(B23,'5000m.'!$E$8:$F$1000,2,0)),"",(VLOOKUP(B23,'5000m.'!$E$8:$H$1000,2,0)))</f>
        <v/>
      </c>
      <c r="T23" s="347" t="str">
        <f>IF(ISERROR(VLOOKUP(B23,'5000m.'!$E$8:$G$1000,3,0)),"",(VLOOKUP(B23,'5000m.'!$E$8:$G$1000,3,0)))</f>
        <v/>
      </c>
      <c r="U23" s="203" t="str">
        <f>IF(ISERROR(VLOOKUP(B23,'4x100metre'!$E$8:$F$1016,2,0)),"",(VLOOKUP(B23,'4x100metre'!$E$8:$F$1016,2,0)))</f>
        <v/>
      </c>
      <c r="V23" s="347" t="str">
        <f>IF(ISERROR(VLOOKUP(B23,'4x100metre'!$E$8:$G$1016,3,0)),"",(VLOOKUP(B23,'4x100metre'!$E$8:$G$1016,3,0)))</f>
        <v/>
      </c>
      <c r="W23" s="349"/>
    </row>
    <row r="24" spans="1:23" ht="31.5" hidden="1" customHeight="1" x14ac:dyDescent="0.2">
      <c r="A24" s="202"/>
      <c r="B24" s="206"/>
      <c r="C24" s="203" t="str">
        <f>IF(ISERROR(VLOOKUP(B24,'100m.'!$E$8:$F$1000,2,0)),"",(VLOOKUP(B24,'100m.'!$E$8:$H$1000,2,0)))</f>
        <v/>
      </c>
      <c r="D24" s="344" t="str">
        <f>IF(ISERROR(VLOOKUP(B24,'100m.'!$E$8:$G$1000,3,0)),"",(VLOOKUP(B24,'100m.'!$E$8:$G$1000,3,0)))</f>
        <v/>
      </c>
      <c r="E24" s="204" t="str">
        <f>IF(ISERROR(VLOOKUP(B24,'400m.'!$E$8:$F$1000,2,0)),"",(VLOOKUP(B24,'400m.'!$E$8:$H$1000,2,0)))</f>
        <v/>
      </c>
      <c r="F24" s="345" t="str">
        <f>IF(ISERROR(VLOOKUP(B24,'400m.'!$E$8:$G$1000,3,0)),"",(VLOOKUP(B24,'400m.'!$E$8:$G$1000,3,0)))</f>
        <v/>
      </c>
      <c r="G24" s="232" t="str">
        <f>IF(ISERROR(VLOOKUP(B24,Yüksek!$F$8:$AE$1000,26,0)),"",(VLOOKUP(B24,Yüksek!$F$8:$AE$1000,26,0)))</f>
        <v/>
      </c>
      <c r="H24" s="346" t="str">
        <f>IF(ISERROR(VLOOKUP(B24,Yüksek!$F$8:$AF$1000,27,0)),"",(VLOOKUP(B24,Yüksek!$F$8:$AF$1000,27,0)))</f>
        <v/>
      </c>
      <c r="I24" s="204" t="str">
        <f>IF(ISERROR(VLOOKUP(B24,Uzun!$F$8:$N$1000,9,0)),"",(VLOOKUP(B24,Uzun!$F$8:$N$1000,9,0)))</f>
        <v/>
      </c>
      <c r="J24" s="345" t="str">
        <f>IF(ISERROR(VLOOKUP(B24,Uzun!$F$8:$O$1000,10,0)),"",(VLOOKUP(B24,Uzun!$F$8:$O$1000,10,0)))</f>
        <v/>
      </c>
      <c r="K24" s="243" t="str">
        <f>IF(ISERROR(VLOOKUP(B24,Gülle!$F$8:$N$1000,9,0)),"",(VLOOKUP(B24,Gülle!$F$8:$N$1000,9,0)))</f>
        <v/>
      </c>
      <c r="L24" s="344" t="str">
        <f>IF(ISERROR(VLOOKUP(B24,Gülle!$F$8:$O$1000,10,0)),"",(VLOOKUP(B24,Gülle!$F$8:$O$1000,10,0)))</f>
        <v/>
      </c>
      <c r="M24" s="231" t="str">
        <f>IF(ISERROR(VLOOKUP(B24,'1500m.'!$E$8:$F$1000,2,0)),"",(VLOOKUP(B24,'1500m.'!$E$8:$H$1000,2,0)))</f>
        <v/>
      </c>
      <c r="N24" s="347" t="str">
        <f>IF(ISERROR(VLOOKUP(B24,'1500m.'!$E$8:$G$1000,3,0)),"",(VLOOKUP(B24,'1500m.'!$E$8:$G$1000,3,0)))</f>
        <v/>
      </c>
      <c r="O24" s="203" t="str">
        <f>IF(ISERROR(VLOOKUP(B24,'110m.Eng'!$E$8:$F$1000,2,0)),"",(VLOOKUP(B24,'110m.Eng'!$E$8:$H$1000,2,0)))</f>
        <v/>
      </c>
      <c r="P24" s="344" t="str">
        <f>IF(ISERROR(VLOOKUP(B24,'110m.Eng'!$E$8:$G$1000,3,0)),"",(VLOOKUP(B24,'110m.Eng'!$E$8:$G$1000,3,0)))</f>
        <v/>
      </c>
      <c r="Q24" s="204" t="str">
        <f>IF(ISERROR(VLOOKUP(B24,Çekiç!$F$8:$N$1000,9,0)),"",(VLOOKUP(B24,Çekiç!$F$8:$N$1000,9,0)))</f>
        <v/>
      </c>
      <c r="R24" s="517" t="str">
        <f>IF(ISERROR(VLOOKUP(B24,Çekiç!$F$8:$N$1000,10,0)),"",(VLOOKUP(B24,Çekiç!$F$8:$N$1000,10,0)))</f>
        <v/>
      </c>
      <c r="S24" s="231" t="str">
        <f>IF(ISERROR(VLOOKUP(B24,'5000m.'!$E$8:$F$1000,2,0)),"",(VLOOKUP(B24,'5000m.'!$E$8:$H$1000,2,0)))</f>
        <v/>
      </c>
      <c r="T24" s="347" t="str">
        <f>IF(ISERROR(VLOOKUP(B24,'5000m.'!$E$8:$G$1000,3,0)),"",(VLOOKUP(B24,'5000m.'!$E$8:$G$1000,3,0)))</f>
        <v/>
      </c>
      <c r="U24" s="203" t="str">
        <f>IF(ISERROR(VLOOKUP(B24,'4x100metre'!$E$8:$F$1016,2,0)),"",(VLOOKUP(B24,'4x100metre'!$E$8:$F$1016,2,0)))</f>
        <v/>
      </c>
      <c r="V24" s="347" t="str">
        <f>IF(ISERROR(VLOOKUP(B24,'4x100metre'!$E$8:$G$1016,3,0)),"",(VLOOKUP(B24,'4x100metre'!$E$8:$G$1016,3,0)))</f>
        <v/>
      </c>
      <c r="W24" s="349"/>
    </row>
    <row r="25" spans="1:23" ht="31.5" hidden="1" customHeight="1" x14ac:dyDescent="0.2">
      <c r="A25" s="202"/>
      <c r="B25" s="206"/>
      <c r="C25" s="203" t="str">
        <f>IF(ISERROR(VLOOKUP(B25,'100m.'!$E$8:$F$1000,2,0)),"",(VLOOKUP(B25,'100m.'!$E$8:$H$1000,2,0)))</f>
        <v/>
      </c>
      <c r="D25" s="344" t="str">
        <f>IF(ISERROR(VLOOKUP(B25,'100m.'!$E$8:$G$1000,3,0)),"",(VLOOKUP(B25,'100m.'!$E$8:$G$1000,3,0)))</f>
        <v/>
      </c>
      <c r="E25" s="204" t="str">
        <f>IF(ISERROR(VLOOKUP(B25,'400m.'!$E$8:$F$1000,2,0)),"",(VLOOKUP(B25,'400m.'!$E$8:$H$1000,2,0)))</f>
        <v/>
      </c>
      <c r="F25" s="345" t="str">
        <f>IF(ISERROR(VLOOKUP(B25,'400m.'!$E$8:$G$1000,3,0)),"",(VLOOKUP(B25,'400m.'!$E$8:$G$1000,3,0)))</f>
        <v/>
      </c>
      <c r="G25" s="232" t="str">
        <f>IF(ISERROR(VLOOKUP(B25,Yüksek!$F$8:$AE$1000,26,0)),"",(VLOOKUP(B25,Yüksek!$F$8:$AE$1000,26,0)))</f>
        <v/>
      </c>
      <c r="H25" s="346" t="str">
        <f>IF(ISERROR(VLOOKUP(B25,Yüksek!$F$8:$AF$1000,27,0)),"",(VLOOKUP(B25,Yüksek!$F$8:$AF$1000,27,0)))</f>
        <v/>
      </c>
      <c r="I25" s="204" t="str">
        <f>IF(ISERROR(VLOOKUP(B25,Uzun!$F$8:$N$1000,9,0)),"",(VLOOKUP(B25,Uzun!$F$8:$N$1000,9,0)))</f>
        <v/>
      </c>
      <c r="J25" s="345" t="str">
        <f>IF(ISERROR(VLOOKUP(B25,Uzun!$F$8:$O$1000,10,0)),"",(VLOOKUP(B25,Uzun!$F$8:$O$1000,10,0)))</f>
        <v/>
      </c>
      <c r="K25" s="243" t="str">
        <f>IF(ISERROR(VLOOKUP(B25,Gülle!$F$8:$N$1000,9,0)),"",(VLOOKUP(B25,Gülle!$F$8:$N$1000,9,0)))</f>
        <v/>
      </c>
      <c r="L25" s="344" t="str">
        <f>IF(ISERROR(VLOOKUP(B25,Gülle!$F$8:$O$1000,10,0)),"",(VLOOKUP(B25,Gülle!$F$8:$O$1000,10,0)))</f>
        <v/>
      </c>
      <c r="M25" s="231" t="str">
        <f>IF(ISERROR(VLOOKUP(B25,'1500m.'!$E$8:$F$1000,2,0)),"",(VLOOKUP(B25,'1500m.'!$E$8:$H$1000,2,0)))</f>
        <v/>
      </c>
      <c r="N25" s="347" t="str">
        <f>IF(ISERROR(VLOOKUP(B25,'1500m.'!$E$8:$G$1000,3,0)),"",(VLOOKUP(B25,'1500m.'!$E$8:$G$1000,3,0)))</f>
        <v/>
      </c>
      <c r="O25" s="203" t="str">
        <f>IF(ISERROR(VLOOKUP(B25,'110m.Eng'!$E$8:$F$1000,2,0)),"",(VLOOKUP(B25,'110m.Eng'!$E$8:$H$1000,2,0)))</f>
        <v/>
      </c>
      <c r="P25" s="344" t="str">
        <f>IF(ISERROR(VLOOKUP(B25,'110m.Eng'!$E$8:$G$1000,3,0)),"",(VLOOKUP(B25,'110m.Eng'!$E$8:$G$1000,3,0)))</f>
        <v/>
      </c>
      <c r="Q25" s="204" t="str">
        <f>IF(ISERROR(VLOOKUP(B25,Çekiç!$F$8:$N$1000,9,0)),"",(VLOOKUP(B25,Çekiç!$F$8:$N$1000,9,0)))</f>
        <v/>
      </c>
      <c r="R25" s="517" t="str">
        <f>IF(ISERROR(VLOOKUP(B25,Çekiç!$F$8:$N$1000,10,0)),"",(VLOOKUP(B25,Çekiç!$F$8:$N$1000,10,0)))</f>
        <v/>
      </c>
      <c r="S25" s="231" t="str">
        <f>IF(ISERROR(VLOOKUP(B25,'5000m.'!$E$8:$F$1000,2,0)),"",(VLOOKUP(B25,'5000m.'!$E$8:$H$1000,2,0)))</f>
        <v/>
      </c>
      <c r="T25" s="347" t="str">
        <f>IF(ISERROR(VLOOKUP(B25,'5000m.'!$E$8:$G$1000,3,0)),"",(VLOOKUP(B25,'5000m.'!$E$8:$G$1000,3,0)))</f>
        <v/>
      </c>
      <c r="U25" s="203" t="str">
        <f>IF(ISERROR(VLOOKUP(B25,'4x100metre'!$E$8:$F$1016,2,0)),"",(VLOOKUP(B25,'4x100metre'!$E$8:$F$1016,2,0)))</f>
        <v/>
      </c>
      <c r="V25" s="347" t="str">
        <f>IF(ISERROR(VLOOKUP(B25,'4x100metre'!$E$8:$G$1016,3,0)),"",(VLOOKUP(B25,'4x100metre'!$E$8:$G$1016,3,0)))</f>
        <v/>
      </c>
      <c r="W25" s="349"/>
    </row>
    <row r="26" spans="1:23" ht="31.5" hidden="1" customHeight="1" x14ac:dyDescent="0.2">
      <c r="A26" s="202"/>
      <c r="B26" s="206"/>
      <c r="C26" s="203" t="str">
        <f>IF(ISERROR(VLOOKUP(B26,'100m.'!$E$8:$F$1000,2,0)),"",(VLOOKUP(B26,'100m.'!$E$8:$H$1000,2,0)))</f>
        <v/>
      </c>
      <c r="D26" s="344" t="str">
        <f>IF(ISERROR(VLOOKUP(B26,'100m.'!$E$8:$G$1000,3,0)),"",(VLOOKUP(B26,'100m.'!$E$8:$G$1000,3,0)))</f>
        <v/>
      </c>
      <c r="E26" s="204" t="str">
        <f>IF(ISERROR(VLOOKUP(B26,'400m.'!$E$8:$F$1000,2,0)),"",(VLOOKUP(B26,'400m.'!$E$8:$H$1000,2,0)))</f>
        <v/>
      </c>
      <c r="F26" s="345" t="str">
        <f>IF(ISERROR(VLOOKUP(B26,'400m.'!$E$8:$G$1000,3,0)),"",(VLOOKUP(B26,'400m.'!$E$8:$G$1000,3,0)))</f>
        <v/>
      </c>
      <c r="G26" s="232" t="str">
        <f>IF(ISERROR(VLOOKUP(B26,Yüksek!$F$8:$AE$1000,26,0)),"",(VLOOKUP(B26,Yüksek!$F$8:$AE$1000,26,0)))</f>
        <v/>
      </c>
      <c r="H26" s="346" t="str">
        <f>IF(ISERROR(VLOOKUP(B26,Yüksek!$F$8:$AF$1000,27,0)),"",(VLOOKUP(B26,Yüksek!$F$8:$AF$1000,27,0)))</f>
        <v/>
      </c>
      <c r="I26" s="204" t="str">
        <f>IF(ISERROR(VLOOKUP(B26,Uzun!$F$8:$N$1000,9,0)),"",(VLOOKUP(B26,Uzun!$F$8:$N$1000,9,0)))</f>
        <v/>
      </c>
      <c r="J26" s="345" t="str">
        <f>IF(ISERROR(VLOOKUP(B26,Uzun!$F$8:$O$1000,10,0)),"",(VLOOKUP(B26,Uzun!$F$8:$O$1000,10,0)))</f>
        <v/>
      </c>
      <c r="K26" s="243" t="str">
        <f>IF(ISERROR(VLOOKUP(B26,Gülle!$F$8:$N$1000,9,0)),"",(VLOOKUP(B26,Gülle!$F$8:$N$1000,9,0)))</f>
        <v/>
      </c>
      <c r="L26" s="344" t="str">
        <f>IF(ISERROR(VLOOKUP(B26,Gülle!$F$8:$O$1000,10,0)),"",(VLOOKUP(B26,Gülle!$F$8:$O$1000,10,0)))</f>
        <v/>
      </c>
      <c r="M26" s="231" t="str">
        <f>IF(ISERROR(VLOOKUP(B26,'1500m.'!$E$8:$F$1000,2,0)),"",(VLOOKUP(B26,'1500m.'!$E$8:$H$1000,2,0)))</f>
        <v/>
      </c>
      <c r="N26" s="347" t="str">
        <f>IF(ISERROR(VLOOKUP(B26,'1500m.'!$E$8:$G$1000,3,0)),"",(VLOOKUP(B26,'1500m.'!$E$8:$G$1000,3,0)))</f>
        <v/>
      </c>
      <c r="O26" s="203" t="str">
        <f>IF(ISERROR(VLOOKUP(B26,'110m.Eng'!$E$8:$F$1000,2,0)),"",(VLOOKUP(B26,'110m.Eng'!$E$8:$H$1000,2,0)))</f>
        <v/>
      </c>
      <c r="P26" s="344" t="str">
        <f>IF(ISERROR(VLOOKUP(B26,'110m.Eng'!$E$8:$G$1000,3,0)),"",(VLOOKUP(B26,'110m.Eng'!$E$8:$G$1000,3,0)))</f>
        <v/>
      </c>
      <c r="Q26" s="204" t="str">
        <f>IF(ISERROR(VLOOKUP(B26,Çekiç!$F$8:$N$1000,9,0)),"",(VLOOKUP(B26,Çekiç!$F$8:$N$1000,9,0)))</f>
        <v/>
      </c>
      <c r="R26" s="517" t="str">
        <f>IF(ISERROR(VLOOKUP(B26,Çekiç!$F$8:$N$1000,10,0)),"",(VLOOKUP(B26,Çekiç!$F$8:$N$1000,10,0)))</f>
        <v/>
      </c>
      <c r="S26" s="231" t="str">
        <f>IF(ISERROR(VLOOKUP(B26,'5000m.'!$E$8:$F$1000,2,0)),"",(VLOOKUP(B26,'5000m.'!$E$8:$H$1000,2,0)))</f>
        <v/>
      </c>
      <c r="T26" s="347" t="str">
        <f>IF(ISERROR(VLOOKUP(B26,'5000m.'!$E$8:$G$1000,3,0)),"",(VLOOKUP(B26,'5000m.'!$E$8:$G$1000,3,0)))</f>
        <v/>
      </c>
      <c r="U26" s="203" t="str">
        <f>IF(ISERROR(VLOOKUP(B26,'4x100metre'!$E$8:$F$1016,2,0)),"",(VLOOKUP(B26,'4x100metre'!$E$8:$F$1016,2,0)))</f>
        <v/>
      </c>
      <c r="V26" s="347" t="str">
        <f>IF(ISERROR(VLOOKUP(B26,'4x100metre'!$E$8:$G$1016,3,0)),"",(VLOOKUP(B26,'4x100metre'!$E$8:$G$1016,3,0)))</f>
        <v/>
      </c>
      <c r="W26" s="349"/>
    </row>
    <row r="27" spans="1:23" ht="31.5" hidden="1" customHeight="1" x14ac:dyDescent="0.2">
      <c r="A27" s="202"/>
      <c r="B27" s="206"/>
      <c r="C27" s="203" t="str">
        <f>IF(ISERROR(VLOOKUP(B27,'100m.'!$E$8:$F$1000,2,0)),"",(VLOOKUP(B27,'100m.'!$E$8:$H$1000,2,0)))</f>
        <v/>
      </c>
      <c r="D27" s="344" t="str">
        <f>IF(ISERROR(VLOOKUP(B27,'100m.'!$E$8:$G$1000,3,0)),"",(VLOOKUP(B27,'100m.'!$E$8:$G$1000,3,0)))</f>
        <v/>
      </c>
      <c r="E27" s="204" t="str">
        <f>IF(ISERROR(VLOOKUP(B27,'400m.'!$E$8:$F$1000,2,0)),"",(VLOOKUP(B27,'400m.'!$E$8:$H$1000,2,0)))</f>
        <v/>
      </c>
      <c r="F27" s="345" t="str">
        <f>IF(ISERROR(VLOOKUP(B27,'400m.'!$E$8:$G$1000,3,0)),"",(VLOOKUP(B27,'400m.'!$E$8:$G$1000,3,0)))</f>
        <v/>
      </c>
      <c r="G27" s="232" t="str">
        <f>IF(ISERROR(VLOOKUP(B27,Yüksek!$F$8:$AE$1000,26,0)),"",(VLOOKUP(B27,Yüksek!$F$8:$AE$1000,26,0)))</f>
        <v/>
      </c>
      <c r="H27" s="346" t="str">
        <f>IF(ISERROR(VLOOKUP(B27,Yüksek!$F$8:$AF$1000,27,0)),"",(VLOOKUP(B27,Yüksek!$F$8:$AF$1000,27,0)))</f>
        <v/>
      </c>
      <c r="I27" s="204" t="str">
        <f>IF(ISERROR(VLOOKUP(B27,Uzun!$F$8:$N$1000,9,0)),"",(VLOOKUP(B27,Uzun!$F$8:$N$1000,9,0)))</f>
        <v/>
      </c>
      <c r="J27" s="345" t="str">
        <f>IF(ISERROR(VLOOKUP(B27,Uzun!$F$8:$O$1000,10,0)),"",(VLOOKUP(B27,Uzun!$F$8:$O$1000,10,0)))</f>
        <v/>
      </c>
      <c r="K27" s="243" t="str">
        <f>IF(ISERROR(VLOOKUP(B27,Gülle!$F$8:$N$1000,9,0)),"",(VLOOKUP(B27,Gülle!$F$8:$N$1000,9,0)))</f>
        <v/>
      </c>
      <c r="L27" s="344" t="str">
        <f>IF(ISERROR(VLOOKUP(B27,Gülle!$F$8:$O$1000,10,0)),"",(VLOOKUP(B27,Gülle!$F$8:$O$1000,10,0)))</f>
        <v/>
      </c>
      <c r="M27" s="231" t="str">
        <f>IF(ISERROR(VLOOKUP(B27,'1500m.'!$E$8:$F$1000,2,0)),"",(VLOOKUP(B27,'1500m.'!$E$8:$H$1000,2,0)))</f>
        <v/>
      </c>
      <c r="N27" s="347" t="str">
        <f>IF(ISERROR(VLOOKUP(B27,'1500m.'!$E$8:$G$1000,3,0)),"",(VLOOKUP(B27,'1500m.'!$E$8:$G$1000,3,0)))</f>
        <v/>
      </c>
      <c r="O27" s="203" t="str">
        <f>IF(ISERROR(VLOOKUP(B27,'110m.Eng'!$E$8:$F$1000,2,0)),"",(VLOOKUP(B27,'110m.Eng'!$E$8:$H$1000,2,0)))</f>
        <v/>
      </c>
      <c r="P27" s="344" t="str">
        <f>IF(ISERROR(VLOOKUP(B27,'110m.Eng'!$E$8:$G$1000,3,0)),"",(VLOOKUP(B27,'110m.Eng'!$E$8:$G$1000,3,0)))</f>
        <v/>
      </c>
      <c r="Q27" s="204" t="str">
        <f>IF(ISERROR(VLOOKUP(B27,Çekiç!$F$8:$N$1000,9,0)),"",(VLOOKUP(B27,Çekiç!$F$8:$N$1000,9,0)))</f>
        <v/>
      </c>
      <c r="R27" s="517" t="str">
        <f>IF(ISERROR(VLOOKUP(B27,Çekiç!$F$8:$N$1000,10,0)),"",(VLOOKUP(B27,Çekiç!$F$8:$N$1000,10,0)))</f>
        <v/>
      </c>
      <c r="S27" s="231" t="str">
        <f>IF(ISERROR(VLOOKUP(B27,'5000m.'!$E$8:$F$1000,2,0)),"",(VLOOKUP(B27,'5000m.'!$E$8:$H$1000,2,0)))</f>
        <v/>
      </c>
      <c r="T27" s="347" t="str">
        <f>IF(ISERROR(VLOOKUP(B27,'5000m.'!$E$8:$G$1000,3,0)),"",(VLOOKUP(B27,'5000m.'!$E$8:$G$1000,3,0)))</f>
        <v/>
      </c>
      <c r="U27" s="203" t="str">
        <f>IF(ISERROR(VLOOKUP(B27,'4x100metre'!$E$8:$F$1016,2,0)),"",(VLOOKUP(B27,'4x100metre'!$E$8:$F$1016,2,0)))</f>
        <v/>
      </c>
      <c r="V27" s="347" t="str">
        <f>IF(ISERROR(VLOOKUP(B27,'4x100metre'!$E$8:$G$1016,3,0)),"",(VLOOKUP(B27,'4x100metre'!$E$8:$G$1016,3,0)))</f>
        <v/>
      </c>
      <c r="W27" s="349"/>
    </row>
    <row r="28" spans="1:23" ht="31.5" hidden="1" customHeight="1" x14ac:dyDescent="0.2">
      <c r="A28" s="202"/>
      <c r="B28" s="206"/>
      <c r="C28" s="203" t="str">
        <f>IF(ISERROR(VLOOKUP(B28,'100m.'!$E$8:$F$1000,2,0)),"",(VLOOKUP(B28,'100m.'!$E$8:$H$1000,2,0)))</f>
        <v/>
      </c>
      <c r="D28" s="344" t="str">
        <f>IF(ISERROR(VLOOKUP(B28,'100m.'!$E$8:$G$1000,3,0)),"",(VLOOKUP(B28,'100m.'!$E$8:$G$1000,3,0)))</f>
        <v/>
      </c>
      <c r="E28" s="204" t="str">
        <f>IF(ISERROR(VLOOKUP(B28,'400m.'!$E$8:$F$1000,2,0)),"",(VLOOKUP(B28,'400m.'!$E$8:$H$1000,2,0)))</f>
        <v/>
      </c>
      <c r="F28" s="345" t="str">
        <f>IF(ISERROR(VLOOKUP(B28,'400m.'!$E$8:$G$1000,3,0)),"",(VLOOKUP(B28,'400m.'!$E$8:$G$1000,3,0)))</f>
        <v/>
      </c>
      <c r="G28" s="232" t="str">
        <f>IF(ISERROR(VLOOKUP(B28,Yüksek!$F$8:$AE$1000,26,0)),"",(VLOOKUP(B28,Yüksek!$F$8:$AE$1000,26,0)))</f>
        <v/>
      </c>
      <c r="H28" s="346" t="str">
        <f>IF(ISERROR(VLOOKUP(B28,Yüksek!$F$8:$AF$1000,27,0)),"",(VLOOKUP(B28,Yüksek!$F$8:$AF$1000,27,0)))</f>
        <v/>
      </c>
      <c r="I28" s="204" t="str">
        <f>IF(ISERROR(VLOOKUP(B28,Uzun!$F$8:$N$1000,9,0)),"",(VLOOKUP(B28,Uzun!$F$8:$N$1000,9,0)))</f>
        <v/>
      </c>
      <c r="J28" s="345" t="str">
        <f>IF(ISERROR(VLOOKUP(B28,Uzun!$F$8:$O$1000,10,0)),"",(VLOOKUP(B28,Uzun!$F$8:$O$1000,10,0)))</f>
        <v/>
      </c>
      <c r="K28" s="243" t="str">
        <f>IF(ISERROR(VLOOKUP(B28,Gülle!$F$8:$N$1000,9,0)),"",(VLOOKUP(B28,Gülle!$F$8:$N$1000,9,0)))</f>
        <v/>
      </c>
      <c r="L28" s="344" t="str">
        <f>IF(ISERROR(VLOOKUP(B28,Gülle!$F$8:$O$1000,10,0)),"",(VLOOKUP(B28,Gülle!$F$8:$O$1000,10,0)))</f>
        <v/>
      </c>
      <c r="M28" s="231" t="str">
        <f>IF(ISERROR(VLOOKUP(B28,'1500m.'!$E$8:$F$1000,2,0)),"",(VLOOKUP(B28,'1500m.'!$E$8:$H$1000,2,0)))</f>
        <v/>
      </c>
      <c r="N28" s="347" t="str">
        <f>IF(ISERROR(VLOOKUP(B28,'1500m.'!$E$8:$G$1000,3,0)),"",(VLOOKUP(B28,'1500m.'!$E$8:$G$1000,3,0)))</f>
        <v/>
      </c>
      <c r="O28" s="203" t="str">
        <f>IF(ISERROR(VLOOKUP(B28,'110m.Eng'!$E$8:$F$1000,2,0)),"",(VLOOKUP(B28,'110m.Eng'!$E$8:$H$1000,2,0)))</f>
        <v/>
      </c>
      <c r="P28" s="344" t="str">
        <f>IF(ISERROR(VLOOKUP(B28,'110m.Eng'!$E$8:$G$1000,3,0)),"",(VLOOKUP(B28,'110m.Eng'!$E$8:$G$1000,3,0)))</f>
        <v/>
      </c>
      <c r="Q28" s="204" t="str">
        <f>IF(ISERROR(VLOOKUP(B28,Çekiç!$F$8:$N$1000,9,0)),"",(VLOOKUP(B28,Çekiç!$F$8:$N$1000,9,0)))</f>
        <v/>
      </c>
      <c r="R28" s="517" t="str">
        <f>IF(ISERROR(VLOOKUP(B28,Çekiç!$F$8:$N$1000,10,0)),"",(VLOOKUP(B28,Çekiç!$F$8:$N$1000,10,0)))</f>
        <v/>
      </c>
      <c r="S28" s="231" t="str">
        <f>IF(ISERROR(VLOOKUP(B28,'5000m.'!$E$8:$F$1000,2,0)),"",(VLOOKUP(B28,'5000m.'!$E$8:$H$1000,2,0)))</f>
        <v/>
      </c>
      <c r="T28" s="347" t="str">
        <f>IF(ISERROR(VLOOKUP(B28,'5000m.'!$E$8:$G$1000,3,0)),"",(VLOOKUP(B28,'5000m.'!$E$8:$G$1000,3,0)))</f>
        <v/>
      </c>
      <c r="U28" s="203" t="str">
        <f>IF(ISERROR(VLOOKUP(B28,'4x100metre'!$E$8:$F$1016,2,0)),"",(VLOOKUP(B28,'4x100metre'!$E$8:$F$1016,2,0)))</f>
        <v/>
      </c>
      <c r="V28" s="347" t="str">
        <f>IF(ISERROR(VLOOKUP(B28,'4x100metre'!$E$8:$G$1016,3,0)),"",(VLOOKUP(B28,'4x100metre'!$E$8:$G$1016,3,0)))</f>
        <v/>
      </c>
      <c r="W28" s="349"/>
    </row>
    <row r="29" spans="1:23" ht="31.5" hidden="1" customHeight="1" x14ac:dyDescent="0.2">
      <c r="A29" s="202"/>
      <c r="B29" s="206"/>
      <c r="C29" s="203" t="str">
        <f>IF(ISERROR(VLOOKUP(B29,'100m.'!$E$8:$F$1000,2,0)),"",(VLOOKUP(B29,'100m.'!$E$8:$H$1000,2,0)))</f>
        <v/>
      </c>
      <c r="D29" s="344" t="str">
        <f>IF(ISERROR(VLOOKUP(B29,'100m.'!$E$8:$G$1000,3,0)),"",(VLOOKUP(B29,'100m.'!$E$8:$G$1000,3,0)))</f>
        <v/>
      </c>
      <c r="E29" s="204" t="str">
        <f>IF(ISERROR(VLOOKUP(B29,'400m.'!$E$8:$F$1000,2,0)),"",(VLOOKUP(B29,'400m.'!$E$8:$H$1000,2,0)))</f>
        <v/>
      </c>
      <c r="F29" s="345" t="str">
        <f>IF(ISERROR(VLOOKUP(B29,'400m.'!$E$8:$G$1000,3,0)),"",(VLOOKUP(B29,'400m.'!$E$8:$G$1000,3,0)))</f>
        <v/>
      </c>
      <c r="G29" s="232" t="str">
        <f>IF(ISERROR(VLOOKUP(B29,Yüksek!$F$8:$AE$1000,26,0)),"",(VLOOKUP(B29,Yüksek!$F$8:$AE$1000,26,0)))</f>
        <v/>
      </c>
      <c r="H29" s="346" t="str">
        <f>IF(ISERROR(VLOOKUP(B29,Yüksek!$F$8:$AF$1000,27,0)),"",(VLOOKUP(B29,Yüksek!$F$8:$AF$1000,27,0)))</f>
        <v/>
      </c>
      <c r="I29" s="204" t="str">
        <f>IF(ISERROR(VLOOKUP(B29,Uzun!$F$8:$N$1000,9,0)),"",(VLOOKUP(B29,Uzun!$F$8:$N$1000,9,0)))</f>
        <v/>
      </c>
      <c r="J29" s="345" t="str">
        <f>IF(ISERROR(VLOOKUP(B29,Uzun!$F$8:$O$1000,10,0)),"",(VLOOKUP(B29,Uzun!$F$8:$O$1000,10,0)))</f>
        <v/>
      </c>
      <c r="K29" s="243" t="str">
        <f>IF(ISERROR(VLOOKUP(B29,Gülle!$F$8:$N$1000,9,0)),"",(VLOOKUP(B29,Gülle!$F$8:$N$1000,9,0)))</f>
        <v/>
      </c>
      <c r="L29" s="344" t="str">
        <f>IF(ISERROR(VLOOKUP(B29,Gülle!$F$8:$O$1000,10,0)),"",(VLOOKUP(B29,Gülle!$F$8:$O$1000,10,0)))</f>
        <v/>
      </c>
      <c r="M29" s="231" t="str">
        <f>IF(ISERROR(VLOOKUP(B29,'1500m.'!$E$8:$F$1000,2,0)),"",(VLOOKUP(B29,'1500m.'!$E$8:$H$1000,2,0)))</f>
        <v/>
      </c>
      <c r="N29" s="347" t="str">
        <f>IF(ISERROR(VLOOKUP(B29,'1500m.'!$E$8:$G$1000,3,0)),"",(VLOOKUP(B29,'1500m.'!$E$8:$G$1000,3,0)))</f>
        <v/>
      </c>
      <c r="O29" s="203" t="str">
        <f>IF(ISERROR(VLOOKUP(B29,'110m.Eng'!$E$8:$F$1000,2,0)),"",(VLOOKUP(B29,'110m.Eng'!$E$8:$H$1000,2,0)))</f>
        <v/>
      </c>
      <c r="P29" s="344" t="str">
        <f>IF(ISERROR(VLOOKUP(B29,'110m.Eng'!$E$8:$G$1000,3,0)),"",(VLOOKUP(B29,'110m.Eng'!$E$8:$G$1000,3,0)))</f>
        <v/>
      </c>
      <c r="Q29" s="204" t="str">
        <f>IF(ISERROR(VLOOKUP(B29,Çekiç!$F$8:$N$1000,9,0)),"",(VLOOKUP(B29,Çekiç!$F$8:$N$1000,9,0)))</f>
        <v/>
      </c>
      <c r="R29" s="517" t="str">
        <f>IF(ISERROR(VLOOKUP(B29,Çekiç!$F$8:$N$1000,10,0)),"",(VLOOKUP(B29,Çekiç!$F$8:$N$1000,10,0)))</f>
        <v/>
      </c>
      <c r="S29" s="231" t="str">
        <f>IF(ISERROR(VLOOKUP(B29,'5000m.'!$E$8:$F$1000,2,0)),"",(VLOOKUP(B29,'5000m.'!$E$8:$H$1000,2,0)))</f>
        <v/>
      </c>
      <c r="T29" s="347" t="str">
        <f>IF(ISERROR(VLOOKUP(B29,'5000m.'!$E$8:$G$1000,3,0)),"",(VLOOKUP(B29,'5000m.'!$E$8:$G$1000,3,0)))</f>
        <v/>
      </c>
      <c r="U29" s="203" t="str">
        <f>IF(ISERROR(VLOOKUP(B29,'4x100metre'!$E$8:$F$1016,2,0)),"",(VLOOKUP(B29,'4x100metre'!$E$8:$F$1016,2,0)))</f>
        <v/>
      </c>
      <c r="V29" s="347" t="str">
        <f>IF(ISERROR(VLOOKUP(B29,'4x100metre'!$E$8:$G$1016,3,0)),"",(VLOOKUP(B29,'4x100metre'!$E$8:$G$1016,3,0)))</f>
        <v/>
      </c>
      <c r="W29" s="349"/>
    </row>
    <row r="30" spans="1:23" ht="31.5" hidden="1" customHeight="1" x14ac:dyDescent="0.2">
      <c r="A30" s="202"/>
      <c r="B30" s="206"/>
      <c r="C30" s="203" t="str">
        <f>IF(ISERROR(VLOOKUP(B30,'100m.'!$E$8:$F$1000,2,0)),"",(VLOOKUP(B30,'100m.'!$E$8:$H$1000,2,0)))</f>
        <v/>
      </c>
      <c r="D30" s="344" t="str">
        <f>IF(ISERROR(VLOOKUP(B30,'100m.'!$E$8:$G$1000,3,0)),"",(VLOOKUP(B30,'100m.'!$E$8:$G$1000,3,0)))</f>
        <v/>
      </c>
      <c r="E30" s="204" t="str">
        <f>IF(ISERROR(VLOOKUP(B30,'400m.'!$E$8:$F$1000,2,0)),"",(VLOOKUP(B30,'400m.'!$E$8:$H$1000,2,0)))</f>
        <v/>
      </c>
      <c r="F30" s="345" t="str">
        <f>IF(ISERROR(VLOOKUP(B30,'400m.'!$E$8:$G$1000,3,0)),"",(VLOOKUP(B30,'400m.'!$E$8:$G$1000,3,0)))</f>
        <v/>
      </c>
      <c r="G30" s="232" t="str">
        <f>IF(ISERROR(VLOOKUP(B30,Yüksek!$F$8:$AE$1000,26,0)),"",(VLOOKUP(B30,Yüksek!$F$8:$AE$1000,26,0)))</f>
        <v/>
      </c>
      <c r="H30" s="346" t="str">
        <f>IF(ISERROR(VLOOKUP(B30,Yüksek!$F$8:$AF$1000,27,0)),"",(VLOOKUP(B30,Yüksek!$F$8:$AF$1000,27,0)))</f>
        <v/>
      </c>
      <c r="I30" s="204" t="str">
        <f>IF(ISERROR(VLOOKUP(B30,Uzun!$F$8:$N$1000,9,0)),"",(VLOOKUP(B30,Uzun!$F$8:$N$1000,9,0)))</f>
        <v/>
      </c>
      <c r="J30" s="345" t="str">
        <f>IF(ISERROR(VLOOKUP(B30,Uzun!$F$8:$O$1000,10,0)),"",(VLOOKUP(B30,Uzun!$F$8:$O$1000,10,0)))</f>
        <v/>
      </c>
      <c r="K30" s="243" t="str">
        <f>IF(ISERROR(VLOOKUP(B30,Gülle!$F$8:$N$1000,9,0)),"",(VLOOKUP(B30,Gülle!$F$8:$N$1000,9,0)))</f>
        <v/>
      </c>
      <c r="L30" s="344" t="str">
        <f>IF(ISERROR(VLOOKUP(B30,Gülle!$F$8:$O$1000,10,0)),"",(VLOOKUP(B30,Gülle!$F$8:$O$1000,10,0)))</f>
        <v/>
      </c>
      <c r="M30" s="231" t="str">
        <f>IF(ISERROR(VLOOKUP(B30,'1500m.'!$E$8:$F$1000,2,0)),"",(VLOOKUP(B30,'1500m.'!$E$8:$H$1000,2,0)))</f>
        <v/>
      </c>
      <c r="N30" s="347" t="str">
        <f>IF(ISERROR(VLOOKUP(B30,'1500m.'!$E$8:$G$1000,3,0)),"",(VLOOKUP(B30,'1500m.'!$E$8:$G$1000,3,0)))</f>
        <v/>
      </c>
      <c r="O30" s="203" t="str">
        <f>IF(ISERROR(VLOOKUP(B30,'110m.Eng'!$E$8:$F$1000,2,0)),"",(VLOOKUP(B30,'110m.Eng'!$E$8:$H$1000,2,0)))</f>
        <v/>
      </c>
      <c r="P30" s="344" t="str">
        <f>IF(ISERROR(VLOOKUP(B30,'110m.Eng'!$E$8:$G$1000,3,0)),"",(VLOOKUP(B30,'110m.Eng'!$E$8:$G$1000,3,0)))</f>
        <v/>
      </c>
      <c r="Q30" s="204" t="str">
        <f>IF(ISERROR(VLOOKUP(B30,Çekiç!$F$8:$N$1000,9,0)),"",(VLOOKUP(B30,Çekiç!$F$8:$N$1000,9,0)))</f>
        <v/>
      </c>
      <c r="R30" s="517" t="str">
        <f>IF(ISERROR(VLOOKUP(B30,Çekiç!$F$8:$N$1000,10,0)),"",(VLOOKUP(B30,Çekiç!$F$8:$N$1000,10,0)))</f>
        <v/>
      </c>
      <c r="S30" s="231" t="str">
        <f>IF(ISERROR(VLOOKUP(B30,'5000m.'!$E$8:$F$1000,2,0)),"",(VLOOKUP(B30,'5000m.'!$E$8:$H$1000,2,0)))</f>
        <v/>
      </c>
      <c r="T30" s="347" t="str">
        <f>IF(ISERROR(VLOOKUP(B30,'5000m.'!$E$8:$G$1000,3,0)),"",(VLOOKUP(B30,'5000m.'!$E$8:$G$1000,3,0)))</f>
        <v/>
      </c>
      <c r="U30" s="203" t="str">
        <f>IF(ISERROR(VLOOKUP(B30,'4x100metre'!$E$8:$F$1016,2,0)),"",(VLOOKUP(B30,'4x100metre'!$E$8:$F$1016,2,0)))</f>
        <v/>
      </c>
      <c r="V30" s="347" t="str">
        <f>IF(ISERROR(VLOOKUP(B30,'4x100metre'!$E$8:$G$1016,3,0)),"",(VLOOKUP(B30,'4x100metre'!$E$8:$G$1016,3,0)))</f>
        <v/>
      </c>
      <c r="W30" s="349"/>
    </row>
    <row r="31" spans="1:23" ht="31.5" hidden="1" customHeight="1" x14ac:dyDescent="0.2">
      <c r="A31" s="202"/>
      <c r="B31" s="206"/>
      <c r="C31" s="203" t="str">
        <f>IF(ISERROR(VLOOKUP(B31,'100m.'!$E$8:$F$1000,2,0)),"",(VLOOKUP(B31,'100m.'!$E$8:$H$1000,2,0)))</f>
        <v/>
      </c>
      <c r="D31" s="344" t="str">
        <f>IF(ISERROR(VLOOKUP(B31,'100m.'!$E$8:$G$1000,3,0)),"",(VLOOKUP(B31,'100m.'!$E$8:$G$1000,3,0)))</f>
        <v/>
      </c>
      <c r="E31" s="204" t="str">
        <f>IF(ISERROR(VLOOKUP(B31,'400m.'!$E$8:$F$1000,2,0)),"",(VLOOKUP(B31,'400m.'!$E$8:$H$1000,2,0)))</f>
        <v/>
      </c>
      <c r="F31" s="345" t="str">
        <f>IF(ISERROR(VLOOKUP(B31,'400m.'!$E$8:$G$1000,3,0)),"",(VLOOKUP(B31,'400m.'!$E$8:$G$1000,3,0)))</f>
        <v/>
      </c>
      <c r="G31" s="232" t="str">
        <f>IF(ISERROR(VLOOKUP(B31,Yüksek!$F$8:$AE$1000,26,0)),"",(VLOOKUP(B31,Yüksek!$F$8:$AE$1000,26,0)))</f>
        <v/>
      </c>
      <c r="H31" s="346" t="str">
        <f>IF(ISERROR(VLOOKUP(B31,Yüksek!$F$8:$AF$1000,27,0)),"",(VLOOKUP(B31,Yüksek!$F$8:$AF$1000,27,0)))</f>
        <v/>
      </c>
      <c r="I31" s="204" t="str">
        <f>IF(ISERROR(VLOOKUP(B31,Uzun!$F$8:$N$1000,9,0)),"",(VLOOKUP(B31,Uzun!$F$8:$N$1000,9,0)))</f>
        <v/>
      </c>
      <c r="J31" s="345" t="str">
        <f>IF(ISERROR(VLOOKUP(B31,Uzun!$F$8:$O$1000,10,0)),"",(VLOOKUP(B31,Uzun!$F$8:$O$1000,10,0)))</f>
        <v/>
      </c>
      <c r="K31" s="243" t="str">
        <f>IF(ISERROR(VLOOKUP(B31,Gülle!$F$8:$N$1000,9,0)),"",(VLOOKUP(B31,Gülle!$F$8:$N$1000,9,0)))</f>
        <v/>
      </c>
      <c r="L31" s="344" t="str">
        <f>IF(ISERROR(VLOOKUP(B31,Gülle!$F$8:$O$1000,10,0)),"",(VLOOKUP(B31,Gülle!$F$8:$O$1000,10,0)))</f>
        <v/>
      </c>
      <c r="M31" s="231" t="str">
        <f>IF(ISERROR(VLOOKUP(B31,'1500m.'!$E$8:$F$1000,2,0)),"",(VLOOKUP(B31,'1500m.'!$E$8:$H$1000,2,0)))</f>
        <v/>
      </c>
      <c r="N31" s="347" t="str">
        <f>IF(ISERROR(VLOOKUP(B31,'1500m.'!$E$8:$G$1000,3,0)),"",(VLOOKUP(B31,'1500m.'!$E$8:$G$1000,3,0)))</f>
        <v/>
      </c>
      <c r="O31" s="203" t="str">
        <f>IF(ISERROR(VLOOKUP(B31,'110m.Eng'!$E$8:$F$1000,2,0)),"",(VLOOKUP(B31,'110m.Eng'!$E$8:$H$1000,2,0)))</f>
        <v/>
      </c>
      <c r="P31" s="344" t="str">
        <f>IF(ISERROR(VLOOKUP(B31,'110m.Eng'!$E$8:$G$1000,3,0)),"",(VLOOKUP(B31,'110m.Eng'!$E$8:$G$1000,3,0)))</f>
        <v/>
      </c>
      <c r="Q31" s="204" t="str">
        <f>IF(ISERROR(VLOOKUP(B31,Çekiç!$F$8:$N$1000,9,0)),"",(VLOOKUP(B31,Çekiç!$F$8:$N$1000,9,0)))</f>
        <v/>
      </c>
      <c r="R31" s="517" t="str">
        <f>IF(ISERROR(VLOOKUP(B31,Çekiç!$F$8:$N$1000,10,0)),"",(VLOOKUP(B31,Çekiç!$F$8:$N$1000,10,0)))</f>
        <v/>
      </c>
      <c r="S31" s="231" t="str">
        <f>IF(ISERROR(VLOOKUP(B31,'5000m.'!$E$8:$F$1000,2,0)),"",(VLOOKUP(B31,'5000m.'!$E$8:$H$1000,2,0)))</f>
        <v/>
      </c>
      <c r="T31" s="347" t="str">
        <f>IF(ISERROR(VLOOKUP(B31,'5000m.'!$E$8:$G$1000,3,0)),"",(VLOOKUP(B31,'5000m.'!$E$8:$G$1000,3,0)))</f>
        <v/>
      </c>
      <c r="U31" s="203" t="str">
        <f>IF(ISERROR(VLOOKUP(B31,'4x100metre'!$E$8:$F$1016,2,0)),"",(VLOOKUP(B31,'4x100metre'!$E$8:$F$1016,2,0)))</f>
        <v/>
      </c>
      <c r="V31" s="347" t="str">
        <f>IF(ISERROR(VLOOKUP(B31,'4x100metre'!$E$8:$G$1016,3,0)),"",(VLOOKUP(B31,'4x100metre'!$E$8:$G$1016,3,0)))</f>
        <v/>
      </c>
      <c r="W31" s="349"/>
    </row>
    <row r="32" spans="1:23" ht="31.5" hidden="1" customHeight="1" x14ac:dyDescent="0.2">
      <c r="A32" s="202"/>
      <c r="B32" s="206"/>
      <c r="C32" s="203" t="str">
        <f>IF(ISERROR(VLOOKUP(B32,'100m.'!$E$8:$F$1000,2,0)),"",(VLOOKUP(B32,'100m.'!$E$8:$H$1000,2,0)))</f>
        <v/>
      </c>
      <c r="D32" s="344" t="str">
        <f>IF(ISERROR(VLOOKUP(B32,'100m.'!$E$8:$G$1000,3,0)),"",(VLOOKUP(B32,'100m.'!$E$8:$G$1000,3,0)))</f>
        <v/>
      </c>
      <c r="E32" s="204" t="str">
        <f>IF(ISERROR(VLOOKUP(B32,'400m.'!$E$8:$F$1000,2,0)),"",(VLOOKUP(B32,'400m.'!$E$8:$H$1000,2,0)))</f>
        <v/>
      </c>
      <c r="F32" s="345" t="str">
        <f>IF(ISERROR(VLOOKUP(B32,'400m.'!$E$8:$G$1000,3,0)),"",(VLOOKUP(B32,'400m.'!$E$8:$G$1000,3,0)))</f>
        <v/>
      </c>
      <c r="G32" s="232" t="str">
        <f>IF(ISERROR(VLOOKUP(B32,Yüksek!$F$8:$AE$1000,26,0)),"",(VLOOKUP(B32,Yüksek!$F$8:$AE$1000,26,0)))</f>
        <v/>
      </c>
      <c r="H32" s="346" t="str">
        <f>IF(ISERROR(VLOOKUP(B32,Yüksek!$F$8:$AF$1000,27,0)),"",(VLOOKUP(B32,Yüksek!$F$8:$AF$1000,27,0)))</f>
        <v/>
      </c>
      <c r="I32" s="204" t="str">
        <f>IF(ISERROR(VLOOKUP(B32,Uzun!$F$8:$N$1000,9,0)),"",(VLOOKUP(B32,Uzun!$F$8:$N$1000,9,0)))</f>
        <v/>
      </c>
      <c r="J32" s="345" t="str">
        <f>IF(ISERROR(VLOOKUP(B32,Uzun!$F$8:$O$1000,10,0)),"",(VLOOKUP(B32,Uzun!$F$8:$O$1000,10,0)))</f>
        <v/>
      </c>
      <c r="K32" s="243" t="str">
        <f>IF(ISERROR(VLOOKUP(B32,Gülle!$F$8:$N$1000,9,0)),"",(VLOOKUP(B32,Gülle!$F$8:$N$1000,9,0)))</f>
        <v/>
      </c>
      <c r="L32" s="344" t="str">
        <f>IF(ISERROR(VLOOKUP(B32,Gülle!$F$8:$O$1000,10,0)),"",(VLOOKUP(B32,Gülle!$F$8:$O$1000,10,0)))</f>
        <v/>
      </c>
      <c r="M32" s="231" t="str">
        <f>IF(ISERROR(VLOOKUP(B32,'1500m.'!$E$8:$F$1000,2,0)),"",(VLOOKUP(B32,'1500m.'!$E$8:$H$1000,2,0)))</f>
        <v/>
      </c>
      <c r="N32" s="347" t="str">
        <f>IF(ISERROR(VLOOKUP(B32,'1500m.'!$E$8:$G$1000,3,0)),"",(VLOOKUP(B32,'1500m.'!$E$8:$G$1000,3,0)))</f>
        <v/>
      </c>
      <c r="O32" s="203" t="str">
        <f>IF(ISERROR(VLOOKUP(B32,'110m.Eng'!$E$8:$F$1000,2,0)),"",(VLOOKUP(B32,'110m.Eng'!$E$8:$H$1000,2,0)))</f>
        <v/>
      </c>
      <c r="P32" s="344" t="str">
        <f>IF(ISERROR(VLOOKUP(B32,'110m.Eng'!$E$8:$G$1000,3,0)),"",(VLOOKUP(B32,'110m.Eng'!$E$8:$G$1000,3,0)))</f>
        <v/>
      </c>
      <c r="Q32" s="204" t="str">
        <f>IF(ISERROR(VLOOKUP(B32,Çekiç!$F$8:$N$1000,9,0)),"",(VLOOKUP(B32,Çekiç!$F$8:$N$1000,9,0)))</f>
        <v/>
      </c>
      <c r="R32" s="517" t="str">
        <f>IF(ISERROR(VLOOKUP(B32,Çekiç!$F$8:$N$1000,10,0)),"",(VLOOKUP(B32,Çekiç!$F$8:$N$1000,10,0)))</f>
        <v/>
      </c>
      <c r="S32" s="231" t="str">
        <f>IF(ISERROR(VLOOKUP(B32,'5000m.'!$E$8:$F$1000,2,0)),"",(VLOOKUP(B32,'5000m.'!$E$8:$H$1000,2,0)))</f>
        <v/>
      </c>
      <c r="T32" s="347" t="str">
        <f>IF(ISERROR(VLOOKUP(B32,'5000m.'!$E$8:$G$1000,3,0)),"",(VLOOKUP(B32,'5000m.'!$E$8:$G$1000,3,0)))</f>
        <v/>
      </c>
      <c r="U32" s="203" t="str">
        <f>IF(ISERROR(VLOOKUP(B32,'4x100metre'!$E$8:$F$1016,2,0)),"",(VLOOKUP(B32,'4x100metre'!$E$8:$F$1016,2,0)))</f>
        <v/>
      </c>
      <c r="V32" s="347" t="str">
        <f>IF(ISERROR(VLOOKUP(B32,'4x100metre'!$E$8:$G$1016,3,0)),"",(VLOOKUP(B32,'4x100metre'!$E$8:$G$1016,3,0)))</f>
        <v/>
      </c>
      <c r="W32" s="349"/>
    </row>
    <row r="33" spans="1:36" ht="30" customHeight="1" x14ac:dyDescent="0.2">
      <c r="A33" s="1066" t="s">
        <v>485</v>
      </c>
      <c r="B33" s="1066"/>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row>
    <row r="34" spans="1:36" ht="24" customHeight="1" x14ac:dyDescent="0.2">
      <c r="A34" s="1062" t="str">
        <f>'YARIŞMA BİLGİLERİ'!F21</f>
        <v>Erkekler</v>
      </c>
      <c r="B34" s="1062"/>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row>
    <row r="35" spans="1:36" ht="69" customHeight="1" x14ac:dyDescent="0.2">
      <c r="A35" s="835" t="s">
        <v>297</v>
      </c>
      <c r="B35" s="1059" t="s">
        <v>939</v>
      </c>
      <c r="C35" s="1060" t="s">
        <v>506</v>
      </c>
      <c r="D35" s="1061"/>
      <c r="E35" s="1060" t="s">
        <v>943</v>
      </c>
      <c r="F35" s="1061"/>
      <c r="G35" s="1060" t="s">
        <v>945</v>
      </c>
      <c r="H35" s="1061"/>
      <c r="I35" s="1060" t="s">
        <v>625</v>
      </c>
      <c r="J35" s="1061"/>
      <c r="K35" s="1060" t="s">
        <v>500</v>
      </c>
      <c r="L35" s="1061"/>
      <c r="M35" s="1060" t="s">
        <v>482</v>
      </c>
      <c r="N35" s="1061"/>
      <c r="O35" s="1060" t="s">
        <v>483</v>
      </c>
      <c r="P35" s="1061"/>
      <c r="Q35" s="1060" t="s">
        <v>295</v>
      </c>
      <c r="R35" s="1061"/>
      <c r="S35" s="1060" t="s">
        <v>504</v>
      </c>
      <c r="T35" s="1061"/>
      <c r="U35" s="1060" t="s">
        <v>944</v>
      </c>
      <c r="V35" s="1061"/>
      <c r="W35" s="1063" t="s">
        <v>298</v>
      </c>
      <c r="X35" s="1063" t="s">
        <v>299</v>
      </c>
      <c r="Y35" s="1063" t="s">
        <v>300</v>
      </c>
    </row>
    <row r="36" spans="1:36" ht="69" customHeight="1" x14ac:dyDescent="0.2">
      <c r="A36" s="836"/>
      <c r="B36" s="1059"/>
      <c r="C36" s="518" t="s">
        <v>26</v>
      </c>
      <c r="D36" s="519" t="s">
        <v>165</v>
      </c>
      <c r="E36" s="518" t="s">
        <v>26</v>
      </c>
      <c r="F36" s="519" t="s">
        <v>165</v>
      </c>
      <c r="G36" s="518" t="s">
        <v>26</v>
      </c>
      <c r="H36" s="519" t="s">
        <v>165</v>
      </c>
      <c r="I36" s="518" t="s">
        <v>26</v>
      </c>
      <c r="J36" s="519" t="s">
        <v>165</v>
      </c>
      <c r="K36" s="518" t="s">
        <v>26</v>
      </c>
      <c r="L36" s="519" t="s">
        <v>165</v>
      </c>
      <c r="M36" s="518" t="s">
        <v>26</v>
      </c>
      <c r="N36" s="519" t="s">
        <v>165</v>
      </c>
      <c r="O36" s="518" t="s">
        <v>26</v>
      </c>
      <c r="P36" s="519" t="s">
        <v>165</v>
      </c>
      <c r="Q36" s="518" t="s">
        <v>26</v>
      </c>
      <c r="R36" s="519" t="s">
        <v>165</v>
      </c>
      <c r="S36" s="518" t="s">
        <v>26</v>
      </c>
      <c r="T36" s="519" t="s">
        <v>165</v>
      </c>
      <c r="U36" s="518" t="s">
        <v>26</v>
      </c>
      <c r="V36" s="519" t="s">
        <v>165</v>
      </c>
      <c r="W36" s="1064"/>
      <c r="X36" s="1064"/>
      <c r="Y36" s="1064"/>
    </row>
    <row r="37" spans="1:36" ht="111" customHeight="1" x14ac:dyDescent="0.2">
      <c r="A37" s="202">
        <v>1</v>
      </c>
      <c r="B37" s="822" t="s">
        <v>955</v>
      </c>
      <c r="C37" s="823">
        <f>IF(ISERROR(VLOOKUP(B37,'200m.'!$E$8:$F$1000,2,0)),"",(VLOOKUP(B37,'200m.'!$E$8:$H$1000,2,0)))</f>
        <v>2116</v>
      </c>
      <c r="D37" s="824">
        <f>IF(ISERROR(VLOOKUP(B37,'200m.'!$E$8:$G$1000,3,0)),"",(VLOOKUP(B37,'200m.'!$E$8:$G$1000,3,0)))</f>
        <v>7</v>
      </c>
      <c r="E37" s="825">
        <f>IF(ISERROR(VLOOKUP(B37,'3000m.Eng'!$E$8:$F$1016,2,0)),"",(VLOOKUP(B37,'3000m.Eng'!$E$8:$H$1016,2,0)))</f>
        <v>83711</v>
      </c>
      <c r="F37" s="826">
        <f>IF(ISERROR(VLOOKUP(B37,'3000m.Eng'!$E$8:$G$1016,3,0)),"",(VLOOKUP(B37,'3000m.Eng'!$E$8:$G$1016,3,0)))</f>
        <v>7</v>
      </c>
      <c r="G37" s="827">
        <f>IF(ISERROR(VLOOKUP(B37,'400m.Eng'!$E$8:$F$1000,2,0)),"",(VLOOKUP(B37,'400m.Eng'!$E$8:$H$1000,2,0)))</f>
        <v>5372</v>
      </c>
      <c r="H37" s="828">
        <f>IF(ISERROR(VLOOKUP(B37,'400m.Eng'!$E$8:$G$1000,3,0)),"",(VLOOKUP(B37,'400m.Eng'!$E$8:$G$1000,3,0)))</f>
        <v>7</v>
      </c>
      <c r="I37" s="827">
        <f>IF(ISERROR(VLOOKUP(B37,'3000m.'!$E$8:$F$1000,2,0)),"",(VLOOKUP(B37,'3000m.'!$E$8:$H$1000,2,0)))</f>
        <v>81501</v>
      </c>
      <c r="J37" s="828">
        <f>IF(ISERROR(VLOOKUP(B37,'3000m.'!$E$8:$G$1000,3,0)),"",(VLOOKUP(B37,'3000m.'!$E$8:$G$1000,3,0)))</f>
        <v>7</v>
      </c>
      <c r="K37" s="829">
        <f>IF(ISERROR(VLOOKUP(B37,Sırık!$F$8:$AS$1000,40,0)),"",(VLOOKUP(B37,Sırık!$F$8:$AS$1000,40,0)))</f>
        <v>470</v>
      </c>
      <c r="L37" s="830">
        <f>IF(ISERROR(VLOOKUP(B37,Sırık!$F$8:$AT$1000,41,0)),"",(VLOOKUP(B37,Sırık!$F$8:$AT$1000,41,0)))</f>
        <v>8</v>
      </c>
      <c r="M37" s="831">
        <f>IF(ISERROR(VLOOKUP(B37,Disk!$F$8:$N$1000,9,0)),"",(VLOOKUP(B37,Disk!$F$8:$N$1000,9,0)))</f>
        <v>5974</v>
      </c>
      <c r="N37" s="828">
        <f>IF(ISERROR(VLOOKUP(B37,Disk!$F$8:$O$1000,10,0)),"",(VLOOKUP(B37,Disk!$F$8:$O$1000,10,0)))</f>
        <v>8</v>
      </c>
      <c r="O37" s="832">
        <f>IF(ISERROR(VLOOKUP(B37,Cirit!$F$8:$N$1000,9,0)),"",(VLOOKUP(B37,Cirit!$F$8:$N$1000,9,0)))</f>
        <v>6624</v>
      </c>
      <c r="P37" s="833">
        <f>IF(ISERROR(VLOOKUP(B37,Cirit!$F$8:$O$1000,10,0)),"",(VLOOKUP(B37,Cirit!$F$8:$O$1000,10,0)))</f>
        <v>6</v>
      </c>
      <c r="Q37" s="827">
        <f>IF(ISERROR(VLOOKUP(B37,'800m.'!$E$8:$F$1000,2,0)),"",(VLOOKUP(B37,'800m.'!$E$8:$H$1000,2,0)))</f>
        <v>14738</v>
      </c>
      <c r="R37" s="828">
        <f>IF(ISERROR(VLOOKUP(B37,'800m.'!$E$8:$G$1000,3,0)),"",(VLOOKUP(B37,'800m.'!$E$8:$G$1000,3,0)))</f>
        <v>8</v>
      </c>
      <c r="S37" s="829">
        <f>IF(ISERROR(VLOOKUP(B37,Üçadım!$F$8:$N$1000,9,0)),"",(VLOOKUP(B37,Üçadım!$F$8:$N$1000,9,0)))</f>
        <v>1576</v>
      </c>
      <c r="T37" s="830">
        <f>IF(ISERROR(VLOOKUP(B37,Üçadım!$F$8:$O$1000,10,0)),"",(VLOOKUP(B37,Üçadım!$F$8:$O$1000,10,0)))</f>
        <v>7</v>
      </c>
      <c r="U37" s="834">
        <f>IF(ISERROR(VLOOKUP(B37,'4X400m.'!$E$8:$F$1016,2,0)),"",(VLOOKUP(B37,'4X400m.'!$E$8:$F$1016,2,0)))</f>
        <v>31242</v>
      </c>
      <c r="V37" s="833">
        <f>IF(ISERROR(VLOOKUP(B37,'4X400m.'!$E$8:$G$1016,3,0)),"",(VLOOKUP(B37,'4X400m.'!$E$8:$G$1016,3,0)))</f>
        <v>8</v>
      </c>
      <c r="W37" s="848">
        <f>IFERROR(VLOOKUP(B37,'Genel Puan Tablosu'!B8:W32,22,0)," ")</f>
        <v>76</v>
      </c>
      <c r="X37" s="849">
        <f t="shared" ref="X37:X44" si="1">IF(B8="","",SUMIF($C$36:$V$36,"PUAN",$C37:$V37))</f>
        <v>73</v>
      </c>
      <c r="Y37" s="847">
        <f t="shared" ref="Y37:Y44" si="2">SUM(W37,X37)</f>
        <v>149</v>
      </c>
    </row>
    <row r="38" spans="1:36" ht="111" customHeight="1" x14ac:dyDescent="0.2">
      <c r="A38" s="202">
        <v>2</v>
      </c>
      <c r="B38" s="822" t="s">
        <v>981</v>
      </c>
      <c r="C38" s="823">
        <f>IF(ISERROR(VLOOKUP(B38,'200m.'!$E$8:$F$1000,2,0)),"",(VLOOKUP(B38,'200m.'!$E$8:$H$1000,2,0)))</f>
        <v>2104</v>
      </c>
      <c r="D38" s="824">
        <f>IF(ISERROR(VLOOKUP(B38,'200m.'!$E$8:$G$1000,3,0)),"",(VLOOKUP(B38,'200m.'!$E$8:$G$1000,3,0)))</f>
        <v>8</v>
      </c>
      <c r="E38" s="825">
        <f>IF(ISERROR(VLOOKUP(B38,'3000m.Eng'!$E$8:$F$1016,2,0)),"",(VLOOKUP(B38,'3000m.Eng'!$E$8:$H$1016,2,0)))</f>
        <v>83362</v>
      </c>
      <c r="F38" s="826">
        <f>IF(ISERROR(VLOOKUP(B38,'3000m.Eng'!$E$8:$G$1016,3,0)),"",(VLOOKUP(B38,'3000m.Eng'!$E$8:$G$1016,3,0)))</f>
        <v>8</v>
      </c>
      <c r="G38" s="827">
        <f>IF(ISERROR(VLOOKUP(B38,'400m.Eng'!$E$8:$F$1000,2,0)),"",(VLOOKUP(B38,'400m.Eng'!$E$8:$H$1000,2,0)))</f>
        <v>5357</v>
      </c>
      <c r="H38" s="828">
        <f>IF(ISERROR(VLOOKUP(B38,'400m.Eng'!$E$8:$G$1000,3,0)),"",(VLOOKUP(B38,'400m.Eng'!$E$8:$G$1000,3,0)))</f>
        <v>8</v>
      </c>
      <c r="I38" s="827">
        <f>IF(ISERROR(VLOOKUP(B38,'3000m.'!$E$8:$F$1000,2,0)),"",(VLOOKUP(B38,'3000m.'!$E$8:$H$1000,2,0)))</f>
        <v>81451</v>
      </c>
      <c r="J38" s="828">
        <f>IF(ISERROR(VLOOKUP(B38,'3000m.'!$E$8:$G$1000,3,0)),"",(VLOOKUP(B38,'3000m.'!$E$8:$G$1000,3,0)))</f>
        <v>8</v>
      </c>
      <c r="K38" s="829">
        <f>IF(ISERROR(VLOOKUP(B38,Sırık!$F$8:$AS$1000,40,0)),"",(VLOOKUP(B38,Sırık!$F$8:$AS$1000,40,0)))</f>
        <v>460</v>
      </c>
      <c r="L38" s="830">
        <f>IF(ISERROR(VLOOKUP(B38,Sırık!$F$8:$AT$1000,41,0)),"",(VLOOKUP(B38,Sırık!$F$8:$AT$1000,41,0)))</f>
        <v>7</v>
      </c>
      <c r="M38" s="831">
        <f>IF(ISERROR(VLOOKUP(B38,Disk!$F$8:$N$1000,9,0)),"",(VLOOKUP(B38,Disk!$F$8:$N$1000,9,0)))</f>
        <v>5811</v>
      </c>
      <c r="N38" s="828">
        <f>IF(ISERROR(VLOOKUP(B38,Disk!$F$8:$O$1000,10,0)),"",(VLOOKUP(B38,Disk!$F$8:$O$1000,10,0)))</f>
        <v>7</v>
      </c>
      <c r="O38" s="832">
        <f>IF(ISERROR(VLOOKUP(B38,Cirit!$F$8:$N$1000,9,0)),"",(VLOOKUP(B38,Cirit!$F$8:$N$1000,9,0)))</f>
        <v>7520</v>
      </c>
      <c r="P38" s="833">
        <f>IF(ISERROR(VLOOKUP(B38,Cirit!$F$8:$O$1000,10,0)),"",(VLOOKUP(B38,Cirit!$F$8:$O$1000,10,0)))</f>
        <v>8</v>
      </c>
      <c r="Q38" s="827">
        <f>IF(ISERROR(VLOOKUP(B38,'800m.'!$E$8:$F$1000,2,0)),"",(VLOOKUP(B38,'800m.'!$E$8:$H$1000,2,0)))</f>
        <v>15005</v>
      </c>
      <c r="R38" s="828">
        <f>IF(ISERROR(VLOOKUP(B38,'800m.'!$E$8:$G$1000,3,0)),"",(VLOOKUP(B38,'800m.'!$E$8:$G$1000,3,0)))</f>
        <v>6</v>
      </c>
      <c r="S38" s="829">
        <f>IF(ISERROR(VLOOKUP(B38,Üçadım!$F$8:$N$1000,9,0)),"",(VLOOKUP(B38,Üçadım!$F$8:$N$1000,9,0)))</f>
        <v>1586</v>
      </c>
      <c r="T38" s="830">
        <f>IF(ISERROR(VLOOKUP(B38,Üçadım!$F$8:$O$1000,10,0)),"",(VLOOKUP(B38,Üçadım!$F$8:$O$1000,10,0)))</f>
        <v>8</v>
      </c>
      <c r="U38" s="834">
        <f>IF(ISERROR(VLOOKUP(B38,'4X400m.'!$E$8:$F$1016,2,0)),"",(VLOOKUP(B38,'4X400m.'!$E$8:$F$1016,2,0)))</f>
        <v>31612</v>
      </c>
      <c r="V38" s="833">
        <f>IF(ISERROR(VLOOKUP(B38,'4X400m.'!$E$8:$G$1016,3,0)),"",(VLOOKUP(B38,'4X400m.'!$E$8:$G$1016,3,0)))</f>
        <v>6</v>
      </c>
      <c r="W38" s="848">
        <f>IFERROR(VLOOKUP(B38,'Genel Puan Tablosu'!B9:W33,22,0)," ")</f>
        <v>65</v>
      </c>
      <c r="X38" s="849">
        <f t="shared" si="1"/>
        <v>74</v>
      </c>
      <c r="Y38" s="847">
        <f t="shared" si="2"/>
        <v>139</v>
      </c>
    </row>
    <row r="39" spans="1:36" ht="111" customHeight="1" x14ac:dyDescent="0.2">
      <c r="A39" s="202">
        <v>3</v>
      </c>
      <c r="B39" s="822" t="s">
        <v>1002</v>
      </c>
      <c r="C39" s="823">
        <f>IF(ISERROR(VLOOKUP(B39,'200m.'!$E$8:$F$1000,2,0)),"",(VLOOKUP(B39,'200m.'!$E$8:$H$1000,2,0)))</f>
        <v>2161</v>
      </c>
      <c r="D39" s="824">
        <f>IF(ISERROR(VLOOKUP(B39,'200m.'!$E$8:$G$1000,3,0)),"",(VLOOKUP(B39,'200m.'!$E$8:$G$1000,3,0)))</f>
        <v>6</v>
      </c>
      <c r="E39" s="825">
        <f>IF(ISERROR(VLOOKUP(B39,'3000m.Eng'!$E$8:$F$1016,2,0)),"",(VLOOKUP(B39,'3000m.Eng'!$E$8:$H$1016,2,0)))</f>
        <v>90644</v>
      </c>
      <c r="F39" s="826">
        <f>IF(ISERROR(VLOOKUP(B39,'3000m.Eng'!$E$8:$G$1016,3,0)),"",(VLOOKUP(B39,'3000m.Eng'!$E$8:$G$1016,3,0)))</f>
        <v>5</v>
      </c>
      <c r="G39" s="827">
        <f>IF(ISERROR(VLOOKUP(B39,'400m.Eng'!$E$8:$F$1000,2,0)),"",(VLOOKUP(B39,'400m.Eng'!$E$8:$H$1000,2,0)))</f>
        <v>5459</v>
      </c>
      <c r="H39" s="828">
        <f>IF(ISERROR(VLOOKUP(B39,'400m.Eng'!$E$8:$G$1000,3,0)),"",(VLOOKUP(B39,'400m.Eng'!$E$8:$G$1000,3,0)))</f>
        <v>6</v>
      </c>
      <c r="I39" s="827">
        <f>IF(ISERROR(VLOOKUP(B39,'3000m.'!$E$8:$F$1000,2,0)),"",(VLOOKUP(B39,'3000m.'!$E$8:$H$1000,2,0)))</f>
        <v>82355</v>
      </c>
      <c r="J39" s="828">
        <f>IF(ISERROR(VLOOKUP(B39,'3000m.'!$E$8:$G$1000,3,0)),"",(VLOOKUP(B39,'3000m.'!$E$8:$G$1000,3,0)))</f>
        <v>5</v>
      </c>
      <c r="K39" s="829">
        <f>IF(ISERROR(VLOOKUP(B39,Sırık!$F$8:$AS$1000,40,0)),"",(VLOOKUP(B39,Sırık!$F$8:$AS$1000,40,0)))</f>
        <v>450</v>
      </c>
      <c r="L39" s="830">
        <f>IF(ISERROR(VLOOKUP(B39,Sırık!$F$8:$AT$1000,41,0)),"",(VLOOKUP(B39,Sırık!$F$8:$AT$1000,41,0)))</f>
        <v>6</v>
      </c>
      <c r="M39" s="831">
        <f>IF(ISERROR(VLOOKUP(B39,Disk!$F$8:$N$1000,9,0)),"",(VLOOKUP(B39,Disk!$F$8:$N$1000,9,0)))</f>
        <v>5220</v>
      </c>
      <c r="N39" s="828">
        <f>IF(ISERROR(VLOOKUP(B39,Disk!$F$8:$O$1000,10,0)),"",(VLOOKUP(B39,Disk!$F$8:$O$1000,10,0)))</f>
        <v>6</v>
      </c>
      <c r="O39" s="832">
        <f>IF(ISERROR(VLOOKUP(B39,Cirit!$F$8:$N$1000,9,0)),"",(VLOOKUP(B39,Cirit!$F$8:$N$1000,9,0)))</f>
        <v>6799</v>
      </c>
      <c r="P39" s="833">
        <f>IF(ISERROR(VLOOKUP(B39,Cirit!$F$8:$O$1000,10,0)),"",(VLOOKUP(B39,Cirit!$F$8:$O$1000,10,0)))</f>
        <v>7</v>
      </c>
      <c r="Q39" s="827">
        <f>IF(ISERROR(VLOOKUP(B39,'800m.'!$E$8:$F$1000,2,0)),"",(VLOOKUP(B39,'800m.'!$E$8:$H$1000,2,0)))</f>
        <v>14927</v>
      </c>
      <c r="R39" s="828">
        <f>IF(ISERROR(VLOOKUP(B39,'800m.'!$E$8:$G$1000,3,0)),"",(VLOOKUP(B39,'800m.'!$E$8:$G$1000,3,0)))</f>
        <v>7</v>
      </c>
      <c r="S39" s="829">
        <f>IF(ISERROR(VLOOKUP(B39,Üçadım!$F$8:$N$1000,9,0)),"",(VLOOKUP(B39,Üçadım!$F$8:$N$1000,9,0)))</f>
        <v>1433</v>
      </c>
      <c r="T39" s="830">
        <f>IF(ISERROR(VLOOKUP(B39,Üçadım!$F$8:$O$1000,10,0)),"",(VLOOKUP(B39,Üçadım!$F$8:$O$1000,10,0)))</f>
        <v>6</v>
      </c>
      <c r="U39" s="834">
        <f>IF(ISERROR(VLOOKUP(B39,'4X400m.'!$E$8:$F$1016,2,0)),"",(VLOOKUP(B39,'4X400m.'!$E$8:$F$1016,2,0)))</f>
        <v>31565</v>
      </c>
      <c r="V39" s="833">
        <f>IF(ISERROR(VLOOKUP(B39,'4X400m.'!$E$8:$G$1016,3,0)),"",(VLOOKUP(B39,'4X400m.'!$E$8:$G$1016,3,0)))</f>
        <v>7</v>
      </c>
      <c r="W39" s="848">
        <f>IFERROR(VLOOKUP(B39,'Genel Puan Tablosu'!B10:W34,22,0)," ")</f>
        <v>47.5</v>
      </c>
      <c r="X39" s="849">
        <f t="shared" si="1"/>
        <v>61</v>
      </c>
      <c r="Y39" s="847">
        <f t="shared" si="2"/>
        <v>108.5</v>
      </c>
    </row>
    <row r="40" spans="1:36" ht="111" customHeight="1" x14ac:dyDescent="0.2">
      <c r="A40" s="202">
        <v>4</v>
      </c>
      <c r="B40" s="822" t="s">
        <v>1115</v>
      </c>
      <c r="C40" s="823">
        <f>IF(ISERROR(VLOOKUP(B40,'200m.'!$E$8:$F$1000,2,0)),"",(VLOOKUP(B40,'200m.'!$E$8:$H$1000,2,0)))</f>
        <v>2236</v>
      </c>
      <c r="D40" s="824">
        <f>IF(ISERROR(VLOOKUP(B40,'200m.'!$E$8:$G$1000,3,0)),"",(VLOOKUP(B40,'200m.'!$E$8:$G$1000,3,0)))</f>
        <v>4</v>
      </c>
      <c r="E40" s="825">
        <f>IF(ISERROR(VLOOKUP(B40,'3000m.Eng'!$E$8:$F$1016,2,0)),"",(VLOOKUP(B40,'3000m.Eng'!$E$8:$H$1016,2,0)))</f>
        <v>91937</v>
      </c>
      <c r="F40" s="826">
        <f>IF(ISERROR(VLOOKUP(B40,'3000m.Eng'!$E$8:$G$1016,3,0)),"",(VLOOKUP(B40,'3000m.Eng'!$E$8:$G$1016,3,0)))</f>
        <v>2</v>
      </c>
      <c r="G40" s="827">
        <f>IF(ISERROR(VLOOKUP(B40,'400m.Eng'!$E$8:$F$1000,2,0)),"",(VLOOKUP(B40,'400m.Eng'!$E$8:$H$1000,2,0)))</f>
        <v>5681</v>
      </c>
      <c r="H40" s="828">
        <f>IF(ISERROR(VLOOKUP(B40,'400m.Eng'!$E$8:$G$1000,3,0)),"",(VLOOKUP(B40,'400m.Eng'!$E$8:$G$1000,3,0)))</f>
        <v>4</v>
      </c>
      <c r="I40" s="827">
        <f>IF(ISERROR(VLOOKUP(B40,'3000m.'!$E$8:$F$1000,2,0)),"",(VLOOKUP(B40,'3000m.'!$E$8:$H$1000,2,0)))</f>
        <v>83740</v>
      </c>
      <c r="J40" s="828">
        <f>IF(ISERROR(VLOOKUP(B40,'3000m.'!$E$8:$G$1000,3,0)),"",(VLOOKUP(B40,'3000m.'!$E$8:$G$1000,3,0)))</f>
        <v>2</v>
      </c>
      <c r="K40" s="829">
        <f>IF(ISERROR(VLOOKUP(B40,Sırık!$F$8:$AS$1000,40,0)),"",(VLOOKUP(B40,Sırık!$F$8:$AS$1000,40,0)))</f>
        <v>420</v>
      </c>
      <c r="L40" s="830">
        <f>IF(ISERROR(VLOOKUP(B40,Sırık!$F$8:$AT$1000,41,0)),"",(VLOOKUP(B40,Sırık!$F$8:$AT$1000,41,0)))</f>
        <v>4</v>
      </c>
      <c r="M40" s="831">
        <f>IF(ISERROR(VLOOKUP(B40,Disk!$F$8:$N$1000,9,0)),"",(VLOOKUP(B40,Disk!$F$8:$N$1000,9,0)))</f>
        <v>3644</v>
      </c>
      <c r="N40" s="828">
        <f>IF(ISERROR(VLOOKUP(B40,Disk!$F$8:$O$1000,10,0)),"",(VLOOKUP(B40,Disk!$F$8:$O$1000,10,0)))</f>
        <v>1</v>
      </c>
      <c r="O40" s="832">
        <f>IF(ISERROR(VLOOKUP(B40,Cirit!$F$8:$N$1000,9,0)),"",(VLOOKUP(B40,Cirit!$F$8:$N$1000,9,0)))</f>
        <v>5976</v>
      </c>
      <c r="P40" s="833">
        <f>IF(ISERROR(VLOOKUP(B40,Cirit!$F$8:$O$1000,10,0)),"",(VLOOKUP(B40,Cirit!$F$8:$O$1000,10,0)))</f>
        <v>4</v>
      </c>
      <c r="Q40" s="827">
        <f>IF(ISERROR(VLOOKUP(B40,'800m.'!$E$8:$F$1000,2,0)),"",(VLOOKUP(B40,'800m.'!$E$8:$H$1000,2,0)))</f>
        <v>15387</v>
      </c>
      <c r="R40" s="828">
        <f>IF(ISERROR(VLOOKUP(B40,'800m.'!$E$8:$G$1000,3,0)),"",(VLOOKUP(B40,'800m.'!$E$8:$G$1000,3,0)))</f>
        <v>5</v>
      </c>
      <c r="S40" s="829">
        <f>IF(ISERROR(VLOOKUP(B40,Üçadım!$F$8:$N$1000,9,0)),"",(VLOOKUP(B40,Üçadım!$F$8:$N$1000,9,0)))</f>
        <v>1370</v>
      </c>
      <c r="T40" s="830">
        <f>IF(ISERROR(VLOOKUP(B40,Üçadım!$F$8:$O$1000,10,0)),"",(VLOOKUP(B40,Üçadım!$F$8:$O$1000,10,0)))</f>
        <v>3</v>
      </c>
      <c r="U40" s="834">
        <f>IF(ISERROR(VLOOKUP(B40,'4X400m.'!$E$8:$F$1016,2,0)),"",(VLOOKUP(B40,'4X400m.'!$E$8:$F$1016,2,0)))</f>
        <v>32716</v>
      </c>
      <c r="V40" s="833">
        <f>IF(ISERROR(VLOOKUP(B40,'4X400m.'!$E$8:$G$1016,3,0)),"",(VLOOKUP(B40,'4X400m.'!$E$8:$G$1016,3,0)))</f>
        <v>3</v>
      </c>
      <c r="W40" s="848">
        <f>IFERROR(VLOOKUP(B40,'Genel Puan Tablosu'!B11:W35,22,0)," ")</f>
        <v>42</v>
      </c>
      <c r="X40" s="849">
        <f t="shared" si="1"/>
        <v>32</v>
      </c>
      <c r="Y40" s="847">
        <f t="shared" si="2"/>
        <v>74</v>
      </c>
    </row>
    <row r="41" spans="1:36" ht="111" customHeight="1" x14ac:dyDescent="0.2">
      <c r="A41" s="202">
        <v>5</v>
      </c>
      <c r="B41" s="822" t="s">
        <v>1033</v>
      </c>
      <c r="C41" s="823">
        <f>IF(ISERROR(VLOOKUP(B41,'200m.'!$E$8:$F$1000,2,0)),"",(VLOOKUP(B41,'200m.'!$E$8:$H$1000,2,0)))</f>
        <v>2219</v>
      </c>
      <c r="D41" s="824">
        <f>IF(ISERROR(VLOOKUP(B41,'200m.'!$E$8:$G$1000,3,0)),"",(VLOOKUP(B41,'200m.'!$E$8:$G$1000,3,0)))</f>
        <v>5</v>
      </c>
      <c r="E41" s="825">
        <f>IF(ISERROR(VLOOKUP(B41,'3000m.Eng'!$E$8:$F$1016,2,0)),"",(VLOOKUP(B41,'3000m.Eng'!$E$8:$H$1016,2,0)))</f>
        <v>91523</v>
      </c>
      <c r="F41" s="826">
        <f>IF(ISERROR(VLOOKUP(B41,'3000m.Eng'!$E$8:$G$1016,3,0)),"",(VLOOKUP(B41,'3000m.Eng'!$E$8:$G$1016,3,0)))</f>
        <v>4</v>
      </c>
      <c r="G41" s="827">
        <f>IF(ISERROR(VLOOKUP(B41,'400m.Eng'!$E$8:$F$1000,2,0)),"",(VLOOKUP(B41,'400m.Eng'!$E$8:$H$1000,2,0)))</f>
        <v>10063</v>
      </c>
      <c r="H41" s="828">
        <f>IF(ISERROR(VLOOKUP(B41,'400m.Eng'!$E$8:$G$1000,3,0)),"",(VLOOKUP(B41,'400m.Eng'!$E$8:$G$1000,3,0)))</f>
        <v>1</v>
      </c>
      <c r="I41" s="827">
        <f>IF(ISERROR(VLOOKUP(B41,'3000m.'!$E$8:$F$1000,2,0)),"",(VLOOKUP(B41,'3000m.'!$E$8:$H$1000,2,0)))</f>
        <v>83468</v>
      </c>
      <c r="J41" s="828">
        <f>IF(ISERROR(VLOOKUP(B41,'3000m.'!$E$8:$G$1000,3,0)),"",(VLOOKUP(B41,'3000m.'!$E$8:$G$1000,3,0)))</f>
        <v>3</v>
      </c>
      <c r="K41" s="829">
        <f>IF(ISERROR(VLOOKUP(B41,Sırık!$F$8:$AS$1000,40,0)),"",(VLOOKUP(B41,Sırık!$F$8:$AS$1000,40,0)))</f>
        <v>420</v>
      </c>
      <c r="L41" s="830">
        <f>IF(ISERROR(VLOOKUP(B41,Sırık!$F$8:$AT$1000,41,0)),"",(VLOOKUP(B41,Sırık!$F$8:$AT$1000,41,0)))</f>
        <v>5</v>
      </c>
      <c r="M41" s="831">
        <f>IF(ISERROR(VLOOKUP(B41,Disk!$F$8:$N$1000,9,0)),"",(VLOOKUP(B41,Disk!$F$8:$N$1000,9,0)))</f>
        <v>4696</v>
      </c>
      <c r="N41" s="828">
        <f>IF(ISERROR(VLOOKUP(B41,Disk!$F$8:$O$1000,10,0)),"",(VLOOKUP(B41,Disk!$F$8:$O$1000,10,0)))</f>
        <v>5</v>
      </c>
      <c r="O41" s="832">
        <f>IF(ISERROR(VLOOKUP(B41,Cirit!$F$8:$N$1000,9,0)),"",(VLOOKUP(B41,Cirit!$F$8:$N$1000,9,0)))</f>
        <v>6005</v>
      </c>
      <c r="P41" s="833">
        <f>IF(ISERROR(VLOOKUP(B41,Cirit!$F$8:$O$1000,10,0)),"",(VLOOKUP(B41,Cirit!$F$8:$O$1000,10,0)))</f>
        <v>5</v>
      </c>
      <c r="Q41" s="827">
        <f>IF(ISERROR(VLOOKUP(B41,'800m.'!$E$8:$F$1000,2,0)),"",(VLOOKUP(B41,'800m.'!$E$8:$H$1000,2,0)))</f>
        <v>20098</v>
      </c>
      <c r="R41" s="828">
        <f>IF(ISERROR(VLOOKUP(B41,'800m.'!$E$8:$G$1000,3,0)),"",(VLOOKUP(B41,'800m.'!$E$8:$G$1000,3,0)))</f>
        <v>1</v>
      </c>
      <c r="S41" s="829">
        <f>IF(ISERROR(VLOOKUP(B41,Üçadım!$F$8:$N$1000,9,0)),"",(VLOOKUP(B41,Üçadım!$F$8:$N$1000,9,0)))</f>
        <v>1377</v>
      </c>
      <c r="T41" s="830">
        <f>IF(ISERROR(VLOOKUP(B41,Üçadım!$F$8:$O$1000,10,0)),"",(VLOOKUP(B41,Üçadım!$F$8:$O$1000,10,0)))</f>
        <v>4</v>
      </c>
      <c r="U41" s="834">
        <f>IF(ISERROR(VLOOKUP(B41,'4X400m.'!$E$8:$F$1016,2,0)),"",(VLOOKUP(B41,'4X400m.'!$E$8:$F$1016,2,0)))</f>
        <v>32537</v>
      </c>
      <c r="V41" s="833">
        <f>IF(ISERROR(VLOOKUP(B41,'4X400m.'!$E$8:$G$1016,3,0)),"",(VLOOKUP(B41,'4X400m.'!$E$8:$G$1016,3,0)))</f>
        <v>5</v>
      </c>
      <c r="W41" s="848">
        <f>IFERROR(VLOOKUP(B41,'Genel Puan Tablosu'!B14:W38,22,0)," ")</f>
        <v>32</v>
      </c>
      <c r="X41" s="849">
        <f t="shared" si="1"/>
        <v>38</v>
      </c>
      <c r="Y41" s="847">
        <f t="shared" si="2"/>
        <v>70</v>
      </c>
    </row>
    <row r="42" spans="1:36" ht="111" customHeight="1" x14ac:dyDescent="0.2">
      <c r="A42" s="202">
        <v>6</v>
      </c>
      <c r="B42" s="822" t="s">
        <v>1099</v>
      </c>
      <c r="C42" s="823">
        <f>IF(ISERROR(VLOOKUP(B42,'200m.'!$E$8:$F$1000,2,0)),"",(VLOOKUP(B42,'200m.'!$E$8:$H$1000,2,0)))</f>
        <v>2302</v>
      </c>
      <c r="D42" s="824">
        <f>IF(ISERROR(VLOOKUP(B42,'200m.'!$E$8:$G$1000,3,0)),"",(VLOOKUP(B42,'200m.'!$E$8:$G$1000,3,0)))</f>
        <v>2</v>
      </c>
      <c r="E42" s="825">
        <f>IF(ISERROR(VLOOKUP(B42,'3000m.Eng'!$E$8:$F$1016,2,0)),"",(VLOOKUP(B42,'3000m.Eng'!$E$8:$H$1016,2,0)))</f>
        <v>91645</v>
      </c>
      <c r="F42" s="826">
        <f>IF(ISERROR(VLOOKUP(B42,'3000m.Eng'!$E$8:$G$1016,3,0)),"",(VLOOKUP(B42,'3000m.Eng'!$E$8:$G$1016,3,0)))</f>
        <v>3</v>
      </c>
      <c r="G42" s="827">
        <f>IF(ISERROR(VLOOKUP(B42,'400m.Eng'!$E$8:$F$1000,2,0)),"",(VLOOKUP(B42,'400m.Eng'!$E$8:$H$1000,2,0)))</f>
        <v>5763</v>
      </c>
      <c r="H42" s="828">
        <f>IF(ISERROR(VLOOKUP(B42,'400m.Eng'!$E$8:$G$1000,3,0)),"",(VLOOKUP(B42,'400m.Eng'!$E$8:$G$1000,3,0)))</f>
        <v>3</v>
      </c>
      <c r="I42" s="827">
        <f>IF(ISERROR(VLOOKUP(B42,'3000m.'!$E$8:$F$1000,2,0)),"",(VLOOKUP(B42,'3000m.'!$E$8:$H$1000,2,0)))</f>
        <v>82399</v>
      </c>
      <c r="J42" s="828">
        <f>IF(ISERROR(VLOOKUP(B42,'3000m.'!$E$8:$G$1000,3,0)),"",(VLOOKUP(B42,'3000m.'!$E$8:$G$1000,3,0)))</f>
        <v>4</v>
      </c>
      <c r="K42" s="829" t="str">
        <f>IF(ISERROR(VLOOKUP(B42,Sırık!$F$8:$AS$1000,40,0)),"",(VLOOKUP(B42,Sırık!$F$8:$AS$1000,40,0)))</f>
        <v>NM</v>
      </c>
      <c r="L42" s="830">
        <f>IF(ISERROR(VLOOKUP(B42,Sırık!$F$8:$AT$1000,41,0)),"",(VLOOKUP(B42,Sırık!$F$8:$AT$1000,41,0)))</f>
        <v>0</v>
      </c>
      <c r="M42" s="831">
        <f>IF(ISERROR(VLOOKUP(B42,Disk!$F$8:$N$1000,9,0)),"",(VLOOKUP(B42,Disk!$F$8:$N$1000,9,0)))</f>
        <v>4209</v>
      </c>
      <c r="N42" s="828">
        <f>IF(ISERROR(VLOOKUP(B42,Disk!$F$8:$O$1000,10,0)),"",(VLOOKUP(B42,Disk!$F$8:$O$1000,10,0)))</f>
        <v>3</v>
      </c>
      <c r="O42" s="832">
        <f>IF(ISERROR(VLOOKUP(B42,Cirit!$F$8:$N$1000,9,0)),"",(VLOOKUP(B42,Cirit!$F$8:$N$1000,9,0)))</f>
        <v>5353</v>
      </c>
      <c r="P42" s="833">
        <f>IF(ISERROR(VLOOKUP(B42,Cirit!$F$8:$O$1000,10,0)),"",(VLOOKUP(B42,Cirit!$F$8:$O$1000,10,0)))</f>
        <v>3</v>
      </c>
      <c r="Q42" s="827">
        <f>IF(ISERROR(VLOOKUP(B42,'800m.'!$E$8:$F$1000,2,0)),"",(VLOOKUP(B42,'800m.'!$E$8:$H$1000,2,0)))</f>
        <v>15413</v>
      </c>
      <c r="R42" s="828">
        <f>IF(ISERROR(VLOOKUP(B42,'800m.'!$E$8:$G$1000,3,0)),"",(VLOOKUP(B42,'800m.'!$E$8:$G$1000,3,0)))</f>
        <v>4</v>
      </c>
      <c r="S42" s="829">
        <f>IF(ISERROR(VLOOKUP(B42,Üçadım!$F$8:$N$1000,9,0)),"",(VLOOKUP(B42,Üçadım!$F$8:$N$1000,9,0)))</f>
        <v>1410</v>
      </c>
      <c r="T42" s="830">
        <f>IF(ISERROR(VLOOKUP(B42,Üçadım!$F$8:$O$1000,10,0)),"",(VLOOKUP(B42,Üçadım!$F$8:$O$1000,10,0)))</f>
        <v>5</v>
      </c>
      <c r="U42" s="834">
        <f>IF(ISERROR(VLOOKUP(B42,'4X400m.'!$E$8:$F$1016,2,0)),"",(VLOOKUP(B42,'4X400m.'!$E$8:$F$1016,2,0)))</f>
        <v>33808</v>
      </c>
      <c r="V42" s="833">
        <f>IF(ISERROR(VLOOKUP(B42,'4X400m.'!$E$8:$G$1016,3,0)),"",(VLOOKUP(B42,'4X400m.'!$E$8:$G$1016,3,0)))</f>
        <v>1</v>
      </c>
      <c r="W42" s="848">
        <f>IFERROR(VLOOKUP(B42,'Genel Puan Tablosu'!B12:W36,22,0)," ")</f>
        <v>32.5</v>
      </c>
      <c r="X42" s="849">
        <f t="shared" si="1"/>
        <v>28</v>
      </c>
      <c r="Y42" s="847">
        <f t="shared" si="2"/>
        <v>60.5</v>
      </c>
    </row>
    <row r="43" spans="1:36" ht="111" customHeight="1" x14ac:dyDescent="0.4">
      <c r="A43" s="852">
        <v>7</v>
      </c>
      <c r="B43" s="853" t="s">
        <v>1118</v>
      </c>
      <c r="C43" s="823">
        <f>IF(ISERROR(VLOOKUP(B43,'200m.'!$E$8:$F$1000,2,0)),"",(VLOOKUP(B43,'200m.'!$E$8:$H$1000,2,0)))</f>
        <v>2291</v>
      </c>
      <c r="D43" s="824">
        <f>IF(ISERROR(VLOOKUP(B43,'200m.'!$E$8:$G$1000,3,0)),"",(VLOOKUP(B43,'200m.'!$E$8:$G$1000,3,0)))</f>
        <v>3</v>
      </c>
      <c r="E43" s="825">
        <f>IF(ISERROR(VLOOKUP(B43,'3000m.Eng'!$E$8:$F$1016,2,0)),"",(VLOOKUP(B43,'3000m.Eng'!$E$8:$H$1016,2,0)))</f>
        <v>90424</v>
      </c>
      <c r="F43" s="826">
        <f>IF(ISERROR(VLOOKUP(B43,'3000m.Eng'!$E$8:$G$1016,3,0)),"",(VLOOKUP(B43,'3000m.Eng'!$E$8:$G$1016,3,0)))</f>
        <v>6</v>
      </c>
      <c r="G43" s="827">
        <f>IF(ISERROR(VLOOKUP(B43,'400m.Eng'!$E$8:$F$1000,2,0)),"",(VLOOKUP(B43,'400m.Eng'!$E$8:$H$1000,2,0)))</f>
        <v>5881</v>
      </c>
      <c r="H43" s="828">
        <f>IF(ISERROR(VLOOKUP(B43,'400m.Eng'!$E$8:$G$1000,3,0)),"",(VLOOKUP(B43,'400m.Eng'!$E$8:$G$1000,3,0)))</f>
        <v>2</v>
      </c>
      <c r="I43" s="827">
        <f>IF(ISERROR(VLOOKUP(B43,'3000m.'!$E$8:$F$1000,2,0)),"",(VLOOKUP(B43,'3000m.'!$E$8:$H$1000,2,0)))</f>
        <v>81634</v>
      </c>
      <c r="J43" s="828">
        <v>6</v>
      </c>
      <c r="K43" s="829" t="str">
        <f>IF(ISERROR(VLOOKUP(B43,Sırık!$F$8:$AS$1000,40,0)),"",(VLOOKUP(B43,Sırık!$F$8:$AS$1000,40,0)))</f>
        <v>NM</v>
      </c>
      <c r="L43" s="830">
        <f>IF(ISERROR(VLOOKUP(B43,Sırık!$F$8:$AT$1000,41,0)),"",(VLOOKUP(B43,Sırık!$F$8:$AT$1000,41,0)))</f>
        <v>0</v>
      </c>
      <c r="M43" s="831">
        <f>IF(ISERROR(VLOOKUP(B43,Disk!$F$8:$N$1000,9,0)),"",(VLOOKUP(B43,Disk!$F$8:$N$1000,9,0)))</f>
        <v>3968</v>
      </c>
      <c r="N43" s="828">
        <f>IF(ISERROR(VLOOKUP(B43,Disk!$F$8:$O$1000,10,0)),"",(VLOOKUP(B43,Disk!$F$8:$O$1000,10,0)))</f>
        <v>2</v>
      </c>
      <c r="O43" s="832">
        <f>IF(ISERROR(VLOOKUP(B43,Cirit!$F$8:$N$1000,9,0)),"",(VLOOKUP(B43,Cirit!$F$8:$N$1000,9,0)))</f>
        <v>4864</v>
      </c>
      <c r="P43" s="833">
        <f>IF(ISERROR(VLOOKUP(B43,Cirit!$F$8:$O$1000,10,0)),"",(VLOOKUP(B43,Cirit!$F$8:$O$1000,10,0)))</f>
        <v>2</v>
      </c>
      <c r="Q43" s="827">
        <f>IF(ISERROR(VLOOKUP(B43,'800m.'!$E$8:$F$1000,2,0)),"",(VLOOKUP(B43,'800m.'!$E$8:$H$1000,2,0)))</f>
        <v>15835</v>
      </c>
      <c r="R43" s="828">
        <f>IF(ISERROR(VLOOKUP(B43,'800m.'!$E$8:$G$1000,3,0)),"",(VLOOKUP(B43,'800m.'!$E$8:$G$1000,3,0)))</f>
        <v>2</v>
      </c>
      <c r="S43" s="829">
        <f>IF(ISERROR(VLOOKUP(B43,Üçadım!$F$8:$N$1000,9,0)),"",(VLOOKUP(B43,Üçadım!$F$8:$N$1000,9,0)))</f>
        <v>1357</v>
      </c>
      <c r="T43" s="830">
        <f>IF(ISERROR(VLOOKUP(B43,Üçadım!$F$8:$O$1000,10,0)),"",(VLOOKUP(B43,Üçadım!$F$8:$O$1000,10,0)))</f>
        <v>2</v>
      </c>
      <c r="U43" s="850">
        <f>IF(ISERROR(VLOOKUP(B43,'4X400m.'!$E$8:$F$1016,2,0)),"",(VLOOKUP(B43,'4X400m.'!$E$8:$F$1016,2,0)))</f>
        <v>32559</v>
      </c>
      <c r="V43" s="851">
        <v>0</v>
      </c>
      <c r="W43" s="848">
        <f>IFERROR(VLOOKUP(B43,'Genel Puan Tablosu'!B15:W39,22,0)," ")</f>
        <v>31</v>
      </c>
      <c r="X43" s="849">
        <f t="shared" si="1"/>
        <v>25</v>
      </c>
      <c r="Y43" s="847">
        <f t="shared" si="2"/>
        <v>56</v>
      </c>
      <c r="Z43" s="1057" t="s">
        <v>1373</v>
      </c>
      <c r="AA43" s="1058"/>
      <c r="AB43" s="1058"/>
      <c r="AC43" s="1058"/>
      <c r="AD43" s="1058"/>
      <c r="AE43" s="1058"/>
      <c r="AF43" s="1058"/>
      <c r="AG43" s="1058"/>
      <c r="AH43" s="1058"/>
      <c r="AI43" s="1058"/>
      <c r="AJ43" s="1058"/>
    </row>
    <row r="44" spans="1:36" ht="111" customHeight="1" x14ac:dyDescent="0.2">
      <c r="A44" s="202">
        <v>8</v>
      </c>
      <c r="B44" s="822" t="s">
        <v>1004</v>
      </c>
      <c r="C44" s="823">
        <f>IF(ISERROR(VLOOKUP(B44,'200m.'!$E$8:$F$1000,2,0)),"",(VLOOKUP(B44,'200m.'!$E$8:$H$1000,2,0)))</f>
        <v>2387</v>
      </c>
      <c r="D44" s="824">
        <f>IF(ISERROR(VLOOKUP(B44,'200m.'!$E$8:$G$1000,3,0)),"",(VLOOKUP(B44,'200m.'!$E$8:$G$1000,3,0)))</f>
        <v>1</v>
      </c>
      <c r="E44" s="825">
        <f>IF(ISERROR(VLOOKUP(B44,'3000m.Eng'!$E$8:$F$1016,2,0)),"",(VLOOKUP(B44,'3000m.Eng'!$E$8:$H$1016,2,0)))</f>
        <v>95654</v>
      </c>
      <c r="F44" s="826">
        <f>IF(ISERROR(VLOOKUP(B44,'3000m.Eng'!$E$8:$G$1016,3,0)),"",(VLOOKUP(B44,'3000m.Eng'!$E$8:$G$1016,3,0)))</f>
        <v>1</v>
      </c>
      <c r="G44" s="827">
        <f>IF(ISERROR(VLOOKUP(B44,'400m.Eng'!$E$8:$F$1000,2,0)),"",(VLOOKUP(B44,'400m.Eng'!$E$8:$H$1000,2,0)))</f>
        <v>5484</v>
      </c>
      <c r="H44" s="828">
        <f>IF(ISERROR(VLOOKUP(B44,'400m.Eng'!$E$8:$G$1000,3,0)),"",(VLOOKUP(B44,'400m.Eng'!$E$8:$G$1000,3,0)))</f>
        <v>5</v>
      </c>
      <c r="I44" s="827">
        <f>IF(ISERROR(VLOOKUP(B44,'3000m.'!$E$8:$F$1000,2,0)),"",(VLOOKUP(B44,'3000m.'!$E$8:$H$1000,2,0)))</f>
        <v>83973</v>
      </c>
      <c r="J44" s="828">
        <f>IF(ISERROR(VLOOKUP(B44,'3000m.'!$E$8:$G$1000,3,0)),"",(VLOOKUP(B44,'3000m.'!$E$8:$G$1000,3,0)))</f>
        <v>1</v>
      </c>
      <c r="K44" s="829" t="str">
        <f>IF(ISERROR(VLOOKUP(B44,Sırık!$F$8:$AS$1000,40,0)),"",(VLOOKUP(B44,Sırık!$F$8:$AS$1000,40,0)))</f>
        <v>NM</v>
      </c>
      <c r="L44" s="830">
        <f>IF(ISERROR(VLOOKUP(B44,Sırık!$F$8:$AT$1000,41,0)),"",(VLOOKUP(B44,Sırık!$F$8:$AT$1000,41,0)))</f>
        <v>0</v>
      </c>
      <c r="M44" s="831">
        <f>IF(ISERROR(VLOOKUP(B44,Disk!$F$8:$N$1000,9,0)),"",(VLOOKUP(B44,Disk!$F$8:$N$1000,9,0)))</f>
        <v>4346</v>
      </c>
      <c r="N44" s="828">
        <f>IF(ISERROR(VLOOKUP(B44,Disk!$F$8:$O$1000,10,0)),"",(VLOOKUP(B44,Disk!$F$8:$O$1000,10,0)))</f>
        <v>4</v>
      </c>
      <c r="O44" s="832">
        <f>IF(ISERROR(VLOOKUP(B44,Cirit!$F$8:$N$1000,9,0)),"",(VLOOKUP(B44,Cirit!$F$8:$N$1000,9,0)))</f>
        <v>4112</v>
      </c>
      <c r="P44" s="833">
        <f>IF(ISERROR(VLOOKUP(B44,Cirit!$F$8:$O$1000,10,0)),"",(VLOOKUP(B44,Cirit!$F$8:$O$1000,10,0)))</f>
        <v>1</v>
      </c>
      <c r="Q44" s="827">
        <f>IF(ISERROR(VLOOKUP(B44,'800m.'!$E$8:$F$1000,2,0)),"",(VLOOKUP(B44,'800m.'!$E$8:$H$1000,2,0)))</f>
        <v>15664</v>
      </c>
      <c r="R44" s="828">
        <f>IF(ISERROR(VLOOKUP(B44,'800m.'!$E$8:$G$1000,3,0)),"",(VLOOKUP(B44,'800m.'!$E$8:$G$1000,3,0)))</f>
        <v>3</v>
      </c>
      <c r="S44" s="829">
        <f>IF(ISERROR(VLOOKUP(B44,Üçadım!$F$8:$N$1000,9,0)),"",(VLOOKUP(B44,Üçadım!$F$8:$N$1000,9,0)))</f>
        <v>1217</v>
      </c>
      <c r="T44" s="830">
        <f>IF(ISERROR(VLOOKUP(B44,Üçadım!$F$8:$O$1000,10,0)),"",(VLOOKUP(B44,Üçadım!$F$8:$O$1000,10,0)))</f>
        <v>1</v>
      </c>
      <c r="U44" s="834">
        <f>IF(ISERROR(VLOOKUP(B44,'4X400m.'!$E$8:$F$1016,2,0)),"",(VLOOKUP(B44,'4X400m.'!$E$8:$F$1016,2,0)))</f>
        <v>33128</v>
      </c>
      <c r="V44" s="833">
        <f>IF(ISERROR(VLOOKUP(B44,'4X400m.'!$E$8:$G$1016,3,0)),"",(VLOOKUP(B44,'4X400m.'!$E$8:$G$1016,3,0)))</f>
        <v>2</v>
      </c>
      <c r="W44" s="848">
        <f>IFERROR(VLOOKUP(B44,'Genel Puan Tablosu'!B13:W37,22,0)," ")</f>
        <v>32</v>
      </c>
      <c r="X44" s="849">
        <f t="shared" si="1"/>
        <v>19</v>
      </c>
      <c r="Y44" s="847">
        <f t="shared" si="2"/>
        <v>51</v>
      </c>
    </row>
    <row r="45" spans="1:36" ht="34.5" hidden="1" customHeight="1" x14ac:dyDescent="0.2">
      <c r="A45" s="202"/>
      <c r="B45" s="206"/>
      <c r="C45" s="203" t="str">
        <f>IF(ISERROR(VLOOKUP(B45,'200m.'!$E$8:$F$1000,2,0)),"",(VLOOKUP(B45,'200m.'!$E$8:$H$1000,2,0)))</f>
        <v/>
      </c>
      <c r="D45" s="344" t="str">
        <f>IF(ISERROR(VLOOKUP(B45,'200m.'!$E$8:$G$1000,3,0)),"",(VLOOKUP(B45,'200m.'!$E$8:$G$1000,3,0)))</f>
        <v/>
      </c>
      <c r="E45" s="204" t="str">
        <f>IF(ISERROR(VLOOKUP(B45,'3000m.Eng'!$E$8:$F$1016,2,0)),"",(VLOOKUP(B45,'3000m.Eng'!$E$8:$H$1016,2,0)))</f>
        <v/>
      </c>
      <c r="F45" s="345" t="str">
        <f>IF(ISERROR(VLOOKUP(B45,'3000m.Eng'!$E$8:$G$1016,3,0)),"",(VLOOKUP(B45,'3000m.Eng'!$E$8:$G$1016,3,0)))</f>
        <v/>
      </c>
      <c r="G45" s="523" t="str">
        <f>IF(ISERROR(VLOOKUP(B45,'400m.Eng'!$E$8:$F$1000,2,0)),"",(VLOOKUP(B45,'400m.Eng'!$E$8:$H$1000,2,0)))</f>
        <v/>
      </c>
      <c r="H45" s="524" t="str">
        <f>IF(ISERROR(VLOOKUP(B45,'400m.Eng'!$E$8:$G$1000,3,0)),"",(VLOOKUP(B45,'400m.Eng'!$E$8:$G$1000,3,0)))</f>
        <v/>
      </c>
      <c r="I45" s="523" t="str">
        <f>IF(ISERROR(VLOOKUP(B45,'3000m.'!$E$8:$F$1000,2,0)),"",(VLOOKUP(B45,'3000m.'!$E$8:$H$1000,2,0)))</f>
        <v/>
      </c>
      <c r="J45" s="524" t="str">
        <f>IF(ISERROR(VLOOKUP(B45,'3000m.'!$E$8:$G$1000,3,0)),"",(VLOOKUP(B45,'3000m.'!$E$8:$G$1000,3,0)))</f>
        <v/>
      </c>
      <c r="K45" s="525" t="str">
        <f>IF(ISERROR(VLOOKUP(B45,Sırık!$F$8:$AS$1000,40,0)),"",(VLOOKUP(B45,Sırık!$F$8:$AS$1000,40,0)))</f>
        <v/>
      </c>
      <c r="L45" s="526" t="str">
        <f>IF(ISERROR(VLOOKUP(B45,Sırık!$F$8:$AT$1000,41,0)),"",(VLOOKUP(B45,Sırık!$F$8:$AT$1000,41,0)))</f>
        <v/>
      </c>
      <c r="M45" s="522" t="str">
        <f>IF(ISERROR(VLOOKUP(B45,Disk!$F$8:$N$1000,9,0)),"",(VLOOKUP(B45,Disk!$F$8:$N$1000,9,0)))</f>
        <v/>
      </c>
      <c r="N45" s="524" t="str">
        <f>IF(ISERROR(VLOOKUP(B45,Disk!$F$8:$O$1000,10,0)),"",(VLOOKUP(B45,Disk!$F$8:$O$1000,10,0)))</f>
        <v/>
      </c>
      <c r="O45" s="527" t="str">
        <f>IF(ISERROR(VLOOKUP(B45,Cirit!$F$8:$N$1000,9,0)),"",(VLOOKUP(B45,Cirit!$F$8:$N$1000,9,0)))</f>
        <v/>
      </c>
      <c r="P45" s="528" t="str">
        <f>IF(ISERROR(VLOOKUP(B45,Cirit!$F$8:$O$1000,10,0)),"",(VLOOKUP(B45,Cirit!$F$8:$O$1000,10,0)))</f>
        <v/>
      </c>
      <c r="Q45" s="523" t="str">
        <f>IF(ISERROR(VLOOKUP(B45,'800m.'!$E$8:$F$1000,2,0)),"",(VLOOKUP(B45,'800m.'!$E$8:$H$1000,2,0)))</f>
        <v/>
      </c>
      <c r="R45" s="524" t="str">
        <f>IF(ISERROR(VLOOKUP(B45,'800m.'!$E$8:$G$1000,3,0)),"",(VLOOKUP(B45,'800m.'!$E$8:$G$1000,3,0)))</f>
        <v/>
      </c>
      <c r="S45" s="525" t="str">
        <f>IF(ISERROR(VLOOKUP(B45,Üçadım!$F$8:$N$1000,9,0)),"",(VLOOKUP(B45,Üçadım!$F$8:$N$1000,9,0)))</f>
        <v/>
      </c>
      <c r="T45" s="526" t="str">
        <f>IF(ISERROR(VLOOKUP(B45,Üçadım!$F$8:$O$1000,10,0)),"",(VLOOKUP(B45,Üçadım!$F$8:$O$1000,10,0)))</f>
        <v/>
      </c>
      <c r="U45" s="520" t="str">
        <f>IF(ISERROR(VLOOKUP(B45,#REF!,2,0)),"",(VLOOKUP(B45,#REF!,2,0)))</f>
        <v/>
      </c>
      <c r="V45" s="521" t="str">
        <f>IF(ISERROR(VLOOKUP(B45,#REF!,3,0)),"",(VLOOKUP(B45,#REF!,3,0)))</f>
        <v/>
      </c>
      <c r="W45" s="348" t="str">
        <f>IFERROR(VLOOKUP(B45,'Genel Puan Tablosu'!B16:W40,22,0)," ")</f>
        <v xml:space="preserve"> </v>
      </c>
      <c r="X45" s="537" t="str">
        <f t="shared" ref="X45:X61" si="3">IF(B16="","",SUMIF($C$36:$V$36,"PUAN",$C45:$V45))</f>
        <v/>
      </c>
      <c r="Y45" s="349">
        <f t="shared" ref="Y45:Y61" si="4">SUM(W45,X45)</f>
        <v>0</v>
      </c>
    </row>
    <row r="46" spans="1:36" ht="34.5" hidden="1" customHeight="1" x14ac:dyDescent="0.2">
      <c r="A46" s="202"/>
      <c r="B46" s="206"/>
      <c r="C46" s="203" t="str">
        <f>IF(ISERROR(VLOOKUP(B46,'200m.'!$E$8:$F$1000,2,0)),"",(VLOOKUP(B46,'200m.'!$E$8:$H$1000,2,0)))</f>
        <v/>
      </c>
      <c r="D46" s="344" t="str">
        <f>IF(ISERROR(VLOOKUP(B46,'200m.'!$E$8:$G$1000,3,0)),"",(VLOOKUP(B46,'200m.'!$E$8:$G$1000,3,0)))</f>
        <v/>
      </c>
      <c r="E46" s="204" t="str">
        <f>IF(ISERROR(VLOOKUP(B46,'3000m.Eng'!$E$8:$F$1016,2,0)),"",(VLOOKUP(B46,'3000m.Eng'!$E$8:$H$1016,2,0)))</f>
        <v/>
      </c>
      <c r="F46" s="345" t="str">
        <f>IF(ISERROR(VLOOKUP(B46,'3000m.Eng'!$E$8:$G$1016,3,0)),"",(VLOOKUP(B46,'3000m.Eng'!$E$8:$G$1016,3,0)))</f>
        <v/>
      </c>
      <c r="G46" s="523" t="str">
        <f>IF(ISERROR(VLOOKUP(B46,'400m.Eng'!$E$8:$F$1000,2,0)),"",(VLOOKUP(B46,'400m.Eng'!$E$8:$H$1000,2,0)))</f>
        <v/>
      </c>
      <c r="H46" s="524" t="str">
        <f>IF(ISERROR(VLOOKUP(B46,'400m.Eng'!$E$8:$G$1000,3,0)),"",(VLOOKUP(B46,'400m.Eng'!$E$8:$G$1000,3,0)))</f>
        <v/>
      </c>
      <c r="I46" s="523" t="str">
        <f>IF(ISERROR(VLOOKUP(B46,'3000m.'!$E$8:$F$1000,2,0)),"",(VLOOKUP(B46,'3000m.'!$E$8:$H$1000,2,0)))</f>
        <v/>
      </c>
      <c r="J46" s="524" t="str">
        <f>IF(ISERROR(VLOOKUP(B46,'3000m.'!$E$8:$G$1000,3,0)),"",(VLOOKUP(B46,'3000m.'!$E$8:$G$1000,3,0)))</f>
        <v/>
      </c>
      <c r="K46" s="525" t="str">
        <f>IF(ISERROR(VLOOKUP(B46,Sırık!$F$8:$AS$1000,40,0)),"",(VLOOKUP(B46,Sırık!$F$8:$AS$1000,40,0)))</f>
        <v/>
      </c>
      <c r="L46" s="526" t="str">
        <f>IF(ISERROR(VLOOKUP(B46,Sırık!$F$8:$AT$1000,41,0)),"",(VLOOKUP(B46,Sırık!$F$8:$AT$1000,41,0)))</f>
        <v/>
      </c>
      <c r="M46" s="522" t="str">
        <f>IF(ISERROR(VLOOKUP(B46,Disk!$F$8:$N$1000,9,0)),"",(VLOOKUP(B46,Disk!$F$8:$N$1000,9,0)))</f>
        <v/>
      </c>
      <c r="N46" s="524" t="str">
        <f>IF(ISERROR(VLOOKUP(B46,Disk!$F$8:$O$1000,10,0)),"",(VLOOKUP(B46,Disk!$F$8:$O$1000,10,0)))</f>
        <v/>
      </c>
      <c r="O46" s="527" t="str">
        <f>IF(ISERROR(VLOOKUP(B46,Cirit!$F$8:$N$1000,9,0)),"",(VLOOKUP(B46,Cirit!$F$8:$N$1000,9,0)))</f>
        <v/>
      </c>
      <c r="P46" s="528" t="str">
        <f>IF(ISERROR(VLOOKUP(B46,Cirit!$F$8:$O$1000,10,0)),"",(VLOOKUP(B46,Cirit!$F$8:$O$1000,10,0)))</f>
        <v/>
      </c>
      <c r="Q46" s="523" t="str">
        <f>IF(ISERROR(VLOOKUP(B46,'800m.'!$E$8:$F$1000,2,0)),"",(VLOOKUP(B46,'800m.'!$E$8:$H$1000,2,0)))</f>
        <v/>
      </c>
      <c r="R46" s="524" t="str">
        <f>IF(ISERROR(VLOOKUP(B46,'800m.'!$E$8:$G$1000,3,0)),"",(VLOOKUP(B46,'800m.'!$E$8:$G$1000,3,0)))</f>
        <v/>
      </c>
      <c r="S46" s="525" t="str">
        <f>IF(ISERROR(VLOOKUP(B46,Üçadım!$F$8:$N$1000,9,0)),"",(VLOOKUP(B46,Üçadım!$F$8:$N$1000,9,0)))</f>
        <v/>
      </c>
      <c r="T46" s="526" t="str">
        <f>IF(ISERROR(VLOOKUP(B46,Üçadım!$F$8:$O$1000,10,0)),"",(VLOOKUP(B46,Üçadım!$F$8:$O$1000,10,0)))</f>
        <v/>
      </c>
      <c r="U46" s="520" t="str">
        <f>IF(ISERROR(VLOOKUP(B46,#REF!,2,0)),"",(VLOOKUP(B46,#REF!,2,0)))</f>
        <v/>
      </c>
      <c r="V46" s="521" t="str">
        <f>IF(ISERROR(VLOOKUP(B46,#REF!,3,0)),"",(VLOOKUP(B46,#REF!,3,0)))</f>
        <v/>
      </c>
      <c r="W46" s="348" t="str">
        <f>IFERROR(VLOOKUP(B46,'Genel Puan Tablosu'!B17:W41,22,0)," ")</f>
        <v xml:space="preserve"> </v>
      </c>
      <c r="X46" s="537" t="str">
        <f t="shared" si="3"/>
        <v/>
      </c>
      <c r="Y46" s="349">
        <f t="shared" si="4"/>
        <v>0</v>
      </c>
    </row>
    <row r="47" spans="1:36" ht="34.5" hidden="1" customHeight="1" x14ac:dyDescent="0.2">
      <c r="A47" s="202"/>
      <c r="B47" s="206"/>
      <c r="C47" s="203" t="str">
        <f>IF(ISERROR(VLOOKUP(B47,'200m.'!$E$8:$F$1000,2,0)),"",(VLOOKUP(B47,'200m.'!$E$8:$H$1000,2,0)))</f>
        <v/>
      </c>
      <c r="D47" s="344" t="str">
        <f>IF(ISERROR(VLOOKUP(B47,'200m.'!$E$8:$G$1000,3,0)),"",(VLOOKUP(B47,'200m.'!$E$8:$G$1000,3,0)))</f>
        <v/>
      </c>
      <c r="E47" s="204" t="str">
        <f>IF(ISERROR(VLOOKUP(B47,'3000m.Eng'!$E$8:$F$1016,2,0)),"",(VLOOKUP(B47,'3000m.Eng'!$E$8:$H$1016,2,0)))</f>
        <v/>
      </c>
      <c r="F47" s="345" t="str">
        <f>IF(ISERROR(VLOOKUP(B47,'3000m.Eng'!$E$8:$G$1016,3,0)),"",(VLOOKUP(B47,'3000m.Eng'!$E$8:$G$1016,3,0)))</f>
        <v/>
      </c>
      <c r="G47" s="523" t="str">
        <f>IF(ISERROR(VLOOKUP(B47,'400m.Eng'!$E$8:$F$1000,2,0)),"",(VLOOKUP(B47,'400m.Eng'!$E$8:$H$1000,2,0)))</f>
        <v/>
      </c>
      <c r="H47" s="524" t="str">
        <f>IF(ISERROR(VLOOKUP(B47,'400m.Eng'!$E$8:$G$1000,3,0)),"",(VLOOKUP(B47,'400m.Eng'!$E$8:$G$1000,3,0)))</f>
        <v/>
      </c>
      <c r="I47" s="523" t="str">
        <f>IF(ISERROR(VLOOKUP(B47,'3000m.'!$E$8:$F$1000,2,0)),"",(VLOOKUP(B47,'3000m.'!$E$8:$H$1000,2,0)))</f>
        <v/>
      </c>
      <c r="J47" s="524" t="str">
        <f>IF(ISERROR(VLOOKUP(B47,'3000m.'!$E$8:$G$1000,3,0)),"",(VLOOKUP(B47,'3000m.'!$E$8:$G$1000,3,0)))</f>
        <v/>
      </c>
      <c r="K47" s="525" t="str">
        <f>IF(ISERROR(VLOOKUP(B47,Sırık!$F$8:$AS$1000,40,0)),"",(VLOOKUP(B47,Sırık!$F$8:$AS$1000,40,0)))</f>
        <v/>
      </c>
      <c r="L47" s="526" t="str">
        <f>IF(ISERROR(VLOOKUP(B47,Sırık!$F$8:$AT$1000,41,0)),"",(VLOOKUP(B47,Sırık!$F$8:$AT$1000,41,0)))</f>
        <v/>
      </c>
      <c r="M47" s="522" t="str">
        <f>IF(ISERROR(VLOOKUP(B47,Disk!$F$8:$N$1000,9,0)),"",(VLOOKUP(B47,Disk!$F$8:$N$1000,9,0)))</f>
        <v/>
      </c>
      <c r="N47" s="524" t="str">
        <f>IF(ISERROR(VLOOKUP(B47,Disk!$F$8:$O$1000,10,0)),"",(VLOOKUP(B47,Disk!$F$8:$O$1000,10,0)))</f>
        <v/>
      </c>
      <c r="O47" s="527" t="str">
        <f>IF(ISERROR(VLOOKUP(B47,Cirit!$F$8:$N$1000,9,0)),"",(VLOOKUP(B47,Cirit!$F$8:$N$1000,9,0)))</f>
        <v/>
      </c>
      <c r="P47" s="528" t="str">
        <f>IF(ISERROR(VLOOKUP(B47,Cirit!$F$8:$O$1000,10,0)),"",(VLOOKUP(B47,Cirit!$F$8:$O$1000,10,0)))</f>
        <v/>
      </c>
      <c r="Q47" s="523" t="str">
        <f>IF(ISERROR(VLOOKUP(B47,'800m.'!$E$8:$F$1000,2,0)),"",(VLOOKUP(B47,'800m.'!$E$8:$H$1000,2,0)))</f>
        <v/>
      </c>
      <c r="R47" s="524" t="str">
        <f>IF(ISERROR(VLOOKUP(B47,'800m.'!$E$8:$G$1000,3,0)),"",(VLOOKUP(B47,'800m.'!$E$8:$G$1000,3,0)))</f>
        <v/>
      </c>
      <c r="S47" s="525" t="str">
        <f>IF(ISERROR(VLOOKUP(B47,Üçadım!$F$8:$N$1000,9,0)),"",(VLOOKUP(B47,Üçadım!$F$8:$N$1000,9,0)))</f>
        <v/>
      </c>
      <c r="T47" s="526" t="str">
        <f>IF(ISERROR(VLOOKUP(B47,Üçadım!$F$8:$O$1000,10,0)),"",(VLOOKUP(B47,Üçadım!$F$8:$O$1000,10,0)))</f>
        <v/>
      </c>
      <c r="U47" s="520" t="str">
        <f>IF(ISERROR(VLOOKUP(B47,#REF!,2,0)),"",(VLOOKUP(B47,#REF!,2,0)))</f>
        <v/>
      </c>
      <c r="V47" s="521" t="str">
        <f>IF(ISERROR(VLOOKUP(B47,#REF!,3,0)),"",(VLOOKUP(B47,#REF!,3,0)))</f>
        <v/>
      </c>
      <c r="W47" s="348" t="str">
        <f>IFERROR(VLOOKUP(B47,'Genel Puan Tablosu'!B18:W42,22,0)," ")</f>
        <v xml:space="preserve"> </v>
      </c>
      <c r="X47" s="537" t="str">
        <f t="shared" si="3"/>
        <v/>
      </c>
      <c r="Y47" s="349">
        <f t="shared" si="4"/>
        <v>0</v>
      </c>
    </row>
    <row r="48" spans="1:36" ht="34.5" hidden="1" customHeight="1" x14ac:dyDescent="0.2">
      <c r="A48" s="202"/>
      <c r="B48" s="206"/>
      <c r="C48" s="203" t="str">
        <f>IF(ISERROR(VLOOKUP(B48,'200m.'!$E$8:$F$1000,2,0)),"",(VLOOKUP(B48,'200m.'!$E$8:$H$1000,2,0)))</f>
        <v/>
      </c>
      <c r="D48" s="344" t="str">
        <f>IF(ISERROR(VLOOKUP(B48,'200m.'!$E$8:$G$1000,3,0)),"",(VLOOKUP(B48,'200m.'!$E$8:$G$1000,3,0)))</f>
        <v/>
      </c>
      <c r="E48" s="204" t="str">
        <f>IF(ISERROR(VLOOKUP(B48,'3000m.Eng'!$E$8:$F$1016,2,0)),"",(VLOOKUP(B48,'3000m.Eng'!$E$8:$H$1016,2,0)))</f>
        <v/>
      </c>
      <c r="F48" s="345" t="str">
        <f>IF(ISERROR(VLOOKUP(B48,'3000m.Eng'!$E$8:$G$1016,3,0)),"",(VLOOKUP(B48,'3000m.Eng'!$E$8:$G$1016,3,0)))</f>
        <v/>
      </c>
      <c r="G48" s="523" t="str">
        <f>IF(ISERROR(VLOOKUP(B48,'400m.Eng'!$E$8:$F$1000,2,0)),"",(VLOOKUP(B48,'400m.Eng'!$E$8:$H$1000,2,0)))</f>
        <v/>
      </c>
      <c r="H48" s="524" t="str">
        <f>IF(ISERROR(VLOOKUP(B48,'400m.Eng'!$E$8:$G$1000,3,0)),"",(VLOOKUP(B48,'400m.Eng'!$E$8:$G$1000,3,0)))</f>
        <v/>
      </c>
      <c r="I48" s="523" t="str">
        <f>IF(ISERROR(VLOOKUP(B48,'3000m.'!$E$8:$F$1000,2,0)),"",(VLOOKUP(B48,'3000m.'!$E$8:$H$1000,2,0)))</f>
        <v/>
      </c>
      <c r="J48" s="524" t="str">
        <f>IF(ISERROR(VLOOKUP(B48,'3000m.'!$E$8:$G$1000,3,0)),"",(VLOOKUP(B48,'3000m.'!$E$8:$G$1000,3,0)))</f>
        <v/>
      </c>
      <c r="K48" s="525" t="str">
        <f>IF(ISERROR(VLOOKUP(B48,Sırık!$F$8:$AS$1000,40,0)),"",(VLOOKUP(B48,Sırık!$F$8:$AS$1000,40,0)))</f>
        <v/>
      </c>
      <c r="L48" s="526" t="str">
        <f>IF(ISERROR(VLOOKUP(B48,Sırık!$F$8:$AT$1000,41,0)),"",(VLOOKUP(B48,Sırık!$F$8:$AT$1000,41,0)))</f>
        <v/>
      </c>
      <c r="M48" s="522" t="str">
        <f>IF(ISERROR(VLOOKUP(B48,Disk!$F$8:$N$1000,9,0)),"",(VLOOKUP(B48,Disk!$F$8:$N$1000,9,0)))</f>
        <v/>
      </c>
      <c r="N48" s="524" t="str">
        <f>IF(ISERROR(VLOOKUP(B48,Disk!$F$8:$O$1000,10,0)),"",(VLOOKUP(B48,Disk!$F$8:$O$1000,10,0)))</f>
        <v/>
      </c>
      <c r="O48" s="527" t="str">
        <f>IF(ISERROR(VLOOKUP(B48,Cirit!$F$8:$N$1000,9,0)),"",(VLOOKUP(B48,Cirit!$F$8:$N$1000,9,0)))</f>
        <v/>
      </c>
      <c r="P48" s="528" t="str">
        <f>IF(ISERROR(VLOOKUP(B48,Cirit!$F$8:$O$1000,10,0)),"",(VLOOKUP(B48,Cirit!$F$8:$O$1000,10,0)))</f>
        <v/>
      </c>
      <c r="Q48" s="523" t="str">
        <f>IF(ISERROR(VLOOKUP(B48,'800m.'!$E$8:$F$1000,2,0)),"",(VLOOKUP(B48,'800m.'!$E$8:$H$1000,2,0)))</f>
        <v/>
      </c>
      <c r="R48" s="524" t="str">
        <f>IF(ISERROR(VLOOKUP(B48,'800m.'!$E$8:$G$1000,3,0)),"",(VLOOKUP(B48,'800m.'!$E$8:$G$1000,3,0)))</f>
        <v/>
      </c>
      <c r="S48" s="525" t="str">
        <f>IF(ISERROR(VLOOKUP(B48,Üçadım!$F$8:$N$1000,9,0)),"",(VLOOKUP(B48,Üçadım!$F$8:$N$1000,9,0)))</f>
        <v/>
      </c>
      <c r="T48" s="526" t="str">
        <f>IF(ISERROR(VLOOKUP(B48,Üçadım!$F$8:$O$1000,10,0)),"",(VLOOKUP(B48,Üçadım!$F$8:$O$1000,10,0)))</f>
        <v/>
      </c>
      <c r="U48" s="520" t="str">
        <f>IF(ISERROR(VLOOKUP(B48,#REF!,2,0)),"",(VLOOKUP(B48,#REF!,2,0)))</f>
        <v/>
      </c>
      <c r="V48" s="521" t="str">
        <f>IF(ISERROR(VLOOKUP(B48,#REF!,3,0)),"",(VLOOKUP(B48,#REF!,3,0)))</f>
        <v/>
      </c>
      <c r="W48" s="348" t="str">
        <f>IFERROR(VLOOKUP(B48,'Genel Puan Tablosu'!B19:W43,22,0)," ")</f>
        <v xml:space="preserve"> </v>
      </c>
      <c r="X48" s="537" t="str">
        <f t="shared" si="3"/>
        <v/>
      </c>
      <c r="Y48" s="349">
        <f t="shared" si="4"/>
        <v>0</v>
      </c>
    </row>
    <row r="49" spans="1:25" ht="34.5" hidden="1" customHeight="1" x14ac:dyDescent="0.2">
      <c r="A49" s="202"/>
      <c r="B49" s="206"/>
      <c r="C49" s="203" t="str">
        <f>IF(ISERROR(VLOOKUP(B49,'200m.'!$E$8:$F$1000,2,0)),"",(VLOOKUP(B49,'200m.'!$E$8:$H$1000,2,0)))</f>
        <v/>
      </c>
      <c r="D49" s="344" t="str">
        <f>IF(ISERROR(VLOOKUP(B49,'200m.'!$E$8:$G$1000,3,0)),"",(VLOOKUP(B49,'200m.'!$E$8:$G$1000,3,0)))</f>
        <v/>
      </c>
      <c r="E49" s="204" t="str">
        <f>IF(ISERROR(VLOOKUP(B49,'3000m.Eng'!$E$8:$F$1016,2,0)),"",(VLOOKUP(B49,'3000m.Eng'!$E$8:$H$1016,2,0)))</f>
        <v/>
      </c>
      <c r="F49" s="345" t="str">
        <f>IF(ISERROR(VLOOKUP(B49,'3000m.Eng'!$E$8:$G$1016,3,0)),"",(VLOOKUP(B49,'3000m.Eng'!$E$8:$G$1016,3,0)))</f>
        <v/>
      </c>
      <c r="G49" s="523" t="str">
        <f>IF(ISERROR(VLOOKUP(B49,'400m.Eng'!$E$8:$F$1000,2,0)),"",(VLOOKUP(B49,'400m.Eng'!$E$8:$H$1000,2,0)))</f>
        <v/>
      </c>
      <c r="H49" s="524" t="str">
        <f>IF(ISERROR(VLOOKUP(B49,'400m.Eng'!$E$8:$G$1000,3,0)),"",(VLOOKUP(B49,'400m.Eng'!$E$8:$G$1000,3,0)))</f>
        <v/>
      </c>
      <c r="I49" s="523" t="str">
        <f>IF(ISERROR(VLOOKUP(B49,'3000m.'!$E$8:$F$1000,2,0)),"",(VLOOKUP(B49,'3000m.'!$E$8:$H$1000,2,0)))</f>
        <v/>
      </c>
      <c r="J49" s="524" t="str">
        <f>IF(ISERROR(VLOOKUP(B49,'3000m.'!$E$8:$G$1000,3,0)),"",(VLOOKUP(B49,'3000m.'!$E$8:$G$1000,3,0)))</f>
        <v/>
      </c>
      <c r="K49" s="525" t="str">
        <f>IF(ISERROR(VLOOKUP(B49,Sırık!$F$8:$AS$1000,40,0)),"",(VLOOKUP(B49,Sırık!$F$8:$AS$1000,40,0)))</f>
        <v/>
      </c>
      <c r="L49" s="526" t="str">
        <f>IF(ISERROR(VLOOKUP(B49,Sırık!$F$8:$AT$1000,41,0)),"",(VLOOKUP(B49,Sırık!$F$8:$AT$1000,41,0)))</f>
        <v/>
      </c>
      <c r="M49" s="522" t="str">
        <f>IF(ISERROR(VLOOKUP(B49,Disk!$F$8:$N$1000,9,0)),"",(VLOOKUP(B49,Disk!$F$8:$N$1000,9,0)))</f>
        <v/>
      </c>
      <c r="N49" s="524" t="str">
        <f>IF(ISERROR(VLOOKUP(B49,Disk!$F$8:$O$1000,10,0)),"",(VLOOKUP(B49,Disk!$F$8:$O$1000,10,0)))</f>
        <v/>
      </c>
      <c r="O49" s="527" t="str">
        <f>IF(ISERROR(VLOOKUP(B49,Cirit!$F$8:$N$1000,9,0)),"",(VLOOKUP(B49,Cirit!$F$8:$N$1000,9,0)))</f>
        <v/>
      </c>
      <c r="P49" s="528" t="str">
        <f>IF(ISERROR(VLOOKUP(B49,Cirit!$F$8:$O$1000,10,0)),"",(VLOOKUP(B49,Cirit!$F$8:$O$1000,10,0)))</f>
        <v/>
      </c>
      <c r="Q49" s="523" t="str">
        <f>IF(ISERROR(VLOOKUP(B49,'800m.'!$E$8:$F$1000,2,0)),"",(VLOOKUP(B49,'800m.'!$E$8:$H$1000,2,0)))</f>
        <v/>
      </c>
      <c r="R49" s="524" t="str">
        <f>IF(ISERROR(VLOOKUP(B49,'800m.'!$E$8:$G$1000,3,0)),"",(VLOOKUP(B49,'800m.'!$E$8:$G$1000,3,0)))</f>
        <v/>
      </c>
      <c r="S49" s="525" t="str">
        <f>IF(ISERROR(VLOOKUP(B49,Üçadım!$F$8:$N$1000,9,0)),"",(VLOOKUP(B49,Üçadım!$F$8:$N$1000,9,0)))</f>
        <v/>
      </c>
      <c r="T49" s="526" t="str">
        <f>IF(ISERROR(VLOOKUP(B49,Üçadım!$F$8:$O$1000,10,0)),"",(VLOOKUP(B49,Üçadım!$F$8:$O$1000,10,0)))</f>
        <v/>
      </c>
      <c r="U49" s="520" t="str">
        <f>IF(ISERROR(VLOOKUP(B49,#REF!,2,0)),"",(VLOOKUP(B49,#REF!,2,0)))</f>
        <v/>
      </c>
      <c r="V49" s="521" t="str">
        <f>IF(ISERROR(VLOOKUP(B49,#REF!,3,0)),"",(VLOOKUP(B49,#REF!,3,0)))</f>
        <v/>
      </c>
      <c r="W49" s="348" t="str">
        <f>IFERROR(VLOOKUP(B49,'Genel Puan Tablosu'!B20:W44,22,0)," ")</f>
        <v xml:space="preserve"> </v>
      </c>
      <c r="X49" s="537" t="str">
        <f t="shared" si="3"/>
        <v/>
      </c>
      <c r="Y49" s="349">
        <f t="shared" si="4"/>
        <v>0</v>
      </c>
    </row>
    <row r="50" spans="1:25" ht="34.5" hidden="1" customHeight="1" x14ac:dyDescent="0.2">
      <c r="A50" s="202"/>
      <c r="B50" s="206"/>
      <c r="C50" s="203" t="str">
        <f>IF(ISERROR(VLOOKUP(B50,'200m.'!$E$8:$F$1000,2,0)),"",(VLOOKUP(B50,'200m.'!$E$8:$H$1000,2,0)))</f>
        <v/>
      </c>
      <c r="D50" s="344" t="str">
        <f>IF(ISERROR(VLOOKUP(B50,'200m.'!$E$8:$G$1000,3,0)),"",(VLOOKUP(B50,'200m.'!$E$8:$G$1000,3,0)))</f>
        <v/>
      </c>
      <c r="E50" s="204" t="str">
        <f>IF(ISERROR(VLOOKUP(B50,'3000m.Eng'!$E$8:$F$1016,2,0)),"",(VLOOKUP(B50,'3000m.Eng'!$E$8:$H$1016,2,0)))</f>
        <v/>
      </c>
      <c r="F50" s="345" t="str">
        <f>IF(ISERROR(VLOOKUP(B50,'3000m.Eng'!$E$8:$G$1016,3,0)),"",(VLOOKUP(B50,'3000m.Eng'!$E$8:$G$1016,3,0)))</f>
        <v/>
      </c>
      <c r="G50" s="523" t="str">
        <f>IF(ISERROR(VLOOKUP(B50,'400m.Eng'!$E$8:$F$1000,2,0)),"",(VLOOKUP(B50,'400m.Eng'!$E$8:$H$1000,2,0)))</f>
        <v/>
      </c>
      <c r="H50" s="524" t="str">
        <f>IF(ISERROR(VLOOKUP(B50,'400m.Eng'!$E$8:$G$1000,3,0)),"",(VLOOKUP(B50,'400m.Eng'!$E$8:$G$1000,3,0)))</f>
        <v/>
      </c>
      <c r="I50" s="523" t="str">
        <f>IF(ISERROR(VLOOKUP(B50,'3000m.'!$E$8:$F$1000,2,0)),"",(VLOOKUP(B50,'3000m.'!$E$8:$H$1000,2,0)))</f>
        <v/>
      </c>
      <c r="J50" s="524" t="str">
        <f>IF(ISERROR(VLOOKUP(B50,'3000m.'!$E$8:$G$1000,3,0)),"",(VLOOKUP(B50,'3000m.'!$E$8:$G$1000,3,0)))</f>
        <v/>
      </c>
      <c r="K50" s="525" t="str">
        <f>IF(ISERROR(VLOOKUP(B50,Sırık!$F$8:$AS$1000,40,0)),"",(VLOOKUP(B50,Sırık!$F$8:$AS$1000,40,0)))</f>
        <v/>
      </c>
      <c r="L50" s="526" t="str">
        <f>IF(ISERROR(VLOOKUP(B50,Sırık!$F$8:$AT$1000,41,0)),"",(VLOOKUP(B50,Sırık!$F$8:$AT$1000,41,0)))</f>
        <v/>
      </c>
      <c r="M50" s="522" t="str">
        <f>IF(ISERROR(VLOOKUP(B50,Disk!$F$8:$N$1000,9,0)),"",(VLOOKUP(B50,Disk!$F$8:$N$1000,9,0)))</f>
        <v/>
      </c>
      <c r="N50" s="524" t="str">
        <f>IF(ISERROR(VLOOKUP(B50,Disk!$F$8:$O$1000,10,0)),"",(VLOOKUP(B50,Disk!$F$8:$O$1000,10,0)))</f>
        <v/>
      </c>
      <c r="O50" s="527" t="str">
        <f>IF(ISERROR(VLOOKUP(B50,Cirit!$F$8:$N$1000,9,0)),"",(VLOOKUP(B50,Cirit!$F$8:$N$1000,9,0)))</f>
        <v/>
      </c>
      <c r="P50" s="528" t="str">
        <f>IF(ISERROR(VLOOKUP(B50,Cirit!$F$8:$O$1000,10,0)),"",(VLOOKUP(B50,Cirit!$F$8:$O$1000,10,0)))</f>
        <v/>
      </c>
      <c r="Q50" s="523" t="str">
        <f>IF(ISERROR(VLOOKUP(B50,'800m.'!$E$8:$F$1000,2,0)),"",(VLOOKUP(B50,'800m.'!$E$8:$H$1000,2,0)))</f>
        <v/>
      </c>
      <c r="R50" s="524" t="str">
        <f>IF(ISERROR(VLOOKUP(B50,'800m.'!$E$8:$G$1000,3,0)),"",(VLOOKUP(B50,'800m.'!$E$8:$G$1000,3,0)))</f>
        <v/>
      </c>
      <c r="S50" s="525" t="str">
        <f>IF(ISERROR(VLOOKUP(B50,Üçadım!$F$8:$N$1000,9,0)),"",(VLOOKUP(B50,Üçadım!$F$8:$N$1000,9,0)))</f>
        <v/>
      </c>
      <c r="T50" s="526" t="str">
        <f>IF(ISERROR(VLOOKUP(B50,Üçadım!$F$8:$O$1000,10,0)),"",(VLOOKUP(B50,Üçadım!$F$8:$O$1000,10,0)))</f>
        <v/>
      </c>
      <c r="U50" s="520" t="str">
        <f>IF(ISERROR(VLOOKUP(B50,#REF!,2,0)),"",(VLOOKUP(B50,#REF!,2,0)))</f>
        <v/>
      </c>
      <c r="V50" s="521" t="str">
        <f>IF(ISERROR(VLOOKUP(B50,#REF!,3,0)),"",(VLOOKUP(B50,#REF!,3,0)))</f>
        <v/>
      </c>
      <c r="W50" s="348" t="str">
        <f>IFERROR(VLOOKUP(B50,'Genel Puan Tablosu'!B21:W45,22,0)," ")</f>
        <v xml:space="preserve"> </v>
      </c>
      <c r="X50" s="537" t="str">
        <f t="shared" si="3"/>
        <v/>
      </c>
      <c r="Y50" s="349">
        <f t="shared" si="4"/>
        <v>0</v>
      </c>
    </row>
    <row r="51" spans="1:25" ht="34.5" hidden="1" customHeight="1" x14ac:dyDescent="0.2">
      <c r="A51" s="202"/>
      <c r="B51" s="206"/>
      <c r="C51" s="203" t="str">
        <f>IF(ISERROR(VLOOKUP(B51,'200m.'!$E$8:$F$1000,2,0)),"",(VLOOKUP(B51,'200m.'!$E$8:$H$1000,2,0)))</f>
        <v/>
      </c>
      <c r="D51" s="344" t="str">
        <f>IF(ISERROR(VLOOKUP(B51,'200m.'!$E$8:$G$1000,3,0)),"",(VLOOKUP(B51,'200m.'!$E$8:$G$1000,3,0)))</f>
        <v/>
      </c>
      <c r="E51" s="204" t="str">
        <f>IF(ISERROR(VLOOKUP(B51,'3000m.Eng'!$E$8:$F$1016,2,0)),"",(VLOOKUP(B51,'3000m.Eng'!$E$8:$H$1016,2,0)))</f>
        <v/>
      </c>
      <c r="F51" s="345" t="str">
        <f>IF(ISERROR(VLOOKUP(B51,'3000m.Eng'!$E$8:$G$1016,3,0)),"",(VLOOKUP(B51,'3000m.Eng'!$E$8:$G$1016,3,0)))</f>
        <v/>
      </c>
      <c r="G51" s="523" t="str">
        <f>IF(ISERROR(VLOOKUP(B51,'400m.Eng'!$E$8:$F$1000,2,0)),"",(VLOOKUP(B51,'400m.Eng'!$E$8:$H$1000,2,0)))</f>
        <v/>
      </c>
      <c r="H51" s="524" t="str">
        <f>IF(ISERROR(VLOOKUP(B51,'400m.Eng'!$E$8:$G$1000,3,0)),"",(VLOOKUP(B51,'400m.Eng'!$E$8:$G$1000,3,0)))</f>
        <v/>
      </c>
      <c r="I51" s="523" t="str">
        <f>IF(ISERROR(VLOOKUP(B51,'3000m.'!$E$8:$F$1000,2,0)),"",(VLOOKUP(B51,'3000m.'!$E$8:$H$1000,2,0)))</f>
        <v/>
      </c>
      <c r="J51" s="524" t="str">
        <f>IF(ISERROR(VLOOKUP(B51,'3000m.'!$E$8:$G$1000,3,0)),"",(VLOOKUP(B51,'3000m.'!$E$8:$G$1000,3,0)))</f>
        <v/>
      </c>
      <c r="K51" s="525" t="str">
        <f>IF(ISERROR(VLOOKUP(B51,Sırık!$F$8:$AS$1000,40,0)),"",(VLOOKUP(B51,Sırık!$F$8:$AS$1000,40,0)))</f>
        <v/>
      </c>
      <c r="L51" s="526" t="str">
        <f>IF(ISERROR(VLOOKUP(B51,Sırık!$F$8:$AT$1000,41,0)),"",(VLOOKUP(B51,Sırık!$F$8:$AT$1000,41,0)))</f>
        <v/>
      </c>
      <c r="M51" s="522" t="str">
        <f>IF(ISERROR(VLOOKUP(B51,Disk!$F$8:$N$1000,9,0)),"",(VLOOKUP(B51,Disk!$F$8:$N$1000,9,0)))</f>
        <v/>
      </c>
      <c r="N51" s="524" t="str">
        <f>IF(ISERROR(VLOOKUP(B51,Disk!$F$8:$O$1000,10,0)),"",(VLOOKUP(B51,Disk!$F$8:$O$1000,10,0)))</f>
        <v/>
      </c>
      <c r="O51" s="527" t="str">
        <f>IF(ISERROR(VLOOKUP(B51,Cirit!$F$8:$N$1000,9,0)),"",(VLOOKUP(B51,Cirit!$F$8:$N$1000,9,0)))</f>
        <v/>
      </c>
      <c r="P51" s="528" t="str">
        <f>IF(ISERROR(VLOOKUP(B51,Cirit!$F$8:$O$1000,10,0)),"",(VLOOKUP(B51,Cirit!$F$8:$O$1000,10,0)))</f>
        <v/>
      </c>
      <c r="Q51" s="523" t="str">
        <f>IF(ISERROR(VLOOKUP(B51,'800m.'!$E$8:$F$1000,2,0)),"",(VLOOKUP(B51,'800m.'!$E$8:$H$1000,2,0)))</f>
        <v/>
      </c>
      <c r="R51" s="524" t="str">
        <f>IF(ISERROR(VLOOKUP(B51,'800m.'!$E$8:$G$1000,3,0)),"",(VLOOKUP(B51,'800m.'!$E$8:$G$1000,3,0)))</f>
        <v/>
      </c>
      <c r="S51" s="525" t="str">
        <f>IF(ISERROR(VLOOKUP(B51,Üçadım!$F$8:$N$1000,9,0)),"",(VLOOKUP(B51,Üçadım!$F$8:$N$1000,9,0)))</f>
        <v/>
      </c>
      <c r="T51" s="526" t="str">
        <f>IF(ISERROR(VLOOKUP(B51,Üçadım!$F$8:$O$1000,10,0)),"",(VLOOKUP(B51,Üçadım!$F$8:$O$1000,10,0)))</f>
        <v/>
      </c>
      <c r="U51" s="520" t="str">
        <f>IF(ISERROR(VLOOKUP(B51,#REF!,2,0)),"",(VLOOKUP(B51,#REF!,2,0)))</f>
        <v/>
      </c>
      <c r="V51" s="521" t="str">
        <f>IF(ISERROR(VLOOKUP(B51,#REF!,3,0)),"",(VLOOKUP(B51,#REF!,3,0)))</f>
        <v/>
      </c>
      <c r="W51" s="348" t="str">
        <f>IFERROR(VLOOKUP(B51,'Genel Puan Tablosu'!B22:W46,22,0)," ")</f>
        <v xml:space="preserve"> </v>
      </c>
      <c r="X51" s="537" t="str">
        <f t="shared" si="3"/>
        <v/>
      </c>
      <c r="Y51" s="349">
        <f t="shared" si="4"/>
        <v>0</v>
      </c>
    </row>
    <row r="52" spans="1:25" ht="34.5" hidden="1" customHeight="1" x14ac:dyDescent="0.2">
      <c r="A52" s="202"/>
      <c r="B52" s="206"/>
      <c r="C52" s="203" t="str">
        <f>IF(ISERROR(VLOOKUP(B52,'200m.'!$E$8:$F$1000,2,0)),"",(VLOOKUP(B52,'200m.'!$E$8:$H$1000,2,0)))</f>
        <v/>
      </c>
      <c r="D52" s="344" t="str">
        <f>IF(ISERROR(VLOOKUP(B52,'200m.'!$E$8:$G$1000,3,0)),"",(VLOOKUP(B52,'200m.'!$E$8:$G$1000,3,0)))</f>
        <v/>
      </c>
      <c r="E52" s="204" t="str">
        <f>IF(ISERROR(VLOOKUP(B52,'3000m.Eng'!$E$8:$F$1016,2,0)),"",(VLOOKUP(B52,'3000m.Eng'!$E$8:$H$1016,2,0)))</f>
        <v/>
      </c>
      <c r="F52" s="345" t="str">
        <f>IF(ISERROR(VLOOKUP(B52,'3000m.Eng'!$E$8:$G$1016,3,0)),"",(VLOOKUP(B52,'3000m.Eng'!$E$8:$G$1016,3,0)))</f>
        <v/>
      </c>
      <c r="G52" s="523" t="str">
        <f>IF(ISERROR(VLOOKUP(B52,'400m.Eng'!$E$8:$F$1000,2,0)),"",(VLOOKUP(B52,'400m.Eng'!$E$8:$H$1000,2,0)))</f>
        <v/>
      </c>
      <c r="H52" s="524" t="str">
        <f>IF(ISERROR(VLOOKUP(B52,'400m.Eng'!$E$8:$G$1000,3,0)),"",(VLOOKUP(B52,'400m.Eng'!$E$8:$G$1000,3,0)))</f>
        <v/>
      </c>
      <c r="I52" s="523" t="str">
        <f>IF(ISERROR(VLOOKUP(B52,'3000m.'!$E$8:$F$1000,2,0)),"",(VLOOKUP(B52,'3000m.'!$E$8:$H$1000,2,0)))</f>
        <v/>
      </c>
      <c r="J52" s="524" t="str">
        <f>IF(ISERROR(VLOOKUP(B52,'3000m.'!$E$8:$G$1000,3,0)),"",(VLOOKUP(B52,'3000m.'!$E$8:$G$1000,3,0)))</f>
        <v/>
      </c>
      <c r="K52" s="525" t="str">
        <f>IF(ISERROR(VLOOKUP(B52,Sırık!$F$8:$AS$1000,40,0)),"",(VLOOKUP(B52,Sırık!$F$8:$AS$1000,40,0)))</f>
        <v/>
      </c>
      <c r="L52" s="526" t="str">
        <f>IF(ISERROR(VLOOKUP(B52,Sırık!$F$8:$AT$1000,41,0)),"",(VLOOKUP(B52,Sırık!$F$8:$AT$1000,41,0)))</f>
        <v/>
      </c>
      <c r="M52" s="522" t="str">
        <f>IF(ISERROR(VLOOKUP(B52,Disk!$F$8:$N$1000,9,0)),"",(VLOOKUP(B52,Disk!$F$8:$N$1000,9,0)))</f>
        <v/>
      </c>
      <c r="N52" s="524" t="str">
        <f>IF(ISERROR(VLOOKUP(B52,Disk!$F$8:$O$1000,10,0)),"",(VLOOKUP(B52,Disk!$F$8:$O$1000,10,0)))</f>
        <v/>
      </c>
      <c r="O52" s="527" t="str">
        <f>IF(ISERROR(VLOOKUP(B52,Cirit!$F$8:$N$1000,9,0)),"",(VLOOKUP(B52,Cirit!$F$8:$N$1000,9,0)))</f>
        <v/>
      </c>
      <c r="P52" s="528" t="str">
        <f>IF(ISERROR(VLOOKUP(B52,Cirit!$F$8:$O$1000,10,0)),"",(VLOOKUP(B52,Cirit!$F$8:$O$1000,10,0)))</f>
        <v/>
      </c>
      <c r="Q52" s="523" t="str">
        <f>IF(ISERROR(VLOOKUP(B52,'800m.'!$E$8:$F$1000,2,0)),"",(VLOOKUP(B52,'800m.'!$E$8:$H$1000,2,0)))</f>
        <v/>
      </c>
      <c r="R52" s="524" t="str">
        <f>IF(ISERROR(VLOOKUP(B52,'800m.'!$E$8:$G$1000,3,0)),"",(VLOOKUP(B52,'800m.'!$E$8:$G$1000,3,0)))</f>
        <v/>
      </c>
      <c r="S52" s="525" t="str">
        <f>IF(ISERROR(VLOOKUP(B52,Üçadım!$F$8:$N$1000,9,0)),"",(VLOOKUP(B52,Üçadım!$F$8:$N$1000,9,0)))</f>
        <v/>
      </c>
      <c r="T52" s="526" t="str">
        <f>IF(ISERROR(VLOOKUP(B52,Üçadım!$F$8:$O$1000,10,0)),"",(VLOOKUP(B52,Üçadım!$F$8:$O$1000,10,0)))</f>
        <v/>
      </c>
      <c r="U52" s="520" t="str">
        <f>IF(ISERROR(VLOOKUP(B52,#REF!,2,0)),"",(VLOOKUP(B52,#REF!,2,0)))</f>
        <v/>
      </c>
      <c r="V52" s="521" t="str">
        <f>IF(ISERROR(VLOOKUP(B52,#REF!,3,0)),"",(VLOOKUP(B52,#REF!,3,0)))</f>
        <v/>
      </c>
      <c r="W52" s="348" t="str">
        <f>IFERROR(VLOOKUP(B52,'Genel Puan Tablosu'!B23:W47,22,0)," ")</f>
        <v xml:space="preserve"> </v>
      </c>
      <c r="X52" s="537" t="str">
        <f t="shared" si="3"/>
        <v/>
      </c>
      <c r="Y52" s="349">
        <f t="shared" si="4"/>
        <v>0</v>
      </c>
    </row>
    <row r="53" spans="1:25" ht="34.5" hidden="1" customHeight="1" x14ac:dyDescent="0.2">
      <c r="A53" s="202"/>
      <c r="B53" s="206"/>
      <c r="C53" s="203" t="str">
        <f>IF(ISERROR(VLOOKUP(B53,'200m.'!$E$8:$F$1000,2,0)),"",(VLOOKUP(B53,'200m.'!$E$8:$H$1000,2,0)))</f>
        <v/>
      </c>
      <c r="D53" s="344" t="str">
        <f>IF(ISERROR(VLOOKUP(B53,'200m.'!$E$8:$G$1000,3,0)),"",(VLOOKUP(B53,'200m.'!$E$8:$G$1000,3,0)))</f>
        <v/>
      </c>
      <c r="E53" s="204" t="str">
        <f>IF(ISERROR(VLOOKUP(B53,'3000m.Eng'!$E$8:$F$1016,2,0)),"",(VLOOKUP(B53,'3000m.Eng'!$E$8:$H$1016,2,0)))</f>
        <v/>
      </c>
      <c r="F53" s="345" t="str">
        <f>IF(ISERROR(VLOOKUP(B53,'3000m.Eng'!$E$8:$G$1016,3,0)),"",(VLOOKUP(B53,'3000m.Eng'!$E$8:$G$1016,3,0)))</f>
        <v/>
      </c>
      <c r="G53" s="523" t="str">
        <f>IF(ISERROR(VLOOKUP(B53,'400m.Eng'!$E$8:$F$1000,2,0)),"",(VLOOKUP(B53,'400m.Eng'!$E$8:$H$1000,2,0)))</f>
        <v/>
      </c>
      <c r="H53" s="524" t="str">
        <f>IF(ISERROR(VLOOKUP(B53,'400m.Eng'!$E$8:$G$1000,3,0)),"",(VLOOKUP(B53,'400m.Eng'!$E$8:$G$1000,3,0)))</f>
        <v/>
      </c>
      <c r="I53" s="523" t="str">
        <f>IF(ISERROR(VLOOKUP(B53,'3000m.'!$E$8:$F$1000,2,0)),"",(VLOOKUP(B53,'3000m.'!$E$8:$H$1000,2,0)))</f>
        <v/>
      </c>
      <c r="J53" s="524" t="str">
        <f>IF(ISERROR(VLOOKUP(B53,'3000m.'!$E$8:$G$1000,3,0)),"",(VLOOKUP(B53,'3000m.'!$E$8:$G$1000,3,0)))</f>
        <v/>
      </c>
      <c r="K53" s="525" t="str">
        <f>IF(ISERROR(VLOOKUP(B53,Sırık!$F$8:$AS$1000,40,0)),"",(VLOOKUP(B53,Sırık!$F$8:$AS$1000,40,0)))</f>
        <v/>
      </c>
      <c r="L53" s="526" t="str">
        <f>IF(ISERROR(VLOOKUP(B53,Sırık!$F$8:$AT$1000,41,0)),"",(VLOOKUP(B53,Sırık!$F$8:$AT$1000,41,0)))</f>
        <v/>
      </c>
      <c r="M53" s="522" t="str">
        <f>IF(ISERROR(VLOOKUP(B53,Disk!$F$8:$N$1000,9,0)),"",(VLOOKUP(B53,Disk!$F$8:$N$1000,9,0)))</f>
        <v/>
      </c>
      <c r="N53" s="524" t="str">
        <f>IF(ISERROR(VLOOKUP(B53,Disk!$F$8:$O$1000,10,0)),"",(VLOOKUP(B53,Disk!$F$8:$O$1000,10,0)))</f>
        <v/>
      </c>
      <c r="O53" s="527" t="str">
        <f>IF(ISERROR(VLOOKUP(B53,Cirit!$F$8:$N$1000,9,0)),"",(VLOOKUP(B53,Cirit!$F$8:$N$1000,9,0)))</f>
        <v/>
      </c>
      <c r="P53" s="528" t="str">
        <f>IF(ISERROR(VLOOKUP(B53,Cirit!$F$8:$O$1000,10,0)),"",(VLOOKUP(B53,Cirit!$F$8:$O$1000,10,0)))</f>
        <v/>
      </c>
      <c r="Q53" s="523" t="str">
        <f>IF(ISERROR(VLOOKUP(B53,'800m.'!$E$8:$F$1000,2,0)),"",(VLOOKUP(B53,'800m.'!$E$8:$H$1000,2,0)))</f>
        <v/>
      </c>
      <c r="R53" s="524" t="str">
        <f>IF(ISERROR(VLOOKUP(B53,'800m.'!$E$8:$G$1000,3,0)),"",(VLOOKUP(B53,'800m.'!$E$8:$G$1000,3,0)))</f>
        <v/>
      </c>
      <c r="S53" s="525" t="str">
        <f>IF(ISERROR(VLOOKUP(B53,Üçadım!$F$8:$N$1000,9,0)),"",(VLOOKUP(B53,Üçadım!$F$8:$N$1000,9,0)))</f>
        <v/>
      </c>
      <c r="T53" s="526" t="str">
        <f>IF(ISERROR(VLOOKUP(B53,Üçadım!$F$8:$O$1000,10,0)),"",(VLOOKUP(B53,Üçadım!$F$8:$O$1000,10,0)))</f>
        <v/>
      </c>
      <c r="U53" s="520" t="str">
        <f>IF(ISERROR(VLOOKUP(B53,#REF!,2,0)),"",(VLOOKUP(B53,#REF!,2,0)))</f>
        <v/>
      </c>
      <c r="V53" s="521" t="str">
        <f>IF(ISERROR(VLOOKUP(B53,#REF!,3,0)),"",(VLOOKUP(B53,#REF!,3,0)))</f>
        <v/>
      </c>
      <c r="W53" s="348" t="str">
        <f>IFERROR(VLOOKUP(B53,'Genel Puan Tablosu'!B24:W48,22,0)," ")</f>
        <v xml:space="preserve"> </v>
      </c>
      <c r="X53" s="537" t="str">
        <f t="shared" si="3"/>
        <v/>
      </c>
      <c r="Y53" s="349">
        <f t="shared" si="4"/>
        <v>0</v>
      </c>
    </row>
    <row r="54" spans="1:25" ht="34.5" hidden="1" customHeight="1" x14ac:dyDescent="0.2">
      <c r="A54" s="202"/>
      <c r="B54" s="206"/>
      <c r="C54" s="203" t="str">
        <f>IF(ISERROR(VLOOKUP(B54,'200m.'!$E$8:$F$1000,2,0)),"",(VLOOKUP(B54,'200m.'!$E$8:$H$1000,2,0)))</f>
        <v/>
      </c>
      <c r="D54" s="344" t="str">
        <f>IF(ISERROR(VLOOKUP(B54,'200m.'!$E$8:$G$1000,3,0)),"",(VLOOKUP(B54,'200m.'!$E$8:$G$1000,3,0)))</f>
        <v/>
      </c>
      <c r="E54" s="204" t="str">
        <f>IF(ISERROR(VLOOKUP(B54,'3000m.Eng'!$E$8:$F$1016,2,0)),"",(VLOOKUP(B54,'3000m.Eng'!$E$8:$H$1016,2,0)))</f>
        <v/>
      </c>
      <c r="F54" s="345" t="str">
        <f>IF(ISERROR(VLOOKUP(B54,'3000m.Eng'!$E$8:$G$1016,3,0)),"",(VLOOKUP(B54,'3000m.Eng'!$E$8:$G$1016,3,0)))</f>
        <v/>
      </c>
      <c r="G54" s="523" t="str">
        <f>IF(ISERROR(VLOOKUP(B54,'400m.Eng'!$E$8:$F$1000,2,0)),"",(VLOOKUP(B54,'400m.Eng'!$E$8:$H$1000,2,0)))</f>
        <v/>
      </c>
      <c r="H54" s="524" t="str">
        <f>IF(ISERROR(VLOOKUP(B54,'400m.Eng'!$E$8:$G$1000,3,0)),"",(VLOOKUP(B54,'400m.Eng'!$E$8:$G$1000,3,0)))</f>
        <v/>
      </c>
      <c r="I54" s="523" t="str">
        <f>IF(ISERROR(VLOOKUP(B54,'3000m.'!$E$8:$F$1000,2,0)),"",(VLOOKUP(B54,'3000m.'!$E$8:$H$1000,2,0)))</f>
        <v/>
      </c>
      <c r="J54" s="524" t="str">
        <f>IF(ISERROR(VLOOKUP(B54,'3000m.'!$E$8:$G$1000,3,0)),"",(VLOOKUP(B54,'3000m.'!$E$8:$G$1000,3,0)))</f>
        <v/>
      </c>
      <c r="K54" s="525" t="str">
        <f>IF(ISERROR(VLOOKUP(B54,Sırık!$F$8:$AS$1000,40,0)),"",(VLOOKUP(B54,Sırık!$F$8:$AS$1000,40,0)))</f>
        <v/>
      </c>
      <c r="L54" s="526" t="str">
        <f>IF(ISERROR(VLOOKUP(B54,Sırık!$F$8:$AT$1000,41,0)),"",(VLOOKUP(B54,Sırık!$F$8:$AT$1000,41,0)))</f>
        <v/>
      </c>
      <c r="M54" s="522" t="str">
        <f>IF(ISERROR(VLOOKUP(B54,Disk!$F$8:$N$1000,9,0)),"",(VLOOKUP(B54,Disk!$F$8:$N$1000,9,0)))</f>
        <v/>
      </c>
      <c r="N54" s="524" t="str">
        <f>IF(ISERROR(VLOOKUP(B54,Disk!$F$8:$O$1000,10,0)),"",(VLOOKUP(B54,Disk!$F$8:$O$1000,10,0)))</f>
        <v/>
      </c>
      <c r="O54" s="527" t="str">
        <f>IF(ISERROR(VLOOKUP(B54,Cirit!$F$8:$N$1000,9,0)),"",(VLOOKUP(B54,Cirit!$F$8:$N$1000,9,0)))</f>
        <v/>
      </c>
      <c r="P54" s="528" t="str">
        <f>IF(ISERROR(VLOOKUP(B54,Cirit!$F$8:$O$1000,10,0)),"",(VLOOKUP(B54,Cirit!$F$8:$O$1000,10,0)))</f>
        <v/>
      </c>
      <c r="Q54" s="523" t="str">
        <f>IF(ISERROR(VLOOKUP(B54,'800m.'!$E$8:$F$1000,2,0)),"",(VLOOKUP(B54,'800m.'!$E$8:$H$1000,2,0)))</f>
        <v/>
      </c>
      <c r="R54" s="524" t="str">
        <f>IF(ISERROR(VLOOKUP(B54,'800m.'!$E$8:$G$1000,3,0)),"",(VLOOKUP(B54,'800m.'!$E$8:$G$1000,3,0)))</f>
        <v/>
      </c>
      <c r="S54" s="525" t="str">
        <f>IF(ISERROR(VLOOKUP(B54,Üçadım!$F$8:$N$1000,9,0)),"",(VLOOKUP(B54,Üçadım!$F$8:$N$1000,9,0)))</f>
        <v/>
      </c>
      <c r="T54" s="526" t="str">
        <f>IF(ISERROR(VLOOKUP(B54,Üçadım!$F$8:$O$1000,10,0)),"",(VLOOKUP(B54,Üçadım!$F$8:$O$1000,10,0)))</f>
        <v/>
      </c>
      <c r="U54" s="520" t="str">
        <f>IF(ISERROR(VLOOKUP(B54,#REF!,2,0)),"",(VLOOKUP(B54,#REF!,2,0)))</f>
        <v/>
      </c>
      <c r="V54" s="521" t="str">
        <f>IF(ISERROR(VLOOKUP(B54,#REF!,3,0)),"",(VLOOKUP(B54,#REF!,3,0)))</f>
        <v/>
      </c>
      <c r="W54" s="348" t="str">
        <f>IFERROR(VLOOKUP(B54,'Genel Puan Tablosu'!B25:W49,22,0)," ")</f>
        <v xml:space="preserve"> </v>
      </c>
      <c r="X54" s="537" t="str">
        <f t="shared" si="3"/>
        <v/>
      </c>
      <c r="Y54" s="349">
        <f t="shared" si="4"/>
        <v>0</v>
      </c>
    </row>
    <row r="55" spans="1:25" ht="34.5" hidden="1" customHeight="1" x14ac:dyDescent="0.2">
      <c r="A55" s="202"/>
      <c r="B55" s="206"/>
      <c r="C55" s="203" t="str">
        <f>IF(ISERROR(VLOOKUP(B55,'200m.'!$E$8:$F$1000,2,0)),"",(VLOOKUP(B55,'200m.'!$E$8:$H$1000,2,0)))</f>
        <v/>
      </c>
      <c r="D55" s="344" t="str">
        <f>IF(ISERROR(VLOOKUP(B55,'200m.'!$E$8:$G$1000,3,0)),"",(VLOOKUP(B55,'200m.'!$E$8:$G$1000,3,0)))</f>
        <v/>
      </c>
      <c r="E55" s="204" t="str">
        <f>IF(ISERROR(VLOOKUP(B55,'3000m.Eng'!$E$8:$F$1016,2,0)),"",(VLOOKUP(B55,'3000m.Eng'!$E$8:$H$1016,2,0)))</f>
        <v/>
      </c>
      <c r="F55" s="345" t="str">
        <f>IF(ISERROR(VLOOKUP(B55,'3000m.Eng'!$E$8:$G$1016,3,0)),"",(VLOOKUP(B55,'3000m.Eng'!$E$8:$G$1016,3,0)))</f>
        <v/>
      </c>
      <c r="G55" s="523" t="str">
        <f>IF(ISERROR(VLOOKUP(B55,'400m.Eng'!$E$8:$F$1000,2,0)),"",(VLOOKUP(B55,'400m.Eng'!$E$8:$H$1000,2,0)))</f>
        <v/>
      </c>
      <c r="H55" s="524" t="str">
        <f>IF(ISERROR(VLOOKUP(B55,'400m.Eng'!$E$8:$G$1000,3,0)),"",(VLOOKUP(B55,'400m.Eng'!$E$8:$G$1000,3,0)))</f>
        <v/>
      </c>
      <c r="I55" s="523" t="str">
        <f>IF(ISERROR(VLOOKUP(B55,'3000m.'!$E$8:$F$1000,2,0)),"",(VLOOKUP(B55,'3000m.'!$E$8:$H$1000,2,0)))</f>
        <v/>
      </c>
      <c r="J55" s="524" t="str">
        <f>IF(ISERROR(VLOOKUP(B55,'3000m.'!$E$8:$G$1000,3,0)),"",(VLOOKUP(B55,'3000m.'!$E$8:$G$1000,3,0)))</f>
        <v/>
      </c>
      <c r="K55" s="525" t="str">
        <f>IF(ISERROR(VLOOKUP(B55,Sırık!$F$8:$AS$1000,40,0)),"",(VLOOKUP(B55,Sırık!$F$8:$AS$1000,40,0)))</f>
        <v/>
      </c>
      <c r="L55" s="526" t="str">
        <f>IF(ISERROR(VLOOKUP(B55,Sırık!$F$8:$AT$1000,41,0)),"",(VLOOKUP(B55,Sırık!$F$8:$AT$1000,41,0)))</f>
        <v/>
      </c>
      <c r="M55" s="522" t="str">
        <f>IF(ISERROR(VLOOKUP(B55,Disk!$F$8:$N$1000,9,0)),"",(VLOOKUP(B55,Disk!$F$8:$N$1000,9,0)))</f>
        <v/>
      </c>
      <c r="N55" s="524" t="str">
        <f>IF(ISERROR(VLOOKUP(B55,Disk!$F$8:$O$1000,10,0)),"",(VLOOKUP(B55,Disk!$F$8:$O$1000,10,0)))</f>
        <v/>
      </c>
      <c r="O55" s="527" t="str">
        <f>IF(ISERROR(VLOOKUP(B55,Cirit!$F$8:$N$1000,9,0)),"",(VLOOKUP(B55,Cirit!$F$8:$N$1000,9,0)))</f>
        <v/>
      </c>
      <c r="P55" s="528" t="str">
        <f>IF(ISERROR(VLOOKUP(B55,Cirit!$F$8:$O$1000,10,0)),"",(VLOOKUP(B55,Cirit!$F$8:$O$1000,10,0)))</f>
        <v/>
      </c>
      <c r="Q55" s="523" t="str">
        <f>IF(ISERROR(VLOOKUP(B55,'800m.'!$E$8:$F$1000,2,0)),"",(VLOOKUP(B55,'800m.'!$E$8:$H$1000,2,0)))</f>
        <v/>
      </c>
      <c r="R55" s="524" t="str">
        <f>IF(ISERROR(VLOOKUP(B55,'800m.'!$E$8:$G$1000,3,0)),"",(VLOOKUP(B55,'800m.'!$E$8:$G$1000,3,0)))</f>
        <v/>
      </c>
      <c r="S55" s="525" t="str">
        <f>IF(ISERROR(VLOOKUP(B55,Üçadım!$F$8:$N$1000,9,0)),"",(VLOOKUP(B55,Üçadım!$F$8:$N$1000,9,0)))</f>
        <v/>
      </c>
      <c r="T55" s="526" t="str">
        <f>IF(ISERROR(VLOOKUP(B55,Üçadım!$F$8:$O$1000,10,0)),"",(VLOOKUP(B55,Üçadım!$F$8:$O$1000,10,0)))</f>
        <v/>
      </c>
      <c r="U55" s="520" t="str">
        <f>IF(ISERROR(VLOOKUP(B55,#REF!,2,0)),"",(VLOOKUP(B55,#REF!,2,0)))</f>
        <v/>
      </c>
      <c r="V55" s="521" t="str">
        <f>IF(ISERROR(VLOOKUP(B55,#REF!,3,0)),"",(VLOOKUP(B55,#REF!,3,0)))</f>
        <v/>
      </c>
      <c r="W55" s="348" t="str">
        <f>IFERROR(VLOOKUP(B55,'Genel Puan Tablosu'!B26:W50,22,0)," ")</f>
        <v xml:space="preserve"> </v>
      </c>
      <c r="X55" s="537" t="str">
        <f t="shared" si="3"/>
        <v/>
      </c>
      <c r="Y55" s="349">
        <f t="shared" si="4"/>
        <v>0</v>
      </c>
    </row>
    <row r="56" spans="1:25" ht="34.5" hidden="1" customHeight="1" x14ac:dyDescent="0.2">
      <c r="A56" s="202"/>
      <c r="B56" s="206"/>
      <c r="C56" s="203" t="str">
        <f>IF(ISERROR(VLOOKUP(B56,'200m.'!$E$8:$F$1000,2,0)),"",(VLOOKUP(B56,'200m.'!$E$8:$H$1000,2,0)))</f>
        <v/>
      </c>
      <c r="D56" s="344" t="str">
        <f>IF(ISERROR(VLOOKUP(B56,'200m.'!$E$8:$G$1000,3,0)),"",(VLOOKUP(B56,'200m.'!$E$8:$G$1000,3,0)))</f>
        <v/>
      </c>
      <c r="E56" s="204" t="str">
        <f>IF(ISERROR(VLOOKUP(B56,'3000m.Eng'!$E$8:$F$1016,2,0)),"",(VLOOKUP(B56,'3000m.Eng'!$E$8:$H$1016,2,0)))</f>
        <v/>
      </c>
      <c r="F56" s="345" t="str">
        <f>IF(ISERROR(VLOOKUP(B56,'3000m.Eng'!$E$8:$G$1016,3,0)),"",(VLOOKUP(B56,'3000m.Eng'!$E$8:$G$1016,3,0)))</f>
        <v/>
      </c>
      <c r="G56" s="523" t="str">
        <f>IF(ISERROR(VLOOKUP(B56,'400m.Eng'!$E$8:$F$1000,2,0)),"",(VLOOKUP(B56,'400m.Eng'!$E$8:$H$1000,2,0)))</f>
        <v/>
      </c>
      <c r="H56" s="524" t="str">
        <f>IF(ISERROR(VLOOKUP(B56,'400m.Eng'!$E$8:$G$1000,3,0)),"",(VLOOKUP(B56,'400m.Eng'!$E$8:$G$1000,3,0)))</f>
        <v/>
      </c>
      <c r="I56" s="523" t="str">
        <f>IF(ISERROR(VLOOKUP(B56,'3000m.'!$E$8:$F$1000,2,0)),"",(VLOOKUP(B56,'3000m.'!$E$8:$H$1000,2,0)))</f>
        <v/>
      </c>
      <c r="J56" s="524" t="str">
        <f>IF(ISERROR(VLOOKUP(B56,'3000m.'!$E$8:$G$1000,3,0)),"",(VLOOKUP(B56,'3000m.'!$E$8:$G$1000,3,0)))</f>
        <v/>
      </c>
      <c r="K56" s="525" t="str">
        <f>IF(ISERROR(VLOOKUP(B56,Sırık!$F$8:$AS$1000,40,0)),"",(VLOOKUP(B56,Sırık!$F$8:$AS$1000,40,0)))</f>
        <v/>
      </c>
      <c r="L56" s="526" t="str">
        <f>IF(ISERROR(VLOOKUP(B56,Sırık!$F$8:$AT$1000,41,0)),"",(VLOOKUP(B56,Sırık!$F$8:$AT$1000,41,0)))</f>
        <v/>
      </c>
      <c r="M56" s="522" t="str">
        <f>IF(ISERROR(VLOOKUP(B56,Disk!$F$8:$N$1000,9,0)),"",(VLOOKUP(B56,Disk!$F$8:$N$1000,9,0)))</f>
        <v/>
      </c>
      <c r="N56" s="524" t="str">
        <f>IF(ISERROR(VLOOKUP(B56,Disk!$F$8:$O$1000,10,0)),"",(VLOOKUP(B56,Disk!$F$8:$O$1000,10,0)))</f>
        <v/>
      </c>
      <c r="O56" s="527" t="str">
        <f>IF(ISERROR(VLOOKUP(B56,Cirit!$F$8:$N$1000,9,0)),"",(VLOOKUP(B56,Cirit!$F$8:$N$1000,9,0)))</f>
        <v/>
      </c>
      <c r="P56" s="528" t="str">
        <f>IF(ISERROR(VLOOKUP(B56,Cirit!$F$8:$O$1000,10,0)),"",(VLOOKUP(B56,Cirit!$F$8:$O$1000,10,0)))</f>
        <v/>
      </c>
      <c r="Q56" s="523" t="str">
        <f>IF(ISERROR(VLOOKUP(B56,'800m.'!$E$8:$F$1000,2,0)),"",(VLOOKUP(B56,'800m.'!$E$8:$H$1000,2,0)))</f>
        <v/>
      </c>
      <c r="R56" s="524" t="str">
        <f>IF(ISERROR(VLOOKUP(B56,'800m.'!$E$8:$G$1000,3,0)),"",(VLOOKUP(B56,'800m.'!$E$8:$G$1000,3,0)))</f>
        <v/>
      </c>
      <c r="S56" s="525" t="str">
        <f>IF(ISERROR(VLOOKUP(B56,Üçadım!$F$8:$N$1000,9,0)),"",(VLOOKUP(B56,Üçadım!$F$8:$N$1000,9,0)))</f>
        <v/>
      </c>
      <c r="T56" s="526" t="str">
        <f>IF(ISERROR(VLOOKUP(B56,Üçadım!$F$8:$O$1000,10,0)),"",(VLOOKUP(B56,Üçadım!$F$8:$O$1000,10,0)))</f>
        <v/>
      </c>
      <c r="U56" s="520" t="str">
        <f>IF(ISERROR(VLOOKUP(B56,#REF!,2,0)),"",(VLOOKUP(B56,#REF!,2,0)))</f>
        <v/>
      </c>
      <c r="V56" s="521" t="str">
        <f>IF(ISERROR(VLOOKUP(B56,#REF!,3,0)),"",(VLOOKUP(B56,#REF!,3,0)))</f>
        <v/>
      </c>
      <c r="W56" s="348" t="str">
        <f>IFERROR(VLOOKUP(B56,'Genel Puan Tablosu'!B27:W51,22,0)," ")</f>
        <v xml:space="preserve"> </v>
      </c>
      <c r="X56" s="537" t="str">
        <f t="shared" si="3"/>
        <v/>
      </c>
      <c r="Y56" s="349">
        <f t="shared" si="4"/>
        <v>0</v>
      </c>
    </row>
    <row r="57" spans="1:25" ht="34.5" hidden="1" customHeight="1" x14ac:dyDescent="0.2">
      <c r="A57" s="202"/>
      <c r="B57" s="206"/>
      <c r="C57" s="203" t="str">
        <f>IF(ISERROR(VLOOKUP(B57,'200m.'!$E$8:$F$1000,2,0)),"",(VLOOKUP(B57,'200m.'!$E$8:$H$1000,2,0)))</f>
        <v/>
      </c>
      <c r="D57" s="344" t="str">
        <f>IF(ISERROR(VLOOKUP(B57,'200m.'!$E$8:$G$1000,3,0)),"",(VLOOKUP(B57,'200m.'!$E$8:$G$1000,3,0)))</f>
        <v/>
      </c>
      <c r="E57" s="204" t="str">
        <f>IF(ISERROR(VLOOKUP(B57,'3000m.Eng'!$E$8:$F$1016,2,0)),"",(VLOOKUP(B57,'3000m.Eng'!$E$8:$H$1016,2,0)))</f>
        <v/>
      </c>
      <c r="F57" s="345" t="str">
        <f>IF(ISERROR(VLOOKUP(B57,'3000m.Eng'!$E$8:$G$1016,3,0)),"",(VLOOKUP(B57,'3000m.Eng'!$E$8:$G$1016,3,0)))</f>
        <v/>
      </c>
      <c r="G57" s="523" t="str">
        <f>IF(ISERROR(VLOOKUP(B57,'400m.Eng'!$E$8:$F$1000,2,0)),"",(VLOOKUP(B57,'400m.Eng'!$E$8:$H$1000,2,0)))</f>
        <v/>
      </c>
      <c r="H57" s="524" t="str">
        <f>IF(ISERROR(VLOOKUP(B57,'400m.Eng'!$E$8:$G$1000,3,0)),"",(VLOOKUP(B57,'400m.Eng'!$E$8:$G$1000,3,0)))</f>
        <v/>
      </c>
      <c r="I57" s="523" t="str">
        <f>IF(ISERROR(VLOOKUP(B57,'3000m.'!$E$8:$F$1000,2,0)),"",(VLOOKUP(B57,'3000m.'!$E$8:$H$1000,2,0)))</f>
        <v/>
      </c>
      <c r="J57" s="524" t="str">
        <f>IF(ISERROR(VLOOKUP(B57,'3000m.'!$E$8:$G$1000,3,0)),"",(VLOOKUP(B57,'3000m.'!$E$8:$G$1000,3,0)))</f>
        <v/>
      </c>
      <c r="K57" s="525" t="str">
        <f>IF(ISERROR(VLOOKUP(B57,Sırık!$F$8:$AS$1000,40,0)),"",(VLOOKUP(B57,Sırık!$F$8:$AS$1000,40,0)))</f>
        <v/>
      </c>
      <c r="L57" s="526" t="str">
        <f>IF(ISERROR(VLOOKUP(B57,Sırık!$F$8:$AT$1000,41,0)),"",(VLOOKUP(B57,Sırık!$F$8:$AT$1000,41,0)))</f>
        <v/>
      </c>
      <c r="M57" s="522" t="str">
        <f>IF(ISERROR(VLOOKUP(B57,Disk!$F$8:$N$1000,9,0)),"",(VLOOKUP(B57,Disk!$F$8:$N$1000,9,0)))</f>
        <v/>
      </c>
      <c r="N57" s="524" t="str">
        <f>IF(ISERROR(VLOOKUP(B57,Disk!$F$8:$O$1000,10,0)),"",(VLOOKUP(B57,Disk!$F$8:$O$1000,10,0)))</f>
        <v/>
      </c>
      <c r="O57" s="527" t="str">
        <f>IF(ISERROR(VLOOKUP(B57,Cirit!$F$8:$N$1000,9,0)),"",(VLOOKUP(B57,Cirit!$F$8:$N$1000,9,0)))</f>
        <v/>
      </c>
      <c r="P57" s="528" t="str">
        <f>IF(ISERROR(VLOOKUP(B57,Cirit!$F$8:$O$1000,10,0)),"",(VLOOKUP(B57,Cirit!$F$8:$O$1000,10,0)))</f>
        <v/>
      </c>
      <c r="Q57" s="523" t="str">
        <f>IF(ISERROR(VLOOKUP(B57,'800m.'!$E$8:$F$1000,2,0)),"",(VLOOKUP(B57,'800m.'!$E$8:$H$1000,2,0)))</f>
        <v/>
      </c>
      <c r="R57" s="524" t="str">
        <f>IF(ISERROR(VLOOKUP(B57,'800m.'!$E$8:$G$1000,3,0)),"",(VLOOKUP(B57,'800m.'!$E$8:$G$1000,3,0)))</f>
        <v/>
      </c>
      <c r="S57" s="525" t="str">
        <f>IF(ISERROR(VLOOKUP(B57,Üçadım!$F$8:$N$1000,9,0)),"",(VLOOKUP(B57,Üçadım!$F$8:$N$1000,9,0)))</f>
        <v/>
      </c>
      <c r="T57" s="526" t="str">
        <f>IF(ISERROR(VLOOKUP(B57,Üçadım!$F$8:$O$1000,10,0)),"",(VLOOKUP(B57,Üçadım!$F$8:$O$1000,10,0)))</f>
        <v/>
      </c>
      <c r="U57" s="520" t="str">
        <f>IF(ISERROR(VLOOKUP(B57,#REF!,2,0)),"",(VLOOKUP(B57,#REF!,2,0)))</f>
        <v/>
      </c>
      <c r="V57" s="521" t="str">
        <f>IF(ISERROR(VLOOKUP(B57,#REF!,3,0)),"",(VLOOKUP(B57,#REF!,3,0)))</f>
        <v/>
      </c>
      <c r="W57" s="348" t="str">
        <f>IFERROR(VLOOKUP(B57,'Genel Puan Tablosu'!B28:W52,22,0)," ")</f>
        <v xml:space="preserve"> </v>
      </c>
      <c r="X57" s="537" t="str">
        <f t="shared" si="3"/>
        <v/>
      </c>
      <c r="Y57" s="349">
        <f t="shared" si="4"/>
        <v>0</v>
      </c>
    </row>
    <row r="58" spans="1:25" ht="34.5" hidden="1" customHeight="1" x14ac:dyDescent="0.2">
      <c r="A58" s="202"/>
      <c r="B58" s="206"/>
      <c r="C58" s="203" t="str">
        <f>IF(ISERROR(VLOOKUP(B58,'200m.'!$E$8:$F$1000,2,0)),"",(VLOOKUP(B58,'200m.'!$E$8:$H$1000,2,0)))</f>
        <v/>
      </c>
      <c r="D58" s="344" t="str">
        <f>IF(ISERROR(VLOOKUP(B58,'200m.'!$E$8:$G$1000,3,0)),"",(VLOOKUP(B58,'200m.'!$E$8:$G$1000,3,0)))</f>
        <v/>
      </c>
      <c r="E58" s="204" t="str">
        <f>IF(ISERROR(VLOOKUP(B58,'3000m.Eng'!$E$8:$F$1016,2,0)),"",(VLOOKUP(B58,'3000m.Eng'!$E$8:$H$1016,2,0)))</f>
        <v/>
      </c>
      <c r="F58" s="345" t="str">
        <f>IF(ISERROR(VLOOKUP(B58,'3000m.Eng'!$E$8:$G$1016,3,0)),"",(VLOOKUP(B58,'3000m.Eng'!$E$8:$G$1016,3,0)))</f>
        <v/>
      </c>
      <c r="G58" s="523" t="str">
        <f>IF(ISERROR(VLOOKUP(B58,'400m.Eng'!$E$8:$F$1000,2,0)),"",(VLOOKUP(B58,'400m.Eng'!$E$8:$H$1000,2,0)))</f>
        <v/>
      </c>
      <c r="H58" s="524" t="str">
        <f>IF(ISERROR(VLOOKUP(B58,'400m.Eng'!$E$8:$G$1000,3,0)),"",(VLOOKUP(B58,'400m.Eng'!$E$8:$G$1000,3,0)))</f>
        <v/>
      </c>
      <c r="I58" s="523" t="str">
        <f>IF(ISERROR(VLOOKUP(B58,'3000m.'!$E$8:$F$1000,2,0)),"",(VLOOKUP(B58,'3000m.'!$E$8:$H$1000,2,0)))</f>
        <v/>
      </c>
      <c r="J58" s="524" t="str">
        <f>IF(ISERROR(VLOOKUP(B58,'3000m.'!$E$8:$G$1000,3,0)),"",(VLOOKUP(B58,'3000m.'!$E$8:$G$1000,3,0)))</f>
        <v/>
      </c>
      <c r="K58" s="525" t="str">
        <f>IF(ISERROR(VLOOKUP(B58,Sırık!$F$8:$AS$1000,40,0)),"",(VLOOKUP(B58,Sırık!$F$8:$AS$1000,40,0)))</f>
        <v/>
      </c>
      <c r="L58" s="526" t="str">
        <f>IF(ISERROR(VLOOKUP(B58,Sırık!$F$8:$AT$1000,41,0)),"",(VLOOKUP(B58,Sırık!$F$8:$AT$1000,41,0)))</f>
        <v/>
      </c>
      <c r="M58" s="522" t="str">
        <f>IF(ISERROR(VLOOKUP(B58,Disk!$F$8:$N$1000,9,0)),"",(VLOOKUP(B58,Disk!$F$8:$N$1000,9,0)))</f>
        <v/>
      </c>
      <c r="N58" s="524" t="str">
        <f>IF(ISERROR(VLOOKUP(B58,Disk!$F$8:$O$1000,10,0)),"",(VLOOKUP(B58,Disk!$F$8:$O$1000,10,0)))</f>
        <v/>
      </c>
      <c r="O58" s="527" t="str">
        <f>IF(ISERROR(VLOOKUP(B58,Cirit!$F$8:$N$1000,9,0)),"",(VLOOKUP(B58,Cirit!$F$8:$N$1000,9,0)))</f>
        <v/>
      </c>
      <c r="P58" s="528" t="str">
        <f>IF(ISERROR(VLOOKUP(B58,Cirit!$F$8:$O$1000,10,0)),"",(VLOOKUP(B58,Cirit!$F$8:$O$1000,10,0)))</f>
        <v/>
      </c>
      <c r="Q58" s="523" t="str">
        <f>IF(ISERROR(VLOOKUP(B58,'800m.'!$E$8:$F$1000,2,0)),"",(VLOOKUP(B58,'800m.'!$E$8:$H$1000,2,0)))</f>
        <v/>
      </c>
      <c r="R58" s="524" t="str">
        <f>IF(ISERROR(VLOOKUP(B58,'800m.'!$E$8:$G$1000,3,0)),"",(VLOOKUP(B58,'800m.'!$E$8:$G$1000,3,0)))</f>
        <v/>
      </c>
      <c r="S58" s="525" t="str">
        <f>IF(ISERROR(VLOOKUP(B58,Üçadım!$F$8:$N$1000,9,0)),"",(VLOOKUP(B58,Üçadım!$F$8:$N$1000,9,0)))</f>
        <v/>
      </c>
      <c r="T58" s="526" t="str">
        <f>IF(ISERROR(VLOOKUP(B58,Üçadım!$F$8:$O$1000,10,0)),"",(VLOOKUP(B58,Üçadım!$F$8:$O$1000,10,0)))</f>
        <v/>
      </c>
      <c r="U58" s="520" t="str">
        <f>IF(ISERROR(VLOOKUP(B58,#REF!,2,0)),"",(VLOOKUP(B58,#REF!,2,0)))</f>
        <v/>
      </c>
      <c r="V58" s="521" t="str">
        <f>IF(ISERROR(VLOOKUP(B58,#REF!,3,0)),"",(VLOOKUP(B58,#REF!,3,0)))</f>
        <v/>
      </c>
      <c r="W58" s="348" t="str">
        <f>IFERROR(VLOOKUP(B58,'Genel Puan Tablosu'!B29:W53,22,0)," ")</f>
        <v xml:space="preserve"> </v>
      </c>
      <c r="X58" s="537" t="str">
        <f t="shared" si="3"/>
        <v/>
      </c>
      <c r="Y58" s="349">
        <f t="shared" si="4"/>
        <v>0</v>
      </c>
    </row>
    <row r="59" spans="1:25" ht="34.5" hidden="1" customHeight="1" x14ac:dyDescent="0.2">
      <c r="A59" s="202"/>
      <c r="B59" s="206"/>
      <c r="C59" s="203" t="str">
        <f>IF(ISERROR(VLOOKUP(B59,'200m.'!$E$8:$F$1000,2,0)),"",(VLOOKUP(B59,'200m.'!$E$8:$H$1000,2,0)))</f>
        <v/>
      </c>
      <c r="D59" s="344" t="str">
        <f>IF(ISERROR(VLOOKUP(B59,'200m.'!$E$8:$G$1000,3,0)),"",(VLOOKUP(B59,'200m.'!$E$8:$G$1000,3,0)))</f>
        <v/>
      </c>
      <c r="E59" s="204" t="str">
        <f>IF(ISERROR(VLOOKUP(B59,'3000m.Eng'!$E$8:$F$1016,2,0)),"",(VLOOKUP(B59,'3000m.Eng'!$E$8:$H$1016,2,0)))</f>
        <v/>
      </c>
      <c r="F59" s="345" t="str">
        <f>IF(ISERROR(VLOOKUP(B59,'3000m.Eng'!$E$8:$G$1016,3,0)),"",(VLOOKUP(B59,'3000m.Eng'!$E$8:$G$1016,3,0)))</f>
        <v/>
      </c>
      <c r="G59" s="523" t="str">
        <f>IF(ISERROR(VLOOKUP(B59,'400m.Eng'!$E$8:$F$1000,2,0)),"",(VLOOKUP(B59,'400m.Eng'!$E$8:$H$1000,2,0)))</f>
        <v/>
      </c>
      <c r="H59" s="524" t="str">
        <f>IF(ISERROR(VLOOKUP(B59,'400m.Eng'!$E$8:$G$1000,3,0)),"",(VLOOKUP(B59,'400m.Eng'!$E$8:$G$1000,3,0)))</f>
        <v/>
      </c>
      <c r="I59" s="523" t="str">
        <f>IF(ISERROR(VLOOKUP(B59,'3000m.'!$E$8:$F$1000,2,0)),"",(VLOOKUP(B59,'3000m.'!$E$8:$H$1000,2,0)))</f>
        <v/>
      </c>
      <c r="J59" s="524" t="str">
        <f>IF(ISERROR(VLOOKUP(B59,'3000m.'!$E$8:$G$1000,3,0)),"",(VLOOKUP(B59,'3000m.'!$E$8:$G$1000,3,0)))</f>
        <v/>
      </c>
      <c r="K59" s="525" t="str">
        <f>IF(ISERROR(VLOOKUP(B59,Sırık!$F$8:$AS$1000,40,0)),"",(VLOOKUP(B59,Sırık!$F$8:$AS$1000,40,0)))</f>
        <v/>
      </c>
      <c r="L59" s="526" t="str">
        <f>IF(ISERROR(VLOOKUP(B59,Sırık!$F$8:$AT$1000,41,0)),"",(VLOOKUP(B59,Sırık!$F$8:$AT$1000,41,0)))</f>
        <v/>
      </c>
      <c r="M59" s="522" t="str">
        <f>IF(ISERROR(VLOOKUP(B59,Disk!$F$8:$N$1000,9,0)),"",(VLOOKUP(B59,Disk!$F$8:$N$1000,9,0)))</f>
        <v/>
      </c>
      <c r="N59" s="524" t="str">
        <f>IF(ISERROR(VLOOKUP(B59,Disk!$F$8:$O$1000,10,0)),"",(VLOOKUP(B59,Disk!$F$8:$O$1000,10,0)))</f>
        <v/>
      </c>
      <c r="O59" s="527" t="str">
        <f>IF(ISERROR(VLOOKUP(B59,Cirit!$F$8:$N$1000,9,0)),"",(VLOOKUP(B59,Cirit!$F$8:$N$1000,9,0)))</f>
        <v/>
      </c>
      <c r="P59" s="528" t="str">
        <f>IF(ISERROR(VLOOKUP(B59,Cirit!$F$8:$O$1000,10,0)),"",(VLOOKUP(B59,Cirit!$F$8:$O$1000,10,0)))</f>
        <v/>
      </c>
      <c r="Q59" s="523" t="str">
        <f>IF(ISERROR(VLOOKUP(B59,'800m.'!$E$8:$F$1000,2,0)),"",(VLOOKUP(B59,'800m.'!$E$8:$H$1000,2,0)))</f>
        <v/>
      </c>
      <c r="R59" s="524" t="str">
        <f>IF(ISERROR(VLOOKUP(B59,'800m.'!$E$8:$G$1000,3,0)),"",(VLOOKUP(B59,'800m.'!$E$8:$G$1000,3,0)))</f>
        <v/>
      </c>
      <c r="S59" s="525" t="str">
        <f>IF(ISERROR(VLOOKUP(B59,Üçadım!$F$8:$N$1000,9,0)),"",(VLOOKUP(B59,Üçadım!$F$8:$N$1000,9,0)))</f>
        <v/>
      </c>
      <c r="T59" s="526" t="str">
        <f>IF(ISERROR(VLOOKUP(B59,Üçadım!$F$8:$O$1000,10,0)),"",(VLOOKUP(B59,Üçadım!$F$8:$O$1000,10,0)))</f>
        <v/>
      </c>
      <c r="U59" s="520" t="str">
        <f>IF(ISERROR(VLOOKUP(B59,#REF!,2,0)),"",(VLOOKUP(B59,#REF!,2,0)))</f>
        <v/>
      </c>
      <c r="V59" s="521" t="str">
        <f>IF(ISERROR(VLOOKUP(B59,#REF!,3,0)),"",(VLOOKUP(B59,#REF!,3,0)))</f>
        <v/>
      </c>
      <c r="W59" s="348" t="str">
        <f>IFERROR(VLOOKUP(B59,'Genel Puan Tablosu'!B30:W54,22,0)," ")</f>
        <v xml:space="preserve"> </v>
      </c>
      <c r="X59" s="537" t="str">
        <f t="shared" si="3"/>
        <v/>
      </c>
      <c r="Y59" s="349">
        <f t="shared" si="4"/>
        <v>0</v>
      </c>
    </row>
    <row r="60" spans="1:25" ht="34.5" hidden="1" customHeight="1" x14ac:dyDescent="0.2">
      <c r="A60" s="202"/>
      <c r="B60" s="206"/>
      <c r="C60" s="203" t="str">
        <f>IF(ISERROR(VLOOKUP(B60,'200m.'!$E$8:$F$1000,2,0)),"",(VLOOKUP(B60,'200m.'!$E$8:$H$1000,2,0)))</f>
        <v/>
      </c>
      <c r="D60" s="344" t="str">
        <f>IF(ISERROR(VLOOKUP(B60,'200m.'!$E$8:$G$1000,3,0)),"",(VLOOKUP(B60,'200m.'!$E$8:$G$1000,3,0)))</f>
        <v/>
      </c>
      <c r="E60" s="204" t="str">
        <f>IF(ISERROR(VLOOKUP(B60,'3000m.Eng'!$E$8:$F$1016,2,0)),"",(VLOOKUP(B60,'3000m.Eng'!$E$8:$H$1016,2,0)))</f>
        <v/>
      </c>
      <c r="F60" s="345" t="str">
        <f>IF(ISERROR(VLOOKUP(B60,'3000m.Eng'!$E$8:$G$1016,3,0)),"",(VLOOKUP(B60,'3000m.Eng'!$E$8:$G$1016,3,0)))</f>
        <v/>
      </c>
      <c r="G60" s="523" t="str">
        <f>IF(ISERROR(VLOOKUP(B60,'400m.Eng'!$E$8:$F$1000,2,0)),"",(VLOOKUP(B60,'400m.Eng'!$E$8:$H$1000,2,0)))</f>
        <v/>
      </c>
      <c r="H60" s="524" t="str">
        <f>IF(ISERROR(VLOOKUP(B60,'400m.Eng'!$E$8:$G$1000,3,0)),"",(VLOOKUP(B60,'400m.Eng'!$E$8:$G$1000,3,0)))</f>
        <v/>
      </c>
      <c r="I60" s="523" t="str">
        <f>IF(ISERROR(VLOOKUP(B60,'3000m.'!$E$8:$F$1000,2,0)),"",(VLOOKUP(B60,'3000m.'!$E$8:$H$1000,2,0)))</f>
        <v/>
      </c>
      <c r="J60" s="524" t="str">
        <f>IF(ISERROR(VLOOKUP(B60,'3000m.'!$E$8:$G$1000,3,0)),"",(VLOOKUP(B60,'3000m.'!$E$8:$G$1000,3,0)))</f>
        <v/>
      </c>
      <c r="K60" s="525" t="str">
        <f>IF(ISERROR(VLOOKUP(B60,Sırık!$F$8:$AS$1000,40,0)),"",(VLOOKUP(B60,Sırık!$F$8:$AS$1000,40,0)))</f>
        <v/>
      </c>
      <c r="L60" s="526" t="str">
        <f>IF(ISERROR(VLOOKUP(B60,Sırık!$F$8:$AT$1000,41,0)),"",(VLOOKUP(B60,Sırık!$F$8:$AT$1000,41,0)))</f>
        <v/>
      </c>
      <c r="M60" s="522" t="str">
        <f>IF(ISERROR(VLOOKUP(B60,Disk!$F$8:$N$1000,9,0)),"",(VLOOKUP(B60,Disk!$F$8:$N$1000,9,0)))</f>
        <v/>
      </c>
      <c r="N60" s="524" t="str">
        <f>IF(ISERROR(VLOOKUP(B60,Disk!$F$8:$O$1000,10,0)),"",(VLOOKUP(B60,Disk!$F$8:$O$1000,10,0)))</f>
        <v/>
      </c>
      <c r="O60" s="527" t="str">
        <f>IF(ISERROR(VLOOKUP(B60,Cirit!$F$8:$N$1000,9,0)),"",(VLOOKUP(B60,Cirit!$F$8:$N$1000,9,0)))</f>
        <v/>
      </c>
      <c r="P60" s="528" t="str">
        <f>IF(ISERROR(VLOOKUP(B60,Cirit!$F$8:$O$1000,10,0)),"",(VLOOKUP(B60,Cirit!$F$8:$O$1000,10,0)))</f>
        <v/>
      </c>
      <c r="Q60" s="523" t="str">
        <f>IF(ISERROR(VLOOKUP(B60,'800m.'!$E$8:$F$1000,2,0)),"",(VLOOKUP(B60,'800m.'!$E$8:$H$1000,2,0)))</f>
        <v/>
      </c>
      <c r="R60" s="524" t="str">
        <f>IF(ISERROR(VLOOKUP(B60,'800m.'!$E$8:$G$1000,3,0)),"",(VLOOKUP(B60,'800m.'!$E$8:$G$1000,3,0)))</f>
        <v/>
      </c>
      <c r="S60" s="525" t="str">
        <f>IF(ISERROR(VLOOKUP(B60,Üçadım!$F$8:$N$1000,9,0)),"",(VLOOKUP(B60,Üçadım!$F$8:$N$1000,9,0)))</f>
        <v/>
      </c>
      <c r="T60" s="526" t="str">
        <f>IF(ISERROR(VLOOKUP(B60,Üçadım!$F$8:$O$1000,10,0)),"",(VLOOKUP(B60,Üçadım!$F$8:$O$1000,10,0)))</f>
        <v/>
      </c>
      <c r="U60" s="520" t="str">
        <f>IF(ISERROR(VLOOKUP(B60,#REF!,2,0)),"",(VLOOKUP(B60,#REF!,2,0)))</f>
        <v/>
      </c>
      <c r="V60" s="521" t="str">
        <f>IF(ISERROR(VLOOKUP(B60,#REF!,3,0)),"",(VLOOKUP(B60,#REF!,3,0)))</f>
        <v/>
      </c>
      <c r="W60" s="348" t="str">
        <f>IFERROR(VLOOKUP(B60,'Genel Puan Tablosu'!B31:W55,22,0)," ")</f>
        <v xml:space="preserve"> </v>
      </c>
      <c r="X60" s="537" t="str">
        <f t="shared" si="3"/>
        <v/>
      </c>
      <c r="Y60" s="349">
        <f t="shared" si="4"/>
        <v>0</v>
      </c>
    </row>
    <row r="61" spans="1:25" ht="34.5" hidden="1" customHeight="1" x14ac:dyDescent="0.2">
      <c r="A61" s="202"/>
      <c r="B61" s="206"/>
      <c r="C61" s="203" t="str">
        <f>IF(ISERROR(VLOOKUP(B61,'200m.'!$E$8:$F$1000,2,0)),"",(VLOOKUP(B61,'200m.'!$E$8:$H$1000,2,0)))</f>
        <v/>
      </c>
      <c r="D61" s="344" t="str">
        <f>IF(ISERROR(VLOOKUP(B61,'200m.'!$E$8:$G$1000,3,0)),"",(VLOOKUP(B61,'200m.'!$E$8:$G$1000,3,0)))</f>
        <v/>
      </c>
      <c r="E61" s="204" t="str">
        <f>IF(ISERROR(VLOOKUP(B61,'3000m.Eng'!$E$8:$F$1016,2,0)),"",(VLOOKUP(B61,'3000m.Eng'!$E$8:$H$1016,2,0)))</f>
        <v/>
      </c>
      <c r="F61" s="345" t="str">
        <f>IF(ISERROR(VLOOKUP(B61,'3000m.Eng'!$E$8:$G$1016,3,0)),"",(VLOOKUP(B61,'3000m.Eng'!$E$8:$G$1016,3,0)))</f>
        <v/>
      </c>
      <c r="G61" s="523" t="str">
        <f>IF(ISERROR(VLOOKUP(B61,'400m.Eng'!$E$8:$F$1000,2,0)),"",(VLOOKUP(B61,'400m.Eng'!$E$8:$H$1000,2,0)))</f>
        <v/>
      </c>
      <c r="H61" s="524" t="str">
        <f>IF(ISERROR(VLOOKUP(B61,'400m.Eng'!$E$8:$G$1000,3,0)),"",(VLOOKUP(B61,'400m.Eng'!$E$8:$G$1000,3,0)))</f>
        <v/>
      </c>
      <c r="I61" s="523" t="str">
        <f>IF(ISERROR(VLOOKUP(B61,'3000m.'!$E$8:$F$1000,2,0)),"",(VLOOKUP(B61,'3000m.'!$E$8:$H$1000,2,0)))</f>
        <v/>
      </c>
      <c r="J61" s="524" t="str">
        <f>IF(ISERROR(VLOOKUP(B61,'3000m.'!$E$8:$G$1000,3,0)),"",(VLOOKUP(B61,'3000m.'!$E$8:$G$1000,3,0)))</f>
        <v/>
      </c>
      <c r="K61" s="525" t="str">
        <f>IF(ISERROR(VLOOKUP(B61,Sırık!$F$8:$AS$1000,40,0)),"",(VLOOKUP(B61,Sırık!$F$8:$AS$1000,40,0)))</f>
        <v/>
      </c>
      <c r="L61" s="526" t="str">
        <f>IF(ISERROR(VLOOKUP(B61,Sırık!$F$8:$AT$1000,41,0)),"",(VLOOKUP(B61,Sırık!$F$8:$AT$1000,41,0)))</f>
        <v/>
      </c>
      <c r="M61" s="522" t="str">
        <f>IF(ISERROR(VLOOKUP(B61,Disk!$F$8:$N$1000,9,0)),"",(VLOOKUP(B61,Disk!$F$8:$N$1000,9,0)))</f>
        <v/>
      </c>
      <c r="N61" s="524" t="str">
        <f>IF(ISERROR(VLOOKUP(B61,Disk!$F$8:$O$1000,10,0)),"",(VLOOKUP(B61,Disk!$F$8:$O$1000,10,0)))</f>
        <v/>
      </c>
      <c r="O61" s="527" t="str">
        <f>IF(ISERROR(VLOOKUP(B61,Cirit!$F$8:$N$1000,9,0)),"",(VLOOKUP(B61,Cirit!$F$8:$N$1000,9,0)))</f>
        <v/>
      </c>
      <c r="P61" s="528" t="str">
        <f>IF(ISERROR(VLOOKUP(B61,Cirit!$F$8:$O$1000,10,0)),"",(VLOOKUP(B61,Cirit!$F$8:$O$1000,10,0)))</f>
        <v/>
      </c>
      <c r="Q61" s="523" t="str">
        <f>IF(ISERROR(VLOOKUP(B61,'800m.'!$E$8:$F$1000,2,0)),"",(VLOOKUP(B61,'800m.'!$E$8:$H$1000,2,0)))</f>
        <v/>
      </c>
      <c r="R61" s="524" t="str">
        <f>IF(ISERROR(VLOOKUP(B61,'800m.'!$E$8:$G$1000,3,0)),"",(VLOOKUP(B61,'800m.'!$E$8:$G$1000,3,0)))</f>
        <v/>
      </c>
      <c r="S61" s="525" t="str">
        <f>IF(ISERROR(VLOOKUP(B61,Üçadım!$F$8:$N$1000,9,0)),"",(VLOOKUP(B61,Üçadım!$F$8:$N$1000,9,0)))</f>
        <v/>
      </c>
      <c r="T61" s="526" t="str">
        <f>IF(ISERROR(VLOOKUP(B61,Üçadım!$F$8:$O$1000,10,0)),"",(VLOOKUP(B61,Üçadım!$F$8:$O$1000,10,0)))</f>
        <v/>
      </c>
      <c r="U61" s="520" t="str">
        <f>IF(ISERROR(VLOOKUP(B61,#REF!,2,0)),"",(VLOOKUP(B61,#REF!,2,0)))</f>
        <v/>
      </c>
      <c r="V61" s="521" t="str">
        <f>IF(ISERROR(VLOOKUP(B61,#REF!,3,0)),"",(VLOOKUP(B61,#REF!,3,0)))</f>
        <v/>
      </c>
      <c r="W61" s="348" t="str">
        <f>IFERROR(VLOOKUP(B61,'Genel Puan Tablosu'!B32:W56,22,0)," ")</f>
        <v xml:space="preserve"> </v>
      </c>
      <c r="X61" s="537" t="str">
        <f t="shared" si="3"/>
        <v/>
      </c>
      <c r="Y61" s="349">
        <f t="shared" si="4"/>
        <v>0</v>
      </c>
    </row>
    <row r="62" spans="1:25" ht="24" customHeight="1" x14ac:dyDescent="0.2"/>
    <row r="63" spans="1:25" ht="24" customHeight="1" x14ac:dyDescent="0.2"/>
    <row r="64" spans="1:25" ht="24" customHeight="1" x14ac:dyDescent="0.2"/>
    <row r="65" ht="24" customHeight="1" x14ac:dyDescent="0.2"/>
    <row r="66" ht="22.5" customHeight="1" x14ac:dyDescent="0.2"/>
    <row r="69" ht="50.25" customHeight="1" x14ac:dyDescent="0.2"/>
    <row r="70" ht="50.25" customHeight="1" x14ac:dyDescent="0.2"/>
    <row r="71" ht="50.25" customHeight="1" x14ac:dyDescent="0.2"/>
    <row r="72" ht="50.25" customHeight="1" x14ac:dyDescent="0.2"/>
    <row r="73" ht="50.25" customHeight="1" x14ac:dyDescent="0.2"/>
    <row r="74" ht="50.25" customHeight="1" x14ac:dyDescent="0.2"/>
    <row r="75" ht="50.25" customHeight="1" x14ac:dyDescent="0.2"/>
    <row r="76" ht="50.25" customHeight="1" x14ac:dyDescent="0.2"/>
    <row r="79" ht="61.5" customHeight="1" x14ac:dyDescent="0.2"/>
    <row r="80" ht="61.5" customHeight="1" x14ac:dyDescent="0.2"/>
    <row r="81" ht="61.5" customHeight="1" x14ac:dyDescent="0.2"/>
    <row r="82" ht="61.5" customHeight="1" x14ac:dyDescent="0.2"/>
    <row r="83" ht="61.5" customHeight="1" x14ac:dyDescent="0.2"/>
    <row r="84" ht="61.5" customHeight="1" x14ac:dyDescent="0.2"/>
    <row r="85" ht="61.5" customHeight="1" x14ac:dyDescent="0.2"/>
    <row r="86" ht="61.5" customHeight="1" x14ac:dyDescent="0.2"/>
  </sheetData>
  <sortState ref="B37:Y44">
    <sortCondition descending="1" ref="Y37:Y44"/>
  </sortState>
  <mergeCells count="37">
    <mergeCell ref="W4:AA4"/>
    <mergeCell ref="A3:V3"/>
    <mergeCell ref="A4:V4"/>
    <mergeCell ref="T5:W5"/>
    <mergeCell ref="B6:B7"/>
    <mergeCell ref="E6:F6"/>
    <mergeCell ref="G6:H6"/>
    <mergeCell ref="I6:J6"/>
    <mergeCell ref="Q6:R6"/>
    <mergeCell ref="C1:Q1"/>
    <mergeCell ref="A33:Y33"/>
    <mergeCell ref="C6:D6"/>
    <mergeCell ref="C35:D35"/>
    <mergeCell ref="K6:L6"/>
    <mergeCell ref="O6:P6"/>
    <mergeCell ref="M6:N6"/>
    <mergeCell ref="E35:F35"/>
    <mergeCell ref="A6:A7"/>
    <mergeCell ref="S6:T6"/>
    <mergeCell ref="U6:V6"/>
    <mergeCell ref="W6:W7"/>
    <mergeCell ref="X35:X36"/>
    <mergeCell ref="Y35:Y36"/>
    <mergeCell ref="A2:W2"/>
    <mergeCell ref="W3:AA3"/>
    <mergeCell ref="Z43:AJ43"/>
    <mergeCell ref="B35:B36"/>
    <mergeCell ref="K35:L35"/>
    <mergeCell ref="M35:N35"/>
    <mergeCell ref="A34:Y34"/>
    <mergeCell ref="O35:P35"/>
    <mergeCell ref="Q35:R35"/>
    <mergeCell ref="S35:T35"/>
    <mergeCell ref="U35:V35"/>
    <mergeCell ref="W35:W36"/>
    <mergeCell ref="I35:J35"/>
    <mergeCell ref="G35:H35"/>
  </mergeCells>
  <hyperlinks>
    <hyperlink ref="A3:S3" location="'YARIŞMA PROGRAMI'!A1" display="GENEL PUAN TABLOSU"/>
    <hyperlink ref="A33:S33" location="'YARIŞMA PROGRAMI'!A1" display="GENEL PUAN TABLOSU"/>
  </hyperlinks>
  <printOptions horizontalCentered="1"/>
  <pageMargins left="0.31496062992125984" right="0.31496062992125984" top="0.35433070866141736" bottom="0.55118110236220474" header="0.31496062992125984" footer="0.31496062992125984"/>
  <pageSetup paperSize="9" scale="36" fitToHeight="0" orientation="landscape" r:id="rId1"/>
  <rowBreaks count="1" manualBreakCount="1">
    <brk id="15"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0000"/>
    <pageSetUpPr fitToPage="1"/>
  </sheetPr>
  <dimension ref="A1:O476"/>
  <sheetViews>
    <sheetView view="pageBreakPreview" zoomScale="98" zoomScaleSheetLayoutView="98" workbookViewId="0">
      <pane ySplit="3" topLeftCell="A4" activePane="bottomLeft" state="frozen"/>
      <selection pane="bottomLeft" activeCell="G10" sqref="G10"/>
    </sheetView>
  </sheetViews>
  <sheetFormatPr defaultColWidth="6.140625" defaultRowHeight="15.75" x14ac:dyDescent="0.25"/>
  <cols>
    <col min="1" max="1" width="6.140625" style="127" customWidth="1"/>
    <col min="2" max="2" width="16" style="193" customWidth="1"/>
    <col min="3" max="3" width="8.7109375" style="176" customWidth="1"/>
    <col min="4" max="4" width="11" style="129" bestFit="1" customWidth="1"/>
    <col min="5" max="5" width="11.7109375" style="127" customWidth="1"/>
    <col min="6" max="6" width="24.85546875" style="124" customWidth="1"/>
    <col min="7" max="7" width="41" style="194" bestFit="1" customWidth="1"/>
    <col min="8" max="8" width="12.42578125" style="175" customWidth="1"/>
    <col min="9" max="9" width="9.5703125" style="130" customWidth="1"/>
    <col min="10" max="11" width="8.5703125" style="131" customWidth="1"/>
    <col min="12" max="12" width="10.85546875" style="129" customWidth="1"/>
    <col min="13" max="16384" width="6.140625" style="124"/>
  </cols>
  <sheetData>
    <row r="1" spans="1:15" ht="18.75" customHeight="1" x14ac:dyDescent="0.25">
      <c r="A1" s="1075" t="str">
        <f>'YARIŞMA BİLGİLERİ'!F19</f>
        <v>Kulüpler Arası Atletizm Süper lig 1. Kademe Yarışmaları</v>
      </c>
      <c r="B1" s="1075"/>
      <c r="C1" s="1075"/>
      <c r="D1" s="1075"/>
      <c r="E1" s="1075"/>
      <c r="F1" s="1076"/>
      <c r="G1" s="1076"/>
      <c r="H1" s="1076"/>
      <c r="I1" s="1076"/>
      <c r="J1" s="1075"/>
      <c r="K1" s="1075"/>
      <c r="L1" s="1075"/>
    </row>
    <row r="2" spans="1:15" ht="18" customHeight="1" x14ac:dyDescent="0.25">
      <c r="A2" s="1077" t="str">
        <f>'YARIŞMA BİLGİLERİ'!F21</f>
        <v>Erkekler</v>
      </c>
      <c r="B2" s="1077"/>
      <c r="C2" s="1077"/>
      <c r="D2" s="1077"/>
      <c r="E2" s="1077"/>
      <c r="F2" s="1077"/>
      <c r="G2" s="191" t="s">
        <v>109</v>
      </c>
      <c r="H2" s="180"/>
      <c r="I2" s="1078">
        <f ca="1">NOW()</f>
        <v>41878.554401851849</v>
      </c>
      <c r="J2" s="1078"/>
      <c r="K2" s="1078"/>
      <c r="L2" s="1078"/>
    </row>
    <row r="3" spans="1:15" s="127" customFormat="1" ht="27.75" customHeight="1" x14ac:dyDescent="0.25">
      <c r="A3" s="125" t="s">
        <v>24</v>
      </c>
      <c r="B3" s="126" t="s">
        <v>28</v>
      </c>
      <c r="C3" s="126" t="s">
        <v>99</v>
      </c>
      <c r="D3" s="126" t="s">
        <v>133</v>
      </c>
      <c r="E3" s="125" t="s">
        <v>20</v>
      </c>
      <c r="F3" s="125" t="s">
        <v>7</v>
      </c>
      <c r="G3" s="125" t="s">
        <v>46</v>
      </c>
      <c r="H3" s="174" t="s">
        <v>164</v>
      </c>
      <c r="I3" s="171" t="s">
        <v>48</v>
      </c>
      <c r="J3" s="172" t="s">
        <v>161</v>
      </c>
      <c r="K3" s="172" t="s">
        <v>162</v>
      </c>
      <c r="L3" s="173" t="s">
        <v>163</v>
      </c>
    </row>
    <row r="4" spans="1:15" s="128" customFormat="1" ht="24" customHeight="1" x14ac:dyDescent="0.3">
      <c r="A4" s="431">
        <v>1</v>
      </c>
      <c r="B4" s="432" t="str">
        <f t="shared" ref="B4:B13" si="0">CONCATENATE(H4,"-",J4,"-",K4)</f>
        <v>100M-1-1</v>
      </c>
      <c r="C4" s="433"/>
      <c r="D4" s="433">
        <v>509</v>
      </c>
      <c r="E4" s="434">
        <v>34700</v>
      </c>
      <c r="F4" s="435" t="s">
        <v>1098</v>
      </c>
      <c r="G4" s="436" t="s">
        <v>1099</v>
      </c>
      <c r="H4" s="437" t="s">
        <v>193</v>
      </c>
      <c r="I4" s="438"/>
      <c r="J4" s="439" t="s">
        <v>941</v>
      </c>
      <c r="K4" s="439" t="s">
        <v>941</v>
      </c>
      <c r="L4" s="440">
        <v>2</v>
      </c>
      <c r="N4" s="724"/>
      <c r="O4" s="724"/>
    </row>
    <row r="5" spans="1:15" s="128" customFormat="1" ht="24" customHeight="1" x14ac:dyDescent="0.2">
      <c r="A5" s="431">
        <v>2</v>
      </c>
      <c r="B5" s="432" t="str">
        <f t="shared" si="0"/>
        <v>200M-1-1</v>
      </c>
      <c r="C5" s="433"/>
      <c r="D5" s="433">
        <v>510</v>
      </c>
      <c r="E5" s="434">
        <v>34335</v>
      </c>
      <c r="F5" s="435" t="s">
        <v>1100</v>
      </c>
      <c r="G5" s="436" t="s">
        <v>1099</v>
      </c>
      <c r="H5" s="437" t="s">
        <v>486</v>
      </c>
      <c r="I5" s="438"/>
      <c r="J5" s="439" t="s">
        <v>941</v>
      </c>
      <c r="K5" s="439" t="s">
        <v>941</v>
      </c>
      <c r="L5" s="440">
        <v>2</v>
      </c>
    </row>
    <row r="6" spans="1:15" s="128" customFormat="1" ht="24" customHeight="1" x14ac:dyDescent="0.2">
      <c r="A6" s="431">
        <v>3</v>
      </c>
      <c r="B6" s="432" t="str">
        <f t="shared" si="0"/>
        <v>400M-1-1</v>
      </c>
      <c r="C6" s="433"/>
      <c r="D6" s="433">
        <v>511</v>
      </c>
      <c r="E6" s="434">
        <v>35065</v>
      </c>
      <c r="F6" s="435" t="s">
        <v>1101</v>
      </c>
      <c r="G6" s="436" t="s">
        <v>1099</v>
      </c>
      <c r="H6" s="437" t="s">
        <v>487</v>
      </c>
      <c r="I6" s="438"/>
      <c r="J6" s="439" t="s">
        <v>941</v>
      </c>
      <c r="K6" s="439" t="s">
        <v>941</v>
      </c>
      <c r="L6" s="440">
        <v>2</v>
      </c>
    </row>
    <row r="7" spans="1:15" s="128" customFormat="1" ht="24" customHeight="1" x14ac:dyDescent="0.2">
      <c r="A7" s="431">
        <v>4</v>
      </c>
      <c r="B7" s="432" t="str">
        <f t="shared" si="0"/>
        <v>800M-1-1</v>
      </c>
      <c r="C7" s="433"/>
      <c r="D7" s="433">
        <v>512</v>
      </c>
      <c r="E7" s="434">
        <v>34335</v>
      </c>
      <c r="F7" s="435" t="s">
        <v>1102</v>
      </c>
      <c r="G7" s="436" t="s">
        <v>1099</v>
      </c>
      <c r="H7" s="437" t="s">
        <v>160</v>
      </c>
      <c r="I7" s="438"/>
      <c r="J7" s="439" t="s">
        <v>941</v>
      </c>
      <c r="K7" s="439" t="s">
        <v>941</v>
      </c>
      <c r="L7" s="440">
        <v>2</v>
      </c>
    </row>
    <row r="8" spans="1:15" s="128" customFormat="1" ht="24" customHeight="1" x14ac:dyDescent="0.2">
      <c r="A8" s="431">
        <v>5</v>
      </c>
      <c r="B8" s="432" t="str">
        <f t="shared" si="0"/>
        <v>1500M-1-1</v>
      </c>
      <c r="C8" s="433"/>
      <c r="D8" s="433">
        <v>512</v>
      </c>
      <c r="E8" s="434">
        <v>34335</v>
      </c>
      <c r="F8" s="435" t="s">
        <v>1102</v>
      </c>
      <c r="G8" s="436" t="s">
        <v>1099</v>
      </c>
      <c r="H8" s="437" t="s">
        <v>353</v>
      </c>
      <c r="I8" s="438"/>
      <c r="J8" s="439" t="s">
        <v>941</v>
      </c>
      <c r="K8" s="439" t="s">
        <v>941</v>
      </c>
      <c r="L8" s="440">
        <v>2</v>
      </c>
    </row>
    <row r="9" spans="1:15" s="128" customFormat="1" ht="24" customHeight="1" x14ac:dyDescent="0.2">
      <c r="A9" s="431">
        <v>6</v>
      </c>
      <c r="B9" s="432" t="str">
        <f t="shared" si="0"/>
        <v>3000M-1-1</v>
      </c>
      <c r="C9" s="433"/>
      <c r="D9" s="433">
        <v>513</v>
      </c>
      <c r="E9" s="434">
        <v>34335</v>
      </c>
      <c r="F9" s="435" t="s">
        <v>1103</v>
      </c>
      <c r="G9" s="436" t="s">
        <v>1099</v>
      </c>
      <c r="H9" s="437" t="s">
        <v>576</v>
      </c>
      <c r="I9" s="438"/>
      <c r="J9" s="439" t="s">
        <v>941</v>
      </c>
      <c r="K9" s="439" t="s">
        <v>941</v>
      </c>
      <c r="L9" s="440">
        <v>2</v>
      </c>
    </row>
    <row r="10" spans="1:15" s="128" customFormat="1" ht="24" customHeight="1" x14ac:dyDescent="0.2">
      <c r="A10" s="431">
        <v>7</v>
      </c>
      <c r="B10" s="432" t="str">
        <f t="shared" si="0"/>
        <v>5000M-1-1</v>
      </c>
      <c r="C10" s="433"/>
      <c r="D10" s="433">
        <v>514</v>
      </c>
      <c r="E10" s="434">
        <v>34335</v>
      </c>
      <c r="F10" s="435" t="s">
        <v>1104</v>
      </c>
      <c r="G10" s="436" t="s">
        <v>1099</v>
      </c>
      <c r="H10" s="437" t="s">
        <v>931</v>
      </c>
      <c r="I10" s="438"/>
      <c r="J10" s="439" t="s">
        <v>941</v>
      </c>
      <c r="K10" s="439" t="s">
        <v>941</v>
      </c>
      <c r="L10" s="440">
        <v>2</v>
      </c>
    </row>
    <row r="11" spans="1:15" s="128" customFormat="1" ht="24" customHeight="1" x14ac:dyDescent="0.2">
      <c r="A11" s="431">
        <v>8</v>
      </c>
      <c r="B11" s="432" t="str">
        <f t="shared" si="0"/>
        <v>110M.ENG.-1-1</v>
      </c>
      <c r="C11" s="433"/>
      <c r="D11" s="433">
        <v>515</v>
      </c>
      <c r="E11" s="434">
        <v>35065</v>
      </c>
      <c r="F11" s="435" t="s">
        <v>1105</v>
      </c>
      <c r="G11" s="436" t="s">
        <v>1099</v>
      </c>
      <c r="H11" s="437" t="s">
        <v>960</v>
      </c>
      <c r="I11" s="438"/>
      <c r="J11" s="439" t="s">
        <v>941</v>
      </c>
      <c r="K11" s="439" t="s">
        <v>941</v>
      </c>
      <c r="L11" s="440">
        <v>2</v>
      </c>
    </row>
    <row r="12" spans="1:15" s="128" customFormat="1" ht="24" customHeight="1" x14ac:dyDescent="0.2">
      <c r="A12" s="431">
        <v>9</v>
      </c>
      <c r="B12" s="432" t="str">
        <f t="shared" si="0"/>
        <v>400M.ENG.-1-1</v>
      </c>
      <c r="C12" s="433"/>
      <c r="D12" s="433">
        <v>516</v>
      </c>
      <c r="E12" s="434">
        <v>35065</v>
      </c>
      <c r="F12" s="435" t="s">
        <v>1106</v>
      </c>
      <c r="G12" s="436" t="s">
        <v>1099</v>
      </c>
      <c r="H12" s="437" t="s">
        <v>962</v>
      </c>
      <c r="I12" s="438"/>
      <c r="J12" s="439" t="s">
        <v>941</v>
      </c>
      <c r="K12" s="439" t="s">
        <v>941</v>
      </c>
      <c r="L12" s="440">
        <v>2</v>
      </c>
    </row>
    <row r="13" spans="1:15" s="128" customFormat="1" ht="24" customHeight="1" x14ac:dyDescent="0.2">
      <c r="A13" s="431">
        <v>10</v>
      </c>
      <c r="B13" s="432" t="str">
        <f t="shared" si="0"/>
        <v>3000M.ENG.-1-1</v>
      </c>
      <c r="C13" s="433"/>
      <c r="D13" s="433">
        <v>514</v>
      </c>
      <c r="E13" s="434">
        <v>34335</v>
      </c>
      <c r="F13" s="435" t="s">
        <v>1104</v>
      </c>
      <c r="G13" s="436" t="s">
        <v>1099</v>
      </c>
      <c r="H13" s="437" t="s">
        <v>964</v>
      </c>
      <c r="I13" s="438"/>
      <c r="J13" s="439" t="s">
        <v>941</v>
      </c>
      <c r="K13" s="439" t="s">
        <v>941</v>
      </c>
      <c r="L13" s="440">
        <v>2</v>
      </c>
    </row>
    <row r="14" spans="1:15" s="128" customFormat="1" ht="24" customHeight="1" x14ac:dyDescent="0.2">
      <c r="A14" s="431">
        <v>11</v>
      </c>
      <c r="B14" s="432" t="str">
        <f t="shared" ref="B14:B21" si="1">CONCATENATE(H14,"-",L14)</f>
        <v>UZUN-2</v>
      </c>
      <c r="C14" s="433"/>
      <c r="D14" s="433">
        <v>517</v>
      </c>
      <c r="E14" s="434">
        <v>35065</v>
      </c>
      <c r="F14" s="435" t="s">
        <v>1107</v>
      </c>
      <c r="G14" s="436" t="s">
        <v>1099</v>
      </c>
      <c r="H14" s="437" t="s">
        <v>73</v>
      </c>
      <c r="I14" s="438"/>
      <c r="J14" s="439" t="s">
        <v>941</v>
      </c>
      <c r="K14" s="439" t="s">
        <v>941</v>
      </c>
      <c r="L14" s="440">
        <v>2</v>
      </c>
    </row>
    <row r="15" spans="1:15" s="128" customFormat="1" ht="24" customHeight="1" x14ac:dyDescent="0.2">
      <c r="A15" s="431">
        <v>12</v>
      </c>
      <c r="B15" s="432" t="str">
        <f t="shared" si="1"/>
        <v>ÜÇADIM-2</v>
      </c>
      <c r="C15" s="433"/>
      <c r="D15" s="433">
        <v>517</v>
      </c>
      <c r="E15" s="434">
        <v>35065</v>
      </c>
      <c r="F15" s="435" t="s">
        <v>1107</v>
      </c>
      <c r="G15" s="436" t="s">
        <v>1099</v>
      </c>
      <c r="H15" s="437" t="s">
        <v>489</v>
      </c>
      <c r="I15" s="438"/>
      <c r="J15" s="439" t="s">
        <v>941</v>
      </c>
      <c r="K15" s="439" t="s">
        <v>941</v>
      </c>
      <c r="L15" s="440">
        <v>2</v>
      </c>
    </row>
    <row r="16" spans="1:15" s="128" customFormat="1" ht="24" customHeight="1" x14ac:dyDescent="0.2">
      <c r="A16" s="431">
        <v>13</v>
      </c>
      <c r="B16" s="432" t="str">
        <f t="shared" si="1"/>
        <v>YÜKSEK-2</v>
      </c>
      <c r="C16" s="433"/>
      <c r="D16" s="433">
        <v>518</v>
      </c>
      <c r="E16" s="434">
        <v>35065</v>
      </c>
      <c r="F16" s="435" t="s">
        <v>1108</v>
      </c>
      <c r="G16" s="436" t="s">
        <v>1099</v>
      </c>
      <c r="H16" s="437" t="s">
        <v>74</v>
      </c>
      <c r="I16" s="438"/>
      <c r="J16" s="439" t="s">
        <v>941</v>
      </c>
      <c r="K16" s="439" t="s">
        <v>941</v>
      </c>
      <c r="L16" s="440">
        <v>2</v>
      </c>
    </row>
    <row r="17" spans="1:12" s="128" customFormat="1" ht="24" customHeight="1" x14ac:dyDescent="0.2">
      <c r="A17" s="431">
        <v>14</v>
      </c>
      <c r="B17" s="432" t="str">
        <f t="shared" si="1"/>
        <v>SIRIK-2</v>
      </c>
      <c r="C17" s="433"/>
      <c r="D17" s="433">
        <v>519</v>
      </c>
      <c r="E17" s="434">
        <v>34700</v>
      </c>
      <c r="F17" s="435" t="s">
        <v>1109</v>
      </c>
      <c r="G17" s="436" t="s">
        <v>1099</v>
      </c>
      <c r="H17" s="437" t="s">
        <v>490</v>
      </c>
      <c r="I17" s="438"/>
      <c r="J17" s="439" t="s">
        <v>941</v>
      </c>
      <c r="K17" s="439" t="s">
        <v>941</v>
      </c>
      <c r="L17" s="440">
        <v>2</v>
      </c>
    </row>
    <row r="18" spans="1:12" s="128" customFormat="1" ht="24" customHeight="1" x14ac:dyDescent="0.2">
      <c r="A18" s="431">
        <v>15</v>
      </c>
      <c r="B18" s="432" t="str">
        <f t="shared" si="1"/>
        <v>DiSK-2</v>
      </c>
      <c r="C18" s="433"/>
      <c r="D18" s="433">
        <v>520</v>
      </c>
      <c r="E18" s="434">
        <v>34700</v>
      </c>
      <c r="F18" s="435" t="s">
        <v>1110</v>
      </c>
      <c r="G18" s="436" t="s">
        <v>1099</v>
      </c>
      <c r="H18" s="437" t="s">
        <v>969</v>
      </c>
      <c r="I18" s="438"/>
      <c r="J18" s="439" t="s">
        <v>941</v>
      </c>
      <c r="K18" s="439" t="s">
        <v>941</v>
      </c>
      <c r="L18" s="440">
        <v>2</v>
      </c>
    </row>
    <row r="19" spans="1:12" s="128" customFormat="1" ht="32.25" customHeight="1" x14ac:dyDescent="0.2">
      <c r="A19" s="431">
        <v>16</v>
      </c>
      <c r="B19" s="432" t="str">
        <f t="shared" si="1"/>
        <v>CİRİT-2</v>
      </c>
      <c r="C19" s="433"/>
      <c r="D19" s="433">
        <v>521</v>
      </c>
      <c r="E19" s="434">
        <v>35065</v>
      </c>
      <c r="F19" s="435" t="s">
        <v>1111</v>
      </c>
      <c r="G19" s="436" t="s">
        <v>1099</v>
      </c>
      <c r="H19" s="437" t="s">
        <v>357</v>
      </c>
      <c r="I19" s="438"/>
      <c r="J19" s="439" t="s">
        <v>941</v>
      </c>
      <c r="K19" s="439" t="s">
        <v>941</v>
      </c>
      <c r="L19" s="440">
        <v>2</v>
      </c>
    </row>
    <row r="20" spans="1:12" s="214" customFormat="1" ht="30.75" customHeight="1" x14ac:dyDescent="0.2">
      <c r="A20" s="431">
        <v>17</v>
      </c>
      <c r="B20" s="432" t="str">
        <f t="shared" si="1"/>
        <v>GÜLLE-2</v>
      </c>
      <c r="C20" s="433"/>
      <c r="D20" s="433">
        <v>520</v>
      </c>
      <c r="E20" s="434">
        <v>34700</v>
      </c>
      <c r="F20" s="435" t="s">
        <v>1110</v>
      </c>
      <c r="G20" s="436" t="s">
        <v>1099</v>
      </c>
      <c r="H20" s="437" t="s">
        <v>355</v>
      </c>
      <c r="I20" s="438"/>
      <c r="J20" s="439" t="s">
        <v>941</v>
      </c>
      <c r="K20" s="439" t="s">
        <v>941</v>
      </c>
      <c r="L20" s="440">
        <v>2</v>
      </c>
    </row>
    <row r="21" spans="1:12" s="214" customFormat="1" ht="30.75" customHeight="1" thickBot="1" x14ac:dyDescent="0.25">
      <c r="A21" s="465">
        <v>18</v>
      </c>
      <c r="B21" s="466" t="str">
        <f t="shared" si="1"/>
        <v>ÇEKİÇ-2</v>
      </c>
      <c r="C21" s="467"/>
      <c r="D21" s="433">
        <v>522</v>
      </c>
      <c r="E21" s="468">
        <v>34335</v>
      </c>
      <c r="F21" s="469" t="s">
        <v>1112</v>
      </c>
      <c r="G21" s="470" t="s">
        <v>1099</v>
      </c>
      <c r="H21" s="471" t="s">
        <v>932</v>
      </c>
      <c r="I21" s="472"/>
      <c r="J21" s="473" t="s">
        <v>941</v>
      </c>
      <c r="K21" s="473" t="s">
        <v>941</v>
      </c>
      <c r="L21" s="474">
        <v>2</v>
      </c>
    </row>
    <row r="22" spans="1:12" s="214" customFormat="1" ht="30.75" customHeight="1" x14ac:dyDescent="0.2">
      <c r="A22" s="475">
        <v>19</v>
      </c>
      <c r="B22" s="476" t="str">
        <f t="shared" ref="B22:B44" si="2">CONCATENATE(H22,"-",J22,"-",K22)</f>
        <v>4X100M-1-1</v>
      </c>
      <c r="C22" s="477"/>
      <c r="D22" s="433">
        <v>510</v>
      </c>
      <c r="E22" s="780" t="s">
        <v>1264</v>
      </c>
      <c r="F22" s="479" t="s">
        <v>1100</v>
      </c>
      <c r="G22" s="480" t="s">
        <v>1099</v>
      </c>
      <c r="H22" s="480" t="s">
        <v>933</v>
      </c>
      <c r="I22" s="481"/>
      <c r="J22" s="482" t="s">
        <v>941</v>
      </c>
      <c r="K22" s="482" t="s">
        <v>941</v>
      </c>
      <c r="L22" s="483">
        <v>2</v>
      </c>
    </row>
    <row r="23" spans="1:12" s="214" customFormat="1" ht="30.75" customHeight="1" x14ac:dyDescent="0.2">
      <c r="A23" s="431">
        <v>20</v>
      </c>
      <c r="B23" s="432" t="str">
        <f t="shared" si="2"/>
        <v>4X100M-1-1</v>
      </c>
      <c r="C23" s="433"/>
      <c r="D23" s="433">
        <v>523</v>
      </c>
      <c r="E23" s="788" t="s">
        <v>1367</v>
      </c>
      <c r="F23" s="435" t="s">
        <v>1113</v>
      </c>
      <c r="G23" s="436" t="s">
        <v>1099</v>
      </c>
      <c r="H23" s="436" t="s">
        <v>933</v>
      </c>
      <c r="I23" s="438"/>
      <c r="J23" s="439" t="s">
        <v>941</v>
      </c>
      <c r="K23" s="439" t="s">
        <v>941</v>
      </c>
      <c r="L23" s="440">
        <v>2</v>
      </c>
    </row>
    <row r="24" spans="1:12" s="214" customFormat="1" ht="30.75" customHeight="1" x14ac:dyDescent="0.2">
      <c r="A24" s="431">
        <v>21</v>
      </c>
      <c r="B24" s="432" t="str">
        <f t="shared" si="2"/>
        <v>4X100M-1-1</v>
      </c>
      <c r="C24" s="433"/>
      <c r="D24" s="433">
        <v>509</v>
      </c>
      <c r="E24" s="788" t="s">
        <v>1265</v>
      </c>
      <c r="F24" s="435" t="s">
        <v>1098</v>
      </c>
      <c r="G24" s="436" t="s">
        <v>1099</v>
      </c>
      <c r="H24" s="436" t="s">
        <v>933</v>
      </c>
      <c r="I24" s="438"/>
      <c r="J24" s="439" t="s">
        <v>941</v>
      </c>
      <c r="K24" s="439" t="s">
        <v>941</v>
      </c>
      <c r="L24" s="440">
        <v>2</v>
      </c>
    </row>
    <row r="25" spans="1:12" s="214" customFormat="1" ht="30.75" customHeight="1" x14ac:dyDescent="0.2">
      <c r="A25" s="431">
        <v>22</v>
      </c>
      <c r="B25" s="432" t="str">
        <f t="shared" si="2"/>
        <v>4X100M-1-1</v>
      </c>
      <c r="C25" s="433"/>
      <c r="D25" s="433">
        <v>524</v>
      </c>
      <c r="E25" s="788" t="s">
        <v>1368</v>
      </c>
      <c r="F25" s="435" t="s">
        <v>1114</v>
      </c>
      <c r="G25" s="436" t="s">
        <v>1099</v>
      </c>
      <c r="H25" s="436" t="s">
        <v>933</v>
      </c>
      <c r="I25" s="438"/>
      <c r="J25" s="439" t="s">
        <v>941</v>
      </c>
      <c r="K25" s="439" t="s">
        <v>941</v>
      </c>
      <c r="L25" s="440">
        <v>2</v>
      </c>
    </row>
    <row r="26" spans="1:12" s="214" customFormat="1" ht="30.75" customHeight="1" x14ac:dyDescent="0.2">
      <c r="A26" s="431">
        <v>23</v>
      </c>
      <c r="B26" s="432" t="str">
        <f t="shared" si="2"/>
        <v>4X100M-1-1</v>
      </c>
      <c r="C26" s="433"/>
      <c r="D26" s="433">
        <v>515</v>
      </c>
      <c r="E26" s="788" t="s">
        <v>1266</v>
      </c>
      <c r="F26" s="435" t="s">
        <v>1105</v>
      </c>
      <c r="G26" s="436" t="s">
        <v>1099</v>
      </c>
      <c r="H26" s="436" t="s">
        <v>933</v>
      </c>
      <c r="I26" s="438"/>
      <c r="J26" s="439" t="s">
        <v>941</v>
      </c>
      <c r="K26" s="439" t="s">
        <v>941</v>
      </c>
      <c r="L26" s="440">
        <v>2</v>
      </c>
    </row>
    <row r="27" spans="1:12" s="214" customFormat="1" ht="30.75" customHeight="1" thickBot="1" x14ac:dyDescent="0.25">
      <c r="A27" s="484">
        <v>24</v>
      </c>
      <c r="B27" s="485" t="str">
        <f t="shared" si="2"/>
        <v>4X100M-1-1</v>
      </c>
      <c r="C27" s="441"/>
      <c r="D27" s="433">
        <v>516</v>
      </c>
      <c r="E27" s="842" t="s">
        <v>1266</v>
      </c>
      <c r="F27" s="487" t="s">
        <v>1106</v>
      </c>
      <c r="G27" s="444" t="s">
        <v>1099</v>
      </c>
      <c r="H27" s="444" t="s">
        <v>933</v>
      </c>
      <c r="I27" s="442"/>
      <c r="J27" s="443" t="s">
        <v>941</v>
      </c>
      <c r="K27" s="443" t="s">
        <v>941</v>
      </c>
      <c r="L27" s="488">
        <v>2</v>
      </c>
    </row>
    <row r="28" spans="1:12" s="214" customFormat="1" ht="30.75" customHeight="1" thickBot="1" x14ac:dyDescent="0.25">
      <c r="A28" s="475">
        <v>25</v>
      </c>
      <c r="B28" s="476" t="str">
        <f t="shared" si="2"/>
        <v>4X400M-1-1</v>
      </c>
      <c r="C28" s="477"/>
      <c r="D28" s="433">
        <v>510</v>
      </c>
      <c r="E28" s="780" t="s">
        <v>1264</v>
      </c>
      <c r="F28" s="479" t="s">
        <v>1100</v>
      </c>
      <c r="G28" s="480" t="s">
        <v>1099</v>
      </c>
      <c r="H28" s="480" t="s">
        <v>934</v>
      </c>
      <c r="I28" s="481"/>
      <c r="J28" s="482" t="s">
        <v>941</v>
      </c>
      <c r="K28" s="482" t="s">
        <v>941</v>
      </c>
      <c r="L28" s="483">
        <v>2</v>
      </c>
    </row>
    <row r="29" spans="1:12" s="214" customFormat="1" ht="30.75" customHeight="1" x14ac:dyDescent="0.2">
      <c r="A29" s="431">
        <v>26</v>
      </c>
      <c r="B29" s="432" t="str">
        <f t="shared" si="2"/>
        <v>4X400M-1-1</v>
      </c>
      <c r="C29" s="433"/>
      <c r="D29" s="433">
        <v>516</v>
      </c>
      <c r="E29" s="780" t="s">
        <v>1265</v>
      </c>
      <c r="F29" s="435" t="s">
        <v>1106</v>
      </c>
      <c r="G29" s="436" t="s">
        <v>1099</v>
      </c>
      <c r="H29" s="436" t="s">
        <v>934</v>
      </c>
      <c r="I29" s="438"/>
      <c r="J29" s="439" t="s">
        <v>941</v>
      </c>
      <c r="K29" s="439" t="s">
        <v>941</v>
      </c>
      <c r="L29" s="440">
        <v>2</v>
      </c>
    </row>
    <row r="30" spans="1:12" s="214" customFormat="1" ht="30.75" customHeight="1" thickBot="1" x14ac:dyDescent="0.25">
      <c r="A30" s="431">
        <v>27</v>
      </c>
      <c r="B30" s="432" t="str">
        <f t="shared" si="2"/>
        <v>4X400M-1-1</v>
      </c>
      <c r="C30" s="433"/>
      <c r="D30" s="433">
        <v>524</v>
      </c>
      <c r="E30" s="788" t="s">
        <v>1368</v>
      </c>
      <c r="F30" s="435" t="s">
        <v>1114</v>
      </c>
      <c r="G30" s="436" t="s">
        <v>1099</v>
      </c>
      <c r="H30" s="436" t="s">
        <v>934</v>
      </c>
      <c r="I30" s="438"/>
      <c r="J30" s="439" t="s">
        <v>941</v>
      </c>
      <c r="K30" s="439" t="s">
        <v>941</v>
      </c>
      <c r="L30" s="440">
        <v>2</v>
      </c>
    </row>
    <row r="31" spans="1:12" s="214" customFormat="1" ht="30.75" customHeight="1" x14ac:dyDescent="0.2">
      <c r="A31" s="431">
        <v>28</v>
      </c>
      <c r="B31" s="432" t="str">
        <f t="shared" si="2"/>
        <v>4X400M-1-1</v>
      </c>
      <c r="C31" s="433"/>
      <c r="D31" s="433">
        <v>515</v>
      </c>
      <c r="E31" s="780" t="s">
        <v>1266</v>
      </c>
      <c r="F31" s="435" t="s">
        <v>1105</v>
      </c>
      <c r="G31" s="436" t="s">
        <v>1099</v>
      </c>
      <c r="H31" s="436" t="s">
        <v>934</v>
      </c>
      <c r="I31" s="438"/>
      <c r="J31" s="439" t="s">
        <v>941</v>
      </c>
      <c r="K31" s="439" t="s">
        <v>941</v>
      </c>
      <c r="L31" s="440">
        <v>2</v>
      </c>
    </row>
    <row r="32" spans="1:12" s="214" customFormat="1" ht="30.75" customHeight="1" x14ac:dyDescent="0.2">
      <c r="A32" s="431">
        <v>29</v>
      </c>
      <c r="B32" s="432" t="str">
        <f t="shared" si="2"/>
        <v>4X400M-1-1</v>
      </c>
      <c r="C32" s="433"/>
      <c r="D32" s="433" t="s">
        <v>1078</v>
      </c>
      <c r="E32" s="434" t="s">
        <v>1078</v>
      </c>
      <c r="F32" s="435" t="s">
        <v>1078</v>
      </c>
      <c r="G32" s="436" t="s">
        <v>1099</v>
      </c>
      <c r="H32" s="436" t="s">
        <v>934</v>
      </c>
      <c r="I32" s="438"/>
      <c r="J32" s="439" t="s">
        <v>941</v>
      </c>
      <c r="K32" s="439" t="s">
        <v>941</v>
      </c>
      <c r="L32" s="440">
        <v>2</v>
      </c>
    </row>
    <row r="33" spans="1:12" s="214" customFormat="1" ht="30.75" customHeight="1" thickBot="1" x14ac:dyDescent="0.25">
      <c r="A33" s="484">
        <v>30</v>
      </c>
      <c r="B33" s="485" t="str">
        <f t="shared" si="2"/>
        <v>4X400M-1-1</v>
      </c>
      <c r="C33" s="441"/>
      <c r="D33" s="433" t="s">
        <v>1078</v>
      </c>
      <c r="E33" s="486" t="s">
        <v>1078</v>
      </c>
      <c r="F33" s="487" t="s">
        <v>1078</v>
      </c>
      <c r="G33" s="444" t="s">
        <v>1099</v>
      </c>
      <c r="H33" s="444" t="s">
        <v>934</v>
      </c>
      <c r="I33" s="442"/>
      <c r="J33" s="443" t="s">
        <v>941</v>
      </c>
      <c r="K33" s="443" t="s">
        <v>941</v>
      </c>
      <c r="L33" s="488">
        <v>2</v>
      </c>
    </row>
    <row r="34" spans="1:12" s="214" customFormat="1" ht="30.75" customHeight="1" thickBot="1" x14ac:dyDescent="0.25">
      <c r="A34" s="775"/>
      <c r="B34" s="485" t="str">
        <f t="shared" si="2"/>
        <v>4X400M.-1-1</v>
      </c>
      <c r="C34" s="776"/>
      <c r="D34" s="647" t="str">
        <f>CONCATENATE(D28,"         ",D29,"          ",D30,"            ",D31)</f>
        <v>510         516          524            515</v>
      </c>
      <c r="E34" s="781" t="str">
        <f>CONCATENATE(E28,"         ",E29,"          ",E30,"            ",E31)</f>
        <v>01.01.1994         01.01.1995          05.01.1995            01.01.1996</v>
      </c>
      <c r="F34" s="781" t="str">
        <f>CONCATENATE(F28,"         ",F29,"          ",F30,"            ",F31)</f>
        <v>SERKAN ŞİMŞEK         HALİM AYSUN          SEDAT ÇELİK            HÜSEYİN KILIÇ</v>
      </c>
      <c r="G34" s="444" t="s">
        <v>1099</v>
      </c>
      <c r="H34" s="444" t="s">
        <v>1263</v>
      </c>
      <c r="I34" s="777"/>
      <c r="J34" s="778" t="s">
        <v>941</v>
      </c>
      <c r="K34" s="778" t="s">
        <v>941</v>
      </c>
      <c r="L34" s="488">
        <v>2</v>
      </c>
    </row>
    <row r="35" spans="1:12" s="214" customFormat="1" ht="30.75" customHeight="1" x14ac:dyDescent="0.2">
      <c r="A35" s="489">
        <v>31</v>
      </c>
      <c r="B35" s="490" t="str">
        <f t="shared" si="2"/>
        <v>100M-1-2</v>
      </c>
      <c r="C35" s="462"/>
      <c r="D35" s="462">
        <v>437</v>
      </c>
      <c r="E35" s="491">
        <v>31778</v>
      </c>
      <c r="F35" s="492" t="s">
        <v>1003</v>
      </c>
      <c r="G35" s="464" t="s">
        <v>1004</v>
      </c>
      <c r="H35" s="493" t="s">
        <v>193</v>
      </c>
      <c r="I35" s="458"/>
      <c r="J35" s="459" t="s">
        <v>941</v>
      </c>
      <c r="K35" s="459" t="s">
        <v>1060</v>
      </c>
      <c r="L35" s="460">
        <v>4</v>
      </c>
    </row>
    <row r="36" spans="1:12" s="128" customFormat="1" ht="34.5" customHeight="1" x14ac:dyDescent="0.2">
      <c r="A36" s="445">
        <v>32</v>
      </c>
      <c r="B36" s="446" t="str">
        <f t="shared" si="2"/>
        <v>200M-1-2</v>
      </c>
      <c r="C36" s="447"/>
      <c r="D36" s="447">
        <v>438</v>
      </c>
      <c r="E36" s="448">
        <v>34700</v>
      </c>
      <c r="F36" s="449" t="s">
        <v>1005</v>
      </c>
      <c r="G36" s="450" t="s">
        <v>1004</v>
      </c>
      <c r="H36" s="451" t="s">
        <v>486</v>
      </c>
      <c r="I36" s="452"/>
      <c r="J36" s="453" t="s">
        <v>941</v>
      </c>
      <c r="K36" s="453" t="s">
        <v>1060</v>
      </c>
      <c r="L36" s="454">
        <v>4</v>
      </c>
    </row>
    <row r="37" spans="1:12" s="128" customFormat="1" ht="27" customHeight="1" x14ac:dyDescent="0.2">
      <c r="A37" s="445">
        <v>33</v>
      </c>
      <c r="B37" s="446" t="str">
        <f t="shared" si="2"/>
        <v>400M-1-2</v>
      </c>
      <c r="C37" s="447"/>
      <c r="D37" s="462">
        <v>439</v>
      </c>
      <c r="E37" s="448">
        <v>33604</v>
      </c>
      <c r="F37" s="449" t="s">
        <v>1006</v>
      </c>
      <c r="G37" s="450" t="s">
        <v>1004</v>
      </c>
      <c r="H37" s="451" t="s">
        <v>487</v>
      </c>
      <c r="I37" s="452"/>
      <c r="J37" s="453" t="s">
        <v>941</v>
      </c>
      <c r="K37" s="453" t="s">
        <v>1060</v>
      </c>
      <c r="L37" s="454">
        <v>4</v>
      </c>
    </row>
    <row r="38" spans="1:12" s="128" customFormat="1" ht="27" customHeight="1" x14ac:dyDescent="0.2">
      <c r="A38" s="445">
        <v>34</v>
      </c>
      <c r="B38" s="446" t="str">
        <f t="shared" si="2"/>
        <v>800M-1-2</v>
      </c>
      <c r="C38" s="447"/>
      <c r="D38" s="447">
        <v>440</v>
      </c>
      <c r="E38" s="448">
        <v>35796</v>
      </c>
      <c r="F38" s="449" t="s">
        <v>1007</v>
      </c>
      <c r="G38" s="450" t="s">
        <v>1004</v>
      </c>
      <c r="H38" s="451" t="s">
        <v>160</v>
      </c>
      <c r="I38" s="452"/>
      <c r="J38" s="453" t="s">
        <v>941</v>
      </c>
      <c r="K38" s="453" t="s">
        <v>1060</v>
      </c>
      <c r="L38" s="454">
        <v>4</v>
      </c>
    </row>
    <row r="39" spans="1:12" s="128" customFormat="1" ht="27" customHeight="1" x14ac:dyDescent="0.2">
      <c r="A39" s="445">
        <v>35</v>
      </c>
      <c r="B39" s="446" t="str">
        <f t="shared" si="2"/>
        <v>1500M-1-2</v>
      </c>
      <c r="C39" s="447"/>
      <c r="D39" s="462">
        <v>440</v>
      </c>
      <c r="E39" s="448">
        <v>35796</v>
      </c>
      <c r="F39" s="449" t="s">
        <v>1007</v>
      </c>
      <c r="G39" s="450" t="s">
        <v>1004</v>
      </c>
      <c r="H39" s="451" t="s">
        <v>353</v>
      </c>
      <c r="I39" s="458"/>
      <c r="J39" s="459" t="s">
        <v>941</v>
      </c>
      <c r="K39" s="459" t="s">
        <v>1060</v>
      </c>
      <c r="L39" s="460">
        <v>4</v>
      </c>
    </row>
    <row r="40" spans="1:12" s="128" customFormat="1" ht="27" customHeight="1" x14ac:dyDescent="0.2">
      <c r="A40" s="445">
        <v>36</v>
      </c>
      <c r="B40" s="446" t="str">
        <f t="shared" si="2"/>
        <v>3000M-1-2</v>
      </c>
      <c r="C40" s="447"/>
      <c r="D40" s="447">
        <v>441</v>
      </c>
      <c r="E40" s="448">
        <v>34486</v>
      </c>
      <c r="F40" s="449" t="s">
        <v>1008</v>
      </c>
      <c r="G40" s="450" t="s">
        <v>1004</v>
      </c>
      <c r="H40" s="451" t="s">
        <v>576</v>
      </c>
      <c r="I40" s="452"/>
      <c r="J40" s="453" t="s">
        <v>941</v>
      </c>
      <c r="K40" s="453" t="s">
        <v>1060</v>
      </c>
      <c r="L40" s="454">
        <v>4</v>
      </c>
    </row>
    <row r="41" spans="1:12" s="128" customFormat="1" ht="27" customHeight="1" x14ac:dyDescent="0.2">
      <c r="A41" s="445">
        <v>37</v>
      </c>
      <c r="B41" s="446" t="str">
        <f t="shared" si="2"/>
        <v>5000M-1-2</v>
      </c>
      <c r="C41" s="447"/>
      <c r="D41" s="462">
        <v>441</v>
      </c>
      <c r="E41" s="448">
        <v>34486</v>
      </c>
      <c r="F41" s="449" t="s">
        <v>1008</v>
      </c>
      <c r="G41" s="450" t="s">
        <v>1004</v>
      </c>
      <c r="H41" s="451" t="s">
        <v>931</v>
      </c>
      <c r="I41" s="452"/>
      <c r="J41" s="453" t="s">
        <v>941</v>
      </c>
      <c r="K41" s="453" t="s">
        <v>1060</v>
      </c>
      <c r="L41" s="454">
        <v>4</v>
      </c>
    </row>
    <row r="42" spans="1:12" s="128" customFormat="1" ht="27" customHeight="1" x14ac:dyDescent="0.2">
      <c r="A42" s="445">
        <v>38</v>
      </c>
      <c r="B42" s="446" t="str">
        <f t="shared" si="2"/>
        <v>110M.ENG.-1-2</v>
      </c>
      <c r="C42" s="447"/>
      <c r="D42" s="447">
        <v>442</v>
      </c>
      <c r="E42" s="448">
        <v>34335</v>
      </c>
      <c r="F42" s="449" t="s">
        <v>1009</v>
      </c>
      <c r="G42" s="450" t="s">
        <v>1004</v>
      </c>
      <c r="H42" s="451" t="s">
        <v>960</v>
      </c>
      <c r="I42" s="452"/>
      <c r="J42" s="453" t="s">
        <v>941</v>
      </c>
      <c r="K42" s="453" t="s">
        <v>1060</v>
      </c>
      <c r="L42" s="454">
        <v>4</v>
      </c>
    </row>
    <row r="43" spans="1:12" s="128" customFormat="1" ht="27" customHeight="1" x14ac:dyDescent="0.2">
      <c r="A43" s="445">
        <v>39</v>
      </c>
      <c r="B43" s="446" t="str">
        <f t="shared" si="2"/>
        <v>400M.ENG.-1-2</v>
      </c>
      <c r="C43" s="447"/>
      <c r="D43" s="462">
        <v>443</v>
      </c>
      <c r="E43" s="448">
        <v>34335</v>
      </c>
      <c r="F43" s="449" t="s">
        <v>1010</v>
      </c>
      <c r="G43" s="450" t="s">
        <v>1004</v>
      </c>
      <c r="H43" s="451" t="s">
        <v>962</v>
      </c>
      <c r="I43" s="452"/>
      <c r="J43" s="453" t="s">
        <v>941</v>
      </c>
      <c r="K43" s="453" t="s">
        <v>1060</v>
      </c>
      <c r="L43" s="454">
        <v>4</v>
      </c>
    </row>
    <row r="44" spans="1:12" s="128" customFormat="1" ht="27" customHeight="1" x14ac:dyDescent="0.2">
      <c r="A44" s="445">
        <v>40</v>
      </c>
      <c r="B44" s="446" t="str">
        <f t="shared" si="2"/>
        <v>3000M.ENG.-1-2</v>
      </c>
      <c r="C44" s="447"/>
      <c r="D44" s="447">
        <v>444</v>
      </c>
      <c r="E44" s="448">
        <v>35065</v>
      </c>
      <c r="F44" s="449" t="s">
        <v>1011</v>
      </c>
      <c r="G44" s="450" t="s">
        <v>1004</v>
      </c>
      <c r="H44" s="451" t="s">
        <v>964</v>
      </c>
      <c r="I44" s="452"/>
      <c r="J44" s="453" t="s">
        <v>941</v>
      </c>
      <c r="K44" s="453" t="s">
        <v>1060</v>
      </c>
      <c r="L44" s="454">
        <v>4</v>
      </c>
    </row>
    <row r="45" spans="1:12" s="128" customFormat="1" ht="27" customHeight="1" x14ac:dyDescent="0.2">
      <c r="A45" s="445">
        <v>41</v>
      </c>
      <c r="B45" s="446" t="str">
        <f t="shared" ref="B45:B52" si="3">CONCATENATE(H45,"-",L45)</f>
        <v>UZUN-4</v>
      </c>
      <c r="C45" s="447"/>
      <c r="D45" s="462">
        <v>445</v>
      </c>
      <c r="E45" s="448">
        <v>32143</v>
      </c>
      <c r="F45" s="449" t="s">
        <v>1012</v>
      </c>
      <c r="G45" s="450" t="s">
        <v>1004</v>
      </c>
      <c r="H45" s="451" t="s">
        <v>73</v>
      </c>
      <c r="I45" s="452"/>
      <c r="J45" s="453" t="s">
        <v>941</v>
      </c>
      <c r="K45" s="453" t="s">
        <v>1060</v>
      </c>
      <c r="L45" s="454">
        <v>4</v>
      </c>
    </row>
    <row r="46" spans="1:12" s="128" customFormat="1" ht="27" customHeight="1" x14ac:dyDescent="0.2">
      <c r="A46" s="445">
        <v>42</v>
      </c>
      <c r="B46" s="446" t="str">
        <f t="shared" si="3"/>
        <v>ÜÇADIM-4</v>
      </c>
      <c r="C46" s="447"/>
      <c r="D46" s="447">
        <v>446</v>
      </c>
      <c r="E46" s="448">
        <v>35065</v>
      </c>
      <c r="F46" s="449" t="s">
        <v>1013</v>
      </c>
      <c r="G46" s="450" t="s">
        <v>1004</v>
      </c>
      <c r="H46" s="451" t="s">
        <v>489</v>
      </c>
      <c r="I46" s="452"/>
      <c r="J46" s="453" t="s">
        <v>941</v>
      </c>
      <c r="K46" s="453" t="s">
        <v>1060</v>
      </c>
      <c r="L46" s="454">
        <v>4</v>
      </c>
    </row>
    <row r="47" spans="1:12" s="128" customFormat="1" ht="27" customHeight="1" x14ac:dyDescent="0.2">
      <c r="A47" s="445">
        <v>43</v>
      </c>
      <c r="B47" s="446" t="str">
        <f t="shared" si="3"/>
        <v>YÜKSEK-4</v>
      </c>
      <c r="C47" s="447"/>
      <c r="D47" s="462">
        <v>447</v>
      </c>
      <c r="E47" s="448">
        <v>34664</v>
      </c>
      <c r="F47" s="449" t="s">
        <v>1014</v>
      </c>
      <c r="G47" s="450" t="s">
        <v>1004</v>
      </c>
      <c r="H47" s="451" t="s">
        <v>74</v>
      </c>
      <c r="I47" s="452"/>
      <c r="J47" s="453" t="s">
        <v>941</v>
      </c>
      <c r="K47" s="453" t="s">
        <v>1060</v>
      </c>
      <c r="L47" s="454">
        <v>4</v>
      </c>
    </row>
    <row r="48" spans="1:12" s="128" customFormat="1" ht="27" customHeight="1" x14ac:dyDescent="0.2">
      <c r="A48" s="445">
        <v>44</v>
      </c>
      <c r="B48" s="446" t="str">
        <f t="shared" si="3"/>
        <v>SIRIK-4</v>
      </c>
      <c r="C48" s="447"/>
      <c r="D48" s="447">
        <v>448</v>
      </c>
      <c r="E48" s="448">
        <v>28856</v>
      </c>
      <c r="F48" s="449" t="s">
        <v>1015</v>
      </c>
      <c r="G48" s="547" t="s">
        <v>1004</v>
      </c>
      <c r="H48" s="546" t="s">
        <v>490</v>
      </c>
      <c r="I48" s="452"/>
      <c r="J48" s="453" t="s">
        <v>941</v>
      </c>
      <c r="K48" s="453" t="s">
        <v>1060</v>
      </c>
      <c r="L48" s="454">
        <v>4</v>
      </c>
    </row>
    <row r="49" spans="1:12" s="128" customFormat="1" ht="27" customHeight="1" x14ac:dyDescent="0.2">
      <c r="A49" s="445">
        <v>45</v>
      </c>
      <c r="B49" s="446" t="str">
        <f t="shared" si="3"/>
        <v>DiSK-4</v>
      </c>
      <c r="C49" s="447"/>
      <c r="D49" s="462">
        <v>449</v>
      </c>
      <c r="E49" s="448">
        <v>33604</v>
      </c>
      <c r="F49" s="449" t="s">
        <v>1016</v>
      </c>
      <c r="G49" s="450" t="s">
        <v>1004</v>
      </c>
      <c r="H49" s="451" t="s">
        <v>969</v>
      </c>
      <c r="I49" s="452"/>
      <c r="J49" s="453" t="s">
        <v>941</v>
      </c>
      <c r="K49" s="453" t="s">
        <v>1060</v>
      </c>
      <c r="L49" s="454">
        <v>4</v>
      </c>
    </row>
    <row r="50" spans="1:12" s="128" customFormat="1" ht="27" customHeight="1" thickBot="1" x14ac:dyDescent="0.25">
      <c r="A50" s="445">
        <v>46</v>
      </c>
      <c r="B50" s="446" t="str">
        <f t="shared" si="3"/>
        <v>CİRİT-4</v>
      </c>
      <c r="C50" s="461"/>
      <c r="D50" s="447">
        <v>451</v>
      </c>
      <c r="E50" s="448">
        <v>35796</v>
      </c>
      <c r="F50" s="449" t="s">
        <v>1017</v>
      </c>
      <c r="G50" s="450" t="s">
        <v>1004</v>
      </c>
      <c r="H50" s="451" t="s">
        <v>357</v>
      </c>
      <c r="I50" s="452"/>
      <c r="J50" s="453" t="s">
        <v>941</v>
      </c>
      <c r="K50" s="453" t="s">
        <v>1060</v>
      </c>
      <c r="L50" s="454">
        <v>4</v>
      </c>
    </row>
    <row r="51" spans="1:12" s="128" customFormat="1" ht="27" customHeight="1" x14ac:dyDescent="0.2">
      <c r="A51" s="445">
        <v>47</v>
      </c>
      <c r="B51" s="446" t="str">
        <f t="shared" si="3"/>
        <v>GÜLLE-4</v>
      </c>
      <c r="C51" s="462"/>
      <c r="D51" s="462">
        <v>449</v>
      </c>
      <c r="E51" s="448">
        <v>33604</v>
      </c>
      <c r="F51" s="449" t="s">
        <v>1016</v>
      </c>
      <c r="G51" s="450" t="s">
        <v>1004</v>
      </c>
      <c r="H51" s="451" t="s">
        <v>355</v>
      </c>
      <c r="I51" s="452"/>
      <c r="J51" s="453" t="s">
        <v>941</v>
      </c>
      <c r="K51" s="453" t="s">
        <v>1060</v>
      </c>
      <c r="L51" s="454">
        <v>4</v>
      </c>
    </row>
    <row r="52" spans="1:12" s="128" customFormat="1" ht="30" customHeight="1" thickBot="1" x14ac:dyDescent="0.25">
      <c r="A52" s="494">
        <v>48</v>
      </c>
      <c r="B52" s="495" t="str">
        <f t="shared" si="3"/>
        <v>ÇEKİÇ-4</v>
      </c>
      <c r="C52" s="496"/>
      <c r="D52" s="447">
        <v>452</v>
      </c>
      <c r="E52" s="497">
        <v>33641</v>
      </c>
      <c r="F52" s="498" t="s">
        <v>1018</v>
      </c>
      <c r="G52" s="499" t="s">
        <v>1004</v>
      </c>
      <c r="H52" s="500" t="s">
        <v>932</v>
      </c>
      <c r="I52" s="501"/>
      <c r="J52" s="502" t="s">
        <v>941</v>
      </c>
      <c r="K52" s="502" t="s">
        <v>1060</v>
      </c>
      <c r="L52" s="503">
        <v>4</v>
      </c>
    </row>
    <row r="53" spans="1:12" s="128" customFormat="1" ht="27" customHeight="1" x14ac:dyDescent="0.2">
      <c r="A53" s="504">
        <v>1</v>
      </c>
      <c r="B53" s="505" t="str">
        <f t="shared" ref="B53:B58" si="4">CONCATENATE(H53,"-",J53,"-",K53)</f>
        <v>4X100M-1-2</v>
      </c>
      <c r="C53" s="506"/>
      <c r="D53" s="462">
        <v>445</v>
      </c>
      <c r="E53" s="507">
        <v>32143</v>
      </c>
      <c r="F53" s="508" t="s">
        <v>1012</v>
      </c>
      <c r="G53" s="509" t="s">
        <v>1004</v>
      </c>
      <c r="H53" s="509" t="s">
        <v>933</v>
      </c>
      <c r="I53" s="510"/>
      <c r="J53" s="511" t="s">
        <v>941</v>
      </c>
      <c r="K53" s="511" t="s">
        <v>1060</v>
      </c>
      <c r="L53" s="512">
        <v>4</v>
      </c>
    </row>
    <row r="54" spans="1:12" s="128" customFormat="1" ht="27" customHeight="1" x14ac:dyDescent="0.2">
      <c r="A54" s="445">
        <v>2</v>
      </c>
      <c r="B54" s="446" t="str">
        <f t="shared" si="4"/>
        <v>4X100M-1-2</v>
      </c>
      <c r="C54" s="447"/>
      <c r="D54" s="447">
        <v>442</v>
      </c>
      <c r="E54" s="448">
        <v>34335</v>
      </c>
      <c r="F54" s="449" t="s">
        <v>1009</v>
      </c>
      <c r="G54" s="450" t="s">
        <v>1004</v>
      </c>
      <c r="H54" s="450" t="s">
        <v>933</v>
      </c>
      <c r="I54" s="452"/>
      <c r="J54" s="453" t="s">
        <v>941</v>
      </c>
      <c r="K54" s="453" t="s">
        <v>1060</v>
      </c>
      <c r="L54" s="454">
        <v>4</v>
      </c>
    </row>
    <row r="55" spans="1:12" s="128" customFormat="1" ht="27" customHeight="1" x14ac:dyDescent="0.2">
      <c r="A55" s="445">
        <v>3</v>
      </c>
      <c r="B55" s="446" t="str">
        <f t="shared" si="4"/>
        <v>4X100M-1-2</v>
      </c>
      <c r="C55" s="447"/>
      <c r="D55" s="462">
        <v>439</v>
      </c>
      <c r="E55" s="448">
        <v>33604</v>
      </c>
      <c r="F55" s="449" t="s">
        <v>1006</v>
      </c>
      <c r="G55" s="450" t="s">
        <v>1004</v>
      </c>
      <c r="H55" s="450" t="s">
        <v>933</v>
      </c>
      <c r="I55" s="452"/>
      <c r="J55" s="453" t="s">
        <v>941</v>
      </c>
      <c r="K55" s="453" t="s">
        <v>1060</v>
      </c>
      <c r="L55" s="454">
        <v>4</v>
      </c>
    </row>
    <row r="56" spans="1:12" s="128" customFormat="1" ht="27" customHeight="1" x14ac:dyDescent="0.2">
      <c r="A56" s="445">
        <v>4</v>
      </c>
      <c r="B56" s="446" t="str">
        <f t="shared" si="4"/>
        <v>4X100M-1-2</v>
      </c>
      <c r="C56" s="447"/>
      <c r="D56" s="447">
        <v>437</v>
      </c>
      <c r="E56" s="448">
        <v>31778</v>
      </c>
      <c r="F56" s="449" t="s">
        <v>1003</v>
      </c>
      <c r="G56" s="450" t="s">
        <v>1004</v>
      </c>
      <c r="H56" s="450" t="s">
        <v>933</v>
      </c>
      <c r="I56" s="452"/>
      <c r="J56" s="453" t="s">
        <v>941</v>
      </c>
      <c r="K56" s="453" t="s">
        <v>1060</v>
      </c>
      <c r="L56" s="454">
        <v>4</v>
      </c>
    </row>
    <row r="57" spans="1:12" s="128" customFormat="1" ht="27" customHeight="1" x14ac:dyDescent="0.2">
      <c r="A57" s="445"/>
      <c r="B57" s="446" t="str">
        <f t="shared" si="4"/>
        <v>4X100M-1-2</v>
      </c>
      <c r="C57" s="447"/>
      <c r="D57" s="462">
        <v>438</v>
      </c>
      <c r="E57" s="448">
        <v>34700</v>
      </c>
      <c r="F57" s="449" t="s">
        <v>1005</v>
      </c>
      <c r="G57" s="450" t="s">
        <v>1004</v>
      </c>
      <c r="H57" s="450" t="s">
        <v>933</v>
      </c>
      <c r="I57" s="452"/>
      <c r="J57" s="453" t="s">
        <v>941</v>
      </c>
      <c r="K57" s="453" t="s">
        <v>1060</v>
      </c>
      <c r="L57" s="454">
        <v>4</v>
      </c>
    </row>
    <row r="58" spans="1:12" s="128" customFormat="1" ht="27" customHeight="1" thickBot="1" x14ac:dyDescent="0.25">
      <c r="A58" s="513"/>
      <c r="B58" s="514" t="str">
        <f t="shared" si="4"/>
        <v>4X100M-1-2</v>
      </c>
      <c r="C58" s="461"/>
      <c r="D58" s="447">
        <v>443</v>
      </c>
      <c r="E58" s="515">
        <v>34335</v>
      </c>
      <c r="F58" s="516" t="s">
        <v>1010</v>
      </c>
      <c r="G58" s="463" t="s">
        <v>1004</v>
      </c>
      <c r="H58" s="463" t="s">
        <v>933</v>
      </c>
      <c r="I58" s="455"/>
      <c r="J58" s="456" t="s">
        <v>941</v>
      </c>
      <c r="K58" s="456" t="s">
        <v>1060</v>
      </c>
      <c r="L58" s="457">
        <v>4</v>
      </c>
    </row>
    <row r="59" spans="1:12" s="128" customFormat="1" ht="27" customHeight="1" x14ac:dyDescent="0.2">
      <c r="A59" s="504">
        <v>55</v>
      </c>
      <c r="B59" s="505" t="str">
        <f t="shared" ref="B59:B75" si="5">CONCATENATE(H59,"-",J59,"-",K59)</f>
        <v>4X400M-1-2</v>
      </c>
      <c r="C59" s="506">
        <v>1</v>
      </c>
      <c r="D59" s="462">
        <v>442</v>
      </c>
      <c r="E59" s="783" t="s">
        <v>1264</v>
      </c>
      <c r="F59" s="508" t="s">
        <v>1009</v>
      </c>
      <c r="G59" s="509" t="s">
        <v>1004</v>
      </c>
      <c r="H59" s="509" t="s">
        <v>934</v>
      </c>
      <c r="I59" s="510"/>
      <c r="J59" s="511" t="s">
        <v>941</v>
      </c>
      <c r="K59" s="511" t="s">
        <v>1060</v>
      </c>
      <c r="L59" s="512">
        <v>4</v>
      </c>
    </row>
    <row r="60" spans="1:12" s="128" customFormat="1" ht="27" customHeight="1" x14ac:dyDescent="0.2">
      <c r="A60" s="445">
        <v>56</v>
      </c>
      <c r="B60" s="446" t="str">
        <f t="shared" si="5"/>
        <v>4X400M-1-2</v>
      </c>
      <c r="C60" s="447">
        <v>2</v>
      </c>
      <c r="D60" s="447">
        <v>508</v>
      </c>
      <c r="E60" s="784" t="s">
        <v>1267</v>
      </c>
      <c r="F60" s="449" t="s">
        <v>1195</v>
      </c>
      <c r="G60" s="450" t="s">
        <v>1004</v>
      </c>
      <c r="H60" s="450" t="s">
        <v>934</v>
      </c>
      <c r="I60" s="452"/>
      <c r="J60" s="453" t="s">
        <v>941</v>
      </c>
      <c r="K60" s="453" t="s">
        <v>1060</v>
      </c>
      <c r="L60" s="454">
        <v>4</v>
      </c>
    </row>
    <row r="61" spans="1:12" s="128" customFormat="1" ht="27" customHeight="1" x14ac:dyDescent="0.2">
      <c r="A61" s="445">
        <v>57</v>
      </c>
      <c r="B61" s="446" t="str">
        <f t="shared" si="5"/>
        <v>4X400M-1-2</v>
      </c>
      <c r="C61" s="447">
        <v>3</v>
      </c>
      <c r="D61" s="462">
        <v>443</v>
      </c>
      <c r="E61" s="784" t="s">
        <v>1264</v>
      </c>
      <c r="F61" s="449" t="s">
        <v>1010</v>
      </c>
      <c r="G61" s="450" t="s">
        <v>1004</v>
      </c>
      <c r="H61" s="450" t="s">
        <v>934</v>
      </c>
      <c r="I61" s="452"/>
      <c r="J61" s="453" t="s">
        <v>941</v>
      </c>
      <c r="K61" s="453" t="s">
        <v>1060</v>
      </c>
      <c r="L61" s="454">
        <v>4</v>
      </c>
    </row>
    <row r="62" spans="1:12" s="128" customFormat="1" ht="27" customHeight="1" x14ac:dyDescent="0.2">
      <c r="A62" s="445">
        <v>58</v>
      </c>
      <c r="B62" s="446" t="str">
        <f t="shared" si="5"/>
        <v>4X400M-1-2</v>
      </c>
      <c r="C62" s="447">
        <v>4</v>
      </c>
      <c r="D62" s="447">
        <v>439</v>
      </c>
      <c r="E62" s="784" t="s">
        <v>1268</v>
      </c>
      <c r="F62" s="449" t="s">
        <v>1006</v>
      </c>
      <c r="G62" s="450" t="s">
        <v>1004</v>
      </c>
      <c r="H62" s="450" t="s">
        <v>934</v>
      </c>
      <c r="I62" s="452"/>
      <c r="J62" s="453" t="s">
        <v>941</v>
      </c>
      <c r="K62" s="453" t="s">
        <v>1060</v>
      </c>
      <c r="L62" s="454">
        <v>4</v>
      </c>
    </row>
    <row r="63" spans="1:12" s="128" customFormat="1" ht="27" customHeight="1" x14ac:dyDescent="0.2">
      <c r="A63" s="445">
        <v>59</v>
      </c>
      <c r="B63" s="446" t="str">
        <f t="shared" si="5"/>
        <v>4X400M-1-2</v>
      </c>
      <c r="C63" s="447">
        <v>5</v>
      </c>
      <c r="D63" s="462">
        <v>438</v>
      </c>
      <c r="E63" s="784" t="s">
        <v>1265</v>
      </c>
      <c r="F63" s="449" t="s">
        <v>1005</v>
      </c>
      <c r="G63" s="450" t="s">
        <v>1004</v>
      </c>
      <c r="H63" s="450" t="s">
        <v>934</v>
      </c>
      <c r="I63" s="452"/>
      <c r="J63" s="453" t="s">
        <v>941</v>
      </c>
      <c r="K63" s="453" t="s">
        <v>1060</v>
      </c>
      <c r="L63" s="454">
        <v>4</v>
      </c>
    </row>
    <row r="64" spans="1:12" s="128" customFormat="1" ht="27" customHeight="1" thickBot="1" x14ac:dyDescent="0.25">
      <c r="A64" s="513">
        <v>60</v>
      </c>
      <c r="B64" s="514" t="str">
        <f t="shared" si="5"/>
        <v>4X400M-1-2</v>
      </c>
      <c r="C64" s="461"/>
      <c r="D64" s="447">
        <v>444</v>
      </c>
      <c r="E64" s="785" t="s">
        <v>1266</v>
      </c>
      <c r="F64" s="516" t="s">
        <v>1011</v>
      </c>
      <c r="G64" s="463" t="s">
        <v>1004</v>
      </c>
      <c r="H64" s="463" t="s">
        <v>934</v>
      </c>
      <c r="I64" s="455"/>
      <c r="J64" s="456" t="s">
        <v>941</v>
      </c>
      <c r="K64" s="456" t="s">
        <v>1060</v>
      </c>
      <c r="L64" s="457">
        <v>4</v>
      </c>
    </row>
    <row r="65" spans="1:12" s="128" customFormat="1" ht="27" customHeight="1" thickBot="1" x14ac:dyDescent="0.25">
      <c r="A65" s="775"/>
      <c r="B65" s="514" t="str">
        <f t="shared" si="5"/>
        <v>4X400M.-1-2</v>
      </c>
      <c r="C65" s="776"/>
      <c r="D65" s="647" t="str">
        <f>CONCATENATE(D59,"         ",D60,"          ",D61,"            ",D62)</f>
        <v>442         508          443            439</v>
      </c>
      <c r="E65" s="781" t="str">
        <f>CONCATENATE(E59,"         ",E60,"          ",E61,"            ",E62)</f>
        <v>01.01.1994         01.01.1997          01.01.1994            01.01.1992</v>
      </c>
      <c r="F65" s="781" t="str">
        <f>CONCATENATE(F59,"         ",F60,"          ",F61,"            ",F62)</f>
        <v>KÜRŞAT DAĞDELEN         ONUR AKMUT          OSMAN DEMİR            ORHAN ÖZDAĞIL</v>
      </c>
      <c r="G65" s="463" t="s">
        <v>1004</v>
      </c>
      <c r="H65" s="463" t="s">
        <v>1263</v>
      </c>
      <c r="I65" s="455"/>
      <c r="J65" s="456" t="s">
        <v>941</v>
      </c>
      <c r="K65" s="456" t="s">
        <v>1060</v>
      </c>
      <c r="L65" s="457">
        <v>4</v>
      </c>
    </row>
    <row r="66" spans="1:12" s="128" customFormat="1" ht="27" customHeight="1" x14ac:dyDescent="0.2">
      <c r="A66" s="431">
        <v>61</v>
      </c>
      <c r="B66" s="432" t="str">
        <f t="shared" si="5"/>
        <v>100M-1-3</v>
      </c>
      <c r="C66" s="433"/>
      <c r="D66" s="433">
        <v>420</v>
      </c>
      <c r="E66" s="434">
        <v>30133</v>
      </c>
      <c r="F66" s="435" t="s">
        <v>1079</v>
      </c>
      <c r="G66" s="436" t="s">
        <v>1002</v>
      </c>
      <c r="H66" s="437" t="s">
        <v>193</v>
      </c>
      <c r="I66" s="438"/>
      <c r="J66" s="439" t="s">
        <v>941</v>
      </c>
      <c r="K66" s="439" t="s">
        <v>1061</v>
      </c>
      <c r="L66" s="440">
        <v>6</v>
      </c>
    </row>
    <row r="67" spans="1:12" s="128" customFormat="1" ht="27" customHeight="1" x14ac:dyDescent="0.2">
      <c r="A67" s="431">
        <v>62</v>
      </c>
      <c r="B67" s="432" t="str">
        <f t="shared" si="5"/>
        <v>200M-1-3</v>
      </c>
      <c r="C67" s="433"/>
      <c r="D67" s="433">
        <v>422</v>
      </c>
      <c r="E67" s="434">
        <v>35183</v>
      </c>
      <c r="F67" s="435" t="s">
        <v>1081</v>
      </c>
      <c r="G67" s="436" t="s">
        <v>1002</v>
      </c>
      <c r="H67" s="437" t="s">
        <v>486</v>
      </c>
      <c r="I67" s="438"/>
      <c r="J67" s="439" t="s">
        <v>941</v>
      </c>
      <c r="K67" s="439" t="s">
        <v>1061</v>
      </c>
      <c r="L67" s="440">
        <v>6</v>
      </c>
    </row>
    <row r="68" spans="1:12" s="128" customFormat="1" ht="27" customHeight="1" x14ac:dyDescent="0.2">
      <c r="A68" s="431">
        <v>63</v>
      </c>
      <c r="B68" s="432" t="str">
        <f t="shared" si="5"/>
        <v>400M-1-3</v>
      </c>
      <c r="C68" s="433"/>
      <c r="D68" s="433">
        <v>422</v>
      </c>
      <c r="E68" s="434">
        <v>35183</v>
      </c>
      <c r="F68" s="435" t="s">
        <v>1081</v>
      </c>
      <c r="G68" s="436" t="s">
        <v>1002</v>
      </c>
      <c r="H68" s="437" t="s">
        <v>487</v>
      </c>
      <c r="I68" s="438"/>
      <c r="J68" s="439" t="s">
        <v>941</v>
      </c>
      <c r="K68" s="439" t="s">
        <v>1061</v>
      </c>
      <c r="L68" s="440">
        <v>6</v>
      </c>
    </row>
    <row r="69" spans="1:12" s="128" customFormat="1" ht="25.5" customHeight="1" x14ac:dyDescent="0.2">
      <c r="A69" s="431">
        <v>64</v>
      </c>
      <c r="B69" s="432" t="str">
        <f t="shared" si="5"/>
        <v>800M-1-3</v>
      </c>
      <c r="C69" s="433"/>
      <c r="D69" s="433">
        <v>423</v>
      </c>
      <c r="E69" s="434">
        <v>33317</v>
      </c>
      <c r="F69" s="435" t="s">
        <v>1082</v>
      </c>
      <c r="G69" s="436" t="s">
        <v>1002</v>
      </c>
      <c r="H69" s="437" t="s">
        <v>160</v>
      </c>
      <c r="I69" s="438"/>
      <c r="J69" s="439" t="s">
        <v>941</v>
      </c>
      <c r="K69" s="439" t="s">
        <v>1061</v>
      </c>
      <c r="L69" s="440">
        <v>6</v>
      </c>
    </row>
    <row r="70" spans="1:12" s="128" customFormat="1" ht="29.25" customHeight="1" x14ac:dyDescent="0.2">
      <c r="A70" s="431">
        <v>65</v>
      </c>
      <c r="B70" s="432" t="str">
        <f t="shared" si="5"/>
        <v>1500M-1-3</v>
      </c>
      <c r="C70" s="433"/>
      <c r="D70" s="433">
        <v>423</v>
      </c>
      <c r="E70" s="434">
        <v>33317</v>
      </c>
      <c r="F70" s="435" t="s">
        <v>1082</v>
      </c>
      <c r="G70" s="436" t="s">
        <v>1002</v>
      </c>
      <c r="H70" s="437" t="s">
        <v>353</v>
      </c>
      <c r="I70" s="438"/>
      <c r="J70" s="439" t="s">
        <v>941</v>
      </c>
      <c r="K70" s="439" t="s">
        <v>1061</v>
      </c>
      <c r="L70" s="440">
        <v>6</v>
      </c>
    </row>
    <row r="71" spans="1:12" s="128" customFormat="1" ht="29.25" customHeight="1" x14ac:dyDescent="0.2">
      <c r="A71" s="431">
        <v>66</v>
      </c>
      <c r="B71" s="432" t="str">
        <f t="shared" si="5"/>
        <v>3000M-1-3</v>
      </c>
      <c r="C71" s="433"/>
      <c r="D71" s="433">
        <v>424</v>
      </c>
      <c r="E71" s="434">
        <v>30871</v>
      </c>
      <c r="F71" s="435" t="s">
        <v>1083</v>
      </c>
      <c r="G71" s="436" t="s">
        <v>1002</v>
      </c>
      <c r="H71" s="437" t="s">
        <v>576</v>
      </c>
      <c r="I71" s="438"/>
      <c r="J71" s="439" t="s">
        <v>941</v>
      </c>
      <c r="K71" s="439" t="s">
        <v>1061</v>
      </c>
      <c r="L71" s="440">
        <v>6</v>
      </c>
    </row>
    <row r="72" spans="1:12" s="128" customFormat="1" ht="29.25" customHeight="1" x14ac:dyDescent="0.2">
      <c r="A72" s="431">
        <v>67</v>
      </c>
      <c r="B72" s="432" t="str">
        <f t="shared" si="5"/>
        <v>5000M-1-3</v>
      </c>
      <c r="C72" s="433"/>
      <c r="D72" s="433">
        <v>425</v>
      </c>
      <c r="E72" s="434">
        <v>33526</v>
      </c>
      <c r="F72" s="435" t="s">
        <v>1084</v>
      </c>
      <c r="G72" s="436" t="s">
        <v>1002</v>
      </c>
      <c r="H72" s="437" t="s">
        <v>931</v>
      </c>
      <c r="I72" s="438"/>
      <c r="J72" s="439" t="s">
        <v>941</v>
      </c>
      <c r="K72" s="439" t="s">
        <v>1061</v>
      </c>
      <c r="L72" s="440">
        <v>6</v>
      </c>
    </row>
    <row r="73" spans="1:12" s="128" customFormat="1" ht="29.25" customHeight="1" x14ac:dyDescent="0.2">
      <c r="A73" s="431">
        <v>68</v>
      </c>
      <c r="B73" s="432" t="str">
        <f t="shared" si="5"/>
        <v>110M.ENG.-1-3</v>
      </c>
      <c r="C73" s="433"/>
      <c r="D73" s="433">
        <v>426</v>
      </c>
      <c r="E73" s="434">
        <v>34616</v>
      </c>
      <c r="F73" s="435" t="s">
        <v>1020</v>
      </c>
      <c r="G73" s="436" t="s">
        <v>1002</v>
      </c>
      <c r="H73" s="437" t="s">
        <v>960</v>
      </c>
      <c r="I73" s="438"/>
      <c r="J73" s="439" t="s">
        <v>941</v>
      </c>
      <c r="K73" s="439" t="s">
        <v>1061</v>
      </c>
      <c r="L73" s="440">
        <v>6</v>
      </c>
    </row>
    <row r="74" spans="1:12" s="128" customFormat="1" ht="29.25" customHeight="1" x14ac:dyDescent="0.2">
      <c r="A74" s="431">
        <v>69</v>
      </c>
      <c r="B74" s="432" t="str">
        <f t="shared" si="5"/>
        <v>400M.ENG.-1-3</v>
      </c>
      <c r="C74" s="433"/>
      <c r="D74" s="433">
        <v>427</v>
      </c>
      <c r="E74" s="434">
        <v>31782</v>
      </c>
      <c r="F74" s="435" t="s">
        <v>1085</v>
      </c>
      <c r="G74" s="436" t="s">
        <v>1002</v>
      </c>
      <c r="H74" s="437" t="s">
        <v>962</v>
      </c>
      <c r="I74" s="438"/>
      <c r="J74" s="439" t="s">
        <v>941</v>
      </c>
      <c r="K74" s="439" t="s">
        <v>1061</v>
      </c>
      <c r="L74" s="440">
        <v>6</v>
      </c>
    </row>
    <row r="75" spans="1:12" s="128" customFormat="1" ht="29.25" customHeight="1" x14ac:dyDescent="0.2">
      <c r="A75" s="431">
        <v>70</v>
      </c>
      <c r="B75" s="432" t="str">
        <f t="shared" si="5"/>
        <v>3000M.ENG.-1-3</v>
      </c>
      <c r="C75" s="433"/>
      <c r="D75" s="433">
        <v>428</v>
      </c>
      <c r="E75" s="434">
        <v>33805</v>
      </c>
      <c r="F75" s="435" t="s">
        <v>1086</v>
      </c>
      <c r="G75" s="436" t="s">
        <v>1002</v>
      </c>
      <c r="H75" s="437" t="s">
        <v>964</v>
      </c>
      <c r="I75" s="438"/>
      <c r="J75" s="439" t="s">
        <v>941</v>
      </c>
      <c r="K75" s="439" t="s">
        <v>1061</v>
      </c>
      <c r="L75" s="440">
        <v>6</v>
      </c>
    </row>
    <row r="76" spans="1:12" s="128" customFormat="1" ht="29.25" customHeight="1" x14ac:dyDescent="0.2">
      <c r="A76" s="431">
        <v>71</v>
      </c>
      <c r="B76" s="432" t="str">
        <f t="shared" ref="B76:B83" si="6">CONCATENATE(H76,"-",L76)</f>
        <v>UZUN-6</v>
      </c>
      <c r="C76" s="433"/>
      <c r="D76" s="433">
        <v>429</v>
      </c>
      <c r="E76" s="434">
        <v>34710</v>
      </c>
      <c r="F76" s="435" t="s">
        <v>1087</v>
      </c>
      <c r="G76" s="436" t="s">
        <v>1002</v>
      </c>
      <c r="H76" s="437" t="s">
        <v>73</v>
      </c>
      <c r="I76" s="438"/>
      <c r="J76" s="439" t="s">
        <v>941</v>
      </c>
      <c r="K76" s="439" t="s">
        <v>1061</v>
      </c>
      <c r="L76" s="440">
        <v>6</v>
      </c>
    </row>
    <row r="77" spans="1:12" s="128" customFormat="1" ht="29.25" customHeight="1" x14ac:dyDescent="0.2">
      <c r="A77" s="431">
        <v>72</v>
      </c>
      <c r="B77" s="432" t="str">
        <f t="shared" si="6"/>
        <v>ÜÇADIM-6</v>
      </c>
      <c r="C77" s="433"/>
      <c r="D77" s="433">
        <v>430</v>
      </c>
      <c r="E77" s="434">
        <v>31941</v>
      </c>
      <c r="F77" s="435" t="s">
        <v>1088</v>
      </c>
      <c r="G77" s="436" t="s">
        <v>1002</v>
      </c>
      <c r="H77" s="437" t="s">
        <v>489</v>
      </c>
      <c r="I77" s="438"/>
      <c r="J77" s="439" t="s">
        <v>941</v>
      </c>
      <c r="K77" s="439" t="s">
        <v>1061</v>
      </c>
      <c r="L77" s="440">
        <v>6</v>
      </c>
    </row>
    <row r="78" spans="1:12" s="128" customFormat="1" ht="29.25" customHeight="1" x14ac:dyDescent="0.2">
      <c r="A78" s="431">
        <v>73</v>
      </c>
      <c r="B78" s="432" t="str">
        <f t="shared" si="6"/>
        <v>YÜKSEK-6</v>
      </c>
      <c r="C78" s="433"/>
      <c r="D78" s="433">
        <v>431</v>
      </c>
      <c r="E78" s="434">
        <v>33970</v>
      </c>
      <c r="F78" s="435" t="s">
        <v>1089</v>
      </c>
      <c r="G78" s="436" t="s">
        <v>1002</v>
      </c>
      <c r="H78" s="437" t="s">
        <v>74</v>
      </c>
      <c r="I78" s="438"/>
      <c r="J78" s="439" t="s">
        <v>941</v>
      </c>
      <c r="K78" s="439" t="s">
        <v>1061</v>
      </c>
      <c r="L78" s="440">
        <v>6</v>
      </c>
    </row>
    <row r="79" spans="1:12" s="128" customFormat="1" ht="29.25" customHeight="1" x14ac:dyDescent="0.2">
      <c r="A79" s="431">
        <v>74</v>
      </c>
      <c r="B79" s="432" t="str">
        <f t="shared" si="6"/>
        <v>SIRIK-6</v>
      </c>
      <c r="C79" s="433"/>
      <c r="D79" s="433">
        <v>432</v>
      </c>
      <c r="E79" s="434">
        <v>33726</v>
      </c>
      <c r="F79" s="435" t="s">
        <v>1090</v>
      </c>
      <c r="G79" s="436" t="s">
        <v>1002</v>
      </c>
      <c r="H79" s="437" t="s">
        <v>490</v>
      </c>
      <c r="I79" s="438"/>
      <c r="J79" s="439" t="s">
        <v>941</v>
      </c>
      <c r="K79" s="439" t="s">
        <v>1061</v>
      </c>
      <c r="L79" s="440">
        <v>6</v>
      </c>
    </row>
    <row r="80" spans="1:12" s="128" customFormat="1" ht="29.25" customHeight="1" x14ac:dyDescent="0.2">
      <c r="A80" s="431">
        <v>75</v>
      </c>
      <c r="B80" s="432" t="str">
        <f t="shared" si="6"/>
        <v>DiSK-6</v>
      </c>
      <c r="C80" s="433"/>
      <c r="D80" s="433">
        <v>433</v>
      </c>
      <c r="E80" s="434">
        <v>32089</v>
      </c>
      <c r="F80" s="435" t="s">
        <v>1091</v>
      </c>
      <c r="G80" s="436" t="s">
        <v>1002</v>
      </c>
      <c r="H80" s="437" t="s">
        <v>969</v>
      </c>
      <c r="I80" s="438"/>
      <c r="J80" s="439" t="s">
        <v>941</v>
      </c>
      <c r="K80" s="439" t="s">
        <v>1061</v>
      </c>
      <c r="L80" s="440">
        <v>6</v>
      </c>
    </row>
    <row r="81" spans="1:12" s="128" customFormat="1" ht="29.25" customHeight="1" x14ac:dyDescent="0.2">
      <c r="A81" s="431">
        <v>76</v>
      </c>
      <c r="B81" s="432" t="str">
        <f t="shared" si="6"/>
        <v>CİRİT-6</v>
      </c>
      <c r="C81" s="433"/>
      <c r="D81" s="433">
        <v>434</v>
      </c>
      <c r="E81" s="434">
        <v>32661</v>
      </c>
      <c r="F81" s="435" t="s">
        <v>1092</v>
      </c>
      <c r="G81" s="436" t="s">
        <v>1002</v>
      </c>
      <c r="H81" s="437" t="s">
        <v>357</v>
      </c>
      <c r="I81" s="438"/>
      <c r="J81" s="439" t="s">
        <v>941</v>
      </c>
      <c r="K81" s="439" t="s">
        <v>1061</v>
      </c>
      <c r="L81" s="440">
        <v>6</v>
      </c>
    </row>
    <row r="82" spans="1:12" s="128" customFormat="1" ht="29.25" customHeight="1" x14ac:dyDescent="0.2">
      <c r="A82" s="431">
        <v>77</v>
      </c>
      <c r="B82" s="432" t="str">
        <f t="shared" si="6"/>
        <v>GÜLLE-6</v>
      </c>
      <c r="C82" s="433"/>
      <c r="D82" s="433">
        <v>433</v>
      </c>
      <c r="E82" s="434">
        <v>32089</v>
      </c>
      <c r="F82" s="435" t="s">
        <v>1091</v>
      </c>
      <c r="G82" s="436" t="s">
        <v>1002</v>
      </c>
      <c r="H82" s="437" t="s">
        <v>355</v>
      </c>
      <c r="I82" s="438"/>
      <c r="J82" s="439" t="s">
        <v>941</v>
      </c>
      <c r="K82" s="439" t="s">
        <v>1061</v>
      </c>
      <c r="L82" s="440">
        <v>6</v>
      </c>
    </row>
    <row r="83" spans="1:12" s="128" customFormat="1" ht="29.25" customHeight="1" thickBot="1" x14ac:dyDescent="0.25">
      <c r="A83" s="465">
        <v>78</v>
      </c>
      <c r="B83" s="466" t="str">
        <f t="shared" si="6"/>
        <v>ÇEKİÇ-6</v>
      </c>
      <c r="C83" s="467"/>
      <c r="D83" s="433">
        <v>435</v>
      </c>
      <c r="E83" s="468">
        <v>31215</v>
      </c>
      <c r="F83" s="469" t="s">
        <v>1093</v>
      </c>
      <c r="G83" s="470" t="s">
        <v>1002</v>
      </c>
      <c r="H83" s="471" t="s">
        <v>932</v>
      </c>
      <c r="I83" s="472"/>
      <c r="J83" s="473" t="s">
        <v>941</v>
      </c>
      <c r="K83" s="473" t="s">
        <v>1061</v>
      </c>
      <c r="L83" s="474">
        <v>6</v>
      </c>
    </row>
    <row r="84" spans="1:12" s="128" customFormat="1" ht="29.25" customHeight="1" x14ac:dyDescent="0.2">
      <c r="A84" s="475">
        <v>79</v>
      </c>
      <c r="B84" s="476" t="str">
        <f t="shared" ref="B84:B106" si="7">CONCATENATE(H84,"-",J84,"-",K84)</f>
        <v>4X100M-1-3</v>
      </c>
      <c r="C84" s="477"/>
      <c r="D84" s="433">
        <v>429</v>
      </c>
      <c r="E84" s="434">
        <v>34710</v>
      </c>
      <c r="F84" s="479" t="s">
        <v>1087</v>
      </c>
      <c r="G84" s="480" t="s">
        <v>1002</v>
      </c>
      <c r="H84" s="480" t="s">
        <v>933</v>
      </c>
      <c r="I84" s="481"/>
      <c r="J84" s="482" t="s">
        <v>941</v>
      </c>
      <c r="K84" s="482" t="s">
        <v>1061</v>
      </c>
      <c r="L84" s="483">
        <v>6</v>
      </c>
    </row>
    <row r="85" spans="1:12" s="214" customFormat="1" ht="27.75" customHeight="1" x14ac:dyDescent="0.2">
      <c r="A85" s="431">
        <v>80</v>
      </c>
      <c r="B85" s="432" t="str">
        <f t="shared" si="7"/>
        <v>4X100M-1-3</v>
      </c>
      <c r="C85" s="433"/>
      <c r="D85" s="433">
        <v>421</v>
      </c>
      <c r="E85" s="434">
        <v>34580</v>
      </c>
      <c r="F85" s="435" t="s">
        <v>1080</v>
      </c>
      <c r="G85" s="436" t="s">
        <v>1002</v>
      </c>
      <c r="H85" s="436" t="s">
        <v>933</v>
      </c>
      <c r="I85" s="438"/>
      <c r="J85" s="439" t="s">
        <v>941</v>
      </c>
      <c r="K85" s="439" t="s">
        <v>1061</v>
      </c>
      <c r="L85" s="440">
        <v>6</v>
      </c>
    </row>
    <row r="86" spans="1:12" s="214" customFormat="1" ht="24" customHeight="1" x14ac:dyDescent="0.2">
      <c r="A86" s="431">
        <v>81</v>
      </c>
      <c r="B86" s="432" t="str">
        <f t="shared" si="7"/>
        <v>4X100M-1-3</v>
      </c>
      <c r="C86" s="433"/>
      <c r="D86" s="433">
        <v>420</v>
      </c>
      <c r="E86" s="434">
        <v>32149</v>
      </c>
      <c r="F86" s="435" t="s">
        <v>1079</v>
      </c>
      <c r="G86" s="436" t="s">
        <v>1002</v>
      </c>
      <c r="H86" s="436" t="s">
        <v>933</v>
      </c>
      <c r="I86" s="438"/>
      <c r="J86" s="439" t="s">
        <v>941</v>
      </c>
      <c r="K86" s="439" t="s">
        <v>1061</v>
      </c>
      <c r="L86" s="440">
        <v>6</v>
      </c>
    </row>
    <row r="87" spans="1:12" s="214" customFormat="1" ht="24" customHeight="1" x14ac:dyDescent="0.2">
      <c r="A87" s="431">
        <v>82</v>
      </c>
      <c r="B87" s="432" t="str">
        <f t="shared" si="7"/>
        <v>4X100M-1-3</v>
      </c>
      <c r="C87" s="433"/>
      <c r="D87" s="433">
        <v>422</v>
      </c>
      <c r="E87" s="434">
        <v>35164</v>
      </c>
      <c r="F87" s="435" t="s">
        <v>1081</v>
      </c>
      <c r="G87" s="436" t="s">
        <v>1002</v>
      </c>
      <c r="H87" s="436" t="s">
        <v>933</v>
      </c>
      <c r="I87" s="438"/>
      <c r="J87" s="439" t="s">
        <v>941</v>
      </c>
      <c r="K87" s="439" t="s">
        <v>1061</v>
      </c>
      <c r="L87" s="440">
        <v>6</v>
      </c>
    </row>
    <row r="88" spans="1:12" s="214" customFormat="1" ht="24" customHeight="1" x14ac:dyDescent="0.2">
      <c r="A88" s="431">
        <v>83</v>
      </c>
      <c r="B88" s="432" t="str">
        <f t="shared" si="7"/>
        <v>4X100M-1-3</v>
      </c>
      <c r="C88" s="433"/>
      <c r="D88" s="433">
        <v>430</v>
      </c>
      <c r="E88" s="434">
        <v>31941</v>
      </c>
      <c r="F88" s="435" t="s">
        <v>1088</v>
      </c>
      <c r="G88" s="436" t="s">
        <v>1002</v>
      </c>
      <c r="H88" s="436" t="s">
        <v>933</v>
      </c>
      <c r="I88" s="438"/>
      <c r="J88" s="439" t="s">
        <v>941</v>
      </c>
      <c r="K88" s="439" t="s">
        <v>1061</v>
      </c>
      <c r="L88" s="440">
        <v>6</v>
      </c>
    </row>
    <row r="89" spans="1:12" s="214" customFormat="1" ht="24" customHeight="1" thickBot="1" x14ac:dyDescent="0.25">
      <c r="A89" s="484">
        <v>84</v>
      </c>
      <c r="B89" s="485" t="str">
        <f t="shared" si="7"/>
        <v>4X100M-1-3</v>
      </c>
      <c r="C89" s="441"/>
      <c r="D89" s="433" t="s">
        <v>1078</v>
      </c>
      <c r="E89" s="486" t="s">
        <v>1078</v>
      </c>
      <c r="F89" s="487" t="s">
        <v>1078</v>
      </c>
      <c r="G89" s="444" t="s">
        <v>1002</v>
      </c>
      <c r="H89" s="444" t="s">
        <v>933</v>
      </c>
      <c r="I89" s="442"/>
      <c r="J89" s="443" t="s">
        <v>941</v>
      </c>
      <c r="K89" s="443" t="s">
        <v>1061</v>
      </c>
      <c r="L89" s="488">
        <v>6</v>
      </c>
    </row>
    <row r="90" spans="1:12" s="214" customFormat="1" ht="24" customHeight="1" x14ac:dyDescent="0.2">
      <c r="A90" s="475">
        <v>85</v>
      </c>
      <c r="B90" s="476" t="str">
        <f t="shared" si="7"/>
        <v>4X400M-1-3</v>
      </c>
      <c r="C90" s="477">
        <v>1</v>
      </c>
      <c r="D90" s="433">
        <v>427</v>
      </c>
      <c r="E90" s="780" t="s">
        <v>1297</v>
      </c>
      <c r="F90" s="479" t="s">
        <v>1085</v>
      </c>
      <c r="G90" s="480" t="s">
        <v>1002</v>
      </c>
      <c r="H90" s="480" t="s">
        <v>934</v>
      </c>
      <c r="I90" s="481"/>
      <c r="J90" s="482" t="s">
        <v>941</v>
      </c>
      <c r="K90" s="482" t="s">
        <v>1061</v>
      </c>
      <c r="L90" s="483">
        <v>6</v>
      </c>
    </row>
    <row r="91" spans="1:12" s="214" customFormat="1" ht="24" customHeight="1" x14ac:dyDescent="0.2">
      <c r="A91" s="431">
        <v>86</v>
      </c>
      <c r="B91" s="432" t="str">
        <f t="shared" si="7"/>
        <v>4X400M-1-3</v>
      </c>
      <c r="C91" s="433">
        <v>2</v>
      </c>
      <c r="D91" s="433">
        <v>421</v>
      </c>
      <c r="E91" s="788" t="s">
        <v>1298</v>
      </c>
      <c r="F91" s="435" t="s">
        <v>1080</v>
      </c>
      <c r="G91" s="436" t="s">
        <v>1002</v>
      </c>
      <c r="H91" s="436" t="s">
        <v>934</v>
      </c>
      <c r="I91" s="438"/>
      <c r="J91" s="439" t="s">
        <v>941</v>
      </c>
      <c r="K91" s="439" t="s">
        <v>1061</v>
      </c>
      <c r="L91" s="440">
        <v>6</v>
      </c>
    </row>
    <row r="92" spans="1:12" s="214" customFormat="1" ht="24" customHeight="1" x14ac:dyDescent="0.2">
      <c r="A92" s="431">
        <v>87</v>
      </c>
      <c r="B92" s="432" t="str">
        <f t="shared" si="7"/>
        <v>4X400M-1-3</v>
      </c>
      <c r="C92" s="433">
        <v>3</v>
      </c>
      <c r="D92" s="433">
        <v>436</v>
      </c>
      <c r="E92" s="788" t="s">
        <v>1299</v>
      </c>
      <c r="F92" s="435" t="s">
        <v>1094</v>
      </c>
      <c r="G92" s="436" t="s">
        <v>1002</v>
      </c>
      <c r="H92" s="436" t="s">
        <v>934</v>
      </c>
      <c r="I92" s="438"/>
      <c r="J92" s="439" t="s">
        <v>941</v>
      </c>
      <c r="K92" s="439" t="s">
        <v>1061</v>
      </c>
      <c r="L92" s="440">
        <v>6</v>
      </c>
    </row>
    <row r="93" spans="1:12" s="214" customFormat="1" ht="25.5" customHeight="1" x14ac:dyDescent="0.2">
      <c r="A93" s="431">
        <v>88</v>
      </c>
      <c r="B93" s="432" t="str">
        <f t="shared" si="7"/>
        <v>4X400M-1-3</v>
      </c>
      <c r="C93" s="433">
        <v>4</v>
      </c>
      <c r="D93" s="433">
        <v>422</v>
      </c>
      <c r="E93" s="788" t="s">
        <v>1300</v>
      </c>
      <c r="F93" s="435" t="s">
        <v>1081</v>
      </c>
      <c r="G93" s="436" t="s">
        <v>1002</v>
      </c>
      <c r="H93" s="436" t="s">
        <v>934</v>
      </c>
      <c r="I93" s="438"/>
      <c r="J93" s="439" t="s">
        <v>941</v>
      </c>
      <c r="K93" s="439" t="s">
        <v>1061</v>
      </c>
      <c r="L93" s="440">
        <v>6</v>
      </c>
    </row>
    <row r="94" spans="1:12" s="214" customFormat="1" ht="24" customHeight="1" x14ac:dyDescent="0.2">
      <c r="A94" s="431">
        <v>89</v>
      </c>
      <c r="B94" s="432" t="str">
        <f t="shared" si="7"/>
        <v>4X400M-1-3</v>
      </c>
      <c r="C94" s="433"/>
      <c r="D94" s="433">
        <v>420</v>
      </c>
      <c r="E94" s="788" t="s">
        <v>1301</v>
      </c>
      <c r="F94" s="435" t="s">
        <v>1079</v>
      </c>
      <c r="G94" s="436" t="s">
        <v>1002</v>
      </c>
      <c r="H94" s="436" t="s">
        <v>934</v>
      </c>
      <c r="I94" s="438"/>
      <c r="J94" s="439" t="s">
        <v>941</v>
      </c>
      <c r="K94" s="439" t="s">
        <v>1061</v>
      </c>
      <c r="L94" s="440">
        <v>6</v>
      </c>
    </row>
    <row r="95" spans="1:12" s="214" customFormat="1" ht="24" customHeight="1" thickBot="1" x14ac:dyDescent="0.25">
      <c r="A95" s="484">
        <v>90</v>
      </c>
      <c r="B95" s="485" t="str">
        <f t="shared" si="7"/>
        <v>4X400M-1-3</v>
      </c>
      <c r="C95" s="441"/>
      <c r="D95" s="433" t="s">
        <v>1078</v>
      </c>
      <c r="E95" s="486" t="s">
        <v>1078</v>
      </c>
      <c r="F95" s="487" t="s">
        <v>1078</v>
      </c>
      <c r="G95" s="444" t="s">
        <v>1002</v>
      </c>
      <c r="H95" s="444" t="s">
        <v>934</v>
      </c>
      <c r="I95" s="442"/>
      <c r="J95" s="443" t="s">
        <v>941</v>
      </c>
      <c r="K95" s="443" t="s">
        <v>1061</v>
      </c>
      <c r="L95" s="488">
        <v>6</v>
      </c>
    </row>
    <row r="96" spans="1:12" s="214" customFormat="1" ht="24" customHeight="1" thickBot="1" x14ac:dyDescent="0.25">
      <c r="A96" s="775"/>
      <c r="B96" s="646" t="str">
        <f t="shared" si="7"/>
        <v>4X400M.-1-3</v>
      </c>
      <c r="C96" s="776"/>
      <c r="D96" s="647" t="str">
        <f>CONCATENATE(D90,"         ",D91,"          ",D92,"            ",D93)</f>
        <v>427         421          436            422</v>
      </c>
      <c r="E96" s="781" t="str">
        <f>CONCATENATE(E90,"         ",E91,"          ",E92,"            ",E93)</f>
        <v>05.01.1987         03.09.1994          07.01.1991            03.01.1996</v>
      </c>
      <c r="F96" s="781" t="str">
        <f>CONCATENATE(F90,"         ",F91,"          ",F92,"            ",F93)</f>
        <v>FURKAN HASAN CAN         DORUK UĞUREL          HASAN TÜRKDAĞLI            BATUHAN ALTINTAŞ</v>
      </c>
      <c r="G96" s="444" t="s">
        <v>1002</v>
      </c>
      <c r="H96" s="444" t="s">
        <v>1263</v>
      </c>
      <c r="I96" s="442"/>
      <c r="J96" s="443" t="s">
        <v>941</v>
      </c>
      <c r="K96" s="443" t="s">
        <v>1061</v>
      </c>
      <c r="L96" s="488">
        <v>6</v>
      </c>
    </row>
    <row r="97" spans="1:12" s="214" customFormat="1" ht="24" customHeight="1" x14ac:dyDescent="0.2">
      <c r="A97" s="489">
        <v>91</v>
      </c>
      <c r="B97" s="646" t="str">
        <f t="shared" si="7"/>
        <v>100M-1-4</v>
      </c>
      <c r="C97" s="647"/>
      <c r="D97" s="647">
        <v>380</v>
      </c>
      <c r="E97" s="648">
        <v>33064</v>
      </c>
      <c r="F97" s="649" t="s">
        <v>954</v>
      </c>
      <c r="G97" s="650" t="s">
        <v>955</v>
      </c>
      <c r="H97" s="651" t="s">
        <v>193</v>
      </c>
      <c r="I97" s="652"/>
      <c r="J97" s="653" t="s">
        <v>941</v>
      </c>
      <c r="K97" s="653" t="s">
        <v>1050</v>
      </c>
      <c r="L97" s="654">
        <v>8</v>
      </c>
    </row>
    <row r="98" spans="1:12" s="214" customFormat="1" ht="24" customHeight="1" thickBot="1" x14ac:dyDescent="0.25">
      <c r="A98" s="445">
        <v>92</v>
      </c>
      <c r="B98" s="432" t="str">
        <f t="shared" si="7"/>
        <v>200M-1-4</v>
      </c>
      <c r="C98" s="433"/>
      <c r="D98" s="433">
        <v>380</v>
      </c>
      <c r="E98" s="434">
        <v>33064</v>
      </c>
      <c r="F98" s="435" t="s">
        <v>954</v>
      </c>
      <c r="G98" s="436" t="s">
        <v>955</v>
      </c>
      <c r="H98" s="437" t="s">
        <v>486</v>
      </c>
      <c r="I98" s="442"/>
      <c r="J98" s="443" t="s">
        <v>941</v>
      </c>
      <c r="K98" s="443" t="s">
        <v>1050</v>
      </c>
      <c r="L98" s="488">
        <v>8</v>
      </c>
    </row>
    <row r="99" spans="1:12" s="214" customFormat="1" ht="24" customHeight="1" x14ac:dyDescent="0.2">
      <c r="A99" s="445">
        <v>93</v>
      </c>
      <c r="B99" s="432" t="str">
        <f t="shared" si="7"/>
        <v>400M-1-4</v>
      </c>
      <c r="C99" s="433"/>
      <c r="D99" s="433">
        <v>381</v>
      </c>
      <c r="E99" s="434">
        <v>33664</v>
      </c>
      <c r="F99" s="435" t="s">
        <v>956</v>
      </c>
      <c r="G99" s="436" t="s">
        <v>955</v>
      </c>
      <c r="H99" s="437" t="s">
        <v>487</v>
      </c>
      <c r="I99" s="652"/>
      <c r="J99" s="653" t="s">
        <v>941</v>
      </c>
      <c r="K99" s="653" t="s">
        <v>1050</v>
      </c>
      <c r="L99" s="654">
        <v>8</v>
      </c>
    </row>
    <row r="100" spans="1:12" s="214" customFormat="1" ht="24" customHeight="1" x14ac:dyDescent="0.2">
      <c r="A100" s="445">
        <v>94</v>
      </c>
      <c r="B100" s="432" t="str">
        <f t="shared" si="7"/>
        <v>800M-1-4</v>
      </c>
      <c r="C100" s="433"/>
      <c r="D100" s="433">
        <v>382</v>
      </c>
      <c r="E100" s="434">
        <v>32937</v>
      </c>
      <c r="F100" s="435" t="s">
        <v>957</v>
      </c>
      <c r="G100" s="436" t="s">
        <v>955</v>
      </c>
      <c r="H100" s="437" t="s">
        <v>160</v>
      </c>
      <c r="I100" s="652"/>
      <c r="J100" s="653" t="s">
        <v>941</v>
      </c>
      <c r="K100" s="653" t="s">
        <v>1050</v>
      </c>
      <c r="L100" s="654">
        <v>8</v>
      </c>
    </row>
    <row r="101" spans="1:12" s="214" customFormat="1" ht="24" customHeight="1" x14ac:dyDescent="0.2">
      <c r="A101" s="445">
        <v>95</v>
      </c>
      <c r="B101" s="432" t="str">
        <f t="shared" si="7"/>
        <v>1500M-1-4</v>
      </c>
      <c r="C101" s="433"/>
      <c r="D101" s="433">
        <v>382</v>
      </c>
      <c r="E101" s="434">
        <v>32937</v>
      </c>
      <c r="F101" s="435" t="s">
        <v>957</v>
      </c>
      <c r="G101" s="436" t="s">
        <v>955</v>
      </c>
      <c r="H101" s="437" t="s">
        <v>353</v>
      </c>
      <c r="I101" s="652"/>
      <c r="J101" s="653" t="s">
        <v>941</v>
      </c>
      <c r="K101" s="653" t="s">
        <v>1050</v>
      </c>
      <c r="L101" s="654">
        <v>8</v>
      </c>
    </row>
    <row r="102" spans="1:12" s="214" customFormat="1" ht="27" customHeight="1" x14ac:dyDescent="0.2">
      <c r="A102" s="445">
        <v>96</v>
      </c>
      <c r="B102" s="432" t="str">
        <f t="shared" si="7"/>
        <v>3000M-1-4</v>
      </c>
      <c r="C102" s="433"/>
      <c r="D102" s="433">
        <v>383</v>
      </c>
      <c r="E102" s="434">
        <v>34444</v>
      </c>
      <c r="F102" s="435" t="s">
        <v>958</v>
      </c>
      <c r="G102" s="436" t="s">
        <v>955</v>
      </c>
      <c r="H102" s="437" t="s">
        <v>576</v>
      </c>
      <c r="I102" s="438"/>
      <c r="J102" s="439" t="s">
        <v>941</v>
      </c>
      <c r="K102" s="439" t="s">
        <v>1050</v>
      </c>
      <c r="L102" s="440">
        <v>8</v>
      </c>
    </row>
    <row r="103" spans="1:12" s="214" customFormat="1" ht="24" customHeight="1" x14ac:dyDescent="0.2">
      <c r="A103" s="445">
        <v>97</v>
      </c>
      <c r="B103" s="432" t="str">
        <f t="shared" si="7"/>
        <v>5000M-1-4</v>
      </c>
      <c r="C103" s="433"/>
      <c r="D103" s="433">
        <v>383</v>
      </c>
      <c r="E103" s="434">
        <v>34444</v>
      </c>
      <c r="F103" s="435" t="s">
        <v>958</v>
      </c>
      <c r="G103" s="436" t="s">
        <v>955</v>
      </c>
      <c r="H103" s="437" t="s">
        <v>931</v>
      </c>
      <c r="I103" s="438"/>
      <c r="J103" s="439" t="s">
        <v>941</v>
      </c>
      <c r="K103" s="439" t="s">
        <v>1050</v>
      </c>
      <c r="L103" s="440">
        <v>8</v>
      </c>
    </row>
    <row r="104" spans="1:12" s="214" customFormat="1" ht="24" customHeight="1" x14ac:dyDescent="0.2">
      <c r="A104" s="445">
        <v>98</v>
      </c>
      <c r="B104" s="432" t="str">
        <f t="shared" si="7"/>
        <v>110M.ENG.-1-4</v>
      </c>
      <c r="C104" s="433"/>
      <c r="D104" s="433">
        <v>384</v>
      </c>
      <c r="E104" s="434">
        <v>32225</v>
      </c>
      <c r="F104" s="435" t="s">
        <v>959</v>
      </c>
      <c r="G104" s="436" t="s">
        <v>955</v>
      </c>
      <c r="H104" s="437" t="s">
        <v>960</v>
      </c>
      <c r="I104" s="438"/>
      <c r="J104" s="439" t="s">
        <v>941</v>
      </c>
      <c r="K104" s="439" t="s">
        <v>1050</v>
      </c>
      <c r="L104" s="440">
        <v>8</v>
      </c>
    </row>
    <row r="105" spans="1:12" s="214" customFormat="1" ht="24" customHeight="1" x14ac:dyDescent="0.2">
      <c r="A105" s="445">
        <v>99</v>
      </c>
      <c r="B105" s="432" t="str">
        <f t="shared" si="7"/>
        <v>400M.ENG.-1-4</v>
      </c>
      <c r="C105" s="433"/>
      <c r="D105" s="433">
        <v>385</v>
      </c>
      <c r="E105" s="434">
        <v>33470</v>
      </c>
      <c r="F105" s="435" t="s">
        <v>961</v>
      </c>
      <c r="G105" s="436" t="s">
        <v>955</v>
      </c>
      <c r="H105" s="437" t="s">
        <v>962</v>
      </c>
      <c r="I105" s="438"/>
      <c r="J105" s="439" t="s">
        <v>941</v>
      </c>
      <c r="K105" s="439" t="s">
        <v>1050</v>
      </c>
      <c r="L105" s="440">
        <v>8</v>
      </c>
    </row>
    <row r="106" spans="1:12" s="214" customFormat="1" ht="24" customHeight="1" x14ac:dyDescent="0.2">
      <c r="A106" s="445">
        <v>100</v>
      </c>
      <c r="B106" s="432" t="str">
        <f t="shared" si="7"/>
        <v>3000M.ENG.-1-4</v>
      </c>
      <c r="C106" s="433"/>
      <c r="D106" s="433">
        <v>386</v>
      </c>
      <c r="E106" s="434">
        <v>32310</v>
      </c>
      <c r="F106" s="435" t="s">
        <v>963</v>
      </c>
      <c r="G106" s="436" t="s">
        <v>955</v>
      </c>
      <c r="H106" s="437" t="s">
        <v>964</v>
      </c>
      <c r="I106" s="438"/>
      <c r="J106" s="439" t="s">
        <v>941</v>
      </c>
      <c r="K106" s="439" t="s">
        <v>1050</v>
      </c>
      <c r="L106" s="440">
        <v>8</v>
      </c>
    </row>
    <row r="107" spans="1:12" s="214" customFormat="1" ht="24" customHeight="1" x14ac:dyDescent="0.2">
      <c r="A107" s="445">
        <v>101</v>
      </c>
      <c r="B107" s="432" t="str">
        <f t="shared" ref="B107:B114" si="8">CONCATENATE(H107,"-",L107)</f>
        <v>UZUN-8</v>
      </c>
      <c r="C107" s="433"/>
      <c r="D107" s="433">
        <v>387</v>
      </c>
      <c r="E107" s="434">
        <v>32510</v>
      </c>
      <c r="F107" s="435" t="s">
        <v>965</v>
      </c>
      <c r="G107" s="436" t="s">
        <v>955</v>
      </c>
      <c r="H107" s="437" t="s">
        <v>73</v>
      </c>
      <c r="I107" s="438"/>
      <c r="J107" s="439" t="s">
        <v>941</v>
      </c>
      <c r="K107" s="439" t="s">
        <v>1050</v>
      </c>
      <c r="L107" s="440">
        <v>8</v>
      </c>
    </row>
    <row r="108" spans="1:12" s="214" customFormat="1" ht="24" customHeight="1" x14ac:dyDescent="0.2">
      <c r="A108" s="445">
        <v>102</v>
      </c>
      <c r="B108" s="432" t="str">
        <f t="shared" si="8"/>
        <v>ÜÇADIM-8</v>
      </c>
      <c r="C108" s="433"/>
      <c r="D108" s="433">
        <v>387</v>
      </c>
      <c r="E108" s="434">
        <v>32510</v>
      </c>
      <c r="F108" s="435" t="s">
        <v>965</v>
      </c>
      <c r="G108" s="436" t="s">
        <v>955</v>
      </c>
      <c r="H108" s="437" t="s">
        <v>489</v>
      </c>
      <c r="I108" s="438"/>
      <c r="J108" s="439" t="s">
        <v>941</v>
      </c>
      <c r="K108" s="439" t="s">
        <v>1050</v>
      </c>
      <c r="L108" s="440">
        <v>8</v>
      </c>
    </row>
    <row r="109" spans="1:12" s="214" customFormat="1" ht="24" customHeight="1" x14ac:dyDescent="0.2">
      <c r="A109" s="445">
        <v>103</v>
      </c>
      <c r="B109" s="432" t="str">
        <f t="shared" si="8"/>
        <v>YÜKSEK-8</v>
      </c>
      <c r="C109" s="433"/>
      <c r="D109" s="433">
        <v>388</v>
      </c>
      <c r="E109" s="434">
        <v>33006</v>
      </c>
      <c r="F109" s="435" t="s">
        <v>966</v>
      </c>
      <c r="G109" s="436" t="s">
        <v>955</v>
      </c>
      <c r="H109" s="437" t="s">
        <v>74</v>
      </c>
      <c r="I109" s="438"/>
      <c r="J109" s="439" t="s">
        <v>941</v>
      </c>
      <c r="K109" s="439" t="s">
        <v>1050</v>
      </c>
      <c r="L109" s="440">
        <v>8</v>
      </c>
    </row>
    <row r="110" spans="1:12" s="214" customFormat="1" ht="24" customHeight="1" x14ac:dyDescent="0.2">
      <c r="A110" s="445">
        <v>104</v>
      </c>
      <c r="B110" s="432" t="str">
        <f t="shared" si="8"/>
        <v>SIRIK-8</v>
      </c>
      <c r="C110" s="433"/>
      <c r="D110" s="433">
        <v>389</v>
      </c>
      <c r="E110" s="434">
        <v>34391</v>
      </c>
      <c r="F110" s="435" t="s">
        <v>967</v>
      </c>
      <c r="G110" s="436" t="s">
        <v>955</v>
      </c>
      <c r="H110" s="437" t="s">
        <v>490</v>
      </c>
      <c r="I110" s="438"/>
      <c r="J110" s="439" t="s">
        <v>941</v>
      </c>
      <c r="K110" s="439" t="s">
        <v>1050</v>
      </c>
      <c r="L110" s="440">
        <v>8</v>
      </c>
    </row>
    <row r="111" spans="1:12" s="214" customFormat="1" ht="24" customHeight="1" x14ac:dyDescent="0.2">
      <c r="A111" s="445">
        <v>105</v>
      </c>
      <c r="B111" s="432" t="str">
        <f t="shared" si="8"/>
        <v>DiSK-8</v>
      </c>
      <c r="C111" s="433"/>
      <c r="D111" s="433">
        <v>390</v>
      </c>
      <c r="E111" s="434">
        <v>27948</v>
      </c>
      <c r="F111" s="435" t="s">
        <v>968</v>
      </c>
      <c r="G111" s="436" t="s">
        <v>955</v>
      </c>
      <c r="H111" s="437" t="s">
        <v>969</v>
      </c>
      <c r="I111" s="438"/>
      <c r="J111" s="439" t="s">
        <v>941</v>
      </c>
      <c r="K111" s="439" t="s">
        <v>1050</v>
      </c>
      <c r="L111" s="440">
        <v>8</v>
      </c>
    </row>
    <row r="112" spans="1:12" s="214" customFormat="1" ht="24" customHeight="1" thickBot="1" x14ac:dyDescent="0.25">
      <c r="A112" s="445">
        <v>106</v>
      </c>
      <c r="B112" s="432" t="str">
        <f t="shared" si="8"/>
        <v>CİRİT-8</v>
      </c>
      <c r="C112" s="441"/>
      <c r="D112" s="433">
        <v>395</v>
      </c>
      <c r="E112" s="434">
        <v>32973</v>
      </c>
      <c r="F112" s="435" t="s">
        <v>970</v>
      </c>
      <c r="G112" s="436" t="s">
        <v>955</v>
      </c>
      <c r="H112" s="437" t="s">
        <v>357</v>
      </c>
      <c r="I112" s="438"/>
      <c r="J112" s="439" t="s">
        <v>941</v>
      </c>
      <c r="K112" s="439" t="s">
        <v>1050</v>
      </c>
      <c r="L112" s="440">
        <v>8</v>
      </c>
    </row>
    <row r="113" spans="1:12" s="214" customFormat="1" ht="24" customHeight="1" x14ac:dyDescent="0.2">
      <c r="A113" s="445">
        <v>107</v>
      </c>
      <c r="B113" s="432" t="str">
        <f t="shared" si="8"/>
        <v>GÜLLE-8</v>
      </c>
      <c r="C113" s="647"/>
      <c r="D113" s="433">
        <v>392</v>
      </c>
      <c r="E113" s="434">
        <v>31535</v>
      </c>
      <c r="F113" s="435" t="s">
        <v>971</v>
      </c>
      <c r="G113" s="436" t="s">
        <v>955</v>
      </c>
      <c r="H113" s="437" t="s">
        <v>355</v>
      </c>
      <c r="I113" s="438"/>
      <c r="J113" s="439" t="s">
        <v>941</v>
      </c>
      <c r="K113" s="439" t="s">
        <v>1050</v>
      </c>
      <c r="L113" s="440">
        <v>8</v>
      </c>
    </row>
    <row r="114" spans="1:12" s="214" customFormat="1" ht="24" customHeight="1" thickBot="1" x14ac:dyDescent="0.25">
      <c r="A114" s="494">
        <v>108</v>
      </c>
      <c r="B114" s="466" t="str">
        <f t="shared" si="8"/>
        <v>ÇEKİÇ-8</v>
      </c>
      <c r="C114" s="467"/>
      <c r="D114" s="467">
        <v>398</v>
      </c>
      <c r="E114" s="468">
        <v>32072</v>
      </c>
      <c r="F114" s="469" t="s">
        <v>972</v>
      </c>
      <c r="G114" s="470" t="s">
        <v>955</v>
      </c>
      <c r="H114" s="471" t="s">
        <v>932</v>
      </c>
      <c r="I114" s="472"/>
      <c r="J114" s="473" t="s">
        <v>941</v>
      </c>
      <c r="K114" s="473" t="s">
        <v>1050</v>
      </c>
      <c r="L114" s="474">
        <v>8</v>
      </c>
    </row>
    <row r="115" spans="1:12" s="214" customFormat="1" ht="24" customHeight="1" x14ac:dyDescent="0.2">
      <c r="A115" s="504">
        <v>109</v>
      </c>
      <c r="B115" s="476" t="str">
        <f t="shared" ref="B115:B137" si="9">CONCATENATE(H115,"-",J115,"-",K115)</f>
        <v>4x100M-1-4</v>
      </c>
      <c r="C115" s="477"/>
      <c r="D115" s="477">
        <v>396</v>
      </c>
      <c r="E115" s="478">
        <v>33400</v>
      </c>
      <c r="F115" s="479" t="s">
        <v>973</v>
      </c>
      <c r="G115" s="480" t="s">
        <v>955</v>
      </c>
      <c r="H115" s="480" t="s">
        <v>974</v>
      </c>
      <c r="I115" s="481"/>
      <c r="J115" s="482" t="s">
        <v>941</v>
      </c>
      <c r="K115" s="482" t="s">
        <v>1050</v>
      </c>
      <c r="L115" s="483">
        <v>8</v>
      </c>
    </row>
    <row r="116" spans="1:12" s="214" customFormat="1" ht="24.75" customHeight="1" x14ac:dyDescent="0.2">
      <c r="A116" s="445">
        <v>110</v>
      </c>
      <c r="B116" s="432" t="str">
        <f t="shared" si="9"/>
        <v>4x100M-1-4</v>
      </c>
      <c r="C116" s="433"/>
      <c r="D116" s="433">
        <v>380</v>
      </c>
      <c r="E116" s="434">
        <v>33064</v>
      </c>
      <c r="F116" s="435" t="s">
        <v>954</v>
      </c>
      <c r="G116" s="436" t="s">
        <v>955</v>
      </c>
      <c r="H116" s="436" t="s">
        <v>974</v>
      </c>
      <c r="I116" s="438"/>
      <c r="J116" s="439" t="s">
        <v>941</v>
      </c>
      <c r="K116" s="439" t="s">
        <v>1050</v>
      </c>
      <c r="L116" s="440">
        <v>8</v>
      </c>
    </row>
    <row r="117" spans="1:12" s="214" customFormat="1" ht="24" customHeight="1" x14ac:dyDescent="0.2">
      <c r="A117" s="445">
        <v>111</v>
      </c>
      <c r="B117" s="432" t="str">
        <f t="shared" si="9"/>
        <v>4x100M-1-4</v>
      </c>
      <c r="C117" s="433"/>
      <c r="D117" s="433">
        <v>391</v>
      </c>
      <c r="E117" s="434">
        <v>34914</v>
      </c>
      <c r="F117" s="435" t="s">
        <v>975</v>
      </c>
      <c r="G117" s="436" t="s">
        <v>955</v>
      </c>
      <c r="H117" s="436" t="s">
        <v>974</v>
      </c>
      <c r="I117" s="438"/>
      <c r="J117" s="439" t="s">
        <v>941</v>
      </c>
      <c r="K117" s="439" t="s">
        <v>1050</v>
      </c>
      <c r="L117" s="440">
        <v>8</v>
      </c>
    </row>
    <row r="118" spans="1:12" s="214" customFormat="1" ht="24" customHeight="1" x14ac:dyDescent="0.2">
      <c r="A118" s="445">
        <v>112</v>
      </c>
      <c r="B118" s="432" t="str">
        <f t="shared" si="9"/>
        <v>4x100M-1-4</v>
      </c>
      <c r="C118" s="433"/>
      <c r="D118" s="433">
        <v>397</v>
      </c>
      <c r="E118" s="434">
        <v>33721</v>
      </c>
      <c r="F118" s="435" t="s">
        <v>976</v>
      </c>
      <c r="G118" s="436" t="s">
        <v>955</v>
      </c>
      <c r="H118" s="436" t="s">
        <v>974</v>
      </c>
      <c r="I118" s="438"/>
      <c r="J118" s="439" t="s">
        <v>941</v>
      </c>
      <c r="K118" s="439" t="s">
        <v>1050</v>
      </c>
      <c r="L118" s="440">
        <v>8</v>
      </c>
    </row>
    <row r="119" spans="1:12" s="214" customFormat="1" ht="24" customHeight="1" x14ac:dyDescent="0.2">
      <c r="A119" s="445">
        <v>113</v>
      </c>
      <c r="B119" s="432" t="str">
        <f t="shared" si="9"/>
        <v>4x100M-1-4</v>
      </c>
      <c r="C119" s="433"/>
      <c r="D119" s="433">
        <v>394</v>
      </c>
      <c r="E119" s="434">
        <v>34747</v>
      </c>
      <c r="F119" s="435" t="s">
        <v>977</v>
      </c>
      <c r="G119" s="436" t="s">
        <v>955</v>
      </c>
      <c r="H119" s="436" t="s">
        <v>974</v>
      </c>
      <c r="I119" s="438"/>
      <c r="J119" s="439" t="s">
        <v>941</v>
      </c>
      <c r="K119" s="439" t="s">
        <v>1050</v>
      </c>
      <c r="L119" s="440">
        <v>8</v>
      </c>
    </row>
    <row r="120" spans="1:12" s="214" customFormat="1" ht="24" customHeight="1" thickBot="1" x14ac:dyDescent="0.25">
      <c r="A120" s="513">
        <v>114</v>
      </c>
      <c r="B120" s="485" t="str">
        <f t="shared" si="9"/>
        <v>4x100M-1-4</v>
      </c>
      <c r="C120" s="441"/>
      <c r="D120" s="441">
        <v>393</v>
      </c>
      <c r="E120" s="486">
        <v>29652</v>
      </c>
      <c r="F120" s="487" t="s">
        <v>978</v>
      </c>
      <c r="G120" s="444" t="s">
        <v>955</v>
      </c>
      <c r="H120" s="444" t="s">
        <v>974</v>
      </c>
      <c r="I120" s="442"/>
      <c r="J120" s="443" t="s">
        <v>941</v>
      </c>
      <c r="K120" s="443" t="s">
        <v>1050</v>
      </c>
      <c r="L120" s="488">
        <v>8</v>
      </c>
    </row>
    <row r="121" spans="1:12" s="214" customFormat="1" ht="24" customHeight="1" x14ac:dyDescent="0.2">
      <c r="A121" s="504">
        <v>115</v>
      </c>
      <c r="B121" s="476" t="str">
        <f t="shared" si="9"/>
        <v>4x400M-1-4</v>
      </c>
      <c r="C121" s="477">
        <v>1</v>
      </c>
      <c r="D121" s="477">
        <v>380</v>
      </c>
      <c r="E121" s="780" t="s">
        <v>1292</v>
      </c>
      <c r="F121" s="479" t="s">
        <v>954</v>
      </c>
      <c r="G121" s="480" t="s">
        <v>955</v>
      </c>
      <c r="H121" s="480" t="s">
        <v>979</v>
      </c>
      <c r="I121" s="481"/>
      <c r="J121" s="482" t="s">
        <v>941</v>
      </c>
      <c r="K121" s="482" t="s">
        <v>1050</v>
      </c>
      <c r="L121" s="483">
        <v>8</v>
      </c>
    </row>
    <row r="122" spans="1:12" s="214" customFormat="1" ht="24" customHeight="1" x14ac:dyDescent="0.2">
      <c r="A122" s="445">
        <v>116</v>
      </c>
      <c r="B122" s="432" t="str">
        <f t="shared" si="9"/>
        <v>4x400M-1-4</v>
      </c>
      <c r="C122" s="433">
        <v>2</v>
      </c>
      <c r="D122" s="433">
        <v>381</v>
      </c>
      <c r="E122" s="788" t="s">
        <v>1295</v>
      </c>
      <c r="F122" s="435" t="s">
        <v>956</v>
      </c>
      <c r="G122" s="436" t="s">
        <v>955</v>
      </c>
      <c r="H122" s="436" t="s">
        <v>979</v>
      </c>
      <c r="I122" s="438"/>
      <c r="J122" s="439" t="s">
        <v>941</v>
      </c>
      <c r="K122" s="439" t="s">
        <v>1050</v>
      </c>
      <c r="L122" s="440">
        <v>8</v>
      </c>
    </row>
    <row r="123" spans="1:12" s="214" customFormat="1" ht="24" customHeight="1" x14ac:dyDescent="0.2">
      <c r="A123" s="445">
        <v>117</v>
      </c>
      <c r="B123" s="432" t="str">
        <f t="shared" si="9"/>
        <v>4x400M-1-4</v>
      </c>
      <c r="C123" s="433">
        <v>3</v>
      </c>
      <c r="D123" s="433">
        <v>385</v>
      </c>
      <c r="E123" s="788" t="s">
        <v>1293</v>
      </c>
      <c r="F123" s="435" t="s">
        <v>961</v>
      </c>
      <c r="G123" s="436" t="s">
        <v>955</v>
      </c>
      <c r="H123" s="436" t="s">
        <v>979</v>
      </c>
      <c r="I123" s="438"/>
      <c r="J123" s="439" t="s">
        <v>941</v>
      </c>
      <c r="K123" s="439" t="s">
        <v>1050</v>
      </c>
      <c r="L123" s="440">
        <v>8</v>
      </c>
    </row>
    <row r="124" spans="1:12" s="214" customFormat="1" ht="24" customHeight="1" x14ac:dyDescent="0.2">
      <c r="A124" s="445">
        <v>118</v>
      </c>
      <c r="B124" s="432" t="str">
        <f t="shared" si="9"/>
        <v>4x400M-1-4</v>
      </c>
      <c r="C124" s="433">
        <v>4</v>
      </c>
      <c r="D124" s="433">
        <v>382</v>
      </c>
      <c r="E124" s="788" t="s">
        <v>1294</v>
      </c>
      <c r="F124" s="435" t="s">
        <v>957</v>
      </c>
      <c r="G124" s="436" t="s">
        <v>955</v>
      </c>
      <c r="H124" s="436" t="s">
        <v>979</v>
      </c>
      <c r="I124" s="438"/>
      <c r="J124" s="439" t="s">
        <v>941</v>
      </c>
      <c r="K124" s="439" t="s">
        <v>1050</v>
      </c>
      <c r="L124" s="440">
        <v>8</v>
      </c>
    </row>
    <row r="125" spans="1:12" s="214" customFormat="1" ht="25.5" customHeight="1" x14ac:dyDescent="0.2">
      <c r="A125" s="445">
        <v>119</v>
      </c>
      <c r="B125" s="432" t="str">
        <f t="shared" si="9"/>
        <v>4x400M-1-4</v>
      </c>
      <c r="C125" s="433"/>
      <c r="D125" s="433">
        <v>397</v>
      </c>
      <c r="E125" s="788" t="s">
        <v>1296</v>
      </c>
      <c r="F125" s="435" t="s">
        <v>976</v>
      </c>
      <c r="G125" s="436" t="s">
        <v>955</v>
      </c>
      <c r="H125" s="436" t="s">
        <v>979</v>
      </c>
      <c r="I125" s="438"/>
      <c r="J125" s="439" t="s">
        <v>941</v>
      </c>
      <c r="K125" s="439" t="s">
        <v>1050</v>
      </c>
      <c r="L125" s="440">
        <v>8</v>
      </c>
    </row>
    <row r="126" spans="1:12" s="214" customFormat="1" ht="24" customHeight="1" thickBot="1" x14ac:dyDescent="0.25">
      <c r="A126" s="513">
        <v>120</v>
      </c>
      <c r="B126" s="485" t="str">
        <f t="shared" si="9"/>
        <v>4x400M-1-4</v>
      </c>
      <c r="C126" s="441"/>
      <c r="D126" s="441" t="s">
        <v>1078</v>
      </c>
      <c r="E126" s="486" t="s">
        <v>1078</v>
      </c>
      <c r="F126" s="487" t="s">
        <v>1078</v>
      </c>
      <c r="G126" s="444" t="s">
        <v>955</v>
      </c>
      <c r="H126" s="444" t="s">
        <v>979</v>
      </c>
      <c r="I126" s="442"/>
      <c r="J126" s="443" t="s">
        <v>941</v>
      </c>
      <c r="K126" s="443" t="s">
        <v>1050</v>
      </c>
      <c r="L126" s="488">
        <v>8</v>
      </c>
    </row>
    <row r="127" spans="1:12" s="214" customFormat="1" ht="24" customHeight="1" thickBot="1" x14ac:dyDescent="0.25">
      <c r="A127" s="494"/>
      <c r="B127" s="514" t="str">
        <f t="shared" si="9"/>
        <v>4x400M.-1-4</v>
      </c>
      <c r="C127" s="776"/>
      <c r="D127" s="647" t="str">
        <f>CONCATENATE(D121,"         ",D122,"          ",D123,"            ",D124)</f>
        <v>380         381          385            382</v>
      </c>
      <c r="E127" s="781" t="str">
        <f>CONCATENATE(E121,"         ",E122,"          ",E123,"            ",E124)</f>
        <v>10.07.1990         01.03.1992          20.08.1991            05.03.1990</v>
      </c>
      <c r="F127" s="781" t="str">
        <f>CONCATENATE(F121,"         ",F122,"          ",F123,"                             ",F124,"               ")</f>
        <v xml:space="preserve">İZZET SAFER         HALİT KILIÇ          MEHMET GÜZEL                             İLHAM TANUİ ÖZBİLEN               </v>
      </c>
      <c r="G127" s="470" t="s">
        <v>955</v>
      </c>
      <c r="H127" s="470" t="s">
        <v>1291</v>
      </c>
      <c r="I127" s="472"/>
      <c r="J127" s="473" t="s">
        <v>941</v>
      </c>
      <c r="K127" s="473" t="s">
        <v>1050</v>
      </c>
      <c r="L127" s="474">
        <v>8</v>
      </c>
    </row>
    <row r="128" spans="1:12" s="214" customFormat="1" ht="24" customHeight="1" x14ac:dyDescent="0.2">
      <c r="A128" s="431">
        <v>121</v>
      </c>
      <c r="B128" s="446" t="str">
        <f t="shared" si="9"/>
        <v>100M-1-5</v>
      </c>
      <c r="C128" s="447"/>
      <c r="D128" s="447">
        <v>399</v>
      </c>
      <c r="E128" s="448">
        <v>33018</v>
      </c>
      <c r="F128" s="449" t="s">
        <v>980</v>
      </c>
      <c r="G128" s="450" t="s">
        <v>981</v>
      </c>
      <c r="H128" s="451" t="s">
        <v>193</v>
      </c>
      <c r="I128" s="452"/>
      <c r="J128" s="453" t="s">
        <v>941</v>
      </c>
      <c r="K128" s="453" t="s">
        <v>1062</v>
      </c>
      <c r="L128" s="454">
        <v>7</v>
      </c>
    </row>
    <row r="129" spans="1:12" s="214" customFormat="1" ht="24" customHeight="1" x14ac:dyDescent="0.2">
      <c r="A129" s="431">
        <v>122</v>
      </c>
      <c r="B129" s="446" t="str">
        <f t="shared" si="9"/>
        <v>200M-1-5</v>
      </c>
      <c r="C129" s="447"/>
      <c r="D129" s="447">
        <v>399</v>
      </c>
      <c r="E129" s="448">
        <v>33018</v>
      </c>
      <c r="F129" s="449" t="s">
        <v>980</v>
      </c>
      <c r="G129" s="450" t="s">
        <v>981</v>
      </c>
      <c r="H129" s="451" t="s">
        <v>486</v>
      </c>
      <c r="I129" s="452"/>
      <c r="J129" s="453" t="s">
        <v>941</v>
      </c>
      <c r="K129" s="453" t="s">
        <v>1062</v>
      </c>
      <c r="L129" s="454">
        <v>7</v>
      </c>
    </row>
    <row r="130" spans="1:12" s="214" customFormat="1" ht="24" customHeight="1" x14ac:dyDescent="0.2">
      <c r="A130" s="431">
        <v>123</v>
      </c>
      <c r="B130" s="446" t="str">
        <f t="shared" si="9"/>
        <v>400M-1-5</v>
      </c>
      <c r="C130" s="447"/>
      <c r="D130" s="447">
        <v>400</v>
      </c>
      <c r="E130" s="448">
        <v>33433</v>
      </c>
      <c r="F130" s="449" t="s">
        <v>982</v>
      </c>
      <c r="G130" s="450" t="s">
        <v>981</v>
      </c>
      <c r="H130" s="451" t="s">
        <v>487</v>
      </c>
      <c r="I130" s="452"/>
      <c r="J130" s="453" t="s">
        <v>941</v>
      </c>
      <c r="K130" s="453" t="s">
        <v>1062</v>
      </c>
      <c r="L130" s="454">
        <v>7</v>
      </c>
    </row>
    <row r="131" spans="1:12" s="214" customFormat="1" ht="24" customHeight="1" x14ac:dyDescent="0.2">
      <c r="A131" s="431">
        <v>124</v>
      </c>
      <c r="B131" s="446" t="str">
        <f t="shared" si="9"/>
        <v>800M-1-5</v>
      </c>
      <c r="C131" s="447"/>
      <c r="D131" s="447">
        <v>401</v>
      </c>
      <c r="E131" s="448">
        <v>33851</v>
      </c>
      <c r="F131" s="449" t="s">
        <v>983</v>
      </c>
      <c r="G131" s="450" t="s">
        <v>981</v>
      </c>
      <c r="H131" s="451" t="s">
        <v>160</v>
      </c>
      <c r="I131" s="452"/>
      <c r="J131" s="453" t="s">
        <v>941</v>
      </c>
      <c r="K131" s="453" t="s">
        <v>1062</v>
      </c>
      <c r="L131" s="454">
        <v>7</v>
      </c>
    </row>
    <row r="132" spans="1:12" s="214" customFormat="1" ht="24" customHeight="1" x14ac:dyDescent="0.2">
      <c r="A132" s="431">
        <v>125</v>
      </c>
      <c r="B132" s="446" t="str">
        <f t="shared" si="9"/>
        <v>1500M-1-5</v>
      </c>
      <c r="C132" s="447"/>
      <c r="D132" s="447">
        <v>401</v>
      </c>
      <c r="E132" s="448">
        <v>33851</v>
      </c>
      <c r="F132" s="449" t="s">
        <v>983</v>
      </c>
      <c r="G132" s="450" t="s">
        <v>981</v>
      </c>
      <c r="H132" s="451" t="s">
        <v>353</v>
      </c>
      <c r="I132" s="452"/>
      <c r="J132" s="453" t="s">
        <v>941</v>
      </c>
      <c r="K132" s="453" t="s">
        <v>1062</v>
      </c>
      <c r="L132" s="454">
        <v>7</v>
      </c>
    </row>
    <row r="133" spans="1:12" s="214" customFormat="1" ht="24" customHeight="1" x14ac:dyDescent="0.2">
      <c r="A133" s="431">
        <v>126</v>
      </c>
      <c r="B133" s="446" t="str">
        <f t="shared" si="9"/>
        <v>3000M-1-5</v>
      </c>
      <c r="C133" s="447"/>
      <c r="D133" s="447">
        <v>402</v>
      </c>
      <c r="E133" s="448">
        <v>33989</v>
      </c>
      <c r="F133" s="449" t="s">
        <v>984</v>
      </c>
      <c r="G133" s="450" t="s">
        <v>981</v>
      </c>
      <c r="H133" s="451" t="s">
        <v>576</v>
      </c>
      <c r="I133" s="452"/>
      <c r="J133" s="453" t="s">
        <v>941</v>
      </c>
      <c r="K133" s="453" t="s">
        <v>1062</v>
      </c>
      <c r="L133" s="454">
        <v>7</v>
      </c>
    </row>
    <row r="134" spans="1:12" s="214" customFormat="1" ht="25.5" customHeight="1" x14ac:dyDescent="0.2">
      <c r="A134" s="431">
        <v>127</v>
      </c>
      <c r="B134" s="446" t="str">
        <f t="shared" si="9"/>
        <v>5000M-1-5</v>
      </c>
      <c r="C134" s="447"/>
      <c r="D134" s="447">
        <v>402</v>
      </c>
      <c r="E134" s="448">
        <v>33989</v>
      </c>
      <c r="F134" s="449" t="s">
        <v>984</v>
      </c>
      <c r="G134" s="450" t="s">
        <v>981</v>
      </c>
      <c r="H134" s="451" t="s">
        <v>931</v>
      </c>
      <c r="I134" s="452"/>
      <c r="J134" s="453" t="s">
        <v>941</v>
      </c>
      <c r="K134" s="453" t="s">
        <v>1062</v>
      </c>
      <c r="L134" s="454">
        <v>7</v>
      </c>
    </row>
    <row r="135" spans="1:12" s="214" customFormat="1" ht="30.75" customHeight="1" x14ac:dyDescent="0.2">
      <c r="A135" s="431">
        <v>128</v>
      </c>
      <c r="B135" s="446" t="str">
        <f t="shared" si="9"/>
        <v>110M.ENG.-1-5</v>
      </c>
      <c r="C135" s="447"/>
      <c r="D135" s="447">
        <v>403</v>
      </c>
      <c r="E135" s="448">
        <v>32046</v>
      </c>
      <c r="F135" s="449" t="s">
        <v>985</v>
      </c>
      <c r="G135" s="450" t="s">
        <v>981</v>
      </c>
      <c r="H135" s="451" t="s">
        <v>960</v>
      </c>
      <c r="I135" s="452"/>
      <c r="J135" s="453" t="s">
        <v>941</v>
      </c>
      <c r="K135" s="453" t="s">
        <v>1062</v>
      </c>
      <c r="L135" s="454">
        <v>7</v>
      </c>
    </row>
    <row r="136" spans="1:12" s="214" customFormat="1" ht="24" customHeight="1" x14ac:dyDescent="0.2">
      <c r="A136" s="431">
        <v>129</v>
      </c>
      <c r="B136" s="446" t="str">
        <f t="shared" si="9"/>
        <v>400M.ENG.-1-5</v>
      </c>
      <c r="C136" s="447"/>
      <c r="D136" s="447">
        <v>404</v>
      </c>
      <c r="E136" s="448">
        <v>31882</v>
      </c>
      <c r="F136" s="449" t="s">
        <v>986</v>
      </c>
      <c r="G136" s="450" t="s">
        <v>981</v>
      </c>
      <c r="H136" s="451" t="s">
        <v>962</v>
      </c>
      <c r="I136" s="452"/>
      <c r="J136" s="453" t="s">
        <v>941</v>
      </c>
      <c r="K136" s="453" t="s">
        <v>1062</v>
      </c>
      <c r="L136" s="454">
        <v>7</v>
      </c>
    </row>
    <row r="137" spans="1:12" s="214" customFormat="1" ht="24" customHeight="1" x14ac:dyDescent="0.2">
      <c r="A137" s="431">
        <v>130</v>
      </c>
      <c r="B137" s="446" t="str">
        <f t="shared" si="9"/>
        <v>3000M.ENG.-1-5</v>
      </c>
      <c r="C137" s="447"/>
      <c r="D137" s="447">
        <v>405</v>
      </c>
      <c r="E137" s="448">
        <v>30498</v>
      </c>
      <c r="F137" s="449" t="s">
        <v>987</v>
      </c>
      <c r="G137" s="450" t="s">
        <v>981</v>
      </c>
      <c r="H137" s="451" t="s">
        <v>964</v>
      </c>
      <c r="I137" s="452"/>
      <c r="J137" s="453" t="s">
        <v>941</v>
      </c>
      <c r="K137" s="453" t="s">
        <v>1062</v>
      </c>
      <c r="L137" s="454">
        <v>7</v>
      </c>
    </row>
    <row r="138" spans="1:12" s="214" customFormat="1" ht="24" customHeight="1" x14ac:dyDescent="0.2">
      <c r="A138" s="431">
        <v>131</v>
      </c>
      <c r="B138" s="446" t="str">
        <f t="shared" ref="B138:B145" si="10">CONCATENATE(H138,"-",L138)</f>
        <v>UZUN-7</v>
      </c>
      <c r="C138" s="447"/>
      <c r="D138" s="447">
        <v>406</v>
      </c>
      <c r="E138" s="448">
        <v>33700</v>
      </c>
      <c r="F138" s="449" t="s">
        <v>988</v>
      </c>
      <c r="G138" s="450" t="s">
        <v>981</v>
      </c>
      <c r="H138" s="451" t="s">
        <v>73</v>
      </c>
      <c r="I138" s="452"/>
      <c r="J138" s="453" t="s">
        <v>941</v>
      </c>
      <c r="K138" s="453" t="s">
        <v>1062</v>
      </c>
      <c r="L138" s="454">
        <v>7</v>
      </c>
    </row>
    <row r="139" spans="1:12" s="214" customFormat="1" ht="24" customHeight="1" x14ac:dyDescent="0.2">
      <c r="A139" s="431">
        <v>132</v>
      </c>
      <c r="B139" s="446" t="str">
        <f t="shared" si="10"/>
        <v>ÜÇADIM-7</v>
      </c>
      <c r="C139" s="447"/>
      <c r="D139" s="447">
        <v>419</v>
      </c>
      <c r="E139" s="448">
        <v>34576</v>
      </c>
      <c r="F139" s="449" t="s">
        <v>989</v>
      </c>
      <c r="G139" s="450" t="s">
        <v>981</v>
      </c>
      <c r="H139" s="451" t="s">
        <v>489</v>
      </c>
      <c r="I139" s="452"/>
      <c r="J139" s="453" t="s">
        <v>941</v>
      </c>
      <c r="K139" s="453" t="s">
        <v>1062</v>
      </c>
      <c r="L139" s="454">
        <v>7</v>
      </c>
    </row>
    <row r="140" spans="1:12" s="214" customFormat="1" ht="24" customHeight="1" x14ac:dyDescent="0.2">
      <c r="A140" s="431">
        <v>133</v>
      </c>
      <c r="B140" s="446" t="str">
        <f t="shared" si="10"/>
        <v>YÜKSEK-7</v>
      </c>
      <c r="C140" s="447"/>
      <c r="D140" s="447">
        <v>407</v>
      </c>
      <c r="E140" s="448">
        <v>34707</v>
      </c>
      <c r="F140" s="449" t="s">
        <v>990</v>
      </c>
      <c r="G140" s="450" t="s">
        <v>981</v>
      </c>
      <c r="H140" s="451" t="s">
        <v>74</v>
      </c>
      <c r="I140" s="452"/>
      <c r="J140" s="453" t="s">
        <v>941</v>
      </c>
      <c r="K140" s="453" t="s">
        <v>1062</v>
      </c>
      <c r="L140" s="454">
        <v>7</v>
      </c>
    </row>
    <row r="141" spans="1:12" s="214" customFormat="1" ht="24" customHeight="1" x14ac:dyDescent="0.2">
      <c r="A141" s="431">
        <v>134</v>
      </c>
      <c r="B141" s="446" t="str">
        <f t="shared" si="10"/>
        <v>SIRIK-7</v>
      </c>
      <c r="C141" s="447"/>
      <c r="D141" s="447">
        <v>408</v>
      </c>
      <c r="E141" s="448">
        <v>35432</v>
      </c>
      <c r="F141" s="449" t="s">
        <v>991</v>
      </c>
      <c r="G141" s="450" t="s">
        <v>981</v>
      </c>
      <c r="H141" s="451" t="s">
        <v>490</v>
      </c>
      <c r="I141" s="452"/>
      <c r="J141" s="453" t="s">
        <v>941</v>
      </c>
      <c r="K141" s="453" t="s">
        <v>1062</v>
      </c>
      <c r="L141" s="454">
        <v>7</v>
      </c>
    </row>
    <row r="142" spans="1:12" s="214" customFormat="1" ht="24" customHeight="1" x14ac:dyDescent="0.2">
      <c r="A142" s="431">
        <v>135</v>
      </c>
      <c r="B142" s="446" t="str">
        <f t="shared" si="10"/>
        <v>DiSK-7</v>
      </c>
      <c r="C142" s="447"/>
      <c r="D142" s="447">
        <v>409</v>
      </c>
      <c r="E142" s="448">
        <v>32350</v>
      </c>
      <c r="F142" s="449" t="s">
        <v>992</v>
      </c>
      <c r="G142" s="450" t="s">
        <v>981</v>
      </c>
      <c r="H142" s="451" t="s">
        <v>969</v>
      </c>
      <c r="I142" s="452"/>
      <c r="J142" s="453" t="s">
        <v>941</v>
      </c>
      <c r="K142" s="453" t="s">
        <v>1062</v>
      </c>
      <c r="L142" s="454">
        <v>7</v>
      </c>
    </row>
    <row r="143" spans="1:12" s="214" customFormat="1" ht="30" customHeight="1" x14ac:dyDescent="0.2">
      <c r="A143" s="431">
        <v>136</v>
      </c>
      <c r="B143" s="446" t="str">
        <f t="shared" si="10"/>
        <v>CİRİT-7</v>
      </c>
      <c r="C143" s="447"/>
      <c r="D143" s="447">
        <v>410</v>
      </c>
      <c r="E143" s="448">
        <v>32509</v>
      </c>
      <c r="F143" s="449" t="s">
        <v>993</v>
      </c>
      <c r="G143" s="450" t="s">
        <v>981</v>
      </c>
      <c r="H143" s="451" t="s">
        <v>357</v>
      </c>
      <c r="I143" s="452"/>
      <c r="J143" s="453" t="s">
        <v>941</v>
      </c>
      <c r="K143" s="453" t="s">
        <v>1062</v>
      </c>
      <c r="L143" s="454">
        <v>7</v>
      </c>
    </row>
    <row r="144" spans="1:12" s="214" customFormat="1" ht="29.25" customHeight="1" x14ac:dyDescent="0.2">
      <c r="A144" s="431">
        <v>137</v>
      </c>
      <c r="B144" s="446" t="str">
        <f t="shared" si="10"/>
        <v>GÜLLE-7</v>
      </c>
      <c r="C144" s="447"/>
      <c r="D144" s="447">
        <v>411</v>
      </c>
      <c r="E144" s="448">
        <v>34934</v>
      </c>
      <c r="F144" s="449" t="s">
        <v>994</v>
      </c>
      <c r="G144" s="450" t="s">
        <v>981</v>
      </c>
      <c r="H144" s="451" t="s">
        <v>355</v>
      </c>
      <c r="I144" s="452"/>
      <c r="J144" s="453" t="s">
        <v>941</v>
      </c>
      <c r="K144" s="453" t="s">
        <v>1062</v>
      </c>
      <c r="L144" s="454">
        <v>7</v>
      </c>
    </row>
    <row r="145" spans="1:12" s="214" customFormat="1" ht="25.5" customHeight="1" thickBot="1" x14ac:dyDescent="0.25">
      <c r="A145" s="465">
        <v>138</v>
      </c>
      <c r="B145" s="495" t="str">
        <f t="shared" si="10"/>
        <v>ÇEKİÇ-7</v>
      </c>
      <c r="C145" s="496"/>
      <c r="D145" s="496">
        <v>412</v>
      </c>
      <c r="E145" s="497">
        <v>34681</v>
      </c>
      <c r="F145" s="498" t="s">
        <v>995</v>
      </c>
      <c r="G145" s="450" t="s">
        <v>981</v>
      </c>
      <c r="H145" s="500" t="s">
        <v>932</v>
      </c>
      <c r="I145" s="501"/>
      <c r="J145" s="502" t="s">
        <v>941</v>
      </c>
      <c r="K145" s="502" t="s">
        <v>1062</v>
      </c>
      <c r="L145" s="503">
        <v>7</v>
      </c>
    </row>
    <row r="146" spans="1:12" s="214" customFormat="1" ht="25.5" customHeight="1" x14ac:dyDescent="0.2">
      <c r="A146" s="431">
        <v>139</v>
      </c>
      <c r="B146" s="505" t="str">
        <f>CONCATENATE(H146,"-",J146,"-",K146)</f>
        <v>4X100M-1-5</v>
      </c>
      <c r="C146" s="506"/>
      <c r="D146" s="506">
        <v>414</v>
      </c>
      <c r="E146" s="507">
        <v>33418</v>
      </c>
      <c r="F146" s="508" t="s">
        <v>997</v>
      </c>
      <c r="G146" s="450" t="s">
        <v>981</v>
      </c>
      <c r="H146" s="509" t="s">
        <v>933</v>
      </c>
      <c r="I146" s="510"/>
      <c r="J146" s="511" t="s">
        <v>941</v>
      </c>
      <c r="K146" s="511" t="s">
        <v>1062</v>
      </c>
      <c r="L146" s="512">
        <v>7</v>
      </c>
    </row>
    <row r="147" spans="1:12" s="214" customFormat="1" ht="25.5" customHeight="1" x14ac:dyDescent="0.2">
      <c r="A147" s="465">
        <v>140</v>
      </c>
      <c r="B147" s="446" t="str">
        <f>CONCATENATE(H147,"-",J147,"-",K147)</f>
        <v>4X100M-1-5</v>
      </c>
      <c r="C147" s="447"/>
      <c r="D147" s="447">
        <v>413</v>
      </c>
      <c r="E147" s="448">
        <v>33070</v>
      </c>
      <c r="F147" s="449" t="s">
        <v>996</v>
      </c>
      <c r="G147" s="450" t="s">
        <v>981</v>
      </c>
      <c r="H147" s="450" t="s">
        <v>933</v>
      </c>
      <c r="I147" s="452"/>
      <c r="J147" s="453" t="s">
        <v>941</v>
      </c>
      <c r="K147" s="453" t="s">
        <v>1062</v>
      </c>
      <c r="L147" s="454">
        <v>7</v>
      </c>
    </row>
    <row r="148" spans="1:12" s="214" customFormat="1" ht="26.25" customHeight="1" x14ac:dyDescent="0.2">
      <c r="A148" s="431">
        <v>141</v>
      </c>
      <c r="B148" s="446" t="str">
        <f>CONCATENATE(H148,"-",J148,"-",K148)</f>
        <v>4X100M-1-5</v>
      </c>
      <c r="C148" s="447"/>
      <c r="D148" s="447">
        <v>415</v>
      </c>
      <c r="E148" s="448">
        <v>34998</v>
      </c>
      <c r="F148" s="449" t="s">
        <v>998</v>
      </c>
      <c r="G148" s="450" t="s">
        <v>981</v>
      </c>
      <c r="H148" s="450" t="s">
        <v>933</v>
      </c>
      <c r="I148" s="452"/>
      <c r="J148" s="453" t="s">
        <v>941</v>
      </c>
      <c r="K148" s="453" t="s">
        <v>1062</v>
      </c>
      <c r="L148" s="454">
        <v>7</v>
      </c>
    </row>
    <row r="149" spans="1:12" s="214" customFormat="1" ht="27.75" customHeight="1" x14ac:dyDescent="0.2">
      <c r="A149" s="465">
        <v>142</v>
      </c>
      <c r="B149" s="446" t="str">
        <f>CONCATENATE(H149,"-",J149,"-",K149)</f>
        <v>4X100M-1-5</v>
      </c>
      <c r="C149" s="447"/>
      <c r="D149" s="447">
        <v>399</v>
      </c>
      <c r="E149" s="448">
        <v>33022</v>
      </c>
      <c r="F149" s="449" t="s">
        <v>980</v>
      </c>
      <c r="G149" s="450" t="s">
        <v>981</v>
      </c>
      <c r="H149" s="450" t="s">
        <v>933</v>
      </c>
      <c r="I149" s="452"/>
      <c r="J149" s="453" t="s">
        <v>941</v>
      </c>
      <c r="K149" s="453" t="s">
        <v>1062</v>
      </c>
      <c r="L149" s="454">
        <v>7</v>
      </c>
    </row>
    <row r="150" spans="1:12" s="214" customFormat="1" ht="28.5" customHeight="1" x14ac:dyDescent="0.2">
      <c r="A150" s="431">
        <v>143</v>
      </c>
      <c r="B150" s="446" t="str">
        <f t="shared" ref="B150:B168" si="11">CONCATENATE(H150,"-",J150,"-",K150)</f>
        <v>4X100M-1-5</v>
      </c>
      <c r="C150" s="447"/>
      <c r="D150" s="447">
        <v>400</v>
      </c>
      <c r="E150" s="448">
        <v>33433</v>
      </c>
      <c r="F150" s="449" t="s">
        <v>982</v>
      </c>
      <c r="G150" s="450" t="s">
        <v>981</v>
      </c>
      <c r="H150" s="450" t="s">
        <v>933</v>
      </c>
      <c r="I150" s="452"/>
      <c r="J150" s="453" t="s">
        <v>941</v>
      </c>
      <c r="K150" s="453" t="s">
        <v>1062</v>
      </c>
      <c r="L150" s="454">
        <v>7</v>
      </c>
    </row>
    <row r="151" spans="1:12" s="214" customFormat="1" ht="27.75" customHeight="1" thickBot="1" x14ac:dyDescent="0.25">
      <c r="A151" s="465">
        <v>144</v>
      </c>
      <c r="B151" s="514" t="str">
        <f t="shared" si="11"/>
        <v>4X100M-1-5</v>
      </c>
      <c r="C151" s="461"/>
      <c r="D151" s="461">
        <v>416</v>
      </c>
      <c r="E151" s="515">
        <v>34714</v>
      </c>
      <c r="F151" s="516" t="s">
        <v>999</v>
      </c>
      <c r="G151" s="450" t="s">
        <v>981</v>
      </c>
      <c r="H151" s="463" t="s">
        <v>933</v>
      </c>
      <c r="I151" s="455"/>
      <c r="J151" s="456" t="s">
        <v>941</v>
      </c>
      <c r="K151" s="456" t="s">
        <v>1062</v>
      </c>
      <c r="L151" s="457">
        <v>7</v>
      </c>
    </row>
    <row r="152" spans="1:12" s="214" customFormat="1" ht="24" customHeight="1" x14ac:dyDescent="0.2">
      <c r="A152" s="431">
        <v>145</v>
      </c>
      <c r="B152" s="505" t="str">
        <f t="shared" si="11"/>
        <v>4X400M-1-5</v>
      </c>
      <c r="C152" s="506">
        <v>1</v>
      </c>
      <c r="D152" s="506">
        <v>416</v>
      </c>
      <c r="E152" s="783" t="s">
        <v>1285</v>
      </c>
      <c r="F152" s="508" t="s">
        <v>999</v>
      </c>
      <c r="G152" s="450" t="s">
        <v>981</v>
      </c>
      <c r="H152" s="509" t="s">
        <v>934</v>
      </c>
      <c r="I152" s="510"/>
      <c r="J152" s="511" t="s">
        <v>941</v>
      </c>
      <c r="K152" s="511" t="s">
        <v>1062</v>
      </c>
      <c r="L152" s="512">
        <v>7</v>
      </c>
    </row>
    <row r="153" spans="1:12" s="214" customFormat="1" ht="24" customHeight="1" x14ac:dyDescent="0.2">
      <c r="A153" s="465">
        <v>146</v>
      </c>
      <c r="B153" s="446" t="str">
        <f t="shared" si="11"/>
        <v>4X400M-1-5</v>
      </c>
      <c r="C153" s="447">
        <v>2</v>
      </c>
      <c r="D153" s="447">
        <v>418</v>
      </c>
      <c r="E153" s="784" t="s">
        <v>1290</v>
      </c>
      <c r="F153" s="449" t="s">
        <v>1001</v>
      </c>
      <c r="G153" s="450" t="s">
        <v>981</v>
      </c>
      <c r="H153" s="450" t="s">
        <v>934</v>
      </c>
      <c r="I153" s="452"/>
      <c r="J153" s="453" t="s">
        <v>941</v>
      </c>
      <c r="K153" s="453" t="s">
        <v>1062</v>
      </c>
      <c r="L153" s="454">
        <v>7</v>
      </c>
    </row>
    <row r="154" spans="1:12" s="214" customFormat="1" ht="24" customHeight="1" x14ac:dyDescent="0.2">
      <c r="A154" s="431">
        <v>147</v>
      </c>
      <c r="B154" s="446" t="str">
        <f t="shared" si="11"/>
        <v>4X400M-1-5</v>
      </c>
      <c r="C154" s="447">
        <v>3</v>
      </c>
      <c r="D154" s="447">
        <v>400</v>
      </c>
      <c r="E154" s="784" t="s">
        <v>1288</v>
      </c>
      <c r="F154" s="449" t="s">
        <v>982</v>
      </c>
      <c r="G154" s="450" t="s">
        <v>981</v>
      </c>
      <c r="H154" s="450" t="s">
        <v>934</v>
      </c>
      <c r="I154" s="452"/>
      <c r="J154" s="453" t="s">
        <v>941</v>
      </c>
      <c r="K154" s="453" t="s">
        <v>1062</v>
      </c>
      <c r="L154" s="454">
        <v>7</v>
      </c>
    </row>
    <row r="155" spans="1:12" s="214" customFormat="1" ht="24" customHeight="1" x14ac:dyDescent="0.2">
      <c r="A155" s="465">
        <v>148</v>
      </c>
      <c r="B155" s="446" t="str">
        <f t="shared" si="11"/>
        <v>4X400M-1-5</v>
      </c>
      <c r="C155" s="447">
        <v>4</v>
      </c>
      <c r="D155" s="447">
        <v>417</v>
      </c>
      <c r="E155" s="784" t="s">
        <v>1289</v>
      </c>
      <c r="F155" s="449" t="s">
        <v>1000</v>
      </c>
      <c r="G155" s="450" t="s">
        <v>981</v>
      </c>
      <c r="H155" s="450" t="s">
        <v>934</v>
      </c>
      <c r="I155" s="452"/>
      <c r="J155" s="453" t="s">
        <v>941</v>
      </c>
      <c r="K155" s="453" t="s">
        <v>1062</v>
      </c>
      <c r="L155" s="454">
        <v>7</v>
      </c>
    </row>
    <row r="156" spans="1:12" s="214" customFormat="1" ht="24" customHeight="1" x14ac:dyDescent="0.2">
      <c r="A156" s="431">
        <v>149</v>
      </c>
      <c r="B156" s="446" t="str">
        <f t="shared" si="11"/>
        <v>4X400M-1-5</v>
      </c>
      <c r="C156" s="447">
        <v>5</v>
      </c>
      <c r="D156" s="447">
        <v>401</v>
      </c>
      <c r="E156" s="784" t="s">
        <v>1286</v>
      </c>
      <c r="F156" s="449" t="s">
        <v>983</v>
      </c>
      <c r="G156" s="450" t="s">
        <v>981</v>
      </c>
      <c r="H156" s="450" t="s">
        <v>934</v>
      </c>
      <c r="I156" s="452"/>
      <c r="J156" s="453" t="s">
        <v>941</v>
      </c>
      <c r="K156" s="453" t="s">
        <v>1062</v>
      </c>
      <c r="L156" s="454">
        <v>7</v>
      </c>
    </row>
    <row r="157" spans="1:12" s="214" customFormat="1" ht="24" customHeight="1" thickBot="1" x14ac:dyDescent="0.25">
      <c r="A157" s="465">
        <v>150</v>
      </c>
      <c r="B157" s="514" t="str">
        <f t="shared" si="11"/>
        <v>4X400M-1-5</v>
      </c>
      <c r="C157" s="461">
        <v>6</v>
      </c>
      <c r="D157" s="461">
        <v>404</v>
      </c>
      <c r="E157" s="785" t="s">
        <v>1287</v>
      </c>
      <c r="F157" s="516" t="s">
        <v>986</v>
      </c>
      <c r="G157" s="450" t="s">
        <v>981</v>
      </c>
      <c r="H157" s="463" t="s">
        <v>934</v>
      </c>
      <c r="I157" s="455"/>
      <c r="J157" s="456" t="s">
        <v>941</v>
      </c>
      <c r="K157" s="456" t="s">
        <v>1062</v>
      </c>
      <c r="L157" s="457">
        <v>7</v>
      </c>
    </row>
    <row r="158" spans="1:12" s="214" customFormat="1" ht="24" customHeight="1" thickBot="1" x14ac:dyDescent="0.25">
      <c r="A158" s="775"/>
      <c r="B158" s="514" t="str">
        <f t="shared" si="11"/>
        <v>4X400M.-1-5</v>
      </c>
      <c r="C158" s="776"/>
      <c r="D158" s="647" t="str">
        <f>CONCATENATE(D152,"         ",D153,"          ",D154,"            ",D155)</f>
        <v>416         418          400            417</v>
      </c>
      <c r="E158" s="781" t="str">
        <f>CONCATENATE(E152,"         ",E153,"          ",E154,"            ",E155)</f>
        <v>15.01.1995         08.02.1995          14.07.1991            06.06.1995</v>
      </c>
      <c r="F158" s="781" t="str">
        <f>CONCATENATE(F152,"         ",F153,"          ",F154,"            ",F155)</f>
        <v>FAHRİ ARSOY         UTKU ÇOBANOĞLU          BUĞRAHAN KOCABEYOĞLU            ENİS ÜNSAL</v>
      </c>
      <c r="G158" s="450" t="s">
        <v>981</v>
      </c>
      <c r="H158" s="463" t="s">
        <v>1263</v>
      </c>
      <c r="I158" s="455"/>
      <c r="J158" s="456" t="s">
        <v>941</v>
      </c>
      <c r="K158" s="456" t="s">
        <v>1062</v>
      </c>
      <c r="L158" s="457">
        <v>7</v>
      </c>
    </row>
    <row r="159" spans="1:12" s="214" customFormat="1" ht="24" customHeight="1" x14ac:dyDescent="0.2">
      <c r="A159" s="489">
        <v>151</v>
      </c>
      <c r="B159" s="646" t="str">
        <f t="shared" si="11"/>
        <v>100M-1-6</v>
      </c>
      <c r="C159" s="647"/>
      <c r="D159" s="647">
        <v>453</v>
      </c>
      <c r="E159" s="648">
        <v>35681</v>
      </c>
      <c r="F159" s="649" t="s">
        <v>1019</v>
      </c>
      <c r="G159" s="650" t="s">
        <v>1115</v>
      </c>
      <c r="H159" s="651" t="s">
        <v>193</v>
      </c>
      <c r="I159" s="652"/>
      <c r="J159" s="653" t="s">
        <v>941</v>
      </c>
      <c r="K159" s="653" t="s">
        <v>1116</v>
      </c>
      <c r="L159" s="654">
        <v>5</v>
      </c>
    </row>
    <row r="160" spans="1:12" s="214" customFormat="1" ht="24" customHeight="1" thickBot="1" x14ac:dyDescent="0.25">
      <c r="A160" s="445">
        <v>152</v>
      </c>
      <c r="B160" s="432" t="str">
        <f t="shared" si="11"/>
        <v>200M-1-6</v>
      </c>
      <c r="C160" s="433"/>
      <c r="D160" s="433">
        <v>453</v>
      </c>
      <c r="E160" s="434">
        <v>35681</v>
      </c>
      <c r="F160" s="435" t="s">
        <v>1019</v>
      </c>
      <c r="G160" s="436" t="s">
        <v>1115</v>
      </c>
      <c r="H160" s="437" t="s">
        <v>486</v>
      </c>
      <c r="I160" s="442"/>
      <c r="J160" s="443" t="s">
        <v>941</v>
      </c>
      <c r="K160" s="443" t="s">
        <v>1116</v>
      </c>
      <c r="L160" s="488">
        <v>5</v>
      </c>
    </row>
    <row r="161" spans="1:12" s="214" customFormat="1" ht="29.25" customHeight="1" x14ac:dyDescent="0.2">
      <c r="A161" s="445">
        <v>153</v>
      </c>
      <c r="B161" s="432" t="str">
        <f t="shared" si="11"/>
        <v>400M-1-6</v>
      </c>
      <c r="C161" s="433"/>
      <c r="D161" s="433">
        <v>454</v>
      </c>
      <c r="E161" s="434">
        <v>35739</v>
      </c>
      <c r="F161" s="435" t="s">
        <v>1020</v>
      </c>
      <c r="G161" s="436" t="s">
        <v>1115</v>
      </c>
      <c r="H161" s="437" t="s">
        <v>487</v>
      </c>
      <c r="I161" s="652"/>
      <c r="J161" s="653" t="s">
        <v>941</v>
      </c>
      <c r="K161" s="653" t="s">
        <v>1116</v>
      </c>
      <c r="L161" s="654">
        <v>5</v>
      </c>
    </row>
    <row r="162" spans="1:12" s="214" customFormat="1" ht="24" customHeight="1" x14ac:dyDescent="0.2">
      <c r="A162" s="445">
        <v>154</v>
      </c>
      <c r="B162" s="432" t="str">
        <f t="shared" si="11"/>
        <v>800M-1-6</v>
      </c>
      <c r="C162" s="433"/>
      <c r="D162" s="433">
        <v>455</v>
      </c>
      <c r="E162" s="434">
        <v>35056</v>
      </c>
      <c r="F162" s="435" t="s">
        <v>1021</v>
      </c>
      <c r="G162" s="436" t="s">
        <v>1115</v>
      </c>
      <c r="H162" s="437" t="s">
        <v>160</v>
      </c>
      <c r="I162" s="652"/>
      <c r="J162" s="653" t="s">
        <v>941</v>
      </c>
      <c r="K162" s="653" t="s">
        <v>1116</v>
      </c>
      <c r="L162" s="654">
        <v>5</v>
      </c>
    </row>
    <row r="163" spans="1:12" s="214" customFormat="1" ht="24" customHeight="1" x14ac:dyDescent="0.2">
      <c r="A163" s="445">
        <v>155</v>
      </c>
      <c r="B163" s="432" t="str">
        <f t="shared" si="11"/>
        <v>1500M-1-6</v>
      </c>
      <c r="C163" s="433"/>
      <c r="D163" s="433">
        <v>456</v>
      </c>
      <c r="E163" s="434">
        <v>34724</v>
      </c>
      <c r="F163" s="435" t="s">
        <v>1022</v>
      </c>
      <c r="G163" s="436" t="s">
        <v>1115</v>
      </c>
      <c r="H163" s="437" t="s">
        <v>353</v>
      </c>
      <c r="I163" s="652"/>
      <c r="J163" s="653" t="s">
        <v>941</v>
      </c>
      <c r="K163" s="653" t="s">
        <v>1116</v>
      </c>
      <c r="L163" s="654">
        <v>5</v>
      </c>
    </row>
    <row r="164" spans="1:12" s="214" customFormat="1" ht="24" customHeight="1" x14ac:dyDescent="0.2">
      <c r="A164" s="445">
        <v>156</v>
      </c>
      <c r="B164" s="432" t="str">
        <f t="shared" si="11"/>
        <v>3000M-1-6</v>
      </c>
      <c r="C164" s="433"/>
      <c r="D164" s="433">
        <v>467</v>
      </c>
      <c r="E164" s="434">
        <v>34700</v>
      </c>
      <c r="F164" s="435" t="s">
        <v>1196</v>
      </c>
      <c r="G164" s="436" t="s">
        <v>1115</v>
      </c>
      <c r="H164" s="437" t="s">
        <v>576</v>
      </c>
      <c r="I164" s="438"/>
      <c r="J164" s="439" t="s">
        <v>941</v>
      </c>
      <c r="K164" s="439" t="s">
        <v>1116</v>
      </c>
      <c r="L164" s="440">
        <v>5</v>
      </c>
    </row>
    <row r="165" spans="1:12" s="214" customFormat="1" ht="24" customHeight="1" x14ac:dyDescent="0.2">
      <c r="A165" s="445">
        <v>157</v>
      </c>
      <c r="B165" s="432" t="str">
        <f t="shared" si="11"/>
        <v>5000M-1-6</v>
      </c>
      <c r="C165" s="433"/>
      <c r="D165" s="433">
        <v>457</v>
      </c>
      <c r="E165" s="434">
        <v>33156</v>
      </c>
      <c r="F165" s="435" t="s">
        <v>1023</v>
      </c>
      <c r="G165" s="436" t="s">
        <v>1115</v>
      </c>
      <c r="H165" s="437" t="s">
        <v>931</v>
      </c>
      <c r="I165" s="438"/>
      <c r="J165" s="439" t="s">
        <v>941</v>
      </c>
      <c r="K165" s="439" t="s">
        <v>1116</v>
      </c>
      <c r="L165" s="440">
        <v>5</v>
      </c>
    </row>
    <row r="166" spans="1:12" s="214" customFormat="1" ht="24" customHeight="1" x14ac:dyDescent="0.2">
      <c r="A166" s="445">
        <v>158</v>
      </c>
      <c r="B166" s="432" t="str">
        <f t="shared" si="11"/>
        <v>110M.ENG.-1-6</v>
      </c>
      <c r="C166" s="433"/>
      <c r="D166" s="433">
        <v>458</v>
      </c>
      <c r="E166" s="434">
        <v>33750</v>
      </c>
      <c r="F166" s="435" t="s">
        <v>1024</v>
      </c>
      <c r="G166" s="436" t="s">
        <v>1115</v>
      </c>
      <c r="H166" s="437" t="s">
        <v>960</v>
      </c>
      <c r="I166" s="438"/>
      <c r="J166" s="439" t="s">
        <v>941</v>
      </c>
      <c r="K166" s="439" t="s">
        <v>1116</v>
      </c>
      <c r="L166" s="440">
        <v>5</v>
      </c>
    </row>
    <row r="167" spans="1:12" s="214" customFormat="1" ht="24" customHeight="1" x14ac:dyDescent="0.2">
      <c r="A167" s="445">
        <v>159</v>
      </c>
      <c r="B167" s="432" t="str">
        <f t="shared" si="11"/>
        <v>400M.ENG.-1-6</v>
      </c>
      <c r="C167" s="433"/>
      <c r="D167" s="433">
        <v>454</v>
      </c>
      <c r="E167" s="434">
        <v>35739</v>
      </c>
      <c r="F167" s="435" t="s">
        <v>1020</v>
      </c>
      <c r="G167" s="436" t="s">
        <v>1115</v>
      </c>
      <c r="H167" s="437" t="s">
        <v>962</v>
      </c>
      <c r="I167" s="438"/>
      <c r="J167" s="439" t="s">
        <v>941</v>
      </c>
      <c r="K167" s="439" t="s">
        <v>1116</v>
      </c>
      <c r="L167" s="440">
        <v>5</v>
      </c>
    </row>
    <row r="168" spans="1:12" s="214" customFormat="1" ht="27.75" customHeight="1" x14ac:dyDescent="0.2">
      <c r="A168" s="445">
        <v>160</v>
      </c>
      <c r="B168" s="432" t="str">
        <f t="shared" si="11"/>
        <v>3000M.ENG.-1-6</v>
      </c>
      <c r="C168" s="433"/>
      <c r="D168" s="433">
        <v>456</v>
      </c>
      <c r="E168" s="434">
        <v>34724</v>
      </c>
      <c r="F168" s="435" t="s">
        <v>1022</v>
      </c>
      <c r="G168" s="436" t="s">
        <v>1115</v>
      </c>
      <c r="H168" s="437" t="s">
        <v>964</v>
      </c>
      <c r="I168" s="438"/>
      <c r="J168" s="439" t="s">
        <v>941</v>
      </c>
      <c r="K168" s="439" t="s">
        <v>1116</v>
      </c>
      <c r="L168" s="440">
        <v>5</v>
      </c>
    </row>
    <row r="169" spans="1:12" s="214" customFormat="1" ht="28.5" customHeight="1" x14ac:dyDescent="0.2">
      <c r="A169" s="445">
        <v>161</v>
      </c>
      <c r="B169" s="432" t="str">
        <f t="shared" ref="B169:B176" si="12">CONCATENATE(H169,"-",L169)</f>
        <v>UZUN-5</v>
      </c>
      <c r="C169" s="433"/>
      <c r="D169" s="433">
        <v>459</v>
      </c>
      <c r="E169" s="434">
        <v>34256</v>
      </c>
      <c r="F169" s="435" t="s">
        <v>1025</v>
      </c>
      <c r="G169" s="436" t="s">
        <v>1115</v>
      </c>
      <c r="H169" s="437" t="s">
        <v>73</v>
      </c>
      <c r="I169" s="438"/>
      <c r="J169" s="439" t="s">
        <v>941</v>
      </c>
      <c r="K169" s="439" t="s">
        <v>1116</v>
      </c>
      <c r="L169" s="440">
        <v>5</v>
      </c>
    </row>
    <row r="170" spans="1:12" s="214" customFormat="1" ht="28.5" customHeight="1" x14ac:dyDescent="0.2">
      <c r="A170" s="445">
        <v>162</v>
      </c>
      <c r="B170" s="432" t="str">
        <f t="shared" si="12"/>
        <v>ÜÇADIM-5</v>
      </c>
      <c r="C170" s="433"/>
      <c r="D170" s="433">
        <v>460</v>
      </c>
      <c r="E170" s="434">
        <v>35021</v>
      </c>
      <c r="F170" s="435" t="s">
        <v>1026</v>
      </c>
      <c r="G170" s="436" t="s">
        <v>1115</v>
      </c>
      <c r="H170" s="437" t="s">
        <v>489</v>
      </c>
      <c r="I170" s="438"/>
      <c r="J170" s="439" t="s">
        <v>941</v>
      </c>
      <c r="K170" s="439" t="s">
        <v>1116</v>
      </c>
      <c r="L170" s="440">
        <v>5</v>
      </c>
    </row>
    <row r="171" spans="1:12" s="214" customFormat="1" ht="28.5" customHeight="1" x14ac:dyDescent="0.2">
      <c r="A171" s="445">
        <v>163</v>
      </c>
      <c r="B171" s="432" t="str">
        <f t="shared" si="12"/>
        <v>YÜKSEK-5</v>
      </c>
      <c r="C171" s="433"/>
      <c r="D171" s="433">
        <v>458</v>
      </c>
      <c r="E171" s="434">
        <v>33750</v>
      </c>
      <c r="F171" s="435" t="s">
        <v>1024</v>
      </c>
      <c r="G171" s="436" t="s">
        <v>1115</v>
      </c>
      <c r="H171" s="437" t="s">
        <v>74</v>
      </c>
      <c r="I171" s="438"/>
      <c r="J171" s="439" t="s">
        <v>941</v>
      </c>
      <c r="K171" s="439" t="s">
        <v>1116</v>
      </c>
      <c r="L171" s="440">
        <v>5</v>
      </c>
    </row>
    <row r="172" spans="1:12" s="214" customFormat="1" ht="24" customHeight="1" x14ac:dyDescent="0.2">
      <c r="A172" s="445">
        <v>164</v>
      </c>
      <c r="B172" s="432" t="str">
        <f t="shared" si="12"/>
        <v>SIRIK-5</v>
      </c>
      <c r="C172" s="433"/>
      <c r="D172" s="433">
        <v>459</v>
      </c>
      <c r="E172" s="434">
        <v>34256</v>
      </c>
      <c r="F172" s="435" t="s">
        <v>1025</v>
      </c>
      <c r="G172" s="436" t="s">
        <v>1115</v>
      </c>
      <c r="H172" s="437" t="s">
        <v>490</v>
      </c>
      <c r="I172" s="438"/>
      <c r="J172" s="439" t="s">
        <v>941</v>
      </c>
      <c r="K172" s="439" t="s">
        <v>1116</v>
      </c>
      <c r="L172" s="440">
        <v>5</v>
      </c>
    </row>
    <row r="173" spans="1:12" s="214" customFormat="1" ht="24" customHeight="1" x14ac:dyDescent="0.2">
      <c r="A173" s="445">
        <v>165</v>
      </c>
      <c r="B173" s="432" t="str">
        <f t="shared" si="12"/>
        <v>DiSK-5</v>
      </c>
      <c r="C173" s="433"/>
      <c r="D173" s="433">
        <v>461</v>
      </c>
      <c r="E173" s="434">
        <v>34371</v>
      </c>
      <c r="F173" s="435" t="s">
        <v>1027</v>
      </c>
      <c r="G173" s="436" t="s">
        <v>1115</v>
      </c>
      <c r="H173" s="437" t="s">
        <v>969</v>
      </c>
      <c r="I173" s="438"/>
      <c r="J173" s="439" t="s">
        <v>941</v>
      </c>
      <c r="K173" s="439" t="s">
        <v>1116</v>
      </c>
      <c r="L173" s="440">
        <v>5</v>
      </c>
    </row>
    <row r="174" spans="1:12" s="214" customFormat="1" ht="24" customHeight="1" thickBot="1" x14ac:dyDescent="0.25">
      <c r="A174" s="445">
        <v>166</v>
      </c>
      <c r="B174" s="432" t="str">
        <f t="shared" si="12"/>
        <v>CİRİT-5</v>
      </c>
      <c r="C174" s="441"/>
      <c r="D174" s="433">
        <v>462</v>
      </c>
      <c r="E174" s="434">
        <v>34657</v>
      </c>
      <c r="F174" s="435" t="s">
        <v>1028</v>
      </c>
      <c r="G174" s="436" t="s">
        <v>1115</v>
      </c>
      <c r="H174" s="437" t="s">
        <v>357</v>
      </c>
      <c r="I174" s="438"/>
      <c r="J174" s="439" t="s">
        <v>941</v>
      </c>
      <c r="K174" s="439" t="s">
        <v>1116</v>
      </c>
      <c r="L174" s="440">
        <v>5</v>
      </c>
    </row>
    <row r="175" spans="1:12" s="214" customFormat="1" ht="24" customHeight="1" x14ac:dyDescent="0.2">
      <c r="A175" s="445">
        <v>167</v>
      </c>
      <c r="B175" s="432" t="str">
        <f t="shared" si="12"/>
        <v>GÜLLE-5</v>
      </c>
      <c r="C175" s="647"/>
      <c r="D175" s="433">
        <v>463</v>
      </c>
      <c r="E175" s="434">
        <v>33842</v>
      </c>
      <c r="F175" s="435" t="s">
        <v>1029</v>
      </c>
      <c r="G175" s="436" t="s">
        <v>1115</v>
      </c>
      <c r="H175" s="437" t="s">
        <v>355</v>
      </c>
      <c r="I175" s="438"/>
      <c r="J175" s="439" t="s">
        <v>941</v>
      </c>
      <c r="K175" s="439" t="s">
        <v>1116</v>
      </c>
      <c r="L175" s="440">
        <v>5</v>
      </c>
    </row>
    <row r="176" spans="1:12" s="214" customFormat="1" ht="24" customHeight="1" thickBot="1" x14ac:dyDescent="0.25">
      <c r="A176" s="494">
        <v>168</v>
      </c>
      <c r="B176" s="466" t="str">
        <f t="shared" si="12"/>
        <v>ÇEKİÇ-5</v>
      </c>
      <c r="C176" s="467"/>
      <c r="D176" s="467">
        <v>464</v>
      </c>
      <c r="E176" s="468">
        <v>34454</v>
      </c>
      <c r="F176" s="469" t="s">
        <v>1030</v>
      </c>
      <c r="G176" s="470" t="s">
        <v>1115</v>
      </c>
      <c r="H176" s="471" t="s">
        <v>932</v>
      </c>
      <c r="I176" s="472"/>
      <c r="J176" s="473" t="s">
        <v>941</v>
      </c>
      <c r="K176" s="473" t="s">
        <v>1116</v>
      </c>
      <c r="L176" s="474">
        <v>5</v>
      </c>
    </row>
    <row r="177" spans="1:12" s="214" customFormat="1" ht="24" customHeight="1" x14ac:dyDescent="0.2">
      <c r="A177" s="504">
        <v>1</v>
      </c>
      <c r="B177" s="476" t="str">
        <f>CONCATENATE(H177,"-",J177,"-",K177)</f>
        <v>4X100M-1-6</v>
      </c>
      <c r="C177" s="477"/>
      <c r="D177" s="477">
        <v>465</v>
      </c>
      <c r="E177" s="478">
        <v>35951</v>
      </c>
      <c r="F177" s="479" t="s">
        <v>1031</v>
      </c>
      <c r="G177" s="480" t="s">
        <v>1115</v>
      </c>
      <c r="H177" s="480" t="s">
        <v>933</v>
      </c>
      <c r="I177" s="481"/>
      <c r="J177" s="482" t="s">
        <v>941</v>
      </c>
      <c r="K177" s="482" t="s">
        <v>1116</v>
      </c>
      <c r="L177" s="483">
        <v>5</v>
      </c>
    </row>
    <row r="178" spans="1:12" s="214" customFormat="1" ht="30" customHeight="1" x14ac:dyDescent="0.2">
      <c r="A178" s="445">
        <v>2</v>
      </c>
      <c r="B178" s="432" t="str">
        <f>CONCATENATE(H178,"-",J178,"-",K178)</f>
        <v>4X100M-1-6</v>
      </c>
      <c r="C178" s="433"/>
      <c r="D178" s="433">
        <v>458</v>
      </c>
      <c r="E178" s="434">
        <v>33750</v>
      </c>
      <c r="F178" s="435" t="s">
        <v>1024</v>
      </c>
      <c r="G178" s="436" t="s">
        <v>1115</v>
      </c>
      <c r="H178" s="436" t="s">
        <v>933</v>
      </c>
      <c r="I178" s="438"/>
      <c r="J178" s="439" t="s">
        <v>941</v>
      </c>
      <c r="K178" s="439" t="s">
        <v>1116</v>
      </c>
      <c r="L178" s="440">
        <v>5</v>
      </c>
    </row>
    <row r="179" spans="1:12" s="214" customFormat="1" ht="24" customHeight="1" x14ac:dyDescent="0.2">
      <c r="A179" s="445">
        <v>3</v>
      </c>
      <c r="B179" s="432" t="str">
        <f>CONCATENATE(H179,"-",J179,"-",K179)</f>
        <v>4X100M-1-6</v>
      </c>
      <c r="C179" s="433"/>
      <c r="D179" s="433">
        <v>459</v>
      </c>
      <c r="E179" s="434">
        <v>34256</v>
      </c>
      <c r="F179" s="435" t="s">
        <v>1025</v>
      </c>
      <c r="G179" s="436" t="s">
        <v>1115</v>
      </c>
      <c r="H179" s="436" t="s">
        <v>933</v>
      </c>
      <c r="I179" s="438"/>
      <c r="J179" s="439" t="s">
        <v>941</v>
      </c>
      <c r="K179" s="439" t="s">
        <v>1116</v>
      </c>
      <c r="L179" s="440">
        <v>5</v>
      </c>
    </row>
    <row r="180" spans="1:12" s="214" customFormat="1" ht="24" customHeight="1" x14ac:dyDescent="0.2">
      <c r="A180" s="445">
        <v>4</v>
      </c>
      <c r="B180" s="432" t="str">
        <f>CONCATENATE(H180,"-",J180,"-",K180)</f>
        <v>4X100M-1-6</v>
      </c>
      <c r="C180" s="433"/>
      <c r="D180" s="433">
        <v>453</v>
      </c>
      <c r="E180" s="434">
        <v>35681</v>
      </c>
      <c r="F180" s="435" t="s">
        <v>1019</v>
      </c>
      <c r="G180" s="436" t="s">
        <v>1115</v>
      </c>
      <c r="H180" s="436" t="s">
        <v>933</v>
      </c>
      <c r="I180" s="438"/>
      <c r="J180" s="439" t="s">
        <v>941</v>
      </c>
      <c r="K180" s="439" t="s">
        <v>1116</v>
      </c>
      <c r="L180" s="440">
        <v>5</v>
      </c>
    </row>
    <row r="181" spans="1:12" s="214" customFormat="1" ht="24" customHeight="1" x14ac:dyDescent="0.2">
      <c r="A181" s="445">
        <v>173</v>
      </c>
      <c r="B181" s="432" t="str">
        <f t="shared" ref="B181:B199" si="13">CONCATENATE(H181,"-",J181,"-",K181)</f>
        <v>4X100M-1-6</v>
      </c>
      <c r="C181" s="433"/>
      <c r="D181" s="433" t="s">
        <v>1078</v>
      </c>
      <c r="E181" s="434" t="s">
        <v>1078</v>
      </c>
      <c r="F181" s="435" t="s">
        <v>1078</v>
      </c>
      <c r="G181" s="436" t="s">
        <v>1115</v>
      </c>
      <c r="H181" s="436" t="s">
        <v>933</v>
      </c>
      <c r="I181" s="438"/>
      <c r="J181" s="439" t="s">
        <v>941</v>
      </c>
      <c r="K181" s="439" t="s">
        <v>1116</v>
      </c>
      <c r="L181" s="440">
        <v>5</v>
      </c>
    </row>
    <row r="182" spans="1:12" s="214" customFormat="1" ht="24" customHeight="1" thickBot="1" x14ac:dyDescent="0.25">
      <c r="A182" s="513">
        <v>174</v>
      </c>
      <c r="B182" s="485" t="str">
        <f t="shared" si="13"/>
        <v>4X100M-1-6</v>
      </c>
      <c r="C182" s="441"/>
      <c r="D182" s="441" t="s">
        <v>1078</v>
      </c>
      <c r="E182" s="486" t="s">
        <v>1078</v>
      </c>
      <c r="F182" s="487" t="s">
        <v>1078</v>
      </c>
      <c r="G182" s="444" t="s">
        <v>1115</v>
      </c>
      <c r="H182" s="444" t="s">
        <v>933</v>
      </c>
      <c r="I182" s="442"/>
      <c r="J182" s="443" t="s">
        <v>941</v>
      </c>
      <c r="K182" s="443" t="s">
        <v>1116</v>
      </c>
      <c r="L182" s="488">
        <v>5</v>
      </c>
    </row>
    <row r="183" spans="1:12" s="214" customFormat="1" ht="24" customHeight="1" x14ac:dyDescent="0.2">
      <c r="A183" s="504">
        <v>175</v>
      </c>
      <c r="B183" s="476" t="str">
        <f t="shared" si="13"/>
        <v>4X400M-1-6</v>
      </c>
      <c r="C183" s="477">
        <v>1</v>
      </c>
      <c r="D183" s="477">
        <v>466</v>
      </c>
      <c r="E183" s="780" t="s">
        <v>1284</v>
      </c>
      <c r="F183" s="479" t="s">
        <v>1197</v>
      </c>
      <c r="G183" s="480" t="s">
        <v>1115</v>
      </c>
      <c r="H183" s="480" t="s">
        <v>934</v>
      </c>
      <c r="I183" s="481"/>
      <c r="J183" s="482" t="s">
        <v>941</v>
      </c>
      <c r="K183" s="482" t="s">
        <v>1116</v>
      </c>
      <c r="L183" s="483">
        <v>5</v>
      </c>
    </row>
    <row r="184" spans="1:12" s="214" customFormat="1" ht="25.5" customHeight="1" x14ac:dyDescent="0.2">
      <c r="A184" s="445">
        <v>176</v>
      </c>
      <c r="B184" s="432" t="str">
        <f t="shared" si="13"/>
        <v>4X400M-1-6</v>
      </c>
      <c r="C184" s="433">
        <v>2</v>
      </c>
      <c r="D184" s="433">
        <v>459</v>
      </c>
      <c r="E184" s="788" t="s">
        <v>1282</v>
      </c>
      <c r="F184" s="435" t="s">
        <v>1025</v>
      </c>
      <c r="G184" s="436" t="s">
        <v>1115</v>
      </c>
      <c r="H184" s="436" t="s">
        <v>934</v>
      </c>
      <c r="I184" s="438"/>
      <c r="J184" s="439" t="s">
        <v>941</v>
      </c>
      <c r="K184" s="439" t="s">
        <v>1116</v>
      </c>
      <c r="L184" s="440">
        <v>5</v>
      </c>
    </row>
    <row r="185" spans="1:12" s="214" customFormat="1" ht="24" customHeight="1" x14ac:dyDescent="0.2">
      <c r="A185" s="445">
        <v>177</v>
      </c>
      <c r="B185" s="432" t="str">
        <f t="shared" si="13"/>
        <v>4X400M-1-6</v>
      </c>
      <c r="C185" s="433">
        <v>3</v>
      </c>
      <c r="D185" s="433">
        <v>456</v>
      </c>
      <c r="E185" s="788" t="s">
        <v>1369</v>
      </c>
      <c r="F185" s="435" t="s">
        <v>1022</v>
      </c>
      <c r="G185" s="436" t="s">
        <v>1115</v>
      </c>
      <c r="H185" s="436" t="s">
        <v>934</v>
      </c>
      <c r="I185" s="438"/>
      <c r="J185" s="439" t="s">
        <v>941</v>
      </c>
      <c r="K185" s="439" t="s">
        <v>1116</v>
      </c>
      <c r="L185" s="440">
        <v>5</v>
      </c>
    </row>
    <row r="186" spans="1:12" s="214" customFormat="1" ht="26.25" customHeight="1" x14ac:dyDescent="0.2">
      <c r="A186" s="445">
        <v>178</v>
      </c>
      <c r="B186" s="432" t="str">
        <f t="shared" si="13"/>
        <v>4X400M-1-6</v>
      </c>
      <c r="C186" s="433">
        <v>4</v>
      </c>
      <c r="D186" s="433">
        <v>455</v>
      </c>
      <c r="E186" s="788" t="s">
        <v>1281</v>
      </c>
      <c r="F186" s="435" t="s">
        <v>1021</v>
      </c>
      <c r="G186" s="436" t="s">
        <v>1115</v>
      </c>
      <c r="H186" s="436" t="s">
        <v>934</v>
      </c>
      <c r="I186" s="438"/>
      <c r="J186" s="439" t="s">
        <v>941</v>
      </c>
      <c r="K186" s="439" t="s">
        <v>1116</v>
      </c>
      <c r="L186" s="440">
        <v>5</v>
      </c>
    </row>
    <row r="187" spans="1:12" s="214" customFormat="1" ht="26.25" customHeight="1" x14ac:dyDescent="0.2">
      <c r="A187" s="445">
        <v>179</v>
      </c>
      <c r="B187" s="432" t="str">
        <f t="shared" si="13"/>
        <v>4X400M-1-6</v>
      </c>
      <c r="C187" s="433">
        <v>5</v>
      </c>
      <c r="D187" s="433">
        <v>458</v>
      </c>
      <c r="E187" s="434" t="s">
        <v>1283</v>
      </c>
      <c r="F187" s="435" t="s">
        <v>1024</v>
      </c>
      <c r="G187" s="436" t="s">
        <v>1115</v>
      </c>
      <c r="H187" s="436" t="s">
        <v>934</v>
      </c>
      <c r="I187" s="438"/>
      <c r="J187" s="439" t="s">
        <v>941</v>
      </c>
      <c r="K187" s="439" t="s">
        <v>1116</v>
      </c>
      <c r="L187" s="440">
        <v>5</v>
      </c>
    </row>
    <row r="188" spans="1:12" s="214" customFormat="1" ht="26.25" customHeight="1" thickBot="1" x14ac:dyDescent="0.25">
      <c r="A188" s="513">
        <v>180</v>
      </c>
      <c r="B188" s="485" t="str">
        <f t="shared" si="13"/>
        <v>4X400M-1-6</v>
      </c>
      <c r="C188" s="441">
        <v>6</v>
      </c>
      <c r="D188" s="433">
        <v>454</v>
      </c>
      <c r="E188" s="788" t="s">
        <v>1280</v>
      </c>
      <c r="F188" s="435" t="s">
        <v>1020</v>
      </c>
      <c r="G188" s="444" t="s">
        <v>1115</v>
      </c>
      <c r="H188" s="444" t="s">
        <v>934</v>
      </c>
      <c r="I188" s="442"/>
      <c r="J188" s="443" t="s">
        <v>941</v>
      </c>
      <c r="K188" s="443" t="s">
        <v>1116</v>
      </c>
      <c r="L188" s="488">
        <v>5</v>
      </c>
    </row>
    <row r="189" spans="1:12" s="214" customFormat="1" ht="26.25" customHeight="1" thickBot="1" x14ac:dyDescent="0.25">
      <c r="A189" s="494"/>
      <c r="B189" s="485" t="str">
        <f t="shared" si="13"/>
        <v>4X400M.-1-6</v>
      </c>
      <c r="C189" s="776"/>
      <c r="D189" s="647" t="str">
        <f>CONCATENATE(D183,"         ",D184,"          ",D185,"            ",D186)</f>
        <v>466         459          456            455</v>
      </c>
      <c r="E189" s="781" t="str">
        <f>CONCATENATE(E183,"         ",E184,"          ",E185,"            ",E186)</f>
        <v>24.02.1997         14.10.1993          25.01.1995            23.12.1995</v>
      </c>
      <c r="F189" s="781" t="str">
        <f>CONCATENATE(F183,"         ",F184,"          ",F185,"            ",F186)</f>
        <v>BERKAY SEYHAN         RAMAZAN CAN           TURGAY BAYRAM             SİNAN TATLI</v>
      </c>
      <c r="G189" s="444" t="s">
        <v>1115</v>
      </c>
      <c r="H189" s="444" t="s">
        <v>1263</v>
      </c>
      <c r="I189" s="442"/>
      <c r="J189" s="443" t="s">
        <v>941</v>
      </c>
      <c r="K189" s="443" t="s">
        <v>1116</v>
      </c>
      <c r="L189" s="488">
        <v>6</v>
      </c>
    </row>
    <row r="190" spans="1:12" s="214" customFormat="1" ht="24" customHeight="1" x14ac:dyDescent="0.2">
      <c r="A190" s="431">
        <v>181</v>
      </c>
      <c r="B190" s="446" t="str">
        <f t="shared" si="13"/>
        <v>100M-1-7</v>
      </c>
      <c r="C190" s="447"/>
      <c r="D190" s="447">
        <v>487</v>
      </c>
      <c r="E190" s="448">
        <v>35490</v>
      </c>
      <c r="F190" s="449" t="s">
        <v>1117</v>
      </c>
      <c r="G190" s="450" t="s">
        <v>1118</v>
      </c>
      <c r="H190" s="451" t="s">
        <v>193</v>
      </c>
      <c r="I190" s="452"/>
      <c r="J190" s="453" t="s">
        <v>941</v>
      </c>
      <c r="K190" s="453" t="s">
        <v>1137</v>
      </c>
      <c r="L190" s="454">
        <v>3</v>
      </c>
    </row>
    <row r="191" spans="1:12" s="214" customFormat="1" ht="24" customHeight="1" x14ac:dyDescent="0.2">
      <c r="A191" s="431">
        <v>182</v>
      </c>
      <c r="B191" s="446" t="str">
        <f t="shared" si="13"/>
        <v>200M-1-7</v>
      </c>
      <c r="C191" s="447"/>
      <c r="D191" s="447">
        <v>488</v>
      </c>
      <c r="E191" s="448">
        <v>35678</v>
      </c>
      <c r="F191" s="449" t="s">
        <v>1119</v>
      </c>
      <c r="G191" s="450" t="s">
        <v>1118</v>
      </c>
      <c r="H191" s="451" t="s">
        <v>486</v>
      </c>
      <c r="I191" s="452"/>
      <c r="J191" s="453" t="s">
        <v>941</v>
      </c>
      <c r="K191" s="453" t="s">
        <v>1137</v>
      </c>
      <c r="L191" s="454">
        <v>3</v>
      </c>
    </row>
    <row r="192" spans="1:12" s="214" customFormat="1" ht="24" customHeight="1" x14ac:dyDescent="0.2">
      <c r="A192" s="431">
        <v>183</v>
      </c>
      <c r="B192" s="446" t="str">
        <f t="shared" si="13"/>
        <v>400M-1-7</v>
      </c>
      <c r="C192" s="447"/>
      <c r="D192" s="447">
        <v>489</v>
      </c>
      <c r="E192" s="448">
        <v>32888</v>
      </c>
      <c r="F192" s="449" t="s">
        <v>1120</v>
      </c>
      <c r="G192" s="450" t="s">
        <v>1118</v>
      </c>
      <c r="H192" s="451" t="s">
        <v>487</v>
      </c>
      <c r="I192" s="452"/>
      <c r="J192" s="453" t="s">
        <v>941</v>
      </c>
      <c r="K192" s="453" t="s">
        <v>1137</v>
      </c>
      <c r="L192" s="454">
        <v>3</v>
      </c>
    </row>
    <row r="193" spans="1:12" s="214" customFormat="1" ht="24" customHeight="1" x14ac:dyDescent="0.2">
      <c r="A193" s="431">
        <v>184</v>
      </c>
      <c r="B193" s="446" t="str">
        <f t="shared" si="13"/>
        <v>800M-1-7</v>
      </c>
      <c r="C193" s="447"/>
      <c r="D193" s="447">
        <v>489</v>
      </c>
      <c r="E193" s="448">
        <v>32888</v>
      </c>
      <c r="F193" s="449" t="s">
        <v>1120</v>
      </c>
      <c r="G193" s="450" t="s">
        <v>1118</v>
      </c>
      <c r="H193" s="451" t="s">
        <v>160</v>
      </c>
      <c r="I193" s="452"/>
      <c r="J193" s="453" t="s">
        <v>941</v>
      </c>
      <c r="K193" s="453" t="s">
        <v>1137</v>
      </c>
      <c r="L193" s="454">
        <v>3</v>
      </c>
    </row>
    <row r="194" spans="1:12" s="214" customFormat="1" ht="24" customHeight="1" x14ac:dyDescent="0.2">
      <c r="A194" s="431">
        <v>185</v>
      </c>
      <c r="B194" s="446" t="str">
        <f t="shared" si="13"/>
        <v>1500M-1-7</v>
      </c>
      <c r="C194" s="447"/>
      <c r="D194" s="447">
        <v>490</v>
      </c>
      <c r="E194" s="448">
        <v>33425</v>
      </c>
      <c r="F194" s="449" t="s">
        <v>1121</v>
      </c>
      <c r="G194" s="450" t="s">
        <v>1118</v>
      </c>
      <c r="H194" s="451" t="s">
        <v>353</v>
      </c>
      <c r="I194" s="452"/>
      <c r="J194" s="453" t="s">
        <v>941</v>
      </c>
      <c r="K194" s="453" t="s">
        <v>1137</v>
      </c>
      <c r="L194" s="454">
        <v>3</v>
      </c>
    </row>
    <row r="195" spans="1:12" s="214" customFormat="1" ht="24" customHeight="1" x14ac:dyDescent="0.2">
      <c r="A195" s="431">
        <v>186</v>
      </c>
      <c r="B195" s="446" t="str">
        <f t="shared" si="13"/>
        <v>3000M-1-7</v>
      </c>
      <c r="C195" s="447"/>
      <c r="D195" s="447">
        <v>490</v>
      </c>
      <c r="E195" s="448">
        <v>33426</v>
      </c>
      <c r="F195" s="449" t="s">
        <v>1121</v>
      </c>
      <c r="G195" s="450" t="s">
        <v>1118</v>
      </c>
      <c r="H195" s="451" t="s">
        <v>576</v>
      </c>
      <c r="I195" s="452"/>
      <c r="J195" s="453" t="s">
        <v>941</v>
      </c>
      <c r="K195" s="453" t="s">
        <v>1137</v>
      </c>
      <c r="L195" s="454">
        <v>3</v>
      </c>
    </row>
    <row r="196" spans="1:12" s="214" customFormat="1" ht="24" customHeight="1" x14ac:dyDescent="0.2">
      <c r="A196" s="431">
        <v>187</v>
      </c>
      <c r="B196" s="446" t="str">
        <f t="shared" si="13"/>
        <v>5000M-1-7</v>
      </c>
      <c r="C196" s="447"/>
      <c r="D196" s="447">
        <v>492</v>
      </c>
      <c r="E196" s="448">
        <v>34029</v>
      </c>
      <c r="F196" s="449" t="s">
        <v>1122</v>
      </c>
      <c r="G196" s="450" t="s">
        <v>1118</v>
      </c>
      <c r="H196" s="451" t="s">
        <v>931</v>
      </c>
      <c r="I196" s="452"/>
      <c r="J196" s="453" t="s">
        <v>941</v>
      </c>
      <c r="K196" s="453" t="s">
        <v>1137</v>
      </c>
      <c r="L196" s="454">
        <v>3</v>
      </c>
    </row>
    <row r="197" spans="1:12" s="214" customFormat="1" ht="24" customHeight="1" x14ac:dyDescent="0.2">
      <c r="A197" s="431">
        <v>188</v>
      </c>
      <c r="B197" s="446" t="str">
        <f t="shared" si="13"/>
        <v>110M.ENG.-1-7</v>
      </c>
      <c r="C197" s="447"/>
      <c r="D197" s="447">
        <v>493</v>
      </c>
      <c r="E197" s="448">
        <v>34436</v>
      </c>
      <c r="F197" s="449" t="s">
        <v>1123</v>
      </c>
      <c r="G197" s="450" t="s">
        <v>1118</v>
      </c>
      <c r="H197" s="451" t="s">
        <v>960</v>
      </c>
      <c r="I197" s="452"/>
      <c r="J197" s="453" t="s">
        <v>941</v>
      </c>
      <c r="K197" s="453" t="s">
        <v>1137</v>
      </c>
      <c r="L197" s="454">
        <v>3</v>
      </c>
    </row>
    <row r="198" spans="1:12" s="214" customFormat="1" ht="28.5" customHeight="1" x14ac:dyDescent="0.2">
      <c r="A198" s="431">
        <v>189</v>
      </c>
      <c r="B198" s="446" t="str">
        <f t="shared" si="13"/>
        <v>400M.ENG.-1-7</v>
      </c>
      <c r="C198" s="447"/>
      <c r="D198" s="447">
        <v>494</v>
      </c>
      <c r="E198" s="448">
        <v>34472</v>
      </c>
      <c r="F198" s="449" t="s">
        <v>1124</v>
      </c>
      <c r="G198" s="450" t="s">
        <v>1118</v>
      </c>
      <c r="H198" s="451" t="s">
        <v>962</v>
      </c>
      <c r="I198" s="452"/>
      <c r="J198" s="453" t="s">
        <v>941</v>
      </c>
      <c r="K198" s="453" t="s">
        <v>1137</v>
      </c>
      <c r="L198" s="454">
        <v>3</v>
      </c>
    </row>
    <row r="199" spans="1:12" s="214" customFormat="1" ht="24" customHeight="1" x14ac:dyDescent="0.2">
      <c r="A199" s="431">
        <v>190</v>
      </c>
      <c r="B199" s="446" t="str">
        <f t="shared" si="13"/>
        <v>3000M.ENG.-1-7</v>
      </c>
      <c r="C199" s="447"/>
      <c r="D199" s="447">
        <v>491</v>
      </c>
      <c r="E199" s="448">
        <v>33027</v>
      </c>
      <c r="F199" s="449" t="s">
        <v>1125</v>
      </c>
      <c r="G199" s="450" t="s">
        <v>1118</v>
      </c>
      <c r="H199" s="451" t="s">
        <v>964</v>
      </c>
      <c r="I199" s="452"/>
      <c r="J199" s="453" t="s">
        <v>941</v>
      </c>
      <c r="K199" s="453" t="s">
        <v>1137</v>
      </c>
      <c r="L199" s="454">
        <v>3</v>
      </c>
    </row>
    <row r="200" spans="1:12" s="214" customFormat="1" ht="24" customHeight="1" x14ac:dyDescent="0.2">
      <c r="A200" s="431">
        <v>191</v>
      </c>
      <c r="B200" s="446" t="str">
        <f t="shared" ref="B200:B207" si="14">CONCATENATE(H200,"-",L200)</f>
        <v>UZUN-3</v>
      </c>
      <c r="C200" s="447"/>
      <c r="D200" s="447">
        <v>495</v>
      </c>
      <c r="E200" s="448">
        <v>35521</v>
      </c>
      <c r="F200" s="449" t="s">
        <v>1126</v>
      </c>
      <c r="G200" s="450" t="s">
        <v>1118</v>
      </c>
      <c r="H200" s="451" t="s">
        <v>73</v>
      </c>
      <c r="I200" s="452"/>
      <c r="J200" s="453" t="s">
        <v>941</v>
      </c>
      <c r="K200" s="453" t="s">
        <v>1137</v>
      </c>
      <c r="L200" s="454">
        <v>3</v>
      </c>
    </row>
    <row r="201" spans="1:12" s="214" customFormat="1" ht="30.75" customHeight="1" x14ac:dyDescent="0.2">
      <c r="A201" s="431">
        <v>192</v>
      </c>
      <c r="B201" s="446" t="str">
        <f t="shared" si="14"/>
        <v>ÜÇADIM-3</v>
      </c>
      <c r="C201" s="447"/>
      <c r="D201" s="447">
        <v>496</v>
      </c>
      <c r="E201" s="448">
        <v>35569</v>
      </c>
      <c r="F201" s="449" t="s">
        <v>1127</v>
      </c>
      <c r="G201" s="450" t="s">
        <v>1118</v>
      </c>
      <c r="H201" s="451" t="s">
        <v>489</v>
      </c>
      <c r="I201" s="452"/>
      <c r="J201" s="453" t="s">
        <v>941</v>
      </c>
      <c r="K201" s="453" t="s">
        <v>1137</v>
      </c>
      <c r="L201" s="454">
        <v>3</v>
      </c>
    </row>
    <row r="202" spans="1:12" s="214" customFormat="1" ht="24" customHeight="1" x14ac:dyDescent="0.2">
      <c r="A202" s="431">
        <v>193</v>
      </c>
      <c r="B202" s="446" t="str">
        <f t="shared" si="14"/>
        <v>YÜKSEK-3</v>
      </c>
      <c r="C202" s="447"/>
      <c r="D202" s="447">
        <v>497</v>
      </c>
      <c r="E202" s="448">
        <v>35080</v>
      </c>
      <c r="F202" s="449" t="s">
        <v>1128</v>
      </c>
      <c r="G202" s="450" t="s">
        <v>1118</v>
      </c>
      <c r="H202" s="451" t="s">
        <v>74</v>
      </c>
      <c r="I202" s="452"/>
      <c r="J202" s="453" t="s">
        <v>941</v>
      </c>
      <c r="K202" s="453" t="s">
        <v>1137</v>
      </c>
      <c r="L202" s="454">
        <v>3</v>
      </c>
    </row>
    <row r="203" spans="1:12" s="214" customFormat="1" ht="24" customHeight="1" x14ac:dyDescent="0.2">
      <c r="A203" s="431">
        <v>194</v>
      </c>
      <c r="B203" s="446" t="str">
        <f t="shared" si="14"/>
        <v>SIRIK-3</v>
      </c>
      <c r="C203" s="447"/>
      <c r="D203" s="447">
        <v>498</v>
      </c>
      <c r="E203" s="448">
        <v>35217</v>
      </c>
      <c r="F203" s="449" t="s">
        <v>1129</v>
      </c>
      <c r="G203" s="450" t="s">
        <v>1118</v>
      </c>
      <c r="H203" s="451" t="s">
        <v>490</v>
      </c>
      <c r="I203" s="452"/>
      <c r="J203" s="453" t="s">
        <v>941</v>
      </c>
      <c r="K203" s="453" t="s">
        <v>1137</v>
      </c>
      <c r="L203" s="454">
        <v>3</v>
      </c>
    </row>
    <row r="204" spans="1:12" s="214" customFormat="1" ht="24" customHeight="1" x14ac:dyDescent="0.2">
      <c r="A204" s="431">
        <v>195</v>
      </c>
      <c r="B204" s="446" t="str">
        <f t="shared" si="14"/>
        <v>DiSK-3</v>
      </c>
      <c r="C204" s="447"/>
      <c r="D204" s="447">
        <v>501</v>
      </c>
      <c r="E204" s="448">
        <v>35204</v>
      </c>
      <c r="F204" s="449" t="s">
        <v>1130</v>
      </c>
      <c r="G204" s="450" t="s">
        <v>1118</v>
      </c>
      <c r="H204" s="451" t="s">
        <v>969</v>
      </c>
      <c r="I204" s="452"/>
      <c r="J204" s="453" t="s">
        <v>941</v>
      </c>
      <c r="K204" s="453" t="s">
        <v>1137</v>
      </c>
      <c r="L204" s="454">
        <v>3</v>
      </c>
    </row>
    <row r="205" spans="1:12" s="214" customFormat="1" ht="24" customHeight="1" x14ac:dyDescent="0.2">
      <c r="A205" s="431">
        <v>196</v>
      </c>
      <c r="B205" s="446" t="str">
        <f t="shared" si="14"/>
        <v>CİRİT-3</v>
      </c>
      <c r="C205" s="447"/>
      <c r="D205" s="447">
        <v>502</v>
      </c>
      <c r="E205" s="448">
        <v>35948</v>
      </c>
      <c r="F205" s="449" t="s">
        <v>1131</v>
      </c>
      <c r="G205" s="450" t="s">
        <v>1118</v>
      </c>
      <c r="H205" s="451" t="s">
        <v>357</v>
      </c>
      <c r="I205" s="452"/>
      <c r="J205" s="453" t="s">
        <v>941</v>
      </c>
      <c r="K205" s="453" t="s">
        <v>1137</v>
      </c>
      <c r="L205" s="454">
        <v>3</v>
      </c>
    </row>
    <row r="206" spans="1:12" s="214" customFormat="1" ht="25.5" customHeight="1" x14ac:dyDescent="0.2">
      <c r="A206" s="431">
        <v>197</v>
      </c>
      <c r="B206" s="446" t="str">
        <f t="shared" si="14"/>
        <v>GÜLLE-3</v>
      </c>
      <c r="C206" s="447"/>
      <c r="D206" s="447">
        <v>499</v>
      </c>
      <c r="E206" s="448">
        <v>35930</v>
      </c>
      <c r="F206" s="449" t="s">
        <v>1132</v>
      </c>
      <c r="G206" s="450" t="s">
        <v>1118</v>
      </c>
      <c r="H206" s="451" t="s">
        <v>355</v>
      </c>
      <c r="I206" s="452"/>
      <c r="J206" s="453" t="s">
        <v>941</v>
      </c>
      <c r="K206" s="453" t="s">
        <v>1137</v>
      </c>
      <c r="L206" s="454">
        <v>3</v>
      </c>
    </row>
    <row r="207" spans="1:12" s="214" customFormat="1" ht="25.5" customHeight="1" thickBot="1" x14ac:dyDescent="0.25">
      <c r="A207" s="465">
        <v>198</v>
      </c>
      <c r="B207" s="495" t="str">
        <f t="shared" si="14"/>
        <v>ÇEKİÇ-3</v>
      </c>
      <c r="C207" s="496"/>
      <c r="D207" s="496">
        <v>500</v>
      </c>
      <c r="E207" s="497">
        <v>30834</v>
      </c>
      <c r="F207" s="498" t="s">
        <v>1133</v>
      </c>
      <c r="G207" s="499" t="s">
        <v>1118</v>
      </c>
      <c r="H207" s="500" t="s">
        <v>932</v>
      </c>
      <c r="I207" s="501"/>
      <c r="J207" s="502" t="s">
        <v>941</v>
      </c>
      <c r="K207" s="502" t="s">
        <v>1137</v>
      </c>
      <c r="L207" s="503">
        <v>3</v>
      </c>
    </row>
    <row r="208" spans="1:12" s="214" customFormat="1" ht="24" customHeight="1" x14ac:dyDescent="0.2">
      <c r="A208" s="475">
        <v>1</v>
      </c>
      <c r="B208" s="505" t="str">
        <f t="shared" ref="B208:B213" si="15">CONCATENATE(H208,"-",J208,"-",K208)</f>
        <v>4X100M-1-7</v>
      </c>
      <c r="C208" s="506"/>
      <c r="D208" s="506">
        <v>487</v>
      </c>
      <c r="E208" s="507">
        <v>35490</v>
      </c>
      <c r="F208" s="508" t="s">
        <v>1117</v>
      </c>
      <c r="G208" s="509" t="s">
        <v>1118</v>
      </c>
      <c r="H208" s="509" t="s">
        <v>933</v>
      </c>
      <c r="I208" s="510"/>
      <c r="J208" s="511" t="s">
        <v>941</v>
      </c>
      <c r="K208" s="511" t="s">
        <v>1137</v>
      </c>
      <c r="L208" s="512">
        <v>3</v>
      </c>
    </row>
    <row r="209" spans="1:12" s="214" customFormat="1" ht="24" customHeight="1" x14ac:dyDescent="0.2">
      <c r="A209" s="431">
        <v>2</v>
      </c>
      <c r="B209" s="446" t="str">
        <f t="shared" si="15"/>
        <v>4X100M-1-7</v>
      </c>
      <c r="C209" s="447"/>
      <c r="D209" s="447">
        <v>493</v>
      </c>
      <c r="E209" s="448">
        <v>34436</v>
      </c>
      <c r="F209" s="449" t="s">
        <v>1123</v>
      </c>
      <c r="G209" s="450" t="s">
        <v>1118</v>
      </c>
      <c r="H209" s="450" t="s">
        <v>933</v>
      </c>
      <c r="I209" s="452"/>
      <c r="J209" s="453" t="s">
        <v>941</v>
      </c>
      <c r="K209" s="453" t="s">
        <v>1137</v>
      </c>
      <c r="L209" s="454">
        <v>3</v>
      </c>
    </row>
    <row r="210" spans="1:12" s="214" customFormat="1" ht="24" customHeight="1" x14ac:dyDescent="0.2">
      <c r="A210" s="431">
        <v>3</v>
      </c>
      <c r="B210" s="446" t="str">
        <f t="shared" si="15"/>
        <v>4X100M-1-7</v>
      </c>
      <c r="C210" s="447"/>
      <c r="D210" s="447">
        <v>496</v>
      </c>
      <c r="E210" s="448">
        <v>35569</v>
      </c>
      <c r="F210" s="449" t="s">
        <v>1127</v>
      </c>
      <c r="G210" s="450" t="s">
        <v>1118</v>
      </c>
      <c r="H210" s="450" t="s">
        <v>933</v>
      </c>
      <c r="I210" s="452"/>
      <c r="J210" s="453" t="s">
        <v>941</v>
      </c>
      <c r="K210" s="453" t="s">
        <v>1137</v>
      </c>
      <c r="L210" s="454">
        <v>3</v>
      </c>
    </row>
    <row r="211" spans="1:12" s="214" customFormat="1" ht="24" customHeight="1" x14ac:dyDescent="0.2">
      <c r="A211" s="431">
        <v>4</v>
      </c>
      <c r="B211" s="446" t="str">
        <f t="shared" si="15"/>
        <v>4X100M-1-7</v>
      </c>
      <c r="C211" s="447"/>
      <c r="D211" s="447">
        <v>503</v>
      </c>
      <c r="E211" s="448">
        <v>29478</v>
      </c>
      <c r="F211" s="449" t="s">
        <v>1135</v>
      </c>
      <c r="G211" s="450" t="s">
        <v>1118</v>
      </c>
      <c r="H211" s="450" t="s">
        <v>933</v>
      </c>
      <c r="I211" s="452"/>
      <c r="J211" s="453" t="s">
        <v>941</v>
      </c>
      <c r="K211" s="453" t="s">
        <v>1137</v>
      </c>
      <c r="L211" s="454">
        <v>3</v>
      </c>
    </row>
    <row r="212" spans="1:12" s="214" customFormat="1" ht="24" customHeight="1" x14ac:dyDescent="0.2">
      <c r="A212" s="431"/>
      <c r="B212" s="446" t="str">
        <f t="shared" si="15"/>
        <v>4X100M-1-7</v>
      </c>
      <c r="C212" s="447"/>
      <c r="D212" s="447">
        <v>495</v>
      </c>
      <c r="E212" s="448">
        <v>35521</v>
      </c>
      <c r="F212" s="449" t="s">
        <v>1126</v>
      </c>
      <c r="G212" s="450" t="s">
        <v>1118</v>
      </c>
      <c r="H212" s="450" t="s">
        <v>933</v>
      </c>
      <c r="I212" s="452"/>
      <c r="J212" s="453" t="s">
        <v>941</v>
      </c>
      <c r="K212" s="453" t="s">
        <v>1137</v>
      </c>
      <c r="L212" s="454">
        <v>3</v>
      </c>
    </row>
    <row r="213" spans="1:12" s="214" customFormat="1" ht="24" customHeight="1" thickBot="1" x14ac:dyDescent="0.25">
      <c r="A213" s="484"/>
      <c r="B213" s="514" t="str">
        <f t="shared" si="15"/>
        <v>4X100M-1-7</v>
      </c>
      <c r="C213" s="461"/>
      <c r="D213" s="461">
        <v>504</v>
      </c>
      <c r="E213" s="785" t="s">
        <v>1366</v>
      </c>
      <c r="F213" s="516" t="s">
        <v>1134</v>
      </c>
      <c r="G213" s="463" t="s">
        <v>1118</v>
      </c>
      <c r="H213" s="463" t="s">
        <v>933</v>
      </c>
      <c r="I213" s="455"/>
      <c r="J213" s="456" t="s">
        <v>941</v>
      </c>
      <c r="K213" s="456" t="s">
        <v>1137</v>
      </c>
      <c r="L213" s="457">
        <v>3</v>
      </c>
    </row>
    <row r="214" spans="1:12" s="214" customFormat="1" ht="24" customHeight="1" x14ac:dyDescent="0.2">
      <c r="A214" s="475">
        <v>205</v>
      </c>
      <c r="B214" s="505" t="str">
        <f t="shared" ref="B214:B230" si="16">CONCATENATE(H214,"-",J214,"-",K214)</f>
        <v>4X400M-1-7</v>
      </c>
      <c r="C214" s="506">
        <v>1</v>
      </c>
      <c r="D214" s="506">
        <v>496</v>
      </c>
      <c r="E214" s="783" t="s">
        <v>1276</v>
      </c>
      <c r="F214" s="508" t="s">
        <v>1127</v>
      </c>
      <c r="G214" s="509" t="s">
        <v>1118</v>
      </c>
      <c r="H214" s="509" t="s">
        <v>934</v>
      </c>
      <c r="I214" s="510"/>
      <c r="J214" s="511" t="s">
        <v>941</v>
      </c>
      <c r="K214" s="511" t="s">
        <v>1137</v>
      </c>
      <c r="L214" s="512">
        <v>3</v>
      </c>
    </row>
    <row r="215" spans="1:12" s="214" customFormat="1" ht="27.75" customHeight="1" x14ac:dyDescent="0.2">
      <c r="A215" s="431">
        <v>206</v>
      </c>
      <c r="B215" s="446" t="str">
        <f t="shared" si="16"/>
        <v>4X400M-1-7</v>
      </c>
      <c r="C215" s="447">
        <v>2</v>
      </c>
      <c r="D215" s="447">
        <v>488</v>
      </c>
      <c r="E215" s="784" t="s">
        <v>1278</v>
      </c>
      <c r="F215" s="449" t="s">
        <v>1119</v>
      </c>
      <c r="G215" s="450" t="s">
        <v>1118</v>
      </c>
      <c r="H215" s="450" t="s">
        <v>934</v>
      </c>
      <c r="I215" s="452"/>
      <c r="J215" s="453" t="s">
        <v>941</v>
      </c>
      <c r="K215" s="453" t="s">
        <v>1137</v>
      </c>
      <c r="L215" s="454">
        <v>3</v>
      </c>
    </row>
    <row r="216" spans="1:12" s="214" customFormat="1" ht="24" customHeight="1" x14ac:dyDescent="0.2">
      <c r="A216" s="431">
        <v>207</v>
      </c>
      <c r="B216" s="446" t="str">
        <f t="shared" si="16"/>
        <v>4X400M-1-7</v>
      </c>
      <c r="C216" s="447">
        <v>3</v>
      </c>
      <c r="D216" s="447">
        <v>505</v>
      </c>
      <c r="E216" s="784" t="s">
        <v>1364</v>
      </c>
      <c r="F216" s="449" t="s">
        <v>1136</v>
      </c>
      <c r="G216" s="450" t="s">
        <v>1118</v>
      </c>
      <c r="H216" s="450" t="s">
        <v>934</v>
      </c>
      <c r="I216" s="452"/>
      <c r="J216" s="453" t="s">
        <v>941</v>
      </c>
      <c r="K216" s="453" t="s">
        <v>1137</v>
      </c>
      <c r="L216" s="454">
        <v>3</v>
      </c>
    </row>
    <row r="217" spans="1:12" s="214" customFormat="1" ht="29.25" customHeight="1" x14ac:dyDescent="0.2">
      <c r="A217" s="431">
        <v>208</v>
      </c>
      <c r="B217" s="446" t="str">
        <f t="shared" si="16"/>
        <v>4X400M-1-7</v>
      </c>
      <c r="C217" s="447">
        <v>4</v>
      </c>
      <c r="D217" s="447">
        <v>494</v>
      </c>
      <c r="E217" s="784" t="s">
        <v>1277</v>
      </c>
      <c r="F217" s="449" t="s">
        <v>1124</v>
      </c>
      <c r="G217" s="450" t="s">
        <v>1118</v>
      </c>
      <c r="H217" s="450" t="s">
        <v>934</v>
      </c>
      <c r="I217" s="452"/>
      <c r="J217" s="453" t="s">
        <v>941</v>
      </c>
      <c r="K217" s="453" t="s">
        <v>1137</v>
      </c>
      <c r="L217" s="454">
        <v>3</v>
      </c>
    </row>
    <row r="218" spans="1:12" s="214" customFormat="1" ht="24" customHeight="1" x14ac:dyDescent="0.2">
      <c r="A218" s="431">
        <v>209</v>
      </c>
      <c r="B218" s="446" t="str">
        <f t="shared" si="16"/>
        <v>4X400M-1-7</v>
      </c>
      <c r="C218" s="447">
        <v>6</v>
      </c>
      <c r="D218" s="447">
        <v>489</v>
      </c>
      <c r="E218" s="784" t="s">
        <v>1279</v>
      </c>
      <c r="F218" s="449" t="s">
        <v>1120</v>
      </c>
      <c r="G218" s="450" t="s">
        <v>1118</v>
      </c>
      <c r="H218" s="450" t="s">
        <v>934</v>
      </c>
      <c r="I218" s="452"/>
      <c r="J218" s="453" t="s">
        <v>941</v>
      </c>
      <c r="K218" s="453" t="s">
        <v>1137</v>
      </c>
      <c r="L218" s="454">
        <v>3</v>
      </c>
    </row>
    <row r="219" spans="1:12" s="214" customFormat="1" ht="24" customHeight="1" thickBot="1" x14ac:dyDescent="0.25">
      <c r="A219" s="484">
        <v>210</v>
      </c>
      <c r="B219" s="514" t="str">
        <f t="shared" si="16"/>
        <v>4X400M-1-7</v>
      </c>
      <c r="C219" s="461"/>
      <c r="D219" s="461" t="s">
        <v>1078</v>
      </c>
      <c r="E219" s="515" t="s">
        <v>1078</v>
      </c>
      <c r="F219" s="516" t="s">
        <v>1078</v>
      </c>
      <c r="G219" s="463" t="s">
        <v>1118</v>
      </c>
      <c r="H219" s="463" t="s">
        <v>934</v>
      </c>
      <c r="I219" s="455"/>
      <c r="J219" s="456" t="s">
        <v>941</v>
      </c>
      <c r="K219" s="456" t="s">
        <v>1137</v>
      </c>
      <c r="L219" s="457">
        <v>3</v>
      </c>
    </row>
    <row r="220" spans="1:12" s="214" customFormat="1" ht="24" customHeight="1" thickBot="1" x14ac:dyDescent="0.25">
      <c r="A220" s="775"/>
      <c r="B220" s="514" t="str">
        <f t="shared" si="16"/>
        <v>4X400M.-1-7</v>
      </c>
      <c r="C220" s="776"/>
      <c r="D220" s="647" t="str">
        <f>CONCATENATE(D214,"         ",D215,"          ",D216,"            ",D217)</f>
        <v>496         488          505            494</v>
      </c>
      <c r="E220" s="781" t="str">
        <f>CONCATENATE(E214,"         ",E215,"          ",E216,"            ",E217)</f>
        <v>19.05.1997         05.09.1997          21.04.1997            18.05.1994</v>
      </c>
      <c r="F220" s="781" t="str">
        <f>CONCATENATE(F214,"         ",F215,"          ",F216,"            ",F217)</f>
        <v>ALPER KAAN YASİN         M.AKİF YILDIZ          SEZAİ TURAN            ALİ İHSAN SÖNMEZ</v>
      </c>
      <c r="G220" s="463" t="s">
        <v>1118</v>
      </c>
      <c r="H220" s="463" t="s">
        <v>1263</v>
      </c>
      <c r="I220" s="455"/>
      <c r="J220" s="456" t="s">
        <v>941</v>
      </c>
      <c r="K220" s="456" t="s">
        <v>1137</v>
      </c>
      <c r="L220" s="457">
        <v>3</v>
      </c>
    </row>
    <row r="221" spans="1:12" s="214" customFormat="1" ht="24" customHeight="1" x14ac:dyDescent="0.2">
      <c r="A221" s="489">
        <v>211</v>
      </c>
      <c r="B221" s="490" t="str">
        <f t="shared" si="16"/>
        <v>100M-1-8</v>
      </c>
      <c r="C221" s="462"/>
      <c r="D221" s="462">
        <v>468</v>
      </c>
      <c r="E221" s="491">
        <v>35350</v>
      </c>
      <c r="F221" s="492" t="s">
        <v>1032</v>
      </c>
      <c r="G221" s="464" t="s">
        <v>1033</v>
      </c>
      <c r="H221" s="493" t="s">
        <v>193</v>
      </c>
      <c r="I221" s="458"/>
      <c r="J221" s="459" t="s">
        <v>941</v>
      </c>
      <c r="K221" s="459" t="s">
        <v>1059</v>
      </c>
      <c r="L221" s="460">
        <v>1</v>
      </c>
    </row>
    <row r="222" spans="1:12" s="214" customFormat="1" ht="24" customHeight="1" thickBot="1" x14ac:dyDescent="0.25">
      <c r="A222" s="445">
        <v>212</v>
      </c>
      <c r="B222" s="446" t="str">
        <f t="shared" si="16"/>
        <v>200M-1-8</v>
      </c>
      <c r="C222" s="447"/>
      <c r="D222" s="447">
        <v>468</v>
      </c>
      <c r="E222" s="448">
        <v>35350</v>
      </c>
      <c r="F222" s="449" t="s">
        <v>1032</v>
      </c>
      <c r="G222" s="450" t="s">
        <v>1033</v>
      </c>
      <c r="H222" s="451" t="s">
        <v>486</v>
      </c>
      <c r="I222" s="455"/>
      <c r="J222" s="456" t="s">
        <v>941</v>
      </c>
      <c r="K222" s="456" t="s">
        <v>1059</v>
      </c>
      <c r="L222" s="457">
        <v>1</v>
      </c>
    </row>
    <row r="223" spans="1:12" s="214" customFormat="1" ht="24" customHeight="1" x14ac:dyDescent="0.2">
      <c r="A223" s="445">
        <v>213</v>
      </c>
      <c r="B223" s="446" t="str">
        <f t="shared" si="16"/>
        <v>400M-1-8</v>
      </c>
      <c r="C223" s="447"/>
      <c r="D223" s="447">
        <v>469</v>
      </c>
      <c r="E223" s="448">
        <v>34682</v>
      </c>
      <c r="F223" s="449" t="s">
        <v>1034</v>
      </c>
      <c r="G223" s="450" t="s">
        <v>1033</v>
      </c>
      <c r="H223" s="451" t="s">
        <v>487</v>
      </c>
      <c r="I223" s="458"/>
      <c r="J223" s="459" t="s">
        <v>941</v>
      </c>
      <c r="K223" s="459" t="s">
        <v>1059</v>
      </c>
      <c r="L223" s="460">
        <v>1</v>
      </c>
    </row>
    <row r="224" spans="1:12" s="214" customFormat="1" ht="24" customHeight="1" x14ac:dyDescent="0.2">
      <c r="A224" s="445">
        <v>214</v>
      </c>
      <c r="B224" s="446" t="str">
        <f t="shared" si="16"/>
        <v>800M-1-8</v>
      </c>
      <c r="C224" s="447"/>
      <c r="D224" s="447">
        <v>470</v>
      </c>
      <c r="E224" s="448">
        <v>35431</v>
      </c>
      <c r="F224" s="449" t="s">
        <v>1035</v>
      </c>
      <c r="G224" s="450" t="s">
        <v>1033</v>
      </c>
      <c r="H224" s="451" t="s">
        <v>160</v>
      </c>
      <c r="I224" s="458"/>
      <c r="J224" s="459" t="s">
        <v>941</v>
      </c>
      <c r="K224" s="459" t="s">
        <v>1059</v>
      </c>
      <c r="L224" s="460">
        <v>1</v>
      </c>
    </row>
    <row r="225" spans="1:12" s="214" customFormat="1" ht="26.25" customHeight="1" x14ac:dyDescent="0.2">
      <c r="A225" s="445">
        <v>215</v>
      </c>
      <c r="B225" s="446" t="str">
        <f t="shared" si="16"/>
        <v>1500M-1-8</v>
      </c>
      <c r="C225" s="447"/>
      <c r="D225" s="447">
        <v>470</v>
      </c>
      <c r="E225" s="448">
        <v>35431</v>
      </c>
      <c r="F225" s="449" t="s">
        <v>1035</v>
      </c>
      <c r="G225" s="450" t="s">
        <v>1033</v>
      </c>
      <c r="H225" s="451" t="s">
        <v>353</v>
      </c>
      <c r="I225" s="458"/>
      <c r="J225" s="459" t="s">
        <v>941</v>
      </c>
      <c r="K225" s="459" t="s">
        <v>1059</v>
      </c>
      <c r="L225" s="460">
        <v>1</v>
      </c>
    </row>
    <row r="226" spans="1:12" s="214" customFormat="1" ht="24" customHeight="1" x14ac:dyDescent="0.2">
      <c r="A226" s="445">
        <v>216</v>
      </c>
      <c r="B226" s="446" t="str">
        <f t="shared" si="16"/>
        <v>3000M-1-8</v>
      </c>
      <c r="C226" s="447"/>
      <c r="D226" s="447">
        <v>471</v>
      </c>
      <c r="E226" s="448">
        <v>34335</v>
      </c>
      <c r="F226" s="449" t="s">
        <v>1036</v>
      </c>
      <c r="G226" s="450" t="s">
        <v>1033</v>
      </c>
      <c r="H226" s="451" t="s">
        <v>576</v>
      </c>
      <c r="I226" s="452"/>
      <c r="J226" s="453" t="s">
        <v>941</v>
      </c>
      <c r="K226" s="453" t="s">
        <v>1059</v>
      </c>
      <c r="L226" s="454">
        <v>1</v>
      </c>
    </row>
    <row r="227" spans="1:12" s="214" customFormat="1" ht="24" customHeight="1" x14ac:dyDescent="0.2">
      <c r="A227" s="445">
        <v>217</v>
      </c>
      <c r="B227" s="446" t="str">
        <f t="shared" si="16"/>
        <v>5000M-1-8</v>
      </c>
      <c r="C227" s="447"/>
      <c r="D227" s="447">
        <v>472</v>
      </c>
      <c r="E227" s="448">
        <v>34444</v>
      </c>
      <c r="F227" s="449" t="s">
        <v>1037</v>
      </c>
      <c r="G227" s="450" t="s">
        <v>1033</v>
      </c>
      <c r="H227" s="451" t="s">
        <v>931</v>
      </c>
      <c r="I227" s="452"/>
      <c r="J227" s="453" t="s">
        <v>941</v>
      </c>
      <c r="K227" s="453" t="s">
        <v>1059</v>
      </c>
      <c r="L227" s="454">
        <v>1</v>
      </c>
    </row>
    <row r="228" spans="1:12" s="214" customFormat="1" ht="24" customHeight="1" x14ac:dyDescent="0.2">
      <c r="A228" s="445">
        <v>218</v>
      </c>
      <c r="B228" s="446" t="str">
        <f t="shared" si="16"/>
        <v>110M.ENG.-1-8</v>
      </c>
      <c r="C228" s="447"/>
      <c r="D228" s="447">
        <v>473</v>
      </c>
      <c r="E228" s="448">
        <v>31732</v>
      </c>
      <c r="F228" s="449" t="s">
        <v>1038</v>
      </c>
      <c r="G228" s="450" t="s">
        <v>1033</v>
      </c>
      <c r="H228" s="451" t="s">
        <v>960</v>
      </c>
      <c r="I228" s="452"/>
      <c r="J228" s="453" t="s">
        <v>941</v>
      </c>
      <c r="K228" s="453" t="s">
        <v>1059</v>
      </c>
      <c r="L228" s="454">
        <v>1</v>
      </c>
    </row>
    <row r="229" spans="1:12" s="214" customFormat="1" ht="24" customHeight="1" x14ac:dyDescent="0.2">
      <c r="A229" s="445">
        <v>219</v>
      </c>
      <c r="B229" s="446" t="str">
        <f t="shared" si="16"/>
        <v>400M.ENG.-1-8</v>
      </c>
      <c r="C229" s="447"/>
      <c r="D229" s="447">
        <v>485</v>
      </c>
      <c r="E229" s="448">
        <v>34993</v>
      </c>
      <c r="F229" s="449" t="s">
        <v>1198</v>
      </c>
      <c r="G229" s="450" t="s">
        <v>1033</v>
      </c>
      <c r="H229" s="451" t="s">
        <v>962</v>
      </c>
      <c r="I229" s="452"/>
      <c r="J229" s="453" t="s">
        <v>941</v>
      </c>
      <c r="K229" s="453" t="s">
        <v>1059</v>
      </c>
      <c r="L229" s="454">
        <v>1</v>
      </c>
    </row>
    <row r="230" spans="1:12" s="214" customFormat="1" ht="24" customHeight="1" x14ac:dyDescent="0.2">
      <c r="A230" s="445">
        <v>220</v>
      </c>
      <c r="B230" s="446" t="str">
        <f t="shared" si="16"/>
        <v>3000M.ENG.-1-8</v>
      </c>
      <c r="C230" s="447"/>
      <c r="D230" s="447">
        <v>474</v>
      </c>
      <c r="E230" s="448">
        <v>32302</v>
      </c>
      <c r="F230" s="449" t="s">
        <v>1039</v>
      </c>
      <c r="G230" s="450" t="s">
        <v>1033</v>
      </c>
      <c r="H230" s="451" t="s">
        <v>964</v>
      </c>
      <c r="I230" s="452"/>
      <c r="J230" s="453" t="s">
        <v>941</v>
      </c>
      <c r="K230" s="453" t="s">
        <v>1059</v>
      </c>
      <c r="L230" s="454">
        <v>1</v>
      </c>
    </row>
    <row r="231" spans="1:12" s="214" customFormat="1" ht="24" customHeight="1" x14ac:dyDescent="0.2">
      <c r="A231" s="445">
        <v>221</v>
      </c>
      <c r="B231" s="446" t="str">
        <f t="shared" ref="B231:B238" si="17">CONCATENATE(H231,"-",L231)</f>
        <v>UZUN-1</v>
      </c>
      <c r="C231" s="447"/>
      <c r="D231" s="447">
        <v>475</v>
      </c>
      <c r="E231" s="448">
        <v>33057</v>
      </c>
      <c r="F231" s="449" t="s">
        <v>1040</v>
      </c>
      <c r="G231" s="450" t="s">
        <v>1033</v>
      </c>
      <c r="H231" s="451" t="s">
        <v>73</v>
      </c>
      <c r="I231" s="452"/>
      <c r="J231" s="453" t="s">
        <v>941</v>
      </c>
      <c r="K231" s="453" t="s">
        <v>1059</v>
      </c>
      <c r="L231" s="454">
        <v>1</v>
      </c>
    </row>
    <row r="232" spans="1:12" s="214" customFormat="1" ht="24" customHeight="1" x14ac:dyDescent="0.2">
      <c r="A232" s="445">
        <v>222</v>
      </c>
      <c r="B232" s="446" t="str">
        <f t="shared" si="17"/>
        <v>ÜÇADIM-1</v>
      </c>
      <c r="C232" s="447"/>
      <c r="D232" s="447">
        <v>475</v>
      </c>
      <c r="E232" s="448">
        <v>33057</v>
      </c>
      <c r="F232" s="449" t="s">
        <v>1040</v>
      </c>
      <c r="G232" s="450" t="s">
        <v>1033</v>
      </c>
      <c r="H232" s="451" t="s">
        <v>489</v>
      </c>
      <c r="I232" s="452"/>
      <c r="J232" s="453" t="s">
        <v>941</v>
      </c>
      <c r="K232" s="453" t="s">
        <v>1059</v>
      </c>
      <c r="L232" s="454">
        <v>1</v>
      </c>
    </row>
    <row r="233" spans="1:12" s="214" customFormat="1" ht="28.5" customHeight="1" x14ac:dyDescent="0.2">
      <c r="A233" s="445">
        <v>223</v>
      </c>
      <c r="B233" s="446" t="str">
        <f t="shared" si="17"/>
        <v>YÜKSEK-1</v>
      </c>
      <c r="C233" s="447"/>
      <c r="D233" s="447">
        <v>477</v>
      </c>
      <c r="E233" s="448">
        <v>34537</v>
      </c>
      <c r="F233" s="449" t="s">
        <v>1042</v>
      </c>
      <c r="G233" s="450" t="s">
        <v>1033</v>
      </c>
      <c r="H233" s="546" t="s">
        <v>74</v>
      </c>
      <c r="I233" s="452"/>
      <c r="J233" s="453" t="s">
        <v>941</v>
      </c>
      <c r="K233" s="453" t="s">
        <v>1059</v>
      </c>
      <c r="L233" s="454">
        <v>1</v>
      </c>
    </row>
    <row r="234" spans="1:12" s="128" customFormat="1" ht="30" customHeight="1" x14ac:dyDescent="0.2">
      <c r="A234" s="445">
        <v>224</v>
      </c>
      <c r="B234" s="446" t="str">
        <f t="shared" si="17"/>
        <v>SIRIK-1</v>
      </c>
      <c r="C234" s="447"/>
      <c r="D234" s="447">
        <v>478</v>
      </c>
      <c r="E234" s="448">
        <v>34758</v>
      </c>
      <c r="F234" s="449" t="s">
        <v>1043</v>
      </c>
      <c r="G234" s="450" t="s">
        <v>1033</v>
      </c>
      <c r="H234" s="451" t="s">
        <v>490</v>
      </c>
      <c r="I234" s="452"/>
      <c r="J234" s="453" t="s">
        <v>941</v>
      </c>
      <c r="K234" s="453" t="s">
        <v>1059</v>
      </c>
      <c r="L234" s="454">
        <v>1</v>
      </c>
    </row>
    <row r="235" spans="1:12" s="128" customFormat="1" ht="24" customHeight="1" x14ac:dyDescent="0.2">
      <c r="A235" s="445">
        <v>225</v>
      </c>
      <c r="B235" s="446" t="str">
        <f t="shared" si="17"/>
        <v>DiSK-1</v>
      </c>
      <c r="C235" s="447"/>
      <c r="D235" s="447">
        <v>479</v>
      </c>
      <c r="E235" s="448">
        <v>34700</v>
      </c>
      <c r="F235" s="449" t="s">
        <v>1044</v>
      </c>
      <c r="G235" s="450" t="s">
        <v>1033</v>
      </c>
      <c r="H235" s="451" t="s">
        <v>969</v>
      </c>
      <c r="I235" s="452"/>
      <c r="J235" s="453" t="s">
        <v>941</v>
      </c>
      <c r="K235" s="453" t="s">
        <v>1059</v>
      </c>
      <c r="L235" s="454">
        <v>1</v>
      </c>
    </row>
    <row r="236" spans="1:12" s="128" customFormat="1" ht="24" customHeight="1" thickBot="1" x14ac:dyDescent="0.25">
      <c r="A236" s="445">
        <v>226</v>
      </c>
      <c r="B236" s="446" t="str">
        <f t="shared" si="17"/>
        <v>CİRİT-1</v>
      </c>
      <c r="C236" s="461"/>
      <c r="D236" s="447">
        <v>480</v>
      </c>
      <c r="E236" s="448">
        <v>32514</v>
      </c>
      <c r="F236" s="449" t="s">
        <v>1045</v>
      </c>
      <c r="G236" s="450" t="s">
        <v>1033</v>
      </c>
      <c r="H236" s="451" t="s">
        <v>357</v>
      </c>
      <c r="I236" s="452"/>
      <c r="J236" s="453" t="s">
        <v>941</v>
      </c>
      <c r="K236" s="453" t="s">
        <v>1059</v>
      </c>
      <c r="L236" s="454">
        <v>1</v>
      </c>
    </row>
    <row r="237" spans="1:12" s="128" customFormat="1" ht="24" customHeight="1" x14ac:dyDescent="0.2">
      <c r="A237" s="445">
        <v>227</v>
      </c>
      <c r="B237" s="446" t="str">
        <f t="shared" si="17"/>
        <v>GÜLLE-1</v>
      </c>
      <c r="C237" s="462"/>
      <c r="D237" s="447">
        <v>479</v>
      </c>
      <c r="E237" s="448">
        <v>34700</v>
      </c>
      <c r="F237" s="449" t="s">
        <v>1044</v>
      </c>
      <c r="G237" s="450" t="s">
        <v>1033</v>
      </c>
      <c r="H237" s="451" t="s">
        <v>355</v>
      </c>
      <c r="I237" s="452"/>
      <c r="J237" s="453" t="s">
        <v>941</v>
      </c>
      <c r="K237" s="453" t="s">
        <v>1059</v>
      </c>
      <c r="L237" s="454">
        <v>1</v>
      </c>
    </row>
    <row r="238" spans="1:12" s="128" customFormat="1" ht="24" customHeight="1" thickBot="1" x14ac:dyDescent="0.25">
      <c r="A238" s="494">
        <v>228</v>
      </c>
      <c r="B238" s="495" t="str">
        <f t="shared" si="17"/>
        <v>ÇEKİÇ-1</v>
      </c>
      <c r="C238" s="496"/>
      <c r="D238" s="496">
        <v>482</v>
      </c>
      <c r="E238" s="497">
        <v>35080</v>
      </c>
      <c r="F238" s="498" t="s">
        <v>1046</v>
      </c>
      <c r="G238" s="499" t="s">
        <v>1033</v>
      </c>
      <c r="H238" s="500" t="s">
        <v>932</v>
      </c>
      <c r="I238" s="501"/>
      <c r="J238" s="502" t="s">
        <v>941</v>
      </c>
      <c r="K238" s="502" t="s">
        <v>1059</v>
      </c>
      <c r="L238" s="503">
        <v>1</v>
      </c>
    </row>
    <row r="239" spans="1:12" s="128" customFormat="1" ht="24" customHeight="1" x14ac:dyDescent="0.2">
      <c r="A239" s="504">
        <v>229</v>
      </c>
      <c r="B239" s="505" t="str">
        <f t="shared" ref="B239:B252" si="18">CONCATENATE(H239,"-",J239,"-",K239)</f>
        <v>4X100M-1-8</v>
      </c>
      <c r="C239" s="506"/>
      <c r="D239" s="506">
        <v>468</v>
      </c>
      <c r="E239" s="507">
        <v>35350</v>
      </c>
      <c r="F239" s="508" t="s">
        <v>1032</v>
      </c>
      <c r="G239" s="509" t="s">
        <v>1033</v>
      </c>
      <c r="H239" s="509" t="s">
        <v>933</v>
      </c>
      <c r="I239" s="510"/>
      <c r="J239" s="511" t="s">
        <v>941</v>
      </c>
      <c r="K239" s="511" t="s">
        <v>1059</v>
      </c>
      <c r="L239" s="512">
        <v>1</v>
      </c>
    </row>
    <row r="240" spans="1:12" s="128" customFormat="1" ht="24" customHeight="1" x14ac:dyDescent="0.2">
      <c r="A240" s="445">
        <v>1</v>
      </c>
      <c r="B240" s="446" t="str">
        <f t="shared" ref="B240:B245" si="19">CONCATENATE(H240,"-",J240,"-",K240)</f>
        <v>4X100M-1-8</v>
      </c>
      <c r="C240" s="447"/>
      <c r="D240" s="447">
        <v>469</v>
      </c>
      <c r="E240" s="784" t="s">
        <v>1360</v>
      </c>
      <c r="F240" s="449" t="s">
        <v>1034</v>
      </c>
      <c r="G240" s="450" t="s">
        <v>1033</v>
      </c>
      <c r="H240" s="450" t="s">
        <v>933</v>
      </c>
      <c r="I240" s="452"/>
      <c r="J240" s="453" t="s">
        <v>941</v>
      </c>
      <c r="K240" s="453" t="s">
        <v>1059</v>
      </c>
      <c r="L240" s="454">
        <v>1</v>
      </c>
    </row>
    <row r="241" spans="1:12" s="128" customFormat="1" ht="24" customHeight="1" x14ac:dyDescent="0.2">
      <c r="A241" s="445">
        <v>2</v>
      </c>
      <c r="B241" s="446" t="str">
        <f t="shared" si="19"/>
        <v>4X100M-1-8</v>
      </c>
      <c r="C241" s="447"/>
      <c r="D241" s="447">
        <v>484</v>
      </c>
      <c r="E241" s="784" t="s">
        <v>1361</v>
      </c>
      <c r="F241" s="449" t="s">
        <v>1048</v>
      </c>
      <c r="G241" s="450" t="s">
        <v>1033</v>
      </c>
      <c r="H241" s="450" t="s">
        <v>933</v>
      </c>
      <c r="I241" s="452"/>
      <c r="J241" s="453" t="s">
        <v>941</v>
      </c>
      <c r="K241" s="453" t="s">
        <v>1059</v>
      </c>
      <c r="L241" s="454">
        <v>1</v>
      </c>
    </row>
    <row r="242" spans="1:12" s="128" customFormat="1" ht="24" customHeight="1" x14ac:dyDescent="0.2">
      <c r="A242" s="445">
        <v>3</v>
      </c>
      <c r="B242" s="446" t="str">
        <f t="shared" si="19"/>
        <v>4X100M-1-8</v>
      </c>
      <c r="C242" s="447"/>
      <c r="D242" s="447">
        <v>473</v>
      </c>
      <c r="E242" s="784" t="s">
        <v>1362</v>
      </c>
      <c r="F242" s="449" t="s">
        <v>1038</v>
      </c>
      <c r="G242" s="450" t="s">
        <v>1033</v>
      </c>
      <c r="H242" s="450" t="s">
        <v>933</v>
      </c>
      <c r="I242" s="452"/>
      <c r="J242" s="453" t="s">
        <v>941</v>
      </c>
      <c r="K242" s="453" t="s">
        <v>1059</v>
      </c>
      <c r="L242" s="454">
        <v>1</v>
      </c>
    </row>
    <row r="243" spans="1:12" s="128" customFormat="1" ht="24" customHeight="1" x14ac:dyDescent="0.2">
      <c r="A243" s="445">
        <v>4</v>
      </c>
      <c r="B243" s="446" t="str">
        <f t="shared" si="19"/>
        <v>4X400M-1-8</v>
      </c>
      <c r="C243" s="447"/>
      <c r="D243" s="447">
        <v>468</v>
      </c>
      <c r="E243" s="784" t="s">
        <v>1359</v>
      </c>
      <c r="F243" s="449" t="s">
        <v>1032</v>
      </c>
      <c r="G243" s="450" t="s">
        <v>1033</v>
      </c>
      <c r="H243" s="450" t="s">
        <v>934</v>
      </c>
      <c r="I243" s="452"/>
      <c r="J243" s="453" t="s">
        <v>941</v>
      </c>
      <c r="K243" s="453" t="s">
        <v>1059</v>
      </c>
      <c r="L243" s="454">
        <v>1</v>
      </c>
    </row>
    <row r="244" spans="1:12" s="128" customFormat="1" ht="24" customHeight="1" thickBot="1" x14ac:dyDescent="0.25">
      <c r="A244" s="513"/>
      <c r="B244" s="514" t="str">
        <f t="shared" si="19"/>
        <v>4X100M-1-8</v>
      </c>
      <c r="C244" s="461"/>
      <c r="D244" s="461">
        <v>483</v>
      </c>
      <c r="E244" s="785" t="s">
        <v>1355</v>
      </c>
      <c r="F244" s="516" t="s">
        <v>1047</v>
      </c>
      <c r="G244" s="463" t="s">
        <v>1033</v>
      </c>
      <c r="H244" s="463" t="s">
        <v>933</v>
      </c>
      <c r="I244" s="455"/>
      <c r="J244" s="456" t="s">
        <v>941</v>
      </c>
      <c r="K244" s="456" t="s">
        <v>1059</v>
      </c>
      <c r="L244" s="457">
        <v>1</v>
      </c>
    </row>
    <row r="245" spans="1:12" s="128" customFormat="1" ht="24" customHeight="1" x14ac:dyDescent="0.2">
      <c r="A245" s="504"/>
      <c r="B245" s="505" t="str">
        <f t="shared" si="19"/>
        <v>4X100M-1-8</v>
      </c>
      <c r="C245" s="506"/>
      <c r="D245" s="506">
        <v>476</v>
      </c>
      <c r="E245" s="783" t="s">
        <v>1358</v>
      </c>
      <c r="F245" s="508" t="s">
        <v>1041</v>
      </c>
      <c r="G245" s="509" t="s">
        <v>1033</v>
      </c>
      <c r="H245" s="509" t="s">
        <v>933</v>
      </c>
      <c r="I245" s="510"/>
      <c r="J245" s="511" t="s">
        <v>941</v>
      </c>
      <c r="K245" s="511" t="s">
        <v>1059</v>
      </c>
      <c r="L245" s="512">
        <v>1</v>
      </c>
    </row>
    <row r="246" spans="1:12" s="128" customFormat="1" ht="24" customHeight="1" x14ac:dyDescent="0.2">
      <c r="A246" s="445">
        <v>236</v>
      </c>
      <c r="B246" s="446" t="str">
        <f t="shared" si="18"/>
        <v>4X400M-1-8</v>
      </c>
      <c r="C246" s="447">
        <v>1</v>
      </c>
      <c r="D246" s="447">
        <v>468</v>
      </c>
      <c r="E246" s="784" t="s">
        <v>1359</v>
      </c>
      <c r="F246" s="449" t="s">
        <v>1032</v>
      </c>
      <c r="G246" s="450" t="s">
        <v>1033</v>
      </c>
      <c r="H246" s="450" t="s">
        <v>934</v>
      </c>
      <c r="I246" s="452"/>
      <c r="J246" s="453" t="s">
        <v>941</v>
      </c>
      <c r="K246" s="453" t="s">
        <v>1059</v>
      </c>
      <c r="L246" s="454">
        <v>1</v>
      </c>
    </row>
    <row r="247" spans="1:12" s="128" customFormat="1" ht="24" customHeight="1" x14ac:dyDescent="0.2">
      <c r="A247" s="445">
        <v>237</v>
      </c>
      <c r="B247" s="446" t="str">
        <f t="shared" si="18"/>
        <v>4X400M-1-8</v>
      </c>
      <c r="C247" s="447">
        <v>2</v>
      </c>
      <c r="D247" s="447">
        <v>486</v>
      </c>
      <c r="E247" s="784" t="s">
        <v>1354</v>
      </c>
      <c r="F247" s="449" t="s">
        <v>1049</v>
      </c>
      <c r="G247" s="450" t="s">
        <v>1033</v>
      </c>
      <c r="H247" s="450" t="s">
        <v>934</v>
      </c>
      <c r="I247" s="452"/>
      <c r="J247" s="453" t="s">
        <v>941</v>
      </c>
      <c r="K247" s="453" t="s">
        <v>1059</v>
      </c>
      <c r="L247" s="454">
        <v>1</v>
      </c>
    </row>
    <row r="248" spans="1:12" s="128" customFormat="1" ht="24" customHeight="1" x14ac:dyDescent="0.2">
      <c r="A248" s="445">
        <v>238</v>
      </c>
      <c r="B248" s="446" t="str">
        <f t="shared" si="18"/>
        <v>4X400M-1-8</v>
      </c>
      <c r="C248" s="447">
        <v>3</v>
      </c>
      <c r="D248" s="447">
        <v>526</v>
      </c>
      <c r="E248" s="784" t="s">
        <v>1357</v>
      </c>
      <c r="F248" s="449" t="s">
        <v>1315</v>
      </c>
      <c r="G248" s="450" t="s">
        <v>1033</v>
      </c>
      <c r="H248" s="450" t="s">
        <v>934</v>
      </c>
      <c r="I248" s="452"/>
      <c r="J248" s="453" t="s">
        <v>941</v>
      </c>
      <c r="K248" s="453" t="s">
        <v>1059</v>
      </c>
      <c r="L248" s="454">
        <v>1</v>
      </c>
    </row>
    <row r="249" spans="1:12" s="128" customFormat="1" ht="24" customHeight="1" x14ac:dyDescent="0.2">
      <c r="A249" s="445">
        <v>239</v>
      </c>
      <c r="B249" s="446" t="str">
        <f t="shared" si="18"/>
        <v>4X400M-1-8</v>
      </c>
      <c r="C249" s="447">
        <v>4</v>
      </c>
      <c r="D249" s="447">
        <v>485</v>
      </c>
      <c r="E249" s="784" t="s">
        <v>1356</v>
      </c>
      <c r="F249" s="449" t="s">
        <v>1198</v>
      </c>
      <c r="G249" s="450" t="s">
        <v>1033</v>
      </c>
      <c r="H249" s="450" t="s">
        <v>934</v>
      </c>
      <c r="I249" s="452"/>
      <c r="J249" s="453" t="s">
        <v>941</v>
      </c>
      <c r="K249" s="453" t="s">
        <v>1059</v>
      </c>
      <c r="L249" s="454">
        <v>1</v>
      </c>
    </row>
    <row r="250" spans="1:12" s="128" customFormat="1" ht="44.25" customHeight="1" thickBot="1" x14ac:dyDescent="0.25">
      <c r="A250" s="513">
        <v>240</v>
      </c>
      <c r="B250" s="514" t="str">
        <f t="shared" si="18"/>
        <v>4X400M-1-8</v>
      </c>
      <c r="C250" s="461"/>
      <c r="D250" s="461">
        <v>483</v>
      </c>
      <c r="E250" s="784" t="s">
        <v>1355</v>
      </c>
      <c r="F250" s="516" t="s">
        <v>1047</v>
      </c>
      <c r="G250" s="463" t="s">
        <v>1033</v>
      </c>
      <c r="H250" s="463" t="s">
        <v>934</v>
      </c>
      <c r="I250" s="455"/>
      <c r="J250" s="456" t="s">
        <v>941</v>
      </c>
      <c r="K250" s="456" t="s">
        <v>1059</v>
      </c>
      <c r="L250" s="457">
        <v>1</v>
      </c>
    </row>
    <row r="251" spans="1:12" s="128" customFormat="1" ht="28.5" customHeight="1" thickBot="1" x14ac:dyDescent="0.25">
      <c r="A251" s="494"/>
      <c r="B251" s="514"/>
      <c r="C251" s="818"/>
      <c r="D251" s="818">
        <v>473</v>
      </c>
      <c r="E251" s="784" t="s">
        <v>1362</v>
      </c>
      <c r="F251" s="819" t="s">
        <v>1038</v>
      </c>
      <c r="G251" s="463" t="s">
        <v>1033</v>
      </c>
      <c r="H251" s="463" t="s">
        <v>934</v>
      </c>
      <c r="I251" s="774"/>
      <c r="J251" s="456" t="s">
        <v>941</v>
      </c>
      <c r="K251" s="456" t="s">
        <v>1059</v>
      </c>
      <c r="L251" s="457">
        <v>1</v>
      </c>
    </row>
    <row r="252" spans="1:12" s="128" customFormat="1" ht="24" customHeight="1" thickBot="1" x14ac:dyDescent="0.25">
      <c r="A252" s="494"/>
      <c r="B252" s="514" t="str">
        <f t="shared" si="18"/>
        <v>4X400M.-1-8</v>
      </c>
      <c r="C252" s="776"/>
      <c r="D252" s="647" t="str">
        <f>CONCATENATE(D245,"         ",D246,"          ",D247,"            ",D248)</f>
        <v>476         468          486            526</v>
      </c>
      <c r="E252" s="787" t="str">
        <f>CONCATENATE(E246,"          ",E247,"            ",E248,"            ",E249)</f>
        <v>12.10.1996          18.12.1992            01.01.1985            21.10.1995</v>
      </c>
      <c r="F252" s="781" t="str">
        <f>CONCATENATE(F246,"         ",F247,"          ",F248,"            ",F249)</f>
        <v>MİKTAT KAYA         A.TOLGA ŞUÖZER          SELEHATTİN ÇOBANOĞLU            MURAT ÖZDEMİR</v>
      </c>
      <c r="G252" s="463" t="s">
        <v>1033</v>
      </c>
      <c r="H252" s="463" t="s">
        <v>1263</v>
      </c>
      <c r="I252" s="774"/>
      <c r="J252" s="456" t="s">
        <v>941</v>
      </c>
      <c r="K252" s="456" t="s">
        <v>1059</v>
      </c>
      <c r="L252" s="457">
        <v>1</v>
      </c>
    </row>
    <row r="253" spans="1:12" s="128" customFormat="1" ht="24" customHeight="1" x14ac:dyDescent="0.2">
      <c r="A253" s="82">
        <v>241</v>
      </c>
      <c r="B253" s="215" t="str">
        <f t="shared" ref="B253:B295" si="20">CONCATENATE(H253,"-",L253)</f>
        <v>YÜKSEK-</v>
      </c>
      <c r="C253" s="284"/>
      <c r="D253" s="284"/>
      <c r="E253" s="285"/>
      <c r="F253" s="286"/>
      <c r="G253" s="287"/>
      <c r="H253" s="288" t="s">
        <v>74</v>
      </c>
      <c r="I253" s="289"/>
      <c r="J253" s="290"/>
      <c r="K253" s="290"/>
      <c r="L253" s="291"/>
    </row>
    <row r="254" spans="1:12" s="128" customFormat="1" ht="24" customHeight="1" x14ac:dyDescent="0.2">
      <c r="A254" s="82">
        <v>242</v>
      </c>
      <c r="B254" s="192" t="str">
        <f t="shared" si="20"/>
        <v>YÜKSEK-</v>
      </c>
      <c r="C254" s="292"/>
      <c r="D254" s="292"/>
      <c r="E254" s="293"/>
      <c r="F254" s="294"/>
      <c r="G254" s="295"/>
      <c r="H254" s="296" t="s">
        <v>74</v>
      </c>
      <c r="I254" s="297"/>
      <c r="J254" s="298"/>
      <c r="K254" s="298"/>
      <c r="L254" s="299"/>
    </row>
    <row r="255" spans="1:12" s="128" customFormat="1" ht="24" customHeight="1" x14ac:dyDescent="0.2">
      <c r="A255" s="82">
        <v>243</v>
      </c>
      <c r="B255" s="192" t="str">
        <f t="shared" si="20"/>
        <v>YÜKSEK-</v>
      </c>
      <c r="C255" s="292"/>
      <c r="D255" s="292"/>
      <c r="E255" s="293"/>
      <c r="F255" s="294"/>
      <c r="G255" s="295"/>
      <c r="H255" s="296" t="s">
        <v>74</v>
      </c>
      <c r="I255" s="297"/>
      <c r="J255" s="298"/>
      <c r="K255" s="298"/>
      <c r="L255" s="299"/>
    </row>
    <row r="256" spans="1:12" s="128" customFormat="1" ht="24" customHeight="1" x14ac:dyDescent="0.2">
      <c r="A256" s="82">
        <v>244</v>
      </c>
      <c r="B256" s="192" t="str">
        <f t="shared" si="20"/>
        <v>YÜKSEK-</v>
      </c>
      <c r="C256" s="292"/>
      <c r="D256" s="292"/>
      <c r="E256" s="293"/>
      <c r="F256" s="294"/>
      <c r="G256" s="295"/>
      <c r="H256" s="296" t="s">
        <v>74</v>
      </c>
      <c r="I256" s="297"/>
      <c r="J256" s="298"/>
      <c r="K256" s="298"/>
      <c r="L256" s="299"/>
    </row>
    <row r="257" spans="1:12" s="128" customFormat="1" ht="24" customHeight="1" x14ac:dyDescent="0.2">
      <c r="A257" s="82">
        <v>245</v>
      </c>
      <c r="B257" s="192" t="str">
        <f t="shared" si="20"/>
        <v>YÜKSEK-</v>
      </c>
      <c r="C257" s="292"/>
      <c r="D257" s="292"/>
      <c r="E257" s="293"/>
      <c r="F257" s="294"/>
      <c r="G257" s="295"/>
      <c r="H257" s="296" t="s">
        <v>74</v>
      </c>
      <c r="I257" s="297"/>
      <c r="J257" s="298"/>
      <c r="K257" s="298"/>
      <c r="L257" s="299"/>
    </row>
    <row r="258" spans="1:12" s="128" customFormat="1" ht="24" customHeight="1" x14ac:dyDescent="0.2">
      <c r="A258" s="82">
        <v>246</v>
      </c>
      <c r="B258" s="192" t="str">
        <f t="shared" si="20"/>
        <v>YÜKSEK-</v>
      </c>
      <c r="C258" s="292"/>
      <c r="D258" s="292"/>
      <c r="E258" s="293"/>
      <c r="F258" s="294"/>
      <c r="G258" s="295"/>
      <c r="H258" s="296" t="s">
        <v>74</v>
      </c>
      <c r="I258" s="297"/>
      <c r="J258" s="298"/>
      <c r="K258" s="298"/>
      <c r="L258" s="299"/>
    </row>
    <row r="259" spans="1:12" s="128" customFormat="1" ht="24" customHeight="1" x14ac:dyDescent="0.2">
      <c r="A259" s="82">
        <v>247</v>
      </c>
      <c r="B259" s="192" t="str">
        <f t="shared" si="20"/>
        <v>YÜKSEK-</v>
      </c>
      <c r="C259" s="292"/>
      <c r="D259" s="292"/>
      <c r="E259" s="293"/>
      <c r="F259" s="294"/>
      <c r="G259" s="295"/>
      <c r="H259" s="296" t="s">
        <v>74</v>
      </c>
      <c r="I259" s="297"/>
      <c r="J259" s="298"/>
      <c r="K259" s="298"/>
      <c r="L259" s="299"/>
    </row>
    <row r="260" spans="1:12" s="128" customFormat="1" ht="24" customHeight="1" x14ac:dyDescent="0.2">
      <c r="A260" s="82">
        <v>248</v>
      </c>
      <c r="B260" s="192" t="str">
        <f t="shared" si="20"/>
        <v>YÜKSEK-</v>
      </c>
      <c r="C260" s="292"/>
      <c r="D260" s="292"/>
      <c r="E260" s="293"/>
      <c r="F260" s="294"/>
      <c r="G260" s="295"/>
      <c r="H260" s="296" t="s">
        <v>74</v>
      </c>
      <c r="I260" s="297"/>
      <c r="J260" s="298"/>
      <c r="K260" s="298"/>
      <c r="L260" s="299"/>
    </row>
    <row r="261" spans="1:12" s="128" customFormat="1" ht="24" customHeight="1" x14ac:dyDescent="0.2">
      <c r="A261" s="82">
        <v>249</v>
      </c>
      <c r="B261" s="192" t="str">
        <f t="shared" si="20"/>
        <v>YÜKSEK-</v>
      </c>
      <c r="C261" s="292"/>
      <c r="D261" s="292"/>
      <c r="E261" s="293"/>
      <c r="F261" s="294"/>
      <c r="G261" s="295"/>
      <c r="H261" s="296" t="s">
        <v>74</v>
      </c>
      <c r="I261" s="297"/>
      <c r="J261" s="298"/>
      <c r="K261" s="298"/>
      <c r="L261" s="299"/>
    </row>
    <row r="262" spans="1:12" s="128" customFormat="1" ht="24" customHeight="1" x14ac:dyDescent="0.2">
      <c r="A262" s="82">
        <v>250</v>
      </c>
      <c r="B262" s="192" t="str">
        <f t="shared" si="20"/>
        <v>YÜKSEK-</v>
      </c>
      <c r="C262" s="292"/>
      <c r="D262" s="292"/>
      <c r="E262" s="293"/>
      <c r="F262" s="294"/>
      <c r="G262" s="295"/>
      <c r="H262" s="296" t="s">
        <v>74</v>
      </c>
      <c r="I262" s="297"/>
      <c r="J262" s="298"/>
      <c r="K262" s="298"/>
      <c r="L262" s="299"/>
    </row>
    <row r="263" spans="1:12" s="128" customFormat="1" ht="24" customHeight="1" x14ac:dyDescent="0.2">
      <c r="A263" s="82">
        <v>251</v>
      </c>
      <c r="B263" s="192" t="str">
        <f t="shared" si="20"/>
        <v>YÜKSEK-</v>
      </c>
      <c r="C263" s="292"/>
      <c r="D263" s="292"/>
      <c r="E263" s="293"/>
      <c r="F263" s="294"/>
      <c r="G263" s="295"/>
      <c r="H263" s="296" t="s">
        <v>74</v>
      </c>
      <c r="I263" s="297"/>
      <c r="J263" s="298"/>
      <c r="K263" s="298"/>
      <c r="L263" s="299"/>
    </row>
    <row r="264" spans="1:12" s="128" customFormat="1" ht="24" customHeight="1" x14ac:dyDescent="0.2">
      <c r="A264" s="82">
        <v>252</v>
      </c>
      <c r="B264" s="192" t="str">
        <f t="shared" si="20"/>
        <v>YÜKSEK-</v>
      </c>
      <c r="C264" s="292"/>
      <c r="D264" s="292"/>
      <c r="E264" s="293"/>
      <c r="F264" s="294"/>
      <c r="G264" s="295"/>
      <c r="H264" s="296" t="s">
        <v>74</v>
      </c>
      <c r="I264" s="297"/>
      <c r="J264" s="298"/>
      <c r="K264" s="298"/>
      <c r="L264" s="299"/>
    </row>
    <row r="265" spans="1:12" s="128" customFormat="1" ht="24" customHeight="1" thickBot="1" x14ac:dyDescent="0.25">
      <c r="A265" s="82">
        <v>253</v>
      </c>
      <c r="B265" s="216" t="str">
        <f t="shared" si="20"/>
        <v>YÜKSEK-</v>
      </c>
      <c r="C265" s="300"/>
      <c r="D265" s="300"/>
      <c r="E265" s="301"/>
      <c r="F265" s="302"/>
      <c r="G265" s="303"/>
      <c r="H265" s="304" t="s">
        <v>74</v>
      </c>
      <c r="I265" s="305"/>
      <c r="J265" s="306"/>
      <c r="K265" s="306"/>
      <c r="L265" s="307"/>
    </row>
    <row r="266" spans="1:12" s="128" customFormat="1" ht="24" customHeight="1" x14ac:dyDescent="0.2">
      <c r="A266" s="82">
        <v>254</v>
      </c>
      <c r="B266" s="215" t="str">
        <f t="shared" si="20"/>
        <v>GÜLLE-</v>
      </c>
      <c r="C266" s="244"/>
      <c r="D266" s="244"/>
      <c r="E266" s="245"/>
      <c r="F266" s="246"/>
      <c r="G266" s="247"/>
      <c r="H266" s="248" t="s">
        <v>355</v>
      </c>
      <c r="I266" s="249"/>
      <c r="J266" s="250"/>
      <c r="K266" s="250"/>
      <c r="L266" s="251"/>
    </row>
    <row r="267" spans="1:12" s="128" customFormat="1" ht="24" customHeight="1" x14ac:dyDescent="0.2">
      <c r="A267" s="82">
        <v>255</v>
      </c>
      <c r="B267" s="192" t="str">
        <f t="shared" si="20"/>
        <v>GÜLLE-</v>
      </c>
      <c r="C267" s="252"/>
      <c r="D267" s="252"/>
      <c r="E267" s="253"/>
      <c r="F267" s="254"/>
      <c r="G267" s="255"/>
      <c r="H267" s="256" t="s">
        <v>355</v>
      </c>
      <c r="I267" s="257"/>
      <c r="J267" s="258"/>
      <c r="K267" s="258"/>
      <c r="L267" s="259"/>
    </row>
    <row r="268" spans="1:12" s="128" customFormat="1" ht="24" customHeight="1" x14ac:dyDescent="0.2">
      <c r="A268" s="82">
        <v>256</v>
      </c>
      <c r="B268" s="192" t="str">
        <f t="shared" si="20"/>
        <v>GÜLLE-</v>
      </c>
      <c r="C268" s="252"/>
      <c r="D268" s="252"/>
      <c r="E268" s="253"/>
      <c r="F268" s="254"/>
      <c r="G268" s="255"/>
      <c r="H268" s="256" t="s">
        <v>355</v>
      </c>
      <c r="I268" s="257"/>
      <c r="J268" s="258"/>
      <c r="K268" s="258"/>
      <c r="L268" s="259"/>
    </row>
    <row r="269" spans="1:12" s="128" customFormat="1" ht="24" customHeight="1" x14ac:dyDescent="0.2">
      <c r="A269" s="82">
        <v>257</v>
      </c>
      <c r="B269" s="192" t="str">
        <f t="shared" si="20"/>
        <v>GÜLLE-</v>
      </c>
      <c r="C269" s="252"/>
      <c r="D269" s="252"/>
      <c r="E269" s="253"/>
      <c r="F269" s="254"/>
      <c r="G269" s="255"/>
      <c r="H269" s="256" t="s">
        <v>355</v>
      </c>
      <c r="I269" s="257"/>
      <c r="J269" s="258"/>
      <c r="K269" s="258"/>
      <c r="L269" s="259"/>
    </row>
    <row r="270" spans="1:12" s="128" customFormat="1" ht="24" customHeight="1" x14ac:dyDescent="0.2">
      <c r="A270" s="82">
        <v>258</v>
      </c>
      <c r="B270" s="192" t="str">
        <f t="shared" si="20"/>
        <v>GÜLLE-</v>
      </c>
      <c r="C270" s="252"/>
      <c r="D270" s="252"/>
      <c r="E270" s="253"/>
      <c r="F270" s="254"/>
      <c r="G270" s="255"/>
      <c r="H270" s="256" t="s">
        <v>355</v>
      </c>
      <c r="I270" s="257"/>
      <c r="J270" s="258"/>
      <c r="K270" s="258"/>
      <c r="L270" s="259"/>
    </row>
    <row r="271" spans="1:12" s="128" customFormat="1" ht="24" customHeight="1" x14ac:dyDescent="0.2">
      <c r="A271" s="82">
        <v>259</v>
      </c>
      <c r="B271" s="192" t="str">
        <f t="shared" si="20"/>
        <v>GÜLLE-</v>
      </c>
      <c r="C271" s="252"/>
      <c r="D271" s="252"/>
      <c r="E271" s="253"/>
      <c r="F271" s="254"/>
      <c r="G271" s="255"/>
      <c r="H271" s="256" t="s">
        <v>355</v>
      </c>
      <c r="I271" s="257"/>
      <c r="J271" s="258"/>
      <c r="K271" s="258"/>
      <c r="L271" s="259"/>
    </row>
    <row r="272" spans="1:12" s="128" customFormat="1" ht="24" customHeight="1" x14ac:dyDescent="0.2">
      <c r="A272" s="82">
        <v>260</v>
      </c>
      <c r="B272" s="192" t="str">
        <f t="shared" si="20"/>
        <v>GÜLLE-</v>
      </c>
      <c r="C272" s="252"/>
      <c r="D272" s="252"/>
      <c r="E272" s="253"/>
      <c r="F272" s="254"/>
      <c r="G272" s="255"/>
      <c r="H272" s="256" t="s">
        <v>355</v>
      </c>
      <c r="I272" s="257"/>
      <c r="J272" s="258"/>
      <c r="K272" s="258"/>
      <c r="L272" s="259"/>
    </row>
    <row r="273" spans="1:12" s="128" customFormat="1" ht="24" customHeight="1" x14ac:dyDescent="0.2">
      <c r="A273" s="82">
        <v>261</v>
      </c>
      <c r="B273" s="192" t="str">
        <f t="shared" si="20"/>
        <v>GÜLLE-</v>
      </c>
      <c r="C273" s="252"/>
      <c r="D273" s="252"/>
      <c r="E273" s="253"/>
      <c r="F273" s="254"/>
      <c r="G273" s="255"/>
      <c r="H273" s="256" t="s">
        <v>355</v>
      </c>
      <c r="I273" s="257"/>
      <c r="J273" s="258"/>
      <c r="K273" s="258"/>
      <c r="L273" s="259"/>
    </row>
    <row r="274" spans="1:12" s="128" customFormat="1" ht="24" customHeight="1" x14ac:dyDescent="0.2">
      <c r="A274" s="82">
        <v>262</v>
      </c>
      <c r="B274" s="192" t="str">
        <f t="shared" si="20"/>
        <v>GÜLLE-</v>
      </c>
      <c r="C274" s="252"/>
      <c r="D274" s="252"/>
      <c r="E274" s="253"/>
      <c r="F274" s="254"/>
      <c r="G274" s="255"/>
      <c r="H274" s="256" t="s">
        <v>355</v>
      </c>
      <c r="I274" s="257"/>
      <c r="J274" s="258"/>
      <c r="K274" s="258"/>
      <c r="L274" s="259"/>
    </row>
    <row r="275" spans="1:12" s="128" customFormat="1" ht="24" customHeight="1" x14ac:dyDescent="0.2">
      <c r="A275" s="82">
        <v>263</v>
      </c>
      <c r="B275" s="192" t="str">
        <f t="shared" si="20"/>
        <v>GÜLLE-</v>
      </c>
      <c r="C275" s="252"/>
      <c r="D275" s="252"/>
      <c r="E275" s="253"/>
      <c r="F275" s="254"/>
      <c r="G275" s="255"/>
      <c r="H275" s="256" t="s">
        <v>355</v>
      </c>
      <c r="I275" s="257"/>
      <c r="J275" s="258"/>
      <c r="K275" s="258"/>
      <c r="L275" s="259"/>
    </row>
    <row r="276" spans="1:12" s="128" customFormat="1" ht="24" customHeight="1" x14ac:dyDescent="0.2">
      <c r="A276" s="82">
        <v>264</v>
      </c>
      <c r="B276" s="192" t="str">
        <f t="shared" si="20"/>
        <v>GÜLLE-</v>
      </c>
      <c r="C276" s="252"/>
      <c r="D276" s="252"/>
      <c r="E276" s="253"/>
      <c r="F276" s="254"/>
      <c r="G276" s="255"/>
      <c r="H276" s="256" t="s">
        <v>355</v>
      </c>
      <c r="I276" s="257"/>
      <c r="J276" s="258"/>
      <c r="K276" s="258"/>
      <c r="L276" s="259"/>
    </row>
    <row r="277" spans="1:12" s="128" customFormat="1" ht="24" customHeight="1" thickBot="1" x14ac:dyDescent="0.25">
      <c r="A277" s="82">
        <v>265</v>
      </c>
      <c r="B277" s="217" t="str">
        <f t="shared" si="20"/>
        <v>GÜLLE-</v>
      </c>
      <c r="C277" s="268"/>
      <c r="D277" s="268"/>
      <c r="E277" s="269"/>
      <c r="F277" s="270"/>
      <c r="G277" s="271"/>
      <c r="H277" s="272" t="s">
        <v>355</v>
      </c>
      <c r="I277" s="273"/>
      <c r="J277" s="274"/>
      <c r="K277" s="274"/>
      <c r="L277" s="275"/>
    </row>
    <row r="278" spans="1:12" s="128" customFormat="1" ht="24" customHeight="1" x14ac:dyDescent="0.2">
      <c r="A278" s="82">
        <v>266</v>
      </c>
      <c r="B278" s="218" t="str">
        <f t="shared" si="20"/>
        <v>DİSK-</v>
      </c>
      <c r="C278" s="308"/>
      <c r="D278" s="308"/>
      <c r="E278" s="309"/>
      <c r="F278" s="310"/>
      <c r="G278" s="311"/>
      <c r="H278" s="312" t="s">
        <v>356</v>
      </c>
      <c r="I278" s="313"/>
      <c r="J278" s="314"/>
      <c r="K278" s="314"/>
      <c r="L278" s="315"/>
    </row>
    <row r="279" spans="1:12" s="128" customFormat="1" ht="24" customHeight="1" x14ac:dyDescent="0.2">
      <c r="A279" s="82">
        <v>267</v>
      </c>
      <c r="B279" s="192" t="str">
        <f t="shared" si="20"/>
        <v>DİSK-</v>
      </c>
      <c r="C279" s="292"/>
      <c r="D279" s="292"/>
      <c r="E279" s="293"/>
      <c r="F279" s="294"/>
      <c r="G279" s="295"/>
      <c r="H279" s="296" t="s">
        <v>356</v>
      </c>
      <c r="I279" s="297"/>
      <c r="J279" s="298"/>
      <c r="K279" s="298"/>
      <c r="L279" s="299"/>
    </row>
    <row r="280" spans="1:12" s="128" customFormat="1" ht="24" customHeight="1" x14ac:dyDescent="0.2">
      <c r="A280" s="82">
        <v>268</v>
      </c>
      <c r="B280" s="192" t="str">
        <f t="shared" si="20"/>
        <v>DİSK-</v>
      </c>
      <c r="C280" s="292"/>
      <c r="D280" s="292"/>
      <c r="E280" s="293"/>
      <c r="F280" s="294"/>
      <c r="G280" s="295"/>
      <c r="H280" s="296" t="s">
        <v>356</v>
      </c>
      <c r="I280" s="297"/>
      <c r="J280" s="298"/>
      <c r="K280" s="298"/>
      <c r="L280" s="299"/>
    </row>
    <row r="281" spans="1:12" s="128" customFormat="1" ht="24" customHeight="1" x14ac:dyDescent="0.2">
      <c r="A281" s="82">
        <v>269</v>
      </c>
      <c r="B281" s="192" t="str">
        <f t="shared" si="20"/>
        <v>DİSK-</v>
      </c>
      <c r="C281" s="292"/>
      <c r="D281" s="292"/>
      <c r="E281" s="293"/>
      <c r="F281" s="294"/>
      <c r="G281" s="295"/>
      <c r="H281" s="296" t="s">
        <v>356</v>
      </c>
      <c r="I281" s="297"/>
      <c r="J281" s="298"/>
      <c r="K281" s="298"/>
      <c r="L281" s="299"/>
    </row>
    <row r="282" spans="1:12" s="128" customFormat="1" ht="24" customHeight="1" x14ac:dyDescent="0.2">
      <c r="A282" s="82">
        <v>270</v>
      </c>
      <c r="B282" s="192" t="str">
        <f t="shared" si="20"/>
        <v>DİSK-</v>
      </c>
      <c r="C282" s="292"/>
      <c r="D282" s="292"/>
      <c r="E282" s="293"/>
      <c r="F282" s="294"/>
      <c r="G282" s="295"/>
      <c r="H282" s="296" t="s">
        <v>356</v>
      </c>
      <c r="I282" s="297"/>
      <c r="J282" s="298"/>
      <c r="K282" s="298"/>
      <c r="L282" s="299"/>
    </row>
    <row r="283" spans="1:12" s="128" customFormat="1" ht="24" customHeight="1" x14ac:dyDescent="0.2">
      <c r="A283" s="82">
        <v>271</v>
      </c>
      <c r="B283" s="192" t="str">
        <f t="shared" si="20"/>
        <v>DİSK-</v>
      </c>
      <c r="C283" s="292"/>
      <c r="D283" s="292"/>
      <c r="E283" s="293"/>
      <c r="F283" s="294"/>
      <c r="G283" s="295"/>
      <c r="H283" s="296" t="s">
        <v>356</v>
      </c>
      <c r="I283" s="297"/>
      <c r="J283" s="298"/>
      <c r="K283" s="298"/>
      <c r="L283" s="299"/>
    </row>
    <row r="284" spans="1:12" s="128" customFormat="1" ht="24" customHeight="1" x14ac:dyDescent="0.2">
      <c r="A284" s="82">
        <v>272</v>
      </c>
      <c r="B284" s="192" t="str">
        <f t="shared" si="20"/>
        <v>DİSK-</v>
      </c>
      <c r="C284" s="292"/>
      <c r="D284" s="292"/>
      <c r="E284" s="293"/>
      <c r="F284" s="294"/>
      <c r="G284" s="295"/>
      <c r="H284" s="296" t="s">
        <v>356</v>
      </c>
      <c r="I284" s="297"/>
      <c r="J284" s="298"/>
      <c r="K284" s="298"/>
      <c r="L284" s="299"/>
    </row>
    <row r="285" spans="1:12" s="128" customFormat="1" ht="24" customHeight="1" x14ac:dyDescent="0.2">
      <c r="A285" s="82">
        <v>273</v>
      </c>
      <c r="B285" s="192" t="str">
        <f t="shared" si="20"/>
        <v>DİSK-</v>
      </c>
      <c r="C285" s="292"/>
      <c r="D285" s="292"/>
      <c r="E285" s="293"/>
      <c r="F285" s="294"/>
      <c r="G285" s="295"/>
      <c r="H285" s="296" t="s">
        <v>356</v>
      </c>
      <c r="I285" s="297"/>
      <c r="J285" s="298"/>
      <c r="K285" s="298"/>
      <c r="L285" s="299"/>
    </row>
    <row r="286" spans="1:12" s="128" customFormat="1" ht="24" customHeight="1" x14ac:dyDescent="0.2">
      <c r="A286" s="82">
        <v>274</v>
      </c>
      <c r="B286" s="192" t="str">
        <f t="shared" si="20"/>
        <v>DİSK-</v>
      </c>
      <c r="C286" s="292"/>
      <c r="D286" s="292"/>
      <c r="E286" s="293"/>
      <c r="F286" s="294"/>
      <c r="G286" s="295"/>
      <c r="H286" s="296" t="s">
        <v>356</v>
      </c>
      <c r="I286" s="297"/>
      <c r="J286" s="298"/>
      <c r="K286" s="298"/>
      <c r="L286" s="299"/>
    </row>
    <row r="287" spans="1:12" s="128" customFormat="1" ht="24" customHeight="1" x14ac:dyDescent="0.2">
      <c r="A287" s="82">
        <v>275</v>
      </c>
      <c r="B287" s="192" t="str">
        <f t="shared" si="20"/>
        <v>DİSK-</v>
      </c>
      <c r="C287" s="292"/>
      <c r="D287" s="292"/>
      <c r="E287" s="293"/>
      <c r="F287" s="294"/>
      <c r="G287" s="295"/>
      <c r="H287" s="296" t="s">
        <v>356</v>
      </c>
      <c r="I287" s="297"/>
      <c r="J287" s="298"/>
      <c r="K287" s="298"/>
      <c r="L287" s="299"/>
    </row>
    <row r="288" spans="1:12" s="128" customFormat="1" ht="24" customHeight="1" x14ac:dyDescent="0.2">
      <c r="A288" s="82">
        <v>276</v>
      </c>
      <c r="B288" s="192" t="str">
        <f t="shared" si="20"/>
        <v>DİSK-</v>
      </c>
      <c r="C288" s="292"/>
      <c r="D288" s="292"/>
      <c r="E288" s="293"/>
      <c r="F288" s="294"/>
      <c r="G288" s="295"/>
      <c r="H288" s="296" t="s">
        <v>356</v>
      </c>
      <c r="I288" s="297"/>
      <c r="J288" s="298"/>
      <c r="K288" s="298"/>
      <c r="L288" s="299"/>
    </row>
    <row r="289" spans="1:12" s="128" customFormat="1" ht="24" customHeight="1" thickBot="1" x14ac:dyDescent="0.25">
      <c r="A289" s="82">
        <v>277</v>
      </c>
      <c r="B289" s="216" t="str">
        <f t="shared" si="20"/>
        <v>DİSK-</v>
      </c>
      <c r="C289" s="300"/>
      <c r="D289" s="300"/>
      <c r="E289" s="301"/>
      <c r="F289" s="302"/>
      <c r="G289" s="303"/>
      <c r="H289" s="304" t="s">
        <v>356</v>
      </c>
      <c r="I289" s="305"/>
      <c r="J289" s="306"/>
      <c r="K289" s="306"/>
      <c r="L289" s="307"/>
    </row>
    <row r="290" spans="1:12" s="128" customFormat="1" ht="24" customHeight="1" x14ac:dyDescent="0.2">
      <c r="A290" s="82">
        <v>278</v>
      </c>
      <c r="B290" s="218" t="str">
        <f t="shared" si="20"/>
        <v>CİRİT-</v>
      </c>
      <c r="C290" s="276"/>
      <c r="D290" s="276"/>
      <c r="E290" s="277"/>
      <c r="F290" s="278"/>
      <c r="G290" s="279"/>
      <c r="H290" s="280" t="s">
        <v>357</v>
      </c>
      <c r="I290" s="281"/>
      <c r="J290" s="282"/>
      <c r="K290" s="282"/>
      <c r="L290" s="283"/>
    </row>
    <row r="291" spans="1:12" s="128" customFormat="1" ht="24" customHeight="1" x14ac:dyDescent="0.2">
      <c r="A291" s="82">
        <v>279</v>
      </c>
      <c r="B291" s="192" t="str">
        <f t="shared" si="20"/>
        <v>CİRİT-</v>
      </c>
      <c r="C291" s="252"/>
      <c r="D291" s="252"/>
      <c r="E291" s="253"/>
      <c r="F291" s="254"/>
      <c r="G291" s="255"/>
      <c r="H291" s="256" t="s">
        <v>357</v>
      </c>
      <c r="I291" s="257"/>
      <c r="J291" s="258"/>
      <c r="K291" s="258"/>
      <c r="L291" s="259"/>
    </row>
    <row r="292" spans="1:12" s="128" customFormat="1" ht="24" customHeight="1" x14ac:dyDescent="0.2">
      <c r="A292" s="82">
        <v>280</v>
      </c>
      <c r="B292" s="192" t="str">
        <f t="shared" si="20"/>
        <v>CİRİT-</v>
      </c>
      <c r="C292" s="252"/>
      <c r="D292" s="252"/>
      <c r="E292" s="253"/>
      <c r="F292" s="254"/>
      <c r="G292" s="255"/>
      <c r="H292" s="256" t="s">
        <v>357</v>
      </c>
      <c r="I292" s="257"/>
      <c r="J292" s="258"/>
      <c r="K292" s="258"/>
      <c r="L292" s="259"/>
    </row>
    <row r="293" spans="1:12" s="128" customFormat="1" ht="24" customHeight="1" x14ac:dyDescent="0.2">
      <c r="A293" s="82">
        <v>281</v>
      </c>
      <c r="B293" s="192" t="str">
        <f t="shared" si="20"/>
        <v>CİRİT-</v>
      </c>
      <c r="C293" s="252"/>
      <c r="D293" s="252"/>
      <c r="E293" s="253"/>
      <c r="F293" s="254"/>
      <c r="G293" s="255"/>
      <c r="H293" s="256" t="s">
        <v>357</v>
      </c>
      <c r="I293" s="257"/>
      <c r="J293" s="258"/>
      <c r="K293" s="258"/>
      <c r="L293" s="259"/>
    </row>
    <row r="294" spans="1:12" s="128" customFormat="1" ht="24" customHeight="1" x14ac:dyDescent="0.2">
      <c r="A294" s="82">
        <v>282</v>
      </c>
      <c r="B294" s="192" t="str">
        <f t="shared" si="20"/>
        <v>CİRİT-</v>
      </c>
      <c r="C294" s="252"/>
      <c r="D294" s="252"/>
      <c r="E294" s="253"/>
      <c r="F294" s="254"/>
      <c r="G294" s="255"/>
      <c r="H294" s="256" t="s">
        <v>357</v>
      </c>
      <c r="I294" s="257"/>
      <c r="J294" s="258"/>
      <c r="K294" s="258"/>
      <c r="L294" s="259"/>
    </row>
    <row r="295" spans="1:12" s="128" customFormat="1" ht="24" customHeight="1" x14ac:dyDescent="0.2">
      <c r="A295" s="82">
        <v>283</v>
      </c>
      <c r="B295" s="192" t="str">
        <f t="shared" si="20"/>
        <v>CİRİT-</v>
      </c>
      <c r="C295" s="252"/>
      <c r="D295" s="252"/>
      <c r="E295" s="253"/>
      <c r="F295" s="254"/>
      <c r="G295" s="255"/>
      <c r="H295" s="256" t="s">
        <v>357</v>
      </c>
      <c r="I295" s="257"/>
      <c r="J295" s="258"/>
      <c r="K295" s="258"/>
      <c r="L295" s="259"/>
    </row>
    <row r="296" spans="1:12" s="128" customFormat="1" ht="24" customHeight="1" x14ac:dyDescent="0.2">
      <c r="A296" s="82">
        <v>284</v>
      </c>
      <c r="B296" s="192" t="str">
        <f t="shared" ref="B296:B309" si="21">CONCATENATE(H296,"-",L296)</f>
        <v>CİRİT-</v>
      </c>
      <c r="C296" s="252"/>
      <c r="D296" s="252"/>
      <c r="E296" s="253"/>
      <c r="F296" s="254"/>
      <c r="G296" s="255"/>
      <c r="H296" s="256" t="s">
        <v>357</v>
      </c>
      <c r="I296" s="257"/>
      <c r="J296" s="258"/>
      <c r="K296" s="258"/>
      <c r="L296" s="259"/>
    </row>
    <row r="297" spans="1:12" s="128" customFormat="1" ht="24" customHeight="1" x14ac:dyDescent="0.2">
      <c r="A297" s="82">
        <v>285</v>
      </c>
      <c r="B297" s="192" t="str">
        <f t="shared" si="21"/>
        <v>CİRİT-</v>
      </c>
      <c r="C297" s="252"/>
      <c r="D297" s="252"/>
      <c r="E297" s="253"/>
      <c r="F297" s="254"/>
      <c r="G297" s="255"/>
      <c r="H297" s="256" t="s">
        <v>357</v>
      </c>
      <c r="I297" s="257"/>
      <c r="J297" s="258"/>
      <c r="K297" s="258"/>
      <c r="L297" s="259"/>
    </row>
    <row r="298" spans="1:12" s="128" customFormat="1" ht="24" customHeight="1" x14ac:dyDescent="0.2">
      <c r="A298" s="82">
        <v>286</v>
      </c>
      <c r="B298" s="192" t="str">
        <f t="shared" si="21"/>
        <v>CİRİT-</v>
      </c>
      <c r="C298" s="252"/>
      <c r="D298" s="252"/>
      <c r="E298" s="253"/>
      <c r="F298" s="254"/>
      <c r="G298" s="255"/>
      <c r="H298" s="256" t="s">
        <v>357</v>
      </c>
      <c r="I298" s="257"/>
      <c r="J298" s="258"/>
      <c r="K298" s="258"/>
      <c r="L298" s="259"/>
    </row>
    <row r="299" spans="1:12" s="128" customFormat="1" ht="24" customHeight="1" x14ac:dyDescent="0.2">
      <c r="A299" s="82">
        <v>287</v>
      </c>
      <c r="B299" s="192" t="str">
        <f t="shared" si="21"/>
        <v>CİRİT-</v>
      </c>
      <c r="C299" s="252"/>
      <c r="D299" s="252"/>
      <c r="E299" s="253"/>
      <c r="F299" s="254"/>
      <c r="G299" s="255"/>
      <c r="H299" s="256" t="s">
        <v>357</v>
      </c>
      <c r="I299" s="257"/>
      <c r="J299" s="258"/>
      <c r="K299" s="258"/>
      <c r="L299" s="259"/>
    </row>
    <row r="300" spans="1:12" s="128" customFormat="1" ht="24" customHeight="1" x14ac:dyDescent="0.2">
      <c r="A300" s="82">
        <v>288</v>
      </c>
      <c r="B300" s="192" t="str">
        <f t="shared" si="21"/>
        <v>CİRİT-</v>
      </c>
      <c r="C300" s="252"/>
      <c r="D300" s="252"/>
      <c r="E300" s="253"/>
      <c r="F300" s="254"/>
      <c r="G300" s="255"/>
      <c r="H300" s="256" t="s">
        <v>357</v>
      </c>
      <c r="I300" s="257"/>
      <c r="J300" s="258"/>
      <c r="K300" s="258"/>
      <c r="L300" s="259"/>
    </row>
    <row r="301" spans="1:12" s="128" customFormat="1" ht="24" customHeight="1" x14ac:dyDescent="0.2">
      <c r="A301" s="82">
        <v>289</v>
      </c>
      <c r="B301" s="192" t="str">
        <f t="shared" si="21"/>
        <v>CİRİT-</v>
      </c>
      <c r="C301" s="252"/>
      <c r="D301" s="252"/>
      <c r="E301" s="253"/>
      <c r="F301" s="254"/>
      <c r="G301" s="255"/>
      <c r="H301" s="256" t="s">
        <v>357</v>
      </c>
      <c r="I301" s="257"/>
      <c r="J301" s="258"/>
      <c r="K301" s="258"/>
      <c r="L301" s="259"/>
    </row>
    <row r="302" spans="1:12" s="128" customFormat="1" ht="24" customHeight="1" x14ac:dyDescent="0.2">
      <c r="A302" s="82">
        <v>290</v>
      </c>
      <c r="B302" s="192" t="str">
        <f t="shared" si="21"/>
        <v>CİRİT-</v>
      </c>
      <c r="C302" s="252"/>
      <c r="D302" s="252"/>
      <c r="E302" s="253"/>
      <c r="F302" s="254"/>
      <c r="G302" s="255"/>
      <c r="H302" s="256" t="s">
        <v>357</v>
      </c>
      <c r="I302" s="257"/>
      <c r="J302" s="258"/>
      <c r="K302" s="258"/>
      <c r="L302" s="259"/>
    </row>
    <row r="303" spans="1:12" s="128" customFormat="1" ht="24" customHeight="1" x14ac:dyDescent="0.2">
      <c r="A303" s="82">
        <v>291</v>
      </c>
      <c r="B303" s="192" t="str">
        <f t="shared" si="21"/>
        <v>CİRİT-</v>
      </c>
      <c r="C303" s="252"/>
      <c r="D303" s="252"/>
      <c r="E303" s="253"/>
      <c r="F303" s="254"/>
      <c r="G303" s="255"/>
      <c r="H303" s="256" t="s">
        <v>357</v>
      </c>
      <c r="I303" s="257"/>
      <c r="J303" s="258"/>
      <c r="K303" s="258"/>
      <c r="L303" s="259"/>
    </row>
    <row r="304" spans="1:12" s="128" customFormat="1" ht="24" customHeight="1" x14ac:dyDescent="0.2">
      <c r="A304" s="82">
        <v>292</v>
      </c>
      <c r="B304" s="192" t="str">
        <f t="shared" si="21"/>
        <v>CİRİT-</v>
      </c>
      <c r="C304" s="252"/>
      <c r="D304" s="252"/>
      <c r="E304" s="253"/>
      <c r="F304" s="254"/>
      <c r="G304" s="255"/>
      <c r="H304" s="256" t="s">
        <v>357</v>
      </c>
      <c r="I304" s="257"/>
      <c r="J304" s="258"/>
      <c r="K304" s="258"/>
      <c r="L304" s="259"/>
    </row>
    <row r="305" spans="1:12" s="128" customFormat="1" ht="24" customHeight="1" x14ac:dyDescent="0.2">
      <c r="A305" s="82">
        <v>293</v>
      </c>
      <c r="B305" s="192" t="str">
        <f t="shared" si="21"/>
        <v>CİRİT-</v>
      </c>
      <c r="C305" s="252"/>
      <c r="D305" s="252"/>
      <c r="E305" s="253"/>
      <c r="F305" s="254"/>
      <c r="G305" s="255"/>
      <c r="H305" s="256" t="s">
        <v>357</v>
      </c>
      <c r="I305" s="257"/>
      <c r="J305" s="258"/>
      <c r="K305" s="258"/>
      <c r="L305" s="259"/>
    </row>
    <row r="306" spans="1:12" s="128" customFormat="1" ht="24" customHeight="1" x14ac:dyDescent="0.2">
      <c r="A306" s="82">
        <v>294</v>
      </c>
      <c r="B306" s="192" t="str">
        <f t="shared" si="21"/>
        <v>CİRİT-</v>
      </c>
      <c r="C306" s="252"/>
      <c r="D306" s="252"/>
      <c r="E306" s="253"/>
      <c r="F306" s="254"/>
      <c r="G306" s="255"/>
      <c r="H306" s="256" t="s">
        <v>357</v>
      </c>
      <c r="I306" s="257"/>
      <c r="J306" s="258"/>
      <c r="K306" s="258"/>
      <c r="L306" s="259"/>
    </row>
    <row r="307" spans="1:12" s="128" customFormat="1" ht="24" customHeight="1" x14ac:dyDescent="0.2">
      <c r="A307" s="82">
        <v>295</v>
      </c>
      <c r="B307" s="192" t="str">
        <f t="shared" si="21"/>
        <v>CİRİT-</v>
      </c>
      <c r="C307" s="252"/>
      <c r="D307" s="252"/>
      <c r="E307" s="253"/>
      <c r="F307" s="254"/>
      <c r="G307" s="255"/>
      <c r="H307" s="256" t="s">
        <v>357</v>
      </c>
      <c r="I307" s="257"/>
      <c r="J307" s="258"/>
      <c r="K307" s="258"/>
      <c r="L307" s="259"/>
    </row>
    <row r="308" spans="1:12" s="128" customFormat="1" ht="24" customHeight="1" x14ac:dyDescent="0.2">
      <c r="A308" s="82">
        <v>296</v>
      </c>
      <c r="B308" s="192" t="str">
        <f t="shared" si="21"/>
        <v>CİRİT-</v>
      </c>
      <c r="C308" s="252"/>
      <c r="D308" s="252"/>
      <c r="E308" s="253"/>
      <c r="F308" s="254"/>
      <c r="G308" s="255"/>
      <c r="H308" s="256" t="s">
        <v>357</v>
      </c>
      <c r="I308" s="257"/>
      <c r="J308" s="258"/>
      <c r="K308" s="258"/>
      <c r="L308" s="259"/>
    </row>
    <row r="309" spans="1:12" s="128" customFormat="1" ht="24" customHeight="1" thickBot="1" x14ac:dyDescent="0.25">
      <c r="A309" s="82">
        <v>297</v>
      </c>
      <c r="B309" s="216" t="str">
        <f t="shared" si="21"/>
        <v>CİRİT-</v>
      </c>
      <c r="C309" s="260"/>
      <c r="D309" s="260"/>
      <c r="E309" s="261"/>
      <c r="F309" s="262"/>
      <c r="G309" s="263"/>
      <c r="H309" s="264" t="s">
        <v>357</v>
      </c>
      <c r="I309" s="265"/>
      <c r="J309" s="266"/>
      <c r="K309" s="266"/>
      <c r="L309" s="267"/>
    </row>
    <row r="310" spans="1:12" s="128" customFormat="1" ht="24" customHeight="1" x14ac:dyDescent="0.2">
      <c r="A310" s="82">
        <v>298</v>
      </c>
      <c r="B310" s="215" t="str">
        <f t="shared" ref="B310:B400" si="22">CONCATENATE(H310,"-",J310,"-",K310)</f>
        <v>100M--</v>
      </c>
      <c r="C310" s="284"/>
      <c r="D310" s="284"/>
      <c r="E310" s="285"/>
      <c r="F310" s="286"/>
      <c r="G310" s="287"/>
      <c r="H310" s="288" t="s">
        <v>193</v>
      </c>
      <c r="I310" s="289"/>
      <c r="J310" s="290"/>
      <c r="K310" s="290"/>
      <c r="L310" s="291"/>
    </row>
    <row r="311" spans="1:12" s="128" customFormat="1" ht="24" customHeight="1" x14ac:dyDescent="0.2">
      <c r="A311" s="82">
        <v>299</v>
      </c>
      <c r="B311" s="192" t="str">
        <f t="shared" si="22"/>
        <v>100M--</v>
      </c>
      <c r="C311" s="292"/>
      <c r="D311" s="292"/>
      <c r="E311" s="293"/>
      <c r="F311" s="294"/>
      <c r="G311" s="295"/>
      <c r="H311" s="296" t="s">
        <v>193</v>
      </c>
      <c r="I311" s="297"/>
      <c r="J311" s="298"/>
      <c r="K311" s="298"/>
      <c r="L311" s="299"/>
    </row>
    <row r="312" spans="1:12" s="128" customFormat="1" ht="24" customHeight="1" x14ac:dyDescent="0.2">
      <c r="A312" s="82">
        <v>300</v>
      </c>
      <c r="B312" s="192" t="str">
        <f t="shared" si="22"/>
        <v>100M--</v>
      </c>
      <c r="C312" s="292"/>
      <c r="D312" s="292"/>
      <c r="E312" s="293"/>
      <c r="F312" s="294"/>
      <c r="G312" s="295"/>
      <c r="H312" s="296" t="s">
        <v>193</v>
      </c>
      <c r="I312" s="297"/>
      <c r="J312" s="298"/>
      <c r="K312" s="298"/>
      <c r="L312" s="299"/>
    </row>
    <row r="313" spans="1:12" s="128" customFormat="1" ht="24" customHeight="1" x14ac:dyDescent="0.2">
      <c r="A313" s="82">
        <v>301</v>
      </c>
      <c r="B313" s="192" t="str">
        <f t="shared" si="22"/>
        <v>100M--</v>
      </c>
      <c r="C313" s="292"/>
      <c r="D313" s="292"/>
      <c r="E313" s="293"/>
      <c r="F313" s="294"/>
      <c r="G313" s="295"/>
      <c r="H313" s="296" t="s">
        <v>193</v>
      </c>
      <c r="I313" s="297"/>
      <c r="J313" s="298"/>
      <c r="K313" s="298"/>
      <c r="L313" s="299"/>
    </row>
    <row r="314" spans="1:12" s="128" customFormat="1" ht="24" customHeight="1" x14ac:dyDescent="0.2">
      <c r="A314" s="82">
        <v>302</v>
      </c>
      <c r="B314" s="192" t="str">
        <f t="shared" si="22"/>
        <v>100M--</v>
      </c>
      <c r="C314" s="292"/>
      <c r="D314" s="292"/>
      <c r="E314" s="293"/>
      <c r="F314" s="294"/>
      <c r="G314" s="295"/>
      <c r="H314" s="296" t="s">
        <v>193</v>
      </c>
      <c r="I314" s="297"/>
      <c r="J314" s="298"/>
      <c r="K314" s="298"/>
      <c r="L314" s="299"/>
    </row>
    <row r="315" spans="1:12" s="128" customFormat="1" ht="24" customHeight="1" x14ac:dyDescent="0.2">
      <c r="A315" s="82">
        <v>303</v>
      </c>
      <c r="B315" s="192" t="str">
        <f t="shared" si="22"/>
        <v>100M--</v>
      </c>
      <c r="C315" s="292"/>
      <c r="D315" s="292"/>
      <c r="E315" s="293"/>
      <c r="F315" s="294"/>
      <c r="G315" s="295"/>
      <c r="H315" s="296" t="s">
        <v>193</v>
      </c>
      <c r="I315" s="297"/>
      <c r="J315" s="298"/>
      <c r="K315" s="298"/>
      <c r="L315" s="299"/>
    </row>
    <row r="316" spans="1:12" s="128" customFormat="1" ht="24" customHeight="1" x14ac:dyDescent="0.2">
      <c r="A316" s="82">
        <v>304</v>
      </c>
      <c r="B316" s="192" t="str">
        <f t="shared" si="22"/>
        <v>100M--</v>
      </c>
      <c r="C316" s="292"/>
      <c r="D316" s="292"/>
      <c r="E316" s="293"/>
      <c r="F316" s="294"/>
      <c r="G316" s="295"/>
      <c r="H316" s="296" t="s">
        <v>193</v>
      </c>
      <c r="I316" s="297"/>
      <c r="J316" s="298"/>
      <c r="K316" s="298"/>
      <c r="L316" s="299"/>
    </row>
    <row r="317" spans="1:12" s="128" customFormat="1" ht="24" customHeight="1" x14ac:dyDescent="0.2">
      <c r="A317" s="82">
        <v>305</v>
      </c>
      <c r="B317" s="192" t="str">
        <f t="shared" si="22"/>
        <v>100M--</v>
      </c>
      <c r="C317" s="292"/>
      <c r="D317" s="292"/>
      <c r="E317" s="293"/>
      <c r="F317" s="294"/>
      <c r="G317" s="295"/>
      <c r="H317" s="296" t="s">
        <v>193</v>
      </c>
      <c r="I317" s="297"/>
      <c r="J317" s="298"/>
      <c r="K317" s="298"/>
      <c r="L317" s="299"/>
    </row>
    <row r="318" spans="1:12" s="128" customFormat="1" ht="24" customHeight="1" x14ac:dyDescent="0.2">
      <c r="A318" s="82">
        <v>306</v>
      </c>
      <c r="B318" s="192" t="str">
        <f t="shared" si="22"/>
        <v>100M--</v>
      </c>
      <c r="C318" s="292"/>
      <c r="D318" s="292"/>
      <c r="E318" s="293"/>
      <c r="F318" s="294"/>
      <c r="G318" s="295"/>
      <c r="H318" s="296" t="s">
        <v>193</v>
      </c>
      <c r="I318" s="297"/>
      <c r="J318" s="298"/>
      <c r="K318" s="298"/>
      <c r="L318" s="299"/>
    </row>
    <row r="319" spans="1:12" s="128" customFormat="1" ht="24" customHeight="1" x14ac:dyDescent="0.2">
      <c r="A319" s="82">
        <v>307</v>
      </c>
      <c r="B319" s="192" t="str">
        <f t="shared" si="22"/>
        <v>100M--</v>
      </c>
      <c r="C319" s="292"/>
      <c r="D319" s="292"/>
      <c r="E319" s="293"/>
      <c r="F319" s="294"/>
      <c r="G319" s="295"/>
      <c r="H319" s="296" t="s">
        <v>193</v>
      </c>
      <c r="I319" s="297"/>
      <c r="J319" s="298"/>
      <c r="K319" s="298"/>
      <c r="L319" s="299"/>
    </row>
    <row r="320" spans="1:12" s="128" customFormat="1" ht="24" customHeight="1" x14ac:dyDescent="0.2">
      <c r="A320" s="82">
        <v>308</v>
      </c>
      <c r="B320" s="192" t="str">
        <f t="shared" si="22"/>
        <v>100M--</v>
      </c>
      <c r="C320" s="292"/>
      <c r="D320" s="292"/>
      <c r="E320" s="293"/>
      <c r="F320" s="294"/>
      <c r="G320" s="295"/>
      <c r="H320" s="296" t="s">
        <v>193</v>
      </c>
      <c r="I320" s="297"/>
      <c r="J320" s="298"/>
      <c r="K320" s="298"/>
      <c r="L320" s="299"/>
    </row>
    <row r="321" spans="1:12" s="128" customFormat="1" ht="24" customHeight="1" x14ac:dyDescent="0.2">
      <c r="A321" s="82">
        <v>309</v>
      </c>
      <c r="B321" s="192" t="str">
        <f t="shared" si="22"/>
        <v>100M--</v>
      </c>
      <c r="C321" s="292"/>
      <c r="D321" s="292"/>
      <c r="E321" s="293"/>
      <c r="F321" s="294"/>
      <c r="G321" s="295"/>
      <c r="H321" s="296" t="s">
        <v>193</v>
      </c>
      <c r="I321" s="297"/>
      <c r="J321" s="298"/>
      <c r="K321" s="298"/>
      <c r="L321" s="299"/>
    </row>
    <row r="322" spans="1:12" s="128" customFormat="1" ht="24" customHeight="1" x14ac:dyDescent="0.2">
      <c r="A322" s="82">
        <v>310</v>
      </c>
      <c r="B322" s="192" t="str">
        <f t="shared" si="22"/>
        <v>800M--</v>
      </c>
      <c r="C322" s="252"/>
      <c r="D322" s="252"/>
      <c r="E322" s="253"/>
      <c r="F322" s="254"/>
      <c r="G322" s="255"/>
      <c r="H322" s="256" t="s">
        <v>160</v>
      </c>
      <c r="I322" s="257"/>
      <c r="J322" s="258"/>
      <c r="K322" s="258"/>
      <c r="L322" s="259"/>
    </row>
    <row r="323" spans="1:12" s="128" customFormat="1" ht="24" customHeight="1" x14ac:dyDescent="0.2">
      <c r="A323" s="82">
        <v>311</v>
      </c>
      <c r="B323" s="192" t="str">
        <f t="shared" si="22"/>
        <v>800M--</v>
      </c>
      <c r="C323" s="252"/>
      <c r="D323" s="252"/>
      <c r="E323" s="253"/>
      <c r="F323" s="254"/>
      <c r="G323" s="255"/>
      <c r="H323" s="256" t="s">
        <v>160</v>
      </c>
      <c r="I323" s="257"/>
      <c r="J323" s="258"/>
      <c r="K323" s="258"/>
      <c r="L323" s="259"/>
    </row>
    <row r="324" spans="1:12" s="128" customFormat="1" ht="24" customHeight="1" x14ac:dyDescent="0.2">
      <c r="A324" s="82">
        <v>312</v>
      </c>
      <c r="B324" s="192" t="str">
        <f t="shared" si="22"/>
        <v>800M--</v>
      </c>
      <c r="C324" s="252"/>
      <c r="D324" s="252"/>
      <c r="E324" s="253"/>
      <c r="F324" s="254"/>
      <c r="G324" s="255"/>
      <c r="H324" s="256" t="s">
        <v>160</v>
      </c>
      <c r="I324" s="257"/>
      <c r="J324" s="258"/>
      <c r="K324" s="258"/>
      <c r="L324" s="259"/>
    </row>
    <row r="325" spans="1:12" s="128" customFormat="1" ht="24" customHeight="1" x14ac:dyDescent="0.2">
      <c r="A325" s="82">
        <v>313</v>
      </c>
      <c r="B325" s="192" t="str">
        <f t="shared" si="22"/>
        <v>800M--</v>
      </c>
      <c r="C325" s="252"/>
      <c r="D325" s="252"/>
      <c r="E325" s="253"/>
      <c r="F325" s="254"/>
      <c r="G325" s="255"/>
      <c r="H325" s="256" t="s">
        <v>160</v>
      </c>
      <c r="I325" s="257"/>
      <c r="J325" s="258"/>
      <c r="K325" s="258"/>
      <c r="L325" s="259"/>
    </row>
    <row r="326" spans="1:12" s="128" customFormat="1" ht="24" customHeight="1" x14ac:dyDescent="0.2">
      <c r="A326" s="82">
        <v>314</v>
      </c>
      <c r="B326" s="192" t="str">
        <f t="shared" si="22"/>
        <v>800M--</v>
      </c>
      <c r="C326" s="252"/>
      <c r="D326" s="252"/>
      <c r="E326" s="253"/>
      <c r="F326" s="254"/>
      <c r="G326" s="255"/>
      <c r="H326" s="256" t="s">
        <v>160</v>
      </c>
      <c r="I326" s="257"/>
      <c r="J326" s="258"/>
      <c r="K326" s="258"/>
      <c r="L326" s="259"/>
    </row>
    <row r="327" spans="1:12" s="128" customFormat="1" ht="24" customHeight="1" x14ac:dyDescent="0.2">
      <c r="A327" s="82">
        <v>315</v>
      </c>
      <c r="B327" s="192" t="str">
        <f t="shared" si="22"/>
        <v>800M--</v>
      </c>
      <c r="C327" s="252"/>
      <c r="D327" s="252"/>
      <c r="E327" s="253"/>
      <c r="F327" s="254"/>
      <c r="G327" s="255"/>
      <c r="H327" s="256" t="s">
        <v>160</v>
      </c>
      <c r="I327" s="257"/>
      <c r="J327" s="258"/>
      <c r="K327" s="258"/>
      <c r="L327" s="259"/>
    </row>
    <row r="328" spans="1:12" s="128" customFormat="1" ht="24" customHeight="1" x14ac:dyDescent="0.2">
      <c r="A328" s="82">
        <v>316</v>
      </c>
      <c r="B328" s="192" t="str">
        <f t="shared" si="22"/>
        <v>800M--</v>
      </c>
      <c r="C328" s="252"/>
      <c r="D328" s="252"/>
      <c r="E328" s="253"/>
      <c r="F328" s="254"/>
      <c r="G328" s="255"/>
      <c r="H328" s="256" t="s">
        <v>160</v>
      </c>
      <c r="I328" s="257"/>
      <c r="J328" s="258"/>
      <c r="K328" s="258"/>
      <c r="L328" s="259"/>
    </row>
    <row r="329" spans="1:12" s="128" customFormat="1" ht="24" customHeight="1" x14ac:dyDescent="0.2">
      <c r="A329" s="82">
        <v>317</v>
      </c>
      <c r="B329" s="192" t="str">
        <f t="shared" si="22"/>
        <v>800M--</v>
      </c>
      <c r="C329" s="252"/>
      <c r="D329" s="252"/>
      <c r="E329" s="253"/>
      <c r="F329" s="254"/>
      <c r="G329" s="255"/>
      <c r="H329" s="256" t="s">
        <v>160</v>
      </c>
      <c r="I329" s="257"/>
      <c r="J329" s="258"/>
      <c r="K329" s="258"/>
      <c r="L329" s="259"/>
    </row>
    <row r="330" spans="1:12" s="128" customFormat="1" ht="24" customHeight="1" x14ac:dyDescent="0.2">
      <c r="A330" s="82">
        <v>318</v>
      </c>
      <c r="B330" s="192" t="str">
        <f t="shared" si="22"/>
        <v>800M--</v>
      </c>
      <c r="C330" s="252"/>
      <c r="D330" s="252"/>
      <c r="E330" s="253"/>
      <c r="F330" s="254"/>
      <c r="G330" s="255"/>
      <c r="H330" s="256" t="s">
        <v>160</v>
      </c>
      <c r="I330" s="257"/>
      <c r="J330" s="258"/>
      <c r="K330" s="258"/>
      <c r="L330" s="259"/>
    </row>
    <row r="331" spans="1:12" s="128" customFormat="1" ht="24" customHeight="1" x14ac:dyDescent="0.2">
      <c r="A331" s="82">
        <v>319</v>
      </c>
      <c r="B331" s="192" t="str">
        <f t="shared" si="22"/>
        <v>800M--</v>
      </c>
      <c r="C331" s="252"/>
      <c r="D331" s="252"/>
      <c r="E331" s="253"/>
      <c r="F331" s="254"/>
      <c r="G331" s="255"/>
      <c r="H331" s="256" t="s">
        <v>160</v>
      </c>
      <c r="I331" s="257"/>
      <c r="J331" s="258"/>
      <c r="K331" s="258"/>
      <c r="L331" s="259"/>
    </row>
    <row r="332" spans="1:12" s="128" customFormat="1" ht="24" customHeight="1" x14ac:dyDescent="0.2">
      <c r="A332" s="82">
        <v>320</v>
      </c>
      <c r="B332" s="192" t="str">
        <f t="shared" si="22"/>
        <v>800M--</v>
      </c>
      <c r="C332" s="252"/>
      <c r="D332" s="252"/>
      <c r="E332" s="253"/>
      <c r="F332" s="254"/>
      <c r="G332" s="255"/>
      <c r="H332" s="256" t="s">
        <v>160</v>
      </c>
      <c r="I332" s="257"/>
      <c r="J332" s="258"/>
      <c r="K332" s="258"/>
      <c r="L332" s="259"/>
    </row>
    <row r="333" spans="1:12" s="128" customFormat="1" ht="24" customHeight="1" thickBot="1" x14ac:dyDescent="0.25">
      <c r="A333" s="82">
        <v>321</v>
      </c>
      <c r="B333" s="216" t="str">
        <f t="shared" si="22"/>
        <v>800M--</v>
      </c>
      <c r="C333" s="260"/>
      <c r="D333" s="260"/>
      <c r="E333" s="261"/>
      <c r="F333" s="262"/>
      <c r="G333" s="263"/>
      <c r="H333" s="264" t="s">
        <v>160</v>
      </c>
      <c r="I333" s="265"/>
      <c r="J333" s="266"/>
      <c r="K333" s="266"/>
      <c r="L333" s="267"/>
    </row>
    <row r="334" spans="1:12" s="128" customFormat="1" ht="24" customHeight="1" x14ac:dyDescent="0.2">
      <c r="A334" s="82">
        <v>322</v>
      </c>
      <c r="B334" s="215" t="str">
        <f t="shared" si="22"/>
        <v>400M--</v>
      </c>
      <c r="C334" s="284"/>
      <c r="D334" s="284"/>
      <c r="E334" s="285"/>
      <c r="F334" s="286"/>
      <c r="G334" s="287"/>
      <c r="H334" s="288" t="s">
        <v>487</v>
      </c>
      <c r="I334" s="289"/>
      <c r="J334" s="290"/>
      <c r="K334" s="290"/>
      <c r="L334" s="291"/>
    </row>
    <row r="335" spans="1:12" s="128" customFormat="1" ht="24" customHeight="1" x14ac:dyDescent="0.2">
      <c r="A335" s="82">
        <v>323</v>
      </c>
      <c r="B335" s="192" t="str">
        <f t="shared" si="22"/>
        <v>400M--</v>
      </c>
      <c r="C335" s="292"/>
      <c r="D335" s="292"/>
      <c r="E335" s="293"/>
      <c r="F335" s="294"/>
      <c r="G335" s="295"/>
      <c r="H335" s="288" t="s">
        <v>487</v>
      </c>
      <c r="I335" s="297"/>
      <c r="J335" s="298"/>
      <c r="K335" s="298"/>
      <c r="L335" s="299"/>
    </row>
    <row r="336" spans="1:12" s="128" customFormat="1" ht="24" customHeight="1" x14ac:dyDescent="0.2">
      <c r="A336" s="82">
        <v>324</v>
      </c>
      <c r="B336" s="192" t="str">
        <f t="shared" si="22"/>
        <v>400M--</v>
      </c>
      <c r="C336" s="292"/>
      <c r="D336" s="292"/>
      <c r="E336" s="293"/>
      <c r="F336" s="294"/>
      <c r="G336" s="295"/>
      <c r="H336" s="288" t="s">
        <v>487</v>
      </c>
      <c r="I336" s="297"/>
      <c r="J336" s="298"/>
      <c r="K336" s="298"/>
      <c r="L336" s="299"/>
    </row>
    <row r="337" spans="1:12" s="128" customFormat="1" ht="24" customHeight="1" x14ac:dyDescent="0.2">
      <c r="A337" s="82">
        <v>325</v>
      </c>
      <c r="B337" s="192" t="str">
        <f t="shared" si="22"/>
        <v>400M--</v>
      </c>
      <c r="C337" s="292"/>
      <c r="D337" s="292"/>
      <c r="E337" s="293"/>
      <c r="F337" s="294"/>
      <c r="G337" s="295"/>
      <c r="H337" s="288" t="s">
        <v>487</v>
      </c>
      <c r="I337" s="297"/>
      <c r="J337" s="298"/>
      <c r="K337" s="298"/>
      <c r="L337" s="299"/>
    </row>
    <row r="338" spans="1:12" s="128" customFormat="1" ht="24" customHeight="1" x14ac:dyDescent="0.2">
      <c r="A338" s="82">
        <v>326</v>
      </c>
      <c r="B338" s="192" t="str">
        <f t="shared" si="22"/>
        <v>400M--</v>
      </c>
      <c r="C338" s="292"/>
      <c r="D338" s="292"/>
      <c r="E338" s="293"/>
      <c r="F338" s="294"/>
      <c r="G338" s="295"/>
      <c r="H338" s="288" t="s">
        <v>487</v>
      </c>
      <c r="I338" s="297"/>
      <c r="J338" s="298"/>
      <c r="K338" s="298"/>
      <c r="L338" s="299"/>
    </row>
    <row r="339" spans="1:12" s="128" customFormat="1" ht="24" customHeight="1" x14ac:dyDescent="0.2">
      <c r="A339" s="82">
        <v>327</v>
      </c>
      <c r="B339" s="192" t="str">
        <f t="shared" si="22"/>
        <v>400M--</v>
      </c>
      <c r="C339" s="292"/>
      <c r="D339" s="292"/>
      <c r="E339" s="293"/>
      <c r="F339" s="294"/>
      <c r="G339" s="295"/>
      <c r="H339" s="288" t="s">
        <v>487</v>
      </c>
      <c r="I339" s="297"/>
      <c r="J339" s="298"/>
      <c r="K339" s="298"/>
      <c r="L339" s="299"/>
    </row>
    <row r="340" spans="1:12" s="128" customFormat="1" ht="24" customHeight="1" x14ac:dyDescent="0.2">
      <c r="A340" s="82">
        <v>328</v>
      </c>
      <c r="B340" s="192" t="str">
        <f t="shared" si="22"/>
        <v>400M--</v>
      </c>
      <c r="C340" s="292"/>
      <c r="D340" s="292"/>
      <c r="E340" s="293"/>
      <c r="F340" s="294"/>
      <c r="G340" s="295"/>
      <c r="H340" s="288" t="s">
        <v>487</v>
      </c>
      <c r="I340" s="297"/>
      <c r="J340" s="298"/>
      <c r="K340" s="298"/>
      <c r="L340" s="299"/>
    </row>
    <row r="341" spans="1:12" s="128" customFormat="1" ht="24" customHeight="1" x14ac:dyDescent="0.2">
      <c r="A341" s="82">
        <v>329</v>
      </c>
      <c r="B341" s="192" t="str">
        <f t="shared" si="22"/>
        <v>400M--</v>
      </c>
      <c r="C341" s="292"/>
      <c r="D341" s="292"/>
      <c r="E341" s="293"/>
      <c r="F341" s="294"/>
      <c r="G341" s="295"/>
      <c r="H341" s="288" t="s">
        <v>487</v>
      </c>
      <c r="I341" s="297"/>
      <c r="J341" s="298"/>
      <c r="K341" s="298"/>
      <c r="L341" s="299"/>
    </row>
    <row r="342" spans="1:12" s="128" customFormat="1" ht="24" customHeight="1" x14ac:dyDescent="0.2">
      <c r="A342" s="82">
        <v>330</v>
      </c>
      <c r="B342" s="192" t="str">
        <f t="shared" si="22"/>
        <v>400M--</v>
      </c>
      <c r="C342" s="292"/>
      <c r="D342" s="292"/>
      <c r="E342" s="293"/>
      <c r="F342" s="294"/>
      <c r="G342" s="295"/>
      <c r="H342" s="288" t="s">
        <v>487</v>
      </c>
      <c r="I342" s="297"/>
      <c r="J342" s="298"/>
      <c r="K342" s="298"/>
      <c r="L342" s="299"/>
    </row>
    <row r="343" spans="1:12" s="128" customFormat="1" ht="24" customHeight="1" x14ac:dyDescent="0.2">
      <c r="A343" s="82">
        <v>331</v>
      </c>
      <c r="B343" s="192" t="str">
        <f t="shared" si="22"/>
        <v>400M--</v>
      </c>
      <c r="C343" s="292"/>
      <c r="D343" s="292"/>
      <c r="E343" s="293"/>
      <c r="F343" s="294"/>
      <c r="G343" s="295"/>
      <c r="H343" s="288" t="s">
        <v>487</v>
      </c>
      <c r="I343" s="297"/>
      <c r="J343" s="298"/>
      <c r="K343" s="298"/>
      <c r="L343" s="299"/>
    </row>
    <row r="344" spans="1:12" s="128" customFormat="1" ht="24" customHeight="1" x14ac:dyDescent="0.2">
      <c r="A344" s="82">
        <v>332</v>
      </c>
      <c r="B344" s="192" t="str">
        <f t="shared" si="22"/>
        <v>400M--</v>
      </c>
      <c r="C344" s="292"/>
      <c r="D344" s="292"/>
      <c r="E344" s="293"/>
      <c r="F344" s="294"/>
      <c r="G344" s="295"/>
      <c r="H344" s="288" t="s">
        <v>487</v>
      </c>
      <c r="I344" s="297"/>
      <c r="J344" s="298"/>
      <c r="K344" s="298"/>
      <c r="L344" s="299"/>
    </row>
    <row r="345" spans="1:12" s="128" customFormat="1" ht="24" customHeight="1" x14ac:dyDescent="0.2">
      <c r="A345" s="82">
        <v>333</v>
      </c>
      <c r="B345" s="192" t="str">
        <f t="shared" si="22"/>
        <v>400M--</v>
      </c>
      <c r="C345" s="292"/>
      <c r="D345" s="292"/>
      <c r="E345" s="293"/>
      <c r="F345" s="294"/>
      <c r="G345" s="295"/>
      <c r="H345" s="288" t="s">
        <v>487</v>
      </c>
      <c r="I345" s="297"/>
      <c r="J345" s="298"/>
      <c r="K345" s="298"/>
      <c r="L345" s="299"/>
    </row>
    <row r="346" spans="1:12" s="128" customFormat="1" ht="24" customHeight="1" x14ac:dyDescent="0.2">
      <c r="A346" s="82">
        <v>334</v>
      </c>
      <c r="B346" s="192" t="str">
        <f t="shared" si="22"/>
        <v>400M--</v>
      </c>
      <c r="C346" s="292"/>
      <c r="D346" s="292"/>
      <c r="E346" s="293"/>
      <c r="F346" s="294"/>
      <c r="G346" s="295"/>
      <c r="H346" s="288" t="s">
        <v>487</v>
      </c>
      <c r="I346" s="297"/>
      <c r="J346" s="298"/>
      <c r="K346" s="298"/>
      <c r="L346" s="299"/>
    </row>
    <row r="347" spans="1:12" s="128" customFormat="1" ht="24" customHeight="1" x14ac:dyDescent="0.2">
      <c r="A347" s="82">
        <v>335</v>
      </c>
      <c r="B347" s="192" t="str">
        <f t="shared" si="22"/>
        <v>400M--</v>
      </c>
      <c r="C347" s="292"/>
      <c r="D347" s="292"/>
      <c r="E347" s="293"/>
      <c r="F347" s="294"/>
      <c r="G347" s="295"/>
      <c r="H347" s="288" t="s">
        <v>487</v>
      </c>
      <c r="I347" s="297"/>
      <c r="J347" s="298"/>
      <c r="K347" s="298"/>
      <c r="L347" s="299"/>
    </row>
    <row r="348" spans="1:12" s="128" customFormat="1" ht="24" customHeight="1" thickBot="1" x14ac:dyDescent="0.25">
      <c r="A348" s="82">
        <v>336</v>
      </c>
      <c r="B348" s="216" t="str">
        <f t="shared" si="22"/>
        <v>400M--</v>
      </c>
      <c r="C348" s="300"/>
      <c r="D348" s="300"/>
      <c r="E348" s="301"/>
      <c r="F348" s="302"/>
      <c r="G348" s="303"/>
      <c r="H348" s="304" t="s">
        <v>487</v>
      </c>
      <c r="I348" s="305"/>
      <c r="J348" s="306"/>
      <c r="K348" s="306"/>
      <c r="L348" s="307"/>
    </row>
    <row r="349" spans="1:12" s="128" customFormat="1" ht="24" customHeight="1" x14ac:dyDescent="0.2">
      <c r="A349" s="82">
        <v>337</v>
      </c>
      <c r="B349" s="218" t="str">
        <f t="shared" si="22"/>
        <v>200M--</v>
      </c>
      <c r="C349" s="276"/>
      <c r="D349" s="276"/>
      <c r="E349" s="277"/>
      <c r="F349" s="278"/>
      <c r="G349" s="279"/>
      <c r="H349" s="280" t="s">
        <v>486</v>
      </c>
      <c r="I349" s="281"/>
      <c r="J349" s="282"/>
      <c r="K349" s="282"/>
      <c r="L349" s="283"/>
    </row>
    <row r="350" spans="1:12" s="128" customFormat="1" ht="24" customHeight="1" x14ac:dyDescent="0.2">
      <c r="A350" s="82">
        <v>338</v>
      </c>
      <c r="B350" s="192" t="str">
        <f t="shared" si="22"/>
        <v>200M--</v>
      </c>
      <c r="C350" s="252"/>
      <c r="D350" s="252"/>
      <c r="E350" s="253"/>
      <c r="F350" s="254"/>
      <c r="G350" s="255"/>
      <c r="H350" s="256" t="s">
        <v>486</v>
      </c>
      <c r="I350" s="257"/>
      <c r="J350" s="258"/>
      <c r="K350" s="258"/>
      <c r="L350" s="259"/>
    </row>
    <row r="351" spans="1:12" s="128" customFormat="1" ht="24" customHeight="1" x14ac:dyDescent="0.2">
      <c r="A351" s="82">
        <v>339</v>
      </c>
      <c r="B351" s="192" t="str">
        <f t="shared" si="22"/>
        <v>200M--</v>
      </c>
      <c r="C351" s="252"/>
      <c r="D351" s="252"/>
      <c r="E351" s="253"/>
      <c r="F351" s="254"/>
      <c r="G351" s="255"/>
      <c r="H351" s="256" t="s">
        <v>486</v>
      </c>
      <c r="I351" s="257"/>
      <c r="J351" s="258"/>
      <c r="K351" s="258"/>
      <c r="L351" s="259"/>
    </row>
    <row r="352" spans="1:12" s="128" customFormat="1" ht="24" customHeight="1" x14ac:dyDescent="0.2">
      <c r="A352" s="82">
        <v>340</v>
      </c>
      <c r="B352" s="192" t="str">
        <f t="shared" si="22"/>
        <v>200M--</v>
      </c>
      <c r="C352" s="252"/>
      <c r="D352" s="252"/>
      <c r="E352" s="253"/>
      <c r="F352" s="254"/>
      <c r="G352" s="255"/>
      <c r="H352" s="256" t="s">
        <v>486</v>
      </c>
      <c r="I352" s="257"/>
      <c r="J352" s="258"/>
      <c r="K352" s="258"/>
      <c r="L352" s="259"/>
    </row>
    <row r="353" spans="1:12" s="128" customFormat="1" ht="24" customHeight="1" x14ac:dyDescent="0.2">
      <c r="A353" s="82">
        <v>341</v>
      </c>
      <c r="B353" s="192" t="str">
        <f t="shared" si="22"/>
        <v>200M--</v>
      </c>
      <c r="C353" s="252"/>
      <c r="D353" s="252"/>
      <c r="E353" s="253"/>
      <c r="F353" s="254"/>
      <c r="G353" s="255"/>
      <c r="H353" s="256" t="s">
        <v>486</v>
      </c>
      <c r="I353" s="257"/>
      <c r="J353" s="258"/>
      <c r="K353" s="258"/>
      <c r="L353" s="259"/>
    </row>
    <row r="354" spans="1:12" s="128" customFormat="1" ht="24" customHeight="1" x14ac:dyDescent="0.2">
      <c r="A354" s="82">
        <v>342</v>
      </c>
      <c r="B354" s="192" t="str">
        <f t="shared" si="22"/>
        <v>200M--</v>
      </c>
      <c r="C354" s="252"/>
      <c r="D354" s="252"/>
      <c r="E354" s="253"/>
      <c r="F354" s="254"/>
      <c r="G354" s="255"/>
      <c r="H354" s="256" t="s">
        <v>486</v>
      </c>
      <c r="I354" s="257"/>
      <c r="J354" s="258"/>
      <c r="K354" s="258"/>
      <c r="L354" s="259"/>
    </row>
    <row r="355" spans="1:12" s="128" customFormat="1" ht="24" customHeight="1" x14ac:dyDescent="0.2">
      <c r="A355" s="82">
        <v>343</v>
      </c>
      <c r="B355" s="192" t="str">
        <f t="shared" si="22"/>
        <v>200M--</v>
      </c>
      <c r="C355" s="252"/>
      <c r="D355" s="252"/>
      <c r="E355" s="253"/>
      <c r="F355" s="254"/>
      <c r="G355" s="255"/>
      <c r="H355" s="256" t="s">
        <v>486</v>
      </c>
      <c r="I355" s="257"/>
      <c r="J355" s="258"/>
      <c r="K355" s="258"/>
      <c r="L355" s="259"/>
    </row>
    <row r="356" spans="1:12" s="128" customFormat="1" ht="24" customHeight="1" x14ac:dyDescent="0.2">
      <c r="A356" s="82">
        <v>344</v>
      </c>
      <c r="B356" s="192" t="str">
        <f t="shared" si="22"/>
        <v>200M--</v>
      </c>
      <c r="C356" s="252"/>
      <c r="D356" s="252"/>
      <c r="E356" s="253"/>
      <c r="F356" s="254"/>
      <c r="G356" s="255"/>
      <c r="H356" s="256" t="s">
        <v>486</v>
      </c>
      <c r="I356" s="257"/>
      <c r="J356" s="258"/>
      <c r="K356" s="258"/>
      <c r="L356" s="259"/>
    </row>
    <row r="357" spans="1:12" s="128" customFormat="1" ht="24" customHeight="1" x14ac:dyDescent="0.2">
      <c r="A357" s="82">
        <v>345</v>
      </c>
      <c r="B357" s="192" t="str">
        <f t="shared" si="22"/>
        <v>200M--</v>
      </c>
      <c r="C357" s="252"/>
      <c r="D357" s="252"/>
      <c r="E357" s="253"/>
      <c r="F357" s="254"/>
      <c r="G357" s="255"/>
      <c r="H357" s="256" t="s">
        <v>486</v>
      </c>
      <c r="I357" s="257"/>
      <c r="J357" s="258"/>
      <c r="K357" s="258"/>
      <c r="L357" s="259"/>
    </row>
    <row r="358" spans="1:12" s="128" customFormat="1" ht="24" customHeight="1" x14ac:dyDescent="0.2">
      <c r="A358" s="82">
        <v>346</v>
      </c>
      <c r="B358" s="192" t="str">
        <f t="shared" si="22"/>
        <v>200M--</v>
      </c>
      <c r="C358" s="252"/>
      <c r="D358" s="252"/>
      <c r="E358" s="253"/>
      <c r="F358" s="254"/>
      <c r="G358" s="255"/>
      <c r="H358" s="256" t="s">
        <v>486</v>
      </c>
      <c r="I358" s="257"/>
      <c r="J358" s="258"/>
      <c r="K358" s="258"/>
      <c r="L358" s="259"/>
    </row>
    <row r="359" spans="1:12" s="128" customFormat="1" ht="24" customHeight="1" x14ac:dyDescent="0.2">
      <c r="A359" s="82">
        <v>347</v>
      </c>
      <c r="B359" s="192" t="str">
        <f t="shared" si="22"/>
        <v>200M--</v>
      </c>
      <c r="C359" s="252"/>
      <c r="D359" s="252"/>
      <c r="E359" s="253"/>
      <c r="F359" s="254"/>
      <c r="G359" s="255"/>
      <c r="H359" s="256" t="s">
        <v>486</v>
      </c>
      <c r="I359" s="257"/>
      <c r="J359" s="258"/>
      <c r="K359" s="258"/>
      <c r="L359" s="259"/>
    </row>
    <row r="360" spans="1:12" s="128" customFormat="1" ht="24" customHeight="1" x14ac:dyDescent="0.2">
      <c r="A360" s="82">
        <v>348</v>
      </c>
      <c r="B360" s="192" t="str">
        <f t="shared" si="22"/>
        <v>200M--</v>
      </c>
      <c r="C360" s="252"/>
      <c r="D360" s="252"/>
      <c r="E360" s="253"/>
      <c r="F360" s="254"/>
      <c r="G360" s="255"/>
      <c r="H360" s="256" t="s">
        <v>486</v>
      </c>
      <c r="I360" s="257"/>
      <c r="J360" s="258"/>
      <c r="K360" s="258"/>
      <c r="L360" s="259"/>
    </row>
    <row r="361" spans="1:12" s="128" customFormat="1" ht="24" customHeight="1" thickBot="1" x14ac:dyDescent="0.25">
      <c r="A361" s="82">
        <v>349</v>
      </c>
      <c r="B361" s="216" t="str">
        <f t="shared" si="22"/>
        <v>200M--</v>
      </c>
      <c r="C361" s="260"/>
      <c r="D361" s="260"/>
      <c r="E361" s="261"/>
      <c r="F361" s="262"/>
      <c r="G361" s="263"/>
      <c r="H361" s="264" t="s">
        <v>486</v>
      </c>
      <c r="I361" s="265"/>
      <c r="J361" s="266"/>
      <c r="K361" s="266"/>
      <c r="L361" s="267"/>
    </row>
    <row r="362" spans="1:12" s="128" customFormat="1" ht="24" customHeight="1" x14ac:dyDescent="0.2">
      <c r="A362" s="82">
        <v>350</v>
      </c>
      <c r="B362" s="215" t="str">
        <f t="shared" si="22"/>
        <v>110M.ENG--</v>
      </c>
      <c r="C362" s="284"/>
      <c r="D362" s="284"/>
      <c r="E362" s="285"/>
      <c r="F362" s="286"/>
      <c r="G362" s="287"/>
      <c r="H362" s="288" t="s">
        <v>627</v>
      </c>
      <c r="I362" s="289"/>
      <c r="J362" s="290"/>
      <c r="K362" s="290"/>
      <c r="L362" s="291"/>
    </row>
    <row r="363" spans="1:12" s="128" customFormat="1" ht="24" customHeight="1" x14ac:dyDescent="0.2">
      <c r="A363" s="82">
        <v>351</v>
      </c>
      <c r="B363" s="192" t="str">
        <f t="shared" si="22"/>
        <v>110M.ENG--</v>
      </c>
      <c r="C363" s="292"/>
      <c r="D363" s="292"/>
      <c r="E363" s="293"/>
      <c r="F363" s="294"/>
      <c r="G363" s="295"/>
      <c r="H363" s="288" t="s">
        <v>627</v>
      </c>
      <c r="I363" s="297"/>
      <c r="J363" s="298"/>
      <c r="K363" s="298"/>
      <c r="L363" s="299"/>
    </row>
    <row r="364" spans="1:12" s="128" customFormat="1" ht="24" customHeight="1" x14ac:dyDescent="0.2">
      <c r="A364" s="82">
        <v>352</v>
      </c>
      <c r="B364" s="192" t="str">
        <f t="shared" si="22"/>
        <v>110M.ENG--</v>
      </c>
      <c r="C364" s="292"/>
      <c r="D364" s="292"/>
      <c r="E364" s="293"/>
      <c r="F364" s="294"/>
      <c r="G364" s="295"/>
      <c r="H364" s="288" t="s">
        <v>627</v>
      </c>
      <c r="I364" s="297"/>
      <c r="J364" s="298"/>
      <c r="K364" s="298"/>
      <c r="L364" s="299"/>
    </row>
    <row r="365" spans="1:12" s="128" customFormat="1" ht="24" customHeight="1" x14ac:dyDescent="0.2">
      <c r="A365" s="82">
        <v>353</v>
      </c>
      <c r="B365" s="192" t="str">
        <f t="shared" si="22"/>
        <v>110M.ENG--</v>
      </c>
      <c r="C365" s="292"/>
      <c r="D365" s="292"/>
      <c r="E365" s="293"/>
      <c r="F365" s="294"/>
      <c r="G365" s="295"/>
      <c r="H365" s="288" t="s">
        <v>627</v>
      </c>
      <c r="I365" s="297"/>
      <c r="J365" s="298"/>
      <c r="K365" s="298"/>
      <c r="L365" s="299"/>
    </row>
    <row r="366" spans="1:12" s="128" customFormat="1" ht="24" customHeight="1" x14ac:dyDescent="0.2">
      <c r="A366" s="82">
        <v>354</v>
      </c>
      <c r="B366" s="192" t="str">
        <f t="shared" si="22"/>
        <v>110M.ENG--</v>
      </c>
      <c r="C366" s="292"/>
      <c r="D366" s="292"/>
      <c r="E366" s="293"/>
      <c r="F366" s="294"/>
      <c r="G366" s="295"/>
      <c r="H366" s="288" t="s">
        <v>627</v>
      </c>
      <c r="I366" s="297"/>
      <c r="J366" s="298"/>
      <c r="K366" s="298"/>
      <c r="L366" s="299"/>
    </row>
    <row r="367" spans="1:12" s="128" customFormat="1" ht="24" customHeight="1" x14ac:dyDescent="0.2">
      <c r="A367" s="82">
        <v>355</v>
      </c>
      <c r="B367" s="192" t="str">
        <f t="shared" si="22"/>
        <v>110M.ENG--</v>
      </c>
      <c r="C367" s="292"/>
      <c r="D367" s="292"/>
      <c r="E367" s="293"/>
      <c r="F367" s="294"/>
      <c r="G367" s="295"/>
      <c r="H367" s="288" t="s">
        <v>627</v>
      </c>
      <c r="I367" s="297"/>
      <c r="J367" s="298"/>
      <c r="K367" s="298"/>
      <c r="L367" s="299"/>
    </row>
    <row r="368" spans="1:12" s="128" customFormat="1" ht="24" customHeight="1" x14ac:dyDescent="0.2">
      <c r="A368" s="82">
        <v>356</v>
      </c>
      <c r="B368" s="192" t="str">
        <f t="shared" si="22"/>
        <v>110M.ENG--</v>
      </c>
      <c r="C368" s="292"/>
      <c r="D368" s="292"/>
      <c r="E368" s="293"/>
      <c r="F368" s="294"/>
      <c r="G368" s="295"/>
      <c r="H368" s="288" t="s">
        <v>627</v>
      </c>
      <c r="I368" s="297"/>
      <c r="J368" s="298"/>
      <c r="K368" s="298"/>
      <c r="L368" s="299"/>
    </row>
    <row r="369" spans="1:12" s="128" customFormat="1" ht="24" customHeight="1" x14ac:dyDescent="0.2">
      <c r="A369" s="82">
        <v>357</v>
      </c>
      <c r="B369" s="192" t="str">
        <f t="shared" si="22"/>
        <v>110M.ENG--</v>
      </c>
      <c r="C369" s="292"/>
      <c r="D369" s="292"/>
      <c r="E369" s="293"/>
      <c r="F369" s="294"/>
      <c r="G369" s="295"/>
      <c r="H369" s="288" t="s">
        <v>627</v>
      </c>
      <c r="I369" s="297"/>
      <c r="J369" s="298"/>
      <c r="K369" s="298"/>
      <c r="L369" s="299"/>
    </row>
    <row r="370" spans="1:12" s="128" customFormat="1" ht="24" customHeight="1" x14ac:dyDescent="0.2">
      <c r="A370" s="82">
        <v>358</v>
      </c>
      <c r="B370" s="192" t="str">
        <f t="shared" si="22"/>
        <v>110M.ENG--</v>
      </c>
      <c r="C370" s="292"/>
      <c r="D370" s="292"/>
      <c r="E370" s="293"/>
      <c r="F370" s="294"/>
      <c r="G370" s="295"/>
      <c r="H370" s="288" t="s">
        <v>627</v>
      </c>
      <c r="I370" s="297"/>
      <c r="J370" s="298"/>
      <c r="K370" s="298"/>
      <c r="L370" s="299"/>
    </row>
    <row r="371" spans="1:12" s="128" customFormat="1" ht="24" customHeight="1" x14ac:dyDescent="0.2">
      <c r="A371" s="82">
        <v>359</v>
      </c>
      <c r="B371" s="192" t="str">
        <f t="shared" si="22"/>
        <v>110M.ENG--</v>
      </c>
      <c r="C371" s="292"/>
      <c r="D371" s="292"/>
      <c r="E371" s="293"/>
      <c r="F371" s="294"/>
      <c r="G371" s="295"/>
      <c r="H371" s="288" t="s">
        <v>627</v>
      </c>
      <c r="I371" s="297"/>
      <c r="J371" s="298"/>
      <c r="K371" s="298"/>
      <c r="L371" s="299"/>
    </row>
    <row r="372" spans="1:12" s="128" customFormat="1" ht="24" customHeight="1" x14ac:dyDescent="0.2">
      <c r="A372" s="82">
        <v>360</v>
      </c>
      <c r="B372" s="192" t="str">
        <f t="shared" si="22"/>
        <v>110M.ENG--</v>
      </c>
      <c r="C372" s="292"/>
      <c r="D372" s="292"/>
      <c r="E372" s="293"/>
      <c r="F372" s="294"/>
      <c r="G372" s="295"/>
      <c r="H372" s="288" t="s">
        <v>627</v>
      </c>
      <c r="I372" s="297"/>
      <c r="J372" s="298"/>
      <c r="K372" s="298"/>
      <c r="L372" s="299"/>
    </row>
    <row r="373" spans="1:12" s="128" customFormat="1" ht="24" customHeight="1" x14ac:dyDescent="0.2">
      <c r="A373" s="82">
        <v>361</v>
      </c>
      <c r="B373" s="192" t="str">
        <f t="shared" si="22"/>
        <v>110M.ENG--</v>
      </c>
      <c r="C373" s="292"/>
      <c r="D373" s="292"/>
      <c r="E373" s="293"/>
      <c r="F373" s="294"/>
      <c r="G373" s="295"/>
      <c r="H373" s="288" t="s">
        <v>627</v>
      </c>
      <c r="I373" s="297"/>
      <c r="J373" s="298"/>
      <c r="K373" s="298"/>
      <c r="L373" s="299"/>
    </row>
    <row r="374" spans="1:12" s="128" customFormat="1" ht="24" customHeight="1" thickBot="1" x14ac:dyDescent="0.25">
      <c r="A374" s="82">
        <v>362</v>
      </c>
      <c r="B374" s="216" t="str">
        <f t="shared" si="22"/>
        <v>110M.ENG--</v>
      </c>
      <c r="C374" s="300"/>
      <c r="D374" s="300"/>
      <c r="E374" s="301"/>
      <c r="F374" s="302"/>
      <c r="G374" s="303"/>
      <c r="H374" s="304" t="s">
        <v>627</v>
      </c>
      <c r="I374" s="305"/>
      <c r="J374" s="306"/>
      <c r="K374" s="306"/>
      <c r="L374" s="307"/>
    </row>
    <row r="375" spans="1:12" s="128" customFormat="1" ht="24" customHeight="1" x14ac:dyDescent="0.2">
      <c r="A375" s="82">
        <v>363</v>
      </c>
      <c r="B375" s="218" t="str">
        <f t="shared" si="22"/>
        <v>300M.ENG--</v>
      </c>
      <c r="C375" s="276"/>
      <c r="D375" s="276"/>
      <c r="E375" s="277"/>
      <c r="F375" s="278"/>
      <c r="G375" s="279"/>
      <c r="H375" s="280" t="s">
        <v>488</v>
      </c>
      <c r="I375" s="281"/>
      <c r="J375" s="282"/>
      <c r="K375" s="282"/>
      <c r="L375" s="283"/>
    </row>
    <row r="376" spans="1:12" s="128" customFormat="1" ht="24" customHeight="1" x14ac:dyDescent="0.2">
      <c r="A376" s="82">
        <v>364</v>
      </c>
      <c r="B376" s="192" t="str">
        <f t="shared" si="22"/>
        <v>300M.ENG--</v>
      </c>
      <c r="C376" s="252"/>
      <c r="D376" s="252"/>
      <c r="E376" s="253"/>
      <c r="F376" s="254"/>
      <c r="G376" s="255"/>
      <c r="H376" s="256" t="s">
        <v>488</v>
      </c>
      <c r="I376" s="257"/>
      <c r="J376" s="258"/>
      <c r="K376" s="258"/>
      <c r="L376" s="259"/>
    </row>
    <row r="377" spans="1:12" s="128" customFormat="1" ht="24" customHeight="1" x14ac:dyDescent="0.2">
      <c r="A377" s="82">
        <v>365</v>
      </c>
      <c r="B377" s="192" t="str">
        <f t="shared" si="22"/>
        <v>300M.ENG--</v>
      </c>
      <c r="C377" s="252"/>
      <c r="D377" s="252"/>
      <c r="E377" s="253"/>
      <c r="F377" s="254"/>
      <c r="G377" s="255"/>
      <c r="H377" s="256" t="s">
        <v>488</v>
      </c>
      <c r="I377" s="257"/>
      <c r="J377" s="258"/>
      <c r="K377" s="258"/>
      <c r="L377" s="259"/>
    </row>
    <row r="378" spans="1:12" s="128" customFormat="1" ht="24" customHeight="1" x14ac:dyDescent="0.2">
      <c r="A378" s="82">
        <v>366</v>
      </c>
      <c r="B378" s="192" t="str">
        <f t="shared" si="22"/>
        <v>300M.ENG--</v>
      </c>
      <c r="C378" s="252"/>
      <c r="D378" s="252"/>
      <c r="E378" s="253"/>
      <c r="F378" s="254"/>
      <c r="G378" s="255"/>
      <c r="H378" s="256" t="s">
        <v>488</v>
      </c>
      <c r="I378" s="257"/>
      <c r="J378" s="258"/>
      <c r="K378" s="258"/>
      <c r="L378" s="259"/>
    </row>
    <row r="379" spans="1:12" s="128" customFormat="1" ht="24" customHeight="1" x14ac:dyDescent="0.2">
      <c r="A379" s="82">
        <v>367</v>
      </c>
      <c r="B379" s="192" t="str">
        <f t="shared" si="22"/>
        <v>300M.ENG--</v>
      </c>
      <c r="C379" s="252"/>
      <c r="D379" s="252"/>
      <c r="E379" s="253"/>
      <c r="F379" s="254"/>
      <c r="G379" s="255"/>
      <c r="H379" s="256" t="s">
        <v>488</v>
      </c>
      <c r="I379" s="257"/>
      <c r="J379" s="258"/>
      <c r="K379" s="258"/>
      <c r="L379" s="259"/>
    </row>
    <row r="380" spans="1:12" s="128" customFormat="1" ht="24" customHeight="1" x14ac:dyDescent="0.2">
      <c r="A380" s="82">
        <v>368</v>
      </c>
      <c r="B380" s="192" t="str">
        <f t="shared" si="22"/>
        <v>300M.ENG--</v>
      </c>
      <c r="C380" s="252"/>
      <c r="D380" s="252"/>
      <c r="E380" s="253"/>
      <c r="F380" s="254"/>
      <c r="G380" s="255"/>
      <c r="H380" s="256" t="s">
        <v>488</v>
      </c>
      <c r="I380" s="257"/>
      <c r="J380" s="258"/>
      <c r="K380" s="258"/>
      <c r="L380" s="259"/>
    </row>
    <row r="381" spans="1:12" s="128" customFormat="1" ht="24" customHeight="1" x14ac:dyDescent="0.2">
      <c r="A381" s="82">
        <v>369</v>
      </c>
      <c r="B381" s="192" t="str">
        <f t="shared" si="22"/>
        <v>300M.ENG--</v>
      </c>
      <c r="C381" s="252"/>
      <c r="D381" s="252"/>
      <c r="E381" s="253"/>
      <c r="F381" s="254"/>
      <c r="G381" s="255"/>
      <c r="H381" s="256" t="s">
        <v>488</v>
      </c>
      <c r="I381" s="257"/>
      <c r="J381" s="258"/>
      <c r="K381" s="258"/>
      <c r="L381" s="259"/>
    </row>
    <row r="382" spans="1:12" s="128" customFormat="1" ht="24" customHeight="1" x14ac:dyDescent="0.2">
      <c r="A382" s="82">
        <v>370</v>
      </c>
      <c r="B382" s="192" t="str">
        <f t="shared" si="22"/>
        <v>300M.ENG--</v>
      </c>
      <c r="C382" s="252"/>
      <c r="D382" s="252"/>
      <c r="E382" s="253"/>
      <c r="F382" s="254"/>
      <c r="G382" s="255"/>
      <c r="H382" s="256" t="s">
        <v>488</v>
      </c>
      <c r="I382" s="257"/>
      <c r="J382" s="258"/>
      <c r="K382" s="258"/>
      <c r="L382" s="259"/>
    </row>
    <row r="383" spans="1:12" s="128" customFormat="1" ht="24" customHeight="1" x14ac:dyDescent="0.2">
      <c r="A383" s="82">
        <v>371</v>
      </c>
      <c r="B383" s="192" t="str">
        <f t="shared" si="22"/>
        <v>300M.ENG--</v>
      </c>
      <c r="C383" s="252"/>
      <c r="D383" s="252"/>
      <c r="E383" s="253"/>
      <c r="F383" s="254"/>
      <c r="G383" s="255"/>
      <c r="H383" s="256" t="s">
        <v>488</v>
      </c>
      <c r="I383" s="257"/>
      <c r="J383" s="258"/>
      <c r="K383" s="258"/>
      <c r="L383" s="259"/>
    </row>
    <row r="384" spans="1:12" s="128" customFormat="1" ht="24" customHeight="1" x14ac:dyDescent="0.2">
      <c r="A384" s="82">
        <v>372</v>
      </c>
      <c r="B384" s="192" t="str">
        <f t="shared" si="22"/>
        <v>300M.ENG--</v>
      </c>
      <c r="C384" s="252"/>
      <c r="D384" s="252"/>
      <c r="E384" s="253"/>
      <c r="F384" s="254"/>
      <c r="G384" s="255"/>
      <c r="H384" s="256" t="s">
        <v>488</v>
      </c>
      <c r="I384" s="257"/>
      <c r="J384" s="258"/>
      <c r="K384" s="258"/>
      <c r="L384" s="259"/>
    </row>
    <row r="385" spans="1:12" s="128" customFormat="1" ht="24" customHeight="1" x14ac:dyDescent="0.2">
      <c r="A385" s="82">
        <v>373</v>
      </c>
      <c r="B385" s="192" t="str">
        <f t="shared" si="22"/>
        <v>300M.ENG--</v>
      </c>
      <c r="C385" s="252"/>
      <c r="D385" s="252"/>
      <c r="E385" s="253"/>
      <c r="F385" s="254"/>
      <c r="G385" s="255"/>
      <c r="H385" s="256" t="s">
        <v>488</v>
      </c>
      <c r="I385" s="257"/>
      <c r="J385" s="258"/>
      <c r="K385" s="258"/>
      <c r="L385" s="259"/>
    </row>
    <row r="386" spans="1:12" s="128" customFormat="1" ht="24" customHeight="1" x14ac:dyDescent="0.2">
      <c r="A386" s="82">
        <v>374</v>
      </c>
      <c r="B386" s="192" t="str">
        <f t="shared" si="22"/>
        <v>300M.ENG--</v>
      </c>
      <c r="C386" s="252"/>
      <c r="D386" s="252"/>
      <c r="E386" s="253"/>
      <c r="F386" s="254"/>
      <c r="G386" s="255"/>
      <c r="H386" s="256" t="s">
        <v>488</v>
      </c>
      <c r="I386" s="257"/>
      <c r="J386" s="258"/>
      <c r="K386" s="258"/>
      <c r="L386" s="259"/>
    </row>
    <row r="387" spans="1:12" s="128" customFormat="1" ht="24" customHeight="1" x14ac:dyDescent="0.2">
      <c r="A387" s="82">
        <v>375</v>
      </c>
      <c r="B387" s="192" t="str">
        <f t="shared" si="22"/>
        <v>300M.ENG--</v>
      </c>
      <c r="C387" s="252"/>
      <c r="D387" s="252"/>
      <c r="E387" s="253"/>
      <c r="F387" s="254"/>
      <c r="G387" s="255"/>
      <c r="H387" s="256" t="s">
        <v>488</v>
      </c>
      <c r="I387" s="257"/>
      <c r="J387" s="258"/>
      <c r="K387" s="258"/>
      <c r="L387" s="259"/>
    </row>
    <row r="388" spans="1:12" s="128" customFormat="1" ht="24" customHeight="1" thickBot="1" x14ac:dyDescent="0.25">
      <c r="A388" s="82">
        <v>376</v>
      </c>
      <c r="B388" s="216" t="str">
        <f t="shared" si="22"/>
        <v>300M.ENG--</v>
      </c>
      <c r="C388" s="260"/>
      <c r="D388" s="260"/>
      <c r="E388" s="261"/>
      <c r="F388" s="262"/>
      <c r="G388" s="263"/>
      <c r="H388" s="264" t="s">
        <v>488</v>
      </c>
      <c r="I388" s="265"/>
      <c r="J388" s="266"/>
      <c r="K388" s="266"/>
      <c r="L388" s="267"/>
    </row>
    <row r="389" spans="1:12" s="128" customFormat="1" ht="24" customHeight="1" x14ac:dyDescent="0.2">
      <c r="A389" s="82">
        <v>377</v>
      </c>
      <c r="B389" s="215" t="str">
        <f t="shared" si="22"/>
        <v>1500M--</v>
      </c>
      <c r="C389" s="284"/>
      <c r="D389" s="284"/>
      <c r="E389" s="285"/>
      <c r="F389" s="286"/>
      <c r="G389" s="287"/>
      <c r="H389" s="288" t="s">
        <v>353</v>
      </c>
      <c r="I389" s="289"/>
      <c r="J389" s="290"/>
      <c r="K389" s="290"/>
      <c r="L389" s="291"/>
    </row>
    <row r="390" spans="1:12" ht="24" customHeight="1" x14ac:dyDescent="0.25">
      <c r="A390" s="82">
        <v>378</v>
      </c>
      <c r="B390" s="192" t="str">
        <f t="shared" si="22"/>
        <v>1500M--</v>
      </c>
      <c r="C390" s="292"/>
      <c r="D390" s="292"/>
      <c r="E390" s="293"/>
      <c r="F390" s="294"/>
      <c r="G390" s="295"/>
      <c r="H390" s="288" t="s">
        <v>353</v>
      </c>
      <c r="I390" s="297"/>
      <c r="J390" s="298"/>
      <c r="K390" s="298"/>
      <c r="L390" s="299"/>
    </row>
    <row r="391" spans="1:12" ht="24" customHeight="1" x14ac:dyDescent="0.25">
      <c r="A391" s="82">
        <v>379</v>
      </c>
      <c r="B391" s="192" t="str">
        <f t="shared" si="22"/>
        <v>1500M--</v>
      </c>
      <c r="C391" s="292"/>
      <c r="D391" s="292"/>
      <c r="E391" s="293"/>
      <c r="F391" s="294"/>
      <c r="G391" s="295"/>
      <c r="H391" s="288" t="s">
        <v>353</v>
      </c>
      <c r="I391" s="297"/>
      <c r="J391" s="298"/>
      <c r="K391" s="298"/>
      <c r="L391" s="299"/>
    </row>
    <row r="392" spans="1:12" ht="24" customHeight="1" x14ac:dyDescent="0.25">
      <c r="A392" s="82">
        <v>380</v>
      </c>
      <c r="B392" s="192" t="str">
        <f t="shared" si="22"/>
        <v>1500M--</v>
      </c>
      <c r="C392" s="292"/>
      <c r="D392" s="292"/>
      <c r="E392" s="293"/>
      <c r="F392" s="294"/>
      <c r="G392" s="295"/>
      <c r="H392" s="288" t="s">
        <v>353</v>
      </c>
      <c r="I392" s="297"/>
      <c r="J392" s="298"/>
      <c r="K392" s="298"/>
      <c r="L392" s="299"/>
    </row>
    <row r="393" spans="1:12" ht="24" customHeight="1" x14ac:dyDescent="0.25">
      <c r="A393" s="82">
        <v>381</v>
      </c>
      <c r="B393" s="192" t="str">
        <f t="shared" si="22"/>
        <v>1500M--</v>
      </c>
      <c r="C393" s="292"/>
      <c r="D393" s="292"/>
      <c r="E393" s="293"/>
      <c r="F393" s="294"/>
      <c r="G393" s="295"/>
      <c r="H393" s="288" t="s">
        <v>353</v>
      </c>
      <c r="I393" s="297"/>
      <c r="J393" s="298"/>
      <c r="K393" s="298"/>
      <c r="L393" s="299"/>
    </row>
    <row r="394" spans="1:12" ht="24" customHeight="1" x14ac:dyDescent="0.25">
      <c r="A394" s="82">
        <v>382</v>
      </c>
      <c r="B394" s="192" t="str">
        <f t="shared" si="22"/>
        <v>1500M--</v>
      </c>
      <c r="C394" s="292"/>
      <c r="D394" s="292"/>
      <c r="E394" s="293"/>
      <c r="F394" s="294"/>
      <c r="G394" s="295"/>
      <c r="H394" s="288" t="s">
        <v>353</v>
      </c>
      <c r="I394" s="297"/>
      <c r="J394" s="298"/>
      <c r="K394" s="298"/>
      <c r="L394" s="299"/>
    </row>
    <row r="395" spans="1:12" ht="24" customHeight="1" x14ac:dyDescent="0.25">
      <c r="A395" s="82">
        <v>383</v>
      </c>
      <c r="B395" s="192" t="str">
        <f t="shared" si="22"/>
        <v>1500M--</v>
      </c>
      <c r="C395" s="292"/>
      <c r="D395" s="292"/>
      <c r="E395" s="293"/>
      <c r="F395" s="294"/>
      <c r="G395" s="295"/>
      <c r="H395" s="288" t="s">
        <v>353</v>
      </c>
      <c r="I395" s="297"/>
      <c r="J395" s="298"/>
      <c r="K395" s="298"/>
      <c r="L395" s="299"/>
    </row>
    <row r="396" spans="1:12" ht="24" customHeight="1" x14ac:dyDescent="0.25">
      <c r="A396" s="82">
        <v>384</v>
      </c>
      <c r="B396" s="192" t="str">
        <f t="shared" si="22"/>
        <v>1500M--</v>
      </c>
      <c r="C396" s="292"/>
      <c r="D396" s="292"/>
      <c r="E396" s="293"/>
      <c r="F396" s="294"/>
      <c r="G396" s="295"/>
      <c r="H396" s="288" t="s">
        <v>353</v>
      </c>
      <c r="I396" s="297"/>
      <c r="J396" s="298"/>
      <c r="K396" s="298"/>
      <c r="L396" s="299"/>
    </row>
    <row r="397" spans="1:12" ht="24" customHeight="1" x14ac:dyDescent="0.25">
      <c r="A397" s="82">
        <v>385</v>
      </c>
      <c r="B397" s="192" t="str">
        <f t="shared" si="22"/>
        <v>1500M--</v>
      </c>
      <c r="C397" s="292"/>
      <c r="D397" s="292"/>
      <c r="E397" s="293"/>
      <c r="F397" s="294"/>
      <c r="G397" s="295"/>
      <c r="H397" s="288" t="s">
        <v>353</v>
      </c>
      <c r="I397" s="297"/>
      <c r="J397" s="298"/>
      <c r="K397" s="298"/>
      <c r="L397" s="299"/>
    </row>
    <row r="398" spans="1:12" ht="24" customHeight="1" x14ac:dyDescent="0.25">
      <c r="A398" s="82">
        <v>386</v>
      </c>
      <c r="B398" s="192" t="str">
        <f t="shared" si="22"/>
        <v>1500M--</v>
      </c>
      <c r="C398" s="292"/>
      <c r="D398" s="292"/>
      <c r="E398" s="293"/>
      <c r="F398" s="294"/>
      <c r="G398" s="295"/>
      <c r="H398" s="288" t="s">
        <v>353</v>
      </c>
      <c r="I398" s="297"/>
      <c r="J398" s="298"/>
      <c r="K398" s="298"/>
      <c r="L398" s="299"/>
    </row>
    <row r="399" spans="1:12" ht="24" customHeight="1" x14ac:dyDescent="0.25">
      <c r="A399" s="82">
        <v>387</v>
      </c>
      <c r="B399" s="192" t="str">
        <f t="shared" si="22"/>
        <v>1500M--</v>
      </c>
      <c r="C399" s="292"/>
      <c r="D399" s="292"/>
      <c r="E399" s="293"/>
      <c r="F399" s="294"/>
      <c r="G399" s="295"/>
      <c r="H399" s="288" t="s">
        <v>353</v>
      </c>
      <c r="I399" s="297"/>
      <c r="J399" s="298"/>
      <c r="K399" s="298"/>
      <c r="L399" s="299"/>
    </row>
    <row r="400" spans="1:12" ht="24" customHeight="1" x14ac:dyDescent="0.25">
      <c r="A400" s="82">
        <v>388</v>
      </c>
      <c r="B400" s="192" t="str">
        <f t="shared" si="22"/>
        <v>1500M--</v>
      </c>
      <c r="C400" s="292"/>
      <c r="D400" s="292"/>
      <c r="E400" s="293"/>
      <c r="F400" s="294"/>
      <c r="G400" s="295"/>
      <c r="H400" s="288" t="s">
        <v>353</v>
      </c>
      <c r="I400" s="297"/>
      <c r="J400" s="298"/>
      <c r="K400" s="298"/>
      <c r="L400" s="299"/>
    </row>
    <row r="401" spans="1:12" ht="24" customHeight="1" x14ac:dyDescent="0.25">
      <c r="A401" s="82">
        <v>389</v>
      </c>
      <c r="B401" s="192" t="str">
        <f>CONCATENATE(H401,"-",J401,"-",K401)</f>
        <v>1500M--</v>
      </c>
      <c r="C401" s="292"/>
      <c r="D401" s="292"/>
      <c r="E401" s="293"/>
      <c r="F401" s="294"/>
      <c r="G401" s="295"/>
      <c r="H401" s="288" t="s">
        <v>353</v>
      </c>
      <c r="I401" s="297"/>
      <c r="J401" s="298"/>
      <c r="K401" s="298"/>
      <c r="L401" s="299"/>
    </row>
    <row r="402" spans="1:12" ht="24" customHeight="1" thickBot="1" x14ac:dyDescent="0.3">
      <c r="A402" s="82">
        <v>390</v>
      </c>
      <c r="B402" s="216" t="str">
        <f>CONCATENATE(H402,"-",J402,"-",K402)</f>
        <v>1500M--</v>
      </c>
      <c r="C402" s="300"/>
      <c r="D402" s="300"/>
      <c r="E402" s="301"/>
      <c r="F402" s="302"/>
      <c r="G402" s="303"/>
      <c r="H402" s="304" t="s">
        <v>353</v>
      </c>
      <c r="I402" s="305"/>
      <c r="J402" s="306"/>
      <c r="K402" s="306"/>
      <c r="L402" s="307"/>
    </row>
    <row r="403" spans="1:12" ht="24" customHeight="1" x14ac:dyDescent="0.25">
      <c r="A403" s="82">
        <v>391</v>
      </c>
      <c r="B403" s="215" t="str">
        <f>CONCATENATE(H403,"-",J403,"-",K403)</f>
        <v>ÜÇADIM--</v>
      </c>
      <c r="C403" s="244"/>
      <c r="D403" s="244"/>
      <c r="E403" s="245"/>
      <c r="F403" s="246"/>
      <c r="G403" s="247"/>
      <c r="H403" s="248" t="s">
        <v>489</v>
      </c>
      <c r="I403" s="249"/>
      <c r="J403" s="250"/>
      <c r="K403" s="250"/>
      <c r="L403" s="251"/>
    </row>
    <row r="404" spans="1:12" ht="24" customHeight="1" x14ac:dyDescent="0.25">
      <c r="A404" s="82">
        <v>392</v>
      </c>
      <c r="B404" s="215" t="str">
        <f t="shared" ref="B404:B446" si="23">CONCATENATE(H404,"-",J404,"-",K404)</f>
        <v>ÜÇADIM--</v>
      </c>
      <c r="C404" s="252"/>
      <c r="D404" s="252"/>
      <c r="E404" s="253"/>
      <c r="F404" s="254"/>
      <c r="G404" s="255"/>
      <c r="H404" s="256" t="s">
        <v>489</v>
      </c>
      <c r="I404" s="257"/>
      <c r="J404" s="258"/>
      <c r="K404" s="258"/>
      <c r="L404" s="259"/>
    </row>
    <row r="405" spans="1:12" ht="24" customHeight="1" x14ac:dyDescent="0.25">
      <c r="A405" s="82">
        <v>393</v>
      </c>
      <c r="B405" s="215" t="str">
        <f t="shared" si="23"/>
        <v>ÜÇADIM--</v>
      </c>
      <c r="C405" s="252"/>
      <c r="D405" s="252"/>
      <c r="E405" s="253"/>
      <c r="F405" s="254"/>
      <c r="G405" s="255"/>
      <c r="H405" s="256" t="s">
        <v>489</v>
      </c>
      <c r="I405" s="257"/>
      <c r="J405" s="258"/>
      <c r="K405" s="258"/>
      <c r="L405" s="259"/>
    </row>
    <row r="406" spans="1:12" ht="24" customHeight="1" x14ac:dyDescent="0.25">
      <c r="A406" s="82">
        <v>394</v>
      </c>
      <c r="B406" s="215" t="str">
        <f t="shared" si="23"/>
        <v>ÜÇADIM--</v>
      </c>
      <c r="C406" s="252"/>
      <c r="D406" s="252"/>
      <c r="E406" s="253"/>
      <c r="F406" s="254"/>
      <c r="G406" s="255"/>
      <c r="H406" s="256" t="s">
        <v>489</v>
      </c>
      <c r="I406" s="257"/>
      <c r="J406" s="258"/>
      <c r="K406" s="258"/>
      <c r="L406" s="259"/>
    </row>
    <row r="407" spans="1:12" ht="24" customHeight="1" x14ac:dyDescent="0.25">
      <c r="A407" s="82">
        <v>395</v>
      </c>
      <c r="B407" s="215" t="str">
        <f t="shared" si="23"/>
        <v>ÜÇADIM--</v>
      </c>
      <c r="C407" s="252"/>
      <c r="D407" s="252"/>
      <c r="E407" s="253"/>
      <c r="F407" s="254"/>
      <c r="G407" s="255"/>
      <c r="H407" s="256" t="s">
        <v>489</v>
      </c>
      <c r="I407" s="257"/>
      <c r="J407" s="258"/>
      <c r="K407" s="258"/>
      <c r="L407" s="259"/>
    </row>
    <row r="408" spans="1:12" ht="24" customHeight="1" x14ac:dyDescent="0.25">
      <c r="A408" s="82">
        <v>396</v>
      </c>
      <c r="B408" s="215" t="str">
        <f t="shared" si="23"/>
        <v>ÜÇADIM--</v>
      </c>
      <c r="C408" s="252"/>
      <c r="D408" s="252"/>
      <c r="E408" s="253"/>
      <c r="F408" s="254"/>
      <c r="G408" s="255"/>
      <c r="H408" s="256" t="s">
        <v>489</v>
      </c>
      <c r="I408" s="257"/>
      <c r="J408" s="258"/>
      <c r="K408" s="258"/>
      <c r="L408" s="259"/>
    </row>
    <row r="409" spans="1:12" ht="24" customHeight="1" x14ac:dyDescent="0.25">
      <c r="A409" s="82">
        <v>397</v>
      </c>
      <c r="B409" s="215" t="str">
        <f t="shared" si="23"/>
        <v>ÜÇADIM--</v>
      </c>
      <c r="C409" s="252"/>
      <c r="D409" s="252"/>
      <c r="E409" s="253"/>
      <c r="F409" s="254"/>
      <c r="G409" s="255"/>
      <c r="H409" s="256" t="s">
        <v>489</v>
      </c>
      <c r="I409" s="257"/>
      <c r="J409" s="258"/>
      <c r="K409" s="258"/>
      <c r="L409" s="259"/>
    </row>
    <row r="410" spans="1:12" ht="24" customHeight="1" x14ac:dyDescent="0.25">
      <c r="A410" s="82">
        <v>398</v>
      </c>
      <c r="B410" s="215" t="str">
        <f t="shared" si="23"/>
        <v>ÜÇADIM--</v>
      </c>
      <c r="C410" s="252"/>
      <c r="D410" s="252"/>
      <c r="E410" s="253"/>
      <c r="F410" s="254"/>
      <c r="G410" s="255"/>
      <c r="H410" s="256" t="s">
        <v>489</v>
      </c>
      <c r="I410" s="257"/>
      <c r="J410" s="258"/>
      <c r="K410" s="258"/>
      <c r="L410" s="259"/>
    </row>
    <row r="411" spans="1:12" ht="24" customHeight="1" x14ac:dyDescent="0.25">
      <c r="A411" s="82">
        <v>399</v>
      </c>
      <c r="B411" s="215" t="str">
        <f t="shared" si="23"/>
        <v>ÜÇADIM--</v>
      </c>
      <c r="C411" s="252"/>
      <c r="D411" s="252"/>
      <c r="E411" s="253"/>
      <c r="F411" s="254"/>
      <c r="G411" s="255"/>
      <c r="H411" s="256" t="s">
        <v>489</v>
      </c>
      <c r="I411" s="257"/>
      <c r="J411" s="258"/>
      <c r="K411" s="258"/>
      <c r="L411" s="259"/>
    </row>
    <row r="412" spans="1:12" ht="24" customHeight="1" x14ac:dyDescent="0.25">
      <c r="A412" s="82">
        <v>400</v>
      </c>
      <c r="B412" s="215" t="str">
        <f t="shared" si="23"/>
        <v>ÜÇADIM--</v>
      </c>
      <c r="C412" s="252"/>
      <c r="D412" s="252"/>
      <c r="E412" s="253"/>
      <c r="F412" s="254"/>
      <c r="G412" s="255"/>
      <c r="H412" s="256" t="s">
        <v>489</v>
      </c>
      <c r="I412" s="257"/>
      <c r="J412" s="258"/>
      <c r="K412" s="258"/>
      <c r="L412" s="259"/>
    </row>
    <row r="413" spans="1:12" ht="24" customHeight="1" x14ac:dyDescent="0.25">
      <c r="A413" s="82">
        <v>401</v>
      </c>
      <c r="B413" s="215" t="str">
        <f t="shared" si="23"/>
        <v>ÜÇADIM--</v>
      </c>
      <c r="C413" s="252"/>
      <c r="D413" s="252"/>
      <c r="E413" s="253"/>
      <c r="F413" s="254"/>
      <c r="G413" s="255"/>
      <c r="H413" s="256" t="s">
        <v>489</v>
      </c>
      <c r="I413" s="257"/>
      <c r="J413" s="258"/>
      <c r="K413" s="258"/>
      <c r="L413" s="259"/>
    </row>
    <row r="414" spans="1:12" ht="24" customHeight="1" x14ac:dyDescent="0.25">
      <c r="A414" s="82">
        <v>402</v>
      </c>
      <c r="B414" s="215" t="str">
        <f t="shared" si="23"/>
        <v>ÜÇADIM--</v>
      </c>
      <c r="C414" s="252"/>
      <c r="D414" s="252"/>
      <c r="E414" s="253"/>
      <c r="F414" s="254"/>
      <c r="G414" s="255"/>
      <c r="H414" s="256" t="s">
        <v>489</v>
      </c>
      <c r="I414" s="257"/>
      <c r="J414" s="258"/>
      <c r="K414" s="258"/>
      <c r="L414" s="259"/>
    </row>
    <row r="415" spans="1:12" ht="24" customHeight="1" x14ac:dyDescent="0.25">
      <c r="A415" s="82">
        <v>403</v>
      </c>
      <c r="B415" s="215" t="str">
        <f t="shared" si="23"/>
        <v>ÜÇADIM--</v>
      </c>
      <c r="C415" s="252"/>
      <c r="D415" s="252"/>
      <c r="E415" s="253"/>
      <c r="F415" s="254"/>
      <c r="G415" s="255"/>
      <c r="H415" s="256" t="s">
        <v>489</v>
      </c>
      <c r="I415" s="257"/>
      <c r="J415" s="258"/>
      <c r="K415" s="258"/>
      <c r="L415" s="259"/>
    </row>
    <row r="416" spans="1:12" ht="24" customHeight="1" x14ac:dyDescent="0.25">
      <c r="A416" s="82">
        <v>404</v>
      </c>
      <c r="B416" s="215" t="str">
        <f t="shared" si="23"/>
        <v>ÜÇADIM--</v>
      </c>
      <c r="C416" s="252"/>
      <c r="D416" s="252"/>
      <c r="E416" s="253"/>
      <c r="F416" s="254"/>
      <c r="G416" s="255"/>
      <c r="H416" s="256" t="s">
        <v>489</v>
      </c>
      <c r="I416" s="257"/>
      <c r="J416" s="258"/>
      <c r="K416" s="258"/>
      <c r="L416" s="259"/>
    </row>
    <row r="417" spans="1:12" ht="24" customHeight="1" x14ac:dyDescent="0.25">
      <c r="A417" s="82">
        <v>405</v>
      </c>
      <c r="B417" s="215" t="str">
        <f t="shared" si="23"/>
        <v>ÜÇADIM--</v>
      </c>
      <c r="C417" s="252"/>
      <c r="D417" s="252"/>
      <c r="E417" s="253"/>
      <c r="F417" s="254"/>
      <c r="G417" s="255"/>
      <c r="H417" s="256" t="s">
        <v>489</v>
      </c>
      <c r="I417" s="257"/>
      <c r="J417" s="258"/>
      <c r="K417" s="258"/>
      <c r="L417" s="259"/>
    </row>
    <row r="418" spans="1:12" ht="24" customHeight="1" x14ac:dyDescent="0.25">
      <c r="A418" s="82">
        <v>406</v>
      </c>
      <c r="B418" s="215" t="str">
        <f t="shared" si="23"/>
        <v>ÜÇADIM--</v>
      </c>
      <c r="C418" s="252"/>
      <c r="D418" s="252"/>
      <c r="E418" s="253"/>
      <c r="F418" s="254"/>
      <c r="G418" s="255"/>
      <c r="H418" s="256" t="s">
        <v>489</v>
      </c>
      <c r="I418" s="257"/>
      <c r="J418" s="258"/>
      <c r="K418" s="258"/>
      <c r="L418" s="259"/>
    </row>
    <row r="419" spans="1:12" ht="24" customHeight="1" x14ac:dyDescent="0.25">
      <c r="A419" s="82">
        <v>407</v>
      </c>
      <c r="B419" s="215" t="str">
        <f t="shared" si="23"/>
        <v>ÜÇADIM--</v>
      </c>
      <c r="C419" s="252"/>
      <c r="D419" s="252"/>
      <c r="E419" s="253"/>
      <c r="F419" s="254"/>
      <c r="G419" s="255"/>
      <c r="H419" s="256" t="s">
        <v>489</v>
      </c>
      <c r="I419" s="257"/>
      <c r="J419" s="258"/>
      <c r="K419" s="258"/>
      <c r="L419" s="259"/>
    </row>
    <row r="420" spans="1:12" ht="24" customHeight="1" x14ac:dyDescent="0.25">
      <c r="A420" s="82">
        <v>408</v>
      </c>
      <c r="B420" s="215" t="str">
        <f t="shared" si="23"/>
        <v>ÜÇADIM--</v>
      </c>
      <c r="C420" s="252"/>
      <c r="D420" s="252"/>
      <c r="E420" s="253"/>
      <c r="F420" s="254"/>
      <c r="G420" s="255"/>
      <c r="H420" s="256" t="s">
        <v>489</v>
      </c>
      <c r="I420" s="257"/>
      <c r="J420" s="258"/>
      <c r="K420" s="258"/>
      <c r="L420" s="259"/>
    </row>
    <row r="421" spans="1:12" ht="24" customHeight="1" x14ac:dyDescent="0.25">
      <c r="A421" s="82">
        <v>409</v>
      </c>
      <c r="B421" s="215" t="str">
        <f t="shared" si="23"/>
        <v>ÜÇADIM--</v>
      </c>
      <c r="C421" s="252"/>
      <c r="D421" s="252"/>
      <c r="E421" s="253"/>
      <c r="F421" s="254"/>
      <c r="G421" s="255"/>
      <c r="H421" s="256" t="s">
        <v>489</v>
      </c>
      <c r="I421" s="257"/>
      <c r="J421" s="258"/>
      <c r="K421" s="258"/>
      <c r="L421" s="259"/>
    </row>
    <row r="422" spans="1:12" ht="24" customHeight="1" x14ac:dyDescent="0.25">
      <c r="A422" s="82">
        <v>410</v>
      </c>
      <c r="B422" s="215" t="str">
        <f t="shared" si="23"/>
        <v>ÜÇADIM--</v>
      </c>
      <c r="C422" s="252"/>
      <c r="D422" s="252"/>
      <c r="E422" s="253"/>
      <c r="F422" s="254"/>
      <c r="G422" s="255"/>
      <c r="H422" s="256" t="s">
        <v>489</v>
      </c>
      <c r="I422" s="257"/>
      <c r="J422" s="258"/>
      <c r="K422" s="258"/>
      <c r="L422" s="259"/>
    </row>
    <row r="423" spans="1:12" ht="24" customHeight="1" x14ac:dyDescent="0.25">
      <c r="A423" s="82">
        <v>411</v>
      </c>
      <c r="B423" s="215" t="str">
        <f t="shared" si="23"/>
        <v>ÜÇADIM--</v>
      </c>
      <c r="C423" s="252"/>
      <c r="D423" s="252"/>
      <c r="E423" s="253"/>
      <c r="F423" s="254"/>
      <c r="G423" s="255"/>
      <c r="H423" s="256" t="s">
        <v>489</v>
      </c>
      <c r="I423" s="257"/>
      <c r="J423" s="258"/>
      <c r="K423" s="258"/>
      <c r="L423" s="259"/>
    </row>
    <row r="424" spans="1:12" ht="24" customHeight="1" x14ac:dyDescent="0.25">
      <c r="A424" s="82">
        <v>412</v>
      </c>
      <c r="B424" s="215" t="str">
        <f t="shared" si="23"/>
        <v>ÜÇADIM--</v>
      </c>
      <c r="C424" s="252"/>
      <c r="D424" s="252"/>
      <c r="E424" s="253"/>
      <c r="F424" s="254"/>
      <c r="G424" s="255"/>
      <c r="H424" s="256" t="s">
        <v>489</v>
      </c>
      <c r="I424" s="257"/>
      <c r="J424" s="258"/>
      <c r="K424" s="258"/>
      <c r="L424" s="259"/>
    </row>
    <row r="425" spans="1:12" ht="24" customHeight="1" x14ac:dyDescent="0.25">
      <c r="A425" s="82">
        <v>413</v>
      </c>
      <c r="B425" s="215" t="str">
        <f t="shared" si="23"/>
        <v>SIRIK--</v>
      </c>
      <c r="C425" s="292"/>
      <c r="D425" s="292"/>
      <c r="E425" s="293"/>
      <c r="F425" s="294"/>
      <c r="G425" s="295"/>
      <c r="H425" s="296" t="s">
        <v>490</v>
      </c>
      <c r="I425" s="297"/>
      <c r="J425" s="298"/>
      <c r="K425" s="298"/>
      <c r="L425" s="299"/>
    </row>
    <row r="426" spans="1:12" ht="24" customHeight="1" x14ac:dyDescent="0.25">
      <c r="A426" s="82">
        <v>414</v>
      </c>
      <c r="B426" s="215" t="str">
        <f t="shared" si="23"/>
        <v>SIRIK--</v>
      </c>
      <c r="C426" s="292"/>
      <c r="D426" s="292"/>
      <c r="E426" s="293"/>
      <c r="F426" s="294"/>
      <c r="G426" s="295"/>
      <c r="H426" s="296" t="s">
        <v>490</v>
      </c>
      <c r="I426" s="297"/>
      <c r="J426" s="298"/>
      <c r="K426" s="298"/>
      <c r="L426" s="299"/>
    </row>
    <row r="427" spans="1:12" ht="24" customHeight="1" x14ac:dyDescent="0.25">
      <c r="A427" s="82">
        <v>415</v>
      </c>
      <c r="B427" s="215" t="str">
        <f t="shared" si="23"/>
        <v>SIRIK--</v>
      </c>
      <c r="C427" s="292"/>
      <c r="D427" s="292"/>
      <c r="E427" s="293"/>
      <c r="F427" s="294"/>
      <c r="G427" s="295"/>
      <c r="H427" s="296" t="s">
        <v>490</v>
      </c>
      <c r="I427" s="297"/>
      <c r="J427" s="298"/>
      <c r="K427" s="298"/>
      <c r="L427" s="299"/>
    </row>
    <row r="428" spans="1:12" ht="24" customHeight="1" x14ac:dyDescent="0.25">
      <c r="A428" s="82">
        <v>416</v>
      </c>
      <c r="B428" s="215" t="str">
        <f t="shared" si="23"/>
        <v>SIRIK--</v>
      </c>
      <c r="C428" s="292"/>
      <c r="D428" s="292"/>
      <c r="E428" s="293"/>
      <c r="F428" s="294"/>
      <c r="G428" s="295"/>
      <c r="H428" s="296" t="s">
        <v>490</v>
      </c>
      <c r="I428" s="297"/>
      <c r="J428" s="298"/>
      <c r="K428" s="298"/>
      <c r="L428" s="299"/>
    </row>
    <row r="429" spans="1:12" ht="24" customHeight="1" x14ac:dyDescent="0.25">
      <c r="A429" s="82">
        <v>417</v>
      </c>
      <c r="B429" s="215" t="str">
        <f t="shared" si="23"/>
        <v>SIRIK--</v>
      </c>
      <c r="C429" s="292"/>
      <c r="D429" s="292"/>
      <c r="E429" s="293"/>
      <c r="F429" s="294"/>
      <c r="G429" s="295"/>
      <c r="H429" s="296" t="s">
        <v>490</v>
      </c>
      <c r="I429" s="297"/>
      <c r="J429" s="298"/>
      <c r="K429" s="298"/>
      <c r="L429" s="299"/>
    </row>
    <row r="430" spans="1:12" ht="24" customHeight="1" x14ac:dyDescent="0.25">
      <c r="A430" s="82">
        <v>418</v>
      </c>
      <c r="B430" s="215" t="str">
        <f t="shared" si="23"/>
        <v>SIRIK--</v>
      </c>
      <c r="C430" s="292"/>
      <c r="D430" s="292"/>
      <c r="E430" s="293"/>
      <c r="F430" s="294"/>
      <c r="G430" s="295"/>
      <c r="H430" s="296" t="s">
        <v>490</v>
      </c>
      <c r="I430" s="297"/>
      <c r="J430" s="298"/>
      <c r="K430" s="298"/>
      <c r="L430" s="299"/>
    </row>
    <row r="431" spans="1:12" ht="24" customHeight="1" x14ac:dyDescent="0.25">
      <c r="A431" s="82">
        <v>419</v>
      </c>
      <c r="B431" s="215" t="str">
        <f t="shared" si="23"/>
        <v>SIRIK--</v>
      </c>
      <c r="C431" s="292"/>
      <c r="D431" s="292"/>
      <c r="E431" s="293"/>
      <c r="F431" s="294"/>
      <c r="G431" s="295"/>
      <c r="H431" s="296" t="s">
        <v>490</v>
      </c>
      <c r="I431" s="297"/>
      <c r="J431" s="298"/>
      <c r="K431" s="298"/>
      <c r="L431" s="299"/>
    </row>
    <row r="432" spans="1:12" ht="24" customHeight="1" x14ac:dyDescent="0.25">
      <c r="A432" s="82">
        <v>420</v>
      </c>
      <c r="B432" s="215" t="str">
        <f t="shared" si="23"/>
        <v>SIRIK--</v>
      </c>
      <c r="C432" s="292"/>
      <c r="D432" s="292"/>
      <c r="E432" s="293"/>
      <c r="F432" s="294"/>
      <c r="G432" s="295"/>
      <c r="H432" s="296" t="s">
        <v>490</v>
      </c>
      <c r="I432" s="297"/>
      <c r="J432" s="298"/>
      <c r="K432" s="298"/>
      <c r="L432" s="299"/>
    </row>
    <row r="433" spans="1:12" ht="24" customHeight="1" x14ac:dyDescent="0.25">
      <c r="A433" s="82">
        <v>421</v>
      </c>
      <c r="B433" s="215" t="str">
        <f t="shared" si="23"/>
        <v>SIRIK--</v>
      </c>
      <c r="C433" s="292"/>
      <c r="D433" s="292"/>
      <c r="E433" s="293"/>
      <c r="F433" s="294"/>
      <c r="G433" s="295"/>
      <c r="H433" s="296" t="s">
        <v>490</v>
      </c>
      <c r="I433" s="297"/>
      <c r="J433" s="298"/>
      <c r="K433" s="298"/>
      <c r="L433" s="299"/>
    </row>
    <row r="434" spans="1:12" ht="24" customHeight="1" x14ac:dyDescent="0.25">
      <c r="A434" s="82">
        <v>422</v>
      </c>
      <c r="B434" s="215" t="str">
        <f t="shared" si="23"/>
        <v>SIRIK--</v>
      </c>
      <c r="C434" s="292"/>
      <c r="D434" s="292"/>
      <c r="E434" s="293"/>
      <c r="F434" s="294"/>
      <c r="G434" s="295"/>
      <c r="H434" s="296" t="s">
        <v>490</v>
      </c>
      <c r="I434" s="297"/>
      <c r="J434" s="298"/>
      <c r="K434" s="298"/>
      <c r="L434" s="299"/>
    </row>
    <row r="435" spans="1:12" ht="24" customHeight="1" x14ac:dyDescent="0.25">
      <c r="A435" s="82">
        <v>423</v>
      </c>
      <c r="B435" s="215" t="str">
        <f t="shared" si="23"/>
        <v>SIRIK--</v>
      </c>
      <c r="C435" s="292"/>
      <c r="D435" s="292"/>
      <c r="E435" s="293"/>
      <c r="F435" s="294"/>
      <c r="G435" s="295"/>
      <c r="H435" s="296" t="s">
        <v>490</v>
      </c>
      <c r="I435" s="297"/>
      <c r="J435" s="298"/>
      <c r="K435" s="298"/>
      <c r="L435" s="299"/>
    </row>
    <row r="436" spans="1:12" ht="24" customHeight="1" x14ac:dyDescent="0.25">
      <c r="A436" s="82">
        <v>424</v>
      </c>
      <c r="B436" s="215" t="str">
        <f t="shared" si="23"/>
        <v>SIRIK--</v>
      </c>
      <c r="C436" s="292"/>
      <c r="D436" s="292"/>
      <c r="E436" s="293"/>
      <c r="F436" s="294"/>
      <c r="G436" s="295"/>
      <c r="H436" s="296" t="s">
        <v>490</v>
      </c>
      <c r="I436" s="297"/>
      <c r="J436" s="298"/>
      <c r="K436" s="298"/>
      <c r="L436" s="299"/>
    </row>
    <row r="437" spans="1:12" ht="24" customHeight="1" x14ac:dyDescent="0.25">
      <c r="A437" s="82">
        <v>425</v>
      </c>
      <c r="B437" s="215" t="str">
        <f t="shared" si="23"/>
        <v>SIRIK--</v>
      </c>
      <c r="C437" s="292"/>
      <c r="D437" s="292"/>
      <c r="E437" s="293"/>
      <c r="F437" s="294"/>
      <c r="G437" s="295"/>
      <c r="H437" s="296" t="s">
        <v>490</v>
      </c>
      <c r="I437" s="297"/>
      <c r="J437" s="298"/>
      <c r="K437" s="298"/>
      <c r="L437" s="299"/>
    </row>
    <row r="438" spans="1:12" ht="24" customHeight="1" x14ac:dyDescent="0.25">
      <c r="A438" s="82">
        <v>426</v>
      </c>
      <c r="B438" s="215" t="str">
        <f t="shared" si="23"/>
        <v>SIRIK--</v>
      </c>
      <c r="C438" s="292"/>
      <c r="D438" s="292"/>
      <c r="E438" s="293"/>
      <c r="F438" s="294"/>
      <c r="G438" s="295"/>
      <c r="H438" s="296" t="s">
        <v>490</v>
      </c>
      <c r="I438" s="297"/>
      <c r="J438" s="298"/>
      <c r="K438" s="298"/>
      <c r="L438" s="299"/>
    </row>
    <row r="439" spans="1:12" ht="24" customHeight="1" x14ac:dyDescent="0.25">
      <c r="A439" s="82">
        <v>427</v>
      </c>
      <c r="B439" s="215" t="str">
        <f t="shared" si="23"/>
        <v>SIRIK--</v>
      </c>
      <c r="C439" s="292"/>
      <c r="D439" s="292"/>
      <c r="E439" s="293"/>
      <c r="F439" s="294"/>
      <c r="G439" s="295"/>
      <c r="H439" s="296" t="s">
        <v>490</v>
      </c>
      <c r="I439" s="297"/>
      <c r="J439" s="298"/>
      <c r="K439" s="298"/>
      <c r="L439" s="299"/>
    </row>
    <row r="440" spans="1:12" ht="24" customHeight="1" x14ac:dyDescent="0.25">
      <c r="A440" s="82">
        <v>428</v>
      </c>
      <c r="B440" s="215" t="str">
        <f t="shared" si="23"/>
        <v>SIRIK--</v>
      </c>
      <c r="C440" s="292"/>
      <c r="D440" s="292"/>
      <c r="E440" s="293"/>
      <c r="F440" s="294"/>
      <c r="G440" s="295"/>
      <c r="H440" s="296" t="s">
        <v>490</v>
      </c>
      <c r="I440" s="297"/>
      <c r="J440" s="298"/>
      <c r="K440" s="298"/>
      <c r="L440" s="299"/>
    </row>
    <row r="441" spans="1:12" ht="24" customHeight="1" x14ac:dyDescent="0.25">
      <c r="A441" s="82">
        <v>429</v>
      </c>
      <c r="B441" s="215" t="str">
        <f t="shared" si="23"/>
        <v>SIRIK--</v>
      </c>
      <c r="C441" s="292"/>
      <c r="D441" s="292"/>
      <c r="E441" s="293"/>
      <c r="F441" s="294"/>
      <c r="G441" s="295"/>
      <c r="H441" s="296" t="s">
        <v>490</v>
      </c>
      <c r="I441" s="297"/>
      <c r="J441" s="298"/>
      <c r="K441" s="298"/>
      <c r="L441" s="299"/>
    </row>
    <row r="442" spans="1:12" ht="24" customHeight="1" x14ac:dyDescent="0.25">
      <c r="A442" s="82">
        <v>430</v>
      </c>
      <c r="B442" s="215" t="str">
        <f t="shared" si="23"/>
        <v>SIRIK--</v>
      </c>
      <c r="C442" s="292"/>
      <c r="D442" s="292"/>
      <c r="E442" s="293"/>
      <c r="F442" s="294"/>
      <c r="G442" s="295"/>
      <c r="H442" s="296" t="s">
        <v>490</v>
      </c>
      <c r="I442" s="297"/>
      <c r="J442" s="298"/>
      <c r="K442" s="298"/>
      <c r="L442" s="299"/>
    </row>
    <row r="443" spans="1:12" ht="24" customHeight="1" x14ac:dyDescent="0.25">
      <c r="A443" s="82">
        <v>431</v>
      </c>
      <c r="B443" s="215" t="str">
        <f t="shared" si="23"/>
        <v>SIRIK--</v>
      </c>
      <c r="C443" s="292"/>
      <c r="D443" s="292"/>
      <c r="E443" s="293"/>
      <c r="F443" s="294"/>
      <c r="G443" s="295"/>
      <c r="H443" s="296" t="s">
        <v>490</v>
      </c>
      <c r="I443" s="297"/>
      <c r="J443" s="298"/>
      <c r="K443" s="298"/>
      <c r="L443" s="299"/>
    </row>
    <row r="444" spans="1:12" ht="24" customHeight="1" x14ac:dyDescent="0.25">
      <c r="A444" s="82">
        <v>432</v>
      </c>
      <c r="B444" s="215" t="str">
        <f t="shared" si="23"/>
        <v>SIRIK--</v>
      </c>
      <c r="C444" s="292"/>
      <c r="D444" s="292"/>
      <c r="E444" s="293"/>
      <c r="F444" s="294"/>
      <c r="G444" s="295"/>
      <c r="H444" s="296" t="s">
        <v>490</v>
      </c>
      <c r="I444" s="297"/>
      <c r="J444" s="298"/>
      <c r="K444" s="298"/>
      <c r="L444" s="299"/>
    </row>
    <row r="445" spans="1:12" ht="24" customHeight="1" x14ac:dyDescent="0.25">
      <c r="A445" s="82">
        <v>433</v>
      </c>
      <c r="B445" s="215" t="str">
        <f t="shared" si="23"/>
        <v>SIRIK--</v>
      </c>
      <c r="C445" s="292"/>
      <c r="D445" s="292"/>
      <c r="E445" s="293"/>
      <c r="F445" s="294"/>
      <c r="G445" s="295"/>
      <c r="H445" s="296" t="s">
        <v>490</v>
      </c>
      <c r="I445" s="297"/>
      <c r="J445" s="298"/>
      <c r="K445" s="298"/>
      <c r="L445" s="299"/>
    </row>
    <row r="446" spans="1:12" ht="24" customHeight="1" x14ac:dyDescent="0.25">
      <c r="A446" s="82">
        <v>434</v>
      </c>
      <c r="B446" s="215" t="str">
        <f t="shared" si="23"/>
        <v>SIRIK--</v>
      </c>
      <c r="C446" s="292"/>
      <c r="D446" s="292"/>
      <c r="E446" s="293"/>
      <c r="F446" s="294"/>
      <c r="G446" s="295"/>
      <c r="H446" s="296" t="s">
        <v>490</v>
      </c>
      <c r="I446" s="297"/>
      <c r="J446" s="298"/>
      <c r="K446" s="298"/>
      <c r="L446" s="299"/>
    </row>
    <row r="447" spans="1:12" ht="25.5" customHeight="1" x14ac:dyDescent="0.25">
      <c r="A447" s="82">
        <v>435</v>
      </c>
      <c r="B447" s="215" t="str">
        <f>CONCATENATE(H447,"-",J447,"-",K447)</f>
        <v>3000M--</v>
      </c>
      <c r="C447" s="316"/>
      <c r="D447" s="316"/>
      <c r="E447" s="317"/>
      <c r="F447" s="318"/>
      <c r="G447" s="319"/>
      <c r="H447" s="320" t="s">
        <v>576</v>
      </c>
      <c r="I447" s="321"/>
      <c r="J447" s="322"/>
      <c r="K447" s="322"/>
      <c r="L447" s="323"/>
    </row>
    <row r="448" spans="1:12" ht="25.5" customHeight="1" x14ac:dyDescent="0.25">
      <c r="A448" s="82">
        <v>436</v>
      </c>
      <c r="B448" s="215" t="str">
        <f t="shared" ref="B448:B476" si="24">CONCATENATE(H448,"-",J448,"-",K448)</f>
        <v>3000M--</v>
      </c>
      <c r="C448" s="316"/>
      <c r="D448" s="316"/>
      <c r="E448" s="317"/>
      <c r="F448" s="318"/>
      <c r="G448" s="319"/>
      <c r="H448" s="320" t="s">
        <v>576</v>
      </c>
      <c r="I448" s="321"/>
      <c r="J448" s="322"/>
      <c r="K448" s="322"/>
      <c r="L448" s="323"/>
    </row>
    <row r="449" spans="1:12" ht="25.5" customHeight="1" x14ac:dyDescent="0.25">
      <c r="A449" s="82">
        <v>437</v>
      </c>
      <c r="B449" s="215" t="str">
        <f t="shared" si="24"/>
        <v>3000M--</v>
      </c>
      <c r="C449" s="316"/>
      <c r="D449" s="316"/>
      <c r="E449" s="317"/>
      <c r="F449" s="318"/>
      <c r="G449" s="319"/>
      <c r="H449" s="320" t="s">
        <v>576</v>
      </c>
      <c r="I449" s="321"/>
      <c r="J449" s="322"/>
      <c r="K449" s="322"/>
      <c r="L449" s="323"/>
    </row>
    <row r="450" spans="1:12" ht="25.5" customHeight="1" x14ac:dyDescent="0.25">
      <c r="A450" s="82">
        <v>438</v>
      </c>
      <c r="B450" s="215" t="str">
        <f t="shared" si="24"/>
        <v>3000M--</v>
      </c>
      <c r="C450" s="316"/>
      <c r="D450" s="316"/>
      <c r="E450" s="317"/>
      <c r="F450" s="318"/>
      <c r="G450" s="319"/>
      <c r="H450" s="320" t="s">
        <v>576</v>
      </c>
      <c r="I450" s="321"/>
      <c r="J450" s="322"/>
      <c r="K450" s="322"/>
      <c r="L450" s="323"/>
    </row>
    <row r="451" spans="1:12" ht="25.5" customHeight="1" x14ac:dyDescent="0.25">
      <c r="A451" s="82">
        <v>439</v>
      </c>
      <c r="B451" s="215" t="str">
        <f t="shared" si="24"/>
        <v>3000M--</v>
      </c>
      <c r="C451" s="316"/>
      <c r="D451" s="316"/>
      <c r="E451" s="317"/>
      <c r="F451" s="318"/>
      <c r="G451" s="319"/>
      <c r="H451" s="320" t="s">
        <v>576</v>
      </c>
      <c r="I451" s="321"/>
      <c r="J451" s="322"/>
      <c r="K451" s="322"/>
      <c r="L451" s="323"/>
    </row>
    <row r="452" spans="1:12" ht="25.5" customHeight="1" x14ac:dyDescent="0.25">
      <c r="A452" s="82">
        <v>440</v>
      </c>
      <c r="B452" s="215" t="str">
        <f t="shared" si="24"/>
        <v>3000M--</v>
      </c>
      <c r="C452" s="316"/>
      <c r="D452" s="316"/>
      <c r="E452" s="317"/>
      <c r="F452" s="318"/>
      <c r="G452" s="319"/>
      <c r="H452" s="320" t="s">
        <v>576</v>
      </c>
      <c r="I452" s="321"/>
      <c r="J452" s="322"/>
      <c r="K452" s="322"/>
      <c r="L452" s="323"/>
    </row>
    <row r="453" spans="1:12" ht="25.5" customHeight="1" x14ac:dyDescent="0.25">
      <c r="A453" s="82">
        <v>441</v>
      </c>
      <c r="B453" s="215" t="str">
        <f t="shared" si="24"/>
        <v>3000M--</v>
      </c>
      <c r="C453" s="316"/>
      <c r="D453" s="316"/>
      <c r="E453" s="317"/>
      <c r="F453" s="318"/>
      <c r="G453" s="319"/>
      <c r="H453" s="320" t="s">
        <v>576</v>
      </c>
      <c r="I453" s="321"/>
      <c r="J453" s="322"/>
      <c r="K453" s="322"/>
      <c r="L453" s="323"/>
    </row>
    <row r="454" spans="1:12" ht="25.5" customHeight="1" x14ac:dyDescent="0.25">
      <c r="A454" s="82">
        <v>442</v>
      </c>
      <c r="B454" s="215" t="str">
        <f t="shared" si="24"/>
        <v>3000M--</v>
      </c>
      <c r="C454" s="316"/>
      <c r="D454" s="316"/>
      <c r="E454" s="317"/>
      <c r="F454" s="318"/>
      <c r="G454" s="319"/>
      <c r="H454" s="320" t="s">
        <v>576</v>
      </c>
      <c r="I454" s="321"/>
      <c r="J454" s="322"/>
      <c r="K454" s="322"/>
      <c r="L454" s="323"/>
    </row>
    <row r="455" spans="1:12" ht="25.5" customHeight="1" x14ac:dyDescent="0.25">
      <c r="A455" s="82">
        <v>443</v>
      </c>
      <c r="B455" s="215" t="str">
        <f t="shared" si="24"/>
        <v>3000M--</v>
      </c>
      <c r="C455" s="316"/>
      <c r="D455" s="316"/>
      <c r="E455" s="317"/>
      <c r="F455" s="318"/>
      <c r="G455" s="319"/>
      <c r="H455" s="320" t="s">
        <v>576</v>
      </c>
      <c r="I455" s="321"/>
      <c r="J455" s="322"/>
      <c r="K455" s="322"/>
      <c r="L455" s="323"/>
    </row>
    <row r="456" spans="1:12" ht="25.5" customHeight="1" x14ac:dyDescent="0.25">
      <c r="A456" s="82">
        <v>444</v>
      </c>
      <c r="B456" s="215" t="str">
        <f t="shared" si="24"/>
        <v>3000M--</v>
      </c>
      <c r="C456" s="316"/>
      <c r="D456" s="316"/>
      <c r="E456" s="317"/>
      <c r="F456" s="318"/>
      <c r="G456" s="319"/>
      <c r="H456" s="320" t="s">
        <v>576</v>
      </c>
      <c r="I456" s="321"/>
      <c r="J456" s="322"/>
      <c r="K456" s="322"/>
      <c r="L456" s="323"/>
    </row>
    <row r="457" spans="1:12" ht="25.5" customHeight="1" x14ac:dyDescent="0.25">
      <c r="A457" s="82">
        <v>445</v>
      </c>
      <c r="B457" s="215" t="str">
        <f t="shared" si="24"/>
        <v>3000M--</v>
      </c>
      <c r="C457" s="316"/>
      <c r="D457" s="316"/>
      <c r="E457" s="317"/>
      <c r="F457" s="318"/>
      <c r="G457" s="319"/>
      <c r="H457" s="320" t="s">
        <v>576</v>
      </c>
      <c r="I457" s="321"/>
      <c r="J457" s="322"/>
      <c r="K457" s="322"/>
      <c r="L457" s="323"/>
    </row>
    <row r="458" spans="1:12" ht="25.5" customHeight="1" x14ac:dyDescent="0.25">
      <c r="A458" s="82">
        <v>446</v>
      </c>
      <c r="B458" s="215" t="str">
        <f t="shared" si="24"/>
        <v>3000M--</v>
      </c>
      <c r="C458" s="316"/>
      <c r="D458" s="316"/>
      <c r="E458" s="317"/>
      <c r="F458" s="318"/>
      <c r="G458" s="319"/>
      <c r="H458" s="320" t="s">
        <v>576</v>
      </c>
      <c r="I458" s="321"/>
      <c r="J458" s="322"/>
      <c r="K458" s="322"/>
      <c r="L458" s="323"/>
    </row>
    <row r="459" spans="1:12" ht="25.5" customHeight="1" x14ac:dyDescent="0.25">
      <c r="A459" s="82">
        <v>447</v>
      </c>
      <c r="B459" s="215" t="str">
        <f t="shared" si="24"/>
        <v>3000M--</v>
      </c>
      <c r="C459" s="316"/>
      <c r="D459" s="316"/>
      <c r="E459" s="317"/>
      <c r="F459" s="318"/>
      <c r="G459" s="319"/>
      <c r="H459" s="320" t="s">
        <v>576</v>
      </c>
      <c r="I459" s="321"/>
      <c r="J459" s="322"/>
      <c r="K459" s="322"/>
      <c r="L459" s="323"/>
    </row>
    <row r="460" spans="1:12" ht="25.5" customHeight="1" x14ac:dyDescent="0.25">
      <c r="A460" s="82">
        <v>448</v>
      </c>
      <c r="B460" s="215" t="str">
        <f t="shared" si="24"/>
        <v>3000M--</v>
      </c>
      <c r="C460" s="316"/>
      <c r="D460" s="316"/>
      <c r="E460" s="317"/>
      <c r="F460" s="318"/>
      <c r="G460" s="319"/>
      <c r="H460" s="320" t="s">
        <v>576</v>
      </c>
      <c r="I460" s="321"/>
      <c r="J460" s="322"/>
      <c r="K460" s="322"/>
      <c r="L460" s="323"/>
    </row>
    <row r="461" spans="1:12" ht="25.5" customHeight="1" x14ac:dyDescent="0.25">
      <c r="A461" s="82">
        <v>449</v>
      </c>
      <c r="B461" s="215" t="str">
        <f t="shared" si="24"/>
        <v>3000M--</v>
      </c>
      <c r="C461" s="316"/>
      <c r="D461" s="316"/>
      <c r="E461" s="317"/>
      <c r="F461" s="318"/>
      <c r="G461" s="319"/>
      <c r="H461" s="320" t="s">
        <v>576</v>
      </c>
      <c r="I461" s="321"/>
      <c r="J461" s="322"/>
      <c r="K461" s="322"/>
      <c r="L461" s="323"/>
    </row>
    <row r="462" spans="1:12" ht="25.5" customHeight="1" x14ac:dyDescent="0.25">
      <c r="A462" s="82">
        <v>450</v>
      </c>
      <c r="B462" s="215" t="str">
        <f t="shared" si="24"/>
        <v>3000M--</v>
      </c>
      <c r="C462" s="316"/>
      <c r="D462" s="316"/>
      <c r="E462" s="317"/>
      <c r="F462" s="318"/>
      <c r="G462" s="319"/>
      <c r="H462" s="320" t="s">
        <v>576</v>
      </c>
      <c r="I462" s="321"/>
      <c r="J462" s="322"/>
      <c r="K462" s="322"/>
      <c r="L462" s="323"/>
    </row>
    <row r="463" spans="1:12" ht="25.5" customHeight="1" x14ac:dyDescent="0.25">
      <c r="A463" s="82">
        <v>451</v>
      </c>
      <c r="B463" s="215" t="str">
        <f t="shared" si="24"/>
        <v>3000M--</v>
      </c>
      <c r="C463" s="316"/>
      <c r="D463" s="316"/>
      <c r="E463" s="317"/>
      <c r="F463" s="318"/>
      <c r="G463" s="319"/>
      <c r="H463" s="320" t="s">
        <v>576</v>
      </c>
      <c r="I463" s="321"/>
      <c r="J463" s="322"/>
      <c r="K463" s="322"/>
      <c r="L463" s="323"/>
    </row>
    <row r="464" spans="1:12" ht="25.5" customHeight="1" x14ac:dyDescent="0.25">
      <c r="A464" s="82">
        <v>452</v>
      </c>
      <c r="B464" s="215" t="str">
        <f t="shared" si="24"/>
        <v>3000M--</v>
      </c>
      <c r="C464" s="316"/>
      <c r="D464" s="316"/>
      <c r="E464" s="317"/>
      <c r="F464" s="318"/>
      <c r="G464" s="319"/>
      <c r="H464" s="320" t="s">
        <v>576</v>
      </c>
      <c r="I464" s="321"/>
      <c r="J464" s="322"/>
      <c r="K464" s="322"/>
      <c r="L464" s="323"/>
    </row>
    <row r="465" spans="1:12" ht="25.5" customHeight="1" x14ac:dyDescent="0.25">
      <c r="A465" s="82">
        <v>453</v>
      </c>
      <c r="B465" s="215" t="str">
        <f t="shared" si="24"/>
        <v>3000M--</v>
      </c>
      <c r="C465" s="316"/>
      <c r="D465" s="316"/>
      <c r="E465" s="317"/>
      <c r="F465" s="318"/>
      <c r="G465" s="319"/>
      <c r="H465" s="320" t="s">
        <v>576</v>
      </c>
      <c r="I465" s="321"/>
      <c r="J465" s="322"/>
      <c r="K465" s="322"/>
      <c r="L465" s="323"/>
    </row>
    <row r="466" spans="1:12" ht="25.5" customHeight="1" x14ac:dyDescent="0.25">
      <c r="A466" s="82">
        <v>454</v>
      </c>
      <c r="B466" s="215" t="str">
        <f t="shared" si="24"/>
        <v>3000M--</v>
      </c>
      <c r="C466" s="316"/>
      <c r="D466" s="316"/>
      <c r="E466" s="317"/>
      <c r="F466" s="318"/>
      <c r="G466" s="319"/>
      <c r="H466" s="320" t="s">
        <v>576</v>
      </c>
      <c r="I466" s="321"/>
      <c r="J466" s="322"/>
      <c r="K466" s="322"/>
      <c r="L466" s="323"/>
    </row>
    <row r="467" spans="1:12" ht="25.5" customHeight="1" x14ac:dyDescent="0.25">
      <c r="A467" s="82">
        <v>455</v>
      </c>
      <c r="B467" s="215" t="str">
        <f t="shared" si="24"/>
        <v>3000M--</v>
      </c>
      <c r="C467" s="316"/>
      <c r="D467" s="316"/>
      <c r="E467" s="317"/>
      <c r="F467" s="318"/>
      <c r="G467" s="319"/>
      <c r="H467" s="320" t="s">
        <v>576</v>
      </c>
      <c r="I467" s="321"/>
      <c r="J467" s="322"/>
      <c r="K467" s="322"/>
      <c r="L467" s="323"/>
    </row>
    <row r="468" spans="1:12" ht="25.5" customHeight="1" x14ac:dyDescent="0.25">
      <c r="A468" s="82">
        <v>456</v>
      </c>
      <c r="B468" s="215" t="str">
        <f t="shared" si="24"/>
        <v>3000M--</v>
      </c>
      <c r="C468" s="316"/>
      <c r="D468" s="316"/>
      <c r="E468" s="317"/>
      <c r="F468" s="318"/>
      <c r="G468" s="319"/>
      <c r="H468" s="320" t="s">
        <v>576</v>
      </c>
      <c r="I468" s="321"/>
      <c r="J468" s="322"/>
      <c r="K468" s="322"/>
      <c r="L468" s="323"/>
    </row>
    <row r="469" spans="1:12" ht="25.5" customHeight="1" x14ac:dyDescent="0.25">
      <c r="A469" s="82">
        <v>457</v>
      </c>
      <c r="B469" s="215" t="str">
        <f t="shared" si="24"/>
        <v>3000M--</v>
      </c>
      <c r="C469" s="316"/>
      <c r="D469" s="316"/>
      <c r="E469" s="317"/>
      <c r="F469" s="318"/>
      <c r="G469" s="319"/>
      <c r="H469" s="320" t="s">
        <v>576</v>
      </c>
      <c r="I469" s="321"/>
      <c r="J469" s="322"/>
      <c r="K469" s="322"/>
      <c r="L469" s="323"/>
    </row>
    <row r="470" spans="1:12" ht="25.5" customHeight="1" x14ac:dyDescent="0.25">
      <c r="A470" s="82">
        <v>458</v>
      </c>
      <c r="B470" s="215" t="str">
        <f t="shared" si="24"/>
        <v>3000M--</v>
      </c>
      <c r="C470" s="316"/>
      <c r="D470" s="316"/>
      <c r="E470" s="317"/>
      <c r="F470" s="318"/>
      <c r="G470" s="319"/>
      <c r="H470" s="320" t="s">
        <v>576</v>
      </c>
      <c r="I470" s="321"/>
      <c r="J470" s="322"/>
      <c r="K470" s="322"/>
      <c r="L470" s="323"/>
    </row>
    <row r="471" spans="1:12" ht="25.5" customHeight="1" x14ac:dyDescent="0.25">
      <c r="A471" s="82">
        <v>459</v>
      </c>
      <c r="B471" s="215" t="str">
        <f t="shared" si="24"/>
        <v>3000M--</v>
      </c>
      <c r="C471" s="316"/>
      <c r="D471" s="316"/>
      <c r="E471" s="317"/>
      <c r="F471" s="318"/>
      <c r="G471" s="319"/>
      <c r="H471" s="320" t="s">
        <v>576</v>
      </c>
      <c r="I471" s="321"/>
      <c r="J471" s="322"/>
      <c r="K471" s="322"/>
      <c r="L471" s="323"/>
    </row>
    <row r="472" spans="1:12" ht="25.5" customHeight="1" x14ac:dyDescent="0.25">
      <c r="A472" s="82">
        <v>460</v>
      </c>
      <c r="B472" s="215" t="str">
        <f t="shared" si="24"/>
        <v>3000M--</v>
      </c>
      <c r="C472" s="316"/>
      <c r="D472" s="316"/>
      <c r="E472" s="317"/>
      <c r="F472" s="318"/>
      <c r="G472" s="319"/>
      <c r="H472" s="320" t="s">
        <v>576</v>
      </c>
      <c r="I472" s="321"/>
      <c r="J472" s="322"/>
      <c r="K472" s="322"/>
      <c r="L472" s="323"/>
    </row>
    <row r="473" spans="1:12" ht="25.5" customHeight="1" x14ac:dyDescent="0.25">
      <c r="A473" s="82">
        <v>461</v>
      </c>
      <c r="B473" s="215" t="str">
        <f t="shared" si="24"/>
        <v>3000M--</v>
      </c>
      <c r="C473" s="316"/>
      <c r="D473" s="316"/>
      <c r="E473" s="317"/>
      <c r="F473" s="318"/>
      <c r="G473" s="319"/>
      <c r="H473" s="320" t="s">
        <v>576</v>
      </c>
      <c r="I473" s="321"/>
      <c r="J473" s="322"/>
      <c r="K473" s="322"/>
      <c r="L473" s="323"/>
    </row>
    <row r="474" spans="1:12" ht="25.5" customHeight="1" x14ac:dyDescent="0.25">
      <c r="A474" s="82">
        <v>462</v>
      </c>
      <c r="B474" s="215" t="str">
        <f t="shared" si="24"/>
        <v>3000M--</v>
      </c>
      <c r="C474" s="316"/>
      <c r="D474" s="316"/>
      <c r="E474" s="317"/>
      <c r="F474" s="318"/>
      <c r="G474" s="319"/>
      <c r="H474" s="320" t="s">
        <v>576</v>
      </c>
      <c r="I474" s="321"/>
      <c r="J474" s="322"/>
      <c r="K474" s="322"/>
      <c r="L474" s="323"/>
    </row>
    <row r="475" spans="1:12" ht="25.5" customHeight="1" x14ac:dyDescent="0.25">
      <c r="A475" s="82">
        <v>463</v>
      </c>
      <c r="B475" s="215" t="str">
        <f t="shared" si="24"/>
        <v>3000M--</v>
      </c>
      <c r="C475" s="316"/>
      <c r="D475" s="316"/>
      <c r="E475" s="317"/>
      <c r="F475" s="318"/>
      <c r="G475" s="319"/>
      <c r="H475" s="320" t="s">
        <v>576</v>
      </c>
      <c r="I475" s="321"/>
      <c r="J475" s="322"/>
      <c r="K475" s="322"/>
      <c r="L475" s="323"/>
    </row>
    <row r="476" spans="1:12" ht="25.5" customHeight="1" x14ac:dyDescent="0.25">
      <c r="A476" s="82">
        <v>464</v>
      </c>
      <c r="B476" s="215" t="str">
        <f t="shared" si="24"/>
        <v>3000M--</v>
      </c>
      <c r="C476" s="316"/>
      <c r="D476" s="316"/>
      <c r="E476" s="317"/>
      <c r="F476" s="318"/>
      <c r="G476" s="319"/>
      <c r="H476" s="320" t="s">
        <v>576</v>
      </c>
      <c r="I476" s="321"/>
      <c r="J476" s="322"/>
      <c r="K476" s="322"/>
      <c r="L476" s="323"/>
    </row>
  </sheetData>
  <autoFilter ref="A3:L476"/>
  <sortState ref="C246:F251">
    <sortCondition ref="C246"/>
  </sortState>
  <mergeCells count="3">
    <mergeCell ref="A1:L1"/>
    <mergeCell ref="A2:F2"/>
    <mergeCell ref="I2:L2"/>
  </mergeCells>
  <phoneticPr fontId="0" type="noConversion"/>
  <conditionalFormatting sqref="E253:E1157 E35:E64 E66:E95 E97:E126 E128:E157 E190:E219 E4:E33 E159:E188 E221:E251">
    <cfRule type="cellIs" dxfId="37" priority="2" stopIfTrue="1" operator="between">
      <formula>35065</formula>
      <formula>36160</formula>
    </cfRule>
  </conditionalFormatting>
  <conditionalFormatting sqref="G1:G1048576">
    <cfRule type="containsText" dxfId="36" priority="1" stopIfTrue="1" operator="containsText" text="FERDİ">
      <formula>NOT(ISERROR(SEARCH("FERDİ",G1)))</formula>
    </cfRule>
  </conditionalFormatting>
  <printOptions horizontalCentered="1"/>
  <pageMargins left="0.23622047244094491" right="0.23622047244094491" top="0.62992125984251968" bottom="0.23622047244094491" header="0.35433070866141736" footer="0.15748031496062992"/>
  <pageSetup paperSize="9" scale="59" fitToHeight="0" orientation="portrait" horizontalDpi="300" verticalDpi="300" r:id="rId1"/>
  <headerFooter alignWithMargins="0"/>
  <rowBreaks count="10" manualBreakCount="10">
    <brk id="50" max="11" man="1"/>
    <brk id="128" max="11" man="1"/>
    <brk id="165" max="11" man="1"/>
    <brk id="189" max="11" man="1"/>
    <brk id="225" max="11" man="1"/>
    <brk id="239" max="11" man="1"/>
    <brk id="259" max="11" man="1"/>
    <brk id="314" max="11" man="1"/>
    <brk id="344" max="11" man="1"/>
    <brk id="432" max="11" man="1"/>
  </rowBreaks>
  <ignoredErrors>
    <ignoredError sqref="I2"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00B050"/>
  </sheetPr>
  <dimension ref="A1:U47"/>
  <sheetViews>
    <sheetView view="pageBreakPreview" topLeftCell="A25" zoomScale="90" zoomScaleSheetLayoutView="90" workbookViewId="0">
      <selection activeCell="R15" sqref="R15"/>
    </sheetView>
  </sheetViews>
  <sheetFormatPr defaultRowHeight="12.75" x14ac:dyDescent="0.2"/>
  <cols>
    <col min="1" max="1" width="4.85546875" style="28" customWidth="1"/>
    <col min="2" max="2" width="7.7109375" style="28" bestFit="1" customWidth="1"/>
    <col min="3" max="3" width="14.42578125" style="21" customWidth="1"/>
    <col min="4" max="4" width="19.28515625" style="54" customWidth="1"/>
    <col min="5" max="5" width="25.42578125" style="54" customWidth="1"/>
    <col min="6" max="6" width="9.28515625" style="21" customWidth="1"/>
    <col min="7" max="7" width="7.5703125" style="29" customWidth="1"/>
    <col min="8" max="8" width="2.140625" style="21" customWidth="1"/>
    <col min="9" max="9" width="7" style="28" customWidth="1"/>
    <col min="10" max="10" width="14.42578125" style="28" hidden="1" customWidth="1"/>
    <col min="11" max="11" width="6.5703125" style="28" customWidth="1"/>
    <col min="12" max="12" width="15.85546875" style="30" customWidth="1"/>
    <col min="13" max="13" width="14.7109375" style="58" bestFit="1" customWidth="1"/>
    <col min="14" max="14" width="23.42578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x14ac:dyDescent="0.2">
      <c r="A1" s="960" t="str">
        <f>('YARIŞMA BİLGİLERİ'!A2)</f>
        <v>Atletizm Federasyonu                                                                                                                                                                                                                                                               İzmir Atletizm İl Temsilciliği</v>
      </c>
      <c r="B1" s="960"/>
      <c r="C1" s="960"/>
      <c r="D1" s="960"/>
      <c r="E1" s="960"/>
      <c r="F1" s="960"/>
      <c r="G1" s="960"/>
      <c r="H1" s="960"/>
      <c r="I1" s="960"/>
      <c r="J1" s="960"/>
      <c r="K1" s="960"/>
      <c r="L1" s="960"/>
      <c r="M1" s="960"/>
      <c r="N1" s="960"/>
      <c r="O1" s="960"/>
      <c r="P1" s="960"/>
      <c r="T1" s="328"/>
      <c r="U1" s="326"/>
    </row>
    <row r="2" spans="1:21" s="10" customFormat="1" ht="24.75" customHeight="1" x14ac:dyDescent="0.2">
      <c r="A2" s="961" t="str">
        <f>'YARIŞMA BİLGİLERİ'!F19</f>
        <v>Kulüpler Arası Atletizm Süper lig 1. Kademe Yarışmaları</v>
      </c>
      <c r="B2" s="961"/>
      <c r="C2" s="961"/>
      <c r="D2" s="961"/>
      <c r="E2" s="961"/>
      <c r="F2" s="961"/>
      <c r="G2" s="961"/>
      <c r="H2" s="961"/>
      <c r="I2" s="961"/>
      <c r="J2" s="961"/>
      <c r="K2" s="961"/>
      <c r="L2" s="961"/>
      <c r="M2" s="961"/>
      <c r="N2" s="961"/>
      <c r="O2" s="961"/>
      <c r="P2" s="961"/>
      <c r="T2" s="328"/>
      <c r="U2" s="326"/>
    </row>
    <row r="3" spans="1:21" s="12" customFormat="1" ht="21.75" customHeight="1" x14ac:dyDescent="0.2">
      <c r="A3" s="953" t="s">
        <v>115</v>
      </c>
      <c r="B3" s="953"/>
      <c r="C3" s="953"/>
      <c r="D3" s="958" t="str">
        <f>'YARIŞMA PROGRAMI'!B27</f>
        <v>400 Metre Engelli</v>
      </c>
      <c r="E3" s="958"/>
      <c r="F3" s="947"/>
      <c r="G3" s="947"/>
      <c r="H3" s="947"/>
      <c r="I3" s="947"/>
      <c r="J3" s="947"/>
      <c r="K3" s="947"/>
      <c r="L3" s="953" t="s">
        <v>661</v>
      </c>
      <c r="M3" s="953"/>
      <c r="N3" s="941" t="str">
        <f>VLOOKUP(D3,Rekorlar!A2:G43,7,0)</f>
        <v>Tuncay ÖRS 50.13</v>
      </c>
      <c r="O3" s="941"/>
      <c r="P3" s="941"/>
      <c r="T3" s="328"/>
      <c r="U3" s="326"/>
    </row>
    <row r="4" spans="1:21" s="12" customFormat="1" ht="17.25" customHeight="1" x14ac:dyDescent="0.2">
      <c r="A4" s="940" t="s">
        <v>105</v>
      </c>
      <c r="B4" s="940"/>
      <c r="C4" s="940"/>
      <c r="D4" s="957" t="str">
        <f>'YARIŞMA BİLGİLERİ'!F21</f>
        <v>Erkekler</v>
      </c>
      <c r="E4" s="957"/>
      <c r="F4" s="1079" t="str">
        <f>'YARIŞMA PROGRAMI'!D27</f>
        <v>Engel Yüksekliği 91.4 cm.</v>
      </c>
      <c r="G4" s="1079"/>
      <c r="H4" s="1079"/>
      <c r="I4" s="1079"/>
      <c r="J4" s="1079"/>
      <c r="K4" s="1079"/>
      <c r="L4" s="604"/>
      <c r="M4" s="423" t="s">
        <v>113</v>
      </c>
      <c r="N4" s="931" t="str">
        <f>VLOOKUP(D3,'YARIŞMA PROGRAMI'!B7:C29,2,0)</f>
        <v>04 Haziran 2014 15.50</v>
      </c>
      <c r="O4" s="931"/>
      <c r="P4" s="931"/>
      <c r="T4" s="328"/>
      <c r="U4" s="326"/>
    </row>
    <row r="5" spans="1:21" s="10" customFormat="1" ht="19.5" customHeight="1" x14ac:dyDescent="0.2">
      <c r="A5" s="13"/>
      <c r="B5" s="13"/>
      <c r="C5" s="14"/>
      <c r="D5" s="15"/>
      <c r="E5" s="16"/>
      <c r="F5" s="16"/>
      <c r="G5" s="16"/>
      <c r="H5" s="16"/>
      <c r="I5" s="13"/>
      <c r="J5" s="13"/>
      <c r="K5" s="13"/>
      <c r="L5" s="17"/>
      <c r="M5" s="18"/>
      <c r="N5" s="942">
        <f ca="1">NOW()</f>
        <v>41878.554401851849</v>
      </c>
      <c r="O5" s="942"/>
      <c r="P5" s="942"/>
      <c r="T5" s="328"/>
      <c r="U5" s="326"/>
    </row>
    <row r="6" spans="1:21" s="19" customFormat="1" ht="24.95" customHeight="1" x14ac:dyDescent="0.2">
      <c r="A6" s="962" t="s">
        <v>11</v>
      </c>
      <c r="B6" s="963" t="s">
        <v>100</v>
      </c>
      <c r="C6" s="968" t="s">
        <v>1097</v>
      </c>
      <c r="D6" s="969" t="s">
        <v>13</v>
      </c>
      <c r="E6" s="969" t="s">
        <v>938</v>
      </c>
      <c r="F6" s="969" t="s">
        <v>14</v>
      </c>
      <c r="G6" s="965" t="s">
        <v>301</v>
      </c>
      <c r="H6" s="636"/>
      <c r="I6" s="637" t="s">
        <v>15</v>
      </c>
      <c r="J6" s="638"/>
      <c r="K6" s="638"/>
      <c r="L6" s="638"/>
      <c r="M6" s="354" t="s">
        <v>654</v>
      </c>
      <c r="N6" s="355"/>
      <c r="O6" s="638"/>
      <c r="P6" s="639"/>
      <c r="T6" s="329"/>
      <c r="U6" s="327"/>
    </row>
    <row r="7" spans="1:21" ht="26.25" customHeight="1" x14ac:dyDescent="0.2">
      <c r="A7" s="962"/>
      <c r="B7" s="964"/>
      <c r="C7" s="968"/>
      <c r="D7" s="969"/>
      <c r="E7" s="969"/>
      <c r="F7" s="969"/>
      <c r="G7" s="966"/>
      <c r="H7" s="640"/>
      <c r="I7" s="198" t="s">
        <v>11</v>
      </c>
      <c r="J7" s="198" t="s">
        <v>101</v>
      </c>
      <c r="K7" s="198" t="s">
        <v>100</v>
      </c>
      <c r="L7" s="199" t="s">
        <v>12</v>
      </c>
      <c r="M7" s="200" t="s">
        <v>13</v>
      </c>
      <c r="N7" s="200" t="s">
        <v>938</v>
      </c>
      <c r="O7" s="198" t="s">
        <v>14</v>
      </c>
      <c r="P7" s="198" t="s">
        <v>27</v>
      </c>
    </row>
    <row r="8" spans="1:21" s="19" customFormat="1" ht="57" customHeight="1" x14ac:dyDescent="0.2">
      <c r="A8" s="657">
        <v>1</v>
      </c>
      <c r="B8" s="657">
        <v>404</v>
      </c>
      <c r="C8" s="658">
        <v>31882</v>
      </c>
      <c r="D8" s="659" t="s">
        <v>986</v>
      </c>
      <c r="E8" s="660" t="s">
        <v>981</v>
      </c>
      <c r="F8" s="661">
        <v>5357</v>
      </c>
      <c r="G8" s="662">
        <v>8</v>
      </c>
      <c r="H8" s="663"/>
      <c r="I8" s="657">
        <v>1</v>
      </c>
      <c r="J8" s="664" t="s">
        <v>1162</v>
      </c>
      <c r="K8" s="665">
        <f>IFERROR(VLOOKUP($J8,'KAYIT LİSTESİ'!$B$4:$H$1024,3,0)," ")</f>
        <v>516</v>
      </c>
      <c r="L8" s="658">
        <f>IF(ISERROR(VLOOKUP(J8,'KAYIT LİSTESİ'!$B$4:$H$1024,4,0)),"",(VLOOKUP(J8,'KAYIT LİSTESİ'!$B$4:$H$1024,4,0)))</f>
        <v>35065</v>
      </c>
      <c r="M8" s="666" t="str">
        <f>IF(ISERROR(VLOOKUP(J8,'KAYIT LİSTESİ'!$B$4:$H$1024,5,0)),"",(VLOOKUP(J8,'KAYIT LİSTESİ'!$B$4:$H$1024,5,0)))</f>
        <v>HALİM AYSUN</v>
      </c>
      <c r="N8" s="666" t="str">
        <f>IF(ISERROR(VLOOKUP(J8,'KAYIT LİSTESİ'!$B$4:$H$1024,6,0)),"",(VLOOKUP(J8,'KAYIT LİSTESİ'!$B$4:$H$1024,6,0)))</f>
        <v>KOCAELİ-DARICA BELEDİYE EĞİTİM SPOR KULÜBÜ</v>
      </c>
      <c r="O8" s="661">
        <v>5763</v>
      </c>
      <c r="P8" s="665">
        <v>6</v>
      </c>
      <c r="T8" s="329"/>
      <c r="U8" s="327"/>
    </row>
    <row r="9" spans="1:21" s="19" customFormat="1" ht="57" customHeight="1" x14ac:dyDescent="0.2">
      <c r="A9" s="657">
        <v>2</v>
      </c>
      <c r="B9" s="657">
        <v>385</v>
      </c>
      <c r="C9" s="658">
        <v>33470</v>
      </c>
      <c r="D9" s="659" t="s">
        <v>961</v>
      </c>
      <c r="E9" s="660" t="s">
        <v>955</v>
      </c>
      <c r="F9" s="661">
        <v>5372</v>
      </c>
      <c r="G9" s="662">
        <v>7</v>
      </c>
      <c r="H9" s="663"/>
      <c r="I9" s="657">
        <v>2</v>
      </c>
      <c r="J9" s="664" t="s">
        <v>1163</v>
      </c>
      <c r="K9" s="665">
        <f>IFERROR(VLOOKUP($J9,'KAYIT LİSTESİ'!$B$4:$H$1024,3,0)," ")</f>
        <v>443</v>
      </c>
      <c r="L9" s="658">
        <f>IF(ISERROR(VLOOKUP(J9,'KAYIT LİSTESİ'!$B$4:$H$1024,4,0)),"",(VLOOKUP(J9,'KAYIT LİSTESİ'!$B$4:$H$1024,4,0)))</f>
        <v>34335</v>
      </c>
      <c r="M9" s="666" t="str">
        <f>IF(ISERROR(VLOOKUP(J9,'KAYIT LİSTESİ'!$B$4:$H$1024,5,0)),"",(VLOOKUP(J9,'KAYIT LİSTESİ'!$B$4:$H$1024,5,0)))</f>
        <v>OSMAN DEMİR</v>
      </c>
      <c r="N9" s="666" t="str">
        <f>IF(ISERROR(VLOOKUP(J9,'KAYIT LİSTESİ'!$B$4:$H$1024,6,0)),"",(VLOOKUP(J9,'KAYIT LİSTESİ'!$B$4:$H$1024,6,0)))</f>
        <v>İZMİR-İZMİR BÜYÜKŞEHİR BELEDİYE SPOR KLUBÜ</v>
      </c>
      <c r="O9" s="661">
        <v>5484</v>
      </c>
      <c r="P9" s="665">
        <v>4</v>
      </c>
      <c r="T9" s="329"/>
      <c r="U9" s="327"/>
    </row>
    <row r="10" spans="1:21" s="19" customFormat="1" ht="57" customHeight="1" x14ac:dyDescent="0.2">
      <c r="A10" s="657">
        <v>3</v>
      </c>
      <c r="B10" s="657">
        <v>427</v>
      </c>
      <c r="C10" s="658">
        <v>31782</v>
      </c>
      <c r="D10" s="659" t="s">
        <v>1085</v>
      </c>
      <c r="E10" s="660" t="s">
        <v>1002</v>
      </c>
      <c r="F10" s="661">
        <v>5459</v>
      </c>
      <c r="G10" s="662">
        <v>6</v>
      </c>
      <c r="H10" s="663"/>
      <c r="I10" s="657">
        <v>3</v>
      </c>
      <c r="J10" s="664" t="s">
        <v>1164</v>
      </c>
      <c r="K10" s="665">
        <f>IFERROR(VLOOKUP($J10,'KAYIT LİSTESİ'!$B$4:$H$1024,3,0)," ")</f>
        <v>427</v>
      </c>
      <c r="L10" s="658">
        <f>IF(ISERROR(VLOOKUP(J10,'KAYIT LİSTESİ'!$B$4:$H$1024,4,0)),"",(VLOOKUP(J10,'KAYIT LİSTESİ'!$B$4:$H$1024,4,0)))</f>
        <v>31782</v>
      </c>
      <c r="M10" s="666" t="str">
        <f>IF(ISERROR(VLOOKUP(J10,'KAYIT LİSTESİ'!$B$4:$H$1024,5,0)),"",(VLOOKUP(J10,'KAYIT LİSTESİ'!$B$4:$H$1024,5,0)))</f>
        <v>FURKAN HASAN CAN</v>
      </c>
      <c r="N10" s="666" t="str">
        <f>IF(ISERROR(VLOOKUP(J10,'KAYIT LİSTESİ'!$B$4:$H$1024,6,0)),"",(VLOOKUP(J10,'KAYIT LİSTESİ'!$B$4:$H$1024,6,0)))</f>
        <v>İSTANBUL-GALATASARAY</v>
      </c>
      <c r="O10" s="661">
        <v>5459</v>
      </c>
      <c r="P10" s="665">
        <v>3</v>
      </c>
      <c r="T10" s="329"/>
      <c r="U10" s="327"/>
    </row>
    <row r="11" spans="1:21" s="19" customFormat="1" ht="57" customHeight="1" x14ac:dyDescent="0.2">
      <c r="A11" s="657">
        <v>4</v>
      </c>
      <c r="B11" s="657">
        <v>443</v>
      </c>
      <c r="C11" s="658">
        <v>34335</v>
      </c>
      <c r="D11" s="659" t="s">
        <v>1010</v>
      </c>
      <c r="E11" s="660" t="s">
        <v>1004</v>
      </c>
      <c r="F11" s="661">
        <v>5484</v>
      </c>
      <c r="G11" s="662">
        <v>5</v>
      </c>
      <c r="H11" s="663"/>
      <c r="I11" s="657">
        <v>4</v>
      </c>
      <c r="J11" s="664" t="s">
        <v>1165</v>
      </c>
      <c r="K11" s="665">
        <f>IFERROR(VLOOKUP($J11,'KAYIT LİSTESİ'!$B$4:$H$1024,3,0)," ")</f>
        <v>385</v>
      </c>
      <c r="L11" s="658">
        <f>IF(ISERROR(VLOOKUP(J11,'KAYIT LİSTESİ'!$B$4:$H$1024,4,0)),"",(VLOOKUP(J11,'KAYIT LİSTESİ'!$B$4:$H$1024,4,0)))</f>
        <v>33470</v>
      </c>
      <c r="M11" s="666" t="str">
        <f>IF(ISERROR(VLOOKUP(J11,'KAYIT LİSTESİ'!$B$4:$H$1024,5,0)),"",(VLOOKUP(J11,'KAYIT LİSTESİ'!$B$4:$H$1024,5,0)))</f>
        <v>MEHMET GÜZEL</v>
      </c>
      <c r="N11" s="666" t="str">
        <f>IF(ISERROR(VLOOKUP(J11,'KAYIT LİSTESİ'!$B$4:$H$1024,6,0)),"",(VLOOKUP(J11,'KAYIT LİSTESİ'!$B$4:$H$1024,6,0)))</f>
        <v>İSTANBUL-ENKA SPOR KULÜBÜ</v>
      </c>
      <c r="O11" s="661">
        <v>5372</v>
      </c>
      <c r="P11" s="665">
        <v>2</v>
      </c>
      <c r="T11" s="329"/>
      <c r="U11" s="327"/>
    </row>
    <row r="12" spans="1:21" s="19" customFormat="1" ht="57" customHeight="1" x14ac:dyDescent="0.2">
      <c r="A12" s="657">
        <v>5</v>
      </c>
      <c r="B12" s="657">
        <v>454</v>
      </c>
      <c r="C12" s="658">
        <v>35739</v>
      </c>
      <c r="D12" s="659" t="s">
        <v>1020</v>
      </c>
      <c r="E12" s="660" t="s">
        <v>1115</v>
      </c>
      <c r="F12" s="661">
        <v>5681</v>
      </c>
      <c r="G12" s="662">
        <v>4</v>
      </c>
      <c r="H12" s="663"/>
      <c r="I12" s="657">
        <v>5</v>
      </c>
      <c r="J12" s="664" t="s">
        <v>1166</v>
      </c>
      <c r="K12" s="665">
        <f>IFERROR(VLOOKUP($J12,'KAYIT LİSTESİ'!$B$4:$H$1024,3,0)," ")</f>
        <v>404</v>
      </c>
      <c r="L12" s="658">
        <f>IF(ISERROR(VLOOKUP(J12,'KAYIT LİSTESİ'!$B$4:$H$1024,4,0)),"",(VLOOKUP(J12,'KAYIT LİSTESİ'!$B$4:$H$1024,4,0)))</f>
        <v>31882</v>
      </c>
      <c r="M12" s="666" t="str">
        <f>IF(ISERROR(VLOOKUP(J12,'KAYIT LİSTESİ'!$B$4:$H$1024,5,0)),"",(VLOOKUP(J12,'KAYIT LİSTESİ'!$B$4:$H$1024,5,0)))</f>
        <v>YASMANİ COPELLO ESCOBAR</v>
      </c>
      <c r="N12" s="666" t="str">
        <f>IF(ISERROR(VLOOKUP(J12,'KAYIT LİSTESİ'!$B$4:$H$1024,6,0)),"",(VLOOKUP(J12,'KAYIT LİSTESİ'!$B$4:$H$1024,6,0)))</f>
        <v>İSTANBUL-FENERBAHÇE</v>
      </c>
      <c r="O12" s="661">
        <v>5357</v>
      </c>
      <c r="P12" s="665">
        <v>1</v>
      </c>
      <c r="T12" s="329"/>
      <c r="U12" s="327"/>
    </row>
    <row r="13" spans="1:21" s="19" customFormat="1" ht="57" customHeight="1" x14ac:dyDescent="0.2">
      <c r="A13" s="657">
        <v>6</v>
      </c>
      <c r="B13" s="657">
        <v>516</v>
      </c>
      <c r="C13" s="658">
        <v>35065</v>
      </c>
      <c r="D13" s="659" t="s">
        <v>1106</v>
      </c>
      <c r="E13" s="660" t="s">
        <v>1099</v>
      </c>
      <c r="F13" s="661">
        <v>5763</v>
      </c>
      <c r="G13" s="662">
        <v>3</v>
      </c>
      <c r="H13" s="663"/>
      <c r="I13" s="657">
        <v>6</v>
      </c>
      <c r="J13" s="664" t="s">
        <v>1167</v>
      </c>
      <c r="K13" s="665">
        <f>IFERROR(VLOOKUP($J13,'KAYIT LİSTESİ'!$B$4:$H$1024,3,0)," ")</f>
        <v>454</v>
      </c>
      <c r="L13" s="658">
        <f>IF(ISERROR(VLOOKUP(J13,'KAYIT LİSTESİ'!$B$4:$H$1024,4,0)),"",(VLOOKUP(J13,'KAYIT LİSTESİ'!$B$4:$H$1024,4,0)))</f>
        <v>35739</v>
      </c>
      <c r="M13" s="666" t="str">
        <f>IF(ISERROR(VLOOKUP(J13,'KAYIT LİSTESİ'!$B$4:$H$1024,5,0)),"",(VLOOKUP(J13,'KAYIT LİSTESİ'!$B$4:$H$1024,5,0)))</f>
        <v>MUSTAFA YILMAZ</v>
      </c>
      <c r="N13" s="666" t="str">
        <f>IF(ISERROR(VLOOKUP(J13,'KAYIT LİSTESİ'!$B$4:$H$1024,6,0)),"",(VLOOKUP(J13,'KAYIT LİSTESİ'!$B$4:$H$1024,6,0)))</f>
        <v>KOCAELİ BÜYÜKŞEHİR BELEDİYE KAĞITSPOR KULÜBÜ</v>
      </c>
      <c r="O13" s="661">
        <v>5681</v>
      </c>
      <c r="P13" s="665">
        <v>5</v>
      </c>
      <c r="T13" s="329"/>
      <c r="U13" s="327"/>
    </row>
    <row r="14" spans="1:21" s="19" customFormat="1" ht="57" customHeight="1" x14ac:dyDescent="0.2">
      <c r="A14" s="657">
        <v>7</v>
      </c>
      <c r="B14" s="657">
        <v>494</v>
      </c>
      <c r="C14" s="658">
        <v>34472</v>
      </c>
      <c r="D14" s="659" t="s">
        <v>1124</v>
      </c>
      <c r="E14" s="660" t="s">
        <v>1118</v>
      </c>
      <c r="F14" s="661">
        <v>5881</v>
      </c>
      <c r="G14" s="662">
        <v>2</v>
      </c>
      <c r="H14" s="663"/>
      <c r="I14" s="657">
        <v>7</v>
      </c>
      <c r="J14" s="664" t="s">
        <v>1168</v>
      </c>
      <c r="K14" s="665">
        <f>IFERROR(VLOOKUP($J14,'KAYIT LİSTESİ'!$B$4:$H$1024,3,0)," ")</f>
        <v>494</v>
      </c>
      <c r="L14" s="658">
        <f>IF(ISERROR(VLOOKUP(J14,'KAYIT LİSTESİ'!$B$4:$H$1024,4,0)),"",(VLOOKUP(J14,'KAYIT LİSTESİ'!$B$4:$H$1024,4,0)))</f>
        <v>34472</v>
      </c>
      <c r="M14" s="666" t="str">
        <f>IF(ISERROR(VLOOKUP(J14,'KAYIT LİSTESİ'!$B$4:$H$1024,5,0)),"",(VLOOKUP(J14,'KAYIT LİSTESİ'!$B$4:$H$1024,5,0)))</f>
        <v>ALİ İHSAN SÖNMEZ</v>
      </c>
      <c r="N14" s="666" t="str">
        <f>IF(ISERROR(VLOOKUP(J14,'KAYIT LİSTESİ'!$B$4:$H$1024,6,0)),"",(VLOOKUP(J14,'KAYIT LİSTESİ'!$B$4:$H$1024,6,0)))</f>
        <v>ANKARA-EGO SPOR</v>
      </c>
      <c r="O14" s="661">
        <v>5881</v>
      </c>
      <c r="P14" s="665">
        <v>7</v>
      </c>
      <c r="T14" s="329"/>
      <c r="U14" s="327"/>
    </row>
    <row r="15" spans="1:21" s="19" customFormat="1" ht="57" customHeight="1" x14ac:dyDescent="0.2">
      <c r="A15" s="657">
        <v>8</v>
      </c>
      <c r="B15" s="657">
        <v>485</v>
      </c>
      <c r="C15" s="658">
        <v>34993</v>
      </c>
      <c r="D15" s="659" t="s">
        <v>1198</v>
      </c>
      <c r="E15" s="660" t="s">
        <v>1033</v>
      </c>
      <c r="F15" s="670">
        <v>10063</v>
      </c>
      <c r="G15" s="662">
        <v>1</v>
      </c>
      <c r="H15" s="663"/>
      <c r="I15" s="657">
        <v>8</v>
      </c>
      <c r="J15" s="664" t="s">
        <v>1169</v>
      </c>
      <c r="K15" s="665">
        <f>IFERROR(VLOOKUP($J15,'KAYIT LİSTESİ'!$B$4:$H$1024,3,0)," ")</f>
        <v>485</v>
      </c>
      <c r="L15" s="658">
        <f>IF(ISERROR(VLOOKUP(J15,'KAYIT LİSTESİ'!$B$4:$H$1024,4,0)),"",(VLOOKUP(J15,'KAYIT LİSTESİ'!$B$4:$H$1024,4,0)))</f>
        <v>34993</v>
      </c>
      <c r="M15" s="666" t="str">
        <f>IF(ISERROR(VLOOKUP(J15,'KAYIT LİSTESİ'!$B$4:$H$1024,5,0)),"",(VLOOKUP(J15,'KAYIT LİSTESİ'!$B$4:$H$1024,5,0)))</f>
        <v>MURAT ÖZDEMİR</v>
      </c>
      <c r="N15" s="666" t="str">
        <f>IF(ISERROR(VLOOKUP(J15,'KAYIT LİSTESİ'!$B$4:$H$1024,6,0)),"",(VLOOKUP(J15,'KAYIT LİSTESİ'!$B$4:$H$1024,6,0)))</f>
        <v>MERSİN-MESKİSPOR</v>
      </c>
      <c r="O15" s="670">
        <v>10063</v>
      </c>
      <c r="P15" s="665">
        <v>8</v>
      </c>
      <c r="T15" s="329"/>
      <c r="U15" s="327"/>
    </row>
    <row r="16" spans="1:21" s="19" customFormat="1" ht="57" customHeight="1" x14ac:dyDescent="0.2">
      <c r="A16" s="23"/>
      <c r="B16" s="23"/>
      <c r="C16" s="26"/>
      <c r="D16" s="357"/>
      <c r="E16" s="358"/>
      <c r="F16" s="27"/>
      <c r="G16" s="360"/>
      <c r="H16" s="22"/>
      <c r="I16" s="350" t="s">
        <v>16</v>
      </c>
      <c r="J16" s="351"/>
      <c r="K16" s="351"/>
      <c r="L16" s="351"/>
      <c r="M16" s="354" t="s">
        <v>654</v>
      </c>
      <c r="N16" s="355"/>
      <c r="O16" s="351"/>
      <c r="P16" s="352"/>
      <c r="T16" s="329"/>
      <c r="U16" s="327"/>
    </row>
    <row r="17" spans="1:21" s="19" customFormat="1" ht="57" customHeight="1" x14ac:dyDescent="0.2">
      <c r="A17" s="23"/>
      <c r="B17" s="23"/>
      <c r="C17" s="26"/>
      <c r="D17" s="357"/>
      <c r="E17" s="358"/>
      <c r="F17" s="27"/>
      <c r="G17" s="360"/>
      <c r="H17" s="22"/>
      <c r="I17" s="198" t="s">
        <v>11</v>
      </c>
      <c r="J17" s="198" t="s">
        <v>101</v>
      </c>
      <c r="K17" s="198" t="s">
        <v>100</v>
      </c>
      <c r="L17" s="199" t="s">
        <v>12</v>
      </c>
      <c r="M17" s="200" t="s">
        <v>13</v>
      </c>
      <c r="N17" s="200" t="s">
        <v>938</v>
      </c>
      <c r="O17" s="198" t="s">
        <v>14</v>
      </c>
      <c r="P17" s="198" t="s">
        <v>27</v>
      </c>
      <c r="T17" s="329"/>
      <c r="U17" s="327"/>
    </row>
    <row r="18" spans="1:21" s="19" customFormat="1" ht="57" customHeight="1" x14ac:dyDescent="0.2">
      <c r="A18" s="23"/>
      <c r="B18" s="23"/>
      <c r="C18" s="26"/>
      <c r="D18" s="357"/>
      <c r="E18" s="358"/>
      <c r="F18" s="27"/>
      <c r="G18" s="360"/>
      <c r="H18" s="22"/>
      <c r="I18" s="23">
        <v>1</v>
      </c>
      <c r="J18" s="24" t="s">
        <v>1170</v>
      </c>
      <c r="K18" s="25" t="str">
        <f>IFERROR(VLOOKUP($J18,'KAYIT LİSTESİ'!$B$4:$H$1024,3,0)," ")</f>
        <v xml:space="preserve"> </v>
      </c>
      <c r="L18" s="26" t="str">
        <f>IF(ISERROR(VLOOKUP(J18,'KAYIT LİSTESİ'!$B$4:$H$1024,4,0)),"",(VLOOKUP(J18,'KAYIT LİSTESİ'!$B$4:$H$1024,4,0)))</f>
        <v/>
      </c>
      <c r="M18" s="52" t="str">
        <f>IF(ISERROR(VLOOKUP(J18,'KAYIT LİSTESİ'!$B$4:$H$1024,5,0)),"",(VLOOKUP(J18,'KAYIT LİSTESİ'!$B$4:$H$1024,5,0)))</f>
        <v/>
      </c>
      <c r="N18" s="52" t="str">
        <f>IF(ISERROR(VLOOKUP(J18,'KAYIT LİSTESİ'!$B$4:$H$1024,6,0)),"",(VLOOKUP(J18,'KAYIT LİSTESİ'!$B$4:$H$1024,6,0)))</f>
        <v/>
      </c>
      <c r="O18" s="27"/>
      <c r="P18" s="25"/>
      <c r="T18" s="329"/>
      <c r="U18" s="327"/>
    </row>
    <row r="19" spans="1:21" s="19" customFormat="1" ht="57" customHeight="1" x14ac:dyDescent="0.2">
      <c r="A19" s="23"/>
      <c r="B19" s="23"/>
      <c r="C19" s="26"/>
      <c r="D19" s="357"/>
      <c r="E19" s="358"/>
      <c r="F19" s="27"/>
      <c r="G19" s="360"/>
      <c r="H19" s="22"/>
      <c r="I19" s="23">
        <v>2</v>
      </c>
      <c r="J19" s="24" t="s">
        <v>1171</v>
      </c>
      <c r="K19" s="25" t="str">
        <f>IFERROR(VLOOKUP($J19,'KAYIT LİSTESİ'!$B$4:$H$1024,3,0)," ")</f>
        <v xml:space="preserve"> </v>
      </c>
      <c r="L19" s="26" t="str">
        <f>IF(ISERROR(VLOOKUP(J19,'KAYIT LİSTESİ'!$B$4:$H$1024,4,0)),"",(VLOOKUP(J19,'KAYIT LİSTESİ'!$B$4:$H$1024,4,0)))</f>
        <v/>
      </c>
      <c r="M19" s="52" t="str">
        <f>IF(ISERROR(VLOOKUP(J19,'KAYIT LİSTESİ'!$B$4:$H$1024,5,0)),"",(VLOOKUP(J19,'KAYIT LİSTESİ'!$B$4:$H$1024,5,0)))</f>
        <v/>
      </c>
      <c r="N19" s="52" t="str">
        <f>IF(ISERROR(VLOOKUP(J19,'KAYIT LİSTESİ'!$B$4:$H$1024,6,0)),"",(VLOOKUP(J19,'KAYIT LİSTESİ'!$B$4:$H$1024,6,0)))</f>
        <v/>
      </c>
      <c r="O19" s="27"/>
      <c r="P19" s="25"/>
      <c r="T19" s="329"/>
      <c r="U19" s="327"/>
    </row>
    <row r="20" spans="1:21" s="19" customFormat="1" ht="57" customHeight="1" x14ac:dyDescent="0.2">
      <c r="A20" s="23"/>
      <c r="B20" s="23"/>
      <c r="C20" s="26"/>
      <c r="D20" s="357"/>
      <c r="E20" s="358"/>
      <c r="F20" s="27"/>
      <c r="G20" s="360"/>
      <c r="H20" s="22"/>
      <c r="I20" s="23">
        <v>3</v>
      </c>
      <c r="J20" s="24" t="s">
        <v>1172</v>
      </c>
      <c r="K20" s="25" t="str">
        <f>IFERROR(VLOOKUP($J20,'KAYIT LİSTESİ'!$B$4:$H$1024,3,0)," ")</f>
        <v xml:space="preserve"> </v>
      </c>
      <c r="L20" s="26" t="str">
        <f>IF(ISERROR(VLOOKUP(J20,'KAYIT LİSTESİ'!$B$4:$H$1024,4,0)),"",(VLOOKUP(J20,'KAYIT LİSTESİ'!$B$4:$H$1024,4,0)))</f>
        <v/>
      </c>
      <c r="M20" s="52" t="str">
        <f>IF(ISERROR(VLOOKUP(J20,'KAYIT LİSTESİ'!$B$4:$H$1024,5,0)),"",(VLOOKUP(J20,'KAYIT LİSTESİ'!$B$4:$H$1024,5,0)))</f>
        <v/>
      </c>
      <c r="N20" s="52" t="str">
        <f>IF(ISERROR(VLOOKUP(J20,'KAYIT LİSTESİ'!$B$4:$H$1024,6,0)),"",(VLOOKUP(J20,'KAYIT LİSTESİ'!$B$4:$H$1024,6,0)))</f>
        <v/>
      </c>
      <c r="O20" s="27"/>
      <c r="P20" s="25"/>
      <c r="T20" s="329"/>
      <c r="U20" s="327"/>
    </row>
    <row r="21" spans="1:21" s="19" customFormat="1" ht="57" customHeight="1" x14ac:dyDescent="0.2">
      <c r="A21" s="23"/>
      <c r="B21" s="23"/>
      <c r="C21" s="26"/>
      <c r="D21" s="357"/>
      <c r="E21" s="358"/>
      <c r="F21" s="27"/>
      <c r="G21" s="360"/>
      <c r="H21" s="22"/>
      <c r="I21" s="23">
        <v>4</v>
      </c>
      <c r="J21" s="24" t="s">
        <v>1173</v>
      </c>
      <c r="K21" s="25" t="str">
        <f>IFERROR(VLOOKUP($J21,'KAYIT LİSTESİ'!$B$4:$H$1024,3,0)," ")</f>
        <v xml:space="preserve"> </v>
      </c>
      <c r="L21" s="26" t="str">
        <f>IF(ISERROR(VLOOKUP(J21,'KAYIT LİSTESİ'!$B$4:$H$1024,4,0)),"",(VLOOKUP(J21,'KAYIT LİSTESİ'!$B$4:$H$1024,4,0)))</f>
        <v/>
      </c>
      <c r="M21" s="52" t="str">
        <f>IF(ISERROR(VLOOKUP(J21,'KAYIT LİSTESİ'!$B$4:$H$1024,5,0)),"",(VLOOKUP(J21,'KAYIT LİSTESİ'!$B$4:$H$1024,5,0)))</f>
        <v/>
      </c>
      <c r="N21" s="52" t="str">
        <f>IF(ISERROR(VLOOKUP(J21,'KAYIT LİSTESİ'!$B$4:$H$1024,6,0)),"",(VLOOKUP(J21,'KAYIT LİSTESİ'!$B$4:$H$1024,6,0)))</f>
        <v/>
      </c>
      <c r="O21" s="27"/>
      <c r="P21" s="25"/>
      <c r="T21" s="329"/>
      <c r="U21" s="327"/>
    </row>
    <row r="22" spans="1:21" s="19" customFormat="1" ht="57" customHeight="1" x14ac:dyDescent="0.2">
      <c r="A22" s="23"/>
      <c r="B22" s="23"/>
      <c r="C22" s="26"/>
      <c r="D22" s="357"/>
      <c r="E22" s="358"/>
      <c r="F22" s="27"/>
      <c r="G22" s="360"/>
      <c r="H22" s="22"/>
      <c r="I22" s="23">
        <v>5</v>
      </c>
      <c r="J22" s="24" t="s">
        <v>1174</v>
      </c>
      <c r="K22" s="25" t="str">
        <f>IFERROR(VLOOKUP($J22,'KAYIT LİSTESİ'!$B$4:$H$1024,3,0)," ")</f>
        <v xml:space="preserve">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27"/>
      <c r="P22" s="25"/>
      <c r="T22" s="329"/>
      <c r="U22" s="327"/>
    </row>
    <row r="23" spans="1:21" s="19" customFormat="1" ht="57" customHeight="1" x14ac:dyDescent="0.2">
      <c r="A23" s="23"/>
      <c r="B23" s="23"/>
      <c r="C23" s="26"/>
      <c r="D23" s="357"/>
      <c r="E23" s="358"/>
      <c r="F23" s="27"/>
      <c r="G23" s="360"/>
      <c r="H23" s="22"/>
      <c r="I23" s="23">
        <v>6</v>
      </c>
      <c r="J23" s="24" t="s">
        <v>1175</v>
      </c>
      <c r="K23" s="25" t="str">
        <f>IFERROR(VLOOKUP($J23,'KAYIT LİSTESİ'!$B$4:$H$1024,3,0)," ")</f>
        <v xml:space="preserve">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27"/>
      <c r="P23" s="25"/>
      <c r="T23" s="329"/>
      <c r="U23" s="327"/>
    </row>
    <row r="24" spans="1:21" s="19" customFormat="1" ht="57" customHeight="1" x14ac:dyDescent="0.2">
      <c r="A24" s="23"/>
      <c r="B24" s="23"/>
      <c r="C24" s="26"/>
      <c r="D24" s="357"/>
      <c r="E24" s="358"/>
      <c r="F24" s="27"/>
      <c r="G24" s="360"/>
      <c r="H24" s="22"/>
      <c r="I24" s="23">
        <v>7</v>
      </c>
      <c r="J24" s="24" t="s">
        <v>1176</v>
      </c>
      <c r="K24" s="25" t="str">
        <f>IFERROR(VLOOKUP($J24,'KAYIT LİSTESİ'!$B$4:$H$1024,3,0)," ")</f>
        <v xml:space="preserve">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27"/>
      <c r="P24" s="25"/>
      <c r="T24" s="329"/>
      <c r="U24" s="327"/>
    </row>
    <row r="25" spans="1:21" s="19" customFormat="1" ht="57" customHeight="1" x14ac:dyDescent="0.2">
      <c r="A25" s="23"/>
      <c r="B25" s="23"/>
      <c r="C25" s="26"/>
      <c r="D25" s="357"/>
      <c r="E25" s="358"/>
      <c r="F25" s="27"/>
      <c r="G25" s="360"/>
      <c r="H25" s="22"/>
      <c r="I25" s="23">
        <v>8</v>
      </c>
      <c r="J25" s="24" t="s">
        <v>1177</v>
      </c>
      <c r="K25" s="25" t="str">
        <f>IFERROR(VLOOKUP($J25,'KAYIT LİSTESİ'!$B$4:$H$1024,3,0)," ")</f>
        <v xml:space="preserve">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27"/>
      <c r="P25" s="25"/>
      <c r="T25" s="329"/>
      <c r="U25" s="327"/>
    </row>
    <row r="26" spans="1:21" s="19" customFormat="1" ht="29.25" hidden="1" customHeight="1" x14ac:dyDescent="0.2">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x14ac:dyDescent="0.2">
      <c r="A27" s="23">
        <v>20</v>
      </c>
      <c r="B27" s="23"/>
      <c r="C27" s="26"/>
      <c r="D27" s="357"/>
      <c r="E27" s="358"/>
      <c r="F27" s="27"/>
      <c r="G27" s="360"/>
      <c r="H27" s="22"/>
      <c r="I27" s="51" t="s">
        <v>11</v>
      </c>
      <c r="J27" s="48" t="s">
        <v>101</v>
      </c>
      <c r="K27" s="48" t="s">
        <v>100</v>
      </c>
      <c r="L27" s="49" t="s">
        <v>12</v>
      </c>
      <c r="M27" s="50" t="s">
        <v>13</v>
      </c>
      <c r="N27" s="123" t="s">
        <v>938</v>
      </c>
      <c r="O27" s="48" t="s">
        <v>14</v>
      </c>
      <c r="P27" s="48" t="s">
        <v>27</v>
      </c>
      <c r="T27" s="329"/>
      <c r="U27" s="327"/>
    </row>
    <row r="28" spans="1:21" s="19" customFormat="1" ht="29.25" hidden="1" customHeight="1" x14ac:dyDescent="0.2">
      <c r="A28" s="23">
        <v>21</v>
      </c>
      <c r="B28" s="23"/>
      <c r="C28" s="26"/>
      <c r="D28" s="357"/>
      <c r="E28" s="358"/>
      <c r="F28" s="27"/>
      <c r="G28" s="360"/>
      <c r="H28" s="22"/>
      <c r="I28" s="23">
        <v>1</v>
      </c>
      <c r="J28" s="24" t="s">
        <v>1178</v>
      </c>
      <c r="K28" s="25" t="str">
        <f>IFERROR(VLOOKUP($J28,'KAYIT LİSTESİ'!$B$4:$H$1024,3,0)," ")</f>
        <v xml:space="preserve">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29.25" hidden="1" customHeight="1" x14ac:dyDescent="0.2">
      <c r="A29" s="23">
        <v>22</v>
      </c>
      <c r="B29" s="23"/>
      <c r="C29" s="26"/>
      <c r="D29" s="357"/>
      <c r="E29" s="358"/>
      <c r="F29" s="27"/>
      <c r="G29" s="360"/>
      <c r="H29" s="22"/>
      <c r="I29" s="23">
        <v>2</v>
      </c>
      <c r="J29" s="24" t="s">
        <v>1179</v>
      </c>
      <c r="K29" s="25" t="str">
        <f>IFERROR(VLOOKUP($J29,'KAYIT LİSTESİ'!$B$4:$H$1024,3,0)," ")</f>
        <v xml:space="preserve">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29.25" hidden="1" customHeight="1" x14ac:dyDescent="0.2">
      <c r="A30" s="23">
        <v>23</v>
      </c>
      <c r="B30" s="23"/>
      <c r="C30" s="26"/>
      <c r="D30" s="357"/>
      <c r="E30" s="358"/>
      <c r="F30" s="27"/>
      <c r="G30" s="360"/>
      <c r="H30" s="22"/>
      <c r="I30" s="23">
        <v>3</v>
      </c>
      <c r="J30" s="24" t="s">
        <v>1180</v>
      </c>
      <c r="K30" s="25" t="str">
        <f>IFERROR(VLOOKUP($J30,'KAYIT LİSTESİ'!$B$4:$H$1024,3,0)," ")</f>
        <v xml:space="preserve">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29.25" hidden="1" customHeight="1" x14ac:dyDescent="0.2">
      <c r="A31" s="23">
        <v>24</v>
      </c>
      <c r="B31" s="23"/>
      <c r="C31" s="26"/>
      <c r="D31" s="357"/>
      <c r="E31" s="358"/>
      <c r="F31" s="27"/>
      <c r="G31" s="360"/>
      <c r="H31" s="22"/>
      <c r="I31" s="23">
        <v>4</v>
      </c>
      <c r="J31" s="24" t="s">
        <v>1181</v>
      </c>
      <c r="K31" s="25" t="str">
        <f>IFERROR(VLOOKUP($J31,'KAYIT LİSTESİ'!$B$4:$H$1024,3,0)," ")</f>
        <v xml:space="preserve">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29.25" hidden="1" customHeight="1" x14ac:dyDescent="0.2">
      <c r="A32" s="23">
        <v>25</v>
      </c>
      <c r="B32" s="23"/>
      <c r="C32" s="26"/>
      <c r="D32" s="357"/>
      <c r="E32" s="358"/>
      <c r="F32" s="27"/>
      <c r="G32" s="360"/>
      <c r="H32" s="22"/>
      <c r="I32" s="23">
        <v>5</v>
      </c>
      <c r="J32" s="24" t="s">
        <v>1182</v>
      </c>
      <c r="K32" s="25" t="str">
        <f>IFERROR(VLOOKUP($J32,'KAYIT LİSTESİ'!$B$4:$H$1024,3,0)," ")</f>
        <v xml:space="preserve">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29.25" hidden="1" customHeight="1" x14ac:dyDescent="0.2">
      <c r="A33" s="23">
        <v>26</v>
      </c>
      <c r="B33" s="23"/>
      <c r="C33" s="26"/>
      <c r="D33" s="357"/>
      <c r="E33" s="358"/>
      <c r="F33" s="27"/>
      <c r="G33" s="360"/>
      <c r="H33" s="22"/>
      <c r="I33" s="23">
        <v>6</v>
      </c>
      <c r="J33" s="24" t="s">
        <v>1183</v>
      </c>
      <c r="K33" s="25" t="str">
        <f>IFERROR(VLOOKUP($J33,'KAYIT LİSTESİ'!$B$4:$H$1024,3,0)," ")</f>
        <v xml:space="preserve">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x14ac:dyDescent="0.2">
      <c r="A34" s="23">
        <v>27</v>
      </c>
      <c r="B34" s="23"/>
      <c r="C34" s="26"/>
      <c r="D34" s="357"/>
      <c r="E34" s="358"/>
      <c r="F34" s="27"/>
      <c r="G34" s="360"/>
      <c r="H34" s="22"/>
      <c r="I34" s="23">
        <v>7</v>
      </c>
      <c r="J34" s="24" t="s">
        <v>1184</v>
      </c>
      <c r="K34" s="25" t="str">
        <f>IFERROR(VLOOKUP($J34,'KAYIT LİSTESİ'!$B$4:$H$1024,3,0)," ")</f>
        <v xml:space="preserve"> </v>
      </c>
      <c r="L34" s="26" t="str">
        <f>IF(ISERROR(VLOOKUP(J34,'KAYIT LİSTESİ'!$B$4:$H$1024,4,0)),"",(VLOOKUP(J34,'KAYIT LİSTESİ'!$B$4:$H$1024,4,0)))</f>
        <v/>
      </c>
      <c r="M34" s="52" t="str">
        <f>IF(ISERROR(VLOOKUP(J34,'KAYIT LİSTESİ'!$B$4:$H$1024,5,0)),"",(VLOOKUP(J34,'KAYIT LİSTESİ'!$B$4:$H$1024,5,0)))</f>
        <v/>
      </c>
      <c r="N34" s="52" t="str">
        <f>IF(ISERROR(VLOOKUP(J34,'KAYIT LİSTESİ'!$B$4:$H$1024,6,0)),"",(VLOOKUP(J34,'KAYIT LİSTESİ'!$B$4:$H$1024,6,0)))</f>
        <v/>
      </c>
      <c r="O34" s="27"/>
      <c r="P34" s="25"/>
      <c r="T34" s="329"/>
      <c r="U34" s="327"/>
    </row>
    <row r="35" spans="1:21" s="19" customFormat="1" ht="29.25" hidden="1" customHeight="1" x14ac:dyDescent="0.2">
      <c r="A35" s="23">
        <v>28</v>
      </c>
      <c r="B35" s="23"/>
      <c r="C35" s="26"/>
      <c r="D35" s="357"/>
      <c r="E35" s="358"/>
      <c r="F35" s="27"/>
      <c r="G35" s="360"/>
      <c r="H35" s="22"/>
      <c r="I35" s="23">
        <v>8</v>
      </c>
      <c r="J35" s="24" t="s">
        <v>1185</v>
      </c>
      <c r="K35" s="25" t="str">
        <f>IFERROR(VLOOKUP($J35,'KAYIT LİSTESİ'!$B$4:$H$1024,3,0)," ")</f>
        <v xml:space="preserve"> </v>
      </c>
      <c r="L35" s="26" t="str">
        <f>IF(ISERROR(VLOOKUP(J35,'KAYIT LİSTESİ'!$B$4:$H$1024,4,0)),"",(VLOOKUP(J35,'KAYIT LİSTESİ'!$B$4:$H$1024,4,0)))</f>
        <v/>
      </c>
      <c r="M35" s="52" t="str">
        <f>IF(ISERROR(VLOOKUP(J35,'KAYIT LİSTESİ'!$B$4:$H$1024,5,0)),"",(VLOOKUP(J35,'KAYIT LİSTESİ'!$B$4:$H$1024,5,0)))</f>
        <v/>
      </c>
      <c r="N35" s="52" t="str">
        <f>IF(ISERROR(VLOOKUP(J35,'KAYIT LİSTESİ'!$B$4:$H$1024,6,0)),"",(VLOOKUP(J35,'KAYIT LİSTESİ'!$B$4:$H$1024,6,0)))</f>
        <v/>
      </c>
      <c r="O35" s="27"/>
      <c r="P35" s="25"/>
      <c r="T35" s="329"/>
      <c r="U35" s="327"/>
    </row>
    <row r="36" spans="1:21" s="19" customFormat="1" ht="29.25" hidden="1" customHeight="1" x14ac:dyDescent="0.2">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x14ac:dyDescent="0.2">
      <c r="A37" s="23">
        <v>30</v>
      </c>
      <c r="B37" s="23"/>
      <c r="C37" s="26"/>
      <c r="D37" s="357"/>
      <c r="E37" s="358"/>
      <c r="F37" s="27"/>
      <c r="G37" s="360"/>
      <c r="H37" s="22"/>
      <c r="I37" s="51" t="s">
        <v>11</v>
      </c>
      <c r="J37" s="48" t="s">
        <v>101</v>
      </c>
      <c r="K37" s="48" t="s">
        <v>100</v>
      </c>
      <c r="L37" s="49" t="s">
        <v>12</v>
      </c>
      <c r="M37" s="50" t="s">
        <v>13</v>
      </c>
      <c r="N37" s="123" t="s">
        <v>938</v>
      </c>
      <c r="O37" s="48" t="s">
        <v>14</v>
      </c>
      <c r="P37" s="48" t="s">
        <v>27</v>
      </c>
      <c r="T37" s="329"/>
      <c r="U37" s="327"/>
    </row>
    <row r="38" spans="1:21" s="19" customFormat="1" ht="29.25" hidden="1" customHeight="1" x14ac:dyDescent="0.2">
      <c r="A38" s="23">
        <v>31</v>
      </c>
      <c r="B38" s="23"/>
      <c r="C38" s="26"/>
      <c r="D38" s="357"/>
      <c r="E38" s="358"/>
      <c r="F38" s="27"/>
      <c r="G38" s="360"/>
      <c r="H38" s="22"/>
      <c r="I38" s="23">
        <v>1</v>
      </c>
      <c r="J38" s="24" t="s">
        <v>1186</v>
      </c>
      <c r="K38" s="25" t="str">
        <f>IFERROR(VLOOKUP($J38,'KAYIT LİSTESİ'!$B$4:$H$1024,3,0)," ")</f>
        <v xml:space="preserve">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x14ac:dyDescent="0.2">
      <c r="A39" s="23">
        <v>32</v>
      </c>
      <c r="B39" s="23"/>
      <c r="C39" s="26"/>
      <c r="D39" s="357"/>
      <c r="E39" s="358"/>
      <c r="F39" s="27"/>
      <c r="G39" s="360"/>
      <c r="H39" s="22"/>
      <c r="I39" s="23">
        <v>2</v>
      </c>
      <c r="J39" s="24" t="s">
        <v>1187</v>
      </c>
      <c r="K39" s="25" t="str">
        <f>IFERROR(VLOOKUP($J39,'KAYIT LİSTESİ'!$B$4:$H$1024,3,0)," ")</f>
        <v xml:space="preserve">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x14ac:dyDescent="0.2">
      <c r="A40" s="23">
        <v>33</v>
      </c>
      <c r="B40" s="23"/>
      <c r="C40" s="26"/>
      <c r="D40" s="357"/>
      <c r="E40" s="358"/>
      <c r="F40" s="27"/>
      <c r="G40" s="360"/>
      <c r="H40" s="22"/>
      <c r="I40" s="23">
        <v>3</v>
      </c>
      <c r="J40" s="24" t="s">
        <v>1188</v>
      </c>
      <c r="K40" s="25" t="str">
        <f>IFERROR(VLOOKUP($J40,'KAYIT LİSTESİ'!$B$4:$H$1024,3,0)," ")</f>
        <v xml:space="preserve">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x14ac:dyDescent="0.2">
      <c r="A41" s="23">
        <v>34</v>
      </c>
      <c r="B41" s="23"/>
      <c r="C41" s="26"/>
      <c r="D41" s="357"/>
      <c r="E41" s="358"/>
      <c r="F41" s="27"/>
      <c r="G41" s="360"/>
      <c r="H41" s="22"/>
      <c r="I41" s="23">
        <v>4</v>
      </c>
      <c r="J41" s="24" t="s">
        <v>1189</v>
      </c>
      <c r="K41" s="25" t="str">
        <f>IFERROR(VLOOKUP($J41,'KAYIT LİSTESİ'!$B$4:$H$1024,3,0)," ")</f>
        <v xml:space="preserve">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x14ac:dyDescent="0.2">
      <c r="A42" s="23">
        <v>35</v>
      </c>
      <c r="B42" s="23"/>
      <c r="C42" s="26"/>
      <c r="D42" s="357"/>
      <c r="E42" s="358"/>
      <c r="F42" s="27"/>
      <c r="G42" s="360"/>
      <c r="H42" s="22"/>
      <c r="I42" s="23">
        <v>5</v>
      </c>
      <c r="J42" s="24" t="s">
        <v>1190</v>
      </c>
      <c r="K42" s="25" t="str">
        <f>IFERROR(VLOOKUP($J42,'KAYIT LİSTESİ'!$B$4:$H$1024,3,0)," ")</f>
        <v xml:space="preserve">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x14ac:dyDescent="0.2">
      <c r="A43" s="23">
        <v>36</v>
      </c>
      <c r="B43" s="23"/>
      <c r="C43" s="26"/>
      <c r="D43" s="357"/>
      <c r="E43" s="358"/>
      <c r="F43" s="27"/>
      <c r="G43" s="360"/>
      <c r="H43" s="22"/>
      <c r="I43" s="23">
        <v>6</v>
      </c>
      <c r="J43" s="24" t="s">
        <v>1191</v>
      </c>
      <c r="K43" s="25" t="str">
        <f>IFERROR(VLOOKUP($J43,'KAYIT LİSTESİ'!$B$4:$H$1024,3,0)," ")</f>
        <v xml:space="preserve">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x14ac:dyDescent="0.2">
      <c r="A44" s="23">
        <v>37</v>
      </c>
      <c r="B44" s="23"/>
      <c r="C44" s="26"/>
      <c r="D44" s="357"/>
      <c r="E44" s="358"/>
      <c r="F44" s="27"/>
      <c r="G44" s="360"/>
      <c r="H44" s="22"/>
      <c r="I44" s="23">
        <v>7</v>
      </c>
      <c r="J44" s="24" t="s">
        <v>1192</v>
      </c>
      <c r="K44" s="25" t="str">
        <f>IFERROR(VLOOKUP($J44,'KAYIT LİSTESİ'!$B$4:$H$1024,3,0)," ")</f>
        <v xml:space="preserve">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x14ac:dyDescent="0.2">
      <c r="A45" s="23">
        <v>38</v>
      </c>
      <c r="B45" s="23"/>
      <c r="C45" s="26"/>
      <c r="D45" s="357"/>
      <c r="E45" s="358"/>
      <c r="F45" s="27"/>
      <c r="G45" s="360"/>
      <c r="H45" s="22"/>
      <c r="I45" s="23">
        <v>8</v>
      </c>
      <c r="J45" s="24" t="s">
        <v>1193</v>
      </c>
      <c r="K45" s="25" t="str">
        <f>IFERROR(VLOOKUP($J45,'KAYIT LİSTESİ'!$B$4:$H$1024,3,0)," ")</f>
        <v xml:space="preserve">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ht="13.5" customHeight="1" x14ac:dyDescent="0.2">
      <c r="A46" s="37"/>
      <c r="B46" s="37"/>
      <c r="C46" s="38"/>
      <c r="D46" s="59"/>
      <c r="E46" s="39"/>
      <c r="F46" s="40"/>
      <c r="G46" s="41"/>
      <c r="I46" s="42"/>
      <c r="J46" s="43"/>
      <c r="K46" s="44"/>
      <c r="L46" s="45"/>
      <c r="M46" s="55"/>
      <c r="N46" s="55"/>
      <c r="O46" s="46"/>
      <c r="P46" s="44"/>
    </row>
    <row r="47" spans="1:21" ht="14.25" customHeight="1" x14ac:dyDescent="0.2">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9">
    <mergeCell ref="N5:P5"/>
    <mergeCell ref="A6:A7"/>
    <mergeCell ref="B6:B7"/>
    <mergeCell ref="C6:C7"/>
    <mergeCell ref="D6:D7"/>
    <mergeCell ref="E6:E7"/>
    <mergeCell ref="F6:F7"/>
    <mergeCell ref="G6:G7"/>
    <mergeCell ref="A4:C4"/>
    <mergeCell ref="A1:P1"/>
    <mergeCell ref="A2:P2"/>
    <mergeCell ref="A3:C3"/>
    <mergeCell ref="D3:E3"/>
    <mergeCell ref="N3:P3"/>
    <mergeCell ref="D4:E4"/>
    <mergeCell ref="N4:P4"/>
    <mergeCell ref="L3:M3"/>
    <mergeCell ref="F3:K3"/>
    <mergeCell ref="F4:K4"/>
  </mergeCells>
  <conditionalFormatting sqref="E1:E1048576 N1:N65536">
    <cfRule type="containsText" dxfId="35" priority="10"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00B050"/>
  </sheetPr>
  <dimension ref="A1:U47"/>
  <sheetViews>
    <sheetView view="pageBreakPreview" topLeftCell="A19" zoomScale="90" zoomScaleSheetLayoutView="90" workbookViewId="0">
      <selection activeCell="A8" sqref="A8:XFD15"/>
    </sheetView>
  </sheetViews>
  <sheetFormatPr defaultRowHeight="12.75" x14ac:dyDescent="0.2"/>
  <cols>
    <col min="1" max="1" width="4.85546875" style="28" customWidth="1"/>
    <col min="2" max="2" width="7.7109375" style="28" bestFit="1" customWidth="1"/>
    <col min="3" max="3" width="15.5703125" style="21" customWidth="1"/>
    <col min="4" max="4" width="20.85546875" style="54" customWidth="1"/>
    <col min="5" max="5" width="27.140625" style="54" customWidth="1"/>
    <col min="6" max="6" width="9.28515625" style="21" customWidth="1"/>
    <col min="7" max="7" width="7.5703125" style="29" customWidth="1"/>
    <col min="8" max="8" width="1.85546875" style="21" customWidth="1"/>
    <col min="9" max="9" width="6.85546875" style="28" customWidth="1"/>
    <col min="10" max="10" width="13.140625" style="28" hidden="1" customWidth="1"/>
    <col min="11" max="11" width="6.5703125" style="28" customWidth="1"/>
    <col min="12" max="12" width="14.7109375" style="30" customWidth="1"/>
    <col min="13" max="13" width="14.7109375" style="58" bestFit="1" customWidth="1"/>
    <col min="14" max="14" width="23.5703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x14ac:dyDescent="0.2">
      <c r="A1" s="951" t="str">
        <f>('YARIŞMA BİLGİLERİ'!A2)</f>
        <v>Atletizm Federasyonu                                                                                                                                                                                                                                                               İzmir Atletizm İl Temsilciliği</v>
      </c>
      <c r="B1" s="951"/>
      <c r="C1" s="951"/>
      <c r="D1" s="951"/>
      <c r="E1" s="951"/>
      <c r="F1" s="951"/>
      <c r="G1" s="951"/>
      <c r="H1" s="951"/>
      <c r="I1" s="951"/>
      <c r="J1" s="951"/>
      <c r="K1" s="951"/>
      <c r="L1" s="951"/>
      <c r="M1" s="951"/>
      <c r="N1" s="951"/>
      <c r="O1" s="951"/>
      <c r="P1" s="951"/>
      <c r="T1" s="328"/>
      <c r="U1" s="326"/>
    </row>
    <row r="2" spans="1:21" s="10" customFormat="1" ht="24.75" customHeight="1" x14ac:dyDescent="0.2">
      <c r="A2" s="952" t="str">
        <f>'YARIŞMA BİLGİLERİ'!F19</f>
        <v>Kulüpler Arası Atletizm Süper lig 1. Kademe Yarışmaları</v>
      </c>
      <c r="B2" s="952"/>
      <c r="C2" s="952"/>
      <c r="D2" s="952"/>
      <c r="E2" s="952"/>
      <c r="F2" s="952"/>
      <c r="G2" s="952"/>
      <c r="H2" s="952"/>
      <c r="I2" s="952"/>
      <c r="J2" s="952"/>
      <c r="K2" s="952"/>
      <c r="L2" s="952"/>
      <c r="M2" s="952"/>
      <c r="N2" s="952"/>
      <c r="O2" s="952"/>
      <c r="P2" s="952"/>
      <c r="T2" s="328"/>
      <c r="U2" s="326"/>
    </row>
    <row r="3" spans="1:21" s="12" customFormat="1" ht="21.75" customHeight="1" x14ac:dyDescent="0.2">
      <c r="A3" s="1084" t="s">
        <v>115</v>
      </c>
      <c r="B3" s="1084"/>
      <c r="C3" s="1084"/>
      <c r="D3" s="1085" t="str">
        <f>'YARIŞMA PROGRAMI'!B20</f>
        <v>200 Metre</v>
      </c>
      <c r="E3" s="1085"/>
      <c r="F3" s="1086"/>
      <c r="G3" s="1086"/>
      <c r="H3" s="11"/>
      <c r="I3" s="1084" t="s">
        <v>661</v>
      </c>
      <c r="J3" s="1084"/>
      <c r="K3" s="1084"/>
      <c r="L3" s="1084"/>
      <c r="M3" s="1084"/>
      <c r="N3" s="1081" t="str">
        <f>VLOOKUP(D3,Rekorlar!A2:G43,7,0)</f>
        <v>Ramil GULİYEV 20.46</v>
      </c>
      <c r="O3" s="1081"/>
      <c r="P3" s="1081"/>
      <c r="T3" s="328"/>
      <c r="U3" s="326"/>
    </row>
    <row r="4" spans="1:21" s="12" customFormat="1" ht="17.25" customHeight="1" x14ac:dyDescent="0.2">
      <c r="A4" s="1080" t="s">
        <v>105</v>
      </c>
      <c r="B4" s="1080"/>
      <c r="C4" s="1080"/>
      <c r="D4" s="1082" t="str">
        <f>'YARIŞMA BİLGİLERİ'!F21</f>
        <v>Erkekler</v>
      </c>
      <c r="E4" s="1082"/>
      <c r="F4" s="34"/>
      <c r="G4" s="34"/>
      <c r="H4" s="34"/>
      <c r="I4" s="34"/>
      <c r="J4" s="34"/>
      <c r="K4" s="34"/>
      <c r="L4" s="35"/>
      <c r="M4" s="81" t="s">
        <v>113</v>
      </c>
      <c r="N4" s="1083" t="str">
        <f>VLOOKUP(D3,'YARIŞMA PROGRAMI'!B7:C29,2,0)</f>
        <v>04 Haziran 2014 16.30</v>
      </c>
      <c r="O4" s="1083"/>
      <c r="P4" s="1083"/>
      <c r="T4" s="328"/>
      <c r="U4" s="326"/>
    </row>
    <row r="5" spans="1:21" s="10" customFormat="1" ht="19.5" customHeight="1" x14ac:dyDescent="0.2">
      <c r="A5" s="13"/>
      <c r="B5" s="13"/>
      <c r="C5" s="14"/>
      <c r="D5" s="15"/>
      <c r="E5" s="16"/>
      <c r="F5" s="16"/>
      <c r="G5" s="16"/>
      <c r="H5" s="16"/>
      <c r="I5" s="13"/>
      <c r="J5" s="13"/>
      <c r="K5" s="13"/>
      <c r="L5" s="17"/>
      <c r="M5" s="18"/>
      <c r="N5" s="942">
        <f ca="1">NOW()</f>
        <v>41878.554401851849</v>
      </c>
      <c r="O5" s="942"/>
      <c r="P5" s="942"/>
      <c r="T5" s="328"/>
      <c r="U5" s="326"/>
    </row>
    <row r="6" spans="1:21" s="19" customFormat="1" ht="24.95" customHeight="1" x14ac:dyDescent="0.2">
      <c r="A6" s="937" t="s">
        <v>11</v>
      </c>
      <c r="B6" s="938" t="s">
        <v>100</v>
      </c>
      <c r="C6" s="946" t="s">
        <v>112</v>
      </c>
      <c r="D6" s="945" t="s">
        <v>13</v>
      </c>
      <c r="E6" s="945" t="s">
        <v>938</v>
      </c>
      <c r="F6" s="945" t="s">
        <v>14</v>
      </c>
      <c r="G6" s="943" t="s">
        <v>301</v>
      </c>
      <c r="I6" s="350" t="s">
        <v>15</v>
      </c>
      <c r="J6" s="351"/>
      <c r="K6" s="351"/>
      <c r="L6" s="351"/>
      <c r="M6" s="354" t="s">
        <v>654</v>
      </c>
      <c r="N6" s="355" t="s">
        <v>1316</v>
      </c>
      <c r="O6" s="351"/>
      <c r="P6" s="352"/>
      <c r="T6" s="329"/>
      <c r="U6" s="327"/>
    </row>
    <row r="7" spans="1:21" ht="26.25" customHeight="1" x14ac:dyDescent="0.2">
      <c r="A7" s="937"/>
      <c r="B7" s="939"/>
      <c r="C7" s="946"/>
      <c r="D7" s="945"/>
      <c r="E7" s="945"/>
      <c r="F7" s="945"/>
      <c r="G7" s="944"/>
      <c r="H7" s="20"/>
      <c r="I7" s="51" t="s">
        <v>11</v>
      </c>
      <c r="J7" s="48" t="s">
        <v>101</v>
      </c>
      <c r="K7" s="48" t="s">
        <v>100</v>
      </c>
      <c r="L7" s="49" t="s">
        <v>12</v>
      </c>
      <c r="M7" s="50" t="s">
        <v>13</v>
      </c>
      <c r="N7" s="50" t="s">
        <v>938</v>
      </c>
      <c r="O7" s="48" t="s">
        <v>14</v>
      </c>
      <c r="P7" s="48" t="s">
        <v>27</v>
      </c>
    </row>
    <row r="8" spans="1:21" s="19" customFormat="1" ht="71.25" customHeight="1" x14ac:dyDescent="0.2">
      <c r="A8" s="657">
        <v>1</v>
      </c>
      <c r="B8" s="665">
        <v>399</v>
      </c>
      <c r="C8" s="658">
        <v>33018</v>
      </c>
      <c r="D8" s="666" t="s">
        <v>980</v>
      </c>
      <c r="E8" s="666" t="s">
        <v>981</v>
      </c>
      <c r="F8" s="661">
        <v>2104</v>
      </c>
      <c r="G8" s="662">
        <v>8</v>
      </c>
      <c r="H8" s="663"/>
      <c r="I8" s="657">
        <v>1</v>
      </c>
      <c r="J8" s="664" t="s">
        <v>166</v>
      </c>
      <c r="K8" s="665">
        <f>IF(ISERROR(VLOOKUP(J8,'KAYIT LİSTESİ'!$B$4:$H$1024,3,0)),"",(VLOOKUP(J8,'KAYIT LİSTESİ'!$B$4:$H$1024,3,0)))</f>
        <v>510</v>
      </c>
      <c r="L8" s="658">
        <f>IF(ISERROR(VLOOKUP(J8,'KAYIT LİSTESİ'!$B$4:$H$1024,4,0)),"",(VLOOKUP(J8,'KAYIT LİSTESİ'!$B$4:$H$1024,4,0)))</f>
        <v>34335</v>
      </c>
      <c r="M8" s="666" t="str">
        <f>IF(ISERROR(VLOOKUP(J8,'KAYIT LİSTESİ'!$B$4:$H$1024,5,0)),"",(VLOOKUP(J8,'KAYIT LİSTESİ'!$B$4:$H$1024,5,0)))</f>
        <v>SERKAN ŞİMŞEK</v>
      </c>
      <c r="N8" s="666" t="str">
        <f>IF(ISERROR(VLOOKUP(J8,'KAYIT LİSTESİ'!$B$4:$H$1024,6,0)),"",(VLOOKUP(J8,'KAYIT LİSTESİ'!$B$4:$H$1024,6,0)))</f>
        <v>KOCAELİ-DARICA BELEDİYE EĞİTİM SPOR KULÜBÜ</v>
      </c>
      <c r="O8" s="661">
        <v>2302</v>
      </c>
      <c r="P8" s="665">
        <v>7</v>
      </c>
      <c r="T8" s="329"/>
      <c r="U8" s="327"/>
    </row>
    <row r="9" spans="1:21" s="19" customFormat="1" ht="71.25" customHeight="1" x14ac:dyDescent="0.2">
      <c r="A9" s="657">
        <v>2</v>
      </c>
      <c r="B9" s="665">
        <v>380</v>
      </c>
      <c r="C9" s="658">
        <v>33064</v>
      </c>
      <c r="D9" s="666" t="s">
        <v>954</v>
      </c>
      <c r="E9" s="666" t="s">
        <v>955</v>
      </c>
      <c r="F9" s="661">
        <v>2116</v>
      </c>
      <c r="G9" s="662">
        <v>7</v>
      </c>
      <c r="H9" s="663"/>
      <c r="I9" s="657">
        <v>2</v>
      </c>
      <c r="J9" s="664" t="s">
        <v>167</v>
      </c>
      <c r="K9" s="665">
        <f>IF(ISERROR(VLOOKUP(J9,'KAYIT LİSTESİ'!$B$4:$H$1024,3,0)),"",(VLOOKUP(J9,'KAYIT LİSTESİ'!$B$4:$H$1024,3,0)))</f>
        <v>438</v>
      </c>
      <c r="L9" s="658">
        <f>IF(ISERROR(VLOOKUP(J9,'KAYIT LİSTESİ'!$B$4:$H$1024,4,0)),"",(VLOOKUP(J9,'KAYIT LİSTESİ'!$B$4:$H$1024,4,0)))</f>
        <v>34700</v>
      </c>
      <c r="M9" s="666" t="str">
        <f>IF(ISERROR(VLOOKUP(J9,'KAYIT LİSTESİ'!$B$4:$H$1024,5,0)),"",(VLOOKUP(J9,'KAYIT LİSTESİ'!$B$4:$H$1024,5,0)))</f>
        <v>MERT YOKUŞ</v>
      </c>
      <c r="N9" s="666" t="str">
        <f>IF(ISERROR(VLOOKUP(J9,'KAYIT LİSTESİ'!$B$4:$H$1024,6,0)),"",(VLOOKUP(J9,'KAYIT LİSTESİ'!$B$4:$H$1024,6,0)))</f>
        <v>İZMİR-İZMİR BÜYÜKŞEHİR BELEDİYE SPOR KLUBÜ</v>
      </c>
      <c r="O9" s="661">
        <v>2387</v>
      </c>
      <c r="P9" s="665">
        <v>8</v>
      </c>
      <c r="T9" s="329"/>
      <c r="U9" s="327"/>
    </row>
    <row r="10" spans="1:21" s="19" customFormat="1" ht="71.25" customHeight="1" x14ac:dyDescent="0.2">
      <c r="A10" s="657">
        <v>3</v>
      </c>
      <c r="B10" s="665">
        <v>422</v>
      </c>
      <c r="C10" s="658">
        <v>35183</v>
      </c>
      <c r="D10" s="666" t="s">
        <v>1081</v>
      </c>
      <c r="E10" s="666" t="s">
        <v>1002</v>
      </c>
      <c r="F10" s="661">
        <v>2161</v>
      </c>
      <c r="G10" s="662">
        <v>6</v>
      </c>
      <c r="H10" s="663"/>
      <c r="I10" s="657">
        <v>3</v>
      </c>
      <c r="J10" s="664" t="s">
        <v>168</v>
      </c>
      <c r="K10" s="665">
        <f>IF(ISERROR(VLOOKUP(J10,'KAYIT LİSTESİ'!$B$4:$H$1024,3,0)),"",(VLOOKUP(J10,'KAYIT LİSTESİ'!$B$4:$H$1024,3,0)))</f>
        <v>422</v>
      </c>
      <c r="L10" s="658">
        <f>IF(ISERROR(VLOOKUP(J10,'KAYIT LİSTESİ'!$B$4:$H$1024,4,0)),"",(VLOOKUP(J10,'KAYIT LİSTESİ'!$B$4:$H$1024,4,0)))</f>
        <v>35183</v>
      </c>
      <c r="M10" s="666" t="str">
        <f>IF(ISERROR(VLOOKUP(J10,'KAYIT LİSTESİ'!$B$4:$H$1024,5,0)),"",(VLOOKUP(J10,'KAYIT LİSTESİ'!$B$4:$H$1024,5,0)))</f>
        <v>BATUHAN ALTINTAŞ</v>
      </c>
      <c r="N10" s="666" t="str">
        <f>IF(ISERROR(VLOOKUP(J10,'KAYIT LİSTESİ'!$B$4:$H$1024,6,0)),"",(VLOOKUP(J10,'KAYIT LİSTESİ'!$B$4:$H$1024,6,0)))</f>
        <v>İSTANBUL-GALATASARAY</v>
      </c>
      <c r="O10" s="661">
        <v>2161</v>
      </c>
      <c r="P10" s="665">
        <v>3</v>
      </c>
      <c r="T10" s="329"/>
      <c r="U10" s="327"/>
    </row>
    <row r="11" spans="1:21" s="19" customFormat="1" ht="71.25" customHeight="1" x14ac:dyDescent="0.2">
      <c r="A11" s="657">
        <v>4</v>
      </c>
      <c r="B11" s="665">
        <v>468</v>
      </c>
      <c r="C11" s="658">
        <v>35350</v>
      </c>
      <c r="D11" s="666" t="s">
        <v>1032</v>
      </c>
      <c r="E11" s="666" t="s">
        <v>1033</v>
      </c>
      <c r="F11" s="661">
        <v>2219</v>
      </c>
      <c r="G11" s="662">
        <v>5</v>
      </c>
      <c r="H11" s="663"/>
      <c r="I11" s="657">
        <v>4</v>
      </c>
      <c r="J11" s="664" t="s">
        <v>169</v>
      </c>
      <c r="K11" s="665">
        <f>IF(ISERROR(VLOOKUP(J11,'KAYIT LİSTESİ'!$B$4:$H$1024,3,0)),"",(VLOOKUP(J11,'KAYIT LİSTESİ'!$B$4:$H$1024,3,0)))</f>
        <v>380</v>
      </c>
      <c r="L11" s="658">
        <f>IF(ISERROR(VLOOKUP(J11,'KAYIT LİSTESİ'!$B$4:$H$1024,4,0)),"",(VLOOKUP(J11,'KAYIT LİSTESİ'!$B$4:$H$1024,4,0)))</f>
        <v>33064</v>
      </c>
      <c r="M11" s="666" t="str">
        <f>IF(ISERROR(VLOOKUP(J11,'KAYIT LİSTESİ'!$B$4:$H$1024,5,0)),"",(VLOOKUP(J11,'KAYIT LİSTESİ'!$B$4:$H$1024,5,0)))</f>
        <v>İZZET SAFER</v>
      </c>
      <c r="N11" s="666" t="str">
        <f>IF(ISERROR(VLOOKUP(J11,'KAYIT LİSTESİ'!$B$4:$H$1024,6,0)),"",(VLOOKUP(J11,'KAYIT LİSTESİ'!$B$4:$H$1024,6,0)))</f>
        <v>İSTANBUL-ENKA SPOR KULÜBÜ</v>
      </c>
      <c r="O11" s="661">
        <v>2116</v>
      </c>
      <c r="P11" s="665">
        <v>2</v>
      </c>
      <c r="T11" s="329"/>
      <c r="U11" s="327"/>
    </row>
    <row r="12" spans="1:21" s="19" customFormat="1" ht="71.25" customHeight="1" x14ac:dyDescent="0.2">
      <c r="A12" s="657">
        <v>5</v>
      </c>
      <c r="B12" s="665">
        <v>453</v>
      </c>
      <c r="C12" s="658">
        <v>35681</v>
      </c>
      <c r="D12" s="666" t="s">
        <v>1019</v>
      </c>
      <c r="E12" s="666" t="s">
        <v>1115</v>
      </c>
      <c r="F12" s="661">
        <v>2236</v>
      </c>
      <c r="G12" s="662">
        <v>4</v>
      </c>
      <c r="H12" s="663"/>
      <c r="I12" s="657">
        <v>5</v>
      </c>
      <c r="J12" s="664" t="s">
        <v>170</v>
      </c>
      <c r="K12" s="665">
        <f>IF(ISERROR(VLOOKUP(J12,'KAYIT LİSTESİ'!$B$4:$H$1024,3,0)),"",(VLOOKUP(J12,'KAYIT LİSTESİ'!$B$4:$H$1024,3,0)))</f>
        <v>399</v>
      </c>
      <c r="L12" s="658">
        <f>IF(ISERROR(VLOOKUP(J12,'KAYIT LİSTESİ'!$B$4:$H$1024,4,0)),"",(VLOOKUP(J12,'KAYIT LİSTESİ'!$B$4:$H$1024,4,0)))</f>
        <v>33018</v>
      </c>
      <c r="M12" s="666" t="str">
        <f>IF(ISERROR(VLOOKUP(J12,'KAYIT LİSTESİ'!$B$4:$H$1024,5,0)),"",(VLOOKUP(J12,'KAYIT LİSTESİ'!$B$4:$H$1024,5,0)))</f>
        <v>RAMİL GULİYEV</v>
      </c>
      <c r="N12" s="666" t="str">
        <f>IF(ISERROR(VLOOKUP(J12,'KAYIT LİSTESİ'!$B$4:$H$1024,6,0)),"",(VLOOKUP(J12,'KAYIT LİSTESİ'!$B$4:$H$1024,6,0)))</f>
        <v>İSTANBUL-FENERBAHÇE</v>
      </c>
      <c r="O12" s="661">
        <v>2104</v>
      </c>
      <c r="P12" s="665">
        <v>1</v>
      </c>
      <c r="T12" s="329"/>
      <c r="U12" s="327"/>
    </row>
    <row r="13" spans="1:21" s="19" customFormat="1" ht="71.25" customHeight="1" x14ac:dyDescent="0.2">
      <c r="A13" s="657">
        <v>6</v>
      </c>
      <c r="B13" s="665">
        <v>488</v>
      </c>
      <c r="C13" s="658">
        <v>35678</v>
      </c>
      <c r="D13" s="666" t="s">
        <v>1119</v>
      </c>
      <c r="E13" s="666" t="s">
        <v>1118</v>
      </c>
      <c r="F13" s="661">
        <v>2291</v>
      </c>
      <c r="G13" s="662">
        <v>3</v>
      </c>
      <c r="H13" s="663"/>
      <c r="I13" s="657">
        <v>6</v>
      </c>
      <c r="J13" s="664" t="s">
        <v>171</v>
      </c>
      <c r="K13" s="665">
        <f>IF(ISERROR(VLOOKUP(J13,'KAYIT LİSTESİ'!$B$4:$H$1024,3,0)),"",(VLOOKUP(J13,'KAYIT LİSTESİ'!$B$4:$H$1024,3,0)))</f>
        <v>453</v>
      </c>
      <c r="L13" s="658">
        <f>IF(ISERROR(VLOOKUP(J13,'KAYIT LİSTESİ'!$B$4:$H$1024,4,0)),"",(VLOOKUP(J13,'KAYIT LİSTESİ'!$B$4:$H$1024,4,0)))</f>
        <v>35681</v>
      </c>
      <c r="M13" s="666" t="str">
        <f>IF(ISERROR(VLOOKUP(J13,'KAYIT LİSTESİ'!$B$4:$H$1024,5,0)),"",(VLOOKUP(J13,'KAYIT LİSTESİ'!$B$4:$H$1024,5,0)))</f>
        <v>ONURCAN SEYHAN</v>
      </c>
      <c r="N13" s="666" t="str">
        <f>IF(ISERROR(VLOOKUP(J13,'KAYIT LİSTESİ'!$B$4:$H$1024,6,0)),"",(VLOOKUP(J13,'KAYIT LİSTESİ'!$B$4:$H$1024,6,0)))</f>
        <v>KOCAELİ BÜYÜKŞEHİR BELEDİYE KAĞITSPOR KULÜBÜ</v>
      </c>
      <c r="O13" s="661">
        <v>2236</v>
      </c>
      <c r="P13" s="665">
        <v>5</v>
      </c>
      <c r="T13" s="329"/>
      <c r="U13" s="327"/>
    </row>
    <row r="14" spans="1:21" s="19" customFormat="1" ht="71.25" customHeight="1" x14ac:dyDescent="0.2">
      <c r="A14" s="657">
        <v>7</v>
      </c>
      <c r="B14" s="665">
        <v>510</v>
      </c>
      <c r="C14" s="658">
        <v>34335</v>
      </c>
      <c r="D14" s="666" t="s">
        <v>1100</v>
      </c>
      <c r="E14" s="666" t="s">
        <v>1099</v>
      </c>
      <c r="F14" s="661">
        <v>2302</v>
      </c>
      <c r="G14" s="662">
        <v>2</v>
      </c>
      <c r="H14" s="663"/>
      <c r="I14" s="657">
        <v>7</v>
      </c>
      <c r="J14" s="664" t="s">
        <v>565</v>
      </c>
      <c r="K14" s="665">
        <f>IF(ISERROR(VLOOKUP(J14,'KAYIT LİSTESİ'!$B$4:$H$1024,3,0)),"",(VLOOKUP(J14,'KAYIT LİSTESİ'!$B$4:$H$1024,3,0)))</f>
        <v>488</v>
      </c>
      <c r="L14" s="658">
        <f>IF(ISERROR(VLOOKUP(J14,'KAYIT LİSTESİ'!$B$4:$H$1024,4,0)),"",(VLOOKUP(J14,'KAYIT LİSTESİ'!$B$4:$H$1024,4,0)))</f>
        <v>35678</v>
      </c>
      <c r="M14" s="666" t="str">
        <f>IF(ISERROR(VLOOKUP(J14,'KAYIT LİSTESİ'!$B$4:$H$1024,5,0)),"",(VLOOKUP(J14,'KAYIT LİSTESİ'!$B$4:$H$1024,5,0)))</f>
        <v>M.AKİF YILDIZ</v>
      </c>
      <c r="N14" s="666" t="str">
        <f>IF(ISERROR(VLOOKUP(J14,'KAYIT LİSTESİ'!$B$4:$H$1024,6,0)),"",(VLOOKUP(J14,'KAYIT LİSTESİ'!$B$4:$H$1024,6,0)))</f>
        <v>ANKARA-EGO SPOR</v>
      </c>
      <c r="O14" s="661">
        <v>2291</v>
      </c>
      <c r="P14" s="665">
        <v>6</v>
      </c>
      <c r="T14" s="329"/>
      <c r="U14" s="327"/>
    </row>
    <row r="15" spans="1:21" s="19" customFormat="1" ht="71.25" customHeight="1" x14ac:dyDescent="0.2">
      <c r="A15" s="657">
        <v>8</v>
      </c>
      <c r="B15" s="665">
        <v>438</v>
      </c>
      <c r="C15" s="658">
        <v>34700</v>
      </c>
      <c r="D15" s="666" t="s">
        <v>1005</v>
      </c>
      <c r="E15" s="666" t="s">
        <v>1004</v>
      </c>
      <c r="F15" s="661">
        <v>2387</v>
      </c>
      <c r="G15" s="662">
        <v>1</v>
      </c>
      <c r="H15" s="663"/>
      <c r="I15" s="657">
        <v>8</v>
      </c>
      <c r="J15" s="664" t="s">
        <v>566</v>
      </c>
      <c r="K15" s="665">
        <f>IF(ISERROR(VLOOKUP(J15,'KAYIT LİSTESİ'!$B$4:$H$1024,3,0)),"",(VLOOKUP(J15,'KAYIT LİSTESİ'!$B$4:$H$1024,3,0)))</f>
        <v>468</v>
      </c>
      <c r="L15" s="658">
        <f>IF(ISERROR(VLOOKUP(J15,'KAYIT LİSTESİ'!$B$4:$H$1024,4,0)),"",(VLOOKUP(J15,'KAYIT LİSTESİ'!$B$4:$H$1024,4,0)))</f>
        <v>35350</v>
      </c>
      <c r="M15" s="666" t="str">
        <f>IF(ISERROR(VLOOKUP(J15,'KAYIT LİSTESİ'!$B$4:$H$1024,5,0)),"",(VLOOKUP(J15,'KAYIT LİSTESİ'!$B$4:$H$1024,5,0)))</f>
        <v>MİKTAT KAYA</v>
      </c>
      <c r="N15" s="666" t="str">
        <f>IF(ISERROR(VLOOKUP(J15,'KAYIT LİSTESİ'!$B$4:$H$1024,6,0)),"",(VLOOKUP(J15,'KAYIT LİSTESİ'!$B$4:$H$1024,6,0)))</f>
        <v>MERSİN-MESKİSPOR</v>
      </c>
      <c r="O15" s="661">
        <v>2219</v>
      </c>
      <c r="P15" s="665">
        <v>4</v>
      </c>
      <c r="T15" s="329"/>
      <c r="U15" s="327"/>
    </row>
    <row r="16" spans="1:21" s="19" customFormat="1" ht="54.95" customHeight="1" x14ac:dyDescent="0.2">
      <c r="A16" s="657"/>
      <c r="B16" s="657"/>
      <c r="C16" s="658"/>
      <c r="D16" s="659"/>
      <c r="E16" s="660"/>
      <c r="F16" s="661"/>
      <c r="G16" s="662"/>
      <c r="H16" s="663"/>
      <c r="I16" s="350" t="s">
        <v>16</v>
      </c>
      <c r="J16" s="351"/>
      <c r="K16" s="351"/>
      <c r="L16" s="351"/>
      <c r="M16" s="667" t="s">
        <v>654</v>
      </c>
      <c r="N16" s="668"/>
      <c r="O16" s="351"/>
      <c r="P16" s="352"/>
      <c r="T16" s="329"/>
      <c r="U16" s="327"/>
    </row>
    <row r="17" spans="1:21" s="19" customFormat="1" ht="54.95" customHeight="1" x14ac:dyDescent="0.2">
      <c r="A17" s="657"/>
      <c r="B17" s="657"/>
      <c r="C17" s="658"/>
      <c r="D17" s="659"/>
      <c r="E17" s="660"/>
      <c r="F17" s="661"/>
      <c r="G17" s="662"/>
      <c r="H17" s="663"/>
      <c r="I17" s="620" t="s">
        <v>11</v>
      </c>
      <c r="J17" s="620" t="s">
        <v>101</v>
      </c>
      <c r="K17" s="620" t="s">
        <v>100</v>
      </c>
      <c r="L17" s="621" t="s">
        <v>12</v>
      </c>
      <c r="M17" s="622" t="s">
        <v>13</v>
      </c>
      <c r="N17" s="622" t="s">
        <v>938</v>
      </c>
      <c r="O17" s="620" t="s">
        <v>14</v>
      </c>
      <c r="P17" s="620" t="s">
        <v>27</v>
      </c>
      <c r="T17" s="329"/>
      <c r="U17" s="327"/>
    </row>
    <row r="18" spans="1:21" s="19" customFormat="1" ht="54.95" customHeight="1" x14ac:dyDescent="0.2">
      <c r="A18" s="657"/>
      <c r="B18" s="657"/>
      <c r="C18" s="658"/>
      <c r="D18" s="659"/>
      <c r="E18" s="660"/>
      <c r="F18" s="661"/>
      <c r="G18" s="662"/>
      <c r="H18" s="663"/>
      <c r="I18" s="657">
        <v>1</v>
      </c>
      <c r="J18" s="664" t="s">
        <v>172</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61"/>
      <c r="P18" s="665"/>
      <c r="T18" s="329"/>
      <c r="U18" s="327"/>
    </row>
    <row r="19" spans="1:21" s="19" customFormat="1" ht="54.95" customHeight="1" x14ac:dyDescent="0.2">
      <c r="A19" s="657"/>
      <c r="B19" s="657"/>
      <c r="C19" s="658"/>
      <c r="D19" s="659"/>
      <c r="E19" s="660"/>
      <c r="F19" s="661"/>
      <c r="G19" s="662"/>
      <c r="H19" s="663"/>
      <c r="I19" s="657">
        <v>2</v>
      </c>
      <c r="J19" s="664" t="s">
        <v>173</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61"/>
      <c r="P19" s="665"/>
      <c r="T19" s="329"/>
      <c r="U19" s="327"/>
    </row>
    <row r="20" spans="1:21" s="19" customFormat="1" ht="54.95" customHeight="1" x14ac:dyDescent="0.2">
      <c r="A20" s="657"/>
      <c r="B20" s="657"/>
      <c r="C20" s="658"/>
      <c r="D20" s="659"/>
      <c r="E20" s="660"/>
      <c r="F20" s="661"/>
      <c r="G20" s="662"/>
      <c r="H20" s="663"/>
      <c r="I20" s="657">
        <v>3</v>
      </c>
      <c r="J20" s="664" t="s">
        <v>174</v>
      </c>
      <c r="K20" s="665" t="str">
        <f>IF(ISERROR(VLOOKUP(J20,'KAYIT LİSTESİ'!$B$4:$H$1024,3,0)),"",(VLOOKUP(J20,'KAYIT LİSTESİ'!$B$4:$H$1024,3,0)))</f>
        <v/>
      </c>
      <c r="L20" s="658" t="str">
        <f>IF(ISERROR(VLOOKUP(J20,'KAYIT LİSTESİ'!$B$4:$H$1024,4,0)),"",(VLOOKUP(J20,'KAYIT LİSTESİ'!$B$4:$H$1024,4,0)))</f>
        <v/>
      </c>
      <c r="M20" s="666" t="str">
        <f>IF(ISERROR(VLOOKUP(J20,'KAYIT LİSTESİ'!$B$4:$H$1024,5,0)),"",(VLOOKUP(J20,'KAYIT LİSTESİ'!$B$4:$H$1024,5,0)))</f>
        <v/>
      </c>
      <c r="N20" s="666" t="str">
        <f>IF(ISERROR(VLOOKUP(J20,'KAYIT LİSTESİ'!$B$4:$H$1024,6,0)),"",(VLOOKUP(J20,'KAYIT LİSTESİ'!$B$4:$H$1024,6,0)))</f>
        <v/>
      </c>
      <c r="O20" s="661"/>
      <c r="P20" s="665"/>
      <c r="T20" s="329"/>
      <c r="U20" s="327"/>
    </row>
    <row r="21" spans="1:21" s="19" customFormat="1" ht="54.95" customHeight="1" x14ac:dyDescent="0.2">
      <c r="A21" s="657"/>
      <c r="B21" s="657"/>
      <c r="C21" s="658"/>
      <c r="D21" s="659"/>
      <c r="E21" s="660"/>
      <c r="F21" s="661"/>
      <c r="G21" s="662"/>
      <c r="H21" s="663"/>
      <c r="I21" s="657">
        <v>4</v>
      </c>
      <c r="J21" s="664" t="s">
        <v>175</v>
      </c>
      <c r="K21" s="665" t="str">
        <f>IF(ISERROR(VLOOKUP(J21,'KAYIT LİSTESİ'!$B$4:$H$1024,3,0)),"",(VLOOKUP(J21,'KAYIT LİSTESİ'!$B$4:$H$1024,3,0)))</f>
        <v/>
      </c>
      <c r="L21" s="658" t="str">
        <f>IF(ISERROR(VLOOKUP(J21,'KAYIT LİSTESİ'!$B$4:$H$1024,4,0)),"",(VLOOKUP(J21,'KAYIT LİSTESİ'!$B$4:$H$1024,4,0)))</f>
        <v/>
      </c>
      <c r="M21" s="666" t="str">
        <f>IF(ISERROR(VLOOKUP(J21,'KAYIT LİSTESİ'!$B$4:$H$1024,5,0)),"",(VLOOKUP(J21,'KAYIT LİSTESİ'!$B$4:$H$1024,5,0)))</f>
        <v/>
      </c>
      <c r="N21" s="666" t="str">
        <f>IF(ISERROR(VLOOKUP(J21,'KAYIT LİSTESİ'!$B$4:$H$1024,6,0)),"",(VLOOKUP(J21,'KAYIT LİSTESİ'!$B$4:$H$1024,6,0)))</f>
        <v/>
      </c>
      <c r="O21" s="661"/>
      <c r="P21" s="665"/>
      <c r="T21" s="329"/>
      <c r="U21" s="327"/>
    </row>
    <row r="22" spans="1:21" s="19" customFormat="1" ht="54.95" customHeight="1" x14ac:dyDescent="0.2">
      <c r="A22" s="657"/>
      <c r="B22" s="657"/>
      <c r="C22" s="658"/>
      <c r="D22" s="659"/>
      <c r="E22" s="660"/>
      <c r="F22" s="661"/>
      <c r="G22" s="662"/>
      <c r="H22" s="663"/>
      <c r="I22" s="657">
        <v>5</v>
      </c>
      <c r="J22" s="664" t="s">
        <v>176</v>
      </c>
      <c r="K22" s="665" t="str">
        <f>IF(ISERROR(VLOOKUP(J22,'KAYIT LİSTESİ'!$B$4:$H$1024,3,0)),"",(VLOOKUP(J22,'KAYIT LİSTESİ'!$B$4:$H$1024,3,0)))</f>
        <v/>
      </c>
      <c r="L22" s="658" t="str">
        <f>IF(ISERROR(VLOOKUP(J22,'KAYIT LİSTESİ'!$B$4:$H$1024,4,0)),"",(VLOOKUP(J22,'KAYIT LİSTESİ'!$B$4:$H$1024,4,0)))</f>
        <v/>
      </c>
      <c r="M22" s="666" t="str">
        <f>IF(ISERROR(VLOOKUP(J22,'KAYIT LİSTESİ'!$B$4:$H$1024,5,0)),"",(VLOOKUP(J22,'KAYIT LİSTESİ'!$B$4:$H$1024,5,0)))</f>
        <v/>
      </c>
      <c r="N22" s="666" t="str">
        <f>IF(ISERROR(VLOOKUP(J22,'KAYIT LİSTESİ'!$B$4:$H$1024,6,0)),"",(VLOOKUP(J22,'KAYIT LİSTESİ'!$B$4:$H$1024,6,0)))</f>
        <v/>
      </c>
      <c r="O22" s="661"/>
      <c r="P22" s="665"/>
      <c r="T22" s="329"/>
      <c r="U22" s="327"/>
    </row>
    <row r="23" spans="1:21" s="19" customFormat="1" ht="54.95" customHeight="1" x14ac:dyDescent="0.2">
      <c r="A23" s="657"/>
      <c r="B23" s="657"/>
      <c r="C23" s="658"/>
      <c r="D23" s="659"/>
      <c r="E23" s="660"/>
      <c r="F23" s="661"/>
      <c r="G23" s="662"/>
      <c r="H23" s="663"/>
      <c r="I23" s="657">
        <v>6</v>
      </c>
      <c r="J23" s="664" t="s">
        <v>177</v>
      </c>
      <c r="K23" s="665" t="str">
        <f>IF(ISERROR(VLOOKUP(J23,'KAYIT LİSTESİ'!$B$4:$H$1024,3,0)),"",(VLOOKUP(J23,'KAYIT LİSTESİ'!$B$4:$H$1024,3,0)))</f>
        <v/>
      </c>
      <c r="L23" s="658" t="str">
        <f>IF(ISERROR(VLOOKUP(J23,'KAYIT LİSTESİ'!$B$4:$H$1024,4,0)),"",(VLOOKUP(J23,'KAYIT LİSTESİ'!$B$4:$H$1024,4,0)))</f>
        <v/>
      </c>
      <c r="M23" s="666" t="str">
        <f>IF(ISERROR(VLOOKUP(J23,'KAYIT LİSTESİ'!$B$4:$H$1024,5,0)),"",(VLOOKUP(J23,'KAYIT LİSTESİ'!$B$4:$H$1024,5,0)))</f>
        <v/>
      </c>
      <c r="N23" s="666" t="str">
        <f>IF(ISERROR(VLOOKUP(J23,'KAYIT LİSTESİ'!$B$4:$H$1024,6,0)),"",(VLOOKUP(J23,'KAYIT LİSTESİ'!$B$4:$H$1024,6,0)))</f>
        <v/>
      </c>
      <c r="O23" s="661"/>
      <c r="P23" s="665"/>
      <c r="T23" s="329"/>
      <c r="U23" s="327"/>
    </row>
    <row r="24" spans="1:21" s="19" customFormat="1" ht="54.95" customHeight="1" x14ac:dyDescent="0.2">
      <c r="A24" s="657"/>
      <c r="B24" s="657"/>
      <c r="C24" s="658"/>
      <c r="D24" s="659"/>
      <c r="E24" s="660"/>
      <c r="F24" s="661"/>
      <c r="G24" s="662"/>
      <c r="H24" s="663"/>
      <c r="I24" s="657">
        <v>7</v>
      </c>
      <c r="J24" s="664" t="s">
        <v>567</v>
      </c>
      <c r="K24" s="665" t="str">
        <f>IF(ISERROR(VLOOKUP(J24,'KAYIT LİSTESİ'!$B$4:$H$1024,3,0)),"",(VLOOKUP(J24,'KAYIT LİSTESİ'!$B$4:$H$1024,3,0)))</f>
        <v/>
      </c>
      <c r="L24" s="658" t="str">
        <f>IF(ISERROR(VLOOKUP(J24,'KAYIT LİSTESİ'!$B$4:$H$1024,4,0)),"",(VLOOKUP(J24,'KAYIT LİSTESİ'!$B$4:$H$1024,4,0)))</f>
        <v/>
      </c>
      <c r="M24" s="666" t="str">
        <f>IF(ISERROR(VLOOKUP(J24,'KAYIT LİSTESİ'!$B$4:$H$1024,5,0)),"",(VLOOKUP(J24,'KAYIT LİSTESİ'!$B$4:$H$1024,5,0)))</f>
        <v/>
      </c>
      <c r="N24" s="666" t="str">
        <f>IF(ISERROR(VLOOKUP(J24,'KAYIT LİSTESİ'!$B$4:$H$1024,6,0)),"",(VLOOKUP(J24,'KAYIT LİSTESİ'!$B$4:$H$1024,6,0)))</f>
        <v/>
      </c>
      <c r="O24" s="661"/>
      <c r="P24" s="665"/>
      <c r="T24" s="329"/>
      <c r="U24" s="327"/>
    </row>
    <row r="25" spans="1:21" s="19" customFormat="1" ht="54.95" customHeight="1" x14ac:dyDescent="0.2">
      <c r="A25" s="657"/>
      <c r="B25" s="657"/>
      <c r="C25" s="658"/>
      <c r="D25" s="659"/>
      <c r="E25" s="660"/>
      <c r="F25" s="661"/>
      <c r="G25" s="662"/>
      <c r="H25" s="663"/>
      <c r="I25" s="657">
        <v>8</v>
      </c>
      <c r="J25" s="664" t="s">
        <v>568</v>
      </c>
      <c r="K25" s="665" t="str">
        <f>IF(ISERROR(VLOOKUP(J25,'KAYIT LİSTESİ'!$B$4:$H$1024,3,0)),"",(VLOOKUP(J25,'KAYIT LİSTESİ'!$B$4:$H$1024,3,0)))</f>
        <v/>
      </c>
      <c r="L25" s="658" t="str">
        <f>IF(ISERROR(VLOOKUP(J25,'KAYIT LİSTESİ'!$B$4:$H$1024,4,0)),"",(VLOOKUP(J25,'KAYIT LİSTESİ'!$B$4:$H$1024,4,0)))</f>
        <v/>
      </c>
      <c r="M25" s="666" t="str">
        <f>IF(ISERROR(VLOOKUP(J25,'KAYIT LİSTESİ'!$B$4:$H$1024,5,0)),"",(VLOOKUP(J25,'KAYIT LİSTESİ'!$B$4:$H$1024,5,0)))</f>
        <v/>
      </c>
      <c r="N25" s="666" t="str">
        <f>IF(ISERROR(VLOOKUP(J25,'KAYIT LİSTESİ'!$B$4:$H$1024,6,0)),"",(VLOOKUP(J25,'KAYIT LİSTESİ'!$B$4:$H$1024,6,0)))</f>
        <v/>
      </c>
      <c r="O25" s="661"/>
      <c r="P25" s="665"/>
      <c r="T25" s="329"/>
      <c r="U25" s="327"/>
    </row>
    <row r="26" spans="1:21" s="19" customFormat="1" ht="29.25" hidden="1" customHeight="1" x14ac:dyDescent="0.2">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x14ac:dyDescent="0.2">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x14ac:dyDescent="0.2">
      <c r="A28" s="23">
        <v>21</v>
      </c>
      <c r="B28" s="23"/>
      <c r="C28" s="26"/>
      <c r="D28" s="357"/>
      <c r="E28" s="358"/>
      <c r="F28" s="27"/>
      <c r="G28" s="360"/>
      <c r="H28" s="22"/>
      <c r="I28" s="23">
        <v>1</v>
      </c>
      <c r="J28" s="24" t="s">
        <v>178</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29.25" hidden="1" customHeight="1" x14ac:dyDescent="0.2">
      <c r="A29" s="23">
        <v>22</v>
      </c>
      <c r="B29" s="23"/>
      <c r="C29" s="26"/>
      <c r="D29" s="357"/>
      <c r="E29" s="358"/>
      <c r="F29" s="27"/>
      <c r="G29" s="360"/>
      <c r="H29" s="22"/>
      <c r="I29" s="23">
        <v>2</v>
      </c>
      <c r="J29" s="24" t="s">
        <v>179</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29.25" hidden="1" customHeight="1" x14ac:dyDescent="0.2">
      <c r="A30" s="23">
        <v>23</v>
      </c>
      <c r="B30" s="23"/>
      <c r="C30" s="26"/>
      <c r="D30" s="357"/>
      <c r="E30" s="358"/>
      <c r="F30" s="27"/>
      <c r="G30" s="360"/>
      <c r="H30" s="22"/>
      <c r="I30" s="23">
        <v>3</v>
      </c>
      <c r="J30" s="24" t="s">
        <v>180</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29.25" hidden="1" customHeight="1" x14ac:dyDescent="0.2">
      <c r="A31" s="23">
        <v>24</v>
      </c>
      <c r="B31" s="23"/>
      <c r="C31" s="26"/>
      <c r="D31" s="357"/>
      <c r="E31" s="358"/>
      <c r="F31" s="27"/>
      <c r="G31" s="360"/>
      <c r="H31" s="22"/>
      <c r="I31" s="23">
        <v>4</v>
      </c>
      <c r="J31" s="24" t="s">
        <v>181</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29.25" hidden="1" customHeight="1" x14ac:dyDescent="0.2">
      <c r="A32" s="23">
        <v>25</v>
      </c>
      <c r="B32" s="23"/>
      <c r="C32" s="26"/>
      <c r="D32" s="357"/>
      <c r="E32" s="358"/>
      <c r="F32" s="27"/>
      <c r="G32" s="360"/>
      <c r="H32" s="22"/>
      <c r="I32" s="23">
        <v>5</v>
      </c>
      <c r="J32" s="24" t="s">
        <v>182</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29.25" hidden="1" customHeight="1" x14ac:dyDescent="0.2">
      <c r="A33" s="23">
        <v>26</v>
      </c>
      <c r="B33" s="23"/>
      <c r="C33" s="26"/>
      <c r="D33" s="357"/>
      <c r="E33" s="358"/>
      <c r="F33" s="27"/>
      <c r="G33" s="360"/>
      <c r="H33" s="22"/>
      <c r="I33" s="23">
        <v>6</v>
      </c>
      <c r="J33" s="24" t="s">
        <v>183</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x14ac:dyDescent="0.2">
      <c r="A34" s="23">
        <v>27</v>
      </c>
      <c r="B34" s="23"/>
      <c r="C34" s="26"/>
      <c r="D34" s="357"/>
      <c r="E34" s="358"/>
      <c r="F34" s="27"/>
      <c r="G34" s="360"/>
      <c r="H34" s="22"/>
      <c r="I34" s="23">
        <v>7</v>
      </c>
      <c r="J34" s="24" t="s">
        <v>569</v>
      </c>
      <c r="K34" s="25" t="str">
        <f>IF(ISERROR(VLOOKUP(J34,'KAYIT LİSTESİ'!$B$4:$H$1024,3,0)),"",(VLOOKUP(J34,'KAYIT LİSTESİ'!$B$4:$H$1024,3,0)))</f>
        <v/>
      </c>
      <c r="L34" s="26" t="str">
        <f>IF(ISERROR(VLOOKUP(J34,'KAYIT LİSTESİ'!$B$4:$H$1024,4,0)),"",(VLOOKUP(J34,'KAYIT LİSTESİ'!$B$4:$H$1024,4,0)))</f>
        <v/>
      </c>
      <c r="M34" s="52" t="str">
        <f>IF(ISERROR(VLOOKUP(J34,'KAYIT LİSTESİ'!$B$4:$H$1024,5,0)),"",(VLOOKUP(J34,'KAYIT LİSTESİ'!$B$4:$H$1024,5,0)))</f>
        <v/>
      </c>
      <c r="N34" s="52" t="str">
        <f>IF(ISERROR(VLOOKUP(J34,'KAYIT LİSTESİ'!$B$4:$H$1024,6,0)),"",(VLOOKUP(J34,'KAYIT LİSTESİ'!$B$4:$H$1024,6,0)))</f>
        <v/>
      </c>
      <c r="O34" s="27"/>
      <c r="P34" s="25"/>
      <c r="T34" s="329"/>
      <c r="U34" s="327"/>
    </row>
    <row r="35" spans="1:21" s="19" customFormat="1" ht="29.25" hidden="1" customHeight="1" x14ac:dyDescent="0.2">
      <c r="A35" s="23">
        <v>28</v>
      </c>
      <c r="B35" s="23"/>
      <c r="C35" s="26"/>
      <c r="D35" s="357"/>
      <c r="E35" s="358"/>
      <c r="F35" s="27"/>
      <c r="G35" s="360"/>
      <c r="H35" s="22"/>
      <c r="I35" s="23">
        <v>8</v>
      </c>
      <c r="J35" s="24" t="s">
        <v>570</v>
      </c>
      <c r="K35" s="25" t="str">
        <f>IF(ISERROR(VLOOKUP(J35,'KAYIT LİSTESİ'!$B$4:$H$1024,3,0)),"",(VLOOKUP(J35,'KAYIT LİSTESİ'!$B$4:$H$1024,3,0)))</f>
        <v/>
      </c>
      <c r="L35" s="26" t="str">
        <f>IF(ISERROR(VLOOKUP(J35,'KAYIT LİSTESİ'!$B$4:$H$1024,4,0)),"",(VLOOKUP(J35,'KAYIT LİSTESİ'!$B$4:$H$1024,4,0)))</f>
        <v/>
      </c>
      <c r="M35" s="52" t="str">
        <f>IF(ISERROR(VLOOKUP(J35,'KAYIT LİSTESİ'!$B$4:$H$1024,5,0)),"",(VLOOKUP(J35,'KAYIT LİSTESİ'!$B$4:$H$1024,5,0)))</f>
        <v/>
      </c>
      <c r="N35" s="52" t="str">
        <f>IF(ISERROR(VLOOKUP(J35,'KAYIT LİSTESİ'!$B$4:$H$1024,6,0)),"",(VLOOKUP(J35,'KAYIT LİSTESİ'!$B$4:$H$1024,6,0)))</f>
        <v/>
      </c>
      <c r="O35" s="27"/>
      <c r="P35" s="25"/>
      <c r="T35" s="329"/>
      <c r="U35" s="327"/>
    </row>
    <row r="36" spans="1:21" s="19" customFormat="1" ht="29.25" hidden="1" customHeight="1" x14ac:dyDescent="0.2">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x14ac:dyDescent="0.2">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x14ac:dyDescent="0.2">
      <c r="A38" s="23">
        <v>31</v>
      </c>
      <c r="B38" s="23"/>
      <c r="C38" s="26"/>
      <c r="D38" s="357"/>
      <c r="E38" s="358"/>
      <c r="F38" s="27"/>
      <c r="G38" s="360"/>
      <c r="H38" s="22"/>
      <c r="I38" s="23">
        <v>1</v>
      </c>
      <c r="J38" s="24" t="s">
        <v>184</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x14ac:dyDescent="0.2">
      <c r="A39" s="23">
        <v>32</v>
      </c>
      <c r="B39" s="23"/>
      <c r="C39" s="26"/>
      <c r="D39" s="357"/>
      <c r="E39" s="358"/>
      <c r="F39" s="27"/>
      <c r="G39" s="360"/>
      <c r="H39" s="22"/>
      <c r="I39" s="23">
        <v>2</v>
      </c>
      <c r="J39" s="24" t="s">
        <v>185</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x14ac:dyDescent="0.2">
      <c r="A40" s="23">
        <v>33</v>
      </c>
      <c r="B40" s="23"/>
      <c r="C40" s="26"/>
      <c r="D40" s="357"/>
      <c r="E40" s="358"/>
      <c r="F40" s="27"/>
      <c r="G40" s="360"/>
      <c r="H40" s="22"/>
      <c r="I40" s="23">
        <v>3</v>
      </c>
      <c r="J40" s="24" t="s">
        <v>186</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x14ac:dyDescent="0.2">
      <c r="A41" s="23">
        <v>34</v>
      </c>
      <c r="B41" s="23"/>
      <c r="C41" s="26"/>
      <c r="D41" s="357"/>
      <c r="E41" s="358"/>
      <c r="F41" s="27"/>
      <c r="G41" s="360"/>
      <c r="H41" s="22"/>
      <c r="I41" s="23">
        <v>4</v>
      </c>
      <c r="J41" s="24" t="s">
        <v>187</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x14ac:dyDescent="0.2">
      <c r="A42" s="23">
        <v>35</v>
      </c>
      <c r="B42" s="23"/>
      <c r="C42" s="26"/>
      <c r="D42" s="357"/>
      <c r="E42" s="358"/>
      <c r="F42" s="27"/>
      <c r="G42" s="360"/>
      <c r="H42" s="22"/>
      <c r="I42" s="23">
        <v>5</v>
      </c>
      <c r="J42" s="24" t="s">
        <v>188</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x14ac:dyDescent="0.2">
      <c r="A43" s="23">
        <v>36</v>
      </c>
      <c r="B43" s="23"/>
      <c r="C43" s="26"/>
      <c r="D43" s="357"/>
      <c r="E43" s="358"/>
      <c r="F43" s="27"/>
      <c r="G43" s="360"/>
      <c r="H43" s="22"/>
      <c r="I43" s="23">
        <v>6</v>
      </c>
      <c r="J43" s="24" t="s">
        <v>189</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x14ac:dyDescent="0.2">
      <c r="A44" s="23">
        <v>37</v>
      </c>
      <c r="B44" s="23"/>
      <c r="C44" s="26"/>
      <c r="D44" s="357"/>
      <c r="E44" s="358"/>
      <c r="F44" s="27"/>
      <c r="G44" s="360"/>
      <c r="H44" s="22"/>
      <c r="I44" s="23">
        <v>7</v>
      </c>
      <c r="J44" s="24" t="s">
        <v>571</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x14ac:dyDescent="0.2">
      <c r="A45" s="23">
        <v>38</v>
      </c>
      <c r="B45" s="23"/>
      <c r="C45" s="26"/>
      <c r="D45" s="357"/>
      <c r="E45" s="358"/>
      <c r="F45" s="27"/>
      <c r="G45" s="360"/>
      <c r="H45" s="22"/>
      <c r="I45" s="23">
        <v>8</v>
      </c>
      <c r="J45" s="24" t="s">
        <v>572</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ht="13.5" customHeight="1" x14ac:dyDescent="0.2">
      <c r="A46" s="37"/>
      <c r="B46" s="37"/>
      <c r="C46" s="38"/>
      <c r="D46" s="59"/>
      <c r="E46" s="39"/>
      <c r="F46" s="40"/>
      <c r="G46" s="41"/>
      <c r="I46" s="42"/>
      <c r="J46" s="43"/>
      <c r="K46" s="44"/>
      <c r="L46" s="45"/>
      <c r="M46" s="55"/>
      <c r="N46" s="55"/>
      <c r="O46" s="46"/>
      <c r="P46" s="44"/>
    </row>
    <row r="47" spans="1:21" ht="14.25" customHeight="1" x14ac:dyDescent="0.2">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8">
    <mergeCell ref="A1:P1"/>
    <mergeCell ref="A2:P2"/>
    <mergeCell ref="A3:C3"/>
    <mergeCell ref="D3:E3"/>
    <mergeCell ref="F3:G3"/>
    <mergeCell ref="G6:G7"/>
    <mergeCell ref="A4:C4"/>
    <mergeCell ref="N3:P3"/>
    <mergeCell ref="B6:B7"/>
    <mergeCell ref="D4:E4"/>
    <mergeCell ref="N4:P4"/>
    <mergeCell ref="N5:P5"/>
    <mergeCell ref="A6:A7"/>
    <mergeCell ref="E6:E7"/>
    <mergeCell ref="F6:F7"/>
    <mergeCell ref="I3:M3"/>
    <mergeCell ref="C6:C7"/>
    <mergeCell ref="D6:D7"/>
  </mergeCells>
  <conditionalFormatting sqref="N1:N1048576">
    <cfRule type="containsText" dxfId="34" priority="6" stopIfTrue="1" operator="containsText" text="FERDİ">
      <formula>NOT(ISERROR(SEARCH("FERDİ",N1)))</formula>
    </cfRule>
  </conditionalFormatting>
  <conditionalFormatting sqref="E1:E1048576">
    <cfRule type="containsText" dxfId="33" priority="5" stopIfTrue="1" operator="containsText" text="FERDİ">
      <formula>NOT(ISERROR(SEARCH("FERDİ",E1)))</formula>
    </cfRule>
  </conditionalFormatting>
  <conditionalFormatting sqref="N3">
    <cfRule type="containsText" dxfId="32" priority="4" stopIfTrue="1" operator="containsText" text="FERDİ">
      <formula>NOT(ISERROR(SEARCH("FERDİ",N3)))</formula>
    </cfRule>
  </conditionalFormatting>
  <conditionalFormatting sqref="N4">
    <cfRule type="containsText" dxfId="31" priority="3" stopIfTrue="1" operator="containsText" text="FERDİ">
      <formula>NOT(ISERROR(SEARCH("FERDİ",N4)))</formula>
    </cfRule>
  </conditionalFormatting>
  <conditionalFormatting sqref="N4">
    <cfRule type="containsText" dxfId="30" priority="2" stopIfTrue="1" operator="containsText" text="FERDİ">
      <formula>NOT(ISERROR(SEARCH("FERDİ",N4)))</formula>
    </cfRule>
  </conditionalFormatting>
  <conditionalFormatting sqref="E8:E15">
    <cfRule type="containsText" dxfId="29" priority="1" stopIfTrue="1" operator="containsText" text="FERDİ">
      <formula>NOT(ISERROR(SEARCH("FERDİ",E8)))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7">
    <tabColor rgb="FF00B050"/>
  </sheetPr>
  <dimension ref="A1:R93"/>
  <sheetViews>
    <sheetView view="pageBreakPreview" topLeftCell="A5" zoomScale="80" zoomScaleSheetLayoutView="80" workbookViewId="0">
      <selection activeCell="R15" sqref="R15"/>
    </sheetView>
  </sheetViews>
  <sheetFormatPr defaultRowHeight="12.75" x14ac:dyDescent="0.2"/>
  <cols>
    <col min="1" max="1" width="6" style="89" customWidth="1"/>
    <col min="2" max="2" width="12" style="89" hidden="1" customWidth="1"/>
    <col min="3" max="3" width="7.7109375" style="89" customWidth="1"/>
    <col min="4" max="4" width="13.5703125" style="90" customWidth="1"/>
    <col min="5" max="5" width="25.85546875" style="89" customWidth="1"/>
    <col min="6" max="6" width="31.140625" style="3" customWidth="1"/>
    <col min="7" max="12" width="10.85546875" style="3" customWidth="1"/>
    <col min="13" max="13" width="10.7109375" style="3" customWidth="1"/>
    <col min="14" max="14" width="9.140625" style="91" customWidth="1"/>
    <col min="15" max="16" width="10.7109375" style="89" customWidth="1"/>
    <col min="17" max="17" width="6.7109375" style="336" bestFit="1" customWidth="1"/>
    <col min="18" max="18" width="5" style="325" bestFit="1" customWidth="1"/>
    <col min="19" max="16384" width="9.140625" style="3"/>
  </cols>
  <sheetData>
    <row r="1" spans="1:18" ht="48.75" customHeight="1" x14ac:dyDescent="0.2">
      <c r="A1" s="976" t="str">
        <f>'YARIŞMA BİLGİLERİ'!A2:K2</f>
        <v>Atletizm Federasyonu                                                                                                                                                                                                                                                               İzmir Atletizm İl Temsilciliği</v>
      </c>
      <c r="B1" s="976"/>
      <c r="C1" s="976"/>
      <c r="D1" s="976"/>
      <c r="E1" s="976"/>
      <c r="F1" s="976"/>
      <c r="G1" s="976"/>
      <c r="H1" s="976"/>
      <c r="I1" s="976"/>
      <c r="J1" s="976"/>
      <c r="K1" s="976"/>
      <c r="L1" s="976"/>
      <c r="M1" s="976"/>
      <c r="N1" s="976"/>
      <c r="O1" s="976"/>
      <c r="P1" s="976"/>
    </row>
    <row r="2" spans="1:18" ht="25.5" customHeight="1" x14ac:dyDescent="0.2">
      <c r="A2" s="920" t="str">
        <f>'YARIŞMA BİLGİLERİ'!A14:K14</f>
        <v>Kulüpler Arası Atletizm Süper lig 1. Kademe Yarışmaları</v>
      </c>
      <c r="B2" s="920"/>
      <c r="C2" s="920"/>
      <c r="D2" s="920"/>
      <c r="E2" s="920"/>
      <c r="F2" s="920"/>
      <c r="G2" s="920"/>
      <c r="H2" s="920"/>
      <c r="I2" s="920"/>
      <c r="J2" s="920"/>
      <c r="K2" s="920"/>
      <c r="L2" s="920"/>
      <c r="M2" s="920"/>
      <c r="N2" s="920"/>
      <c r="O2" s="920"/>
      <c r="P2" s="920"/>
    </row>
    <row r="3" spans="1:18" s="4" customFormat="1" ht="33" customHeight="1" x14ac:dyDescent="0.2">
      <c r="A3" s="921" t="s">
        <v>115</v>
      </c>
      <c r="B3" s="921"/>
      <c r="C3" s="921"/>
      <c r="D3" s="922" t="str">
        <f>'YARIŞMA PROGRAMI'!B25</f>
        <v>Cirit Atma</v>
      </c>
      <c r="E3" s="922"/>
      <c r="F3" s="641"/>
      <c r="G3" s="923"/>
      <c r="H3" s="923"/>
      <c r="I3" s="641"/>
      <c r="J3" s="641"/>
      <c r="K3" s="924" t="s">
        <v>661</v>
      </c>
      <c r="L3" s="924"/>
      <c r="M3" s="925" t="str">
        <f>VLOOKUP(D3,Rekorlar!A2:G51,7,0)</f>
        <v>Fatih AVAN 85.60</v>
      </c>
      <c r="N3" s="925"/>
      <c r="O3" s="925"/>
      <c r="P3" s="925"/>
      <c r="Q3" s="336"/>
      <c r="R3" s="325"/>
    </row>
    <row r="4" spans="1:18" s="4" customFormat="1" ht="32.25" customHeight="1" x14ac:dyDescent="0.2">
      <c r="A4" s="926" t="s">
        <v>116</v>
      </c>
      <c r="B4" s="926"/>
      <c r="C4" s="926"/>
      <c r="D4" s="927" t="str">
        <f>'YARIŞMA BİLGİLERİ'!F21</f>
        <v>Erkekler</v>
      </c>
      <c r="E4" s="927"/>
      <c r="F4" s="930" t="str">
        <f>'YARIŞMA PROGRAMI'!D25</f>
        <v>Cirit Ağırlığı 800 gr.</v>
      </c>
      <c r="G4" s="930"/>
      <c r="H4" s="930"/>
      <c r="I4" s="930"/>
      <c r="J4" s="930"/>
      <c r="K4" s="926" t="s">
        <v>114</v>
      </c>
      <c r="L4" s="926"/>
      <c r="M4" s="931" t="str">
        <f>VLOOKUP(D3,'YARIŞMA PROGRAMI'!B7:C29,2,0)</f>
        <v>04 Haziran 2014 15.20</v>
      </c>
      <c r="N4" s="931"/>
      <c r="O4" s="931"/>
      <c r="P4" s="642"/>
      <c r="Q4" s="336"/>
      <c r="R4" s="325"/>
    </row>
    <row r="5" spans="1:18" ht="15" customHeight="1" x14ac:dyDescent="0.2">
      <c r="A5" s="5"/>
      <c r="B5" s="5"/>
      <c r="C5" s="5"/>
      <c r="D5" s="9"/>
      <c r="E5" s="6"/>
      <c r="F5" s="7"/>
      <c r="G5" s="8"/>
      <c r="H5" s="8"/>
      <c r="I5" s="8"/>
      <c r="J5" s="8"/>
      <c r="K5" s="8"/>
      <c r="L5" s="8"/>
      <c r="M5" s="8"/>
      <c r="N5" s="929">
        <f ca="1">NOW()</f>
        <v>41878.554401851849</v>
      </c>
      <c r="O5" s="929"/>
      <c r="P5" s="353"/>
    </row>
    <row r="6" spans="1:18" ht="33" customHeight="1" x14ac:dyDescent="0.2">
      <c r="A6" s="1087" t="s">
        <v>6</v>
      </c>
      <c r="B6" s="1087"/>
      <c r="C6" s="1089" t="s">
        <v>99</v>
      </c>
      <c r="D6" s="1089" t="s">
        <v>1194</v>
      </c>
      <c r="E6" s="1087" t="s">
        <v>7</v>
      </c>
      <c r="F6" s="1087" t="s">
        <v>939</v>
      </c>
      <c r="G6" s="1087" t="s">
        <v>660</v>
      </c>
      <c r="H6" s="1087"/>
      <c r="I6" s="1087"/>
      <c r="J6" s="1087"/>
      <c r="K6" s="1087"/>
      <c r="L6" s="1087"/>
      <c r="M6" s="1087"/>
      <c r="N6" s="1088" t="s">
        <v>8</v>
      </c>
      <c r="O6" s="1088" t="s">
        <v>165</v>
      </c>
      <c r="P6" s="1088" t="s">
        <v>9</v>
      </c>
    </row>
    <row r="7" spans="1:18" ht="33" customHeight="1" x14ac:dyDescent="0.2">
      <c r="A7" s="1087"/>
      <c r="B7" s="1087"/>
      <c r="C7" s="1089"/>
      <c r="D7" s="1089"/>
      <c r="E7" s="1087"/>
      <c r="F7" s="1087"/>
      <c r="G7" s="673">
        <v>1</v>
      </c>
      <c r="H7" s="673">
        <v>2</v>
      </c>
      <c r="I7" s="673">
        <v>3</v>
      </c>
      <c r="J7" s="673" t="s">
        <v>574</v>
      </c>
      <c r="K7" s="673">
        <v>4</v>
      </c>
      <c r="L7" s="673">
        <v>5</v>
      </c>
      <c r="M7" s="673">
        <v>6</v>
      </c>
      <c r="N7" s="1088"/>
      <c r="O7" s="1088"/>
      <c r="P7" s="1088"/>
    </row>
    <row r="8" spans="1:18" s="83" customFormat="1" ht="93" customHeight="1" x14ac:dyDescent="0.2">
      <c r="A8" s="558">
        <v>1</v>
      </c>
      <c r="B8" s="559" t="s">
        <v>406</v>
      </c>
      <c r="C8" s="560">
        <f>IF(ISERROR(VLOOKUP(B8,'KAYIT LİSTESİ'!$B$4:$H$1024,3,0)),"",(VLOOKUP(B8,'KAYIT LİSTESİ'!$B$4:$H$1024,3,0)))</f>
        <v>410</v>
      </c>
      <c r="D8" s="561">
        <f>IF(ISERROR(VLOOKUP(B8,'KAYIT LİSTESİ'!$B$4:$H$1024,4,0)),"",(VLOOKUP(B8,'KAYIT LİSTESİ'!$B$4:$H$1024,4,0)))</f>
        <v>32509</v>
      </c>
      <c r="E8" s="562" t="str">
        <f>IF(ISERROR(VLOOKUP(B8,'KAYIT LİSTESİ'!$B$4:$H$1024,5,0)),"",(VLOOKUP(B8,'KAYIT LİSTESİ'!$B$4:$H$1024,5,0)))</f>
        <v>FATİH AVAN</v>
      </c>
      <c r="F8" s="562" t="str">
        <f>IF(ISERROR(VLOOKUP(B8,'KAYIT LİSTESİ'!$B$4:$H$1024,6,0)),"",(VLOOKUP(B8,'KAYIT LİSTESİ'!$B$4:$H$1024,6,0)))</f>
        <v>İSTANBUL-FENERBAHÇE</v>
      </c>
      <c r="G8" s="563" t="s">
        <v>1217</v>
      </c>
      <c r="H8" s="563">
        <v>7520</v>
      </c>
      <c r="I8" s="563" t="s">
        <v>1217</v>
      </c>
      <c r="J8" s="564">
        <f t="shared" ref="J8:J15" si="0">IF(COUNT(G8:I8)=0,"",MAX(G8:I8))</f>
        <v>7520</v>
      </c>
      <c r="K8" s="565" t="s">
        <v>1078</v>
      </c>
      <c r="L8" s="565" t="s">
        <v>1078</v>
      </c>
      <c r="M8" s="565" t="s">
        <v>1078</v>
      </c>
      <c r="N8" s="564">
        <f t="shared" ref="N8:N15" si="1">IF(COUNT(G8:M8)=0,"",MAX(G8:M8))</f>
        <v>7520</v>
      </c>
      <c r="O8" s="674">
        <v>8</v>
      </c>
      <c r="P8" s="820" t="s">
        <v>941</v>
      </c>
      <c r="Q8" s="336"/>
      <c r="R8" s="325"/>
    </row>
    <row r="9" spans="1:18" s="83" customFormat="1" ht="93" customHeight="1" x14ac:dyDescent="0.2">
      <c r="A9" s="558">
        <v>2</v>
      </c>
      <c r="B9" s="559" t="s">
        <v>405</v>
      </c>
      <c r="C9" s="560">
        <f>IF(ISERROR(VLOOKUP(B9,'KAYIT LİSTESİ'!$B$4:$H$1024,3,0)),"",(VLOOKUP(B9,'KAYIT LİSTESİ'!$B$4:$H$1024,3,0)))</f>
        <v>434</v>
      </c>
      <c r="D9" s="561">
        <f>IF(ISERROR(VLOOKUP(B9,'KAYIT LİSTESİ'!$B$4:$H$1024,4,0)),"",(VLOOKUP(B9,'KAYIT LİSTESİ'!$B$4:$H$1024,4,0)))</f>
        <v>32661</v>
      </c>
      <c r="E9" s="562" t="str">
        <f>IF(ISERROR(VLOOKUP(B9,'KAYIT LİSTESİ'!$B$4:$H$1024,5,0)),"",(VLOOKUP(B9,'KAYIT LİSTESİ'!$B$4:$H$1024,5,0)))</f>
        <v>AYKUT TANRIVERDİ</v>
      </c>
      <c r="F9" s="562" t="str">
        <f>IF(ISERROR(VLOOKUP(B9,'KAYIT LİSTESİ'!$B$4:$H$1024,6,0)),"",(VLOOKUP(B9,'KAYIT LİSTESİ'!$B$4:$H$1024,6,0)))</f>
        <v>İSTANBUL-GALATASARAY</v>
      </c>
      <c r="G9" s="563" t="s">
        <v>1217</v>
      </c>
      <c r="H9" s="563">
        <v>6640</v>
      </c>
      <c r="I9" s="563" t="s">
        <v>1217</v>
      </c>
      <c r="J9" s="564">
        <f t="shared" si="0"/>
        <v>6640</v>
      </c>
      <c r="K9" s="565" t="s">
        <v>1217</v>
      </c>
      <c r="L9" s="565">
        <v>6799</v>
      </c>
      <c r="M9" s="565" t="s">
        <v>1217</v>
      </c>
      <c r="N9" s="564">
        <f t="shared" si="1"/>
        <v>6799</v>
      </c>
      <c r="O9" s="674">
        <v>7</v>
      </c>
      <c r="P9" s="820" t="s">
        <v>1060</v>
      </c>
      <c r="Q9" s="336"/>
      <c r="R9" s="325"/>
    </row>
    <row r="10" spans="1:18" s="83" customFormat="1" ht="93" customHeight="1" x14ac:dyDescent="0.2">
      <c r="A10" s="558">
        <v>3</v>
      </c>
      <c r="B10" s="559" t="s">
        <v>407</v>
      </c>
      <c r="C10" s="560">
        <f>IF(ISERROR(VLOOKUP(B10,'KAYIT LİSTESİ'!$B$4:$H$1024,3,0)),"",(VLOOKUP(B10,'KAYIT LİSTESİ'!$B$4:$H$1024,3,0)))</f>
        <v>395</v>
      </c>
      <c r="D10" s="561">
        <f>IF(ISERROR(VLOOKUP(B10,'KAYIT LİSTESİ'!$B$4:$H$1024,4,0)),"",(VLOOKUP(B10,'KAYIT LİSTESİ'!$B$4:$H$1024,4,0)))</f>
        <v>32973</v>
      </c>
      <c r="E10" s="562" t="str">
        <f>IF(ISERROR(VLOOKUP(B10,'KAYIT LİSTESİ'!$B$4:$H$1024,5,0)),"",(VLOOKUP(B10,'KAYIT LİSTESİ'!$B$4:$H$1024,5,0)))</f>
        <v>MUSTAFA TAN</v>
      </c>
      <c r="F10" s="562" t="str">
        <f>IF(ISERROR(VLOOKUP(B10,'KAYIT LİSTESİ'!$B$4:$H$1024,6,0)),"",(VLOOKUP(B10,'KAYIT LİSTESİ'!$B$4:$H$1024,6,0)))</f>
        <v>İSTANBUL-ENKA SPOR KULÜBÜ</v>
      </c>
      <c r="G10" s="563">
        <v>6404</v>
      </c>
      <c r="H10" s="563" t="s">
        <v>1217</v>
      </c>
      <c r="I10" s="563">
        <v>6323</v>
      </c>
      <c r="J10" s="564">
        <f t="shared" si="0"/>
        <v>6404</v>
      </c>
      <c r="K10" s="565" t="s">
        <v>1217</v>
      </c>
      <c r="L10" s="565">
        <v>6525</v>
      </c>
      <c r="M10" s="565">
        <v>6624</v>
      </c>
      <c r="N10" s="564">
        <f t="shared" si="1"/>
        <v>6624</v>
      </c>
      <c r="O10" s="674">
        <v>6</v>
      </c>
      <c r="P10" s="820" t="s">
        <v>1061</v>
      </c>
      <c r="Q10" s="336"/>
      <c r="R10" s="325"/>
    </row>
    <row r="11" spans="1:18" s="83" customFormat="1" ht="93" customHeight="1" x14ac:dyDescent="0.2">
      <c r="A11" s="558">
        <v>4</v>
      </c>
      <c r="B11" s="559" t="s">
        <v>400</v>
      </c>
      <c r="C11" s="560">
        <f>IF(ISERROR(VLOOKUP(B11,'KAYIT LİSTESİ'!$B$4:$H$1024,3,0)),"",(VLOOKUP(B11,'KAYIT LİSTESİ'!$B$4:$H$1024,3,0)))</f>
        <v>480</v>
      </c>
      <c r="D11" s="561">
        <f>IF(ISERROR(VLOOKUP(B11,'KAYIT LİSTESİ'!$B$4:$H$1024,4,0)),"",(VLOOKUP(B11,'KAYIT LİSTESİ'!$B$4:$H$1024,4,0)))</f>
        <v>32514</v>
      </c>
      <c r="E11" s="562" t="str">
        <f>IF(ISERROR(VLOOKUP(B11,'KAYIT LİSTESİ'!$B$4:$H$1024,5,0)),"",(VLOOKUP(B11,'KAYIT LİSTESİ'!$B$4:$H$1024,5,0)))</f>
        <v>HAKAN YİĞİT</v>
      </c>
      <c r="F11" s="562" t="str">
        <f>IF(ISERROR(VLOOKUP(B11,'KAYIT LİSTESİ'!$B$4:$H$1024,6,0)),"",(VLOOKUP(B11,'KAYIT LİSTESİ'!$B$4:$H$1024,6,0)))</f>
        <v>MERSİN-MESKİSPOR</v>
      </c>
      <c r="G11" s="563" t="s">
        <v>1217</v>
      </c>
      <c r="H11" s="563">
        <v>5883</v>
      </c>
      <c r="I11" s="563">
        <v>6005</v>
      </c>
      <c r="J11" s="564">
        <f t="shared" si="0"/>
        <v>6005</v>
      </c>
      <c r="K11" s="565">
        <v>5914</v>
      </c>
      <c r="L11" s="565">
        <v>5998</v>
      </c>
      <c r="M11" s="565" t="s">
        <v>1217</v>
      </c>
      <c r="N11" s="564">
        <f t="shared" si="1"/>
        <v>6005</v>
      </c>
      <c r="O11" s="674">
        <v>5</v>
      </c>
      <c r="P11" s="820" t="s">
        <v>1050</v>
      </c>
      <c r="Q11" s="336"/>
      <c r="R11" s="325"/>
    </row>
    <row r="12" spans="1:18" s="83" customFormat="1" ht="93" customHeight="1" x14ac:dyDescent="0.2">
      <c r="A12" s="558">
        <v>5</v>
      </c>
      <c r="B12" s="559" t="s">
        <v>404</v>
      </c>
      <c r="C12" s="560">
        <f>IF(ISERROR(VLOOKUP(B12,'KAYIT LİSTESİ'!$B$4:$H$1024,3,0)),"",(VLOOKUP(B12,'KAYIT LİSTESİ'!$B$4:$H$1024,3,0)))</f>
        <v>462</v>
      </c>
      <c r="D12" s="561">
        <f>IF(ISERROR(VLOOKUP(B12,'KAYIT LİSTESİ'!$B$4:$H$1024,4,0)),"",(VLOOKUP(B12,'KAYIT LİSTESİ'!$B$4:$H$1024,4,0)))</f>
        <v>34657</v>
      </c>
      <c r="E12" s="562" t="str">
        <f>IF(ISERROR(VLOOKUP(B12,'KAYIT LİSTESİ'!$B$4:$H$1024,5,0)),"",(VLOOKUP(B12,'KAYIT LİSTESİ'!$B$4:$H$1024,5,0)))</f>
        <v>MUSTAFA AKKAYA</v>
      </c>
      <c r="F12" s="562" t="str">
        <f>IF(ISERROR(VLOOKUP(B12,'KAYIT LİSTESİ'!$B$4:$H$1024,6,0)),"",(VLOOKUP(B12,'KAYIT LİSTESİ'!$B$4:$H$1024,6,0)))</f>
        <v>KOCAELİ BÜYÜKŞEHİR BELEDİYE KAĞITSPOR KULÜBÜ</v>
      </c>
      <c r="G12" s="563" t="s">
        <v>1217</v>
      </c>
      <c r="H12" s="563">
        <v>5426</v>
      </c>
      <c r="I12" s="563">
        <v>5964</v>
      </c>
      <c r="J12" s="564">
        <f t="shared" si="0"/>
        <v>5964</v>
      </c>
      <c r="K12" s="565" t="s">
        <v>1217</v>
      </c>
      <c r="L12" s="565">
        <v>5765</v>
      </c>
      <c r="M12" s="565">
        <v>5976</v>
      </c>
      <c r="N12" s="564">
        <f t="shared" si="1"/>
        <v>5976</v>
      </c>
      <c r="O12" s="674">
        <v>4</v>
      </c>
      <c r="P12" s="820" t="s">
        <v>1062</v>
      </c>
      <c r="Q12" s="336"/>
      <c r="R12" s="325"/>
    </row>
    <row r="13" spans="1:18" s="83" customFormat="1" ht="93" customHeight="1" x14ac:dyDescent="0.2">
      <c r="A13" s="558">
        <v>6</v>
      </c>
      <c r="B13" s="559" t="s">
        <v>401</v>
      </c>
      <c r="C13" s="560">
        <f>IF(ISERROR(VLOOKUP(B13,'KAYIT LİSTESİ'!$B$4:$H$1024,3,0)),"",(VLOOKUP(B13,'KAYIT LİSTESİ'!$B$4:$H$1024,3,0)))</f>
        <v>521</v>
      </c>
      <c r="D13" s="561">
        <f>IF(ISERROR(VLOOKUP(B13,'KAYIT LİSTESİ'!$B$4:$H$1024,4,0)),"",(VLOOKUP(B13,'KAYIT LİSTESİ'!$B$4:$H$1024,4,0)))</f>
        <v>35065</v>
      </c>
      <c r="E13" s="562" t="str">
        <f>IF(ISERROR(VLOOKUP(B13,'KAYIT LİSTESİ'!$B$4:$H$1024,5,0)),"",(VLOOKUP(B13,'KAYIT LİSTESİ'!$B$4:$H$1024,5,0)))</f>
        <v>RAMAZAN ŞEN</v>
      </c>
      <c r="F13" s="562" t="str">
        <f>IF(ISERROR(VLOOKUP(B13,'KAYIT LİSTESİ'!$B$4:$H$1024,6,0)),"",(VLOOKUP(B13,'KAYIT LİSTESİ'!$B$4:$H$1024,6,0)))</f>
        <v>KOCAELİ-DARICA BELEDİYE EĞİTİM SPOR KULÜBÜ</v>
      </c>
      <c r="G13" s="563">
        <v>5353</v>
      </c>
      <c r="H13" s="563" t="s">
        <v>1217</v>
      </c>
      <c r="I13" s="563" t="s">
        <v>1217</v>
      </c>
      <c r="J13" s="564">
        <f t="shared" si="0"/>
        <v>5353</v>
      </c>
      <c r="K13" s="565">
        <v>4976</v>
      </c>
      <c r="L13" s="565" t="s">
        <v>1217</v>
      </c>
      <c r="M13" s="565" t="s">
        <v>1217</v>
      </c>
      <c r="N13" s="564">
        <f t="shared" si="1"/>
        <v>5353</v>
      </c>
      <c r="O13" s="674">
        <v>3</v>
      </c>
      <c r="P13" s="820" t="s">
        <v>1116</v>
      </c>
      <c r="Q13" s="336"/>
      <c r="R13" s="325"/>
    </row>
    <row r="14" spans="1:18" s="83" customFormat="1" ht="93" customHeight="1" x14ac:dyDescent="0.2">
      <c r="A14" s="558">
        <v>7</v>
      </c>
      <c r="B14" s="559" t="s">
        <v>402</v>
      </c>
      <c r="C14" s="560">
        <f>IF(ISERROR(VLOOKUP(B14,'KAYIT LİSTESİ'!$B$4:$H$1024,3,0)),"",(VLOOKUP(B14,'KAYIT LİSTESİ'!$B$4:$H$1024,3,0)))</f>
        <v>502</v>
      </c>
      <c r="D14" s="561">
        <f>IF(ISERROR(VLOOKUP(B14,'KAYIT LİSTESİ'!$B$4:$H$1024,4,0)),"",(VLOOKUP(B14,'KAYIT LİSTESİ'!$B$4:$H$1024,4,0)))</f>
        <v>35948</v>
      </c>
      <c r="E14" s="562" t="str">
        <f>IF(ISERROR(VLOOKUP(B14,'KAYIT LİSTESİ'!$B$4:$H$1024,5,0)),"",(VLOOKUP(B14,'KAYIT LİSTESİ'!$B$4:$H$1024,5,0)))</f>
        <v>İSMAİL ÇALIŞKANLI</v>
      </c>
      <c r="F14" s="562" t="str">
        <f>IF(ISERROR(VLOOKUP(B14,'KAYIT LİSTESİ'!$B$4:$H$1024,6,0)),"",(VLOOKUP(B14,'KAYIT LİSTESİ'!$B$4:$H$1024,6,0)))</f>
        <v>ANKARA-EGO SPOR</v>
      </c>
      <c r="G14" s="563">
        <v>4509</v>
      </c>
      <c r="H14" s="563">
        <v>4864</v>
      </c>
      <c r="I14" s="563" t="s">
        <v>1217</v>
      </c>
      <c r="J14" s="564">
        <f t="shared" si="0"/>
        <v>4864</v>
      </c>
      <c r="K14" s="565">
        <v>4710</v>
      </c>
      <c r="L14" s="565" t="s">
        <v>1217</v>
      </c>
      <c r="M14" s="565" t="s">
        <v>1217</v>
      </c>
      <c r="N14" s="564">
        <f t="shared" si="1"/>
        <v>4864</v>
      </c>
      <c r="O14" s="674">
        <v>2</v>
      </c>
      <c r="P14" s="820" t="s">
        <v>1137</v>
      </c>
      <c r="Q14" s="336"/>
      <c r="R14" s="325"/>
    </row>
    <row r="15" spans="1:18" s="83" customFormat="1" ht="93" customHeight="1" x14ac:dyDescent="0.2">
      <c r="A15" s="558">
        <v>8</v>
      </c>
      <c r="B15" s="559" t="s">
        <v>403</v>
      </c>
      <c r="C15" s="560">
        <f>IF(ISERROR(VLOOKUP(B15,'KAYIT LİSTESİ'!$B$4:$H$1024,3,0)),"",(VLOOKUP(B15,'KAYIT LİSTESİ'!$B$4:$H$1024,3,0)))</f>
        <v>451</v>
      </c>
      <c r="D15" s="561">
        <f>IF(ISERROR(VLOOKUP(B15,'KAYIT LİSTESİ'!$B$4:$H$1024,4,0)),"",(VLOOKUP(B15,'KAYIT LİSTESİ'!$B$4:$H$1024,4,0)))</f>
        <v>35796</v>
      </c>
      <c r="E15" s="562" t="str">
        <f>IF(ISERROR(VLOOKUP(B15,'KAYIT LİSTESİ'!$B$4:$H$1024,5,0)),"",(VLOOKUP(B15,'KAYIT LİSTESİ'!$B$4:$H$1024,5,0)))</f>
        <v>RAMAZAN UŞAR</v>
      </c>
      <c r="F15" s="562" t="str">
        <f>IF(ISERROR(VLOOKUP(B15,'KAYIT LİSTESİ'!$B$4:$H$1024,6,0)),"",(VLOOKUP(B15,'KAYIT LİSTESİ'!$B$4:$H$1024,6,0)))</f>
        <v>İZMİR-İZMİR BÜYÜKŞEHİR BELEDİYE SPOR KLUBÜ</v>
      </c>
      <c r="G15" s="563">
        <v>4039</v>
      </c>
      <c r="H15" s="563">
        <v>4112</v>
      </c>
      <c r="I15" s="563">
        <v>4012</v>
      </c>
      <c r="J15" s="564">
        <f t="shared" si="0"/>
        <v>4112</v>
      </c>
      <c r="K15" s="565" t="s">
        <v>1217</v>
      </c>
      <c r="L15" s="565">
        <v>3892</v>
      </c>
      <c r="M15" s="565">
        <v>3784</v>
      </c>
      <c r="N15" s="564">
        <f t="shared" si="1"/>
        <v>4112</v>
      </c>
      <c r="O15" s="674">
        <v>1</v>
      </c>
      <c r="P15" s="820" t="s">
        <v>1059</v>
      </c>
      <c r="Q15" s="336"/>
      <c r="R15" s="325"/>
    </row>
    <row r="16" spans="1:18" s="83" customFormat="1" ht="93" customHeight="1" x14ac:dyDescent="0.2">
      <c r="A16" s="558"/>
      <c r="B16" s="559" t="s">
        <v>408</v>
      </c>
      <c r="C16" s="560" t="str">
        <f>IF(ISERROR(VLOOKUP(B16,'KAYIT LİSTESİ'!$B$4:$H$1024,3,0)),"",(VLOOKUP(B16,'KAYIT LİSTESİ'!$B$4:$H$1024,3,0)))</f>
        <v/>
      </c>
      <c r="D16" s="561" t="str">
        <f>IF(ISERROR(VLOOKUP(B16,'KAYIT LİSTESİ'!$B$4:$H$1024,4,0)),"",(VLOOKUP(B16,'KAYIT LİSTESİ'!$B$4:$H$1024,4,0)))</f>
        <v/>
      </c>
      <c r="E16" s="562" t="str">
        <f>IF(ISERROR(VLOOKUP(B16,'KAYIT LİSTESİ'!$B$4:$H$1024,5,0)),"",(VLOOKUP(B16,'KAYIT LİSTESİ'!$B$4:$H$1024,5,0)))</f>
        <v/>
      </c>
      <c r="F16" s="562" t="str">
        <f>IF(ISERROR(VLOOKUP(B16,'KAYIT LİSTESİ'!$B$4:$H$1024,6,0)),"",(VLOOKUP(B16,'KAYIT LİSTESİ'!$B$4:$H$1024,6,0)))</f>
        <v/>
      </c>
      <c r="G16" s="563"/>
      <c r="H16" s="563"/>
      <c r="I16" s="563"/>
      <c r="J16" s="564" t="str">
        <f t="shared" ref="J16:J47" si="2">IF(COUNT(G16:I16)=0,"",MAX(G16:I16))</f>
        <v/>
      </c>
      <c r="K16" s="565"/>
      <c r="L16" s="565"/>
      <c r="M16" s="565"/>
      <c r="N16" s="564" t="str">
        <f t="shared" ref="N16:N47" si="3">IF(COUNT(G16:M16)=0,"",MAX(G16:M16))</f>
        <v/>
      </c>
      <c r="O16" s="566"/>
      <c r="P16" s="567"/>
      <c r="Q16" s="336"/>
      <c r="R16" s="325"/>
    </row>
    <row r="17" spans="1:18" s="83" customFormat="1" ht="93" customHeight="1" x14ac:dyDescent="0.2">
      <c r="A17" s="558"/>
      <c r="B17" s="559" t="s">
        <v>409</v>
      </c>
      <c r="C17" s="560" t="str">
        <f>IF(ISERROR(VLOOKUP(B17,'KAYIT LİSTESİ'!$B$4:$H$1024,3,0)),"",(VLOOKUP(B17,'KAYIT LİSTESİ'!$B$4:$H$1024,3,0)))</f>
        <v/>
      </c>
      <c r="D17" s="561" t="str">
        <f>IF(ISERROR(VLOOKUP(B17,'KAYIT LİSTESİ'!$B$4:$H$1024,4,0)),"",(VLOOKUP(B17,'KAYIT LİSTESİ'!$B$4:$H$1024,4,0)))</f>
        <v/>
      </c>
      <c r="E17" s="562" t="str">
        <f>IF(ISERROR(VLOOKUP(B17,'KAYIT LİSTESİ'!$B$4:$H$1024,5,0)),"",(VLOOKUP(B17,'KAYIT LİSTESİ'!$B$4:$H$1024,5,0)))</f>
        <v/>
      </c>
      <c r="F17" s="562" t="str">
        <f>IF(ISERROR(VLOOKUP(B17,'KAYIT LİSTESİ'!$B$4:$H$1024,6,0)),"",(VLOOKUP(B17,'KAYIT LİSTESİ'!$B$4:$H$1024,6,0)))</f>
        <v/>
      </c>
      <c r="G17" s="563"/>
      <c r="H17" s="563"/>
      <c r="I17" s="563"/>
      <c r="J17" s="564" t="str">
        <f t="shared" si="2"/>
        <v/>
      </c>
      <c r="K17" s="565"/>
      <c r="L17" s="565"/>
      <c r="M17" s="565"/>
      <c r="N17" s="564" t="str">
        <f t="shared" si="3"/>
        <v/>
      </c>
      <c r="O17" s="566"/>
      <c r="P17" s="567"/>
      <c r="Q17" s="336"/>
      <c r="R17" s="325"/>
    </row>
    <row r="18" spans="1:18" s="83" customFormat="1" ht="33.75" hidden="1" customHeight="1" x14ac:dyDescent="0.2">
      <c r="A18" s="92"/>
      <c r="B18" s="93" t="s">
        <v>410</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3.75" hidden="1" customHeight="1" x14ac:dyDescent="0.2">
      <c r="A19" s="92"/>
      <c r="B19" s="93" t="s">
        <v>411</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3.75" hidden="1" customHeight="1" x14ac:dyDescent="0.2">
      <c r="A20" s="92"/>
      <c r="B20" s="93" t="s">
        <v>412</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3.75" hidden="1" customHeight="1" x14ac:dyDescent="0.2">
      <c r="A21" s="92"/>
      <c r="B21" s="93" t="s">
        <v>413</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3.75" hidden="1" customHeight="1" x14ac:dyDescent="0.2">
      <c r="A22" s="92"/>
      <c r="B22" s="93" t="s">
        <v>414</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3.75" hidden="1" customHeight="1" x14ac:dyDescent="0.2">
      <c r="A23" s="92"/>
      <c r="B23" s="93" t="s">
        <v>415</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3.75" hidden="1" customHeight="1" x14ac:dyDescent="0.2">
      <c r="A24" s="92"/>
      <c r="B24" s="93" t="s">
        <v>416</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3.75" hidden="1" customHeight="1" x14ac:dyDescent="0.2">
      <c r="A25" s="92"/>
      <c r="B25" s="93" t="s">
        <v>417</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3.75" hidden="1" customHeight="1" x14ac:dyDescent="0.2">
      <c r="A26" s="92"/>
      <c r="B26" s="93" t="s">
        <v>418</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3.75" hidden="1" customHeight="1" x14ac:dyDescent="0.2">
      <c r="A27" s="92"/>
      <c r="B27" s="93" t="s">
        <v>419</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3.75" hidden="1" customHeight="1" x14ac:dyDescent="0.2">
      <c r="A28" s="92"/>
      <c r="B28" s="93" t="s">
        <v>420</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3.75" hidden="1" customHeight="1" x14ac:dyDescent="0.2">
      <c r="A29" s="92"/>
      <c r="B29" s="93" t="s">
        <v>421</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3.75" hidden="1" customHeight="1" x14ac:dyDescent="0.2">
      <c r="A30" s="92"/>
      <c r="B30" s="93" t="s">
        <v>422</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3.75" hidden="1" customHeight="1" x14ac:dyDescent="0.2">
      <c r="A31" s="92"/>
      <c r="B31" s="93" t="s">
        <v>423</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3.75" hidden="1" customHeight="1" x14ac:dyDescent="0.2">
      <c r="A32" s="92"/>
      <c r="B32" s="93" t="s">
        <v>424</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3.75" hidden="1" customHeight="1" x14ac:dyDescent="0.2">
      <c r="A33" s="92"/>
      <c r="B33" s="93" t="s">
        <v>425</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3.75" hidden="1" customHeight="1" x14ac:dyDescent="0.2">
      <c r="A34" s="92"/>
      <c r="B34" s="93" t="s">
        <v>426</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3.75" hidden="1" customHeight="1" x14ac:dyDescent="0.2">
      <c r="A35" s="92"/>
      <c r="B35" s="93" t="s">
        <v>427</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3.75" hidden="1" customHeight="1" x14ac:dyDescent="0.2">
      <c r="A36" s="92"/>
      <c r="B36" s="93" t="s">
        <v>428</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3.75" hidden="1" customHeight="1" x14ac:dyDescent="0.2">
      <c r="A37" s="92"/>
      <c r="B37" s="93" t="s">
        <v>429</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3.75" hidden="1" customHeight="1" x14ac:dyDescent="0.2">
      <c r="A38" s="92"/>
      <c r="B38" s="93" t="s">
        <v>430</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3.75" hidden="1" customHeight="1" x14ac:dyDescent="0.2">
      <c r="A39" s="92"/>
      <c r="B39" s="93" t="s">
        <v>431</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3.75" hidden="1" customHeight="1" x14ac:dyDescent="0.2">
      <c r="A40" s="92"/>
      <c r="B40" s="93" t="s">
        <v>432</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3.75" hidden="1" customHeight="1" x14ac:dyDescent="0.2">
      <c r="A41" s="92"/>
      <c r="B41" s="93" t="s">
        <v>433</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3.75" hidden="1" customHeight="1" x14ac:dyDescent="0.2">
      <c r="A42" s="92"/>
      <c r="B42" s="93" t="s">
        <v>434</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3.75" hidden="1" customHeight="1" x14ac:dyDescent="0.2">
      <c r="A43" s="92"/>
      <c r="B43" s="93" t="s">
        <v>435</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3.75" hidden="1" customHeight="1" x14ac:dyDescent="0.2">
      <c r="A44" s="92"/>
      <c r="B44" s="93" t="s">
        <v>436</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3.75" hidden="1" customHeight="1" x14ac:dyDescent="0.2">
      <c r="A45" s="92"/>
      <c r="B45" s="93" t="s">
        <v>437</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3.75" hidden="1" customHeight="1" x14ac:dyDescent="0.2">
      <c r="A46" s="92"/>
      <c r="B46" s="93" t="s">
        <v>438</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3.75" hidden="1" customHeight="1" x14ac:dyDescent="0.2">
      <c r="A47" s="92"/>
      <c r="B47" s="93" t="s">
        <v>439</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58.5" customHeight="1" x14ac:dyDescent="0.2">
      <c r="A48" s="84"/>
      <c r="B48" s="84"/>
      <c r="C48" s="84"/>
      <c r="D48" s="85"/>
      <c r="E48" s="84"/>
      <c r="N48" s="87"/>
      <c r="O48" s="84"/>
      <c r="P48" s="84"/>
      <c r="Q48" s="336"/>
      <c r="R48" s="325"/>
    </row>
    <row r="49" spans="1:18" s="86" customFormat="1" ht="33.75" customHeight="1" x14ac:dyDescent="0.25">
      <c r="A49" s="935" t="s">
        <v>4</v>
      </c>
      <c r="B49" s="935"/>
      <c r="C49" s="935"/>
      <c r="D49" s="935"/>
      <c r="E49" s="644" t="s">
        <v>0</v>
      </c>
      <c r="F49" s="644" t="s">
        <v>1</v>
      </c>
      <c r="G49" s="936" t="s">
        <v>2</v>
      </c>
      <c r="H49" s="936"/>
      <c r="I49" s="936"/>
      <c r="J49" s="936"/>
      <c r="K49" s="936"/>
      <c r="L49" s="936"/>
      <c r="M49" s="936"/>
      <c r="N49" s="936" t="s">
        <v>3</v>
      </c>
      <c r="O49" s="936"/>
      <c r="P49" s="644"/>
      <c r="Q49" s="336"/>
      <c r="R49" s="325"/>
    </row>
    <row r="52" spans="1:18" x14ac:dyDescent="0.2">
      <c r="Q52" s="337"/>
      <c r="R52" s="88"/>
    </row>
    <row r="53" spans="1:18" x14ac:dyDescent="0.2">
      <c r="Q53" s="337"/>
      <c r="R53" s="88"/>
    </row>
    <row r="54" spans="1:18" x14ac:dyDescent="0.2">
      <c r="Q54" s="337"/>
      <c r="R54" s="88"/>
    </row>
    <row r="55" spans="1:18" x14ac:dyDescent="0.2">
      <c r="Q55" s="337"/>
      <c r="R55" s="88"/>
    </row>
    <row r="56" spans="1:18" x14ac:dyDescent="0.2">
      <c r="Q56" s="337"/>
      <c r="R56" s="88"/>
    </row>
    <row r="57" spans="1:18" x14ac:dyDescent="0.2">
      <c r="Q57" s="337"/>
      <c r="R57" s="88"/>
    </row>
    <row r="58" spans="1:18" x14ac:dyDescent="0.2">
      <c r="Q58" s="337"/>
      <c r="R58" s="88"/>
    </row>
    <row r="59" spans="1:18" x14ac:dyDescent="0.2">
      <c r="Q59" s="337"/>
      <c r="R59" s="88"/>
    </row>
    <row r="60" spans="1:18" x14ac:dyDescent="0.2">
      <c r="Q60" s="337"/>
      <c r="R60" s="88"/>
    </row>
    <row r="61" spans="1:18" x14ac:dyDescent="0.2">
      <c r="Q61" s="337"/>
      <c r="R61" s="88"/>
    </row>
    <row r="62" spans="1:18" x14ac:dyDescent="0.2">
      <c r="Q62" s="337"/>
      <c r="R62" s="88"/>
    </row>
    <row r="63" spans="1:18" x14ac:dyDescent="0.2">
      <c r="Q63" s="337"/>
      <c r="R63" s="88"/>
    </row>
    <row r="64" spans="1:18" x14ac:dyDescent="0.2">
      <c r="Q64" s="337"/>
      <c r="R64" s="88"/>
    </row>
    <row r="65" spans="17:18" x14ac:dyDescent="0.2">
      <c r="Q65" s="337"/>
      <c r="R65" s="88"/>
    </row>
    <row r="66" spans="17:18" x14ac:dyDescent="0.2">
      <c r="Q66" s="337"/>
      <c r="R66" s="88"/>
    </row>
    <row r="67" spans="17:18" x14ac:dyDescent="0.2">
      <c r="Q67" s="337"/>
      <c r="R67" s="88"/>
    </row>
    <row r="68" spans="17:18" x14ac:dyDescent="0.2">
      <c r="Q68" s="337"/>
      <c r="R68" s="88"/>
    </row>
    <row r="69" spans="17:18" x14ac:dyDescent="0.2">
      <c r="Q69" s="337"/>
      <c r="R69" s="88"/>
    </row>
    <row r="70" spans="17:18" x14ac:dyDescent="0.2">
      <c r="Q70" s="337"/>
      <c r="R70" s="88"/>
    </row>
    <row r="71" spans="17:18" x14ac:dyDescent="0.2">
      <c r="Q71" s="337"/>
      <c r="R71" s="88"/>
    </row>
    <row r="72" spans="17:18" x14ac:dyDescent="0.2">
      <c r="Q72" s="337"/>
      <c r="R72" s="88"/>
    </row>
    <row r="73" spans="17:18" x14ac:dyDescent="0.2">
      <c r="Q73" s="337"/>
      <c r="R73" s="88"/>
    </row>
    <row r="74" spans="17:18" x14ac:dyDescent="0.2">
      <c r="Q74" s="337"/>
      <c r="R74" s="88"/>
    </row>
    <row r="75" spans="17:18" x14ac:dyDescent="0.2">
      <c r="Q75" s="337"/>
      <c r="R75" s="88"/>
    </row>
    <row r="76" spans="17:18" x14ac:dyDescent="0.2">
      <c r="Q76" s="337"/>
      <c r="R76" s="88"/>
    </row>
    <row r="77" spans="17:18" x14ac:dyDescent="0.2">
      <c r="Q77" s="337"/>
      <c r="R77" s="88"/>
    </row>
    <row r="78" spans="17:18" x14ac:dyDescent="0.2">
      <c r="Q78" s="337"/>
      <c r="R78" s="88"/>
    </row>
    <row r="79" spans="17:18" x14ac:dyDescent="0.2">
      <c r="Q79" s="337"/>
      <c r="R79" s="88"/>
    </row>
    <row r="80" spans="17:18" x14ac:dyDescent="0.2">
      <c r="Q80" s="337"/>
      <c r="R80" s="88"/>
    </row>
    <row r="81" spans="17:18" x14ac:dyDescent="0.2">
      <c r="Q81" s="337"/>
      <c r="R81" s="88"/>
    </row>
    <row r="82" spans="17:18" x14ac:dyDescent="0.2">
      <c r="Q82" s="337"/>
      <c r="R82" s="88"/>
    </row>
    <row r="83" spans="17:18" x14ac:dyDescent="0.2">
      <c r="Q83" s="337"/>
      <c r="R83" s="88"/>
    </row>
    <row r="84" spans="17:18" x14ac:dyDescent="0.2">
      <c r="Q84" s="337"/>
      <c r="R84" s="88"/>
    </row>
    <row r="85" spans="17:18" x14ac:dyDescent="0.2">
      <c r="Q85" s="337"/>
      <c r="R85" s="88"/>
    </row>
    <row r="86" spans="17:18" x14ac:dyDescent="0.2">
      <c r="Q86" s="337"/>
      <c r="R86" s="88"/>
    </row>
    <row r="87" spans="17:18" x14ac:dyDescent="0.2">
      <c r="Q87" s="337"/>
      <c r="R87" s="88"/>
    </row>
    <row r="88" spans="17:18" x14ac:dyDescent="0.2">
      <c r="Q88" s="337"/>
      <c r="R88" s="88"/>
    </row>
    <row r="89" spans="17:18" x14ac:dyDescent="0.2">
      <c r="Q89" s="337"/>
      <c r="R89" s="88"/>
    </row>
    <row r="90" spans="17:18" x14ac:dyDescent="0.2">
      <c r="Q90" s="337"/>
      <c r="R90" s="88"/>
    </row>
    <row r="91" spans="17:18" x14ac:dyDescent="0.2">
      <c r="Q91" s="337"/>
      <c r="R91" s="88"/>
    </row>
    <row r="92" spans="17:18" x14ac:dyDescent="0.2">
      <c r="Q92" s="337"/>
      <c r="R92" s="88"/>
    </row>
    <row r="93" spans="17:18" x14ac:dyDescent="0.2">
      <c r="Q93" s="337"/>
      <c r="R93" s="88"/>
    </row>
  </sheetData>
  <sortState ref="B8:P15">
    <sortCondition descending="1" ref="N8:N15"/>
  </sortState>
  <mergeCells count="26">
    <mergeCell ref="P6:P7"/>
    <mergeCell ref="K3:L3"/>
    <mergeCell ref="M3:P3"/>
    <mergeCell ref="N5:O5"/>
    <mergeCell ref="D4:E4"/>
    <mergeCell ref="K4:L4"/>
    <mergeCell ref="A4:C4"/>
    <mergeCell ref="M4:O4"/>
    <mergeCell ref="A1:P1"/>
    <mergeCell ref="A2:P2"/>
    <mergeCell ref="A3:C3"/>
    <mergeCell ref="D3:E3"/>
    <mergeCell ref="G3:H3"/>
    <mergeCell ref="F4:J4"/>
    <mergeCell ref="A49:D49"/>
    <mergeCell ref="G49:M49"/>
    <mergeCell ref="N49:O49"/>
    <mergeCell ref="A6:A7"/>
    <mergeCell ref="B6:B7"/>
    <mergeCell ref="E6:E7"/>
    <mergeCell ref="N6:N7"/>
    <mergeCell ref="O6:O7"/>
    <mergeCell ref="C6:C7"/>
    <mergeCell ref="D6:D7"/>
    <mergeCell ref="G6:M6"/>
    <mergeCell ref="F6:F7"/>
  </mergeCells>
  <conditionalFormatting sqref="F1:F1048576">
    <cfRule type="containsText" dxfId="28" priority="3" stopIfTrue="1" operator="containsText" text="FERDİ">
      <formula>NOT(ISERROR(SEARCH("FERDİ",F1)))</formula>
    </cfRule>
  </conditionalFormatting>
  <conditionalFormatting sqref="M4">
    <cfRule type="containsText" dxfId="27" priority="2" stopIfTrue="1" operator="containsText" text="FERDİ">
      <formula>NOT(ISERROR(SEARCH("FERDİ",M4)))</formula>
    </cfRule>
  </conditionalFormatting>
  <conditionalFormatting sqref="M4">
    <cfRule type="containsText" dxfId="26"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D16:F4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00B050"/>
  </sheetPr>
  <dimension ref="A1:U63"/>
  <sheetViews>
    <sheetView view="pageBreakPreview" topLeftCell="A10" zoomScale="80" zoomScaleSheetLayoutView="80" workbookViewId="0">
      <selection activeCell="M73" sqref="M73"/>
    </sheetView>
  </sheetViews>
  <sheetFormatPr defaultRowHeight="12.75" x14ac:dyDescent="0.2"/>
  <cols>
    <col min="1" max="1" width="4.85546875" style="28" customWidth="1"/>
    <col min="2" max="2" width="8.7109375" style="28" customWidth="1"/>
    <col min="3" max="3" width="14.42578125" style="21" customWidth="1"/>
    <col min="4" max="4" width="22.140625" style="54" customWidth="1"/>
    <col min="5" max="5" width="30" style="54" customWidth="1"/>
    <col min="6" max="6" width="10.5703125" style="184" customWidth="1"/>
    <col min="7" max="7" width="7.5703125" style="29" customWidth="1"/>
    <col min="8" max="8" width="2.140625" style="21" customWidth="1"/>
    <col min="9" max="9" width="5.5703125" style="28" customWidth="1"/>
    <col min="10" max="10" width="12.42578125" style="28" hidden="1" customWidth="1"/>
    <col min="11" max="11" width="8" style="28" customWidth="1"/>
    <col min="12" max="12" width="14.5703125" style="30" customWidth="1"/>
    <col min="13" max="13" width="25.28515625" style="58" bestFit="1" customWidth="1"/>
    <col min="14" max="14" width="35.42578125" style="58" customWidth="1"/>
    <col min="15" max="15" width="9.5703125" style="184" customWidth="1"/>
    <col min="16" max="16" width="7.7109375" style="21" customWidth="1"/>
    <col min="17" max="17" width="5.7109375" style="21" customWidth="1"/>
    <col min="18" max="19" width="9.140625" style="21"/>
    <col min="20" max="20" width="8.5703125" style="331" bestFit="1" customWidth="1"/>
    <col min="21" max="21" width="5" style="327" bestFit="1" customWidth="1"/>
    <col min="22" max="16384" width="9.140625" style="21"/>
  </cols>
  <sheetData>
    <row r="1" spans="1:21" s="10" customFormat="1" ht="50.25" customHeight="1" x14ac:dyDescent="0.2">
      <c r="A1" s="910" t="str">
        <f>('YARIŞMA BİLGİLERİ'!A2)</f>
        <v>Atletizm Federasyonu                                                                                                                                                                                                                                                               İzmir Atletizm İl Temsilciliği</v>
      </c>
      <c r="B1" s="910"/>
      <c r="C1" s="910"/>
      <c r="D1" s="910"/>
      <c r="E1" s="910"/>
      <c r="F1" s="910"/>
      <c r="G1" s="910"/>
      <c r="H1" s="910"/>
      <c r="I1" s="910"/>
      <c r="J1" s="910"/>
      <c r="K1" s="910"/>
      <c r="L1" s="910"/>
      <c r="M1" s="910"/>
      <c r="N1" s="910"/>
      <c r="O1" s="910"/>
      <c r="P1" s="910"/>
      <c r="T1" s="330"/>
      <c r="U1" s="326"/>
    </row>
    <row r="2" spans="1:21" s="10" customFormat="1" ht="24.75" customHeight="1" x14ac:dyDescent="0.2">
      <c r="A2" s="961" t="str">
        <f>'YARIŞMA BİLGİLERİ'!F19</f>
        <v>Kulüpler Arası Atletizm Süper lig 1. Kademe Yarışmaları</v>
      </c>
      <c r="B2" s="961"/>
      <c r="C2" s="961"/>
      <c r="D2" s="961"/>
      <c r="E2" s="961"/>
      <c r="F2" s="961"/>
      <c r="G2" s="961"/>
      <c r="H2" s="961"/>
      <c r="I2" s="961"/>
      <c r="J2" s="961"/>
      <c r="K2" s="961"/>
      <c r="L2" s="961"/>
      <c r="M2" s="961"/>
      <c r="N2" s="961"/>
      <c r="O2" s="961"/>
      <c r="P2" s="961"/>
      <c r="T2" s="330"/>
      <c r="U2" s="326"/>
    </row>
    <row r="3" spans="1:21" s="12" customFormat="1" ht="29.25" customHeight="1" x14ac:dyDescent="0.2">
      <c r="A3" s="953" t="s">
        <v>115</v>
      </c>
      <c r="B3" s="953"/>
      <c r="C3" s="953"/>
      <c r="D3" s="958" t="str">
        <f>'YARIŞMA PROGRAMI'!B19</f>
        <v>800 Metre</v>
      </c>
      <c r="E3" s="958"/>
      <c r="F3" s="959"/>
      <c r="G3" s="959"/>
      <c r="H3" s="602"/>
      <c r="I3" s="953" t="s">
        <v>661</v>
      </c>
      <c r="J3" s="953"/>
      <c r="K3" s="953"/>
      <c r="L3" s="953"/>
      <c r="M3" s="953"/>
      <c r="N3" s="941" t="str">
        <f>VLOOKUP(D3,Rekorlar!A2:G43,7,0)</f>
        <v>İlham Tanui ÖZBİLEN 1:44.00</v>
      </c>
      <c r="O3" s="941"/>
      <c r="P3" s="941"/>
      <c r="T3" s="330"/>
      <c r="U3" s="326"/>
    </row>
    <row r="4" spans="1:21" s="12" customFormat="1" ht="17.25" customHeight="1" x14ac:dyDescent="0.2">
      <c r="A4" s="940" t="s">
        <v>105</v>
      </c>
      <c r="B4" s="940"/>
      <c r="C4" s="940"/>
      <c r="D4" s="957" t="str">
        <f>'YARIŞMA BİLGİLERİ'!F21</f>
        <v>Erkekler</v>
      </c>
      <c r="E4" s="957"/>
      <c r="F4" s="631"/>
      <c r="G4" s="603"/>
      <c r="H4" s="603"/>
      <c r="I4" s="603"/>
      <c r="J4" s="603"/>
      <c r="K4" s="603"/>
      <c r="L4" s="604"/>
      <c r="M4" s="423" t="s">
        <v>5</v>
      </c>
      <c r="N4" s="931" t="str">
        <f>VLOOKUP(D3,'YARIŞMA PROGRAMI'!B7:C29,2,0)</f>
        <v>04 Haziran 2014 17.10</v>
      </c>
      <c r="O4" s="931"/>
      <c r="P4" s="931"/>
      <c r="T4" s="330"/>
      <c r="U4" s="326"/>
    </row>
    <row r="5" spans="1:21" s="10" customFormat="1" ht="15" customHeight="1" x14ac:dyDescent="0.2">
      <c r="A5" s="13"/>
      <c r="B5" s="13"/>
      <c r="C5" s="14"/>
      <c r="D5" s="15"/>
      <c r="E5" s="16"/>
      <c r="F5" s="185"/>
      <c r="G5" s="16"/>
      <c r="H5" s="16"/>
      <c r="I5" s="13"/>
      <c r="J5" s="13"/>
      <c r="K5" s="13"/>
      <c r="L5" s="17"/>
      <c r="M5" s="18"/>
      <c r="N5" s="929">
        <f ca="1">NOW()</f>
        <v>41878.554401851849</v>
      </c>
      <c r="O5" s="929"/>
      <c r="P5" s="929"/>
      <c r="T5" s="330"/>
      <c r="U5" s="326"/>
    </row>
    <row r="6" spans="1:21" s="19" customFormat="1" ht="18.75" customHeight="1" x14ac:dyDescent="0.2">
      <c r="A6" s="962" t="s">
        <v>11</v>
      </c>
      <c r="B6" s="963" t="s">
        <v>100</v>
      </c>
      <c r="C6" s="968" t="s">
        <v>1097</v>
      </c>
      <c r="D6" s="969" t="s">
        <v>13</v>
      </c>
      <c r="E6" s="969" t="s">
        <v>938</v>
      </c>
      <c r="F6" s="967" t="s">
        <v>14</v>
      </c>
      <c r="G6" s="965" t="s">
        <v>301</v>
      </c>
      <c r="H6" s="636"/>
      <c r="I6" s="637" t="s">
        <v>15</v>
      </c>
      <c r="J6" s="638"/>
      <c r="K6" s="638"/>
      <c r="L6" s="638"/>
      <c r="M6" s="638"/>
      <c r="N6" s="638"/>
      <c r="O6" s="638"/>
      <c r="P6" s="639"/>
      <c r="T6" s="331"/>
      <c r="U6" s="327"/>
    </row>
    <row r="7" spans="1:21" ht="37.5" customHeight="1" x14ac:dyDescent="0.2">
      <c r="A7" s="962"/>
      <c r="B7" s="964"/>
      <c r="C7" s="968"/>
      <c r="D7" s="969"/>
      <c r="E7" s="969"/>
      <c r="F7" s="967"/>
      <c r="G7" s="966"/>
      <c r="H7" s="640"/>
      <c r="I7" s="198" t="s">
        <v>11</v>
      </c>
      <c r="J7" s="198" t="s">
        <v>101</v>
      </c>
      <c r="K7" s="198" t="s">
        <v>100</v>
      </c>
      <c r="L7" s="199" t="s">
        <v>12</v>
      </c>
      <c r="M7" s="200" t="s">
        <v>13</v>
      </c>
      <c r="N7" s="200" t="s">
        <v>938</v>
      </c>
      <c r="O7" s="201" t="s">
        <v>14</v>
      </c>
      <c r="P7" s="198" t="s">
        <v>27</v>
      </c>
    </row>
    <row r="8" spans="1:21" s="19" customFormat="1" ht="55.5" customHeight="1" x14ac:dyDescent="0.2">
      <c r="A8" s="657">
        <v>1</v>
      </c>
      <c r="B8" s="657">
        <v>382</v>
      </c>
      <c r="C8" s="658">
        <v>32937</v>
      </c>
      <c r="D8" s="659" t="s">
        <v>957</v>
      </c>
      <c r="E8" s="660" t="s">
        <v>955</v>
      </c>
      <c r="F8" s="670">
        <v>14738</v>
      </c>
      <c r="G8" s="662">
        <v>8</v>
      </c>
      <c r="H8" s="22"/>
      <c r="I8" s="657">
        <v>1</v>
      </c>
      <c r="J8" s="664" t="s">
        <v>75</v>
      </c>
      <c r="K8" s="665">
        <f>IF(ISERROR(VLOOKUP(J8,'KAYIT LİSTESİ'!$B$4:$H$1024,3,0)),"",(VLOOKUP(J8,'KAYIT LİSTESİ'!$B$4:$H$1024,3,0)))</f>
        <v>512</v>
      </c>
      <c r="L8" s="658">
        <f>IF(ISERROR(VLOOKUP(J8,'KAYIT LİSTESİ'!$B$4:$H$1024,4,0)),"",(VLOOKUP(J8,'KAYIT LİSTESİ'!$B$4:$H$1024,4,0)))</f>
        <v>34335</v>
      </c>
      <c r="M8" s="666" t="str">
        <f>IF(ISERROR(VLOOKUP(J8,'KAYIT LİSTESİ'!$B$4:$H$1024,5,0)),"",(VLOOKUP(J8,'KAYIT LİSTESİ'!$B$4:$H$1024,5,0)))</f>
        <v>AYETULLAH BELİR</v>
      </c>
      <c r="N8" s="666" t="str">
        <f>IF(ISERROR(VLOOKUP(J8,'KAYIT LİSTESİ'!$B$4:$H$1024,6,0)),"",(VLOOKUP(J8,'KAYIT LİSTESİ'!$B$4:$H$1024,6,0)))</f>
        <v>KOCAELİ-DARICA BELEDİYE EĞİTİM SPOR KULÜBÜ</v>
      </c>
      <c r="O8" s="670">
        <v>15413</v>
      </c>
      <c r="P8" s="665">
        <v>5</v>
      </c>
      <c r="T8" s="331"/>
      <c r="U8" s="327"/>
    </row>
    <row r="9" spans="1:21" s="19" customFormat="1" ht="55.5" customHeight="1" x14ac:dyDescent="0.2">
      <c r="A9" s="657">
        <v>2</v>
      </c>
      <c r="B9" s="657">
        <v>423</v>
      </c>
      <c r="C9" s="658">
        <v>33317</v>
      </c>
      <c r="D9" s="659" t="s">
        <v>1082</v>
      </c>
      <c r="E9" s="660" t="s">
        <v>1002</v>
      </c>
      <c r="F9" s="670">
        <v>14927</v>
      </c>
      <c r="G9" s="662">
        <v>7</v>
      </c>
      <c r="H9" s="22"/>
      <c r="I9" s="657">
        <v>2</v>
      </c>
      <c r="J9" s="664" t="s">
        <v>76</v>
      </c>
      <c r="K9" s="665">
        <f>IF(ISERROR(VLOOKUP(J9,'KAYIT LİSTESİ'!$B$4:$H$1024,3,0)),"",(VLOOKUP(J9,'KAYIT LİSTESİ'!$B$4:$H$1024,3,0)))</f>
        <v>440</v>
      </c>
      <c r="L9" s="658">
        <f>IF(ISERROR(VLOOKUP(J9,'KAYIT LİSTESİ'!$B$4:$H$1024,4,0)),"",(VLOOKUP(J9,'KAYIT LİSTESİ'!$B$4:$H$1024,4,0)))</f>
        <v>35796</v>
      </c>
      <c r="M9" s="666" t="str">
        <f>IF(ISERROR(VLOOKUP(J9,'KAYIT LİSTESİ'!$B$4:$H$1024,5,0)),"",(VLOOKUP(J9,'KAYIT LİSTESİ'!$B$4:$H$1024,5,0)))</f>
        <v>ABDURRAHMAN GEDİKLİOĞLU</v>
      </c>
      <c r="N9" s="666" t="str">
        <f>IF(ISERROR(VLOOKUP(J9,'KAYIT LİSTESİ'!$B$4:$H$1024,6,0)),"",(VLOOKUP(J9,'KAYIT LİSTESİ'!$B$4:$H$1024,6,0)))</f>
        <v>İZMİR-İZMİR BÜYÜKŞEHİR BELEDİYE SPOR KLUBÜ</v>
      </c>
      <c r="O9" s="670">
        <v>15664</v>
      </c>
      <c r="P9" s="665">
        <v>6</v>
      </c>
      <c r="T9" s="331"/>
      <c r="U9" s="327"/>
    </row>
    <row r="10" spans="1:21" s="19" customFormat="1" ht="55.5" customHeight="1" x14ac:dyDescent="0.2">
      <c r="A10" s="657">
        <v>3</v>
      </c>
      <c r="B10" s="657">
        <v>401</v>
      </c>
      <c r="C10" s="658">
        <v>33851</v>
      </c>
      <c r="D10" s="659" t="s">
        <v>983</v>
      </c>
      <c r="E10" s="660" t="s">
        <v>981</v>
      </c>
      <c r="F10" s="670">
        <v>15005</v>
      </c>
      <c r="G10" s="662">
        <v>6</v>
      </c>
      <c r="H10" s="22"/>
      <c r="I10" s="657">
        <v>3</v>
      </c>
      <c r="J10" s="664" t="s">
        <v>77</v>
      </c>
      <c r="K10" s="665">
        <f>IF(ISERROR(VLOOKUP(J10,'KAYIT LİSTESİ'!$B$4:$H$1024,3,0)),"",(VLOOKUP(J10,'KAYIT LİSTESİ'!$B$4:$H$1024,3,0)))</f>
        <v>423</v>
      </c>
      <c r="L10" s="658">
        <f>IF(ISERROR(VLOOKUP(J10,'KAYIT LİSTESİ'!$B$4:$H$1024,4,0)),"",(VLOOKUP(J10,'KAYIT LİSTESİ'!$B$4:$H$1024,4,0)))</f>
        <v>33317</v>
      </c>
      <c r="M10" s="666" t="str">
        <f>IF(ISERROR(VLOOKUP(J10,'KAYIT LİSTESİ'!$B$4:$H$1024,5,0)),"",(VLOOKUP(J10,'KAYIT LİSTESİ'!$B$4:$H$1024,5,0)))</f>
        <v>LEVENT ATEŞ</v>
      </c>
      <c r="N10" s="666" t="str">
        <f>IF(ISERROR(VLOOKUP(J10,'KAYIT LİSTESİ'!$B$4:$H$1024,6,0)),"",(VLOOKUP(J10,'KAYIT LİSTESİ'!$B$4:$H$1024,6,0)))</f>
        <v>İSTANBUL-GALATASARAY</v>
      </c>
      <c r="O10" s="670">
        <v>14927</v>
      </c>
      <c r="P10" s="665">
        <v>2</v>
      </c>
      <c r="T10" s="331"/>
      <c r="U10" s="327"/>
    </row>
    <row r="11" spans="1:21" s="19" customFormat="1" ht="55.5" customHeight="1" x14ac:dyDescent="0.2">
      <c r="A11" s="657">
        <v>4</v>
      </c>
      <c r="B11" s="657">
        <v>455</v>
      </c>
      <c r="C11" s="658">
        <v>35056</v>
      </c>
      <c r="D11" s="659" t="s">
        <v>1021</v>
      </c>
      <c r="E11" s="660" t="s">
        <v>1115</v>
      </c>
      <c r="F11" s="670">
        <v>15387</v>
      </c>
      <c r="G11" s="662">
        <v>5</v>
      </c>
      <c r="H11" s="22"/>
      <c r="I11" s="657">
        <v>4</v>
      </c>
      <c r="J11" s="664" t="s">
        <v>78</v>
      </c>
      <c r="K11" s="665">
        <f>IF(ISERROR(VLOOKUP(J11,'KAYIT LİSTESİ'!$B$4:$H$1024,3,0)),"",(VLOOKUP(J11,'KAYIT LİSTESİ'!$B$4:$H$1024,3,0)))</f>
        <v>382</v>
      </c>
      <c r="L11" s="658">
        <f>IF(ISERROR(VLOOKUP(J11,'KAYIT LİSTESİ'!$B$4:$H$1024,4,0)),"",(VLOOKUP(J11,'KAYIT LİSTESİ'!$B$4:$H$1024,4,0)))</f>
        <v>32937</v>
      </c>
      <c r="M11" s="666" t="str">
        <f>IF(ISERROR(VLOOKUP(J11,'KAYIT LİSTESİ'!$B$4:$H$1024,5,0)),"",(VLOOKUP(J11,'KAYIT LİSTESİ'!$B$4:$H$1024,5,0)))</f>
        <v>İLHAM TANUİ ÖZBİLEN</v>
      </c>
      <c r="N11" s="666" t="str">
        <f>IF(ISERROR(VLOOKUP(J11,'KAYIT LİSTESİ'!$B$4:$H$1024,6,0)),"",(VLOOKUP(J11,'KAYIT LİSTESİ'!$B$4:$H$1024,6,0)))</f>
        <v>İSTANBUL-ENKA SPOR KULÜBÜ</v>
      </c>
      <c r="O11" s="670">
        <v>14738</v>
      </c>
      <c r="P11" s="665">
        <v>1</v>
      </c>
      <c r="T11" s="331"/>
      <c r="U11" s="327"/>
    </row>
    <row r="12" spans="1:21" s="19" customFormat="1" ht="55.5" customHeight="1" x14ac:dyDescent="0.2">
      <c r="A12" s="657">
        <v>5</v>
      </c>
      <c r="B12" s="657">
        <v>512</v>
      </c>
      <c r="C12" s="658">
        <v>34335</v>
      </c>
      <c r="D12" s="659" t="s">
        <v>1102</v>
      </c>
      <c r="E12" s="660" t="s">
        <v>1099</v>
      </c>
      <c r="F12" s="670">
        <v>15413</v>
      </c>
      <c r="G12" s="662">
        <v>4</v>
      </c>
      <c r="H12" s="22"/>
      <c r="I12" s="657">
        <v>5</v>
      </c>
      <c r="J12" s="664" t="s">
        <v>79</v>
      </c>
      <c r="K12" s="665">
        <f>IF(ISERROR(VLOOKUP(J12,'KAYIT LİSTESİ'!$B$4:$H$1024,3,0)),"",(VLOOKUP(J12,'KAYIT LİSTESİ'!$B$4:$H$1024,3,0)))</f>
        <v>401</v>
      </c>
      <c r="L12" s="658">
        <f>IF(ISERROR(VLOOKUP(J12,'KAYIT LİSTESİ'!$B$4:$H$1024,4,0)),"",(VLOOKUP(J12,'KAYIT LİSTESİ'!$B$4:$H$1024,4,0)))</f>
        <v>33851</v>
      </c>
      <c r="M12" s="666" t="str">
        <f>IF(ISERROR(VLOOKUP(J12,'KAYIT LİSTESİ'!$B$4:$H$1024,5,0)),"",(VLOOKUP(J12,'KAYIT LİSTESİ'!$B$4:$H$1024,5,0)))</f>
        <v>ZEBENE ALEMAYAHU BEKELE</v>
      </c>
      <c r="N12" s="666" t="str">
        <f>IF(ISERROR(VLOOKUP(J12,'KAYIT LİSTESİ'!$B$4:$H$1024,6,0)),"",(VLOOKUP(J12,'KAYIT LİSTESİ'!$B$4:$H$1024,6,0)))</f>
        <v>İSTANBUL-FENERBAHÇE</v>
      </c>
      <c r="O12" s="670">
        <v>15005</v>
      </c>
      <c r="P12" s="665">
        <v>3</v>
      </c>
      <c r="T12" s="331"/>
      <c r="U12" s="327"/>
    </row>
    <row r="13" spans="1:21" s="19" customFormat="1" ht="55.5" customHeight="1" x14ac:dyDescent="0.2">
      <c r="A13" s="657">
        <v>6</v>
      </c>
      <c r="B13" s="657">
        <v>440</v>
      </c>
      <c r="C13" s="658">
        <v>35796</v>
      </c>
      <c r="D13" s="659" t="s">
        <v>1007</v>
      </c>
      <c r="E13" s="660" t="s">
        <v>1004</v>
      </c>
      <c r="F13" s="670">
        <v>15664</v>
      </c>
      <c r="G13" s="662">
        <v>3</v>
      </c>
      <c r="H13" s="22"/>
      <c r="I13" s="657">
        <v>6</v>
      </c>
      <c r="J13" s="664" t="s">
        <v>80</v>
      </c>
      <c r="K13" s="665">
        <f>IF(ISERROR(VLOOKUP(J13,'KAYIT LİSTESİ'!$B$4:$H$1024,3,0)),"",(VLOOKUP(J13,'KAYIT LİSTESİ'!$B$4:$H$1024,3,0)))</f>
        <v>455</v>
      </c>
      <c r="L13" s="658">
        <f>IF(ISERROR(VLOOKUP(J13,'KAYIT LİSTESİ'!$B$4:$H$1024,4,0)),"",(VLOOKUP(J13,'KAYIT LİSTESİ'!$B$4:$H$1024,4,0)))</f>
        <v>35056</v>
      </c>
      <c r="M13" s="666" t="str">
        <f>IF(ISERROR(VLOOKUP(J13,'KAYIT LİSTESİ'!$B$4:$H$1024,5,0)),"",(VLOOKUP(J13,'KAYIT LİSTESİ'!$B$4:$H$1024,5,0)))</f>
        <v>SİNAN TATLI</v>
      </c>
      <c r="N13" s="666" t="str">
        <f>IF(ISERROR(VLOOKUP(J13,'KAYIT LİSTESİ'!$B$4:$H$1024,6,0)),"",(VLOOKUP(J13,'KAYIT LİSTESİ'!$B$4:$H$1024,6,0)))</f>
        <v>KOCAELİ BÜYÜKŞEHİR BELEDİYE KAĞITSPOR KULÜBÜ</v>
      </c>
      <c r="O13" s="670">
        <v>15387</v>
      </c>
      <c r="P13" s="665">
        <v>4</v>
      </c>
      <c r="T13" s="331"/>
      <c r="U13" s="327"/>
    </row>
    <row r="14" spans="1:21" s="19" customFormat="1" ht="55.5" customHeight="1" x14ac:dyDescent="0.2">
      <c r="A14" s="657">
        <v>7</v>
      </c>
      <c r="B14" s="657">
        <v>489</v>
      </c>
      <c r="C14" s="658">
        <v>32888</v>
      </c>
      <c r="D14" s="659" t="s">
        <v>1120</v>
      </c>
      <c r="E14" s="660" t="s">
        <v>1118</v>
      </c>
      <c r="F14" s="670">
        <v>15835</v>
      </c>
      <c r="G14" s="662">
        <v>2</v>
      </c>
      <c r="H14" s="22"/>
      <c r="I14" s="657">
        <v>7</v>
      </c>
      <c r="J14" s="664" t="s">
        <v>267</v>
      </c>
      <c r="K14" s="665">
        <f>IF(ISERROR(VLOOKUP(J14,'KAYIT LİSTESİ'!$B$4:$H$1024,3,0)),"",(VLOOKUP(J14,'KAYIT LİSTESİ'!$B$4:$H$1024,3,0)))</f>
        <v>489</v>
      </c>
      <c r="L14" s="658">
        <f>IF(ISERROR(VLOOKUP(J14,'KAYIT LİSTESİ'!$B$4:$H$1024,4,0)),"",(VLOOKUP(J14,'KAYIT LİSTESİ'!$B$4:$H$1024,4,0)))</f>
        <v>32888</v>
      </c>
      <c r="M14" s="666" t="str">
        <f>IF(ISERROR(VLOOKUP(J14,'KAYIT LİSTESİ'!$B$4:$H$1024,5,0)),"",(VLOOKUP(J14,'KAYIT LİSTESİ'!$B$4:$H$1024,5,0)))</f>
        <v>YÜSEYİN YAĞLI</v>
      </c>
      <c r="N14" s="666" t="str">
        <f>IF(ISERROR(VLOOKUP(J14,'KAYIT LİSTESİ'!$B$4:$H$1024,6,0)),"",(VLOOKUP(J14,'KAYIT LİSTESİ'!$B$4:$H$1024,6,0)))</f>
        <v>ANKARA-EGO SPOR</v>
      </c>
      <c r="O14" s="670">
        <v>15835</v>
      </c>
      <c r="P14" s="665">
        <v>7</v>
      </c>
      <c r="T14" s="331"/>
      <c r="U14" s="327"/>
    </row>
    <row r="15" spans="1:21" s="19" customFormat="1" ht="55.5" customHeight="1" x14ac:dyDescent="0.2">
      <c r="A15" s="657">
        <v>8</v>
      </c>
      <c r="B15" s="657">
        <v>470</v>
      </c>
      <c r="C15" s="658">
        <v>35431</v>
      </c>
      <c r="D15" s="659" t="s">
        <v>1035</v>
      </c>
      <c r="E15" s="660" t="s">
        <v>1033</v>
      </c>
      <c r="F15" s="670">
        <v>20098</v>
      </c>
      <c r="G15" s="360">
        <v>1</v>
      </c>
      <c r="H15" s="22"/>
      <c r="I15" s="657">
        <v>8</v>
      </c>
      <c r="J15" s="664" t="s">
        <v>268</v>
      </c>
      <c r="K15" s="665">
        <f>IF(ISERROR(VLOOKUP(J15,'KAYIT LİSTESİ'!$B$4:$H$1024,3,0)),"",(VLOOKUP(J15,'KAYIT LİSTESİ'!$B$4:$H$1024,3,0)))</f>
        <v>470</v>
      </c>
      <c r="L15" s="658">
        <f>IF(ISERROR(VLOOKUP(J15,'KAYIT LİSTESİ'!$B$4:$H$1024,4,0)),"",(VLOOKUP(J15,'KAYIT LİSTESİ'!$B$4:$H$1024,4,0)))</f>
        <v>35431</v>
      </c>
      <c r="M15" s="666" t="str">
        <f>IF(ISERROR(VLOOKUP(J15,'KAYIT LİSTESİ'!$B$4:$H$1024,5,0)),"",(VLOOKUP(J15,'KAYIT LİSTESİ'!$B$4:$H$1024,5,0)))</f>
        <v>K.EŞREF KARAASLAN</v>
      </c>
      <c r="N15" s="666" t="str">
        <f>IF(ISERROR(VLOOKUP(J15,'KAYIT LİSTESİ'!$B$4:$H$1024,6,0)),"",(VLOOKUP(J15,'KAYIT LİSTESİ'!$B$4:$H$1024,6,0)))</f>
        <v>MERSİN-MESKİSPOR</v>
      </c>
      <c r="O15" s="670">
        <v>20098</v>
      </c>
      <c r="P15" s="665">
        <v>8</v>
      </c>
      <c r="T15" s="331"/>
      <c r="U15" s="327"/>
    </row>
    <row r="16" spans="1:21" s="19" customFormat="1" ht="55.5" customHeight="1" x14ac:dyDescent="0.2">
      <c r="A16" s="23"/>
      <c r="B16" s="23"/>
      <c r="C16" s="26"/>
      <c r="D16" s="357"/>
      <c r="E16" s="358"/>
      <c r="F16" s="182"/>
      <c r="G16" s="360"/>
      <c r="H16" s="22"/>
      <c r="I16" s="657">
        <v>9</v>
      </c>
      <c r="J16" s="664" t="s">
        <v>269</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70"/>
      <c r="P16" s="665"/>
      <c r="T16" s="331"/>
      <c r="U16" s="327"/>
    </row>
    <row r="17" spans="1:21" s="19" customFormat="1" ht="55.5" customHeight="1" x14ac:dyDescent="0.2">
      <c r="A17" s="23"/>
      <c r="B17" s="23"/>
      <c r="C17" s="26"/>
      <c r="D17" s="357"/>
      <c r="E17" s="358"/>
      <c r="F17" s="182"/>
      <c r="G17" s="360"/>
      <c r="H17" s="22"/>
      <c r="I17" s="657">
        <v>10</v>
      </c>
      <c r="J17" s="664" t="s">
        <v>270</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70"/>
      <c r="P17" s="665"/>
      <c r="T17" s="331"/>
      <c r="U17" s="327"/>
    </row>
    <row r="18" spans="1:21" s="19" customFormat="1" ht="55.5" customHeight="1" x14ac:dyDescent="0.2">
      <c r="A18" s="23"/>
      <c r="B18" s="23"/>
      <c r="C18" s="26"/>
      <c r="D18" s="357"/>
      <c r="E18" s="358"/>
      <c r="F18" s="182"/>
      <c r="G18" s="360"/>
      <c r="H18" s="22"/>
      <c r="I18" s="657">
        <v>11</v>
      </c>
      <c r="J18" s="664" t="s">
        <v>271</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70"/>
      <c r="P18" s="665"/>
      <c r="T18" s="331"/>
      <c r="U18" s="327"/>
    </row>
    <row r="19" spans="1:21" s="19" customFormat="1" ht="55.5" customHeight="1" x14ac:dyDescent="0.2">
      <c r="A19" s="23"/>
      <c r="B19" s="23"/>
      <c r="C19" s="26"/>
      <c r="D19" s="357"/>
      <c r="E19" s="358"/>
      <c r="F19" s="182"/>
      <c r="G19" s="360"/>
      <c r="H19" s="22"/>
      <c r="I19" s="657">
        <v>12</v>
      </c>
      <c r="J19" s="664" t="s">
        <v>272</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70"/>
      <c r="P19" s="665"/>
      <c r="T19" s="331"/>
      <c r="U19" s="327"/>
    </row>
    <row r="20" spans="1:21" s="19" customFormat="1" ht="55.5" customHeight="1" x14ac:dyDescent="0.2">
      <c r="A20" s="23"/>
      <c r="B20" s="23"/>
      <c r="C20" s="26"/>
      <c r="D20" s="357"/>
      <c r="E20" s="358"/>
      <c r="F20" s="182"/>
      <c r="G20" s="360"/>
      <c r="H20" s="22"/>
      <c r="I20" s="617" t="s">
        <v>16</v>
      </c>
      <c r="J20" s="618"/>
      <c r="K20" s="618"/>
      <c r="L20" s="618"/>
      <c r="M20" s="618"/>
      <c r="N20" s="618"/>
      <c r="O20" s="618"/>
      <c r="P20" s="619"/>
      <c r="T20" s="331"/>
      <c r="U20" s="327"/>
    </row>
    <row r="21" spans="1:21" s="19" customFormat="1" ht="42" customHeight="1" x14ac:dyDescent="0.2">
      <c r="A21" s="23"/>
      <c r="B21" s="23"/>
      <c r="C21" s="26"/>
      <c r="D21" s="357"/>
      <c r="E21" s="358"/>
      <c r="F21" s="182"/>
      <c r="G21" s="360"/>
      <c r="H21" s="22"/>
      <c r="I21" s="620" t="s">
        <v>11</v>
      </c>
      <c r="J21" s="620" t="s">
        <v>101</v>
      </c>
      <c r="K21" s="620" t="s">
        <v>100</v>
      </c>
      <c r="L21" s="621" t="s">
        <v>12</v>
      </c>
      <c r="M21" s="622" t="s">
        <v>13</v>
      </c>
      <c r="N21" s="622" t="s">
        <v>938</v>
      </c>
      <c r="O21" s="669" t="s">
        <v>14</v>
      </c>
      <c r="P21" s="620" t="s">
        <v>27</v>
      </c>
      <c r="T21" s="331"/>
      <c r="U21" s="327"/>
    </row>
    <row r="22" spans="1:21" s="19" customFormat="1" ht="55.5" customHeight="1" x14ac:dyDescent="0.2">
      <c r="A22" s="23"/>
      <c r="B22" s="23"/>
      <c r="C22" s="26"/>
      <c r="D22" s="357"/>
      <c r="E22" s="358"/>
      <c r="F22" s="182"/>
      <c r="G22" s="360"/>
      <c r="H22" s="22"/>
      <c r="I22" s="23">
        <v>1</v>
      </c>
      <c r="J22" s="24" t="s">
        <v>81</v>
      </c>
      <c r="K22" s="25" t="str">
        <f>IF(ISERROR(VLOOKUP(J22,'KAYIT LİSTESİ'!$B$4:$H$1024,3,0)),"",(VLOOKUP(J22,'KAYIT LİSTESİ'!$B$4:$H$1024,3,0)))</f>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182"/>
      <c r="P22" s="25"/>
      <c r="T22" s="331"/>
      <c r="U22" s="327"/>
    </row>
    <row r="23" spans="1:21" s="19" customFormat="1" ht="55.5" customHeight="1" x14ac:dyDescent="0.2">
      <c r="A23" s="23"/>
      <c r="B23" s="23"/>
      <c r="C23" s="26"/>
      <c r="D23" s="357"/>
      <c r="E23" s="358"/>
      <c r="F23" s="182"/>
      <c r="G23" s="360"/>
      <c r="H23" s="22"/>
      <c r="I23" s="23">
        <v>2</v>
      </c>
      <c r="J23" s="24" t="s">
        <v>82</v>
      </c>
      <c r="K23" s="25" t="str">
        <f>IF(ISERROR(VLOOKUP(J23,'KAYIT LİSTESİ'!$B$4:$H$1024,3,0)),"",(VLOOKUP(J23,'KAYIT LİSTESİ'!$B$4:$H$1024,3,0)))</f>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182"/>
      <c r="P23" s="25"/>
      <c r="T23" s="331"/>
      <c r="U23" s="327"/>
    </row>
    <row r="24" spans="1:21" s="19" customFormat="1" ht="55.5" customHeight="1" x14ac:dyDescent="0.2">
      <c r="A24" s="23"/>
      <c r="B24" s="23"/>
      <c r="C24" s="26"/>
      <c r="D24" s="357"/>
      <c r="E24" s="358"/>
      <c r="F24" s="182"/>
      <c r="G24" s="360"/>
      <c r="H24" s="22"/>
      <c r="I24" s="23">
        <v>3</v>
      </c>
      <c r="J24" s="24" t="s">
        <v>83</v>
      </c>
      <c r="K24" s="25" t="str">
        <f>IF(ISERROR(VLOOKUP(J24,'KAYIT LİSTESİ'!$B$4:$H$1024,3,0)),"",(VLOOKUP(J24,'KAYIT LİSTESİ'!$B$4:$H$1024,3,0)))</f>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182"/>
      <c r="P24" s="25"/>
      <c r="T24" s="331"/>
      <c r="U24" s="327"/>
    </row>
    <row r="25" spans="1:21" s="19" customFormat="1" ht="55.5" customHeight="1" x14ac:dyDescent="0.2">
      <c r="A25" s="23"/>
      <c r="B25" s="23"/>
      <c r="C25" s="26"/>
      <c r="D25" s="357"/>
      <c r="E25" s="358"/>
      <c r="F25" s="182"/>
      <c r="G25" s="360"/>
      <c r="H25" s="22"/>
      <c r="I25" s="23">
        <v>4</v>
      </c>
      <c r="J25" s="24" t="s">
        <v>84</v>
      </c>
      <c r="K25" s="25" t="str">
        <f>IF(ISERROR(VLOOKUP(J25,'KAYIT LİSTESİ'!$B$4:$H$1024,3,0)),"",(VLOOKUP(J25,'KAYIT LİSTESİ'!$B$4:$H$1024,3,0)))</f>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182"/>
      <c r="P25" s="25"/>
      <c r="T25" s="331"/>
      <c r="U25" s="327"/>
    </row>
    <row r="26" spans="1:21" s="19" customFormat="1" ht="55.5" customHeight="1" x14ac:dyDescent="0.2">
      <c r="A26" s="23"/>
      <c r="B26" s="23"/>
      <c r="C26" s="26"/>
      <c r="D26" s="357"/>
      <c r="E26" s="358"/>
      <c r="F26" s="182"/>
      <c r="G26" s="360"/>
      <c r="H26" s="22"/>
      <c r="I26" s="23">
        <v>5</v>
      </c>
      <c r="J26" s="24" t="s">
        <v>85</v>
      </c>
      <c r="K26" s="25" t="str">
        <f>IF(ISERROR(VLOOKUP(J26,'KAYIT LİSTESİ'!$B$4:$H$1024,3,0)),"",(VLOOKUP(J26,'KAYIT LİSTESİ'!$B$4:$H$1024,3,0)))</f>
        <v/>
      </c>
      <c r="L26" s="26" t="str">
        <f>IF(ISERROR(VLOOKUP(J26,'KAYIT LİSTESİ'!$B$4:$H$1024,4,0)),"",(VLOOKUP(J26,'KAYIT LİSTESİ'!$B$4:$H$1024,4,0)))</f>
        <v/>
      </c>
      <c r="M26" s="52" t="str">
        <f>IF(ISERROR(VLOOKUP(J26,'KAYIT LİSTESİ'!$B$4:$H$1024,5,0)),"",(VLOOKUP(J26,'KAYIT LİSTESİ'!$B$4:$H$1024,5,0)))</f>
        <v/>
      </c>
      <c r="N26" s="52" t="str">
        <f>IF(ISERROR(VLOOKUP(J26,'KAYIT LİSTESİ'!$B$4:$H$1024,6,0)),"",(VLOOKUP(J26,'KAYIT LİSTESİ'!$B$4:$H$1024,6,0)))</f>
        <v/>
      </c>
      <c r="O26" s="182"/>
      <c r="P26" s="25"/>
      <c r="T26" s="331"/>
      <c r="U26" s="327"/>
    </row>
    <row r="27" spans="1:21" s="19" customFormat="1" ht="55.5" customHeight="1" x14ac:dyDescent="0.2">
      <c r="A27" s="23"/>
      <c r="B27" s="23"/>
      <c r="C27" s="26"/>
      <c r="D27" s="357"/>
      <c r="E27" s="358"/>
      <c r="F27" s="182"/>
      <c r="G27" s="360"/>
      <c r="H27" s="22"/>
      <c r="I27" s="23">
        <v>6</v>
      </c>
      <c r="J27" s="24" t="s">
        <v>86</v>
      </c>
      <c r="K27" s="25" t="str">
        <f>IF(ISERROR(VLOOKUP(J27,'KAYIT LİSTESİ'!$B$4:$H$1024,3,0)),"",(VLOOKUP(J27,'KAYIT LİSTESİ'!$B$4:$H$1024,3,0)))</f>
        <v/>
      </c>
      <c r="L27" s="26" t="str">
        <f>IF(ISERROR(VLOOKUP(J27,'KAYIT LİSTESİ'!$B$4:$H$1024,4,0)),"",(VLOOKUP(J27,'KAYIT LİSTESİ'!$B$4:$H$1024,4,0)))</f>
        <v/>
      </c>
      <c r="M27" s="52" t="str">
        <f>IF(ISERROR(VLOOKUP(J27,'KAYIT LİSTESİ'!$B$4:$H$1024,5,0)),"",(VLOOKUP(J27,'KAYIT LİSTESİ'!$B$4:$H$1024,5,0)))</f>
        <v/>
      </c>
      <c r="N27" s="52" t="str">
        <f>IF(ISERROR(VLOOKUP(J27,'KAYIT LİSTESİ'!$B$4:$H$1024,6,0)),"",(VLOOKUP(J27,'KAYIT LİSTESİ'!$B$4:$H$1024,6,0)))</f>
        <v/>
      </c>
      <c r="O27" s="182"/>
      <c r="P27" s="25"/>
      <c r="T27" s="331"/>
      <c r="U27" s="327"/>
    </row>
    <row r="28" spans="1:21" s="19" customFormat="1" ht="55.5" customHeight="1" x14ac:dyDescent="0.2">
      <c r="A28" s="23"/>
      <c r="B28" s="23"/>
      <c r="C28" s="26"/>
      <c r="D28" s="357"/>
      <c r="E28" s="358"/>
      <c r="F28" s="182"/>
      <c r="G28" s="360"/>
      <c r="H28" s="22"/>
      <c r="I28" s="23">
        <v>7</v>
      </c>
      <c r="J28" s="24" t="s">
        <v>273</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182"/>
      <c r="P28" s="25"/>
      <c r="T28" s="331"/>
      <c r="U28" s="327"/>
    </row>
    <row r="29" spans="1:21" s="19" customFormat="1" ht="55.5" customHeight="1" x14ac:dyDescent="0.2">
      <c r="A29" s="23"/>
      <c r="B29" s="23"/>
      <c r="C29" s="26"/>
      <c r="D29" s="357"/>
      <c r="E29" s="358"/>
      <c r="F29" s="182"/>
      <c r="G29" s="360"/>
      <c r="H29" s="22"/>
      <c r="I29" s="23">
        <v>8</v>
      </c>
      <c r="J29" s="24" t="s">
        <v>274</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182"/>
      <c r="P29" s="25"/>
      <c r="T29" s="331"/>
      <c r="U29" s="327"/>
    </row>
    <row r="30" spans="1:21" s="19" customFormat="1" ht="55.5" customHeight="1" x14ac:dyDescent="0.2">
      <c r="A30" s="23"/>
      <c r="B30" s="23"/>
      <c r="C30" s="26"/>
      <c r="D30" s="357"/>
      <c r="E30" s="358"/>
      <c r="F30" s="182"/>
      <c r="G30" s="360"/>
      <c r="H30" s="22"/>
      <c r="I30" s="23">
        <v>9</v>
      </c>
      <c r="J30" s="24" t="s">
        <v>275</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182"/>
      <c r="P30" s="25"/>
      <c r="T30" s="331"/>
      <c r="U30" s="327"/>
    </row>
    <row r="31" spans="1:21" s="19" customFormat="1" ht="55.5" customHeight="1" x14ac:dyDescent="0.2">
      <c r="A31" s="23"/>
      <c r="B31" s="23"/>
      <c r="C31" s="26"/>
      <c r="D31" s="357"/>
      <c r="E31" s="358"/>
      <c r="F31" s="182"/>
      <c r="G31" s="360"/>
      <c r="H31" s="22"/>
      <c r="I31" s="23">
        <v>10</v>
      </c>
      <c r="J31" s="24" t="s">
        <v>276</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182"/>
      <c r="P31" s="25"/>
      <c r="T31" s="331"/>
      <c r="U31" s="327"/>
    </row>
    <row r="32" spans="1:21" s="19" customFormat="1" ht="55.5" customHeight="1" x14ac:dyDescent="0.2">
      <c r="A32" s="23"/>
      <c r="B32" s="23"/>
      <c r="C32" s="26"/>
      <c r="D32" s="357"/>
      <c r="E32" s="358"/>
      <c r="F32" s="182"/>
      <c r="G32" s="360"/>
      <c r="H32" s="22"/>
      <c r="I32" s="23">
        <v>11</v>
      </c>
      <c r="J32" s="24" t="s">
        <v>277</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182"/>
      <c r="P32" s="25"/>
      <c r="T32" s="331"/>
      <c r="U32" s="327"/>
    </row>
    <row r="33" spans="1:21" s="19" customFormat="1" ht="55.5" customHeight="1" x14ac:dyDescent="0.2">
      <c r="A33" s="23"/>
      <c r="B33" s="23"/>
      <c r="C33" s="26"/>
      <c r="D33" s="357"/>
      <c r="E33" s="358"/>
      <c r="F33" s="182"/>
      <c r="G33" s="360"/>
      <c r="H33" s="22"/>
      <c r="I33" s="23">
        <v>12</v>
      </c>
      <c r="J33" s="24" t="s">
        <v>278</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182"/>
      <c r="P33" s="25"/>
      <c r="T33" s="331"/>
      <c r="U33" s="327"/>
    </row>
    <row r="34" spans="1:21" s="19" customFormat="1" ht="27" hidden="1" customHeight="1" x14ac:dyDescent="0.2">
      <c r="A34" s="23"/>
      <c r="B34" s="23"/>
      <c r="C34" s="26"/>
      <c r="D34" s="357"/>
      <c r="E34" s="358"/>
      <c r="F34" s="182"/>
      <c r="G34" s="360"/>
      <c r="H34" s="22"/>
      <c r="I34" s="350" t="s">
        <v>17</v>
      </c>
      <c r="J34" s="351"/>
      <c r="K34" s="351"/>
      <c r="L34" s="351"/>
      <c r="M34" s="351"/>
      <c r="N34" s="351"/>
      <c r="O34" s="351"/>
      <c r="P34" s="352"/>
      <c r="T34" s="331"/>
      <c r="U34" s="327"/>
    </row>
    <row r="35" spans="1:21" s="19" customFormat="1" ht="27" hidden="1" customHeight="1" x14ac:dyDescent="0.2">
      <c r="A35" s="23"/>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7" hidden="1" customHeight="1" x14ac:dyDescent="0.2">
      <c r="A36" s="23"/>
      <c r="B36" s="23"/>
      <c r="C36" s="26"/>
      <c r="D36" s="357"/>
      <c r="E36" s="358"/>
      <c r="F36" s="182"/>
      <c r="G36" s="360"/>
      <c r="H36" s="22"/>
      <c r="I36" s="23">
        <v>1</v>
      </c>
      <c r="J36" s="24" t="s">
        <v>87</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182"/>
      <c r="P36" s="25"/>
      <c r="T36" s="331"/>
      <c r="U36" s="327"/>
    </row>
    <row r="37" spans="1:21" s="19" customFormat="1" ht="27" hidden="1" customHeight="1" x14ac:dyDescent="0.2">
      <c r="A37" s="23"/>
      <c r="B37" s="23"/>
      <c r="C37" s="26"/>
      <c r="D37" s="357"/>
      <c r="E37" s="358"/>
      <c r="F37" s="182"/>
      <c r="G37" s="360"/>
      <c r="H37" s="22"/>
      <c r="I37" s="23">
        <v>2</v>
      </c>
      <c r="J37" s="24" t="s">
        <v>88</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182"/>
      <c r="P37" s="25"/>
      <c r="T37" s="331"/>
      <c r="U37" s="327"/>
    </row>
    <row r="38" spans="1:21" s="19" customFormat="1" ht="27" hidden="1" customHeight="1" x14ac:dyDescent="0.2">
      <c r="A38" s="23"/>
      <c r="B38" s="23"/>
      <c r="C38" s="26"/>
      <c r="D38" s="357"/>
      <c r="E38" s="358"/>
      <c r="F38" s="182"/>
      <c r="G38" s="360"/>
      <c r="H38" s="22"/>
      <c r="I38" s="23">
        <v>3</v>
      </c>
      <c r="J38" s="24" t="s">
        <v>89</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182"/>
      <c r="P38" s="25"/>
      <c r="T38" s="331"/>
      <c r="U38" s="327"/>
    </row>
    <row r="39" spans="1:21" s="19" customFormat="1" ht="27" hidden="1" customHeight="1" x14ac:dyDescent="0.2">
      <c r="A39" s="23"/>
      <c r="B39" s="23"/>
      <c r="C39" s="26"/>
      <c r="D39" s="357"/>
      <c r="E39" s="358"/>
      <c r="F39" s="182"/>
      <c r="G39" s="360"/>
      <c r="H39" s="22"/>
      <c r="I39" s="23">
        <v>4</v>
      </c>
      <c r="J39" s="24" t="s">
        <v>90</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182"/>
      <c r="P39" s="25"/>
      <c r="T39" s="331"/>
      <c r="U39" s="327"/>
    </row>
    <row r="40" spans="1:21" s="19" customFormat="1" ht="27" hidden="1" customHeight="1" x14ac:dyDescent="0.2">
      <c r="A40" s="23"/>
      <c r="B40" s="23"/>
      <c r="C40" s="26"/>
      <c r="D40" s="357"/>
      <c r="E40" s="358"/>
      <c r="F40" s="182"/>
      <c r="G40" s="360"/>
      <c r="H40" s="22"/>
      <c r="I40" s="23">
        <v>5</v>
      </c>
      <c r="J40" s="24" t="s">
        <v>91</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182"/>
      <c r="P40" s="25"/>
      <c r="T40" s="331"/>
      <c r="U40" s="327"/>
    </row>
    <row r="41" spans="1:21" s="19" customFormat="1" ht="27" hidden="1" customHeight="1" x14ac:dyDescent="0.2">
      <c r="A41" s="23"/>
      <c r="B41" s="23"/>
      <c r="C41" s="26"/>
      <c r="D41" s="357"/>
      <c r="E41" s="358"/>
      <c r="F41" s="182"/>
      <c r="G41" s="360"/>
      <c r="H41" s="22"/>
      <c r="I41" s="23">
        <v>6</v>
      </c>
      <c r="J41" s="24" t="s">
        <v>92</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182"/>
      <c r="P41" s="25"/>
      <c r="T41" s="331"/>
      <c r="U41" s="327"/>
    </row>
    <row r="42" spans="1:21" s="19" customFormat="1" ht="27" hidden="1" customHeight="1" x14ac:dyDescent="0.2">
      <c r="A42" s="23"/>
      <c r="B42" s="23"/>
      <c r="C42" s="26"/>
      <c r="D42" s="357"/>
      <c r="E42" s="358"/>
      <c r="F42" s="182"/>
      <c r="G42" s="360"/>
      <c r="H42" s="22"/>
      <c r="I42" s="23">
        <v>7</v>
      </c>
      <c r="J42" s="24" t="s">
        <v>279</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182"/>
      <c r="P42" s="25"/>
      <c r="T42" s="331"/>
      <c r="U42" s="327"/>
    </row>
    <row r="43" spans="1:21" s="19" customFormat="1" ht="27" hidden="1" customHeight="1" x14ac:dyDescent="0.2">
      <c r="A43" s="23"/>
      <c r="B43" s="23"/>
      <c r="C43" s="26"/>
      <c r="D43" s="357"/>
      <c r="E43" s="358"/>
      <c r="F43" s="182"/>
      <c r="G43" s="360"/>
      <c r="H43" s="22"/>
      <c r="I43" s="23">
        <v>8</v>
      </c>
      <c r="J43" s="24" t="s">
        <v>280</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182"/>
      <c r="P43" s="25"/>
      <c r="T43" s="331"/>
      <c r="U43" s="327"/>
    </row>
    <row r="44" spans="1:21" s="19" customFormat="1" ht="27" hidden="1" customHeight="1" x14ac:dyDescent="0.2">
      <c r="A44" s="23"/>
      <c r="B44" s="23"/>
      <c r="C44" s="26"/>
      <c r="D44" s="357"/>
      <c r="E44" s="358"/>
      <c r="F44" s="182"/>
      <c r="G44" s="360"/>
      <c r="H44" s="22"/>
      <c r="I44" s="23">
        <v>9</v>
      </c>
      <c r="J44" s="24" t="s">
        <v>281</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182"/>
      <c r="P44" s="25"/>
      <c r="T44" s="331"/>
      <c r="U44" s="327"/>
    </row>
    <row r="45" spans="1:21" s="19" customFormat="1" ht="27" hidden="1" customHeight="1" x14ac:dyDescent="0.2">
      <c r="A45" s="23"/>
      <c r="B45" s="23"/>
      <c r="C45" s="26"/>
      <c r="D45" s="357"/>
      <c r="E45" s="358"/>
      <c r="F45" s="182"/>
      <c r="G45" s="360"/>
      <c r="H45" s="22"/>
      <c r="I45" s="23">
        <v>10</v>
      </c>
      <c r="J45" s="24" t="s">
        <v>282</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182"/>
      <c r="P45" s="25"/>
      <c r="T45" s="331"/>
      <c r="U45" s="327"/>
    </row>
    <row r="46" spans="1:21" s="19" customFormat="1" ht="27" hidden="1" customHeight="1" x14ac:dyDescent="0.2">
      <c r="A46" s="23"/>
      <c r="B46" s="23"/>
      <c r="C46" s="26"/>
      <c r="D46" s="357"/>
      <c r="E46" s="358"/>
      <c r="F46" s="182"/>
      <c r="G46" s="360"/>
      <c r="H46" s="22"/>
      <c r="I46" s="23">
        <v>11</v>
      </c>
      <c r="J46" s="24" t="s">
        <v>283</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182"/>
      <c r="P46" s="25"/>
      <c r="T46" s="331"/>
      <c r="U46" s="327"/>
    </row>
    <row r="47" spans="1:21" s="19" customFormat="1" ht="27" hidden="1" customHeight="1" x14ac:dyDescent="0.2">
      <c r="A47" s="23"/>
      <c r="B47" s="23"/>
      <c r="C47" s="26"/>
      <c r="D47" s="357"/>
      <c r="E47" s="358"/>
      <c r="F47" s="182"/>
      <c r="G47" s="360"/>
      <c r="H47" s="22"/>
      <c r="I47" s="23">
        <v>12</v>
      </c>
      <c r="J47" s="24" t="s">
        <v>284</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182"/>
      <c r="P47" s="25"/>
      <c r="T47" s="331"/>
      <c r="U47" s="327"/>
    </row>
    <row r="48" spans="1:21" s="19" customFormat="1" ht="27" hidden="1" customHeight="1" x14ac:dyDescent="0.2">
      <c r="A48" s="23"/>
      <c r="B48" s="23"/>
      <c r="C48" s="26"/>
      <c r="D48" s="357"/>
      <c r="E48" s="358"/>
      <c r="F48" s="182"/>
      <c r="G48" s="360"/>
      <c r="H48" s="22"/>
      <c r="I48" s="350" t="s">
        <v>45</v>
      </c>
      <c r="J48" s="351"/>
      <c r="K48" s="351"/>
      <c r="L48" s="351"/>
      <c r="M48" s="351"/>
      <c r="N48" s="351"/>
      <c r="O48" s="351"/>
      <c r="P48" s="352"/>
      <c r="T48" s="331"/>
      <c r="U48" s="327"/>
    </row>
    <row r="49" spans="1:21" s="19" customFormat="1" ht="27" hidden="1" customHeight="1" x14ac:dyDescent="0.2">
      <c r="A49" s="23"/>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7" hidden="1" customHeight="1" x14ac:dyDescent="0.2">
      <c r="A50" s="23"/>
      <c r="B50" s="23"/>
      <c r="C50" s="26"/>
      <c r="D50" s="357"/>
      <c r="E50" s="358"/>
      <c r="F50" s="182"/>
      <c r="G50" s="360"/>
      <c r="H50" s="22"/>
      <c r="I50" s="23">
        <v>1</v>
      </c>
      <c r="J50" s="24" t="s">
        <v>93</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182"/>
      <c r="P50" s="25"/>
      <c r="T50" s="331"/>
      <c r="U50" s="327"/>
    </row>
    <row r="51" spans="1:21" s="19" customFormat="1" ht="27" hidden="1" customHeight="1" x14ac:dyDescent="0.2">
      <c r="A51" s="23"/>
      <c r="B51" s="23"/>
      <c r="C51" s="26"/>
      <c r="D51" s="357"/>
      <c r="E51" s="358"/>
      <c r="F51" s="182"/>
      <c r="G51" s="360"/>
      <c r="H51" s="22"/>
      <c r="I51" s="23">
        <v>2</v>
      </c>
      <c r="J51" s="24" t="s">
        <v>94</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182"/>
      <c r="P51" s="25"/>
      <c r="T51" s="331"/>
      <c r="U51" s="327"/>
    </row>
    <row r="52" spans="1:21" s="19" customFormat="1" ht="27" hidden="1" customHeight="1" x14ac:dyDescent="0.2">
      <c r="A52" s="23"/>
      <c r="B52" s="23"/>
      <c r="C52" s="26"/>
      <c r="D52" s="357"/>
      <c r="E52" s="358"/>
      <c r="F52" s="182"/>
      <c r="G52" s="360"/>
      <c r="H52" s="22"/>
      <c r="I52" s="23">
        <v>3</v>
      </c>
      <c r="J52" s="24" t="s">
        <v>95</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182"/>
      <c r="P52" s="25"/>
      <c r="T52" s="331"/>
      <c r="U52" s="327"/>
    </row>
    <row r="53" spans="1:21" s="19" customFormat="1" ht="27" hidden="1" customHeight="1" x14ac:dyDescent="0.2">
      <c r="A53" s="23"/>
      <c r="B53" s="23"/>
      <c r="C53" s="26"/>
      <c r="D53" s="357"/>
      <c r="E53" s="358"/>
      <c r="F53" s="182"/>
      <c r="G53" s="360"/>
      <c r="H53" s="22"/>
      <c r="I53" s="23">
        <v>4</v>
      </c>
      <c r="J53" s="24" t="s">
        <v>96</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182"/>
      <c r="P53" s="25"/>
      <c r="T53" s="331"/>
      <c r="U53" s="327"/>
    </row>
    <row r="54" spans="1:21" s="19" customFormat="1" ht="27" hidden="1" customHeight="1" x14ac:dyDescent="0.2">
      <c r="A54" s="23"/>
      <c r="B54" s="23"/>
      <c r="C54" s="26"/>
      <c r="D54" s="357"/>
      <c r="E54" s="358"/>
      <c r="F54" s="182"/>
      <c r="G54" s="360"/>
      <c r="H54" s="22"/>
      <c r="I54" s="23">
        <v>5</v>
      </c>
      <c r="J54" s="24" t="s">
        <v>97</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182"/>
      <c r="P54" s="25"/>
      <c r="T54" s="331"/>
      <c r="U54" s="327"/>
    </row>
    <row r="55" spans="1:21" s="19" customFormat="1" ht="27" hidden="1" customHeight="1" x14ac:dyDescent="0.2">
      <c r="A55" s="23"/>
      <c r="B55" s="23"/>
      <c r="C55" s="26"/>
      <c r="D55" s="357"/>
      <c r="E55" s="358"/>
      <c r="F55" s="182"/>
      <c r="G55" s="360"/>
      <c r="H55" s="22"/>
      <c r="I55" s="23">
        <v>6</v>
      </c>
      <c r="J55" s="24" t="s">
        <v>98</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182"/>
      <c r="P55" s="25"/>
      <c r="T55" s="331"/>
      <c r="U55" s="327"/>
    </row>
    <row r="56" spans="1:21" s="19" customFormat="1" ht="27" hidden="1" customHeight="1" x14ac:dyDescent="0.2">
      <c r="A56" s="23"/>
      <c r="B56" s="23"/>
      <c r="C56" s="26"/>
      <c r="D56" s="357"/>
      <c r="E56" s="358"/>
      <c r="F56" s="182"/>
      <c r="G56" s="360"/>
      <c r="H56" s="22"/>
      <c r="I56" s="23">
        <v>7</v>
      </c>
      <c r="J56" s="24" t="s">
        <v>285</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182"/>
      <c r="P56" s="25"/>
      <c r="T56" s="331"/>
      <c r="U56" s="327"/>
    </row>
    <row r="57" spans="1:21" s="19" customFormat="1" ht="27" hidden="1" customHeight="1" x14ac:dyDescent="0.2">
      <c r="A57" s="23"/>
      <c r="B57" s="23"/>
      <c r="C57" s="26"/>
      <c r="D57" s="357"/>
      <c r="E57" s="358"/>
      <c r="F57" s="182"/>
      <c r="G57" s="360"/>
      <c r="H57" s="22"/>
      <c r="I57" s="23">
        <v>8</v>
      </c>
      <c r="J57" s="24" t="s">
        <v>286</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182"/>
      <c r="P57" s="25"/>
      <c r="T57" s="331"/>
      <c r="U57" s="327"/>
    </row>
    <row r="58" spans="1:21" s="19" customFormat="1" ht="27" hidden="1" customHeight="1" x14ac:dyDescent="0.2">
      <c r="A58" s="23"/>
      <c r="B58" s="23"/>
      <c r="C58" s="26"/>
      <c r="D58" s="357"/>
      <c r="E58" s="358"/>
      <c r="F58" s="182"/>
      <c r="G58" s="360"/>
      <c r="H58" s="22"/>
      <c r="I58" s="23">
        <v>9</v>
      </c>
      <c r="J58" s="24" t="s">
        <v>287</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182"/>
      <c r="P58" s="25"/>
      <c r="T58" s="331"/>
      <c r="U58" s="327"/>
    </row>
    <row r="59" spans="1:21" s="19" customFormat="1" ht="27" hidden="1" customHeight="1" x14ac:dyDescent="0.2">
      <c r="A59" s="23"/>
      <c r="B59" s="23"/>
      <c r="C59" s="26"/>
      <c r="D59" s="357"/>
      <c r="E59" s="358"/>
      <c r="F59" s="182"/>
      <c r="G59" s="360"/>
      <c r="H59" s="22"/>
      <c r="I59" s="23">
        <v>10</v>
      </c>
      <c r="J59" s="24" t="s">
        <v>288</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182"/>
      <c r="P59" s="25"/>
      <c r="T59" s="331"/>
      <c r="U59" s="327"/>
    </row>
    <row r="60" spans="1:21" s="19" customFormat="1" ht="27" hidden="1" customHeight="1" x14ac:dyDescent="0.2">
      <c r="A60" s="23"/>
      <c r="B60" s="23"/>
      <c r="C60" s="26"/>
      <c r="D60" s="357"/>
      <c r="E60" s="358"/>
      <c r="F60" s="182"/>
      <c r="G60" s="360"/>
      <c r="H60" s="22"/>
      <c r="I60" s="23">
        <v>11</v>
      </c>
      <c r="J60" s="24" t="s">
        <v>289</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182"/>
      <c r="P60" s="25"/>
      <c r="T60" s="331"/>
      <c r="U60" s="327"/>
    </row>
    <row r="61" spans="1:21" s="19" customFormat="1" ht="27" hidden="1" customHeight="1" x14ac:dyDescent="0.2">
      <c r="A61" s="23"/>
      <c r="B61" s="23"/>
      <c r="C61" s="26"/>
      <c r="D61" s="357"/>
      <c r="E61" s="358"/>
      <c r="F61" s="182"/>
      <c r="G61" s="360"/>
      <c r="H61" s="22"/>
      <c r="I61" s="23">
        <v>12</v>
      </c>
      <c r="J61" s="24" t="s">
        <v>290</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182"/>
      <c r="P61" s="25"/>
      <c r="T61" s="331"/>
      <c r="U61" s="327"/>
    </row>
    <row r="62" spans="1:21" ht="27" customHeight="1" x14ac:dyDescent="0.2">
      <c r="A62" s="37"/>
      <c r="B62" s="37"/>
      <c r="C62" s="38"/>
      <c r="D62" s="59"/>
      <c r="E62" s="39"/>
      <c r="F62" s="187"/>
      <c r="G62" s="41"/>
      <c r="I62" s="42"/>
      <c r="J62" s="43"/>
      <c r="K62" s="44"/>
      <c r="L62" s="45"/>
      <c r="M62" s="55"/>
      <c r="N62" s="55"/>
      <c r="O62" s="183"/>
      <c r="P62" s="44"/>
    </row>
    <row r="63" spans="1:21" ht="27" customHeight="1" x14ac:dyDescent="0.25">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6:A7"/>
    <mergeCell ref="B6:B7"/>
    <mergeCell ref="N4:P4"/>
    <mergeCell ref="N3:P3"/>
    <mergeCell ref="I3:M3"/>
    <mergeCell ref="A4:C4"/>
    <mergeCell ref="D4:E4"/>
    <mergeCell ref="E6:E7"/>
    <mergeCell ref="F6:F7"/>
    <mergeCell ref="C6:C7"/>
    <mergeCell ref="D6:D7"/>
    <mergeCell ref="N5:P5"/>
    <mergeCell ref="G6:G7"/>
    <mergeCell ref="A1:P1"/>
    <mergeCell ref="A2:P2"/>
    <mergeCell ref="A3:C3"/>
    <mergeCell ref="D3:E3"/>
    <mergeCell ref="F3:G3"/>
  </mergeCells>
  <conditionalFormatting sqref="N1:N1048576">
    <cfRule type="containsText" dxfId="25" priority="5" stopIfTrue="1" operator="containsText" text="FERDİ">
      <formula>NOT(ISERROR(SEARCH("FERDİ",N1)))</formula>
    </cfRule>
  </conditionalFormatting>
  <conditionalFormatting sqref="E1:E1048576">
    <cfRule type="containsText" dxfId="24" priority="4" stopIfTrue="1" operator="containsText" text="FERDİ">
      <formula>NOT(ISERROR(SEARCH("FERDİ",E1)))</formula>
    </cfRule>
  </conditionalFormatting>
  <conditionalFormatting sqref="N3">
    <cfRule type="containsText" dxfId="23" priority="3" stopIfTrue="1" operator="containsText" text="FERDİ">
      <formula>NOT(ISERROR(SEARCH("FERDİ",N3)))</formula>
    </cfRule>
  </conditionalFormatting>
  <conditionalFormatting sqref="N4">
    <cfRule type="containsText" dxfId="22" priority="2" stopIfTrue="1" operator="containsText" text="FERDİ">
      <formula>NOT(ISERROR(SEARCH("FERDİ",N4)))</formula>
    </cfRule>
  </conditionalFormatting>
  <conditionalFormatting sqref="N4">
    <cfRule type="containsText" dxfId="21"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ignoredErrors>
    <ignoredError sqref="D4 N5"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rgb="FF00B050"/>
  </sheetPr>
  <dimension ref="A1:U63"/>
  <sheetViews>
    <sheetView view="pageBreakPreview" topLeftCell="A17" zoomScale="90" zoomScaleSheetLayoutView="90" workbookViewId="0">
      <selection activeCell="D69" sqref="D69"/>
    </sheetView>
  </sheetViews>
  <sheetFormatPr defaultRowHeight="12.75" x14ac:dyDescent="0.2"/>
  <cols>
    <col min="1" max="1" width="4.85546875" style="28" customWidth="1"/>
    <col min="2" max="2" width="7.7109375" style="28" bestFit="1" customWidth="1"/>
    <col min="3" max="3" width="14.42578125" style="21" customWidth="1"/>
    <col min="4" max="4" width="20.85546875" style="54" customWidth="1"/>
    <col min="5" max="5" width="23.7109375" style="54" customWidth="1"/>
    <col min="6" max="6" width="9.28515625" style="21" customWidth="1"/>
    <col min="7" max="7" width="7.5703125" style="29" customWidth="1"/>
    <col min="8" max="8" width="2.140625" style="21" customWidth="1"/>
    <col min="9" max="9" width="4.42578125" style="28" customWidth="1"/>
    <col min="10" max="10" width="16.7109375" style="28" hidden="1" customWidth="1"/>
    <col min="11" max="11" width="6.5703125" style="28" customWidth="1"/>
    <col min="12" max="12" width="15.7109375" style="30" customWidth="1"/>
    <col min="13" max="13" width="16.7109375" style="58" customWidth="1"/>
    <col min="14" max="14" width="24.28515625" style="58" customWidth="1"/>
    <col min="15" max="15" width="9.5703125" style="21" customWidth="1"/>
    <col min="16" max="16" width="7.7109375" style="21" customWidth="1"/>
    <col min="17" max="17" width="5.7109375" style="21" customWidth="1"/>
    <col min="18" max="19" width="9.140625" style="21"/>
    <col min="20" max="20" width="7.140625" style="329" bestFit="1" customWidth="1"/>
    <col min="21" max="21" width="4.42578125" style="327" bestFit="1" customWidth="1"/>
    <col min="22" max="16384" width="9.140625" style="21"/>
  </cols>
  <sheetData>
    <row r="1" spans="1:21" s="10" customFormat="1" ht="53.25" customHeight="1" x14ac:dyDescent="0.2">
      <c r="A1" s="960" t="str">
        <f>('YARIŞMA BİLGİLERİ'!A2)</f>
        <v>Atletizm Federasyonu                                                                                                                                                                                                                                                               İzmir Atletizm İl Temsilciliği</v>
      </c>
      <c r="B1" s="960"/>
      <c r="C1" s="960"/>
      <c r="D1" s="960"/>
      <c r="E1" s="960"/>
      <c r="F1" s="960"/>
      <c r="G1" s="960"/>
      <c r="H1" s="960"/>
      <c r="I1" s="960"/>
      <c r="J1" s="960"/>
      <c r="K1" s="960"/>
      <c r="L1" s="960"/>
      <c r="M1" s="960"/>
      <c r="N1" s="960"/>
      <c r="O1" s="960"/>
      <c r="P1" s="960"/>
      <c r="T1" s="328"/>
      <c r="U1" s="326"/>
    </row>
    <row r="2" spans="1:21" s="10" customFormat="1" ht="24.75" customHeight="1" x14ac:dyDescent="0.2">
      <c r="A2" s="961" t="str">
        <f>'YARIŞMA BİLGİLERİ'!F19</f>
        <v>Kulüpler Arası Atletizm Süper lig 1. Kademe Yarışmaları</v>
      </c>
      <c r="B2" s="961"/>
      <c r="C2" s="961"/>
      <c r="D2" s="961"/>
      <c r="E2" s="961"/>
      <c r="F2" s="961"/>
      <c r="G2" s="961"/>
      <c r="H2" s="961"/>
      <c r="I2" s="961"/>
      <c r="J2" s="961"/>
      <c r="K2" s="961"/>
      <c r="L2" s="961"/>
      <c r="M2" s="961"/>
      <c r="N2" s="961"/>
      <c r="O2" s="961"/>
      <c r="P2" s="961"/>
      <c r="T2" s="328"/>
      <c r="U2" s="326"/>
    </row>
    <row r="3" spans="1:21" s="12" customFormat="1" ht="21.75" customHeight="1" x14ac:dyDescent="0.2">
      <c r="A3" s="1094" t="s">
        <v>115</v>
      </c>
      <c r="B3" s="1094"/>
      <c r="C3" s="1094"/>
      <c r="D3" s="1096" t="str">
        <f>'YARIŞMA PROGRAMI'!B21</f>
        <v>3000 Metre Engelli</v>
      </c>
      <c r="E3" s="1096"/>
      <c r="F3" s="1097"/>
      <c r="G3" s="1097"/>
      <c r="H3" s="671"/>
      <c r="I3" s="1094" t="s">
        <v>661</v>
      </c>
      <c r="J3" s="1094"/>
      <c r="K3" s="1094"/>
      <c r="L3" s="1094"/>
      <c r="M3" s="1094"/>
      <c r="N3" s="1091" t="str">
        <f>VLOOKUP(D3,Rekorlar!A2:G43,7,0)</f>
        <v>Tarık Langat AKDAĞ 8:17.85</v>
      </c>
      <c r="O3" s="1091"/>
      <c r="P3" s="1091"/>
      <c r="T3" s="328"/>
      <c r="U3" s="326"/>
    </row>
    <row r="4" spans="1:21" s="12" customFormat="1" ht="17.25" customHeight="1" x14ac:dyDescent="0.2">
      <c r="A4" s="1090" t="s">
        <v>105</v>
      </c>
      <c r="B4" s="1090"/>
      <c r="C4" s="1090"/>
      <c r="D4" s="1092" t="str">
        <f>'YARIŞMA BİLGİLERİ'!F21</f>
        <v>Erkekler</v>
      </c>
      <c r="E4" s="1092"/>
      <c r="F4" s="1095" t="str">
        <f>'YARIŞMA PROGRAMI'!D21</f>
        <v>Engel Yüksekliği 91.4 cm.</v>
      </c>
      <c r="G4" s="1095"/>
      <c r="H4" s="1095"/>
      <c r="I4" s="1095"/>
      <c r="J4" s="1095"/>
      <c r="K4" s="1095"/>
      <c r="L4" s="1095"/>
      <c r="M4" s="672" t="s">
        <v>113</v>
      </c>
      <c r="N4" s="1093" t="str">
        <f>VLOOKUP(D3,'YARIŞMA PROGRAMI'!B7:C29,2,0)</f>
        <v>04 Haziran 2014 17.20</v>
      </c>
      <c r="O4" s="1093"/>
      <c r="P4" s="1093"/>
      <c r="T4" s="328"/>
      <c r="U4" s="326"/>
    </row>
    <row r="5" spans="1:21" s="10" customFormat="1" ht="19.5" customHeight="1" x14ac:dyDescent="0.2">
      <c r="A5" s="13"/>
      <c r="B5" s="13"/>
      <c r="C5" s="14"/>
      <c r="D5" s="15"/>
      <c r="E5" s="16"/>
      <c r="F5" s="16"/>
      <c r="G5" s="16"/>
      <c r="H5" s="16"/>
      <c r="I5" s="13"/>
      <c r="J5" s="13"/>
      <c r="K5" s="13"/>
      <c r="L5" s="17"/>
      <c r="M5" s="18"/>
      <c r="N5" s="942">
        <f ca="1">NOW()</f>
        <v>41878.554401851849</v>
      </c>
      <c r="O5" s="942"/>
      <c r="P5" s="942"/>
      <c r="T5" s="328"/>
      <c r="U5" s="326"/>
    </row>
    <row r="6" spans="1:21" s="19" customFormat="1" ht="24.95" customHeight="1" x14ac:dyDescent="0.2">
      <c r="A6" s="937" t="s">
        <v>11</v>
      </c>
      <c r="B6" s="938" t="s">
        <v>100</v>
      </c>
      <c r="C6" s="946" t="s">
        <v>112</v>
      </c>
      <c r="D6" s="945" t="s">
        <v>13</v>
      </c>
      <c r="E6" s="945" t="s">
        <v>938</v>
      </c>
      <c r="F6" s="945" t="s">
        <v>14</v>
      </c>
      <c r="G6" s="943" t="s">
        <v>301</v>
      </c>
      <c r="I6" s="350" t="s">
        <v>15</v>
      </c>
      <c r="J6" s="351"/>
      <c r="K6" s="351"/>
      <c r="L6" s="351"/>
      <c r="M6" s="351"/>
      <c r="N6" s="351"/>
      <c r="O6" s="351"/>
      <c r="P6" s="352"/>
      <c r="T6" s="329"/>
      <c r="U6" s="327"/>
    </row>
    <row r="7" spans="1:21" ht="26.25" customHeight="1" x14ac:dyDescent="0.2">
      <c r="A7" s="937"/>
      <c r="B7" s="939"/>
      <c r="C7" s="946"/>
      <c r="D7" s="945"/>
      <c r="E7" s="945"/>
      <c r="F7" s="945"/>
      <c r="G7" s="944"/>
      <c r="H7" s="20"/>
      <c r="I7" s="51" t="s">
        <v>11</v>
      </c>
      <c r="J7" s="48" t="s">
        <v>101</v>
      </c>
      <c r="K7" s="48" t="s">
        <v>100</v>
      </c>
      <c r="L7" s="49" t="s">
        <v>12</v>
      </c>
      <c r="M7" s="50" t="s">
        <v>13</v>
      </c>
      <c r="N7" s="50" t="s">
        <v>938</v>
      </c>
      <c r="O7" s="48" t="s">
        <v>14</v>
      </c>
      <c r="P7" s="48" t="s">
        <v>27</v>
      </c>
    </row>
    <row r="8" spans="1:21" s="19" customFormat="1" ht="60" customHeight="1" x14ac:dyDescent="0.2">
      <c r="A8" s="657">
        <v>1</v>
      </c>
      <c r="B8" s="657">
        <v>405</v>
      </c>
      <c r="C8" s="658">
        <v>30498</v>
      </c>
      <c r="D8" s="659" t="s">
        <v>987</v>
      </c>
      <c r="E8" s="660" t="s">
        <v>981</v>
      </c>
      <c r="F8" s="670">
        <v>83362</v>
      </c>
      <c r="G8" s="662">
        <v>8</v>
      </c>
      <c r="H8" s="663"/>
      <c r="I8" s="657">
        <v>1</v>
      </c>
      <c r="J8" s="664" t="s">
        <v>1138</v>
      </c>
      <c r="K8" s="665">
        <f>IF(ISERROR(VLOOKUP(J8,'KAYIT LİSTESİ'!$B$4:$H$1024,3,0)),"",(VLOOKUP(J8,'KAYIT LİSTESİ'!$B$4:$H$1024,3,0)))</f>
        <v>514</v>
      </c>
      <c r="L8" s="658">
        <f>IF(ISERROR(VLOOKUP(J8,'KAYIT LİSTESİ'!$B$4:$H$1024,4,0)),"",(VLOOKUP(J8,'KAYIT LİSTESİ'!$B$4:$H$1024,4,0)))</f>
        <v>34335</v>
      </c>
      <c r="M8" s="666" t="str">
        <f>IF(ISERROR(VLOOKUP(J8,'KAYIT LİSTESİ'!$B$4:$H$1024,5,0)),"",(VLOOKUP(J8,'KAYIT LİSTESİ'!$B$4:$H$1024,5,0)))</f>
        <v>HAKAN ÇEÇEN</v>
      </c>
      <c r="N8" s="666" t="str">
        <f>IF(ISERROR(VLOOKUP(J8,'KAYIT LİSTESİ'!$B$4:$H$1024,6,0)),"",(VLOOKUP(J8,'KAYIT LİSTESİ'!$B$4:$H$1024,6,0)))</f>
        <v>KOCAELİ-DARICA BELEDİYE EĞİTİM SPOR KULÜBÜ</v>
      </c>
      <c r="O8" s="670">
        <v>91645</v>
      </c>
      <c r="P8" s="665">
        <v>6</v>
      </c>
      <c r="T8" s="329"/>
      <c r="U8" s="327"/>
    </row>
    <row r="9" spans="1:21" s="19" customFormat="1" ht="60" customHeight="1" x14ac:dyDescent="0.2">
      <c r="A9" s="657">
        <v>2</v>
      </c>
      <c r="B9" s="657">
        <v>386</v>
      </c>
      <c r="C9" s="658">
        <v>32310</v>
      </c>
      <c r="D9" s="659" t="s">
        <v>963</v>
      </c>
      <c r="E9" s="660" t="s">
        <v>955</v>
      </c>
      <c r="F9" s="670">
        <v>83711</v>
      </c>
      <c r="G9" s="662">
        <v>7</v>
      </c>
      <c r="H9" s="663"/>
      <c r="I9" s="657">
        <v>2</v>
      </c>
      <c r="J9" s="664" t="s">
        <v>1139</v>
      </c>
      <c r="K9" s="665">
        <f>IF(ISERROR(VLOOKUP(J9,'KAYIT LİSTESİ'!$B$4:$H$1024,3,0)),"",(VLOOKUP(J9,'KAYIT LİSTESİ'!$B$4:$H$1024,3,0)))</f>
        <v>444</v>
      </c>
      <c r="L9" s="658">
        <f>IF(ISERROR(VLOOKUP(J9,'KAYIT LİSTESİ'!$B$4:$H$1024,4,0)),"",(VLOOKUP(J9,'KAYIT LİSTESİ'!$B$4:$H$1024,4,0)))</f>
        <v>35065</v>
      </c>
      <c r="M9" s="666" t="str">
        <f>IF(ISERROR(VLOOKUP(J9,'KAYIT LİSTESİ'!$B$4:$H$1024,5,0)),"",(VLOOKUP(J9,'KAYIT LİSTESİ'!$B$4:$H$1024,5,0)))</f>
        <v>TANER KIRIŞ</v>
      </c>
      <c r="N9" s="666" t="str">
        <f>IF(ISERROR(VLOOKUP(J9,'KAYIT LİSTESİ'!$B$4:$H$1024,6,0)),"",(VLOOKUP(J9,'KAYIT LİSTESİ'!$B$4:$H$1024,6,0)))</f>
        <v>İZMİR-İZMİR BÜYÜKŞEHİR BELEDİYE SPOR KLUBÜ</v>
      </c>
      <c r="O9" s="670">
        <v>95654</v>
      </c>
      <c r="P9" s="665">
        <v>8</v>
      </c>
      <c r="T9" s="329"/>
      <c r="U9" s="327"/>
    </row>
    <row r="10" spans="1:21" s="19" customFormat="1" ht="60" customHeight="1" x14ac:dyDescent="0.2">
      <c r="A10" s="657">
        <v>3</v>
      </c>
      <c r="B10" s="657">
        <v>491</v>
      </c>
      <c r="C10" s="658">
        <v>33027</v>
      </c>
      <c r="D10" s="659" t="s">
        <v>1125</v>
      </c>
      <c r="E10" s="660" t="s">
        <v>1118</v>
      </c>
      <c r="F10" s="670">
        <v>90424</v>
      </c>
      <c r="G10" s="662">
        <v>6</v>
      </c>
      <c r="H10" s="663"/>
      <c r="I10" s="657">
        <v>3</v>
      </c>
      <c r="J10" s="664" t="s">
        <v>1140</v>
      </c>
      <c r="K10" s="665">
        <f>IF(ISERROR(VLOOKUP(J10,'KAYIT LİSTESİ'!$B$4:$H$1024,3,0)),"",(VLOOKUP(J10,'KAYIT LİSTESİ'!$B$4:$H$1024,3,0)))</f>
        <v>428</v>
      </c>
      <c r="L10" s="658">
        <f>IF(ISERROR(VLOOKUP(J10,'KAYIT LİSTESİ'!$B$4:$H$1024,4,0)),"",(VLOOKUP(J10,'KAYIT LİSTESİ'!$B$4:$H$1024,4,0)))</f>
        <v>33805</v>
      </c>
      <c r="M10" s="666" t="str">
        <f>IF(ISERROR(VLOOKUP(J10,'KAYIT LİSTESİ'!$B$4:$H$1024,5,0)),"",(VLOOKUP(J10,'KAYIT LİSTESİ'!$B$4:$H$1024,5,0)))</f>
        <v>MUHAMMET EMIN TAN</v>
      </c>
      <c r="N10" s="666" t="str">
        <f>IF(ISERROR(VLOOKUP(J10,'KAYIT LİSTESİ'!$B$4:$H$1024,6,0)),"",(VLOOKUP(J10,'KAYIT LİSTESİ'!$B$4:$H$1024,6,0)))</f>
        <v>İSTANBUL-GALATASARAY</v>
      </c>
      <c r="O10" s="670">
        <v>90644</v>
      </c>
      <c r="P10" s="665">
        <v>4</v>
      </c>
      <c r="T10" s="329"/>
      <c r="U10" s="327"/>
    </row>
    <row r="11" spans="1:21" s="19" customFormat="1" ht="60" customHeight="1" x14ac:dyDescent="0.2">
      <c r="A11" s="657">
        <v>4</v>
      </c>
      <c r="B11" s="657">
        <v>428</v>
      </c>
      <c r="C11" s="658">
        <v>33805</v>
      </c>
      <c r="D11" s="659" t="s">
        <v>1086</v>
      </c>
      <c r="E11" s="660" t="s">
        <v>1002</v>
      </c>
      <c r="F11" s="670">
        <v>90644</v>
      </c>
      <c r="G11" s="662">
        <v>5</v>
      </c>
      <c r="H11" s="663"/>
      <c r="I11" s="657">
        <v>4</v>
      </c>
      <c r="J11" s="664" t="s">
        <v>1141</v>
      </c>
      <c r="K11" s="665">
        <f>IF(ISERROR(VLOOKUP(J11,'KAYIT LİSTESİ'!$B$4:$H$1024,3,0)),"",(VLOOKUP(J11,'KAYIT LİSTESİ'!$B$4:$H$1024,3,0)))</f>
        <v>386</v>
      </c>
      <c r="L11" s="658">
        <f>IF(ISERROR(VLOOKUP(J11,'KAYIT LİSTESİ'!$B$4:$H$1024,4,0)),"",(VLOOKUP(J11,'KAYIT LİSTESİ'!$B$4:$H$1024,4,0)))</f>
        <v>32310</v>
      </c>
      <c r="M11" s="666" t="str">
        <f>IF(ISERROR(VLOOKUP(J11,'KAYIT LİSTESİ'!$B$4:$H$1024,5,0)),"",(VLOOKUP(J11,'KAYIT LİSTESİ'!$B$4:$H$1024,5,0)))</f>
        <v>TARIK LANGAT AKDAĞ</v>
      </c>
      <c r="N11" s="666" t="str">
        <f>IF(ISERROR(VLOOKUP(J11,'KAYIT LİSTESİ'!$B$4:$H$1024,6,0)),"",(VLOOKUP(J11,'KAYIT LİSTESİ'!$B$4:$H$1024,6,0)))</f>
        <v>İSTANBUL-ENKA SPOR KULÜBÜ</v>
      </c>
      <c r="O11" s="670">
        <v>83711</v>
      </c>
      <c r="P11" s="665">
        <v>2</v>
      </c>
      <c r="T11" s="329"/>
      <c r="U11" s="327"/>
    </row>
    <row r="12" spans="1:21" s="19" customFormat="1" ht="60" customHeight="1" x14ac:dyDescent="0.2">
      <c r="A12" s="657">
        <v>5</v>
      </c>
      <c r="B12" s="657">
        <v>474</v>
      </c>
      <c r="C12" s="658">
        <v>32302</v>
      </c>
      <c r="D12" s="659" t="s">
        <v>1039</v>
      </c>
      <c r="E12" s="660" t="s">
        <v>1033</v>
      </c>
      <c r="F12" s="670">
        <v>91523</v>
      </c>
      <c r="G12" s="662">
        <v>4</v>
      </c>
      <c r="H12" s="663"/>
      <c r="I12" s="657">
        <v>5</v>
      </c>
      <c r="J12" s="664" t="s">
        <v>1142</v>
      </c>
      <c r="K12" s="665">
        <f>IF(ISERROR(VLOOKUP(J12,'KAYIT LİSTESİ'!$B$4:$H$1024,3,0)),"",(VLOOKUP(J12,'KAYIT LİSTESİ'!$B$4:$H$1024,3,0)))</f>
        <v>405</v>
      </c>
      <c r="L12" s="658">
        <f>IF(ISERROR(VLOOKUP(J12,'KAYIT LİSTESİ'!$B$4:$H$1024,4,0)),"",(VLOOKUP(J12,'KAYIT LİSTESİ'!$B$4:$H$1024,4,0)))</f>
        <v>30498</v>
      </c>
      <c r="M12" s="666" t="str">
        <f>IF(ISERROR(VLOOKUP(J12,'KAYIT LİSTESİ'!$B$4:$H$1024,5,0)),"",(VLOOKUP(J12,'KAYIT LİSTESİ'!$B$4:$H$1024,5,0)))</f>
        <v>HALİL AKKAŞ</v>
      </c>
      <c r="N12" s="666" t="str">
        <f>IF(ISERROR(VLOOKUP(J12,'KAYIT LİSTESİ'!$B$4:$H$1024,6,0)),"",(VLOOKUP(J12,'KAYIT LİSTESİ'!$B$4:$H$1024,6,0)))</f>
        <v>İSTANBUL-FENERBAHÇE</v>
      </c>
      <c r="O12" s="670">
        <v>83362</v>
      </c>
      <c r="P12" s="665">
        <v>1</v>
      </c>
      <c r="T12" s="329"/>
      <c r="U12" s="327"/>
    </row>
    <row r="13" spans="1:21" s="19" customFormat="1" ht="60" customHeight="1" x14ac:dyDescent="0.2">
      <c r="A13" s="657">
        <v>6</v>
      </c>
      <c r="B13" s="657">
        <v>514</v>
      </c>
      <c r="C13" s="658">
        <v>34335</v>
      </c>
      <c r="D13" s="659" t="s">
        <v>1104</v>
      </c>
      <c r="E13" s="660" t="s">
        <v>1099</v>
      </c>
      <c r="F13" s="670">
        <v>91645</v>
      </c>
      <c r="G13" s="662">
        <v>3</v>
      </c>
      <c r="H13" s="663"/>
      <c r="I13" s="657">
        <v>6</v>
      </c>
      <c r="J13" s="664" t="s">
        <v>1143</v>
      </c>
      <c r="K13" s="665">
        <f>IF(ISERROR(VLOOKUP(J13,'KAYIT LİSTESİ'!$B$4:$H$1024,3,0)),"",(VLOOKUP(J13,'KAYIT LİSTESİ'!$B$4:$H$1024,3,0)))</f>
        <v>456</v>
      </c>
      <c r="L13" s="658">
        <f>IF(ISERROR(VLOOKUP(J13,'KAYIT LİSTESİ'!$B$4:$H$1024,4,0)),"",(VLOOKUP(J13,'KAYIT LİSTESİ'!$B$4:$H$1024,4,0)))</f>
        <v>34724</v>
      </c>
      <c r="M13" s="666" t="str">
        <f>IF(ISERROR(VLOOKUP(J13,'KAYIT LİSTESİ'!$B$4:$H$1024,5,0)),"",(VLOOKUP(J13,'KAYIT LİSTESİ'!$B$4:$H$1024,5,0)))</f>
        <v xml:space="preserve">TURGAY BAYRAM </v>
      </c>
      <c r="N13" s="666" t="str">
        <f>IF(ISERROR(VLOOKUP(J13,'KAYIT LİSTESİ'!$B$4:$H$1024,6,0)),"",(VLOOKUP(J13,'KAYIT LİSTESİ'!$B$4:$H$1024,6,0)))</f>
        <v>KOCAELİ BÜYÜKŞEHİR BELEDİYE KAĞITSPOR KULÜBÜ</v>
      </c>
      <c r="O13" s="670">
        <v>91937</v>
      </c>
      <c r="P13" s="665">
        <v>7</v>
      </c>
      <c r="T13" s="329"/>
      <c r="U13" s="327"/>
    </row>
    <row r="14" spans="1:21" s="19" customFormat="1" ht="60" customHeight="1" x14ac:dyDescent="0.2">
      <c r="A14" s="657">
        <v>7</v>
      </c>
      <c r="B14" s="657">
        <v>456</v>
      </c>
      <c r="C14" s="658">
        <v>34724</v>
      </c>
      <c r="D14" s="659" t="s">
        <v>1022</v>
      </c>
      <c r="E14" s="660" t="s">
        <v>1115</v>
      </c>
      <c r="F14" s="670">
        <v>91937</v>
      </c>
      <c r="G14" s="662">
        <v>2</v>
      </c>
      <c r="H14" s="663"/>
      <c r="I14" s="657">
        <v>7</v>
      </c>
      <c r="J14" s="664" t="s">
        <v>1144</v>
      </c>
      <c r="K14" s="665">
        <f>IF(ISERROR(VLOOKUP(J14,'KAYIT LİSTESİ'!$B$4:$H$1024,3,0)),"",(VLOOKUP(J14,'KAYIT LİSTESİ'!$B$4:$H$1024,3,0)))</f>
        <v>491</v>
      </c>
      <c r="L14" s="658">
        <f>IF(ISERROR(VLOOKUP(J14,'KAYIT LİSTESİ'!$B$4:$H$1024,4,0)),"",(VLOOKUP(J14,'KAYIT LİSTESİ'!$B$4:$H$1024,4,0)))</f>
        <v>33027</v>
      </c>
      <c r="M14" s="666" t="str">
        <f>IF(ISERROR(VLOOKUP(J14,'KAYIT LİSTESİ'!$B$4:$H$1024,5,0)),"",(VLOOKUP(J14,'KAYIT LİSTESİ'!$B$4:$H$1024,5,0)))</f>
        <v>HAKAN DUVAR</v>
      </c>
      <c r="N14" s="666" t="str">
        <f>IF(ISERROR(VLOOKUP(J14,'KAYIT LİSTESİ'!$B$4:$H$1024,6,0)),"",(VLOOKUP(J14,'KAYIT LİSTESİ'!$B$4:$H$1024,6,0)))</f>
        <v>ANKARA-EGO SPOR</v>
      </c>
      <c r="O14" s="670">
        <v>90424</v>
      </c>
      <c r="P14" s="665">
        <v>3</v>
      </c>
      <c r="T14" s="329"/>
      <c r="U14" s="327"/>
    </row>
    <row r="15" spans="1:21" s="19" customFormat="1" ht="60" customHeight="1" x14ac:dyDescent="0.2">
      <c r="A15" s="657">
        <v>8</v>
      </c>
      <c r="B15" s="657">
        <v>444</v>
      </c>
      <c r="C15" s="658">
        <v>35065</v>
      </c>
      <c r="D15" s="659" t="s">
        <v>1011</v>
      </c>
      <c r="E15" s="660" t="s">
        <v>1004</v>
      </c>
      <c r="F15" s="670">
        <v>95654</v>
      </c>
      <c r="G15" s="662">
        <v>1</v>
      </c>
      <c r="H15" s="663"/>
      <c r="I15" s="657">
        <v>8</v>
      </c>
      <c r="J15" s="664" t="s">
        <v>1145</v>
      </c>
      <c r="K15" s="665">
        <f>IF(ISERROR(VLOOKUP(J15,'KAYIT LİSTESİ'!$B$4:$H$1024,3,0)),"",(VLOOKUP(J15,'KAYIT LİSTESİ'!$B$4:$H$1024,3,0)))</f>
        <v>474</v>
      </c>
      <c r="L15" s="658">
        <f>IF(ISERROR(VLOOKUP(J15,'KAYIT LİSTESİ'!$B$4:$H$1024,4,0)),"",(VLOOKUP(J15,'KAYIT LİSTESİ'!$B$4:$H$1024,4,0)))</f>
        <v>32302</v>
      </c>
      <c r="M15" s="666" t="str">
        <f>IF(ISERROR(VLOOKUP(J15,'KAYIT LİSTESİ'!$B$4:$H$1024,5,0)),"",(VLOOKUP(J15,'KAYIT LİSTESİ'!$B$4:$H$1024,5,0)))</f>
        <v>UZEYİR SÖYLEMEZ</v>
      </c>
      <c r="N15" s="666" t="str">
        <f>IF(ISERROR(VLOOKUP(J15,'KAYIT LİSTESİ'!$B$4:$H$1024,6,0)),"",(VLOOKUP(J15,'KAYIT LİSTESİ'!$B$4:$H$1024,6,0)))</f>
        <v>MERSİN-MESKİSPOR</v>
      </c>
      <c r="O15" s="670">
        <v>91523</v>
      </c>
      <c r="P15" s="665">
        <v>5</v>
      </c>
      <c r="T15" s="329"/>
      <c r="U15" s="327"/>
    </row>
    <row r="16" spans="1:21" s="19" customFormat="1" ht="60" customHeight="1" x14ac:dyDescent="0.2">
      <c r="A16" s="657"/>
      <c r="B16" s="657"/>
      <c r="C16" s="658"/>
      <c r="D16" s="659"/>
      <c r="E16" s="660"/>
      <c r="F16" s="661"/>
      <c r="G16" s="662"/>
      <c r="H16" s="663"/>
      <c r="I16" s="657">
        <v>9</v>
      </c>
      <c r="J16" s="664" t="s">
        <v>1146</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61"/>
      <c r="P16" s="665"/>
      <c r="T16" s="329"/>
      <c r="U16" s="327"/>
    </row>
    <row r="17" spans="1:21" s="19" customFormat="1" ht="60" customHeight="1" x14ac:dyDescent="0.2">
      <c r="A17" s="657"/>
      <c r="B17" s="657"/>
      <c r="C17" s="658"/>
      <c r="D17" s="659"/>
      <c r="E17" s="660"/>
      <c r="F17" s="661"/>
      <c r="G17" s="662"/>
      <c r="H17" s="663"/>
      <c r="I17" s="657">
        <v>10</v>
      </c>
      <c r="J17" s="664" t="s">
        <v>1147</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61"/>
      <c r="P17" s="665"/>
      <c r="T17" s="329"/>
      <c r="U17" s="327"/>
    </row>
    <row r="18" spans="1:21" s="19" customFormat="1" ht="60" customHeight="1" x14ac:dyDescent="0.2">
      <c r="A18" s="657"/>
      <c r="B18" s="657"/>
      <c r="C18" s="658"/>
      <c r="D18" s="659"/>
      <c r="E18" s="660"/>
      <c r="F18" s="661"/>
      <c r="G18" s="662"/>
      <c r="H18" s="663"/>
      <c r="I18" s="657">
        <v>11</v>
      </c>
      <c r="J18" s="664" t="s">
        <v>1148</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61"/>
      <c r="P18" s="665"/>
      <c r="T18" s="329"/>
      <c r="U18" s="327"/>
    </row>
    <row r="19" spans="1:21" s="19" customFormat="1" ht="60" customHeight="1" x14ac:dyDescent="0.2">
      <c r="A19" s="657"/>
      <c r="B19" s="657"/>
      <c r="C19" s="658"/>
      <c r="D19" s="659"/>
      <c r="E19" s="660"/>
      <c r="F19" s="661"/>
      <c r="G19" s="662"/>
      <c r="H19" s="663"/>
      <c r="I19" s="657">
        <v>12</v>
      </c>
      <c r="J19" s="664" t="s">
        <v>1149</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61"/>
      <c r="P19" s="665"/>
      <c r="T19" s="329"/>
      <c r="U19" s="327"/>
    </row>
    <row r="20" spans="1:21" s="19" customFormat="1" ht="33.75" customHeight="1" x14ac:dyDescent="0.2">
      <c r="A20" s="23"/>
      <c r="B20" s="23"/>
      <c r="C20" s="26"/>
      <c r="D20" s="357"/>
      <c r="E20" s="358"/>
      <c r="F20" s="27"/>
      <c r="G20" s="360"/>
      <c r="H20" s="22"/>
      <c r="I20" s="350" t="s">
        <v>16</v>
      </c>
      <c r="J20" s="351"/>
      <c r="K20" s="351"/>
      <c r="L20" s="351"/>
      <c r="M20" s="351"/>
      <c r="N20" s="351"/>
      <c r="O20" s="351"/>
      <c r="P20" s="352"/>
      <c r="T20" s="329"/>
      <c r="U20" s="327"/>
    </row>
    <row r="21" spans="1:21" s="19" customFormat="1" ht="33.75" customHeight="1" x14ac:dyDescent="0.2">
      <c r="A21" s="23"/>
      <c r="B21" s="23"/>
      <c r="C21" s="26"/>
      <c r="D21" s="357"/>
      <c r="E21" s="358"/>
      <c r="F21" s="27"/>
      <c r="G21" s="360"/>
      <c r="H21" s="22"/>
      <c r="I21" s="51" t="s">
        <v>11</v>
      </c>
      <c r="J21" s="48" t="s">
        <v>101</v>
      </c>
      <c r="K21" s="48" t="s">
        <v>100</v>
      </c>
      <c r="L21" s="49" t="s">
        <v>12</v>
      </c>
      <c r="M21" s="50" t="s">
        <v>13</v>
      </c>
      <c r="N21" s="50" t="s">
        <v>938</v>
      </c>
      <c r="O21" s="48" t="s">
        <v>14</v>
      </c>
      <c r="P21" s="48" t="s">
        <v>27</v>
      </c>
      <c r="T21" s="329"/>
      <c r="U21" s="327"/>
    </row>
    <row r="22" spans="1:21" s="19" customFormat="1" ht="33.75" customHeight="1" x14ac:dyDescent="0.2">
      <c r="A22" s="23"/>
      <c r="B22" s="23"/>
      <c r="C22" s="26"/>
      <c r="D22" s="357"/>
      <c r="E22" s="358"/>
      <c r="F22" s="27"/>
      <c r="G22" s="360"/>
      <c r="H22" s="22"/>
      <c r="I22" s="23">
        <v>1</v>
      </c>
      <c r="J22" s="24" t="s">
        <v>662</v>
      </c>
      <c r="K22" s="25" t="str">
        <f>IF(ISERROR(VLOOKUP(J22,'KAYIT LİSTESİ'!$B$4:$H$1024,3,0)),"",(VLOOKUP(J22,'KAYIT LİSTESİ'!$B$4:$H$1024,3,0)))</f>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27"/>
      <c r="P22" s="25"/>
      <c r="T22" s="329"/>
      <c r="U22" s="327"/>
    </row>
    <row r="23" spans="1:21" s="19" customFormat="1" ht="33.75" customHeight="1" x14ac:dyDescent="0.2">
      <c r="A23" s="23"/>
      <c r="B23" s="23"/>
      <c r="C23" s="26"/>
      <c r="D23" s="357"/>
      <c r="E23" s="358"/>
      <c r="F23" s="27"/>
      <c r="G23" s="360"/>
      <c r="H23" s="22"/>
      <c r="I23" s="23">
        <v>2</v>
      </c>
      <c r="J23" s="24" t="s">
        <v>663</v>
      </c>
      <c r="K23" s="25" t="str">
        <f>IF(ISERROR(VLOOKUP(J23,'KAYIT LİSTESİ'!$B$4:$H$1024,3,0)),"",(VLOOKUP(J23,'KAYIT LİSTESİ'!$B$4:$H$1024,3,0)))</f>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27"/>
      <c r="P23" s="25"/>
      <c r="T23" s="329"/>
      <c r="U23" s="327"/>
    </row>
    <row r="24" spans="1:21" s="19" customFormat="1" ht="33.75" customHeight="1" x14ac:dyDescent="0.2">
      <c r="A24" s="23"/>
      <c r="B24" s="23"/>
      <c r="C24" s="26"/>
      <c r="D24" s="357"/>
      <c r="E24" s="358"/>
      <c r="F24" s="27"/>
      <c r="G24" s="360"/>
      <c r="H24" s="22"/>
      <c r="I24" s="23">
        <v>3</v>
      </c>
      <c r="J24" s="24" t="s">
        <v>664</v>
      </c>
      <c r="K24" s="25" t="str">
        <f>IF(ISERROR(VLOOKUP(J24,'KAYIT LİSTESİ'!$B$4:$H$1024,3,0)),"",(VLOOKUP(J24,'KAYIT LİSTESİ'!$B$4:$H$1024,3,0)))</f>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27"/>
      <c r="P24" s="25"/>
      <c r="T24" s="329"/>
      <c r="U24" s="327"/>
    </row>
    <row r="25" spans="1:21" s="19" customFormat="1" ht="33.75" customHeight="1" x14ac:dyDescent="0.2">
      <c r="A25" s="23"/>
      <c r="B25" s="23"/>
      <c r="C25" s="26"/>
      <c r="D25" s="357"/>
      <c r="E25" s="358"/>
      <c r="F25" s="27"/>
      <c r="G25" s="360"/>
      <c r="H25" s="22"/>
      <c r="I25" s="23">
        <v>4</v>
      </c>
      <c r="J25" s="24" t="s">
        <v>665</v>
      </c>
      <c r="K25" s="25" t="str">
        <f>IF(ISERROR(VLOOKUP(J25,'KAYIT LİSTESİ'!$B$4:$H$1024,3,0)),"",(VLOOKUP(J25,'KAYIT LİSTESİ'!$B$4:$H$1024,3,0)))</f>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27"/>
      <c r="P25" s="25"/>
      <c r="T25" s="329"/>
      <c r="U25" s="327"/>
    </row>
    <row r="26" spans="1:21" s="19" customFormat="1" ht="33.75" customHeight="1" x14ac:dyDescent="0.2">
      <c r="A26" s="23"/>
      <c r="B26" s="23"/>
      <c r="C26" s="26"/>
      <c r="D26" s="357"/>
      <c r="E26" s="358"/>
      <c r="F26" s="27"/>
      <c r="G26" s="360"/>
      <c r="H26" s="22"/>
      <c r="I26" s="23">
        <v>5</v>
      </c>
      <c r="J26" s="24" t="s">
        <v>666</v>
      </c>
      <c r="K26" s="25" t="str">
        <f>IF(ISERROR(VLOOKUP(J26,'KAYIT LİSTESİ'!$B$4:$H$1024,3,0)),"",(VLOOKUP(J26,'KAYIT LİSTESİ'!$B$4:$H$1024,3,0)))</f>
        <v/>
      </c>
      <c r="L26" s="26" t="str">
        <f>IF(ISERROR(VLOOKUP(J26,'KAYIT LİSTESİ'!$B$4:$H$1024,4,0)),"",(VLOOKUP(J26,'KAYIT LİSTESİ'!$B$4:$H$1024,4,0)))</f>
        <v/>
      </c>
      <c r="M26" s="52" t="str">
        <f>IF(ISERROR(VLOOKUP(J26,'KAYIT LİSTESİ'!$B$4:$H$1024,5,0)),"",(VLOOKUP(J26,'KAYIT LİSTESİ'!$B$4:$H$1024,5,0)))</f>
        <v/>
      </c>
      <c r="N26" s="52" t="str">
        <f>IF(ISERROR(VLOOKUP(J26,'KAYIT LİSTESİ'!$B$4:$H$1024,6,0)),"",(VLOOKUP(J26,'KAYIT LİSTESİ'!$B$4:$H$1024,6,0)))</f>
        <v/>
      </c>
      <c r="O26" s="27"/>
      <c r="P26" s="25"/>
      <c r="T26" s="329"/>
      <c r="U26" s="327"/>
    </row>
    <row r="27" spans="1:21" s="19" customFormat="1" ht="33.75" customHeight="1" x14ac:dyDescent="0.2">
      <c r="A27" s="23"/>
      <c r="B27" s="23"/>
      <c r="C27" s="26"/>
      <c r="D27" s="357"/>
      <c r="E27" s="358"/>
      <c r="F27" s="27"/>
      <c r="G27" s="360"/>
      <c r="H27" s="22"/>
      <c r="I27" s="23">
        <v>6</v>
      </c>
      <c r="J27" s="24" t="s">
        <v>667</v>
      </c>
      <c r="K27" s="25" t="str">
        <f>IF(ISERROR(VLOOKUP(J27,'KAYIT LİSTESİ'!$B$4:$H$1024,3,0)),"",(VLOOKUP(J27,'KAYIT LİSTESİ'!$B$4:$H$1024,3,0)))</f>
        <v/>
      </c>
      <c r="L27" s="26" t="str">
        <f>IF(ISERROR(VLOOKUP(J27,'KAYIT LİSTESİ'!$B$4:$H$1024,4,0)),"",(VLOOKUP(J27,'KAYIT LİSTESİ'!$B$4:$H$1024,4,0)))</f>
        <v/>
      </c>
      <c r="M27" s="52" t="str">
        <f>IF(ISERROR(VLOOKUP(J27,'KAYIT LİSTESİ'!$B$4:$H$1024,5,0)),"",(VLOOKUP(J27,'KAYIT LİSTESİ'!$B$4:$H$1024,5,0)))</f>
        <v/>
      </c>
      <c r="N27" s="52" t="str">
        <f>IF(ISERROR(VLOOKUP(J27,'KAYIT LİSTESİ'!$B$4:$H$1024,6,0)),"",(VLOOKUP(J27,'KAYIT LİSTESİ'!$B$4:$H$1024,6,0)))</f>
        <v/>
      </c>
      <c r="O27" s="27"/>
      <c r="P27" s="25"/>
      <c r="T27" s="329"/>
      <c r="U27" s="327"/>
    </row>
    <row r="28" spans="1:21" s="19" customFormat="1" ht="33.75" customHeight="1" x14ac:dyDescent="0.2">
      <c r="A28" s="23"/>
      <c r="B28" s="23"/>
      <c r="C28" s="26"/>
      <c r="D28" s="357"/>
      <c r="E28" s="358"/>
      <c r="F28" s="27"/>
      <c r="G28" s="360"/>
      <c r="H28" s="22"/>
      <c r="I28" s="23">
        <v>7</v>
      </c>
      <c r="J28" s="24" t="s">
        <v>668</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33.75" customHeight="1" x14ac:dyDescent="0.2">
      <c r="A29" s="23"/>
      <c r="B29" s="23"/>
      <c r="C29" s="26"/>
      <c r="D29" s="357"/>
      <c r="E29" s="358"/>
      <c r="F29" s="27"/>
      <c r="G29" s="360"/>
      <c r="H29" s="22"/>
      <c r="I29" s="23">
        <v>8</v>
      </c>
      <c r="J29" s="24" t="s">
        <v>669</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33.75" customHeight="1" x14ac:dyDescent="0.2">
      <c r="A30" s="23"/>
      <c r="B30" s="23"/>
      <c r="C30" s="26"/>
      <c r="D30" s="357"/>
      <c r="E30" s="358"/>
      <c r="F30" s="27"/>
      <c r="G30" s="360"/>
      <c r="H30" s="22"/>
      <c r="I30" s="23">
        <v>9</v>
      </c>
      <c r="J30" s="24" t="s">
        <v>697</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33.75" customHeight="1" x14ac:dyDescent="0.2">
      <c r="A31" s="23"/>
      <c r="B31" s="23"/>
      <c r="C31" s="26"/>
      <c r="D31" s="357"/>
      <c r="E31" s="358"/>
      <c r="F31" s="27"/>
      <c r="G31" s="360"/>
      <c r="H31" s="22"/>
      <c r="I31" s="23">
        <v>10</v>
      </c>
      <c r="J31" s="24" t="s">
        <v>698</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33.75" hidden="1" customHeight="1" x14ac:dyDescent="0.2">
      <c r="A32" s="23"/>
      <c r="B32" s="23"/>
      <c r="C32" s="26"/>
      <c r="D32" s="357"/>
      <c r="E32" s="358"/>
      <c r="F32" s="27"/>
      <c r="G32" s="360"/>
      <c r="H32" s="22"/>
      <c r="I32" s="23">
        <v>11</v>
      </c>
      <c r="J32" s="24" t="s">
        <v>699</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33.75" hidden="1" customHeight="1" x14ac:dyDescent="0.2">
      <c r="A33" s="23"/>
      <c r="B33" s="23"/>
      <c r="C33" s="26"/>
      <c r="D33" s="357"/>
      <c r="E33" s="358"/>
      <c r="F33" s="27"/>
      <c r="G33" s="360"/>
      <c r="H33" s="22"/>
      <c r="I33" s="23">
        <v>12</v>
      </c>
      <c r="J33" s="24" t="s">
        <v>700</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x14ac:dyDescent="0.2">
      <c r="A34" s="23">
        <v>27</v>
      </c>
      <c r="B34" s="23"/>
      <c r="C34" s="26"/>
      <c r="D34" s="357"/>
      <c r="E34" s="358"/>
      <c r="F34" s="27"/>
      <c r="G34" s="360"/>
      <c r="H34" s="22"/>
      <c r="I34" s="350" t="s">
        <v>17</v>
      </c>
      <c r="J34" s="351"/>
      <c r="K34" s="351"/>
      <c r="L34" s="351"/>
      <c r="M34" s="351"/>
      <c r="N34" s="351"/>
      <c r="O34" s="351"/>
      <c r="P34" s="352"/>
      <c r="T34" s="329"/>
      <c r="U34" s="327"/>
    </row>
    <row r="35" spans="1:21" s="19" customFormat="1" ht="29.25" hidden="1" customHeight="1" x14ac:dyDescent="0.2">
      <c r="A35" s="23">
        <v>28</v>
      </c>
      <c r="B35" s="23"/>
      <c r="C35" s="26"/>
      <c r="D35" s="357"/>
      <c r="E35" s="358"/>
      <c r="F35" s="27"/>
      <c r="G35" s="360"/>
      <c r="H35" s="22"/>
      <c r="I35" s="51" t="s">
        <v>11</v>
      </c>
      <c r="J35" s="48" t="s">
        <v>101</v>
      </c>
      <c r="K35" s="48" t="s">
        <v>100</v>
      </c>
      <c r="L35" s="49" t="s">
        <v>12</v>
      </c>
      <c r="M35" s="50" t="s">
        <v>13</v>
      </c>
      <c r="N35" s="50" t="s">
        <v>938</v>
      </c>
      <c r="O35" s="48" t="s">
        <v>14</v>
      </c>
      <c r="P35" s="48" t="s">
        <v>27</v>
      </c>
      <c r="T35" s="329"/>
      <c r="U35" s="327"/>
    </row>
    <row r="36" spans="1:21" s="19" customFormat="1" ht="29.25" hidden="1" customHeight="1" x14ac:dyDescent="0.2">
      <c r="A36" s="23">
        <v>29</v>
      </c>
      <c r="B36" s="23"/>
      <c r="C36" s="26"/>
      <c r="D36" s="357"/>
      <c r="E36" s="358"/>
      <c r="F36" s="27"/>
      <c r="G36" s="360"/>
      <c r="H36" s="22"/>
      <c r="I36" s="23">
        <v>1</v>
      </c>
      <c r="J36" s="24" t="s">
        <v>670</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27"/>
      <c r="P36" s="25"/>
      <c r="T36" s="329"/>
      <c r="U36" s="327"/>
    </row>
    <row r="37" spans="1:21" s="19" customFormat="1" ht="29.25" hidden="1" customHeight="1" x14ac:dyDescent="0.2">
      <c r="A37" s="23">
        <v>30</v>
      </c>
      <c r="B37" s="23"/>
      <c r="C37" s="26"/>
      <c r="D37" s="357"/>
      <c r="E37" s="358"/>
      <c r="F37" s="27"/>
      <c r="G37" s="360"/>
      <c r="H37" s="22"/>
      <c r="I37" s="23">
        <v>2</v>
      </c>
      <c r="J37" s="24" t="s">
        <v>671</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27"/>
      <c r="P37" s="25"/>
      <c r="T37" s="329"/>
      <c r="U37" s="327"/>
    </row>
    <row r="38" spans="1:21" s="19" customFormat="1" ht="29.25" hidden="1" customHeight="1" x14ac:dyDescent="0.2">
      <c r="A38" s="23">
        <v>31</v>
      </c>
      <c r="B38" s="23"/>
      <c r="C38" s="26"/>
      <c r="D38" s="357"/>
      <c r="E38" s="358"/>
      <c r="F38" s="27"/>
      <c r="G38" s="360"/>
      <c r="H38" s="22"/>
      <c r="I38" s="23">
        <v>3</v>
      </c>
      <c r="J38" s="24" t="s">
        <v>672</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x14ac:dyDescent="0.2">
      <c r="A39" s="23">
        <v>32</v>
      </c>
      <c r="B39" s="23"/>
      <c r="C39" s="26"/>
      <c r="D39" s="357"/>
      <c r="E39" s="358"/>
      <c r="F39" s="27"/>
      <c r="G39" s="360"/>
      <c r="H39" s="22"/>
      <c r="I39" s="23">
        <v>4</v>
      </c>
      <c r="J39" s="24" t="s">
        <v>673</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x14ac:dyDescent="0.2">
      <c r="A40" s="23">
        <v>33</v>
      </c>
      <c r="B40" s="23"/>
      <c r="C40" s="26"/>
      <c r="D40" s="357"/>
      <c r="E40" s="358"/>
      <c r="F40" s="27"/>
      <c r="G40" s="360"/>
      <c r="H40" s="22"/>
      <c r="I40" s="23">
        <v>5</v>
      </c>
      <c r="J40" s="24" t="s">
        <v>674</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x14ac:dyDescent="0.2">
      <c r="A41" s="23">
        <v>34</v>
      </c>
      <c r="B41" s="23"/>
      <c r="C41" s="26"/>
      <c r="D41" s="357"/>
      <c r="E41" s="358"/>
      <c r="F41" s="27"/>
      <c r="G41" s="360"/>
      <c r="H41" s="22"/>
      <c r="I41" s="23">
        <v>6</v>
      </c>
      <c r="J41" s="24" t="s">
        <v>675</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x14ac:dyDescent="0.2">
      <c r="A42" s="23">
        <v>35</v>
      </c>
      <c r="B42" s="23"/>
      <c r="C42" s="26"/>
      <c r="D42" s="357"/>
      <c r="E42" s="358"/>
      <c r="F42" s="27"/>
      <c r="G42" s="360"/>
      <c r="H42" s="22"/>
      <c r="I42" s="23">
        <v>7</v>
      </c>
      <c r="J42" s="24" t="s">
        <v>676</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x14ac:dyDescent="0.2">
      <c r="A43" s="23">
        <v>36</v>
      </c>
      <c r="B43" s="23"/>
      <c r="C43" s="26"/>
      <c r="D43" s="357"/>
      <c r="E43" s="358"/>
      <c r="F43" s="27"/>
      <c r="G43" s="360"/>
      <c r="H43" s="22"/>
      <c r="I43" s="23">
        <v>8</v>
      </c>
      <c r="J43" s="24" t="s">
        <v>677</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x14ac:dyDescent="0.2">
      <c r="A44" s="23">
        <v>37</v>
      </c>
      <c r="B44" s="23"/>
      <c r="C44" s="26"/>
      <c r="D44" s="357"/>
      <c r="E44" s="358"/>
      <c r="F44" s="27"/>
      <c r="G44" s="360"/>
      <c r="H44" s="22"/>
      <c r="I44" s="23">
        <v>9</v>
      </c>
      <c r="J44" s="24" t="s">
        <v>693</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x14ac:dyDescent="0.2">
      <c r="A45" s="23">
        <v>38</v>
      </c>
      <c r="B45" s="23"/>
      <c r="C45" s="26"/>
      <c r="D45" s="357"/>
      <c r="E45" s="358"/>
      <c r="F45" s="27"/>
      <c r="G45" s="360"/>
      <c r="H45" s="22"/>
      <c r="I45" s="23">
        <v>10</v>
      </c>
      <c r="J45" s="24" t="s">
        <v>694</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s="19" customFormat="1" ht="29.25" hidden="1" customHeight="1" x14ac:dyDescent="0.2">
      <c r="A46" s="23">
        <v>39</v>
      </c>
      <c r="B46" s="23"/>
      <c r="C46" s="26"/>
      <c r="D46" s="357"/>
      <c r="E46" s="358"/>
      <c r="F46" s="27"/>
      <c r="G46" s="360"/>
      <c r="H46" s="22"/>
      <c r="I46" s="23">
        <v>11</v>
      </c>
      <c r="J46" s="24" t="s">
        <v>695</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27"/>
      <c r="P46" s="25"/>
      <c r="T46" s="329"/>
      <c r="U46" s="327"/>
    </row>
    <row r="47" spans="1:21" s="19" customFormat="1" ht="29.25" hidden="1" customHeight="1" x14ac:dyDescent="0.2">
      <c r="A47" s="23">
        <v>40</v>
      </c>
      <c r="B47" s="23"/>
      <c r="C47" s="26"/>
      <c r="D47" s="357"/>
      <c r="E47" s="358"/>
      <c r="F47" s="27"/>
      <c r="G47" s="360"/>
      <c r="H47" s="22"/>
      <c r="I47" s="23">
        <v>12</v>
      </c>
      <c r="J47" s="24" t="s">
        <v>696</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27"/>
      <c r="P47" s="25"/>
      <c r="T47" s="329"/>
      <c r="U47" s="327"/>
    </row>
    <row r="48" spans="1:21" s="19" customFormat="1" ht="29.25" hidden="1" customHeight="1" x14ac:dyDescent="0.2">
      <c r="A48" s="23">
        <v>41</v>
      </c>
      <c r="B48" s="23"/>
      <c r="C48" s="26"/>
      <c r="D48" s="357"/>
      <c r="E48" s="358"/>
      <c r="F48" s="27"/>
      <c r="G48" s="360"/>
      <c r="H48" s="22"/>
      <c r="I48" s="350" t="s">
        <v>45</v>
      </c>
      <c r="J48" s="351"/>
      <c r="K48" s="351"/>
      <c r="L48" s="351"/>
      <c r="M48" s="351"/>
      <c r="N48" s="351"/>
      <c r="O48" s="351"/>
      <c r="P48" s="352"/>
      <c r="T48" s="329"/>
      <c r="U48" s="327"/>
    </row>
    <row r="49" spans="1:21" s="19" customFormat="1" ht="29.25" hidden="1" customHeight="1" x14ac:dyDescent="0.2">
      <c r="A49" s="23">
        <v>42</v>
      </c>
      <c r="B49" s="23"/>
      <c r="C49" s="26"/>
      <c r="D49" s="357"/>
      <c r="E49" s="358"/>
      <c r="F49" s="27"/>
      <c r="G49" s="360"/>
      <c r="H49" s="22"/>
      <c r="I49" s="51" t="s">
        <v>11</v>
      </c>
      <c r="J49" s="48" t="s">
        <v>101</v>
      </c>
      <c r="K49" s="48" t="s">
        <v>100</v>
      </c>
      <c r="L49" s="49" t="s">
        <v>12</v>
      </c>
      <c r="M49" s="50" t="s">
        <v>13</v>
      </c>
      <c r="N49" s="50" t="s">
        <v>938</v>
      </c>
      <c r="O49" s="48" t="s">
        <v>14</v>
      </c>
      <c r="P49" s="48" t="s">
        <v>27</v>
      </c>
      <c r="T49" s="329"/>
      <c r="U49" s="327"/>
    </row>
    <row r="50" spans="1:21" s="19" customFormat="1" ht="29.25" hidden="1" customHeight="1" x14ac:dyDescent="0.2">
      <c r="A50" s="23">
        <v>43</v>
      </c>
      <c r="B50" s="23"/>
      <c r="C50" s="26"/>
      <c r="D50" s="357"/>
      <c r="E50" s="358"/>
      <c r="F50" s="27"/>
      <c r="G50" s="360"/>
      <c r="H50" s="22"/>
      <c r="I50" s="23">
        <v>1</v>
      </c>
      <c r="J50" s="24" t="s">
        <v>678</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27"/>
      <c r="P50" s="25"/>
      <c r="T50" s="329"/>
      <c r="U50" s="327"/>
    </row>
    <row r="51" spans="1:21" s="19" customFormat="1" ht="29.25" hidden="1" customHeight="1" x14ac:dyDescent="0.2">
      <c r="A51" s="23">
        <v>44</v>
      </c>
      <c r="B51" s="23"/>
      <c r="C51" s="26"/>
      <c r="D51" s="357"/>
      <c r="E51" s="358"/>
      <c r="F51" s="27"/>
      <c r="G51" s="360"/>
      <c r="H51" s="22"/>
      <c r="I51" s="23">
        <v>2</v>
      </c>
      <c r="J51" s="24" t="s">
        <v>679</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27"/>
      <c r="P51" s="25"/>
      <c r="T51" s="329"/>
      <c r="U51" s="327"/>
    </row>
    <row r="52" spans="1:21" s="19" customFormat="1" ht="29.25" hidden="1" customHeight="1" x14ac:dyDescent="0.2">
      <c r="A52" s="23">
        <v>45</v>
      </c>
      <c r="B52" s="23"/>
      <c r="C52" s="26"/>
      <c r="D52" s="357"/>
      <c r="E52" s="358"/>
      <c r="F52" s="27"/>
      <c r="G52" s="360"/>
      <c r="H52" s="22"/>
      <c r="I52" s="23">
        <v>3</v>
      </c>
      <c r="J52" s="24" t="s">
        <v>680</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27"/>
      <c r="P52" s="25"/>
      <c r="T52" s="329"/>
      <c r="U52" s="327"/>
    </row>
    <row r="53" spans="1:21" s="19" customFormat="1" ht="29.25" hidden="1" customHeight="1" x14ac:dyDescent="0.2">
      <c r="A53" s="23">
        <v>46</v>
      </c>
      <c r="B53" s="23"/>
      <c r="C53" s="26"/>
      <c r="D53" s="357"/>
      <c r="E53" s="358"/>
      <c r="F53" s="27"/>
      <c r="G53" s="360"/>
      <c r="H53" s="22"/>
      <c r="I53" s="23">
        <v>4</v>
      </c>
      <c r="J53" s="24" t="s">
        <v>681</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27"/>
      <c r="P53" s="25"/>
      <c r="T53" s="329"/>
      <c r="U53" s="327"/>
    </row>
    <row r="54" spans="1:21" s="19" customFormat="1" ht="29.25" hidden="1" customHeight="1" x14ac:dyDescent="0.2">
      <c r="A54" s="23">
        <v>47</v>
      </c>
      <c r="B54" s="23"/>
      <c r="C54" s="26"/>
      <c r="D54" s="357"/>
      <c r="E54" s="358"/>
      <c r="F54" s="27"/>
      <c r="G54" s="360"/>
      <c r="H54" s="22"/>
      <c r="I54" s="23">
        <v>5</v>
      </c>
      <c r="J54" s="24" t="s">
        <v>682</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27"/>
      <c r="P54" s="25"/>
      <c r="T54" s="329"/>
      <c r="U54" s="327"/>
    </row>
    <row r="55" spans="1:21" s="19" customFormat="1" ht="29.25" hidden="1" customHeight="1" x14ac:dyDescent="0.2">
      <c r="A55" s="23">
        <v>48</v>
      </c>
      <c r="B55" s="23"/>
      <c r="C55" s="26"/>
      <c r="D55" s="357"/>
      <c r="E55" s="358"/>
      <c r="F55" s="27"/>
      <c r="G55" s="360"/>
      <c r="H55" s="22"/>
      <c r="I55" s="23">
        <v>6</v>
      </c>
      <c r="J55" s="24" t="s">
        <v>683</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27"/>
      <c r="P55" s="25"/>
      <c r="T55" s="329"/>
      <c r="U55" s="327"/>
    </row>
    <row r="56" spans="1:21" s="19" customFormat="1" ht="29.25" hidden="1" customHeight="1" x14ac:dyDescent="0.2">
      <c r="A56" s="23">
        <v>49</v>
      </c>
      <c r="B56" s="23"/>
      <c r="C56" s="26"/>
      <c r="D56" s="357"/>
      <c r="E56" s="358"/>
      <c r="F56" s="27"/>
      <c r="G56" s="360"/>
      <c r="H56" s="22"/>
      <c r="I56" s="23">
        <v>7</v>
      </c>
      <c r="J56" s="24" t="s">
        <v>684</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27"/>
      <c r="P56" s="25"/>
      <c r="T56" s="329"/>
      <c r="U56" s="327"/>
    </row>
    <row r="57" spans="1:21" s="19" customFormat="1" ht="29.25" hidden="1" customHeight="1" x14ac:dyDescent="0.2">
      <c r="A57" s="23">
        <v>50</v>
      </c>
      <c r="B57" s="23"/>
      <c r="C57" s="26"/>
      <c r="D57" s="357"/>
      <c r="E57" s="358"/>
      <c r="F57" s="27"/>
      <c r="G57" s="360"/>
      <c r="H57" s="22"/>
      <c r="I57" s="23">
        <v>8</v>
      </c>
      <c r="J57" s="24" t="s">
        <v>685</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27"/>
      <c r="P57" s="25"/>
      <c r="T57" s="329"/>
      <c r="U57" s="327"/>
    </row>
    <row r="58" spans="1:21" s="19" customFormat="1" ht="29.25" hidden="1" customHeight="1" x14ac:dyDescent="0.2">
      <c r="A58" s="23">
        <v>51</v>
      </c>
      <c r="B58" s="23"/>
      <c r="C58" s="26"/>
      <c r="D58" s="357"/>
      <c r="E58" s="358"/>
      <c r="F58" s="27"/>
      <c r="G58" s="360"/>
      <c r="H58" s="22"/>
      <c r="I58" s="23">
        <v>9</v>
      </c>
      <c r="J58" s="24" t="s">
        <v>689</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27"/>
      <c r="P58" s="25"/>
      <c r="T58" s="329"/>
      <c r="U58" s="327"/>
    </row>
    <row r="59" spans="1:21" s="19" customFormat="1" ht="29.25" hidden="1" customHeight="1" x14ac:dyDescent="0.2">
      <c r="A59" s="23">
        <v>52</v>
      </c>
      <c r="B59" s="23"/>
      <c r="C59" s="26"/>
      <c r="D59" s="357"/>
      <c r="E59" s="358"/>
      <c r="F59" s="27"/>
      <c r="G59" s="360"/>
      <c r="H59" s="22"/>
      <c r="I59" s="23">
        <v>10</v>
      </c>
      <c r="J59" s="24" t="s">
        <v>690</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27"/>
      <c r="P59" s="25"/>
      <c r="T59" s="329"/>
      <c r="U59" s="327"/>
    </row>
    <row r="60" spans="1:21" s="19" customFormat="1" ht="29.25" hidden="1" customHeight="1" x14ac:dyDescent="0.2">
      <c r="A60" s="23">
        <v>53</v>
      </c>
      <c r="B60" s="23"/>
      <c r="C60" s="26"/>
      <c r="D60" s="357"/>
      <c r="E60" s="358"/>
      <c r="F60" s="27"/>
      <c r="G60" s="360"/>
      <c r="H60" s="22"/>
      <c r="I60" s="23">
        <v>11</v>
      </c>
      <c r="J60" s="24" t="s">
        <v>691</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27"/>
      <c r="P60" s="25"/>
      <c r="T60" s="329"/>
      <c r="U60" s="327"/>
    </row>
    <row r="61" spans="1:21" s="19" customFormat="1" ht="29.25" hidden="1" customHeight="1" x14ac:dyDescent="0.2">
      <c r="A61" s="23">
        <v>54</v>
      </c>
      <c r="B61" s="23"/>
      <c r="C61" s="26"/>
      <c r="D61" s="357"/>
      <c r="E61" s="358"/>
      <c r="F61" s="27"/>
      <c r="G61" s="360"/>
      <c r="H61" s="22"/>
      <c r="I61" s="23">
        <v>12</v>
      </c>
      <c r="J61" s="24" t="s">
        <v>692</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27"/>
      <c r="P61" s="25"/>
      <c r="T61" s="329"/>
      <c r="U61" s="327"/>
    </row>
    <row r="62" spans="1:21" ht="13.5" customHeight="1" x14ac:dyDescent="0.2">
      <c r="A62" s="37"/>
      <c r="B62" s="37"/>
      <c r="C62" s="38"/>
      <c r="D62" s="59"/>
      <c r="E62" s="39"/>
      <c r="F62" s="40"/>
      <c r="G62" s="41"/>
      <c r="I62" s="42"/>
      <c r="J62" s="43"/>
      <c r="K62" s="44"/>
      <c r="L62" s="45"/>
      <c r="M62" s="55"/>
      <c r="N62" s="55"/>
      <c r="O62" s="46"/>
      <c r="P62" s="44"/>
    </row>
    <row r="63" spans="1:21" ht="14.25" customHeight="1" x14ac:dyDescent="0.25">
      <c r="A63" s="583" t="s">
        <v>18</v>
      </c>
      <c r="B63" s="583"/>
      <c r="C63" s="583"/>
      <c r="D63" s="584"/>
      <c r="E63" s="585" t="s">
        <v>0</v>
      </c>
      <c r="F63" s="586" t="s">
        <v>1</v>
      </c>
      <c r="G63" s="587"/>
      <c r="H63" s="588" t="s">
        <v>2</v>
      </c>
      <c r="I63" s="588"/>
      <c r="J63" s="588"/>
      <c r="K63" s="588"/>
      <c r="L63" s="589"/>
      <c r="M63" s="590" t="s">
        <v>3</v>
      </c>
      <c r="N63" s="591" t="s">
        <v>3</v>
      </c>
      <c r="O63" s="587" t="s">
        <v>3</v>
      </c>
      <c r="P63" s="583"/>
      <c r="Q63" s="33"/>
    </row>
  </sheetData>
  <sortState ref="B8:F15">
    <sortCondition ref="F8:F15"/>
  </sortState>
  <mergeCells count="19">
    <mergeCell ref="A1:P1"/>
    <mergeCell ref="A2:P2"/>
    <mergeCell ref="A3:C3"/>
    <mergeCell ref="D3:E3"/>
    <mergeCell ref="F3:G3"/>
    <mergeCell ref="G6:G7"/>
    <mergeCell ref="A4:C4"/>
    <mergeCell ref="N3:P3"/>
    <mergeCell ref="B6:B7"/>
    <mergeCell ref="D4:E4"/>
    <mergeCell ref="N4:P4"/>
    <mergeCell ref="N5:P5"/>
    <mergeCell ref="A6:A7"/>
    <mergeCell ref="E6:E7"/>
    <mergeCell ref="F6:F7"/>
    <mergeCell ref="I3:M3"/>
    <mergeCell ref="C6:C7"/>
    <mergeCell ref="D6:D7"/>
    <mergeCell ref="F4:L4"/>
  </mergeCells>
  <conditionalFormatting sqref="N1:N1048576">
    <cfRule type="containsText" dxfId="20" priority="5" stopIfTrue="1" operator="containsText" text="FERDİ">
      <formula>NOT(ISERROR(SEARCH("FERDİ",N1)))</formula>
    </cfRule>
  </conditionalFormatting>
  <conditionalFormatting sqref="E1:E1048576">
    <cfRule type="containsText" dxfId="19" priority="4" stopIfTrue="1" operator="containsText" text="FERDİ">
      <formula>NOT(ISERROR(SEARCH("FERDİ",E1)))</formula>
    </cfRule>
  </conditionalFormatting>
  <conditionalFormatting sqref="N3">
    <cfRule type="containsText" dxfId="18" priority="3" stopIfTrue="1" operator="containsText" text="FERDİ">
      <formula>NOT(ISERROR(SEARCH("FERDİ",N3)))</formula>
    </cfRule>
  </conditionalFormatting>
  <conditionalFormatting sqref="N4">
    <cfRule type="containsText" dxfId="17" priority="2" stopIfTrue="1" operator="containsText" text="FERDİ">
      <formula>NOT(ISERROR(SEARCH("FERDİ",N4)))</formula>
    </cfRule>
  </conditionalFormatting>
  <conditionalFormatting sqref="N4">
    <cfRule type="containsText" dxfId="16"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rgb="FF00B050"/>
  </sheetPr>
  <dimension ref="A1:R93"/>
  <sheetViews>
    <sheetView view="pageBreakPreview" topLeftCell="A16" zoomScale="80" zoomScaleSheetLayoutView="80" workbookViewId="0">
      <selection activeCell="B14" sqref="B1:B1048576"/>
    </sheetView>
  </sheetViews>
  <sheetFormatPr defaultRowHeight="12.75" x14ac:dyDescent="0.2"/>
  <cols>
    <col min="1" max="1" width="6" style="89" customWidth="1"/>
    <col min="2" max="2" width="11" style="89" hidden="1" customWidth="1"/>
    <col min="3" max="3" width="7" style="89" customWidth="1"/>
    <col min="4" max="4" width="13.5703125" style="90" customWidth="1"/>
    <col min="5" max="5" width="26.42578125" style="89" bestFit="1" customWidth="1"/>
    <col min="6" max="6" width="33.7109375" style="3" customWidth="1"/>
    <col min="7" max="13" width="11.5703125" style="3" customWidth="1"/>
    <col min="14" max="14" width="11.5703125" style="91" customWidth="1"/>
    <col min="15" max="15" width="11.5703125" style="89" customWidth="1"/>
    <col min="16" max="16" width="13.5703125" style="89" customWidth="1"/>
    <col min="17" max="17" width="6.7109375" style="336" bestFit="1" customWidth="1"/>
    <col min="18" max="18" width="5" style="325" bestFit="1" customWidth="1"/>
    <col min="19" max="16384" width="9.140625" style="3"/>
  </cols>
  <sheetData>
    <row r="1" spans="1:18" ht="48.75" customHeight="1" x14ac:dyDescent="0.2">
      <c r="A1" s="976" t="str">
        <f>'YARIŞMA BİLGİLERİ'!A2:K2</f>
        <v>Atletizm Federasyonu                                                                                                                                                                                                                                                               İzmir Atletizm İl Temsilciliği</v>
      </c>
      <c r="B1" s="976"/>
      <c r="C1" s="976"/>
      <c r="D1" s="976"/>
      <c r="E1" s="976"/>
      <c r="F1" s="976"/>
      <c r="G1" s="976"/>
      <c r="H1" s="976"/>
      <c r="I1" s="976"/>
      <c r="J1" s="976"/>
      <c r="K1" s="976"/>
      <c r="L1" s="976"/>
      <c r="M1" s="976"/>
      <c r="N1" s="976"/>
      <c r="O1" s="976"/>
      <c r="P1" s="976"/>
    </row>
    <row r="2" spans="1:18" ht="25.5" customHeight="1" x14ac:dyDescent="0.2">
      <c r="A2" s="920" t="str">
        <f>'YARIŞMA BİLGİLERİ'!A14:K14</f>
        <v>Kulüpler Arası Atletizm Süper lig 1. Kademe Yarışmaları</v>
      </c>
      <c r="B2" s="920"/>
      <c r="C2" s="920"/>
      <c r="D2" s="920"/>
      <c r="E2" s="920"/>
      <c r="F2" s="920"/>
      <c r="G2" s="920"/>
      <c r="H2" s="920"/>
      <c r="I2" s="920"/>
      <c r="J2" s="920"/>
      <c r="K2" s="920"/>
      <c r="L2" s="920"/>
      <c r="M2" s="920"/>
      <c r="N2" s="920"/>
      <c r="O2" s="920"/>
      <c r="P2" s="920"/>
    </row>
    <row r="3" spans="1:18" s="4" customFormat="1" ht="36" customHeight="1" x14ac:dyDescent="0.2">
      <c r="A3" s="921" t="s">
        <v>115</v>
      </c>
      <c r="B3" s="921"/>
      <c r="C3" s="921"/>
      <c r="D3" s="922" t="str">
        <f>'YARIŞMA PROGRAMI'!B24</f>
        <v>Disk Atma</v>
      </c>
      <c r="E3" s="922"/>
      <c r="F3" s="641"/>
      <c r="G3" s="923"/>
      <c r="H3" s="923"/>
      <c r="I3" s="641"/>
      <c r="J3" s="641"/>
      <c r="K3" s="924" t="s">
        <v>661</v>
      </c>
      <c r="L3" s="924"/>
      <c r="M3" s="925" t="str">
        <f>VLOOKUP(D3,Rekorlar!A2:G51,7,0)</f>
        <v>Ercüment OLGUNDENİZ 67.50</v>
      </c>
      <c r="N3" s="925"/>
      <c r="O3" s="925"/>
      <c r="P3" s="925"/>
      <c r="Q3" s="336"/>
      <c r="R3" s="325"/>
    </row>
    <row r="4" spans="1:18" s="4" customFormat="1" ht="32.25" customHeight="1" x14ac:dyDescent="0.2">
      <c r="A4" s="926" t="s">
        <v>116</v>
      </c>
      <c r="B4" s="926"/>
      <c r="C4" s="926"/>
      <c r="D4" s="927" t="str">
        <f>'YARIŞMA BİLGİLERİ'!F21</f>
        <v>Erkekler</v>
      </c>
      <c r="E4" s="927"/>
      <c r="F4" s="930" t="str">
        <f>'YARIŞMA PROGRAMI'!D24</f>
        <v>Disk Ağırlığı 2 kg.</v>
      </c>
      <c r="G4" s="930"/>
      <c r="H4" s="930"/>
      <c r="I4" s="930"/>
      <c r="J4" s="930"/>
      <c r="K4" s="926" t="s">
        <v>114</v>
      </c>
      <c r="L4" s="926"/>
      <c r="M4" s="931" t="str">
        <f>VLOOKUP(D3,'YARIŞMA PROGRAMI'!B7:C29,2,0)</f>
        <v>04 Haziran 2014 16.50</v>
      </c>
      <c r="N4" s="931"/>
      <c r="O4" s="931"/>
      <c r="P4" s="642"/>
      <c r="Q4" s="336"/>
      <c r="R4" s="325"/>
    </row>
    <row r="5" spans="1:18" ht="15" customHeight="1" x14ac:dyDescent="0.2">
      <c r="A5" s="5"/>
      <c r="B5" s="5"/>
      <c r="C5" s="5"/>
      <c r="D5" s="9"/>
      <c r="E5" s="6"/>
      <c r="F5" s="7"/>
      <c r="G5" s="8"/>
      <c r="H5" s="8"/>
      <c r="I5" s="8"/>
      <c r="J5" s="8"/>
      <c r="K5" s="8"/>
      <c r="L5" s="8"/>
      <c r="M5" s="8"/>
      <c r="N5" s="929">
        <f ca="1">NOW()</f>
        <v>41878.554401851849</v>
      </c>
      <c r="O5" s="929"/>
      <c r="P5" s="353"/>
    </row>
    <row r="6" spans="1:18" ht="24" customHeight="1" x14ac:dyDescent="0.2">
      <c r="A6" s="1098" t="s">
        <v>6</v>
      </c>
      <c r="B6" s="1098"/>
      <c r="C6" s="1099" t="s">
        <v>99</v>
      </c>
      <c r="D6" s="1099" t="s">
        <v>118</v>
      </c>
      <c r="E6" s="1098" t="s">
        <v>7</v>
      </c>
      <c r="F6" s="1098" t="s">
        <v>939</v>
      </c>
      <c r="G6" s="973" t="s">
        <v>660</v>
      </c>
      <c r="H6" s="973"/>
      <c r="I6" s="973"/>
      <c r="J6" s="973"/>
      <c r="K6" s="973"/>
      <c r="L6" s="973"/>
      <c r="M6" s="973"/>
      <c r="N6" s="970" t="s">
        <v>8</v>
      </c>
      <c r="O6" s="970" t="s">
        <v>165</v>
      </c>
      <c r="P6" s="970" t="s">
        <v>9</v>
      </c>
    </row>
    <row r="7" spans="1:18" ht="38.25" customHeight="1" x14ac:dyDescent="0.2">
      <c r="A7" s="1098"/>
      <c r="B7" s="1098"/>
      <c r="C7" s="1099"/>
      <c r="D7" s="1099"/>
      <c r="E7" s="1098"/>
      <c r="F7" s="1098"/>
      <c r="G7" s="645">
        <v>1</v>
      </c>
      <c r="H7" s="645">
        <v>2</v>
      </c>
      <c r="I7" s="645">
        <v>3</v>
      </c>
      <c r="J7" s="645" t="s">
        <v>574</v>
      </c>
      <c r="K7" s="645">
        <v>4</v>
      </c>
      <c r="L7" s="645">
        <v>5</v>
      </c>
      <c r="M7" s="645">
        <v>6</v>
      </c>
      <c r="N7" s="970"/>
      <c r="O7" s="970"/>
      <c r="P7" s="970"/>
    </row>
    <row r="8" spans="1:18" s="83" customFormat="1" ht="97.5" customHeight="1" x14ac:dyDescent="0.2">
      <c r="A8" s="558">
        <v>1</v>
      </c>
      <c r="B8" s="559" t="s">
        <v>367</v>
      </c>
      <c r="C8" s="560">
        <f>IF(ISERROR(VLOOKUP(B8,'KAYIT LİSTESİ'!$B$4:$H$1024,3,0)),"",(VLOOKUP(B8,'KAYIT LİSTESİ'!$B$4:$H$1024,3,0)))</f>
        <v>390</v>
      </c>
      <c r="D8" s="561">
        <f>IF(ISERROR(VLOOKUP(B8,'KAYIT LİSTESİ'!$B$4:$H$1024,4,0)),"",(VLOOKUP(B8,'KAYIT LİSTESİ'!$B$4:$H$1024,4,0)))</f>
        <v>27948</v>
      </c>
      <c r="E8" s="562" t="str">
        <f>IF(ISERROR(VLOOKUP(B8,'KAYIT LİSTESİ'!$B$4:$H$1024,5,0)),"",(VLOOKUP(B8,'KAYIT LİSTESİ'!$B$4:$H$1024,5,0)))</f>
        <v>ERCÜMENT OLGUNDENİZ</v>
      </c>
      <c r="F8" s="562" t="str">
        <f>IF(ISERROR(VLOOKUP(B8,'KAYIT LİSTESİ'!$B$4:$H$1024,6,0)),"",(VLOOKUP(B8,'KAYIT LİSTESİ'!$B$4:$H$1024,6,0)))</f>
        <v>İSTANBUL-ENKA SPOR KULÜBÜ</v>
      </c>
      <c r="G8" s="563" t="s">
        <v>1217</v>
      </c>
      <c r="H8" s="563" t="s">
        <v>1217</v>
      </c>
      <c r="I8" s="563" t="s">
        <v>1217</v>
      </c>
      <c r="J8" s="564" t="str">
        <f t="shared" ref="J8:J15" si="0">IF(COUNT(G8:I8)=0,"",MAX(G8:I8))</f>
        <v/>
      </c>
      <c r="K8" s="565">
        <v>5865</v>
      </c>
      <c r="L8" s="565" t="s">
        <v>1217</v>
      </c>
      <c r="M8" s="565">
        <v>5974</v>
      </c>
      <c r="N8" s="564">
        <f t="shared" ref="N8:N15" si="1">IF(COUNT(G8:M8)=0,"",MAX(G8:M8))</f>
        <v>5974</v>
      </c>
      <c r="O8" s="674">
        <v>8</v>
      </c>
      <c r="P8" s="567"/>
      <c r="Q8" s="336"/>
      <c r="R8" s="325"/>
    </row>
    <row r="9" spans="1:18" s="83" customFormat="1" ht="97.5" customHeight="1" x14ac:dyDescent="0.2">
      <c r="A9" s="558">
        <v>2</v>
      </c>
      <c r="B9" s="559" t="s">
        <v>366</v>
      </c>
      <c r="C9" s="560">
        <f>IF(ISERROR(VLOOKUP(B9,'KAYIT LİSTESİ'!$B$4:$H$1024,3,0)),"",(VLOOKUP(B9,'KAYIT LİSTESİ'!$B$4:$H$1024,3,0)))</f>
        <v>409</v>
      </c>
      <c r="D9" s="561">
        <f>IF(ISERROR(VLOOKUP(B9,'KAYIT LİSTESİ'!$B$4:$H$1024,4,0)),"",(VLOOKUP(B9,'KAYIT LİSTESİ'!$B$4:$H$1024,4,0)))</f>
        <v>32350</v>
      </c>
      <c r="E9" s="562" t="str">
        <f>IF(ISERROR(VLOOKUP(B9,'KAYIT LİSTESİ'!$B$4:$H$1024,5,0)),"",(VLOOKUP(B9,'KAYIT LİSTESİ'!$B$4:$H$1024,5,0)))</f>
        <v>İRFAN YILDIRIM</v>
      </c>
      <c r="F9" s="562" t="str">
        <f>IF(ISERROR(VLOOKUP(B9,'KAYIT LİSTESİ'!$B$4:$H$1024,6,0)),"",(VLOOKUP(B9,'KAYIT LİSTESİ'!$B$4:$H$1024,6,0)))</f>
        <v>İSTANBUL-FENERBAHÇE</v>
      </c>
      <c r="G9" s="563">
        <v>5653</v>
      </c>
      <c r="H9" s="563">
        <v>5480</v>
      </c>
      <c r="I9" s="563">
        <v>5811</v>
      </c>
      <c r="J9" s="564">
        <f t="shared" si="0"/>
        <v>5811</v>
      </c>
      <c r="K9" s="565">
        <v>5664</v>
      </c>
      <c r="L9" s="565">
        <v>5746</v>
      </c>
      <c r="M9" s="565">
        <v>5811</v>
      </c>
      <c r="N9" s="564">
        <f t="shared" si="1"/>
        <v>5811</v>
      </c>
      <c r="O9" s="674">
        <v>7</v>
      </c>
      <c r="P9" s="567"/>
      <c r="Q9" s="336"/>
      <c r="R9" s="325"/>
    </row>
    <row r="10" spans="1:18" s="83" customFormat="1" ht="97.5" customHeight="1" x14ac:dyDescent="0.2">
      <c r="A10" s="558">
        <v>3</v>
      </c>
      <c r="B10" s="559" t="s">
        <v>365</v>
      </c>
      <c r="C10" s="560">
        <f>IF(ISERROR(VLOOKUP(B10,'KAYIT LİSTESİ'!$B$4:$H$1024,3,0)),"",(VLOOKUP(B10,'KAYIT LİSTESİ'!$B$4:$H$1024,3,0)))</f>
        <v>433</v>
      </c>
      <c r="D10" s="561">
        <f>IF(ISERROR(VLOOKUP(B10,'KAYIT LİSTESİ'!$B$4:$H$1024,4,0)),"",(VLOOKUP(B10,'KAYIT LİSTESİ'!$B$4:$H$1024,4,0)))</f>
        <v>32089</v>
      </c>
      <c r="E10" s="562" t="str">
        <f>IF(ISERROR(VLOOKUP(B10,'KAYIT LİSTESİ'!$B$4:$H$1024,5,0)),"",(VLOOKUP(B10,'KAYIT LİSTESİ'!$B$4:$H$1024,5,0)))</f>
        <v>TALAT ERDOĞAN</v>
      </c>
      <c r="F10" s="562" t="str">
        <f>IF(ISERROR(VLOOKUP(B10,'KAYIT LİSTESİ'!$B$4:$H$1024,6,0)),"",(VLOOKUP(B10,'KAYIT LİSTESİ'!$B$4:$H$1024,6,0)))</f>
        <v>İSTANBUL-GALATASARAY</v>
      </c>
      <c r="G10" s="563">
        <v>5065</v>
      </c>
      <c r="H10" s="563">
        <v>5100</v>
      </c>
      <c r="I10" s="563">
        <v>5117</v>
      </c>
      <c r="J10" s="564">
        <f t="shared" si="0"/>
        <v>5117</v>
      </c>
      <c r="K10" s="565" t="s">
        <v>1217</v>
      </c>
      <c r="L10" s="565">
        <v>5107</v>
      </c>
      <c r="M10" s="565">
        <v>5220</v>
      </c>
      <c r="N10" s="564">
        <f t="shared" si="1"/>
        <v>5220</v>
      </c>
      <c r="O10" s="674">
        <v>6</v>
      </c>
      <c r="P10" s="567"/>
      <c r="Q10" s="336"/>
      <c r="R10" s="325"/>
    </row>
    <row r="11" spans="1:18" s="83" customFormat="1" ht="97.5" customHeight="1" x14ac:dyDescent="0.2">
      <c r="A11" s="558">
        <v>4</v>
      </c>
      <c r="B11" s="559" t="s">
        <v>360</v>
      </c>
      <c r="C11" s="560">
        <f>IF(ISERROR(VLOOKUP(B11,'KAYIT LİSTESİ'!$B$4:$H$1024,3,0)),"",(VLOOKUP(B11,'KAYIT LİSTESİ'!$B$4:$H$1024,3,0)))</f>
        <v>479</v>
      </c>
      <c r="D11" s="561">
        <f>IF(ISERROR(VLOOKUP(B11,'KAYIT LİSTESİ'!$B$4:$H$1024,4,0)),"",(VLOOKUP(B11,'KAYIT LİSTESİ'!$B$4:$H$1024,4,0)))</f>
        <v>34700</v>
      </c>
      <c r="E11" s="562" t="str">
        <f>IF(ISERROR(VLOOKUP(B11,'KAYIT LİSTESİ'!$B$4:$H$1024,5,0)),"",(VLOOKUP(B11,'KAYIT LİSTESİ'!$B$4:$H$1024,5,0)))</f>
        <v>YUSUF YALÇINKAYA</v>
      </c>
      <c r="F11" s="562" t="str">
        <f>IF(ISERROR(VLOOKUP(B11,'KAYIT LİSTESİ'!$B$4:$H$1024,6,0)),"",(VLOOKUP(B11,'KAYIT LİSTESİ'!$B$4:$H$1024,6,0)))</f>
        <v>MERSİN-MESKİSPOR</v>
      </c>
      <c r="G11" s="563">
        <v>4658</v>
      </c>
      <c r="H11" s="563">
        <v>4696</v>
      </c>
      <c r="I11" s="563">
        <v>4637</v>
      </c>
      <c r="J11" s="564">
        <f t="shared" si="0"/>
        <v>4696</v>
      </c>
      <c r="K11" s="565" t="s">
        <v>1217</v>
      </c>
      <c r="L11" s="565" t="s">
        <v>1217</v>
      </c>
      <c r="M11" s="565">
        <v>4680</v>
      </c>
      <c r="N11" s="564">
        <f t="shared" si="1"/>
        <v>4696</v>
      </c>
      <c r="O11" s="674">
        <v>5</v>
      </c>
      <c r="P11" s="567"/>
      <c r="Q11" s="336"/>
      <c r="R11" s="325"/>
    </row>
    <row r="12" spans="1:18" s="83" customFormat="1" ht="97.5" customHeight="1" x14ac:dyDescent="0.2">
      <c r="A12" s="558">
        <v>5</v>
      </c>
      <c r="B12" s="559" t="s">
        <v>363</v>
      </c>
      <c r="C12" s="560">
        <f>IF(ISERROR(VLOOKUP(B12,'KAYIT LİSTESİ'!$B$4:$H$1024,3,0)),"",(VLOOKUP(B12,'KAYIT LİSTESİ'!$B$4:$H$1024,3,0)))</f>
        <v>449</v>
      </c>
      <c r="D12" s="561">
        <f>IF(ISERROR(VLOOKUP(B12,'KAYIT LİSTESİ'!$B$4:$H$1024,4,0)),"",(VLOOKUP(B12,'KAYIT LİSTESİ'!$B$4:$H$1024,4,0)))</f>
        <v>33604</v>
      </c>
      <c r="E12" s="562" t="str">
        <f>IF(ISERROR(VLOOKUP(B12,'KAYIT LİSTESİ'!$B$4:$H$1024,5,0)),"",(VLOOKUP(B12,'KAYIT LİSTESİ'!$B$4:$H$1024,5,0)))</f>
        <v>MURAT KÜLEKÇİ</v>
      </c>
      <c r="F12" s="562" t="str">
        <f>IF(ISERROR(VLOOKUP(B12,'KAYIT LİSTESİ'!$B$4:$H$1024,6,0)),"",(VLOOKUP(B12,'KAYIT LİSTESİ'!$B$4:$H$1024,6,0)))</f>
        <v>İZMİR-İZMİR BÜYÜKŞEHİR BELEDİYE SPOR KLUBÜ</v>
      </c>
      <c r="G12" s="563">
        <v>4141</v>
      </c>
      <c r="H12" s="563" t="s">
        <v>1217</v>
      </c>
      <c r="I12" s="563">
        <v>4170</v>
      </c>
      <c r="J12" s="564">
        <f t="shared" si="0"/>
        <v>4170</v>
      </c>
      <c r="K12" s="565">
        <v>4346</v>
      </c>
      <c r="L12" s="565" t="s">
        <v>1078</v>
      </c>
      <c r="M12" s="565" t="s">
        <v>1078</v>
      </c>
      <c r="N12" s="564">
        <f t="shared" si="1"/>
        <v>4346</v>
      </c>
      <c r="O12" s="674">
        <v>4</v>
      </c>
      <c r="P12" s="567"/>
      <c r="Q12" s="336"/>
      <c r="R12" s="325"/>
    </row>
    <row r="13" spans="1:18" s="83" customFormat="1" ht="97.5" customHeight="1" x14ac:dyDescent="0.2">
      <c r="A13" s="558">
        <v>6</v>
      </c>
      <c r="B13" s="559" t="s">
        <v>361</v>
      </c>
      <c r="C13" s="560">
        <f>IF(ISERROR(VLOOKUP(B13,'KAYIT LİSTESİ'!$B$4:$H$1024,3,0)),"",(VLOOKUP(B13,'KAYIT LİSTESİ'!$B$4:$H$1024,3,0)))</f>
        <v>520</v>
      </c>
      <c r="D13" s="561">
        <f>IF(ISERROR(VLOOKUP(B13,'KAYIT LİSTESİ'!$B$4:$H$1024,4,0)),"",(VLOOKUP(B13,'KAYIT LİSTESİ'!$B$4:$H$1024,4,0)))</f>
        <v>34700</v>
      </c>
      <c r="E13" s="562" t="str">
        <f>IF(ISERROR(VLOOKUP(B13,'KAYIT LİSTESİ'!$B$4:$H$1024,5,0)),"",(VLOOKUP(B13,'KAYIT LİSTESİ'!$B$4:$H$1024,5,0)))</f>
        <v>MAHSUN ÇELİK</v>
      </c>
      <c r="F13" s="562" t="str">
        <f>IF(ISERROR(VLOOKUP(B13,'KAYIT LİSTESİ'!$B$4:$H$1024,6,0)),"",(VLOOKUP(B13,'KAYIT LİSTESİ'!$B$4:$H$1024,6,0)))</f>
        <v>KOCAELİ-DARICA BELEDİYE EĞİTİM SPOR KULÜBÜ</v>
      </c>
      <c r="G13" s="563">
        <v>4095</v>
      </c>
      <c r="H13" s="563" t="s">
        <v>1217</v>
      </c>
      <c r="I13" s="563" t="s">
        <v>1217</v>
      </c>
      <c r="J13" s="564">
        <f t="shared" si="0"/>
        <v>4095</v>
      </c>
      <c r="K13" s="565" t="s">
        <v>1217</v>
      </c>
      <c r="L13" s="565" t="s">
        <v>1217</v>
      </c>
      <c r="M13" s="565">
        <v>4209</v>
      </c>
      <c r="N13" s="564">
        <f t="shared" si="1"/>
        <v>4209</v>
      </c>
      <c r="O13" s="674">
        <v>3</v>
      </c>
      <c r="P13" s="567"/>
      <c r="Q13" s="336"/>
      <c r="R13" s="325"/>
    </row>
    <row r="14" spans="1:18" s="83" customFormat="1" ht="97.5" customHeight="1" x14ac:dyDescent="0.2">
      <c r="A14" s="558">
        <v>7</v>
      </c>
      <c r="B14" s="559" t="s">
        <v>362</v>
      </c>
      <c r="C14" s="560">
        <f>IF(ISERROR(VLOOKUP(B14,'KAYIT LİSTESİ'!$B$4:$H$1024,3,0)),"",(VLOOKUP(B14,'KAYIT LİSTESİ'!$B$4:$H$1024,3,0)))</f>
        <v>501</v>
      </c>
      <c r="D14" s="561">
        <f>IF(ISERROR(VLOOKUP(B14,'KAYIT LİSTESİ'!$B$4:$H$1024,4,0)),"",(VLOOKUP(B14,'KAYIT LİSTESİ'!$B$4:$H$1024,4,0)))</f>
        <v>35204</v>
      </c>
      <c r="E14" s="562" t="str">
        <f>IF(ISERROR(VLOOKUP(B14,'KAYIT LİSTESİ'!$B$4:$H$1024,5,0)),"",(VLOOKUP(B14,'KAYIT LİSTESİ'!$B$4:$H$1024,5,0)))</f>
        <v>CELAL TEKCAN</v>
      </c>
      <c r="F14" s="562" t="str">
        <f>IF(ISERROR(VLOOKUP(B14,'KAYIT LİSTESİ'!$B$4:$H$1024,6,0)),"",(VLOOKUP(B14,'KAYIT LİSTESİ'!$B$4:$H$1024,6,0)))</f>
        <v>ANKARA-EGO SPOR</v>
      </c>
      <c r="G14" s="563">
        <v>3513</v>
      </c>
      <c r="H14" s="563">
        <v>3968</v>
      </c>
      <c r="I14" s="563">
        <v>3672</v>
      </c>
      <c r="J14" s="564">
        <f t="shared" si="0"/>
        <v>3968</v>
      </c>
      <c r="K14" s="565" t="s">
        <v>1217</v>
      </c>
      <c r="L14" s="565">
        <v>3950</v>
      </c>
      <c r="M14" s="565" t="s">
        <v>1217</v>
      </c>
      <c r="N14" s="564">
        <f t="shared" si="1"/>
        <v>3968</v>
      </c>
      <c r="O14" s="674">
        <v>2</v>
      </c>
      <c r="P14" s="567"/>
      <c r="Q14" s="336"/>
      <c r="R14" s="325"/>
    </row>
    <row r="15" spans="1:18" s="83" customFormat="1" ht="97.5" customHeight="1" x14ac:dyDescent="0.2">
      <c r="A15" s="558">
        <v>8</v>
      </c>
      <c r="B15" s="559" t="s">
        <v>364</v>
      </c>
      <c r="C15" s="560">
        <f>IF(ISERROR(VLOOKUP(B15,'KAYIT LİSTESİ'!$B$4:$H$1024,3,0)),"",(VLOOKUP(B15,'KAYIT LİSTESİ'!$B$4:$H$1024,3,0)))</f>
        <v>461</v>
      </c>
      <c r="D15" s="561">
        <f>IF(ISERROR(VLOOKUP(B15,'KAYIT LİSTESİ'!$B$4:$H$1024,4,0)),"",(VLOOKUP(B15,'KAYIT LİSTESİ'!$B$4:$H$1024,4,0)))</f>
        <v>34371</v>
      </c>
      <c r="E15" s="562" t="str">
        <f>IF(ISERROR(VLOOKUP(B15,'KAYIT LİSTESİ'!$B$4:$H$1024,5,0)),"",(VLOOKUP(B15,'KAYIT LİSTESİ'!$B$4:$H$1024,5,0)))</f>
        <v>SERHAN ÇALHAN</v>
      </c>
      <c r="F15" s="562" t="str">
        <f>IF(ISERROR(VLOOKUP(B15,'KAYIT LİSTESİ'!$B$4:$H$1024,6,0)),"",(VLOOKUP(B15,'KAYIT LİSTESİ'!$B$4:$H$1024,6,0)))</f>
        <v>KOCAELİ BÜYÜKŞEHİR BELEDİYE KAĞITSPOR KULÜBÜ</v>
      </c>
      <c r="G15" s="563">
        <v>3148</v>
      </c>
      <c r="H15" s="563" t="s">
        <v>1217</v>
      </c>
      <c r="I15" s="563">
        <v>3500</v>
      </c>
      <c r="J15" s="564">
        <f t="shared" si="0"/>
        <v>3500</v>
      </c>
      <c r="K15" s="565" t="s">
        <v>1217</v>
      </c>
      <c r="L15" s="565" t="s">
        <v>1217</v>
      </c>
      <c r="M15" s="565">
        <v>3644</v>
      </c>
      <c r="N15" s="564">
        <f t="shared" si="1"/>
        <v>3644</v>
      </c>
      <c r="O15" s="674">
        <v>1</v>
      </c>
      <c r="P15" s="567"/>
      <c r="Q15" s="336"/>
      <c r="R15" s="325"/>
    </row>
    <row r="16" spans="1:18" s="83" customFormat="1" ht="97.5" customHeight="1" x14ac:dyDescent="0.2">
      <c r="A16" s="558"/>
      <c r="B16" s="559" t="s">
        <v>368</v>
      </c>
      <c r="C16" s="560" t="str">
        <f>IF(ISERROR(VLOOKUP(B16,'KAYIT LİSTESİ'!$B$4:$H$1024,3,0)),"",(VLOOKUP(B16,'KAYIT LİSTESİ'!$B$4:$H$1024,3,0)))</f>
        <v/>
      </c>
      <c r="D16" s="561" t="str">
        <f>IF(ISERROR(VLOOKUP(B16,'KAYIT LİSTESİ'!$B$4:$H$1024,4,0)),"",(VLOOKUP(B16,'KAYIT LİSTESİ'!$B$4:$H$1024,4,0)))</f>
        <v/>
      </c>
      <c r="E16" s="562" t="str">
        <f>IF(ISERROR(VLOOKUP(B16,'KAYIT LİSTESİ'!$B$4:$H$1024,5,0)),"",(VLOOKUP(B16,'KAYIT LİSTESİ'!$B$4:$H$1024,5,0)))</f>
        <v/>
      </c>
      <c r="F16" s="562" t="str">
        <f>IF(ISERROR(VLOOKUP(B16,'KAYIT LİSTESİ'!$B$4:$H$1024,6,0)),"",(VLOOKUP(B16,'KAYIT LİSTESİ'!$B$4:$H$1024,6,0)))</f>
        <v/>
      </c>
      <c r="G16" s="563"/>
      <c r="H16" s="563"/>
      <c r="I16" s="563"/>
      <c r="J16" s="564" t="str">
        <f t="shared" ref="J16:J47" si="2">IF(COUNT(G16:I16)=0,"",MAX(G16:I16))</f>
        <v/>
      </c>
      <c r="K16" s="565"/>
      <c r="L16" s="565"/>
      <c r="M16" s="565"/>
      <c r="N16" s="564" t="str">
        <f t="shared" ref="N16:N47" si="3">IF(COUNT(G16:M16)=0,"",MAX(G16:M16))</f>
        <v/>
      </c>
      <c r="O16" s="566"/>
      <c r="P16" s="567"/>
      <c r="Q16" s="336"/>
      <c r="R16" s="325"/>
    </row>
    <row r="17" spans="1:18" s="83" customFormat="1" ht="97.5" customHeight="1" x14ac:dyDescent="0.2">
      <c r="A17" s="558"/>
      <c r="B17" s="559" t="s">
        <v>369</v>
      </c>
      <c r="C17" s="560" t="str">
        <f>IF(ISERROR(VLOOKUP(B17,'KAYIT LİSTESİ'!$B$4:$H$1024,3,0)),"",(VLOOKUP(B17,'KAYIT LİSTESİ'!$B$4:$H$1024,3,0)))</f>
        <v/>
      </c>
      <c r="D17" s="561" t="str">
        <f>IF(ISERROR(VLOOKUP(B17,'KAYIT LİSTESİ'!$B$4:$H$1024,4,0)),"",(VLOOKUP(B17,'KAYIT LİSTESİ'!$B$4:$H$1024,4,0)))</f>
        <v/>
      </c>
      <c r="E17" s="562" t="str">
        <f>IF(ISERROR(VLOOKUP(B17,'KAYIT LİSTESİ'!$B$4:$H$1024,5,0)),"",(VLOOKUP(B17,'KAYIT LİSTESİ'!$B$4:$H$1024,5,0)))</f>
        <v/>
      </c>
      <c r="F17" s="562" t="str">
        <f>IF(ISERROR(VLOOKUP(B17,'KAYIT LİSTESİ'!$B$4:$H$1024,6,0)),"",(VLOOKUP(B17,'KAYIT LİSTESİ'!$B$4:$H$1024,6,0)))</f>
        <v/>
      </c>
      <c r="G17" s="563"/>
      <c r="H17" s="563"/>
      <c r="I17" s="563"/>
      <c r="J17" s="564" t="str">
        <f t="shared" si="2"/>
        <v/>
      </c>
      <c r="K17" s="565"/>
      <c r="L17" s="565"/>
      <c r="M17" s="565"/>
      <c r="N17" s="564" t="str">
        <f t="shared" si="3"/>
        <v/>
      </c>
      <c r="O17" s="566"/>
      <c r="P17" s="567"/>
      <c r="Q17" s="336"/>
      <c r="R17" s="325"/>
    </row>
    <row r="18" spans="1:18" s="83" customFormat="1" ht="33.75" hidden="1" customHeight="1" x14ac:dyDescent="0.2">
      <c r="A18" s="92"/>
      <c r="B18" s="93" t="s">
        <v>370</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3.75" hidden="1" customHeight="1" x14ac:dyDescent="0.2">
      <c r="A19" s="92"/>
      <c r="B19" s="93" t="s">
        <v>371</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3.75" hidden="1" customHeight="1" x14ac:dyDescent="0.2">
      <c r="A20" s="92"/>
      <c r="B20" s="93" t="s">
        <v>372</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3.75" hidden="1" customHeight="1" x14ac:dyDescent="0.2">
      <c r="A21" s="92"/>
      <c r="B21" s="93" t="s">
        <v>373</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3.75" hidden="1" customHeight="1" x14ac:dyDescent="0.2">
      <c r="A22" s="92"/>
      <c r="B22" s="93" t="s">
        <v>374</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3.75" hidden="1" customHeight="1" x14ac:dyDescent="0.2">
      <c r="A23" s="92"/>
      <c r="B23" s="93" t="s">
        <v>375</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3.75" hidden="1" customHeight="1" x14ac:dyDescent="0.2">
      <c r="A24" s="92"/>
      <c r="B24" s="93" t="s">
        <v>376</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3.75" hidden="1" customHeight="1" x14ac:dyDescent="0.2">
      <c r="A25" s="92"/>
      <c r="B25" s="93" t="s">
        <v>377</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3.75" hidden="1" customHeight="1" x14ac:dyDescent="0.2">
      <c r="A26" s="92"/>
      <c r="B26" s="93" t="s">
        <v>378</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3.75" hidden="1" customHeight="1" x14ac:dyDescent="0.2">
      <c r="A27" s="92"/>
      <c r="B27" s="93" t="s">
        <v>379</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3.75" hidden="1" customHeight="1" x14ac:dyDescent="0.2">
      <c r="A28" s="92"/>
      <c r="B28" s="93" t="s">
        <v>380</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3.75" hidden="1" customHeight="1" x14ac:dyDescent="0.2">
      <c r="A29" s="92"/>
      <c r="B29" s="93" t="s">
        <v>381</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3.75" hidden="1" customHeight="1" x14ac:dyDescent="0.2">
      <c r="A30" s="92"/>
      <c r="B30" s="93" t="s">
        <v>382</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3.75" hidden="1" customHeight="1" x14ac:dyDescent="0.2">
      <c r="A31" s="92"/>
      <c r="B31" s="93" t="s">
        <v>383</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3.75" hidden="1" customHeight="1" x14ac:dyDescent="0.2">
      <c r="A32" s="92"/>
      <c r="B32" s="93" t="s">
        <v>384</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3.75" hidden="1" customHeight="1" x14ac:dyDescent="0.2">
      <c r="A33" s="92"/>
      <c r="B33" s="93" t="s">
        <v>385</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3.75" hidden="1" customHeight="1" x14ac:dyDescent="0.2">
      <c r="A34" s="92"/>
      <c r="B34" s="93" t="s">
        <v>386</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3.75" hidden="1" customHeight="1" x14ac:dyDescent="0.2">
      <c r="A35" s="92"/>
      <c r="B35" s="93" t="s">
        <v>387</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3.75" hidden="1" customHeight="1" x14ac:dyDescent="0.2">
      <c r="A36" s="92"/>
      <c r="B36" s="93" t="s">
        <v>388</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3.75" hidden="1" customHeight="1" x14ac:dyDescent="0.2">
      <c r="A37" s="92"/>
      <c r="B37" s="93" t="s">
        <v>389</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3.75" hidden="1" customHeight="1" x14ac:dyDescent="0.2">
      <c r="A38" s="92"/>
      <c r="B38" s="93" t="s">
        <v>390</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3.75" hidden="1" customHeight="1" x14ac:dyDescent="0.2">
      <c r="A39" s="92"/>
      <c r="B39" s="93" t="s">
        <v>391</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3.75" hidden="1" customHeight="1" x14ac:dyDescent="0.2">
      <c r="A40" s="92"/>
      <c r="B40" s="93" t="s">
        <v>392</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3.75" hidden="1" customHeight="1" x14ac:dyDescent="0.2">
      <c r="A41" s="92"/>
      <c r="B41" s="93" t="s">
        <v>393</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3.75" hidden="1" customHeight="1" x14ac:dyDescent="0.2">
      <c r="A42" s="92"/>
      <c r="B42" s="93" t="s">
        <v>394</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3.75" hidden="1" customHeight="1" x14ac:dyDescent="0.2">
      <c r="A43" s="92"/>
      <c r="B43" s="93" t="s">
        <v>395</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3.75" hidden="1" customHeight="1" x14ac:dyDescent="0.2">
      <c r="A44" s="92"/>
      <c r="B44" s="93" t="s">
        <v>396</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3.75" hidden="1" customHeight="1" x14ac:dyDescent="0.2">
      <c r="A45" s="92"/>
      <c r="B45" s="93" t="s">
        <v>397</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3.75" hidden="1" customHeight="1" x14ac:dyDescent="0.2">
      <c r="A46" s="92"/>
      <c r="B46" s="93" t="s">
        <v>398</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3.75" hidden="1" customHeight="1" x14ac:dyDescent="0.2">
      <c r="A47" s="92"/>
      <c r="B47" s="93" t="s">
        <v>399</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45.75" customHeight="1" x14ac:dyDescent="0.2">
      <c r="A48" s="84"/>
      <c r="B48" s="84"/>
      <c r="C48" s="84"/>
      <c r="D48" s="85"/>
      <c r="E48" s="84"/>
      <c r="N48" s="87"/>
      <c r="O48" s="84"/>
      <c r="P48" s="84"/>
      <c r="Q48" s="336"/>
      <c r="R48" s="325"/>
    </row>
    <row r="49" spans="1:18" s="86" customFormat="1" ht="33.75" customHeight="1" x14ac:dyDescent="0.25">
      <c r="A49" s="935" t="s">
        <v>4</v>
      </c>
      <c r="B49" s="935"/>
      <c r="C49" s="935"/>
      <c r="D49" s="935"/>
      <c r="E49" s="644" t="s">
        <v>0</v>
      </c>
      <c r="F49" s="644" t="s">
        <v>1</v>
      </c>
      <c r="G49" s="936" t="s">
        <v>2</v>
      </c>
      <c r="H49" s="936"/>
      <c r="I49" s="936"/>
      <c r="J49" s="936"/>
      <c r="K49" s="936"/>
      <c r="L49" s="936"/>
      <c r="M49" s="936"/>
      <c r="N49" s="936" t="s">
        <v>3</v>
      </c>
      <c r="O49" s="936"/>
      <c r="P49" s="644"/>
      <c r="Q49" s="336"/>
      <c r="R49" s="325"/>
    </row>
    <row r="52" spans="1:18" x14ac:dyDescent="0.2">
      <c r="Q52" s="337"/>
      <c r="R52" s="88"/>
    </row>
    <row r="53" spans="1:18" x14ac:dyDescent="0.2">
      <c r="Q53" s="337"/>
      <c r="R53" s="88"/>
    </row>
    <row r="54" spans="1:18" x14ac:dyDescent="0.2">
      <c r="Q54" s="337"/>
      <c r="R54" s="88"/>
    </row>
    <row r="55" spans="1:18" x14ac:dyDescent="0.2">
      <c r="Q55" s="337"/>
      <c r="R55" s="88"/>
    </row>
    <row r="56" spans="1:18" x14ac:dyDescent="0.2">
      <c r="Q56" s="337"/>
      <c r="R56" s="88"/>
    </row>
    <row r="57" spans="1:18" x14ac:dyDescent="0.2">
      <c r="Q57" s="337"/>
      <c r="R57" s="88"/>
    </row>
    <row r="58" spans="1:18" x14ac:dyDescent="0.2">
      <c r="Q58" s="337"/>
      <c r="R58" s="88"/>
    </row>
    <row r="59" spans="1:18" x14ac:dyDescent="0.2">
      <c r="Q59" s="337"/>
      <c r="R59" s="88"/>
    </row>
    <row r="60" spans="1:18" x14ac:dyDescent="0.2">
      <c r="Q60" s="337"/>
      <c r="R60" s="88"/>
    </row>
    <row r="61" spans="1:18" x14ac:dyDescent="0.2">
      <c r="Q61" s="337"/>
      <c r="R61" s="88"/>
    </row>
    <row r="62" spans="1:18" x14ac:dyDescent="0.2">
      <c r="Q62" s="337"/>
      <c r="R62" s="88"/>
    </row>
    <row r="63" spans="1:18" x14ac:dyDescent="0.2">
      <c r="Q63" s="337"/>
      <c r="R63" s="88"/>
    </row>
    <row r="64" spans="1:18" x14ac:dyDescent="0.2">
      <c r="Q64" s="337"/>
      <c r="R64" s="88"/>
    </row>
    <row r="65" spans="17:18" x14ac:dyDescent="0.2">
      <c r="Q65" s="337"/>
      <c r="R65" s="88"/>
    </row>
    <row r="66" spans="17:18" x14ac:dyDescent="0.2">
      <c r="Q66" s="337"/>
      <c r="R66" s="88"/>
    </row>
    <row r="67" spans="17:18" x14ac:dyDescent="0.2">
      <c r="Q67" s="337"/>
      <c r="R67" s="88"/>
    </row>
    <row r="68" spans="17:18" x14ac:dyDescent="0.2">
      <c r="Q68" s="337"/>
      <c r="R68" s="88"/>
    </row>
    <row r="69" spans="17:18" x14ac:dyDescent="0.2">
      <c r="Q69" s="337"/>
      <c r="R69" s="88"/>
    </row>
    <row r="70" spans="17:18" x14ac:dyDescent="0.2">
      <c r="Q70" s="337"/>
      <c r="R70" s="88"/>
    </row>
    <row r="71" spans="17:18" x14ac:dyDescent="0.2">
      <c r="Q71" s="337"/>
      <c r="R71" s="88"/>
    </row>
    <row r="72" spans="17:18" x14ac:dyDescent="0.2">
      <c r="Q72" s="337"/>
      <c r="R72" s="88"/>
    </row>
    <row r="73" spans="17:18" x14ac:dyDescent="0.2">
      <c r="Q73" s="337"/>
      <c r="R73" s="88"/>
    </row>
    <row r="74" spans="17:18" x14ac:dyDescent="0.2">
      <c r="Q74" s="337"/>
      <c r="R74" s="88"/>
    </row>
    <row r="75" spans="17:18" x14ac:dyDescent="0.2">
      <c r="Q75" s="337"/>
      <c r="R75" s="88"/>
    </row>
    <row r="76" spans="17:18" x14ac:dyDescent="0.2">
      <c r="Q76" s="337"/>
      <c r="R76" s="88"/>
    </row>
    <row r="77" spans="17:18" x14ac:dyDescent="0.2">
      <c r="Q77" s="337"/>
      <c r="R77" s="88"/>
    </row>
    <row r="78" spans="17:18" x14ac:dyDescent="0.2">
      <c r="Q78" s="337"/>
      <c r="R78" s="88"/>
    </row>
    <row r="79" spans="17:18" x14ac:dyDescent="0.2">
      <c r="Q79" s="337"/>
      <c r="R79" s="88"/>
    </row>
    <row r="80" spans="17:18" x14ac:dyDescent="0.2">
      <c r="Q80" s="337"/>
      <c r="R80" s="88"/>
    </row>
    <row r="81" spans="17:18" x14ac:dyDescent="0.2">
      <c r="Q81" s="337"/>
      <c r="R81" s="88"/>
    </row>
    <row r="82" spans="17:18" x14ac:dyDescent="0.2">
      <c r="Q82" s="337"/>
      <c r="R82" s="88"/>
    </row>
    <row r="83" spans="17:18" x14ac:dyDescent="0.2">
      <c r="Q83" s="337"/>
      <c r="R83" s="88"/>
    </row>
    <row r="84" spans="17:18" x14ac:dyDescent="0.2">
      <c r="Q84" s="337"/>
      <c r="R84" s="88"/>
    </row>
    <row r="85" spans="17:18" x14ac:dyDescent="0.2">
      <c r="Q85" s="337"/>
      <c r="R85" s="88"/>
    </row>
    <row r="86" spans="17:18" x14ac:dyDescent="0.2">
      <c r="Q86" s="337"/>
      <c r="R86" s="88"/>
    </row>
    <row r="87" spans="17:18" x14ac:dyDescent="0.2">
      <c r="Q87" s="337"/>
      <c r="R87" s="88"/>
    </row>
    <row r="88" spans="17:18" x14ac:dyDescent="0.2">
      <c r="Q88" s="337"/>
      <c r="R88" s="88"/>
    </row>
    <row r="89" spans="17:18" x14ac:dyDescent="0.2">
      <c r="Q89" s="337"/>
      <c r="R89" s="88"/>
    </row>
    <row r="90" spans="17:18" x14ac:dyDescent="0.2">
      <c r="Q90" s="337"/>
      <c r="R90" s="88"/>
    </row>
    <row r="91" spans="17:18" x14ac:dyDescent="0.2">
      <c r="Q91" s="337"/>
      <c r="R91" s="88"/>
    </row>
    <row r="92" spans="17:18" x14ac:dyDescent="0.2">
      <c r="Q92" s="337"/>
      <c r="R92" s="88"/>
    </row>
    <row r="93" spans="17:18" x14ac:dyDescent="0.2">
      <c r="Q93" s="337"/>
      <c r="R93" s="88"/>
    </row>
  </sheetData>
  <sortState ref="B8:N15">
    <sortCondition descending="1" ref="N8:N15"/>
  </sortState>
  <mergeCells count="26">
    <mergeCell ref="P6:P7"/>
    <mergeCell ref="K3:L3"/>
    <mergeCell ref="M3:P3"/>
    <mergeCell ref="N5:O5"/>
    <mergeCell ref="D4:E4"/>
    <mergeCell ref="K4:L4"/>
    <mergeCell ref="A4:C4"/>
    <mergeCell ref="M4:O4"/>
    <mergeCell ref="A1:P1"/>
    <mergeCell ref="A2:P2"/>
    <mergeCell ref="A3:C3"/>
    <mergeCell ref="D3:E3"/>
    <mergeCell ref="G3:H3"/>
    <mergeCell ref="F4:J4"/>
    <mergeCell ref="A49:D49"/>
    <mergeCell ref="G49:M49"/>
    <mergeCell ref="N49:O49"/>
    <mergeCell ref="A6:A7"/>
    <mergeCell ref="B6:B7"/>
    <mergeCell ref="E6:E7"/>
    <mergeCell ref="N6:N7"/>
    <mergeCell ref="O6:O7"/>
    <mergeCell ref="C6:C7"/>
    <mergeCell ref="D6:D7"/>
    <mergeCell ref="G6:M6"/>
    <mergeCell ref="F6:F7"/>
  </mergeCells>
  <conditionalFormatting sqref="F1:F1048576">
    <cfRule type="containsText" dxfId="15" priority="4" stopIfTrue="1" operator="containsText" text="FERDİ">
      <formula>NOT(ISERROR(SEARCH("FERDİ",F1)))</formula>
    </cfRule>
  </conditionalFormatting>
  <conditionalFormatting sqref="M4">
    <cfRule type="containsText" dxfId="14" priority="3" stopIfTrue="1" operator="containsText" text="FERDİ">
      <formula>NOT(ISERROR(SEARCH("FERDİ",M4)))</formula>
    </cfRule>
  </conditionalFormatting>
  <conditionalFormatting sqref="M4">
    <cfRule type="containsText" dxfId="13" priority="2" stopIfTrue="1" operator="containsText" text="FERDİ">
      <formula>NOT(ISERROR(SEARCH("FERDİ",M4)))</formula>
    </cfRule>
  </conditionalFormatting>
  <conditionalFormatting sqref="F6:F7">
    <cfRule type="containsText" dxfId="12"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D16:F47"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00B050"/>
  </sheetPr>
  <dimension ref="A1:U63"/>
  <sheetViews>
    <sheetView view="pageBreakPreview" topLeftCell="A9" zoomScale="80" zoomScaleSheetLayoutView="80" workbookViewId="0">
      <selection activeCell="O15" sqref="O15"/>
    </sheetView>
  </sheetViews>
  <sheetFormatPr defaultRowHeight="12.75" x14ac:dyDescent="0.2"/>
  <cols>
    <col min="1" max="1" width="4.85546875" style="28" customWidth="1"/>
    <col min="2" max="2" width="8" style="28" customWidth="1"/>
    <col min="3" max="3" width="14.42578125" style="21" customWidth="1"/>
    <col min="4" max="4" width="22.140625" style="54" customWidth="1"/>
    <col min="5" max="5" width="32.5703125" style="54" customWidth="1"/>
    <col min="6" max="6" width="11" style="184" customWidth="1"/>
    <col min="7" max="7" width="7.5703125" style="29" customWidth="1"/>
    <col min="8" max="8" width="2.140625" style="21" customWidth="1"/>
    <col min="9" max="9" width="5.140625" style="28" customWidth="1"/>
    <col min="10" max="10" width="16.5703125" style="28" hidden="1" customWidth="1"/>
    <col min="11" max="11" width="7.85546875" style="28" customWidth="1"/>
    <col min="12" max="12" width="14.5703125" style="30" customWidth="1"/>
    <col min="13" max="13" width="24.7109375" style="58" bestFit="1" customWidth="1"/>
    <col min="14" max="14" width="35.7109375" style="58" customWidth="1"/>
    <col min="15" max="15" width="9.5703125" style="184" customWidth="1"/>
    <col min="16" max="16" width="7.7109375" style="21" customWidth="1"/>
    <col min="17" max="17" width="5.7109375" style="21" customWidth="1"/>
    <col min="18" max="19" width="9.140625" style="21"/>
    <col min="20" max="20" width="9.85546875" style="331" bestFit="1" customWidth="1"/>
    <col min="21" max="21" width="5" style="327" bestFit="1" customWidth="1"/>
    <col min="22" max="16384" width="9.140625" style="21"/>
  </cols>
  <sheetData>
    <row r="1" spans="1:21" s="10" customFormat="1" ht="54.75" customHeight="1" x14ac:dyDescent="0.2">
      <c r="A1" s="910" t="str">
        <f>('YARIŞMA BİLGİLERİ'!A2)</f>
        <v>Atletizm Federasyonu                                                                                                                                                                                                                                                               İzmir Atletizm İl Temsilciliği</v>
      </c>
      <c r="B1" s="910"/>
      <c r="C1" s="910"/>
      <c r="D1" s="910"/>
      <c r="E1" s="910"/>
      <c r="F1" s="910"/>
      <c r="G1" s="910"/>
      <c r="H1" s="910"/>
      <c r="I1" s="910"/>
      <c r="J1" s="910"/>
      <c r="K1" s="910"/>
      <c r="L1" s="910"/>
      <c r="M1" s="910"/>
      <c r="N1" s="910"/>
      <c r="O1" s="910"/>
      <c r="P1" s="910"/>
      <c r="T1" s="330"/>
      <c r="U1" s="326"/>
    </row>
    <row r="2" spans="1:21" s="10" customFormat="1" ht="31.5" customHeight="1" x14ac:dyDescent="0.2">
      <c r="A2" s="961" t="str">
        <f>'YARIŞMA BİLGİLERİ'!F19</f>
        <v>Kulüpler Arası Atletizm Süper lig 1. Kademe Yarışmaları</v>
      </c>
      <c r="B2" s="961"/>
      <c r="C2" s="961"/>
      <c r="D2" s="961"/>
      <c r="E2" s="961"/>
      <c r="F2" s="961"/>
      <c r="G2" s="961"/>
      <c r="H2" s="961"/>
      <c r="I2" s="961"/>
      <c r="J2" s="961"/>
      <c r="K2" s="961"/>
      <c r="L2" s="961"/>
      <c r="M2" s="961"/>
      <c r="N2" s="961"/>
      <c r="O2" s="961"/>
      <c r="P2" s="961"/>
      <c r="T2" s="330"/>
      <c r="U2" s="326"/>
    </row>
    <row r="3" spans="1:21" s="12" customFormat="1" ht="29.25" customHeight="1" x14ac:dyDescent="0.2">
      <c r="A3" s="953" t="s">
        <v>115</v>
      </c>
      <c r="B3" s="953"/>
      <c r="C3" s="953"/>
      <c r="D3" s="958" t="str">
        <f>'YARIŞMA PROGRAMI'!B26</f>
        <v>3000 Metre</v>
      </c>
      <c r="E3" s="958"/>
      <c r="F3" s="959"/>
      <c r="G3" s="959"/>
      <c r="H3" s="602"/>
      <c r="I3" s="953" t="s">
        <v>661</v>
      </c>
      <c r="J3" s="953"/>
      <c r="K3" s="953"/>
      <c r="L3" s="953"/>
      <c r="M3" s="953"/>
      <c r="N3" s="941" t="str">
        <f>VLOOKUP(D3,Rekorlar!A2:G43,7,0)</f>
        <v>Polat Kemboi ARIKAN 7:42.31</v>
      </c>
      <c r="O3" s="941"/>
      <c r="P3" s="941"/>
      <c r="T3" s="330"/>
      <c r="U3" s="326"/>
    </row>
    <row r="4" spans="1:21" s="12" customFormat="1" ht="17.25" customHeight="1" x14ac:dyDescent="0.2">
      <c r="A4" s="940" t="s">
        <v>105</v>
      </c>
      <c r="B4" s="940"/>
      <c r="C4" s="940"/>
      <c r="D4" s="957" t="str">
        <f>'YARIŞMA BİLGİLERİ'!F21</f>
        <v>Erkekler</v>
      </c>
      <c r="E4" s="957"/>
      <c r="F4" s="631"/>
      <c r="G4" s="603"/>
      <c r="H4" s="603"/>
      <c r="I4" s="603"/>
      <c r="J4" s="603"/>
      <c r="K4" s="603"/>
      <c r="L4" s="604"/>
      <c r="M4" s="423" t="s">
        <v>5</v>
      </c>
      <c r="N4" s="931" t="str">
        <f>VLOOKUP(D3,'YARIŞMA PROGRAMI'!B7:C29,2,0)</f>
        <v>04 Haziran 2014 18.05</v>
      </c>
      <c r="O4" s="931"/>
      <c r="P4" s="931"/>
      <c r="T4" s="330"/>
      <c r="U4" s="326"/>
    </row>
    <row r="5" spans="1:21" s="10" customFormat="1" ht="15" customHeight="1" x14ac:dyDescent="0.2">
      <c r="A5" s="13"/>
      <c r="B5" s="13"/>
      <c r="C5" s="14"/>
      <c r="D5" s="15"/>
      <c r="E5" s="16"/>
      <c r="F5" s="185"/>
      <c r="G5" s="16"/>
      <c r="H5" s="16"/>
      <c r="I5" s="13"/>
      <c r="J5" s="13"/>
      <c r="K5" s="13"/>
      <c r="L5" s="17"/>
      <c r="M5" s="18"/>
      <c r="N5" s="929">
        <f ca="1">NOW()</f>
        <v>41878.554401851849</v>
      </c>
      <c r="O5" s="929"/>
      <c r="P5" s="929"/>
      <c r="T5" s="330"/>
      <c r="U5" s="326"/>
    </row>
    <row r="6" spans="1:21" s="19" customFormat="1" ht="18.75" customHeight="1" x14ac:dyDescent="0.2">
      <c r="A6" s="937" t="s">
        <v>11</v>
      </c>
      <c r="B6" s="938" t="s">
        <v>100</v>
      </c>
      <c r="C6" s="946" t="s">
        <v>112</v>
      </c>
      <c r="D6" s="945" t="s">
        <v>13</v>
      </c>
      <c r="E6" s="945" t="s">
        <v>938</v>
      </c>
      <c r="F6" s="997" t="s">
        <v>14</v>
      </c>
      <c r="G6" s="943" t="s">
        <v>301</v>
      </c>
      <c r="I6" s="637" t="s">
        <v>15</v>
      </c>
      <c r="J6" s="638"/>
      <c r="K6" s="638"/>
      <c r="L6" s="638"/>
      <c r="M6" s="638"/>
      <c r="N6" s="638"/>
      <c r="O6" s="638"/>
      <c r="P6" s="639"/>
      <c r="T6" s="331"/>
      <c r="U6" s="327"/>
    </row>
    <row r="7" spans="1:21" ht="30" customHeight="1" x14ac:dyDescent="0.2">
      <c r="A7" s="937"/>
      <c r="B7" s="939"/>
      <c r="C7" s="946"/>
      <c r="D7" s="945"/>
      <c r="E7" s="945"/>
      <c r="F7" s="997"/>
      <c r="G7" s="944"/>
      <c r="H7" s="20"/>
      <c r="I7" s="198" t="s">
        <v>11</v>
      </c>
      <c r="J7" s="198" t="s">
        <v>101</v>
      </c>
      <c r="K7" s="198" t="s">
        <v>100</v>
      </c>
      <c r="L7" s="199" t="s">
        <v>12</v>
      </c>
      <c r="M7" s="200" t="s">
        <v>13</v>
      </c>
      <c r="N7" s="200" t="s">
        <v>938</v>
      </c>
      <c r="O7" s="201" t="s">
        <v>14</v>
      </c>
      <c r="P7" s="198" t="s">
        <v>27</v>
      </c>
    </row>
    <row r="8" spans="1:21" s="19" customFormat="1" ht="52.5" customHeight="1" x14ac:dyDescent="0.2">
      <c r="A8" s="657">
        <v>1</v>
      </c>
      <c r="B8" s="657">
        <v>402</v>
      </c>
      <c r="C8" s="658">
        <v>33989</v>
      </c>
      <c r="D8" s="659" t="s">
        <v>984</v>
      </c>
      <c r="E8" s="660" t="s">
        <v>981</v>
      </c>
      <c r="F8" s="670">
        <v>81451</v>
      </c>
      <c r="G8" s="662">
        <v>8</v>
      </c>
      <c r="H8" s="663"/>
      <c r="I8" s="657">
        <v>1</v>
      </c>
      <c r="J8" s="664" t="s">
        <v>577</v>
      </c>
      <c r="K8" s="665">
        <f>IF(ISERROR(VLOOKUP(J8,'KAYIT LİSTESİ'!$B$4:$H$1024,3,0)),"",(VLOOKUP(J8,'KAYIT LİSTESİ'!$B$4:$H$1024,3,0)))</f>
        <v>513</v>
      </c>
      <c r="L8" s="658">
        <f>IF(ISERROR(VLOOKUP(J8,'KAYIT LİSTESİ'!$B$4:$H$1024,4,0)),"",(VLOOKUP(J8,'KAYIT LİSTESİ'!$B$4:$H$1024,4,0)))</f>
        <v>34335</v>
      </c>
      <c r="M8" s="666" t="str">
        <f>IF(ISERROR(VLOOKUP(J8,'KAYIT LİSTESİ'!$B$4:$H$1024,5,0)),"",(VLOOKUP(J8,'KAYIT LİSTESİ'!$B$4:$H$1024,5,0)))</f>
        <v>SEBAHATTİN YILDIRIMCI</v>
      </c>
      <c r="N8" s="666" t="str">
        <f>IF(ISERROR(VLOOKUP(J8,'KAYIT LİSTESİ'!$B$4:$H$1024,6,0)),"",(VLOOKUP(J8,'KAYIT LİSTESİ'!$B$4:$H$1024,6,0)))</f>
        <v>KOCAELİ-DARICA BELEDİYE EĞİTİM SPOR KULÜBÜ</v>
      </c>
      <c r="O8" s="670">
        <v>82399</v>
      </c>
      <c r="P8" s="665">
        <v>5</v>
      </c>
      <c r="T8" s="331"/>
      <c r="U8" s="327"/>
    </row>
    <row r="9" spans="1:21" s="19" customFormat="1" ht="52.5" customHeight="1" x14ac:dyDescent="0.2">
      <c r="A9" s="657">
        <v>2</v>
      </c>
      <c r="B9" s="657">
        <v>383</v>
      </c>
      <c r="C9" s="658">
        <v>34444</v>
      </c>
      <c r="D9" s="659" t="s">
        <v>958</v>
      </c>
      <c r="E9" s="660" t="s">
        <v>955</v>
      </c>
      <c r="F9" s="670">
        <v>81501</v>
      </c>
      <c r="G9" s="662">
        <v>7</v>
      </c>
      <c r="H9" s="663"/>
      <c r="I9" s="657">
        <v>2</v>
      </c>
      <c r="J9" s="664" t="s">
        <v>578</v>
      </c>
      <c r="K9" s="665">
        <f>IF(ISERROR(VLOOKUP(J9,'KAYIT LİSTESİ'!$B$4:$H$1024,3,0)),"",(VLOOKUP(J9,'KAYIT LİSTESİ'!$B$4:$H$1024,3,0)))</f>
        <v>441</v>
      </c>
      <c r="L9" s="658">
        <f>IF(ISERROR(VLOOKUP(J9,'KAYIT LİSTESİ'!$B$4:$H$1024,4,0)),"",(VLOOKUP(J9,'KAYIT LİSTESİ'!$B$4:$H$1024,4,0)))</f>
        <v>34486</v>
      </c>
      <c r="M9" s="666" t="str">
        <f>IF(ISERROR(VLOOKUP(J9,'KAYIT LİSTESİ'!$B$4:$H$1024,5,0)),"",(VLOOKUP(J9,'KAYIT LİSTESİ'!$B$4:$H$1024,5,0)))</f>
        <v>YAHYA TEDBİRLİ</v>
      </c>
      <c r="N9" s="666" t="str">
        <f>IF(ISERROR(VLOOKUP(J9,'KAYIT LİSTESİ'!$B$4:$H$1024,6,0)),"",(VLOOKUP(J9,'KAYIT LİSTESİ'!$B$4:$H$1024,6,0)))</f>
        <v>İZMİR-İZMİR BÜYÜKŞEHİR BELEDİYE SPOR KLUBÜ</v>
      </c>
      <c r="O9" s="670">
        <v>83973</v>
      </c>
      <c r="P9" s="665">
        <v>8</v>
      </c>
      <c r="T9" s="331"/>
      <c r="U9" s="327"/>
    </row>
    <row r="10" spans="1:21" s="19" customFormat="1" ht="52.5" customHeight="1" x14ac:dyDescent="0.2">
      <c r="A10" s="657">
        <v>3</v>
      </c>
      <c r="B10" s="657">
        <v>490</v>
      </c>
      <c r="C10" s="658">
        <v>33426</v>
      </c>
      <c r="D10" s="659" t="s">
        <v>1121</v>
      </c>
      <c r="E10" s="660" t="s">
        <v>1118</v>
      </c>
      <c r="F10" s="670">
        <v>81634</v>
      </c>
      <c r="G10" s="662">
        <v>6</v>
      </c>
      <c r="H10" s="663"/>
      <c r="I10" s="657">
        <v>3</v>
      </c>
      <c r="J10" s="664" t="s">
        <v>579</v>
      </c>
      <c r="K10" s="665">
        <f>IF(ISERROR(VLOOKUP(J10,'KAYIT LİSTESİ'!$B$4:$H$1024,3,0)),"",(VLOOKUP(J10,'KAYIT LİSTESİ'!$B$4:$H$1024,3,0)))</f>
        <v>424</v>
      </c>
      <c r="L10" s="658">
        <f>IF(ISERROR(VLOOKUP(J10,'KAYIT LİSTESİ'!$B$4:$H$1024,4,0)),"",(VLOOKUP(J10,'KAYIT LİSTESİ'!$B$4:$H$1024,4,0)))</f>
        <v>30871</v>
      </c>
      <c r="M10" s="666" t="str">
        <f>IF(ISERROR(VLOOKUP(J10,'KAYIT LİSTESİ'!$B$4:$H$1024,5,0)),"",(VLOOKUP(J10,'KAYIT LİSTESİ'!$B$4:$H$1024,5,0)))</f>
        <v>SERKAN KAYA</v>
      </c>
      <c r="N10" s="666" t="str">
        <f>IF(ISERROR(VLOOKUP(J10,'KAYIT LİSTESİ'!$B$4:$H$1024,6,0)),"",(VLOOKUP(J10,'KAYIT LİSTESİ'!$B$4:$H$1024,6,0)))</f>
        <v>İSTANBUL-GALATASARAY</v>
      </c>
      <c r="O10" s="670">
        <v>82355</v>
      </c>
      <c r="P10" s="665">
        <v>4</v>
      </c>
      <c r="T10" s="331"/>
      <c r="U10" s="327"/>
    </row>
    <row r="11" spans="1:21" s="19" customFormat="1" ht="52.5" customHeight="1" x14ac:dyDescent="0.2">
      <c r="A11" s="657">
        <v>4</v>
      </c>
      <c r="B11" s="657">
        <v>424</v>
      </c>
      <c r="C11" s="658">
        <v>30871</v>
      </c>
      <c r="D11" s="659" t="s">
        <v>1083</v>
      </c>
      <c r="E11" s="660" t="s">
        <v>1002</v>
      </c>
      <c r="F11" s="670">
        <v>82355</v>
      </c>
      <c r="G11" s="662">
        <v>5</v>
      </c>
      <c r="H11" s="663"/>
      <c r="I11" s="657">
        <v>4</v>
      </c>
      <c r="J11" s="664" t="s">
        <v>580</v>
      </c>
      <c r="K11" s="665">
        <f>IF(ISERROR(VLOOKUP(J11,'KAYIT LİSTESİ'!$B$4:$H$1024,3,0)),"",(VLOOKUP(J11,'KAYIT LİSTESİ'!$B$4:$H$1024,3,0)))</f>
        <v>383</v>
      </c>
      <c r="L11" s="658">
        <f>IF(ISERROR(VLOOKUP(J11,'KAYIT LİSTESİ'!$B$4:$H$1024,4,0)),"",(VLOOKUP(J11,'KAYIT LİSTESİ'!$B$4:$H$1024,4,0)))</f>
        <v>34444</v>
      </c>
      <c r="M11" s="666" t="str">
        <f>IF(ISERROR(VLOOKUP(J11,'KAYIT LİSTESİ'!$B$4:$H$1024,5,0)),"",(VLOOKUP(J11,'KAYIT LİSTESİ'!$B$4:$H$1024,5,0)))</f>
        <v>ALİ KAYA</v>
      </c>
      <c r="N11" s="666" t="str">
        <f>IF(ISERROR(VLOOKUP(J11,'KAYIT LİSTESİ'!$B$4:$H$1024,6,0)),"",(VLOOKUP(J11,'KAYIT LİSTESİ'!$B$4:$H$1024,6,0)))</f>
        <v>İSTANBUL-ENKA SPOR KULÜBÜ</v>
      </c>
      <c r="O11" s="670">
        <v>81501</v>
      </c>
      <c r="P11" s="665">
        <v>2</v>
      </c>
      <c r="T11" s="331"/>
      <c r="U11" s="327"/>
    </row>
    <row r="12" spans="1:21" s="19" customFormat="1" ht="52.5" customHeight="1" x14ac:dyDescent="0.2">
      <c r="A12" s="657">
        <v>5</v>
      </c>
      <c r="B12" s="657">
        <v>513</v>
      </c>
      <c r="C12" s="658">
        <v>34335</v>
      </c>
      <c r="D12" s="659" t="s">
        <v>1103</v>
      </c>
      <c r="E12" s="660" t="s">
        <v>1099</v>
      </c>
      <c r="F12" s="670">
        <v>82399</v>
      </c>
      <c r="G12" s="662">
        <v>4</v>
      </c>
      <c r="H12" s="663"/>
      <c r="I12" s="657">
        <v>5</v>
      </c>
      <c r="J12" s="664" t="s">
        <v>581</v>
      </c>
      <c r="K12" s="665">
        <f>IF(ISERROR(VLOOKUP(J12,'KAYIT LİSTESİ'!$B$4:$H$1024,3,0)),"",(VLOOKUP(J12,'KAYIT LİSTESİ'!$B$4:$H$1024,3,0)))</f>
        <v>402</v>
      </c>
      <c r="L12" s="658">
        <f>IF(ISERROR(VLOOKUP(J12,'KAYIT LİSTESİ'!$B$4:$H$1024,4,0)),"",(VLOOKUP(J12,'KAYIT LİSTESİ'!$B$4:$H$1024,4,0)))</f>
        <v>33989</v>
      </c>
      <c r="M12" s="666" t="str">
        <f>IF(ISERROR(VLOOKUP(J12,'KAYIT LİSTESİ'!$B$4:$H$1024,5,0)),"",(VLOOKUP(J12,'KAYIT LİSTESİ'!$B$4:$H$1024,5,0)))</f>
        <v>YITAYAL ATNAFU ZERIHUN</v>
      </c>
      <c r="N12" s="666" t="str">
        <f>IF(ISERROR(VLOOKUP(J12,'KAYIT LİSTESİ'!$B$4:$H$1024,6,0)),"",(VLOOKUP(J12,'KAYIT LİSTESİ'!$B$4:$H$1024,6,0)))</f>
        <v>İSTANBUL-FENERBAHÇE</v>
      </c>
      <c r="O12" s="670">
        <v>81451</v>
      </c>
      <c r="P12" s="665">
        <v>1</v>
      </c>
      <c r="T12" s="331"/>
      <c r="U12" s="327"/>
    </row>
    <row r="13" spans="1:21" s="19" customFormat="1" ht="52.5" customHeight="1" x14ac:dyDescent="0.2">
      <c r="A13" s="657">
        <v>6</v>
      </c>
      <c r="B13" s="657">
        <v>471</v>
      </c>
      <c r="C13" s="658">
        <v>34335</v>
      </c>
      <c r="D13" s="659" t="s">
        <v>1036</v>
      </c>
      <c r="E13" s="660" t="s">
        <v>1033</v>
      </c>
      <c r="F13" s="670">
        <v>83468</v>
      </c>
      <c r="G13" s="662">
        <v>3</v>
      </c>
      <c r="H13" s="663"/>
      <c r="I13" s="657">
        <v>6</v>
      </c>
      <c r="J13" s="664" t="s">
        <v>582</v>
      </c>
      <c r="K13" s="665">
        <f>IF(ISERROR(VLOOKUP(J13,'KAYIT LİSTESİ'!$B$4:$H$1024,3,0)),"",(VLOOKUP(J13,'KAYIT LİSTESİ'!$B$4:$H$1024,3,0)))</f>
        <v>467</v>
      </c>
      <c r="L13" s="658">
        <f>IF(ISERROR(VLOOKUP(J13,'KAYIT LİSTESİ'!$B$4:$H$1024,4,0)),"",(VLOOKUP(J13,'KAYIT LİSTESİ'!$B$4:$H$1024,4,0)))</f>
        <v>34700</v>
      </c>
      <c r="M13" s="666" t="str">
        <f>IF(ISERROR(VLOOKUP(J13,'KAYIT LİSTESİ'!$B$4:$H$1024,5,0)),"",(VLOOKUP(J13,'KAYIT LİSTESİ'!$B$4:$H$1024,5,0)))</f>
        <v>HAKAN ÇOBAN</v>
      </c>
      <c r="N13" s="666" t="str">
        <f>IF(ISERROR(VLOOKUP(J13,'KAYIT LİSTESİ'!$B$4:$H$1024,6,0)),"",(VLOOKUP(J13,'KAYIT LİSTESİ'!$B$4:$H$1024,6,0)))</f>
        <v>KOCAELİ BÜYÜKŞEHİR BELEDİYE KAĞITSPOR KULÜBÜ</v>
      </c>
      <c r="O13" s="670">
        <v>83740</v>
      </c>
      <c r="P13" s="665">
        <v>7</v>
      </c>
      <c r="T13" s="331"/>
      <c r="U13" s="327"/>
    </row>
    <row r="14" spans="1:21" s="19" customFormat="1" ht="52.5" customHeight="1" x14ac:dyDescent="0.2">
      <c r="A14" s="657">
        <v>7</v>
      </c>
      <c r="B14" s="657">
        <v>467</v>
      </c>
      <c r="C14" s="658">
        <v>34700</v>
      </c>
      <c r="D14" s="659" t="s">
        <v>1196</v>
      </c>
      <c r="E14" s="660" t="s">
        <v>1115</v>
      </c>
      <c r="F14" s="670">
        <v>83740</v>
      </c>
      <c r="G14" s="662">
        <v>2</v>
      </c>
      <c r="H14" s="663"/>
      <c r="I14" s="657">
        <v>7</v>
      </c>
      <c r="J14" s="664" t="s">
        <v>583</v>
      </c>
      <c r="K14" s="665">
        <f>IF(ISERROR(VLOOKUP(J14,'KAYIT LİSTESİ'!$B$4:$H$1024,3,0)),"",(VLOOKUP(J14,'KAYIT LİSTESİ'!$B$4:$H$1024,3,0)))</f>
        <v>490</v>
      </c>
      <c r="L14" s="658">
        <f>IF(ISERROR(VLOOKUP(J14,'KAYIT LİSTESİ'!$B$4:$H$1024,4,0)),"",(VLOOKUP(J14,'KAYIT LİSTESİ'!$B$4:$H$1024,4,0)))</f>
        <v>33426</v>
      </c>
      <c r="M14" s="666" t="str">
        <f>IF(ISERROR(VLOOKUP(J14,'KAYIT LİSTESİ'!$B$4:$H$1024,5,0)),"",(VLOOKUP(J14,'KAYIT LİSTESİ'!$B$4:$H$1024,5,0)))</f>
        <v>RAMAZAN ÖZDEMİR</v>
      </c>
      <c r="N14" s="666" t="str">
        <f>IF(ISERROR(VLOOKUP(J14,'KAYIT LİSTESİ'!$B$4:$H$1024,6,0)),"",(VLOOKUP(J14,'KAYIT LİSTESİ'!$B$4:$H$1024,6,0)))</f>
        <v>ANKARA-EGO SPOR</v>
      </c>
      <c r="O14" s="670">
        <v>81634</v>
      </c>
      <c r="P14" s="665">
        <v>3</v>
      </c>
      <c r="T14" s="331"/>
      <c r="U14" s="327"/>
    </row>
    <row r="15" spans="1:21" s="19" customFormat="1" ht="52.5" customHeight="1" x14ac:dyDescent="0.2">
      <c r="A15" s="657">
        <v>8</v>
      </c>
      <c r="B15" s="657">
        <v>441</v>
      </c>
      <c r="C15" s="658">
        <v>34486</v>
      </c>
      <c r="D15" s="659" t="s">
        <v>1008</v>
      </c>
      <c r="E15" s="660" t="s">
        <v>1004</v>
      </c>
      <c r="F15" s="670">
        <v>83973</v>
      </c>
      <c r="G15" s="662">
        <v>1</v>
      </c>
      <c r="H15" s="663"/>
      <c r="I15" s="657">
        <v>8</v>
      </c>
      <c r="J15" s="664" t="s">
        <v>584</v>
      </c>
      <c r="K15" s="665">
        <f>IF(ISERROR(VLOOKUP(J15,'KAYIT LİSTESİ'!$B$4:$H$1024,3,0)),"",(VLOOKUP(J15,'KAYIT LİSTESİ'!$B$4:$H$1024,3,0)))</f>
        <v>471</v>
      </c>
      <c r="L15" s="658">
        <f>IF(ISERROR(VLOOKUP(J15,'KAYIT LİSTESİ'!$B$4:$H$1024,4,0)),"",(VLOOKUP(J15,'KAYIT LİSTESİ'!$B$4:$H$1024,4,0)))</f>
        <v>34335</v>
      </c>
      <c r="M15" s="666" t="str">
        <f>IF(ISERROR(VLOOKUP(J15,'KAYIT LİSTESİ'!$B$4:$H$1024,5,0)),"",(VLOOKUP(J15,'KAYIT LİSTESİ'!$B$4:$H$1024,5,0)))</f>
        <v>ERKAN ÇELİK</v>
      </c>
      <c r="N15" s="666" t="str">
        <f>IF(ISERROR(VLOOKUP(J15,'KAYIT LİSTESİ'!$B$4:$H$1024,6,0)),"",(VLOOKUP(J15,'KAYIT LİSTESİ'!$B$4:$H$1024,6,0)))</f>
        <v>MERSİN-MESKİSPOR</v>
      </c>
      <c r="O15" s="670">
        <v>83468</v>
      </c>
      <c r="P15" s="665">
        <v>6</v>
      </c>
      <c r="T15" s="331"/>
      <c r="U15" s="327"/>
    </row>
    <row r="16" spans="1:21" s="19" customFormat="1" ht="52.5" customHeight="1" x14ac:dyDescent="0.2">
      <c r="A16" s="657"/>
      <c r="B16" s="657"/>
      <c r="C16" s="658"/>
      <c r="D16" s="659"/>
      <c r="E16" s="660"/>
      <c r="F16" s="670"/>
      <c r="G16" s="662"/>
      <c r="H16" s="663"/>
      <c r="I16" s="657">
        <v>9</v>
      </c>
      <c r="J16" s="664" t="s">
        <v>585</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70"/>
      <c r="P16" s="665"/>
      <c r="T16" s="331"/>
      <c r="U16" s="327"/>
    </row>
    <row r="17" spans="1:21" s="19" customFormat="1" ht="52.5" customHeight="1" x14ac:dyDescent="0.2">
      <c r="A17" s="657"/>
      <c r="B17" s="657"/>
      <c r="C17" s="658"/>
      <c r="D17" s="659"/>
      <c r="E17" s="660"/>
      <c r="F17" s="670"/>
      <c r="G17" s="662"/>
      <c r="H17" s="663"/>
      <c r="I17" s="657">
        <v>10</v>
      </c>
      <c r="J17" s="664" t="s">
        <v>586</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70"/>
      <c r="P17" s="665"/>
      <c r="T17" s="331"/>
      <c r="U17" s="327"/>
    </row>
    <row r="18" spans="1:21" s="19" customFormat="1" ht="52.5" customHeight="1" x14ac:dyDescent="0.2">
      <c r="A18" s="657"/>
      <c r="B18" s="657"/>
      <c r="C18" s="658"/>
      <c r="D18" s="659"/>
      <c r="E18" s="660"/>
      <c r="F18" s="670"/>
      <c r="G18" s="662"/>
      <c r="H18" s="663"/>
      <c r="I18" s="657">
        <v>11</v>
      </c>
      <c r="J18" s="664" t="s">
        <v>587</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70"/>
      <c r="P18" s="665"/>
      <c r="T18" s="331"/>
      <c r="U18" s="327"/>
    </row>
    <row r="19" spans="1:21" s="19" customFormat="1" ht="52.5" customHeight="1" x14ac:dyDescent="0.2">
      <c r="A19" s="657"/>
      <c r="B19" s="657"/>
      <c r="C19" s="658"/>
      <c r="D19" s="659"/>
      <c r="E19" s="660"/>
      <c r="F19" s="670"/>
      <c r="G19" s="662"/>
      <c r="H19" s="663"/>
      <c r="I19" s="657">
        <v>12</v>
      </c>
      <c r="J19" s="664" t="s">
        <v>588</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70"/>
      <c r="P19" s="665"/>
      <c r="T19" s="331"/>
      <c r="U19" s="327"/>
    </row>
    <row r="20" spans="1:21" s="19" customFormat="1" ht="52.5" customHeight="1" x14ac:dyDescent="0.2">
      <c r="A20" s="657"/>
      <c r="B20" s="657"/>
      <c r="C20" s="658"/>
      <c r="D20" s="659"/>
      <c r="E20" s="660"/>
      <c r="F20" s="670"/>
      <c r="G20" s="662"/>
      <c r="H20" s="663"/>
      <c r="I20" s="350" t="s">
        <v>16</v>
      </c>
      <c r="J20" s="351"/>
      <c r="K20" s="351"/>
      <c r="L20" s="351"/>
      <c r="M20" s="351"/>
      <c r="N20" s="351"/>
      <c r="O20" s="351"/>
      <c r="P20" s="352"/>
      <c r="T20" s="331"/>
      <c r="U20" s="327"/>
    </row>
    <row r="21" spans="1:21" s="19" customFormat="1" ht="52.5" customHeight="1" x14ac:dyDescent="0.2">
      <c r="A21" s="657"/>
      <c r="B21" s="657"/>
      <c r="C21" s="658"/>
      <c r="D21" s="659"/>
      <c r="E21" s="660"/>
      <c r="F21" s="670"/>
      <c r="G21" s="662"/>
      <c r="H21" s="663"/>
      <c r="I21" s="620" t="s">
        <v>11</v>
      </c>
      <c r="J21" s="620" t="s">
        <v>101</v>
      </c>
      <c r="K21" s="620" t="s">
        <v>100</v>
      </c>
      <c r="L21" s="621" t="s">
        <v>12</v>
      </c>
      <c r="M21" s="622" t="s">
        <v>13</v>
      </c>
      <c r="N21" s="622" t="s">
        <v>938</v>
      </c>
      <c r="O21" s="669" t="s">
        <v>14</v>
      </c>
      <c r="P21" s="620" t="s">
        <v>27</v>
      </c>
      <c r="T21" s="331"/>
      <c r="U21" s="327"/>
    </row>
    <row r="22" spans="1:21" s="19" customFormat="1" ht="52.5" customHeight="1" x14ac:dyDescent="0.2">
      <c r="A22" s="657"/>
      <c r="B22" s="657"/>
      <c r="C22" s="658"/>
      <c r="D22" s="659"/>
      <c r="E22" s="660"/>
      <c r="F22" s="670"/>
      <c r="G22" s="662"/>
      <c r="H22" s="663"/>
      <c r="I22" s="657">
        <v>1</v>
      </c>
      <c r="J22" s="664" t="s">
        <v>589</v>
      </c>
      <c r="K22" s="665" t="str">
        <f>IF(ISERROR(VLOOKUP(J22,'KAYIT LİSTESİ'!$B$4:$H$1024,3,0)),"",(VLOOKUP(J22,'KAYIT LİSTESİ'!$B$4:$H$1024,3,0)))</f>
        <v/>
      </c>
      <c r="L22" s="658" t="str">
        <f>IF(ISERROR(VLOOKUP(J22,'KAYIT LİSTESİ'!$B$4:$H$1024,4,0)),"",(VLOOKUP(J22,'KAYIT LİSTESİ'!$B$4:$H$1024,4,0)))</f>
        <v/>
      </c>
      <c r="M22" s="666" t="str">
        <f>IF(ISERROR(VLOOKUP(J22,'KAYIT LİSTESİ'!$B$4:$H$1024,5,0)),"",(VLOOKUP(J22,'KAYIT LİSTESİ'!$B$4:$H$1024,5,0)))</f>
        <v/>
      </c>
      <c r="N22" s="666" t="str">
        <f>IF(ISERROR(VLOOKUP(J22,'KAYIT LİSTESİ'!$B$4:$H$1024,6,0)),"",(VLOOKUP(J22,'KAYIT LİSTESİ'!$B$4:$H$1024,6,0)))</f>
        <v/>
      </c>
      <c r="O22" s="670"/>
      <c r="P22" s="665"/>
      <c r="T22" s="331"/>
      <c r="U22" s="327"/>
    </row>
    <row r="23" spans="1:21" s="19" customFormat="1" ht="52.5" customHeight="1" x14ac:dyDescent="0.2">
      <c r="A23" s="657"/>
      <c r="B23" s="657"/>
      <c r="C23" s="658"/>
      <c r="D23" s="659"/>
      <c r="E23" s="660"/>
      <c r="F23" s="670"/>
      <c r="G23" s="662"/>
      <c r="H23" s="663"/>
      <c r="I23" s="657">
        <v>2</v>
      </c>
      <c r="J23" s="664" t="s">
        <v>590</v>
      </c>
      <c r="K23" s="665" t="str">
        <f>IF(ISERROR(VLOOKUP(J23,'KAYIT LİSTESİ'!$B$4:$H$1024,3,0)),"",(VLOOKUP(J23,'KAYIT LİSTESİ'!$B$4:$H$1024,3,0)))</f>
        <v/>
      </c>
      <c r="L23" s="658" t="str">
        <f>IF(ISERROR(VLOOKUP(J23,'KAYIT LİSTESİ'!$B$4:$H$1024,4,0)),"",(VLOOKUP(J23,'KAYIT LİSTESİ'!$B$4:$H$1024,4,0)))</f>
        <v/>
      </c>
      <c r="M23" s="666" t="str">
        <f>IF(ISERROR(VLOOKUP(J23,'KAYIT LİSTESİ'!$B$4:$H$1024,5,0)),"",(VLOOKUP(J23,'KAYIT LİSTESİ'!$B$4:$H$1024,5,0)))</f>
        <v/>
      </c>
      <c r="N23" s="666" t="str">
        <f>IF(ISERROR(VLOOKUP(J23,'KAYIT LİSTESİ'!$B$4:$H$1024,6,0)),"",(VLOOKUP(J23,'KAYIT LİSTESİ'!$B$4:$H$1024,6,0)))</f>
        <v/>
      </c>
      <c r="O23" s="670"/>
      <c r="P23" s="665"/>
      <c r="T23" s="331"/>
      <c r="U23" s="327"/>
    </row>
    <row r="24" spans="1:21" s="19" customFormat="1" ht="52.5" customHeight="1" x14ac:dyDescent="0.2">
      <c r="A24" s="657"/>
      <c r="B24" s="657"/>
      <c r="C24" s="658"/>
      <c r="D24" s="659"/>
      <c r="E24" s="660"/>
      <c r="F24" s="670"/>
      <c r="G24" s="662"/>
      <c r="H24" s="663"/>
      <c r="I24" s="657">
        <v>3</v>
      </c>
      <c r="J24" s="664" t="s">
        <v>591</v>
      </c>
      <c r="K24" s="665" t="str">
        <f>IF(ISERROR(VLOOKUP(J24,'KAYIT LİSTESİ'!$B$4:$H$1024,3,0)),"",(VLOOKUP(J24,'KAYIT LİSTESİ'!$B$4:$H$1024,3,0)))</f>
        <v/>
      </c>
      <c r="L24" s="658" t="str">
        <f>IF(ISERROR(VLOOKUP(J24,'KAYIT LİSTESİ'!$B$4:$H$1024,4,0)),"",(VLOOKUP(J24,'KAYIT LİSTESİ'!$B$4:$H$1024,4,0)))</f>
        <v/>
      </c>
      <c r="M24" s="666" t="str">
        <f>IF(ISERROR(VLOOKUP(J24,'KAYIT LİSTESİ'!$B$4:$H$1024,5,0)),"",(VLOOKUP(J24,'KAYIT LİSTESİ'!$B$4:$H$1024,5,0)))</f>
        <v/>
      </c>
      <c r="N24" s="666" t="str">
        <f>IF(ISERROR(VLOOKUP(J24,'KAYIT LİSTESİ'!$B$4:$H$1024,6,0)),"",(VLOOKUP(J24,'KAYIT LİSTESİ'!$B$4:$H$1024,6,0)))</f>
        <v/>
      </c>
      <c r="O24" s="670"/>
      <c r="P24" s="665"/>
      <c r="T24" s="331"/>
      <c r="U24" s="327"/>
    </row>
    <row r="25" spans="1:21" s="19" customFormat="1" ht="52.5" customHeight="1" x14ac:dyDescent="0.2">
      <c r="A25" s="657"/>
      <c r="B25" s="657"/>
      <c r="C25" s="658"/>
      <c r="D25" s="659"/>
      <c r="E25" s="660"/>
      <c r="F25" s="670"/>
      <c r="G25" s="662"/>
      <c r="H25" s="663"/>
      <c r="I25" s="657">
        <v>4</v>
      </c>
      <c r="J25" s="664" t="s">
        <v>592</v>
      </c>
      <c r="K25" s="665" t="str">
        <f>IF(ISERROR(VLOOKUP(J25,'KAYIT LİSTESİ'!$B$4:$H$1024,3,0)),"",(VLOOKUP(J25,'KAYIT LİSTESİ'!$B$4:$H$1024,3,0)))</f>
        <v/>
      </c>
      <c r="L25" s="658" t="str">
        <f>IF(ISERROR(VLOOKUP(J25,'KAYIT LİSTESİ'!$B$4:$H$1024,4,0)),"",(VLOOKUP(J25,'KAYIT LİSTESİ'!$B$4:$H$1024,4,0)))</f>
        <v/>
      </c>
      <c r="M25" s="666" t="str">
        <f>IF(ISERROR(VLOOKUP(J25,'KAYIT LİSTESİ'!$B$4:$H$1024,5,0)),"",(VLOOKUP(J25,'KAYIT LİSTESİ'!$B$4:$H$1024,5,0)))</f>
        <v/>
      </c>
      <c r="N25" s="666" t="str">
        <f>IF(ISERROR(VLOOKUP(J25,'KAYIT LİSTESİ'!$B$4:$H$1024,6,0)),"",(VLOOKUP(J25,'KAYIT LİSTESİ'!$B$4:$H$1024,6,0)))</f>
        <v/>
      </c>
      <c r="O25" s="670"/>
      <c r="P25" s="665"/>
      <c r="T25" s="331"/>
      <c r="U25" s="327"/>
    </row>
    <row r="26" spans="1:21" s="19" customFormat="1" ht="52.5" customHeight="1" x14ac:dyDescent="0.2">
      <c r="A26" s="657"/>
      <c r="B26" s="657"/>
      <c r="C26" s="658"/>
      <c r="D26" s="659"/>
      <c r="E26" s="660"/>
      <c r="F26" s="670"/>
      <c r="G26" s="662"/>
      <c r="H26" s="663"/>
      <c r="I26" s="657">
        <v>5</v>
      </c>
      <c r="J26" s="664" t="s">
        <v>593</v>
      </c>
      <c r="K26" s="665" t="str">
        <f>IF(ISERROR(VLOOKUP(J26,'KAYIT LİSTESİ'!$B$4:$H$1024,3,0)),"",(VLOOKUP(J26,'KAYIT LİSTESİ'!$B$4:$H$1024,3,0)))</f>
        <v/>
      </c>
      <c r="L26" s="658" t="str">
        <f>IF(ISERROR(VLOOKUP(J26,'KAYIT LİSTESİ'!$B$4:$H$1024,4,0)),"",(VLOOKUP(J26,'KAYIT LİSTESİ'!$B$4:$H$1024,4,0)))</f>
        <v/>
      </c>
      <c r="M26" s="666" t="str">
        <f>IF(ISERROR(VLOOKUP(J26,'KAYIT LİSTESİ'!$B$4:$H$1024,5,0)),"",(VLOOKUP(J26,'KAYIT LİSTESİ'!$B$4:$H$1024,5,0)))</f>
        <v/>
      </c>
      <c r="N26" s="666" t="str">
        <f>IF(ISERROR(VLOOKUP(J26,'KAYIT LİSTESİ'!$B$4:$H$1024,6,0)),"",(VLOOKUP(J26,'KAYIT LİSTESİ'!$B$4:$H$1024,6,0)))</f>
        <v/>
      </c>
      <c r="O26" s="670"/>
      <c r="P26" s="665"/>
      <c r="T26" s="331"/>
      <c r="U26" s="327"/>
    </row>
    <row r="27" spans="1:21" s="19" customFormat="1" ht="52.5" customHeight="1" x14ac:dyDescent="0.2">
      <c r="A27" s="657"/>
      <c r="B27" s="657"/>
      <c r="C27" s="658"/>
      <c r="D27" s="659"/>
      <c r="E27" s="660"/>
      <c r="F27" s="670"/>
      <c r="G27" s="662"/>
      <c r="H27" s="663"/>
      <c r="I27" s="657">
        <v>6</v>
      </c>
      <c r="J27" s="664" t="s">
        <v>594</v>
      </c>
      <c r="K27" s="665" t="str">
        <f>IF(ISERROR(VLOOKUP(J27,'KAYIT LİSTESİ'!$B$4:$H$1024,3,0)),"",(VLOOKUP(J27,'KAYIT LİSTESİ'!$B$4:$H$1024,3,0)))</f>
        <v/>
      </c>
      <c r="L27" s="658" t="str">
        <f>IF(ISERROR(VLOOKUP(J27,'KAYIT LİSTESİ'!$B$4:$H$1024,4,0)),"",(VLOOKUP(J27,'KAYIT LİSTESİ'!$B$4:$H$1024,4,0)))</f>
        <v/>
      </c>
      <c r="M27" s="666" t="str">
        <f>IF(ISERROR(VLOOKUP(J27,'KAYIT LİSTESİ'!$B$4:$H$1024,5,0)),"",(VLOOKUP(J27,'KAYIT LİSTESİ'!$B$4:$H$1024,5,0)))</f>
        <v/>
      </c>
      <c r="N27" s="666" t="str">
        <f>IF(ISERROR(VLOOKUP(J27,'KAYIT LİSTESİ'!$B$4:$H$1024,6,0)),"",(VLOOKUP(J27,'KAYIT LİSTESİ'!$B$4:$H$1024,6,0)))</f>
        <v/>
      </c>
      <c r="O27" s="670"/>
      <c r="P27" s="665"/>
      <c r="T27" s="331"/>
      <c r="U27" s="327"/>
    </row>
    <row r="28" spans="1:21" s="19" customFormat="1" ht="52.5" customHeight="1" x14ac:dyDescent="0.2">
      <c r="A28" s="657"/>
      <c r="B28" s="657"/>
      <c r="C28" s="658"/>
      <c r="D28" s="659"/>
      <c r="E28" s="660"/>
      <c r="F28" s="670"/>
      <c r="G28" s="662"/>
      <c r="H28" s="663"/>
      <c r="I28" s="657">
        <v>7</v>
      </c>
      <c r="J28" s="664" t="s">
        <v>595</v>
      </c>
      <c r="K28" s="665" t="str">
        <f>IF(ISERROR(VLOOKUP(J28,'KAYIT LİSTESİ'!$B$4:$H$1024,3,0)),"",(VLOOKUP(J28,'KAYIT LİSTESİ'!$B$4:$H$1024,3,0)))</f>
        <v/>
      </c>
      <c r="L28" s="658" t="str">
        <f>IF(ISERROR(VLOOKUP(J28,'KAYIT LİSTESİ'!$B$4:$H$1024,4,0)),"",(VLOOKUP(J28,'KAYIT LİSTESİ'!$B$4:$H$1024,4,0)))</f>
        <v/>
      </c>
      <c r="M28" s="666" t="str">
        <f>IF(ISERROR(VLOOKUP(J28,'KAYIT LİSTESİ'!$B$4:$H$1024,5,0)),"",(VLOOKUP(J28,'KAYIT LİSTESİ'!$B$4:$H$1024,5,0)))</f>
        <v/>
      </c>
      <c r="N28" s="666" t="str">
        <f>IF(ISERROR(VLOOKUP(J28,'KAYIT LİSTESİ'!$B$4:$H$1024,6,0)),"",(VLOOKUP(J28,'KAYIT LİSTESİ'!$B$4:$H$1024,6,0)))</f>
        <v/>
      </c>
      <c r="O28" s="670"/>
      <c r="P28" s="665"/>
      <c r="T28" s="331"/>
      <c r="U28" s="327"/>
    </row>
    <row r="29" spans="1:21" s="19" customFormat="1" ht="52.5" customHeight="1" x14ac:dyDescent="0.2">
      <c r="A29" s="657"/>
      <c r="B29" s="657"/>
      <c r="C29" s="658"/>
      <c r="D29" s="659"/>
      <c r="E29" s="660"/>
      <c r="F29" s="670"/>
      <c r="G29" s="662"/>
      <c r="H29" s="663"/>
      <c r="I29" s="657">
        <v>8</v>
      </c>
      <c r="J29" s="664" t="s">
        <v>596</v>
      </c>
      <c r="K29" s="665" t="str">
        <f>IF(ISERROR(VLOOKUP(J29,'KAYIT LİSTESİ'!$B$4:$H$1024,3,0)),"",(VLOOKUP(J29,'KAYIT LİSTESİ'!$B$4:$H$1024,3,0)))</f>
        <v/>
      </c>
      <c r="L29" s="658" t="str">
        <f>IF(ISERROR(VLOOKUP(J29,'KAYIT LİSTESİ'!$B$4:$H$1024,4,0)),"",(VLOOKUP(J29,'KAYIT LİSTESİ'!$B$4:$H$1024,4,0)))</f>
        <v/>
      </c>
      <c r="M29" s="666" t="str">
        <f>IF(ISERROR(VLOOKUP(J29,'KAYIT LİSTESİ'!$B$4:$H$1024,5,0)),"",(VLOOKUP(J29,'KAYIT LİSTESİ'!$B$4:$H$1024,5,0)))</f>
        <v/>
      </c>
      <c r="N29" s="666" t="str">
        <f>IF(ISERROR(VLOOKUP(J29,'KAYIT LİSTESİ'!$B$4:$H$1024,6,0)),"",(VLOOKUP(J29,'KAYIT LİSTESİ'!$B$4:$H$1024,6,0)))</f>
        <v/>
      </c>
      <c r="O29" s="670"/>
      <c r="P29" s="665"/>
      <c r="T29" s="331"/>
      <c r="U29" s="327"/>
    </row>
    <row r="30" spans="1:21" s="19" customFormat="1" ht="52.5" customHeight="1" x14ac:dyDescent="0.2">
      <c r="A30" s="657"/>
      <c r="B30" s="657"/>
      <c r="C30" s="658"/>
      <c r="D30" s="659"/>
      <c r="E30" s="660"/>
      <c r="F30" s="670"/>
      <c r="G30" s="662"/>
      <c r="H30" s="663"/>
      <c r="I30" s="657">
        <v>9</v>
      </c>
      <c r="J30" s="664" t="s">
        <v>597</v>
      </c>
      <c r="K30" s="665" t="str">
        <f>IF(ISERROR(VLOOKUP(J30,'KAYIT LİSTESİ'!$B$4:$H$1024,3,0)),"",(VLOOKUP(J30,'KAYIT LİSTESİ'!$B$4:$H$1024,3,0)))</f>
        <v/>
      </c>
      <c r="L30" s="658" t="str">
        <f>IF(ISERROR(VLOOKUP(J30,'KAYIT LİSTESİ'!$B$4:$H$1024,4,0)),"",(VLOOKUP(J30,'KAYIT LİSTESİ'!$B$4:$H$1024,4,0)))</f>
        <v/>
      </c>
      <c r="M30" s="666" t="str">
        <f>IF(ISERROR(VLOOKUP(J30,'KAYIT LİSTESİ'!$B$4:$H$1024,5,0)),"",(VLOOKUP(J30,'KAYIT LİSTESİ'!$B$4:$H$1024,5,0)))</f>
        <v/>
      </c>
      <c r="N30" s="666" t="str">
        <f>IF(ISERROR(VLOOKUP(J30,'KAYIT LİSTESİ'!$B$4:$H$1024,6,0)),"",(VLOOKUP(J30,'KAYIT LİSTESİ'!$B$4:$H$1024,6,0)))</f>
        <v/>
      </c>
      <c r="O30" s="670"/>
      <c r="P30" s="665"/>
      <c r="T30" s="331"/>
      <c r="U30" s="327"/>
    </row>
    <row r="31" spans="1:21" s="19" customFormat="1" ht="52.5" customHeight="1" x14ac:dyDescent="0.2">
      <c r="A31" s="657"/>
      <c r="B31" s="657"/>
      <c r="C31" s="658"/>
      <c r="D31" s="659"/>
      <c r="E31" s="660"/>
      <c r="F31" s="670"/>
      <c r="G31" s="662"/>
      <c r="H31" s="663"/>
      <c r="I31" s="657">
        <v>10</v>
      </c>
      <c r="J31" s="664" t="s">
        <v>598</v>
      </c>
      <c r="K31" s="665" t="str">
        <f>IF(ISERROR(VLOOKUP(J31,'KAYIT LİSTESİ'!$B$4:$H$1024,3,0)),"",(VLOOKUP(J31,'KAYIT LİSTESİ'!$B$4:$H$1024,3,0)))</f>
        <v/>
      </c>
      <c r="L31" s="658" t="str">
        <f>IF(ISERROR(VLOOKUP(J31,'KAYIT LİSTESİ'!$B$4:$H$1024,4,0)),"",(VLOOKUP(J31,'KAYIT LİSTESİ'!$B$4:$H$1024,4,0)))</f>
        <v/>
      </c>
      <c r="M31" s="666" t="str">
        <f>IF(ISERROR(VLOOKUP(J31,'KAYIT LİSTESİ'!$B$4:$H$1024,5,0)),"",(VLOOKUP(J31,'KAYIT LİSTESİ'!$B$4:$H$1024,5,0)))</f>
        <v/>
      </c>
      <c r="N31" s="666" t="str">
        <f>IF(ISERROR(VLOOKUP(J31,'KAYIT LİSTESİ'!$B$4:$H$1024,6,0)),"",(VLOOKUP(J31,'KAYIT LİSTESİ'!$B$4:$H$1024,6,0)))</f>
        <v/>
      </c>
      <c r="O31" s="670"/>
      <c r="P31" s="665"/>
      <c r="T31" s="331"/>
      <c r="U31" s="327"/>
    </row>
    <row r="32" spans="1:21" s="19" customFormat="1" ht="52.5" customHeight="1" x14ac:dyDescent="0.2">
      <c r="A32" s="657"/>
      <c r="B32" s="657"/>
      <c r="C32" s="658"/>
      <c r="D32" s="659"/>
      <c r="E32" s="660"/>
      <c r="F32" s="670"/>
      <c r="G32" s="662"/>
      <c r="H32" s="663"/>
      <c r="I32" s="657">
        <v>11</v>
      </c>
      <c r="J32" s="664" t="s">
        <v>599</v>
      </c>
      <c r="K32" s="665" t="str">
        <f>IF(ISERROR(VLOOKUP(J32,'KAYIT LİSTESİ'!$B$4:$H$1024,3,0)),"",(VLOOKUP(J32,'KAYIT LİSTESİ'!$B$4:$H$1024,3,0)))</f>
        <v/>
      </c>
      <c r="L32" s="658" t="str">
        <f>IF(ISERROR(VLOOKUP(J32,'KAYIT LİSTESİ'!$B$4:$H$1024,4,0)),"",(VLOOKUP(J32,'KAYIT LİSTESİ'!$B$4:$H$1024,4,0)))</f>
        <v/>
      </c>
      <c r="M32" s="666" t="str">
        <f>IF(ISERROR(VLOOKUP(J32,'KAYIT LİSTESİ'!$B$4:$H$1024,5,0)),"",(VLOOKUP(J32,'KAYIT LİSTESİ'!$B$4:$H$1024,5,0)))</f>
        <v/>
      </c>
      <c r="N32" s="666" t="str">
        <f>IF(ISERROR(VLOOKUP(J32,'KAYIT LİSTESİ'!$B$4:$H$1024,6,0)),"",(VLOOKUP(J32,'KAYIT LİSTESİ'!$B$4:$H$1024,6,0)))</f>
        <v/>
      </c>
      <c r="O32" s="670"/>
      <c r="P32" s="665"/>
      <c r="T32" s="331"/>
      <c r="U32" s="327"/>
    </row>
    <row r="33" spans="1:21" s="19" customFormat="1" ht="52.5" customHeight="1" x14ac:dyDescent="0.2">
      <c r="A33" s="657"/>
      <c r="B33" s="657"/>
      <c r="C33" s="658"/>
      <c r="D33" s="659"/>
      <c r="E33" s="660"/>
      <c r="F33" s="670"/>
      <c r="G33" s="662"/>
      <c r="H33" s="663"/>
      <c r="I33" s="657">
        <v>12</v>
      </c>
      <c r="J33" s="664" t="s">
        <v>600</v>
      </c>
      <c r="K33" s="665" t="str">
        <f>IF(ISERROR(VLOOKUP(J33,'KAYIT LİSTESİ'!$B$4:$H$1024,3,0)),"",(VLOOKUP(J33,'KAYIT LİSTESİ'!$B$4:$H$1024,3,0)))</f>
        <v/>
      </c>
      <c r="L33" s="658" t="str">
        <f>IF(ISERROR(VLOOKUP(J33,'KAYIT LİSTESİ'!$B$4:$H$1024,4,0)),"",(VLOOKUP(J33,'KAYIT LİSTESİ'!$B$4:$H$1024,4,0)))</f>
        <v/>
      </c>
      <c r="M33" s="666" t="str">
        <f>IF(ISERROR(VLOOKUP(J33,'KAYIT LİSTESİ'!$B$4:$H$1024,5,0)),"",(VLOOKUP(J33,'KAYIT LİSTESİ'!$B$4:$H$1024,5,0)))</f>
        <v/>
      </c>
      <c r="N33" s="666" t="str">
        <f>IF(ISERROR(VLOOKUP(J33,'KAYIT LİSTESİ'!$B$4:$H$1024,6,0)),"",(VLOOKUP(J33,'KAYIT LİSTESİ'!$B$4:$H$1024,6,0)))</f>
        <v/>
      </c>
      <c r="O33" s="670"/>
      <c r="P33" s="665"/>
      <c r="T33" s="331"/>
      <c r="U33" s="327"/>
    </row>
    <row r="34" spans="1:21" s="19" customFormat="1" ht="24" hidden="1" customHeight="1" x14ac:dyDescent="0.2">
      <c r="A34" s="23">
        <v>27</v>
      </c>
      <c r="B34" s="23"/>
      <c r="C34" s="26"/>
      <c r="D34" s="357"/>
      <c r="E34" s="358"/>
      <c r="F34" s="182"/>
      <c r="G34" s="360"/>
      <c r="H34" s="22"/>
      <c r="I34" s="350" t="s">
        <v>17</v>
      </c>
      <c r="J34" s="351"/>
      <c r="K34" s="351"/>
      <c r="L34" s="351"/>
      <c r="M34" s="351"/>
      <c r="N34" s="351"/>
      <c r="O34" s="351"/>
      <c r="P34" s="352"/>
      <c r="T34" s="331"/>
      <c r="U34" s="327"/>
    </row>
    <row r="35" spans="1:21" s="19" customFormat="1" ht="24" hidden="1" customHeight="1" x14ac:dyDescent="0.2">
      <c r="A35" s="23">
        <v>28</v>
      </c>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 hidden="1" customHeight="1" x14ac:dyDescent="0.2">
      <c r="A36" s="23">
        <v>29</v>
      </c>
      <c r="B36" s="23"/>
      <c r="C36" s="26"/>
      <c r="D36" s="357"/>
      <c r="E36" s="358"/>
      <c r="F36" s="182"/>
      <c r="G36" s="360"/>
      <c r="H36" s="22"/>
      <c r="I36" s="23">
        <v>1</v>
      </c>
      <c r="J36" s="24" t="s">
        <v>601</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182"/>
      <c r="P36" s="25"/>
      <c r="T36" s="331"/>
      <c r="U36" s="327"/>
    </row>
    <row r="37" spans="1:21" s="19" customFormat="1" ht="24" hidden="1" customHeight="1" x14ac:dyDescent="0.2">
      <c r="A37" s="23">
        <v>30</v>
      </c>
      <c r="B37" s="23"/>
      <c r="C37" s="26"/>
      <c r="D37" s="357"/>
      <c r="E37" s="358"/>
      <c r="F37" s="182"/>
      <c r="G37" s="360"/>
      <c r="H37" s="22"/>
      <c r="I37" s="23">
        <v>2</v>
      </c>
      <c r="J37" s="24" t="s">
        <v>602</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182"/>
      <c r="P37" s="25"/>
      <c r="T37" s="331"/>
      <c r="U37" s="327"/>
    </row>
    <row r="38" spans="1:21" s="19" customFormat="1" ht="24" hidden="1" customHeight="1" x14ac:dyDescent="0.2">
      <c r="A38" s="23">
        <v>31</v>
      </c>
      <c r="B38" s="23"/>
      <c r="C38" s="26"/>
      <c r="D38" s="357"/>
      <c r="E38" s="358"/>
      <c r="F38" s="182"/>
      <c r="G38" s="360"/>
      <c r="H38" s="22"/>
      <c r="I38" s="23">
        <v>3</v>
      </c>
      <c r="J38" s="24" t="s">
        <v>603</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182"/>
      <c r="P38" s="25"/>
      <c r="T38" s="331"/>
      <c r="U38" s="327"/>
    </row>
    <row r="39" spans="1:21" s="19" customFormat="1" ht="24" hidden="1" customHeight="1" x14ac:dyDescent="0.2">
      <c r="A39" s="23">
        <v>32</v>
      </c>
      <c r="B39" s="23"/>
      <c r="C39" s="26"/>
      <c r="D39" s="357"/>
      <c r="E39" s="358"/>
      <c r="F39" s="182"/>
      <c r="G39" s="360"/>
      <c r="H39" s="22"/>
      <c r="I39" s="23">
        <v>4</v>
      </c>
      <c r="J39" s="24" t="s">
        <v>604</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182"/>
      <c r="P39" s="25"/>
      <c r="T39" s="331"/>
      <c r="U39" s="327"/>
    </row>
    <row r="40" spans="1:21" s="19" customFormat="1" ht="24" hidden="1" customHeight="1" x14ac:dyDescent="0.2">
      <c r="A40" s="23">
        <v>33</v>
      </c>
      <c r="B40" s="23"/>
      <c r="C40" s="26"/>
      <c r="D40" s="357"/>
      <c r="E40" s="358"/>
      <c r="F40" s="182"/>
      <c r="G40" s="360"/>
      <c r="H40" s="22"/>
      <c r="I40" s="23">
        <v>5</v>
      </c>
      <c r="J40" s="24" t="s">
        <v>605</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182"/>
      <c r="P40" s="25"/>
      <c r="T40" s="331"/>
      <c r="U40" s="327"/>
    </row>
    <row r="41" spans="1:21" s="19" customFormat="1" ht="24" hidden="1" customHeight="1" x14ac:dyDescent="0.2">
      <c r="A41" s="23">
        <v>34</v>
      </c>
      <c r="B41" s="23"/>
      <c r="C41" s="26"/>
      <c r="D41" s="357"/>
      <c r="E41" s="358"/>
      <c r="F41" s="182"/>
      <c r="G41" s="360"/>
      <c r="H41" s="22"/>
      <c r="I41" s="23">
        <v>6</v>
      </c>
      <c r="J41" s="24" t="s">
        <v>606</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182"/>
      <c r="P41" s="25"/>
      <c r="T41" s="331"/>
      <c r="U41" s="327"/>
    </row>
    <row r="42" spans="1:21" s="19" customFormat="1" ht="24" hidden="1" customHeight="1" x14ac:dyDescent="0.2">
      <c r="A42" s="23">
        <v>35</v>
      </c>
      <c r="B42" s="23"/>
      <c r="C42" s="26"/>
      <c r="D42" s="357"/>
      <c r="E42" s="358"/>
      <c r="F42" s="182"/>
      <c r="G42" s="360"/>
      <c r="H42" s="22"/>
      <c r="I42" s="23">
        <v>7</v>
      </c>
      <c r="J42" s="24" t="s">
        <v>607</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182"/>
      <c r="P42" s="25"/>
      <c r="T42" s="331"/>
      <c r="U42" s="327"/>
    </row>
    <row r="43" spans="1:21" s="19" customFormat="1" ht="24" hidden="1" customHeight="1" x14ac:dyDescent="0.2">
      <c r="A43" s="23">
        <v>36</v>
      </c>
      <c r="B43" s="23"/>
      <c r="C43" s="26"/>
      <c r="D43" s="357"/>
      <c r="E43" s="358"/>
      <c r="F43" s="182"/>
      <c r="G43" s="360"/>
      <c r="H43" s="22"/>
      <c r="I43" s="23">
        <v>8</v>
      </c>
      <c r="J43" s="24" t="s">
        <v>608</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182"/>
      <c r="P43" s="25"/>
      <c r="T43" s="331"/>
      <c r="U43" s="327"/>
    </row>
    <row r="44" spans="1:21" s="19" customFormat="1" ht="24" hidden="1" customHeight="1" x14ac:dyDescent="0.2">
      <c r="A44" s="23">
        <v>37</v>
      </c>
      <c r="B44" s="23"/>
      <c r="C44" s="26"/>
      <c r="D44" s="357"/>
      <c r="E44" s="358"/>
      <c r="F44" s="182"/>
      <c r="G44" s="360"/>
      <c r="H44" s="22"/>
      <c r="I44" s="23">
        <v>9</v>
      </c>
      <c r="J44" s="24" t="s">
        <v>609</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182"/>
      <c r="P44" s="25"/>
      <c r="T44" s="331"/>
      <c r="U44" s="327"/>
    </row>
    <row r="45" spans="1:21" s="19" customFormat="1" ht="24" hidden="1" customHeight="1" x14ac:dyDescent="0.2">
      <c r="A45" s="23">
        <v>38</v>
      </c>
      <c r="B45" s="23"/>
      <c r="C45" s="26"/>
      <c r="D45" s="357"/>
      <c r="E45" s="358"/>
      <c r="F45" s="182"/>
      <c r="G45" s="360"/>
      <c r="H45" s="22"/>
      <c r="I45" s="23">
        <v>10</v>
      </c>
      <c r="J45" s="24" t="s">
        <v>610</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182"/>
      <c r="P45" s="25"/>
      <c r="T45" s="331"/>
      <c r="U45" s="327"/>
    </row>
    <row r="46" spans="1:21" s="19" customFormat="1" ht="24" hidden="1" customHeight="1" x14ac:dyDescent="0.2">
      <c r="A46" s="23">
        <v>39</v>
      </c>
      <c r="B46" s="23"/>
      <c r="C46" s="26"/>
      <c r="D46" s="357"/>
      <c r="E46" s="358"/>
      <c r="F46" s="182"/>
      <c r="G46" s="360"/>
      <c r="H46" s="22"/>
      <c r="I46" s="23">
        <v>11</v>
      </c>
      <c r="J46" s="24" t="s">
        <v>611</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182"/>
      <c r="P46" s="25"/>
      <c r="T46" s="331"/>
      <c r="U46" s="327"/>
    </row>
    <row r="47" spans="1:21" s="19" customFormat="1" ht="24" hidden="1" customHeight="1" x14ac:dyDescent="0.2">
      <c r="A47" s="23">
        <v>40</v>
      </c>
      <c r="B47" s="23"/>
      <c r="C47" s="26"/>
      <c r="D47" s="357"/>
      <c r="E47" s="358"/>
      <c r="F47" s="182"/>
      <c r="G47" s="360"/>
      <c r="H47" s="22"/>
      <c r="I47" s="23">
        <v>12</v>
      </c>
      <c r="J47" s="24" t="s">
        <v>612</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182"/>
      <c r="P47" s="25"/>
      <c r="T47" s="331"/>
      <c r="U47" s="327"/>
    </row>
    <row r="48" spans="1:21" s="19" customFormat="1" ht="24" hidden="1" customHeight="1" x14ac:dyDescent="0.2">
      <c r="A48" s="23">
        <v>41</v>
      </c>
      <c r="B48" s="23"/>
      <c r="C48" s="26"/>
      <c r="D48" s="357"/>
      <c r="E48" s="358"/>
      <c r="F48" s="182"/>
      <c r="G48" s="360"/>
      <c r="H48" s="22"/>
      <c r="I48" s="350" t="s">
        <v>45</v>
      </c>
      <c r="J48" s="351"/>
      <c r="K48" s="351"/>
      <c r="L48" s="351"/>
      <c r="M48" s="351"/>
      <c r="N48" s="351"/>
      <c r="O48" s="351"/>
      <c r="P48" s="352"/>
      <c r="T48" s="331"/>
      <c r="U48" s="327"/>
    </row>
    <row r="49" spans="1:21" s="19" customFormat="1" ht="24" hidden="1" customHeight="1" x14ac:dyDescent="0.2">
      <c r="A49" s="23">
        <v>42</v>
      </c>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4" hidden="1" customHeight="1" x14ac:dyDescent="0.2">
      <c r="A50" s="23">
        <v>43</v>
      </c>
      <c r="B50" s="23"/>
      <c r="C50" s="26"/>
      <c r="D50" s="357"/>
      <c r="E50" s="358"/>
      <c r="F50" s="182"/>
      <c r="G50" s="360"/>
      <c r="H50" s="22"/>
      <c r="I50" s="23">
        <v>1</v>
      </c>
      <c r="J50" s="24" t="s">
        <v>613</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182"/>
      <c r="P50" s="25"/>
      <c r="T50" s="331"/>
      <c r="U50" s="327"/>
    </row>
    <row r="51" spans="1:21" s="19" customFormat="1" ht="24" hidden="1" customHeight="1" x14ac:dyDescent="0.2">
      <c r="A51" s="23">
        <v>44</v>
      </c>
      <c r="B51" s="23"/>
      <c r="C51" s="26"/>
      <c r="D51" s="357"/>
      <c r="E51" s="358"/>
      <c r="F51" s="182"/>
      <c r="G51" s="360"/>
      <c r="H51" s="22"/>
      <c r="I51" s="23">
        <v>2</v>
      </c>
      <c r="J51" s="24" t="s">
        <v>614</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182"/>
      <c r="P51" s="25"/>
      <c r="T51" s="331"/>
      <c r="U51" s="327"/>
    </row>
    <row r="52" spans="1:21" s="19" customFormat="1" ht="24" hidden="1" customHeight="1" x14ac:dyDescent="0.2">
      <c r="A52" s="23">
        <v>45</v>
      </c>
      <c r="B52" s="23"/>
      <c r="C52" s="26"/>
      <c r="D52" s="357"/>
      <c r="E52" s="358"/>
      <c r="F52" s="182"/>
      <c r="G52" s="360"/>
      <c r="H52" s="22"/>
      <c r="I52" s="23">
        <v>3</v>
      </c>
      <c r="J52" s="24" t="s">
        <v>615</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182"/>
      <c r="P52" s="25"/>
      <c r="T52" s="331"/>
      <c r="U52" s="327"/>
    </row>
    <row r="53" spans="1:21" s="19" customFormat="1" ht="24" hidden="1" customHeight="1" x14ac:dyDescent="0.2">
      <c r="A53" s="23">
        <v>46</v>
      </c>
      <c r="B53" s="23"/>
      <c r="C53" s="26"/>
      <c r="D53" s="357"/>
      <c r="E53" s="358"/>
      <c r="F53" s="182"/>
      <c r="G53" s="360"/>
      <c r="H53" s="22"/>
      <c r="I53" s="23">
        <v>4</v>
      </c>
      <c r="J53" s="24" t="s">
        <v>616</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182"/>
      <c r="P53" s="25"/>
      <c r="T53" s="331"/>
      <c r="U53" s="327"/>
    </row>
    <row r="54" spans="1:21" s="19" customFormat="1" ht="24" hidden="1" customHeight="1" x14ac:dyDescent="0.2">
      <c r="A54" s="23">
        <v>47</v>
      </c>
      <c r="B54" s="23"/>
      <c r="C54" s="26"/>
      <c r="D54" s="357"/>
      <c r="E54" s="358"/>
      <c r="F54" s="182"/>
      <c r="G54" s="360"/>
      <c r="H54" s="22"/>
      <c r="I54" s="23">
        <v>5</v>
      </c>
      <c r="J54" s="24" t="s">
        <v>617</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182"/>
      <c r="P54" s="25"/>
      <c r="T54" s="331"/>
      <c r="U54" s="327"/>
    </row>
    <row r="55" spans="1:21" s="19" customFormat="1" ht="24" hidden="1" customHeight="1" x14ac:dyDescent="0.2">
      <c r="A55" s="23">
        <v>48</v>
      </c>
      <c r="B55" s="23"/>
      <c r="C55" s="26"/>
      <c r="D55" s="357"/>
      <c r="E55" s="358"/>
      <c r="F55" s="182"/>
      <c r="G55" s="360"/>
      <c r="H55" s="22"/>
      <c r="I55" s="23">
        <v>6</v>
      </c>
      <c r="J55" s="24" t="s">
        <v>618</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182"/>
      <c r="P55" s="25"/>
      <c r="T55" s="331"/>
      <c r="U55" s="327"/>
    </row>
    <row r="56" spans="1:21" s="19" customFormat="1" ht="24" hidden="1" customHeight="1" x14ac:dyDescent="0.2">
      <c r="A56" s="23">
        <v>49</v>
      </c>
      <c r="B56" s="23"/>
      <c r="C56" s="26"/>
      <c r="D56" s="357"/>
      <c r="E56" s="358"/>
      <c r="F56" s="182"/>
      <c r="G56" s="360"/>
      <c r="H56" s="22"/>
      <c r="I56" s="23">
        <v>7</v>
      </c>
      <c r="J56" s="24" t="s">
        <v>619</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182"/>
      <c r="P56" s="25"/>
      <c r="T56" s="331"/>
      <c r="U56" s="327"/>
    </row>
    <row r="57" spans="1:21" s="19" customFormat="1" ht="24" hidden="1" customHeight="1" x14ac:dyDescent="0.2">
      <c r="A57" s="23">
        <v>50</v>
      </c>
      <c r="B57" s="23"/>
      <c r="C57" s="26"/>
      <c r="D57" s="357"/>
      <c r="E57" s="358"/>
      <c r="F57" s="182"/>
      <c r="G57" s="360"/>
      <c r="H57" s="22"/>
      <c r="I57" s="23">
        <v>8</v>
      </c>
      <c r="J57" s="24" t="s">
        <v>620</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182"/>
      <c r="P57" s="25"/>
      <c r="T57" s="331"/>
      <c r="U57" s="327"/>
    </row>
    <row r="58" spans="1:21" s="19" customFormat="1" ht="24" hidden="1" customHeight="1" x14ac:dyDescent="0.2">
      <c r="A58" s="23">
        <v>51</v>
      </c>
      <c r="B58" s="23"/>
      <c r="C58" s="26"/>
      <c r="D58" s="357"/>
      <c r="E58" s="358"/>
      <c r="F58" s="182"/>
      <c r="G58" s="360"/>
      <c r="H58" s="22"/>
      <c r="I58" s="23">
        <v>9</v>
      </c>
      <c r="J58" s="24" t="s">
        <v>621</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182"/>
      <c r="P58" s="25"/>
      <c r="T58" s="331"/>
      <c r="U58" s="327"/>
    </row>
    <row r="59" spans="1:21" s="19" customFormat="1" ht="24" hidden="1" customHeight="1" x14ac:dyDescent="0.2">
      <c r="A59" s="23">
        <v>52</v>
      </c>
      <c r="B59" s="23"/>
      <c r="C59" s="26"/>
      <c r="D59" s="357"/>
      <c r="E59" s="358"/>
      <c r="F59" s="182"/>
      <c r="G59" s="360"/>
      <c r="H59" s="22"/>
      <c r="I59" s="23">
        <v>10</v>
      </c>
      <c r="J59" s="24" t="s">
        <v>622</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182"/>
      <c r="P59" s="25"/>
      <c r="T59" s="331"/>
      <c r="U59" s="327"/>
    </row>
    <row r="60" spans="1:21" s="19" customFormat="1" ht="24" hidden="1" customHeight="1" x14ac:dyDescent="0.2">
      <c r="A60" s="23">
        <v>53</v>
      </c>
      <c r="B60" s="23"/>
      <c r="C60" s="26"/>
      <c r="D60" s="357"/>
      <c r="E60" s="358"/>
      <c r="F60" s="182"/>
      <c r="G60" s="360"/>
      <c r="H60" s="22"/>
      <c r="I60" s="23">
        <v>11</v>
      </c>
      <c r="J60" s="24" t="s">
        <v>623</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182"/>
      <c r="P60" s="25"/>
      <c r="T60" s="331"/>
      <c r="U60" s="327"/>
    </row>
    <row r="61" spans="1:21" s="19" customFormat="1" ht="24" hidden="1" customHeight="1" x14ac:dyDescent="0.2">
      <c r="A61" s="23">
        <v>54</v>
      </c>
      <c r="B61" s="23"/>
      <c r="C61" s="26"/>
      <c r="D61" s="357"/>
      <c r="E61" s="358"/>
      <c r="F61" s="182"/>
      <c r="G61" s="360"/>
      <c r="H61" s="22"/>
      <c r="I61" s="23">
        <v>12</v>
      </c>
      <c r="J61" s="24" t="s">
        <v>624</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182"/>
      <c r="P61" s="25"/>
      <c r="T61" s="331"/>
      <c r="U61" s="327"/>
    </row>
    <row r="62" spans="1:21" ht="24" customHeight="1" x14ac:dyDescent="0.2">
      <c r="A62" s="37"/>
      <c r="B62" s="37"/>
      <c r="C62" s="38"/>
      <c r="D62" s="59"/>
      <c r="E62" s="39"/>
      <c r="F62" s="187"/>
      <c r="G62" s="41"/>
      <c r="I62" s="42"/>
      <c r="J62" s="43"/>
      <c r="K62" s="44"/>
      <c r="L62" s="45"/>
      <c r="M62" s="55"/>
      <c r="N62" s="55"/>
      <c r="O62" s="183"/>
      <c r="P62" s="44"/>
    </row>
    <row r="63" spans="1:21" ht="24" customHeight="1" x14ac:dyDescent="0.25">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1:P1"/>
    <mergeCell ref="A2:P2"/>
    <mergeCell ref="A3:C3"/>
    <mergeCell ref="D3:E3"/>
    <mergeCell ref="F3:G3"/>
    <mergeCell ref="G6:G7"/>
    <mergeCell ref="N3:P3"/>
    <mergeCell ref="B6:B7"/>
    <mergeCell ref="A4:C4"/>
    <mergeCell ref="D4:E4"/>
    <mergeCell ref="N4:P4"/>
    <mergeCell ref="N5:P5"/>
    <mergeCell ref="A6:A7"/>
    <mergeCell ref="C6:C7"/>
    <mergeCell ref="D6:D7"/>
    <mergeCell ref="I3:M3"/>
    <mergeCell ref="E6:E7"/>
    <mergeCell ref="F6:F7"/>
  </mergeCells>
  <conditionalFormatting sqref="N1:N1048576">
    <cfRule type="containsText" dxfId="11" priority="5" stopIfTrue="1" operator="containsText" text="FERDİ">
      <formula>NOT(ISERROR(SEARCH("FERDİ",N1)))</formula>
    </cfRule>
  </conditionalFormatting>
  <conditionalFormatting sqref="E1:E1048576">
    <cfRule type="containsText" dxfId="10" priority="4" stopIfTrue="1" operator="containsText" text="FERDİ">
      <formula>NOT(ISERROR(SEARCH("FERDİ",E1)))</formula>
    </cfRule>
  </conditionalFormatting>
  <conditionalFormatting sqref="N3">
    <cfRule type="containsText" dxfId="9" priority="3" stopIfTrue="1" operator="containsText" text="FERDİ">
      <formula>NOT(ISERROR(SEARCH("FERDİ",N3)))</formula>
    </cfRule>
  </conditionalFormatting>
  <conditionalFormatting sqref="N4">
    <cfRule type="containsText" dxfId="8" priority="2" stopIfTrue="1" operator="containsText" text="FERDİ">
      <formula>NOT(ISERROR(SEARCH("FERDİ",N4)))</formula>
    </cfRule>
  </conditionalFormatting>
  <conditionalFormatting sqref="N4">
    <cfRule type="containsText" dxfId="7"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rgb="FF00B050"/>
    <pageSetUpPr fitToPage="1"/>
  </sheetPr>
  <dimension ref="A1:BA100"/>
  <sheetViews>
    <sheetView view="pageBreakPreview" topLeftCell="A7" zoomScale="40" zoomScaleNormal="50" zoomScaleSheetLayoutView="40" workbookViewId="0">
      <selection activeCell="C23" sqref="C23"/>
    </sheetView>
  </sheetViews>
  <sheetFormatPr defaultRowHeight="20.25" x14ac:dyDescent="0.2"/>
  <cols>
    <col min="1" max="1" width="8.42578125" style="29" customWidth="1"/>
    <col min="2" max="2" width="15.85546875" style="29" hidden="1" customWidth="1"/>
    <col min="3" max="3" width="9.5703125" style="29" customWidth="1"/>
    <col min="4" max="4" width="27.7109375" style="63" customWidth="1"/>
    <col min="5" max="5" width="25.5703125" style="29" customWidth="1"/>
    <col min="6" max="6" width="41.5703125" style="29" customWidth="1"/>
    <col min="7" max="40" width="9.42578125" style="61" customWidth="1"/>
    <col min="41" max="44" width="9.42578125" style="61" hidden="1" customWidth="1"/>
    <col min="45" max="45" width="12.7109375" style="64" customWidth="1"/>
    <col min="46" max="46" width="12.7109375" style="65" customWidth="1"/>
    <col min="47" max="47" width="12.7109375" style="29" customWidth="1"/>
    <col min="48" max="51" width="9.140625" style="61"/>
    <col min="52" max="52" width="8.42578125" style="335" bestFit="1" customWidth="1"/>
    <col min="53" max="53" width="7.7109375" style="333" bestFit="1" customWidth="1"/>
    <col min="54" max="16384" width="9.140625" style="61"/>
  </cols>
  <sheetData>
    <row r="1" spans="1:53" s="10" customFormat="1" ht="69.75" customHeight="1" x14ac:dyDescent="0.2">
      <c r="A1" s="531"/>
      <c r="B1" s="531"/>
      <c r="C1" s="531"/>
      <c r="D1" s="531"/>
      <c r="E1" s="531"/>
      <c r="F1" s="1111" t="str">
        <f>'YARIŞMA BİLGİLERİ'!A2</f>
        <v>Atletizm Federasyonu                                                                                                                                                                                                                                                               İzmir Atletizm İl Temsilciliği</v>
      </c>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531"/>
      <c r="AM1" s="531"/>
      <c r="AN1" s="531"/>
      <c r="AO1" s="531"/>
      <c r="AP1" s="531"/>
      <c r="AQ1" s="531"/>
      <c r="AR1" s="531"/>
      <c r="AS1" s="531"/>
      <c r="AT1" s="531"/>
      <c r="AU1" s="531"/>
      <c r="AZ1" s="335"/>
      <c r="BA1" s="333"/>
    </row>
    <row r="2" spans="1:53" s="10" customFormat="1" ht="36.75" customHeight="1" x14ac:dyDescent="0.2">
      <c r="A2" s="978" t="str">
        <f>'YARIŞMA BİLGİLERİ'!F19</f>
        <v>Kulüpler Arası Atletizm Süper lig 1. Kademe Yarışmaları</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Z2" s="335"/>
      <c r="BA2" s="333"/>
    </row>
    <row r="3" spans="1:53" s="73" customFormat="1" ht="34.5" customHeight="1" x14ac:dyDescent="0.2">
      <c r="A3" s="1104" t="s">
        <v>115</v>
      </c>
      <c r="B3" s="1104"/>
      <c r="C3" s="1104"/>
      <c r="D3" s="1104"/>
      <c r="E3" s="1114" t="str">
        <f>'YARIŞMA PROGRAMI'!B23</f>
        <v>Sırıkla Atlama</v>
      </c>
      <c r="F3" s="1114"/>
      <c r="G3" s="683"/>
      <c r="H3" s="683"/>
      <c r="I3" s="683"/>
      <c r="J3" s="683"/>
      <c r="K3" s="683"/>
      <c r="L3" s="1115"/>
      <c r="M3" s="683"/>
      <c r="N3" s="1104"/>
      <c r="O3" s="1104"/>
      <c r="P3" s="1116"/>
      <c r="Q3" s="683"/>
      <c r="R3" s="683"/>
      <c r="S3" s="683"/>
      <c r="T3" s="684"/>
      <c r="U3" s="1104"/>
      <c r="V3" s="1104"/>
      <c r="W3" s="1104"/>
      <c r="X3" s="1104"/>
      <c r="Y3" s="1104"/>
      <c r="Z3" s="1104"/>
      <c r="AA3" s="685"/>
      <c r="AB3" s="686"/>
      <c r="AC3" s="686"/>
      <c r="AD3" s="686"/>
      <c r="AE3" s="686"/>
      <c r="AF3" s="686"/>
      <c r="AG3" s="686"/>
      <c r="AH3" s="1105" t="s">
        <v>661</v>
      </c>
      <c r="AI3" s="1105"/>
      <c r="AJ3" s="1105"/>
      <c r="AK3" s="1107" t="str">
        <f>VLOOKUP(E3,Rekorlar!A2:G51,7,0)</f>
        <v>Ruhan IŞIM 5.70</v>
      </c>
      <c r="AL3" s="1107"/>
      <c r="AM3" s="1107"/>
      <c r="AN3" s="1107"/>
      <c r="AO3" s="1107"/>
      <c r="AP3" s="1107"/>
      <c r="AQ3" s="1107"/>
      <c r="AR3" s="1107"/>
      <c r="AS3" s="1107"/>
      <c r="AT3" s="1107"/>
      <c r="AU3" s="1107"/>
      <c r="AZ3" s="335"/>
      <c r="BA3" s="333"/>
    </row>
    <row r="4" spans="1:53" s="73" customFormat="1" ht="23.25" customHeight="1" x14ac:dyDescent="0.2">
      <c r="A4" s="1112" t="s">
        <v>117</v>
      </c>
      <c r="B4" s="1112"/>
      <c r="C4" s="1112"/>
      <c r="D4" s="1112"/>
      <c r="E4" s="1113" t="str">
        <f>'YARIŞMA BİLGİLERİ'!F21</f>
        <v>Erkekler</v>
      </c>
      <c r="F4" s="1113"/>
      <c r="G4" s="687"/>
      <c r="H4" s="687"/>
      <c r="I4" s="687"/>
      <c r="J4" s="687"/>
      <c r="K4" s="687"/>
      <c r="L4" s="687"/>
      <c r="M4" s="687"/>
      <c r="N4" s="687"/>
      <c r="O4" s="687"/>
      <c r="P4" s="687"/>
      <c r="Q4" s="687"/>
      <c r="R4" s="687"/>
      <c r="S4" s="687"/>
      <c r="T4" s="687"/>
      <c r="U4" s="1112"/>
      <c r="V4" s="1112"/>
      <c r="W4" s="1112"/>
      <c r="X4" s="1112"/>
      <c r="Y4" s="1112"/>
      <c r="Z4" s="1112"/>
      <c r="AA4" s="688"/>
      <c r="AB4" s="689"/>
      <c r="AC4" s="689"/>
      <c r="AD4" s="689"/>
      <c r="AE4" s="689"/>
      <c r="AF4" s="689"/>
      <c r="AG4" s="689"/>
      <c r="AH4" s="1105" t="s">
        <v>113</v>
      </c>
      <c r="AI4" s="1105"/>
      <c r="AJ4" s="1105"/>
      <c r="AK4" s="1106" t="str">
        <f>VLOOKUP(E3,'YARIŞMA PROGRAMI'!B7:C29,2,0)</f>
        <v>04 Haziran 2014 16.30</v>
      </c>
      <c r="AL4" s="1106"/>
      <c r="AM4" s="1106"/>
      <c r="AN4" s="1106"/>
      <c r="AO4" s="1106"/>
      <c r="AP4" s="1106"/>
      <c r="AQ4" s="1106"/>
      <c r="AR4" s="1106"/>
      <c r="AS4" s="1106"/>
      <c r="AT4" s="1106"/>
      <c r="AU4" s="1106"/>
      <c r="AZ4" s="335"/>
      <c r="BA4" s="333"/>
    </row>
    <row r="5" spans="1:53" s="10" customFormat="1" ht="30" customHeight="1" x14ac:dyDescent="0.2">
      <c r="A5" s="66"/>
      <c r="B5" s="66"/>
      <c r="C5" s="66"/>
      <c r="D5" s="67"/>
      <c r="E5" s="68"/>
      <c r="F5" s="69"/>
      <c r="G5" s="70"/>
      <c r="H5" s="70"/>
      <c r="I5" s="66"/>
      <c r="J5" s="66"/>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992">
        <f ca="1">NOW()</f>
        <v>41878.554401851849</v>
      </c>
      <c r="AT5" s="992"/>
      <c r="AU5" s="992"/>
      <c r="AZ5" s="335"/>
      <c r="BA5" s="333"/>
    </row>
    <row r="6" spans="1:53" ht="36" customHeight="1" x14ac:dyDescent="0.2">
      <c r="A6" s="908" t="s">
        <v>6</v>
      </c>
      <c r="B6" s="914"/>
      <c r="C6" s="908" t="s">
        <v>99</v>
      </c>
      <c r="D6" s="908" t="s">
        <v>20</v>
      </c>
      <c r="E6" s="908" t="s">
        <v>7</v>
      </c>
      <c r="F6" s="1098" t="s">
        <v>939</v>
      </c>
      <c r="G6" s="1101" t="s">
        <v>21</v>
      </c>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c r="AL6" s="1101"/>
      <c r="AM6" s="1101"/>
      <c r="AN6" s="1101"/>
      <c r="AO6" s="1101"/>
      <c r="AP6" s="1101"/>
      <c r="AQ6" s="1101"/>
      <c r="AR6" s="1101"/>
      <c r="AS6" s="1102" t="s">
        <v>8</v>
      </c>
      <c r="AT6" s="1103" t="s">
        <v>165</v>
      </c>
      <c r="AU6" s="1100" t="s">
        <v>9</v>
      </c>
    </row>
    <row r="7" spans="1:53" ht="54.75" customHeight="1" x14ac:dyDescent="0.2">
      <c r="A7" s="909"/>
      <c r="B7" s="914"/>
      <c r="C7" s="909"/>
      <c r="D7" s="909"/>
      <c r="E7" s="909"/>
      <c r="F7" s="1098"/>
      <c r="G7" s="529">
        <v>300</v>
      </c>
      <c r="H7" s="529">
        <v>320</v>
      </c>
      <c r="I7" s="529">
        <v>340</v>
      </c>
      <c r="J7" s="529">
        <v>360</v>
      </c>
      <c r="K7" s="529">
        <v>380</v>
      </c>
      <c r="L7" s="529">
        <v>390</v>
      </c>
      <c r="M7" s="529">
        <v>400</v>
      </c>
      <c r="N7" s="529">
        <v>410</v>
      </c>
      <c r="O7" s="529">
        <v>420</v>
      </c>
      <c r="P7" s="529">
        <v>430</v>
      </c>
      <c r="Q7" s="529">
        <v>440</v>
      </c>
      <c r="R7" s="529">
        <v>445</v>
      </c>
      <c r="S7" s="529">
        <v>450</v>
      </c>
      <c r="T7" s="529">
        <v>455</v>
      </c>
      <c r="U7" s="529">
        <v>460</v>
      </c>
      <c r="V7" s="529">
        <v>465</v>
      </c>
      <c r="W7" s="529">
        <v>470</v>
      </c>
      <c r="X7" s="529">
        <v>475</v>
      </c>
      <c r="Y7" s="529">
        <v>480</v>
      </c>
      <c r="Z7" s="529">
        <v>485</v>
      </c>
      <c r="AA7" s="529">
        <v>490</v>
      </c>
      <c r="AB7" s="529">
        <v>495</v>
      </c>
      <c r="AC7" s="529">
        <v>500</v>
      </c>
      <c r="AD7" s="529">
        <v>505</v>
      </c>
      <c r="AE7" s="529">
        <v>510</v>
      </c>
      <c r="AF7" s="529">
        <v>515</v>
      </c>
      <c r="AG7" s="529">
        <v>520</v>
      </c>
      <c r="AH7" s="529">
        <v>525</v>
      </c>
      <c r="AI7" s="529">
        <v>530</v>
      </c>
      <c r="AJ7" s="529">
        <v>535</v>
      </c>
      <c r="AK7" s="529">
        <v>540</v>
      </c>
      <c r="AL7" s="529">
        <v>545</v>
      </c>
      <c r="AM7" s="529">
        <v>550</v>
      </c>
      <c r="AN7" s="529">
        <v>555</v>
      </c>
      <c r="AO7" s="529">
        <v>560</v>
      </c>
      <c r="AP7" s="529">
        <v>565</v>
      </c>
      <c r="AQ7" s="529">
        <v>570</v>
      </c>
      <c r="AR7" s="529">
        <v>575</v>
      </c>
      <c r="AS7" s="1102"/>
      <c r="AT7" s="1103"/>
      <c r="AU7" s="1100"/>
    </row>
    <row r="8" spans="1:53" s="699" customFormat="1" ht="114.75" customHeight="1" x14ac:dyDescent="0.2">
      <c r="A8" s="549">
        <v>1</v>
      </c>
      <c r="B8" s="550" t="s">
        <v>514</v>
      </c>
      <c r="C8" s="844">
        <f>IF(ISERROR(VLOOKUP(B8,'KAYIT LİSTESİ'!$B$4:$H$1024,3,0)),"",(VLOOKUP(B8,'KAYIT LİSTESİ'!$B$4:$H$1024,3,0)))</f>
        <v>389</v>
      </c>
      <c r="D8" s="845">
        <f>IF(ISERROR(VLOOKUP(B8,'KAYIT LİSTESİ'!$B$4:$H$1024,4,0)),"",(VLOOKUP(B8,'KAYIT LİSTESİ'!$B$4:$H$1024,4,0)))</f>
        <v>34391</v>
      </c>
      <c r="E8" s="846" t="str">
        <f>IF(ISERROR(VLOOKUP(B8,'KAYIT LİSTESİ'!$B$4:$H$1024,5,0)),"",(VLOOKUP(B8,'KAYIT LİSTESİ'!$B$4:$H$1024,5,0)))</f>
        <v>ÜMİT SUNGUR</v>
      </c>
      <c r="F8" s="846" t="str">
        <f>IF(ISERROR(VLOOKUP(B8,'KAYIT LİSTESİ'!$B$4:$H$1024,6,0)),"",(VLOOKUP(B8,'KAYIT LİSTESİ'!$B$4:$H$1024,6,0)))</f>
        <v>İSTANBUL-ENKA SPOR KULÜBÜ</v>
      </c>
      <c r="G8" s="212" t="s">
        <v>1078</v>
      </c>
      <c r="H8" s="213" t="s">
        <v>1078</v>
      </c>
      <c r="I8" s="212" t="s">
        <v>1078</v>
      </c>
      <c r="J8" s="213" t="s">
        <v>1078</v>
      </c>
      <c r="K8" s="212" t="s">
        <v>1078</v>
      </c>
      <c r="L8" s="213" t="s">
        <v>1078</v>
      </c>
      <c r="M8" s="212" t="s">
        <v>1078</v>
      </c>
      <c r="N8" s="213" t="s">
        <v>1078</v>
      </c>
      <c r="O8" s="212" t="s">
        <v>1078</v>
      </c>
      <c r="P8" s="213" t="s">
        <v>1078</v>
      </c>
      <c r="Q8" s="212" t="s">
        <v>1228</v>
      </c>
      <c r="R8" s="213" t="s">
        <v>1078</v>
      </c>
      <c r="S8" s="212" t="s">
        <v>1078</v>
      </c>
      <c r="T8" s="213" t="s">
        <v>1078</v>
      </c>
      <c r="U8" s="212" t="s">
        <v>1229</v>
      </c>
      <c r="V8" s="213" t="s">
        <v>1078</v>
      </c>
      <c r="W8" s="212" t="s">
        <v>1228</v>
      </c>
      <c r="X8" s="213" t="s">
        <v>1078</v>
      </c>
      <c r="Y8" s="212" t="s">
        <v>1078</v>
      </c>
      <c r="Z8" s="213" t="s">
        <v>1078</v>
      </c>
      <c r="AA8" s="212" t="s">
        <v>1078</v>
      </c>
      <c r="AB8" s="213" t="s">
        <v>1078</v>
      </c>
      <c r="AC8" s="212" t="s">
        <v>1230</v>
      </c>
      <c r="AD8" s="213"/>
      <c r="AE8" s="212"/>
      <c r="AF8" s="213"/>
      <c r="AG8" s="212"/>
      <c r="AH8" s="213"/>
      <c r="AI8" s="212"/>
      <c r="AJ8" s="213"/>
      <c r="AK8" s="212"/>
      <c r="AL8" s="213"/>
      <c r="AM8" s="212"/>
      <c r="AN8" s="213"/>
      <c r="AO8" s="212"/>
      <c r="AP8" s="213"/>
      <c r="AQ8" s="212"/>
      <c r="AR8" s="213"/>
      <c r="AS8" s="821">
        <v>470</v>
      </c>
      <c r="AT8" s="554">
        <v>8</v>
      </c>
      <c r="AU8" s="555"/>
      <c r="AZ8" s="335"/>
      <c r="BA8" s="333"/>
    </row>
    <row r="9" spans="1:53" s="699" customFormat="1" ht="114.75" customHeight="1" x14ac:dyDescent="0.2">
      <c r="A9" s="549">
        <v>2</v>
      </c>
      <c r="B9" s="550" t="s">
        <v>513</v>
      </c>
      <c r="C9" s="551">
        <f>IF(ISERROR(VLOOKUP(B9,'KAYIT LİSTESİ'!$B$4:$H$1024,3,0)),"",(VLOOKUP(B9,'KAYIT LİSTESİ'!$B$4:$H$1024,3,0)))</f>
        <v>408</v>
      </c>
      <c r="D9" s="552">
        <f>IF(ISERROR(VLOOKUP(B9,'KAYIT LİSTESİ'!$B$4:$H$1024,4,0)),"",(VLOOKUP(B9,'KAYIT LİSTESİ'!$B$4:$H$1024,4,0)))</f>
        <v>35432</v>
      </c>
      <c r="E9" s="553" t="str">
        <f>IF(ISERROR(VLOOKUP(B9,'KAYIT LİSTESİ'!$B$4:$H$1024,5,0)),"",(VLOOKUP(B9,'KAYIT LİSTESİ'!$B$4:$H$1024,5,0)))</f>
        <v>MUSTAFA TİLKİ</v>
      </c>
      <c r="F9" s="553" t="str">
        <f>IF(ISERROR(VLOOKUP(B9,'KAYIT LİSTESİ'!$B$4:$H$1024,6,0)),"",(VLOOKUP(B9,'KAYIT LİSTESİ'!$B$4:$H$1024,6,0)))</f>
        <v>İSTANBUL-FENERBAHÇE</v>
      </c>
      <c r="G9" s="212" t="s">
        <v>1078</v>
      </c>
      <c r="H9" s="213" t="s">
        <v>1078</v>
      </c>
      <c r="I9" s="212" t="s">
        <v>1078</v>
      </c>
      <c r="J9" s="213" t="s">
        <v>1078</v>
      </c>
      <c r="K9" s="212"/>
      <c r="L9" s="213" t="s">
        <v>1078</v>
      </c>
      <c r="M9" s="212" t="s">
        <v>1228</v>
      </c>
      <c r="N9" s="213" t="s">
        <v>1078</v>
      </c>
      <c r="O9" s="212" t="s">
        <v>1228</v>
      </c>
      <c r="P9" s="213" t="s">
        <v>1078</v>
      </c>
      <c r="Q9" s="212" t="s">
        <v>1228</v>
      </c>
      <c r="R9" s="213" t="s">
        <v>1078</v>
      </c>
      <c r="S9" s="212" t="s">
        <v>1228</v>
      </c>
      <c r="T9" s="213" t="s">
        <v>1078</v>
      </c>
      <c r="U9" s="212" t="s">
        <v>1229</v>
      </c>
      <c r="V9" s="213" t="s">
        <v>1078</v>
      </c>
      <c r="W9" s="212" t="s">
        <v>1233</v>
      </c>
      <c r="X9" s="213" t="s">
        <v>1317</v>
      </c>
      <c r="Y9" s="212"/>
      <c r="Z9" s="213"/>
      <c r="AA9" s="212"/>
      <c r="AB9" s="213"/>
      <c r="AC9" s="212"/>
      <c r="AD9" s="213"/>
      <c r="AE9" s="212"/>
      <c r="AF9" s="213"/>
      <c r="AG9" s="212"/>
      <c r="AH9" s="213"/>
      <c r="AI9" s="212"/>
      <c r="AJ9" s="213"/>
      <c r="AK9" s="212"/>
      <c r="AL9" s="213"/>
      <c r="AM9" s="212"/>
      <c r="AN9" s="213"/>
      <c r="AO9" s="212"/>
      <c r="AP9" s="213"/>
      <c r="AQ9" s="212"/>
      <c r="AR9" s="213"/>
      <c r="AS9" s="821">
        <v>460</v>
      </c>
      <c r="AT9" s="554">
        <v>7</v>
      </c>
      <c r="AU9" s="555"/>
      <c r="AZ9" s="335"/>
      <c r="BA9" s="333"/>
    </row>
    <row r="10" spans="1:53" s="699" customFormat="1" ht="114.75" customHeight="1" x14ac:dyDescent="0.2">
      <c r="A10" s="549">
        <v>3</v>
      </c>
      <c r="B10" s="550" t="s">
        <v>512</v>
      </c>
      <c r="C10" s="551">
        <f>IF(ISERROR(VLOOKUP(B10,'KAYIT LİSTESİ'!$B$4:$H$1024,3,0)),"",(VLOOKUP(B10,'KAYIT LİSTESİ'!$B$4:$H$1024,3,0)))</f>
        <v>432</v>
      </c>
      <c r="D10" s="552">
        <f>IF(ISERROR(VLOOKUP(B10,'KAYIT LİSTESİ'!$B$4:$H$1024,4,0)),"",(VLOOKUP(B10,'KAYIT LİSTESİ'!$B$4:$H$1024,4,0)))</f>
        <v>33726</v>
      </c>
      <c r="E10" s="553" t="str">
        <f>IF(ISERROR(VLOOKUP(B10,'KAYIT LİSTESİ'!$B$4:$H$1024,5,0)),"",(VLOOKUP(B10,'KAYIT LİSTESİ'!$B$4:$H$1024,5,0)))</f>
        <v>HUSEYİN ORUÇSUZ</v>
      </c>
      <c r="F10" s="553" t="str">
        <f>IF(ISERROR(VLOOKUP(B10,'KAYIT LİSTESİ'!$B$4:$H$1024,6,0)),"",(VLOOKUP(B10,'KAYIT LİSTESİ'!$B$4:$H$1024,6,0)))</f>
        <v>İSTANBUL-GALATASARAY</v>
      </c>
      <c r="G10" s="212" t="s">
        <v>1078</v>
      </c>
      <c r="H10" s="213" t="s">
        <v>1078</v>
      </c>
      <c r="I10" s="212" t="s">
        <v>1078</v>
      </c>
      <c r="J10" s="213" t="s">
        <v>1078</v>
      </c>
      <c r="K10" s="212" t="s">
        <v>1078</v>
      </c>
      <c r="L10" s="213" t="s">
        <v>1078</v>
      </c>
      <c r="M10" s="212" t="s">
        <v>1078</v>
      </c>
      <c r="N10" s="213" t="s">
        <v>1078</v>
      </c>
      <c r="O10" s="212" t="s">
        <v>1228</v>
      </c>
      <c r="P10" s="213" t="s">
        <v>1078</v>
      </c>
      <c r="Q10" s="212" t="s">
        <v>1229</v>
      </c>
      <c r="R10" s="213" t="s">
        <v>1078</v>
      </c>
      <c r="S10" s="212" t="s">
        <v>1228</v>
      </c>
      <c r="T10" s="213" t="s">
        <v>1078</v>
      </c>
      <c r="U10" s="212" t="s">
        <v>1230</v>
      </c>
      <c r="V10" s="213"/>
      <c r="W10" s="212"/>
      <c r="X10" s="213"/>
      <c r="Y10" s="212"/>
      <c r="Z10" s="213"/>
      <c r="AA10" s="212"/>
      <c r="AB10" s="213"/>
      <c r="AC10" s="212"/>
      <c r="AD10" s="213"/>
      <c r="AE10" s="212"/>
      <c r="AF10" s="213"/>
      <c r="AG10" s="212"/>
      <c r="AH10" s="213"/>
      <c r="AI10" s="212"/>
      <c r="AJ10" s="213"/>
      <c r="AK10" s="212"/>
      <c r="AL10" s="213"/>
      <c r="AM10" s="212"/>
      <c r="AN10" s="213"/>
      <c r="AO10" s="212"/>
      <c r="AP10" s="213"/>
      <c r="AQ10" s="212"/>
      <c r="AR10" s="213"/>
      <c r="AS10" s="821">
        <v>450</v>
      </c>
      <c r="AT10" s="554">
        <v>6</v>
      </c>
      <c r="AU10" s="555"/>
      <c r="AZ10" s="335"/>
      <c r="BA10" s="333"/>
    </row>
    <row r="11" spans="1:53" s="699" customFormat="1" ht="114.75" customHeight="1" x14ac:dyDescent="0.2">
      <c r="A11" s="549">
        <v>4</v>
      </c>
      <c r="B11" s="550" t="s">
        <v>507</v>
      </c>
      <c r="C11" s="551">
        <f>IF(ISERROR(VLOOKUP(B11,'KAYIT LİSTESİ'!$B$4:$H$1024,3,0)),"",(VLOOKUP(B11,'KAYIT LİSTESİ'!$B$4:$H$1024,3,0)))</f>
        <v>478</v>
      </c>
      <c r="D11" s="552">
        <f>IF(ISERROR(VLOOKUP(B11,'KAYIT LİSTESİ'!$B$4:$H$1024,4,0)),"",(VLOOKUP(B11,'KAYIT LİSTESİ'!$B$4:$H$1024,4,0)))</f>
        <v>34758</v>
      </c>
      <c r="E11" s="553" t="str">
        <f>IF(ISERROR(VLOOKUP(B11,'KAYIT LİSTESİ'!$B$4:$H$1024,5,0)),"",(VLOOKUP(B11,'KAYIT LİSTESİ'!$B$4:$H$1024,5,0)))</f>
        <v>YUSUF KARAPINAR</v>
      </c>
      <c r="F11" s="553" t="str">
        <f>IF(ISERROR(VLOOKUP(B11,'KAYIT LİSTESİ'!$B$4:$H$1024,6,0)),"",(VLOOKUP(B11,'KAYIT LİSTESİ'!$B$4:$H$1024,6,0)))</f>
        <v>MERSİN-MESKİSPOR</v>
      </c>
      <c r="G11" s="212" t="s">
        <v>1078</v>
      </c>
      <c r="H11" s="213" t="s">
        <v>1078</v>
      </c>
      <c r="I11" s="212" t="s">
        <v>1078</v>
      </c>
      <c r="J11" s="213" t="s">
        <v>1078</v>
      </c>
      <c r="K11" s="212" t="s">
        <v>1078</v>
      </c>
      <c r="L11" s="213" t="s">
        <v>1078</v>
      </c>
      <c r="M11" s="212" t="s">
        <v>1229</v>
      </c>
      <c r="N11" s="213" t="s">
        <v>1078</v>
      </c>
      <c r="O11" s="212" t="s">
        <v>1228</v>
      </c>
      <c r="P11" s="213" t="s">
        <v>1230</v>
      </c>
      <c r="Q11" s="212"/>
      <c r="R11" s="213"/>
      <c r="S11" s="212"/>
      <c r="T11" s="213"/>
      <c r="U11" s="212"/>
      <c r="V11" s="213"/>
      <c r="W11" s="212"/>
      <c r="X11" s="213"/>
      <c r="Y11" s="212"/>
      <c r="Z11" s="213"/>
      <c r="AA11" s="212"/>
      <c r="AB11" s="213"/>
      <c r="AC11" s="212"/>
      <c r="AD11" s="213"/>
      <c r="AE11" s="212"/>
      <c r="AF11" s="213"/>
      <c r="AG11" s="212"/>
      <c r="AH11" s="213"/>
      <c r="AI11" s="212"/>
      <c r="AJ11" s="213"/>
      <c r="AK11" s="212"/>
      <c r="AL11" s="213"/>
      <c r="AM11" s="212"/>
      <c r="AN11" s="213"/>
      <c r="AO11" s="212"/>
      <c r="AP11" s="213"/>
      <c r="AQ11" s="212"/>
      <c r="AR11" s="213"/>
      <c r="AS11" s="821">
        <v>420</v>
      </c>
      <c r="AT11" s="554">
        <v>5</v>
      </c>
      <c r="AU11" s="555"/>
      <c r="AZ11" s="335"/>
      <c r="BA11" s="333"/>
    </row>
    <row r="12" spans="1:53" s="699" customFormat="1" ht="114.75" customHeight="1" x14ac:dyDescent="0.2">
      <c r="A12" s="549">
        <v>5</v>
      </c>
      <c r="B12" s="550" t="s">
        <v>511</v>
      </c>
      <c r="C12" s="551">
        <f>IF(ISERROR(VLOOKUP(B12,'KAYIT LİSTESİ'!$B$4:$H$1024,3,0)),"",(VLOOKUP(B12,'KAYIT LİSTESİ'!$B$4:$H$1024,3,0)))</f>
        <v>459</v>
      </c>
      <c r="D12" s="552">
        <f>IF(ISERROR(VLOOKUP(B12,'KAYIT LİSTESİ'!$B$4:$H$1024,4,0)),"",(VLOOKUP(B12,'KAYIT LİSTESİ'!$B$4:$H$1024,4,0)))</f>
        <v>34256</v>
      </c>
      <c r="E12" s="553" t="str">
        <f>IF(ISERROR(VLOOKUP(B12,'KAYIT LİSTESİ'!$B$4:$H$1024,5,0)),"",(VLOOKUP(B12,'KAYIT LİSTESİ'!$B$4:$H$1024,5,0)))</f>
        <v xml:space="preserve">RAMAZAN CAN </v>
      </c>
      <c r="F12" s="553" t="str">
        <f>IF(ISERROR(VLOOKUP(B12,'KAYIT LİSTESİ'!$B$4:$H$1024,6,0)),"",(VLOOKUP(B12,'KAYIT LİSTESİ'!$B$4:$H$1024,6,0)))</f>
        <v>KOCAELİ BÜYÜKŞEHİR BELEDİYE KAĞITSPOR KULÜBÜ</v>
      </c>
      <c r="G12" s="212" t="s">
        <v>1078</v>
      </c>
      <c r="H12" s="213" t="s">
        <v>1078</v>
      </c>
      <c r="I12" s="212" t="s">
        <v>1078</v>
      </c>
      <c r="J12" s="213" t="s">
        <v>1078</v>
      </c>
      <c r="K12" s="212" t="s">
        <v>1078</v>
      </c>
      <c r="L12" s="213" t="s">
        <v>1078</v>
      </c>
      <c r="M12" s="212" t="s">
        <v>1229</v>
      </c>
      <c r="N12" s="213" t="s">
        <v>1078</v>
      </c>
      <c r="O12" s="212" t="s">
        <v>1231</v>
      </c>
      <c r="P12" s="213" t="s">
        <v>1230</v>
      </c>
      <c r="Q12" s="212"/>
      <c r="R12" s="213"/>
      <c r="S12" s="212"/>
      <c r="T12" s="213"/>
      <c r="U12" s="212"/>
      <c r="V12" s="213"/>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821">
        <v>420</v>
      </c>
      <c r="AT12" s="554">
        <v>4</v>
      </c>
      <c r="AU12" s="555"/>
      <c r="AZ12" s="335"/>
      <c r="BA12" s="333"/>
    </row>
    <row r="13" spans="1:53" s="699" customFormat="1" ht="114.75" customHeight="1" x14ac:dyDescent="0.2">
      <c r="A13" s="549" t="s">
        <v>1078</v>
      </c>
      <c r="B13" s="550" t="s">
        <v>508</v>
      </c>
      <c r="C13" s="551">
        <f>IF(ISERROR(VLOOKUP(B13,'KAYIT LİSTESİ'!$B$4:$H$1024,3,0)),"",(VLOOKUP(B13,'KAYIT LİSTESİ'!$B$4:$H$1024,3,0)))</f>
        <v>519</v>
      </c>
      <c r="D13" s="552">
        <f>IF(ISERROR(VLOOKUP(B13,'KAYIT LİSTESİ'!$B$4:$H$1024,4,0)),"",(VLOOKUP(B13,'KAYIT LİSTESİ'!$B$4:$H$1024,4,0)))</f>
        <v>34700</v>
      </c>
      <c r="E13" s="553" t="str">
        <f>IF(ISERROR(VLOOKUP(B13,'KAYIT LİSTESİ'!$B$4:$H$1024,5,0)),"",(VLOOKUP(B13,'KAYIT LİSTESİ'!$B$4:$H$1024,5,0)))</f>
        <v>BURAK YILMAZ</v>
      </c>
      <c r="F13" s="553" t="str">
        <f>IF(ISERROR(VLOOKUP(B13,'KAYIT LİSTESİ'!$B$4:$H$1024,6,0)),"",(VLOOKUP(B13,'KAYIT LİSTESİ'!$B$4:$H$1024,6,0)))</f>
        <v>KOCAELİ-DARICA BELEDİYE EĞİTİM SPOR KULÜBÜ</v>
      </c>
      <c r="G13" s="212" t="s">
        <v>1078</v>
      </c>
      <c r="H13" s="213" t="s">
        <v>1078</v>
      </c>
      <c r="I13" s="212" t="s">
        <v>1078</v>
      </c>
      <c r="J13" s="213" t="s">
        <v>1078</v>
      </c>
      <c r="K13" s="212" t="s">
        <v>1078</v>
      </c>
      <c r="L13" s="213" t="s">
        <v>1078</v>
      </c>
      <c r="M13" s="212" t="s">
        <v>1078</v>
      </c>
      <c r="N13" s="213" t="s">
        <v>1078</v>
      </c>
      <c r="O13" s="212" t="s">
        <v>1230</v>
      </c>
      <c r="P13" s="213"/>
      <c r="Q13" s="212"/>
      <c r="R13" s="213"/>
      <c r="S13" s="212"/>
      <c r="T13" s="213"/>
      <c r="U13" s="212"/>
      <c r="V13" s="213"/>
      <c r="W13" s="212"/>
      <c r="X13" s="213"/>
      <c r="Y13" s="212"/>
      <c r="Z13" s="213"/>
      <c r="AA13" s="212"/>
      <c r="AB13" s="213"/>
      <c r="AC13" s="212"/>
      <c r="AD13" s="213"/>
      <c r="AE13" s="212"/>
      <c r="AF13" s="213"/>
      <c r="AG13" s="212"/>
      <c r="AH13" s="213"/>
      <c r="AI13" s="212"/>
      <c r="AJ13" s="213"/>
      <c r="AK13" s="212"/>
      <c r="AL13" s="213"/>
      <c r="AM13" s="212"/>
      <c r="AN13" s="213"/>
      <c r="AO13" s="212"/>
      <c r="AP13" s="213"/>
      <c r="AQ13" s="212"/>
      <c r="AR13" s="213"/>
      <c r="AS13" s="821" t="s">
        <v>1318</v>
      </c>
      <c r="AT13" s="554"/>
      <c r="AU13" s="555"/>
      <c r="AZ13" s="335"/>
      <c r="BA13" s="333"/>
    </row>
    <row r="14" spans="1:53" s="699" customFormat="1" ht="114.75" customHeight="1" x14ac:dyDescent="0.2">
      <c r="A14" s="549" t="s">
        <v>1078</v>
      </c>
      <c r="B14" s="550" t="s">
        <v>509</v>
      </c>
      <c r="C14" s="551">
        <f>IF(ISERROR(VLOOKUP(B14,'KAYIT LİSTESİ'!$B$4:$H$1024,3,0)),"",(VLOOKUP(B14,'KAYIT LİSTESİ'!$B$4:$H$1024,3,0)))</f>
        <v>498</v>
      </c>
      <c r="D14" s="552">
        <f>IF(ISERROR(VLOOKUP(B14,'KAYIT LİSTESİ'!$B$4:$H$1024,4,0)),"",(VLOOKUP(B14,'KAYIT LİSTESİ'!$B$4:$H$1024,4,0)))</f>
        <v>35217</v>
      </c>
      <c r="E14" s="553" t="str">
        <f>IF(ISERROR(VLOOKUP(B14,'KAYIT LİSTESİ'!$B$4:$H$1024,5,0)),"",(VLOOKUP(B14,'KAYIT LİSTESİ'!$B$4:$H$1024,5,0)))</f>
        <v>SÜLEYMAN ULUTAŞ</v>
      </c>
      <c r="F14" s="553" t="str">
        <f>IF(ISERROR(VLOOKUP(B14,'KAYIT LİSTESİ'!$B$4:$H$1024,6,0)),"",(VLOOKUP(B14,'KAYIT LİSTESİ'!$B$4:$H$1024,6,0)))</f>
        <v>ANKARA-EGO SPOR</v>
      </c>
      <c r="G14" s="212" t="s">
        <v>1078</v>
      </c>
      <c r="H14" s="213" t="s">
        <v>1078</v>
      </c>
      <c r="I14" s="212" t="s">
        <v>1078</v>
      </c>
      <c r="J14" s="213" t="s">
        <v>1230</v>
      </c>
      <c r="K14" s="212"/>
      <c r="L14" s="213"/>
      <c r="M14" s="212"/>
      <c r="N14" s="213"/>
      <c r="O14" s="212"/>
      <c r="P14" s="213"/>
      <c r="Q14" s="212"/>
      <c r="R14" s="213"/>
      <c r="S14" s="212"/>
      <c r="T14" s="213"/>
      <c r="U14" s="212"/>
      <c r="V14" s="213"/>
      <c r="W14" s="212"/>
      <c r="X14" s="213"/>
      <c r="Y14" s="212"/>
      <c r="Z14" s="213"/>
      <c r="AA14" s="212"/>
      <c r="AB14" s="213"/>
      <c r="AC14" s="212"/>
      <c r="AD14" s="213"/>
      <c r="AE14" s="212"/>
      <c r="AF14" s="213"/>
      <c r="AG14" s="212"/>
      <c r="AH14" s="213"/>
      <c r="AI14" s="212"/>
      <c r="AJ14" s="213"/>
      <c r="AK14" s="212"/>
      <c r="AL14" s="213"/>
      <c r="AM14" s="212"/>
      <c r="AN14" s="213"/>
      <c r="AO14" s="212"/>
      <c r="AP14" s="213"/>
      <c r="AQ14" s="212"/>
      <c r="AR14" s="213"/>
      <c r="AS14" s="821" t="s">
        <v>1318</v>
      </c>
      <c r="AT14" s="554"/>
      <c r="AU14" s="555"/>
      <c r="AZ14" s="335"/>
      <c r="BA14" s="333"/>
    </row>
    <row r="15" spans="1:53" s="699" customFormat="1" ht="132" customHeight="1" x14ac:dyDescent="0.2">
      <c r="A15" s="549" t="s">
        <v>1078</v>
      </c>
      <c r="B15" s="550" t="s">
        <v>510</v>
      </c>
      <c r="C15" s="551">
        <f>IF(ISERROR(VLOOKUP(B15,'KAYIT LİSTESİ'!$B$4:$H$1024,3,0)),"",(VLOOKUP(B15,'KAYIT LİSTESİ'!$B$4:$H$1024,3,0)))</f>
        <v>448</v>
      </c>
      <c r="D15" s="552">
        <f>IF(ISERROR(VLOOKUP(B15,'KAYIT LİSTESİ'!$B$4:$H$1024,4,0)),"",(VLOOKUP(B15,'KAYIT LİSTESİ'!$B$4:$H$1024,4,0)))</f>
        <v>28856</v>
      </c>
      <c r="E15" s="553" t="str">
        <f>IF(ISERROR(VLOOKUP(B15,'KAYIT LİSTESİ'!$B$4:$H$1024,5,0)),"",(VLOOKUP(B15,'KAYIT LİSTESİ'!$B$4:$H$1024,5,0)))</f>
        <v>H.İBRAHİM AYDIN</v>
      </c>
      <c r="F15" s="553" t="str">
        <f>IF(ISERROR(VLOOKUP(B15,'KAYIT LİSTESİ'!$B$4:$H$1024,6,0)),"",(VLOOKUP(B15,'KAYIT LİSTESİ'!$B$4:$H$1024,6,0)))</f>
        <v>İZMİR-İZMİR BÜYÜKŞEHİR BELEDİYE SPOR KLUBÜ</v>
      </c>
      <c r="G15" s="212" t="s">
        <v>1230</v>
      </c>
      <c r="H15" s="213"/>
      <c r="I15" s="212"/>
      <c r="J15" s="213"/>
      <c r="K15" s="212"/>
      <c r="L15" s="213"/>
      <c r="M15" s="212"/>
      <c r="N15" s="213"/>
      <c r="O15" s="212"/>
      <c r="P15" s="213"/>
      <c r="Q15" s="212"/>
      <c r="R15" s="213"/>
      <c r="S15" s="212"/>
      <c r="T15" s="213"/>
      <c r="U15" s="212"/>
      <c r="V15" s="213"/>
      <c r="W15" s="212"/>
      <c r="X15" s="213"/>
      <c r="Y15" s="212"/>
      <c r="Z15" s="213"/>
      <c r="AA15" s="212"/>
      <c r="AB15" s="213"/>
      <c r="AC15" s="212"/>
      <c r="AD15" s="213"/>
      <c r="AE15" s="212"/>
      <c r="AF15" s="213"/>
      <c r="AG15" s="212"/>
      <c r="AH15" s="213"/>
      <c r="AI15" s="212"/>
      <c r="AJ15" s="213"/>
      <c r="AK15" s="212"/>
      <c r="AL15" s="213"/>
      <c r="AM15" s="212"/>
      <c r="AN15" s="213"/>
      <c r="AO15" s="212"/>
      <c r="AP15" s="213"/>
      <c r="AQ15" s="212"/>
      <c r="AR15" s="213"/>
      <c r="AS15" s="821" t="s">
        <v>1318</v>
      </c>
      <c r="AT15" s="554"/>
      <c r="AU15" s="555"/>
      <c r="AZ15" s="335"/>
      <c r="BA15" s="333"/>
    </row>
    <row r="16" spans="1:53" s="699" customFormat="1" ht="132" customHeight="1" x14ac:dyDescent="0.2">
      <c r="A16" s="690"/>
      <c r="B16" s="177" t="s">
        <v>515</v>
      </c>
      <c r="C16" s="691" t="str">
        <f>IF(ISERROR(VLOOKUP(B16,'KAYIT LİSTESİ'!$B$4:$H$1024,3,0)),"",(VLOOKUP(B16,'KAYIT LİSTESİ'!$B$4:$H$1024,3,0)))</f>
        <v/>
      </c>
      <c r="D16" s="692" t="str">
        <f>IF(ISERROR(VLOOKUP(B16,'KAYIT LİSTESİ'!$B$4:$H$1024,4,0)),"",(VLOOKUP(B16,'KAYIT LİSTESİ'!$B$4:$H$1024,4,0)))</f>
        <v/>
      </c>
      <c r="E16" s="693" t="str">
        <f>IF(ISERROR(VLOOKUP(B16,'KAYIT LİSTESİ'!$B$4:$H$1024,5,0)),"",(VLOOKUP(B16,'KAYIT LİSTESİ'!$B$4:$H$1024,5,0)))</f>
        <v/>
      </c>
      <c r="F16" s="693" t="str">
        <f>IF(ISERROR(VLOOKUP(B16,'KAYIT LİSTESİ'!$B$4:$H$1024,6,0)),"",(VLOOKUP(B16,'KAYIT LİSTESİ'!$B$4:$H$1024,6,0)))</f>
        <v/>
      </c>
      <c r="G16" s="694"/>
      <c r="H16" s="695"/>
      <c r="I16" s="694"/>
      <c r="J16" s="695"/>
      <c r="K16" s="694"/>
      <c r="L16" s="695"/>
      <c r="M16" s="694"/>
      <c r="N16" s="695"/>
      <c r="O16" s="694"/>
      <c r="P16" s="695"/>
      <c r="Q16" s="694"/>
      <c r="R16" s="695"/>
      <c r="S16" s="694"/>
      <c r="T16" s="695"/>
      <c r="U16" s="694"/>
      <c r="V16" s="695"/>
      <c r="W16" s="694"/>
      <c r="X16" s="695"/>
      <c r="Y16" s="694"/>
      <c r="Z16" s="695"/>
      <c r="AA16" s="694"/>
      <c r="AB16" s="695"/>
      <c r="AC16" s="694"/>
      <c r="AD16" s="695"/>
      <c r="AE16" s="694"/>
      <c r="AF16" s="695"/>
      <c r="AG16" s="694"/>
      <c r="AH16" s="695"/>
      <c r="AI16" s="694"/>
      <c r="AJ16" s="695"/>
      <c r="AK16" s="694"/>
      <c r="AL16" s="695"/>
      <c r="AM16" s="694"/>
      <c r="AN16" s="695"/>
      <c r="AO16" s="694"/>
      <c r="AP16" s="695"/>
      <c r="AQ16" s="694"/>
      <c r="AR16" s="695"/>
      <c r="AS16" s="696"/>
      <c r="AT16" s="697"/>
      <c r="AU16" s="698"/>
      <c r="AZ16" s="335"/>
      <c r="BA16" s="333"/>
    </row>
    <row r="17" spans="1:53" s="699" customFormat="1" ht="132" customHeight="1" x14ac:dyDescent="0.2">
      <c r="A17" s="690"/>
      <c r="B17" s="177" t="s">
        <v>516</v>
      </c>
      <c r="C17" s="1108" t="s">
        <v>1372</v>
      </c>
      <c r="D17" s="1109"/>
      <c r="E17" s="1109"/>
      <c r="F17" s="1110"/>
      <c r="G17" s="694"/>
      <c r="H17" s="695"/>
      <c r="I17" s="694"/>
      <c r="J17" s="695"/>
      <c r="K17" s="694"/>
      <c r="L17" s="695"/>
      <c r="M17" s="694"/>
      <c r="N17" s="695"/>
      <c r="O17" s="694"/>
      <c r="P17" s="695"/>
      <c r="Q17" s="694"/>
      <c r="R17" s="695"/>
      <c r="S17" s="694"/>
      <c r="T17" s="695"/>
      <c r="U17" s="694"/>
      <c r="V17" s="695"/>
      <c r="W17" s="694"/>
      <c r="X17" s="695"/>
      <c r="Y17" s="694"/>
      <c r="Z17" s="695"/>
      <c r="AA17" s="694"/>
      <c r="AB17" s="695"/>
      <c r="AC17" s="694"/>
      <c r="AD17" s="695"/>
      <c r="AE17" s="694"/>
      <c r="AF17" s="695"/>
      <c r="AG17" s="694"/>
      <c r="AH17" s="695"/>
      <c r="AI17" s="694"/>
      <c r="AJ17" s="695"/>
      <c r="AK17" s="694"/>
      <c r="AL17" s="695"/>
      <c r="AM17" s="694"/>
      <c r="AN17" s="695"/>
      <c r="AO17" s="694"/>
      <c r="AP17" s="695"/>
      <c r="AQ17" s="694"/>
      <c r="AR17" s="695"/>
      <c r="AS17" s="696"/>
      <c r="AT17" s="697"/>
      <c r="AU17" s="698"/>
      <c r="AZ17" s="335"/>
      <c r="BA17" s="333"/>
    </row>
    <row r="18" spans="1:53" s="19" customFormat="1" ht="47.25" hidden="1" customHeight="1" x14ac:dyDescent="0.2">
      <c r="A18" s="78"/>
      <c r="B18" s="177" t="s">
        <v>517</v>
      </c>
      <c r="C18" s="72" t="str">
        <f>IF(ISERROR(VLOOKUP(B18,'KAYIT LİSTESİ'!$B$4:$H$1024,3,0)),"",(VLOOKUP(B18,'KAYIT LİSTESİ'!$B$4:$H$1024,3,0)))</f>
        <v/>
      </c>
      <c r="D18" s="62" t="str">
        <f>IF(ISERROR(VLOOKUP(B18,'KAYIT LİSTESİ'!$B$4:$H$1024,4,0)),"",(VLOOKUP(B18,'KAYIT LİSTESİ'!$B$4:$H$1024,4,0)))</f>
        <v/>
      </c>
      <c r="E18" s="77" t="str">
        <f>IF(ISERROR(VLOOKUP(B18,'KAYIT LİSTESİ'!$B$4:$H$1024,5,0)),"",(VLOOKUP(B18,'KAYIT LİSTESİ'!$B$4:$H$1024,5,0)))</f>
        <v/>
      </c>
      <c r="F18" s="77" t="str">
        <f>IF(ISERROR(VLOOKUP(B18,'KAYIT LİSTESİ'!$B$4:$H$1024,6,0)),"",(VLOOKUP(B18,'KAYIT LİSTESİ'!$B$4:$H$1024,6,0)))</f>
        <v/>
      </c>
      <c r="G18" s="212"/>
      <c r="H18" s="213"/>
      <c r="I18" s="212"/>
      <c r="J18" s="213"/>
      <c r="K18" s="212"/>
      <c r="L18" s="213"/>
      <c r="M18" s="212"/>
      <c r="N18" s="213"/>
      <c r="O18" s="212"/>
      <c r="P18" s="213"/>
      <c r="Q18" s="212"/>
      <c r="R18" s="213"/>
      <c r="S18" s="212"/>
      <c r="T18" s="213"/>
      <c r="U18" s="212"/>
      <c r="V18" s="213"/>
      <c r="W18" s="212"/>
      <c r="X18" s="213"/>
      <c r="Y18" s="212"/>
      <c r="Z18" s="213"/>
      <c r="AA18" s="212"/>
      <c r="AB18" s="213"/>
      <c r="AC18" s="212"/>
      <c r="AD18" s="213"/>
      <c r="AE18" s="212"/>
      <c r="AF18" s="213"/>
      <c r="AG18" s="212"/>
      <c r="AH18" s="213"/>
      <c r="AI18" s="212"/>
      <c r="AJ18" s="213"/>
      <c r="AK18" s="212"/>
      <c r="AL18" s="213"/>
      <c r="AM18" s="212"/>
      <c r="AN18" s="213"/>
      <c r="AO18" s="212"/>
      <c r="AP18" s="213"/>
      <c r="AQ18" s="212"/>
      <c r="AR18" s="213"/>
      <c r="AS18" s="536"/>
      <c r="AT18" s="363"/>
      <c r="AU18" s="76"/>
      <c r="AZ18" s="335"/>
      <c r="BA18" s="333"/>
    </row>
    <row r="19" spans="1:53" s="19" customFormat="1" ht="47.25" hidden="1" customHeight="1" x14ac:dyDescent="0.2">
      <c r="A19" s="78"/>
      <c r="B19" s="177" t="s">
        <v>518</v>
      </c>
      <c r="C19" s="72" t="str">
        <f>IF(ISERROR(VLOOKUP(B19,'KAYIT LİSTESİ'!$B$4:$H$1024,3,0)),"",(VLOOKUP(B19,'KAYIT LİSTESİ'!$B$4:$H$1024,3,0)))</f>
        <v/>
      </c>
      <c r="D19" s="62" t="str">
        <f>IF(ISERROR(VLOOKUP(B19,'KAYIT LİSTESİ'!$B$4:$H$1024,4,0)),"",(VLOOKUP(B19,'KAYIT LİSTESİ'!$B$4:$H$1024,4,0)))</f>
        <v/>
      </c>
      <c r="E19" s="77" t="str">
        <f>IF(ISERROR(VLOOKUP(B19,'KAYIT LİSTESİ'!$B$4:$H$1024,5,0)),"",(VLOOKUP(B19,'KAYIT LİSTESİ'!$B$4:$H$1024,5,0)))</f>
        <v/>
      </c>
      <c r="F19" s="77" t="str">
        <f>IF(ISERROR(VLOOKUP(B19,'KAYIT LİSTESİ'!$B$4:$H$1024,6,0)),"",(VLOOKUP(B19,'KAYIT LİSTESİ'!$B$4:$H$1024,6,0)))</f>
        <v/>
      </c>
      <c r="G19" s="212"/>
      <c r="H19" s="213"/>
      <c r="I19" s="212"/>
      <c r="J19" s="213"/>
      <c r="K19" s="212"/>
      <c r="L19" s="213"/>
      <c r="M19" s="212"/>
      <c r="N19" s="213"/>
      <c r="O19" s="212"/>
      <c r="P19" s="213"/>
      <c r="Q19" s="212"/>
      <c r="R19" s="213"/>
      <c r="S19" s="212"/>
      <c r="T19" s="213"/>
      <c r="U19" s="212"/>
      <c r="V19" s="213"/>
      <c r="W19" s="212"/>
      <c r="X19" s="213"/>
      <c r="Y19" s="212"/>
      <c r="Z19" s="213"/>
      <c r="AA19" s="212"/>
      <c r="AB19" s="213"/>
      <c r="AC19" s="212"/>
      <c r="AD19" s="213"/>
      <c r="AE19" s="212"/>
      <c r="AF19" s="213"/>
      <c r="AG19" s="212"/>
      <c r="AH19" s="213"/>
      <c r="AI19" s="212"/>
      <c r="AJ19" s="213"/>
      <c r="AK19" s="212"/>
      <c r="AL19" s="213"/>
      <c r="AM19" s="212"/>
      <c r="AN19" s="213"/>
      <c r="AO19" s="212"/>
      <c r="AP19" s="213"/>
      <c r="AQ19" s="212"/>
      <c r="AR19" s="213"/>
      <c r="AS19" s="536"/>
      <c r="AT19" s="363"/>
      <c r="AU19" s="76"/>
      <c r="AZ19" s="335"/>
      <c r="BA19" s="333"/>
    </row>
    <row r="20" spans="1:53" s="19" customFormat="1" ht="47.25" hidden="1" customHeight="1" x14ac:dyDescent="0.2">
      <c r="A20" s="78"/>
      <c r="B20" s="177" t="s">
        <v>519</v>
      </c>
      <c r="C20" s="72" t="str">
        <f>IF(ISERROR(VLOOKUP(B20,'KAYIT LİSTESİ'!$B$4:$H$1024,3,0)),"",(VLOOKUP(B20,'KAYIT LİSTESİ'!$B$4:$H$1024,3,0)))</f>
        <v/>
      </c>
      <c r="D20" s="62" t="str">
        <f>IF(ISERROR(VLOOKUP(B20,'KAYIT LİSTESİ'!$B$4:$H$1024,4,0)),"",(VLOOKUP(B20,'KAYIT LİSTESİ'!$B$4:$H$1024,4,0)))</f>
        <v/>
      </c>
      <c r="E20" s="77" t="str">
        <f>IF(ISERROR(VLOOKUP(B20,'KAYIT LİSTESİ'!$B$4:$H$1024,5,0)),"",(VLOOKUP(B20,'KAYIT LİSTESİ'!$B$4:$H$1024,5,0)))</f>
        <v/>
      </c>
      <c r="F20" s="77" t="str">
        <f>IF(ISERROR(VLOOKUP(B20,'KAYIT LİSTESİ'!$B$4:$H$1024,6,0)),"",(VLOOKUP(B20,'KAYIT LİSTESİ'!$B$4:$H$1024,6,0)))</f>
        <v/>
      </c>
      <c r="G20" s="212"/>
      <c r="H20" s="213"/>
      <c r="I20" s="212"/>
      <c r="J20" s="213"/>
      <c r="K20" s="212"/>
      <c r="L20" s="213"/>
      <c r="M20" s="212"/>
      <c r="N20" s="213"/>
      <c r="O20" s="212"/>
      <c r="P20" s="213"/>
      <c r="Q20" s="212"/>
      <c r="R20" s="213"/>
      <c r="S20" s="212"/>
      <c r="T20" s="213"/>
      <c r="U20" s="212"/>
      <c r="V20" s="213"/>
      <c r="W20" s="212"/>
      <c r="X20" s="213"/>
      <c r="Y20" s="212"/>
      <c r="Z20" s="213"/>
      <c r="AA20" s="212"/>
      <c r="AB20" s="213"/>
      <c r="AC20" s="212"/>
      <c r="AD20" s="213"/>
      <c r="AE20" s="212"/>
      <c r="AF20" s="213"/>
      <c r="AG20" s="212"/>
      <c r="AH20" s="213"/>
      <c r="AI20" s="212"/>
      <c r="AJ20" s="213"/>
      <c r="AK20" s="212"/>
      <c r="AL20" s="213"/>
      <c r="AM20" s="212"/>
      <c r="AN20" s="213"/>
      <c r="AO20" s="212"/>
      <c r="AP20" s="213"/>
      <c r="AQ20" s="212"/>
      <c r="AR20" s="213"/>
      <c r="AS20" s="536"/>
      <c r="AT20" s="363"/>
      <c r="AU20" s="76"/>
      <c r="AZ20" s="335"/>
      <c r="BA20" s="333"/>
    </row>
    <row r="21" spans="1:53" s="19" customFormat="1" ht="47.25" hidden="1" customHeight="1" x14ac:dyDescent="0.2">
      <c r="A21" s="78"/>
      <c r="B21" s="177" t="s">
        <v>520</v>
      </c>
      <c r="C21" s="72" t="str">
        <f>IF(ISERROR(VLOOKUP(B21,'KAYIT LİSTESİ'!$B$4:$H$1024,3,0)),"",(VLOOKUP(B21,'KAYIT LİSTESİ'!$B$4:$H$1024,3,0)))</f>
        <v/>
      </c>
      <c r="D21" s="62" t="str">
        <f>IF(ISERROR(VLOOKUP(B21,'KAYIT LİSTESİ'!$B$4:$H$1024,4,0)),"",(VLOOKUP(B21,'KAYIT LİSTESİ'!$B$4:$H$1024,4,0)))</f>
        <v/>
      </c>
      <c r="E21" s="77" t="str">
        <f>IF(ISERROR(VLOOKUP(B21,'KAYIT LİSTESİ'!$B$4:$H$1024,5,0)),"",(VLOOKUP(B21,'KAYIT LİSTESİ'!$B$4:$H$1024,5,0)))</f>
        <v/>
      </c>
      <c r="F21" s="77" t="str">
        <f>IF(ISERROR(VLOOKUP(B21,'KAYIT LİSTESİ'!$B$4:$H$1024,6,0)),"",(VLOOKUP(B21,'KAYIT LİSTESİ'!$B$4:$H$1024,6,0)))</f>
        <v/>
      </c>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3"/>
      <c r="AK21" s="212"/>
      <c r="AL21" s="213"/>
      <c r="AM21" s="212"/>
      <c r="AN21" s="213"/>
      <c r="AO21" s="212"/>
      <c r="AP21" s="213"/>
      <c r="AQ21" s="212"/>
      <c r="AR21" s="213"/>
      <c r="AS21" s="536"/>
      <c r="AT21" s="363"/>
      <c r="AU21" s="76"/>
      <c r="AZ21" s="335"/>
      <c r="BA21" s="333"/>
    </row>
    <row r="22" spans="1:53" s="19" customFormat="1" ht="47.25" hidden="1" customHeight="1" x14ac:dyDescent="0.2">
      <c r="A22" s="78"/>
      <c r="B22" s="177" t="s">
        <v>521</v>
      </c>
      <c r="C22" s="72" t="str">
        <f>IF(ISERROR(VLOOKUP(B22,'KAYIT LİSTESİ'!$B$4:$H$1024,3,0)),"",(VLOOKUP(B22,'KAYIT LİSTESİ'!$B$4:$H$1024,3,0)))</f>
        <v/>
      </c>
      <c r="D22" s="62" t="str">
        <f>IF(ISERROR(VLOOKUP(B22,'KAYIT LİSTESİ'!$B$4:$H$1024,4,0)),"",(VLOOKUP(B22,'KAYIT LİSTESİ'!$B$4:$H$1024,4,0)))</f>
        <v/>
      </c>
      <c r="E22" s="77" t="str">
        <f>IF(ISERROR(VLOOKUP(B22,'KAYIT LİSTESİ'!$B$4:$H$1024,5,0)),"",(VLOOKUP(B22,'KAYIT LİSTESİ'!$B$4:$H$1024,5,0)))</f>
        <v/>
      </c>
      <c r="F22" s="77" t="str">
        <f>IF(ISERROR(VLOOKUP(B22,'KAYIT LİSTESİ'!$B$4:$H$1024,6,0)),"",(VLOOKUP(B22,'KAYIT LİSTESİ'!$B$4:$H$1024,6,0)))</f>
        <v/>
      </c>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212"/>
      <c r="AP22" s="213"/>
      <c r="AQ22" s="212"/>
      <c r="AR22" s="213"/>
      <c r="AS22" s="536"/>
      <c r="AT22" s="363"/>
      <c r="AU22" s="76"/>
      <c r="AZ22" s="335"/>
      <c r="BA22" s="333"/>
    </row>
    <row r="23" spans="1:53" s="19" customFormat="1" ht="47.25" hidden="1" customHeight="1" x14ac:dyDescent="0.2">
      <c r="A23" s="78"/>
      <c r="B23" s="177" t="s">
        <v>522</v>
      </c>
      <c r="C23" s="72" t="str">
        <f>IF(ISERROR(VLOOKUP(B23,'KAYIT LİSTESİ'!$B$4:$H$1024,3,0)),"",(VLOOKUP(B23,'KAYIT LİSTESİ'!$B$4:$H$1024,3,0)))</f>
        <v/>
      </c>
      <c r="D23" s="62" t="str">
        <f>IF(ISERROR(VLOOKUP(B23,'KAYIT LİSTESİ'!$B$4:$H$1024,4,0)),"",(VLOOKUP(B23,'KAYIT LİSTESİ'!$B$4:$H$1024,4,0)))</f>
        <v/>
      </c>
      <c r="E23" s="77" t="str">
        <f>IF(ISERROR(VLOOKUP(B23,'KAYIT LİSTESİ'!$B$4:$H$1024,5,0)),"",(VLOOKUP(B23,'KAYIT LİSTESİ'!$B$4:$H$1024,5,0)))</f>
        <v/>
      </c>
      <c r="F23" s="77" t="str">
        <f>IF(ISERROR(VLOOKUP(B23,'KAYIT LİSTESİ'!$B$4:$H$1024,6,0)),"",(VLOOKUP(B23,'KAYIT LİSTESİ'!$B$4:$H$1024,6,0)))</f>
        <v/>
      </c>
      <c r="G23" s="212"/>
      <c r="H23" s="213"/>
      <c r="I23" s="212"/>
      <c r="J23" s="213"/>
      <c r="K23" s="212"/>
      <c r="L23" s="213"/>
      <c r="M23" s="212"/>
      <c r="N23" s="213"/>
      <c r="O23" s="212"/>
      <c r="P23" s="213"/>
      <c r="Q23" s="212"/>
      <c r="R23" s="213"/>
      <c r="S23" s="212"/>
      <c r="T23" s="213"/>
      <c r="U23" s="212"/>
      <c r="V23" s="213"/>
      <c r="W23" s="212"/>
      <c r="X23" s="213"/>
      <c r="Y23" s="212"/>
      <c r="Z23" s="213"/>
      <c r="AA23" s="212"/>
      <c r="AB23" s="213"/>
      <c r="AC23" s="212"/>
      <c r="AD23" s="213"/>
      <c r="AE23" s="212"/>
      <c r="AF23" s="213"/>
      <c r="AG23" s="212"/>
      <c r="AH23" s="213"/>
      <c r="AI23" s="212"/>
      <c r="AJ23" s="213"/>
      <c r="AK23" s="212"/>
      <c r="AL23" s="213"/>
      <c r="AM23" s="212"/>
      <c r="AN23" s="213"/>
      <c r="AO23" s="212"/>
      <c r="AP23" s="213"/>
      <c r="AQ23" s="212"/>
      <c r="AR23" s="213"/>
      <c r="AS23" s="536"/>
      <c r="AT23" s="363"/>
      <c r="AU23" s="76"/>
      <c r="AZ23" s="335"/>
      <c r="BA23" s="333"/>
    </row>
    <row r="24" spans="1:53" s="19" customFormat="1" ht="47.25" hidden="1" customHeight="1" x14ac:dyDescent="0.2">
      <c r="A24" s="78"/>
      <c r="B24" s="177" t="s">
        <v>523</v>
      </c>
      <c r="C24" s="72" t="str">
        <f>IF(ISERROR(VLOOKUP(B24,'KAYIT LİSTESİ'!$B$4:$H$1024,3,0)),"",(VLOOKUP(B24,'KAYIT LİSTESİ'!$B$4:$H$1024,3,0)))</f>
        <v/>
      </c>
      <c r="D24" s="62" t="str">
        <f>IF(ISERROR(VLOOKUP(B24,'KAYIT LİSTESİ'!$B$4:$H$1024,4,0)),"",(VLOOKUP(B24,'KAYIT LİSTESİ'!$B$4:$H$1024,4,0)))</f>
        <v/>
      </c>
      <c r="E24" s="77" t="str">
        <f>IF(ISERROR(VLOOKUP(B24,'KAYIT LİSTESİ'!$B$4:$H$1024,5,0)),"",(VLOOKUP(B24,'KAYIT LİSTESİ'!$B$4:$H$1024,5,0)))</f>
        <v/>
      </c>
      <c r="F24" s="77" t="str">
        <f>IF(ISERROR(VLOOKUP(B24,'KAYIT LİSTESİ'!$B$4:$H$1024,6,0)),"",(VLOOKUP(B24,'KAYIT LİSTESİ'!$B$4:$H$1024,6,0)))</f>
        <v/>
      </c>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213"/>
      <c r="AG24" s="212"/>
      <c r="AH24" s="213"/>
      <c r="AI24" s="212"/>
      <c r="AJ24" s="213"/>
      <c r="AK24" s="212"/>
      <c r="AL24" s="213"/>
      <c r="AM24" s="212"/>
      <c r="AN24" s="213"/>
      <c r="AO24" s="212"/>
      <c r="AP24" s="213"/>
      <c r="AQ24" s="212"/>
      <c r="AR24" s="213"/>
      <c r="AS24" s="536"/>
      <c r="AT24" s="363"/>
      <c r="AU24" s="76"/>
      <c r="AZ24" s="335"/>
      <c r="BA24" s="333"/>
    </row>
    <row r="25" spans="1:53" s="19" customFormat="1" ht="47.25" hidden="1" customHeight="1" x14ac:dyDescent="0.2">
      <c r="A25" s="78"/>
      <c r="B25" s="177" t="s">
        <v>524</v>
      </c>
      <c r="C25" s="72" t="str">
        <f>IF(ISERROR(VLOOKUP(B25,'KAYIT LİSTESİ'!$B$4:$H$1024,3,0)),"",(VLOOKUP(B25,'KAYIT LİSTESİ'!$B$4:$H$1024,3,0)))</f>
        <v/>
      </c>
      <c r="D25" s="62" t="str">
        <f>IF(ISERROR(VLOOKUP(B25,'KAYIT LİSTESİ'!$B$4:$H$1024,4,0)),"",(VLOOKUP(B25,'KAYIT LİSTESİ'!$B$4:$H$1024,4,0)))</f>
        <v/>
      </c>
      <c r="E25" s="77" t="str">
        <f>IF(ISERROR(VLOOKUP(B25,'KAYIT LİSTESİ'!$B$4:$H$1024,5,0)),"",(VLOOKUP(B25,'KAYIT LİSTESİ'!$B$4:$H$1024,5,0)))</f>
        <v/>
      </c>
      <c r="F25" s="77" t="str">
        <f>IF(ISERROR(VLOOKUP(B25,'KAYIT LİSTESİ'!$B$4:$H$1024,6,0)),"",(VLOOKUP(B25,'KAYIT LİSTESİ'!$B$4:$H$1024,6,0)))</f>
        <v/>
      </c>
      <c r="G25" s="212"/>
      <c r="H25" s="213"/>
      <c r="I25" s="212"/>
      <c r="J25" s="213"/>
      <c r="K25" s="212"/>
      <c r="L25" s="213"/>
      <c r="M25" s="212"/>
      <c r="N25" s="213"/>
      <c r="O25" s="212"/>
      <c r="P25" s="213"/>
      <c r="Q25" s="212"/>
      <c r="R25" s="213"/>
      <c r="S25" s="212"/>
      <c r="T25" s="213"/>
      <c r="U25" s="212"/>
      <c r="V25" s="213"/>
      <c r="W25" s="212"/>
      <c r="X25" s="213"/>
      <c r="Y25" s="212"/>
      <c r="Z25" s="213"/>
      <c r="AA25" s="212"/>
      <c r="AB25" s="213"/>
      <c r="AC25" s="212"/>
      <c r="AD25" s="213"/>
      <c r="AE25" s="212"/>
      <c r="AF25" s="213"/>
      <c r="AG25" s="212"/>
      <c r="AH25" s="213"/>
      <c r="AI25" s="212"/>
      <c r="AJ25" s="213"/>
      <c r="AK25" s="212"/>
      <c r="AL25" s="213"/>
      <c r="AM25" s="212"/>
      <c r="AN25" s="213"/>
      <c r="AO25" s="212"/>
      <c r="AP25" s="213"/>
      <c r="AQ25" s="212"/>
      <c r="AR25" s="213"/>
      <c r="AS25" s="536"/>
      <c r="AT25" s="363"/>
      <c r="AU25" s="76"/>
      <c r="AZ25" s="335"/>
      <c r="BA25" s="333"/>
    </row>
    <row r="26" spans="1:53" s="19" customFormat="1" ht="47.25" hidden="1" customHeight="1" x14ac:dyDescent="0.2">
      <c r="A26" s="78"/>
      <c r="B26" s="177" t="s">
        <v>525</v>
      </c>
      <c r="C26" s="72" t="str">
        <f>IF(ISERROR(VLOOKUP(B26,'KAYIT LİSTESİ'!$B$4:$H$1024,3,0)),"",(VLOOKUP(B26,'KAYIT LİSTESİ'!$B$4:$H$1024,3,0)))</f>
        <v/>
      </c>
      <c r="D26" s="62" t="str">
        <f>IF(ISERROR(VLOOKUP(B26,'KAYIT LİSTESİ'!$B$4:$H$1024,4,0)),"",(VLOOKUP(B26,'KAYIT LİSTESİ'!$B$4:$H$1024,4,0)))</f>
        <v/>
      </c>
      <c r="E26" s="77" t="str">
        <f>IF(ISERROR(VLOOKUP(B26,'KAYIT LİSTESİ'!$B$4:$H$1024,5,0)),"",(VLOOKUP(B26,'KAYIT LİSTESİ'!$B$4:$H$1024,5,0)))</f>
        <v/>
      </c>
      <c r="F26" s="77" t="str">
        <f>IF(ISERROR(VLOOKUP(B26,'KAYIT LİSTESİ'!$B$4:$H$1024,6,0)),"",(VLOOKUP(B26,'KAYIT LİSTESİ'!$B$4:$H$1024,6,0)))</f>
        <v/>
      </c>
      <c r="G26" s="212"/>
      <c r="H26" s="213"/>
      <c r="I26" s="212"/>
      <c r="J26" s="213"/>
      <c r="K26" s="212"/>
      <c r="L26" s="213"/>
      <c r="M26" s="212"/>
      <c r="N26" s="213"/>
      <c r="O26" s="212"/>
      <c r="P26" s="213"/>
      <c r="Q26" s="212"/>
      <c r="R26" s="213"/>
      <c r="S26" s="212"/>
      <c r="T26" s="213"/>
      <c r="U26" s="212"/>
      <c r="V26" s="213"/>
      <c r="W26" s="212"/>
      <c r="X26" s="213"/>
      <c r="Y26" s="212"/>
      <c r="Z26" s="213"/>
      <c r="AA26" s="212"/>
      <c r="AB26" s="213"/>
      <c r="AC26" s="212"/>
      <c r="AD26" s="213"/>
      <c r="AE26" s="212"/>
      <c r="AF26" s="213"/>
      <c r="AG26" s="212"/>
      <c r="AH26" s="213"/>
      <c r="AI26" s="212"/>
      <c r="AJ26" s="213"/>
      <c r="AK26" s="212"/>
      <c r="AL26" s="213"/>
      <c r="AM26" s="212"/>
      <c r="AN26" s="213"/>
      <c r="AO26" s="212"/>
      <c r="AP26" s="213"/>
      <c r="AQ26" s="212"/>
      <c r="AR26" s="213"/>
      <c r="AS26" s="536"/>
      <c r="AT26" s="363"/>
      <c r="AU26" s="76"/>
      <c r="AZ26" s="335"/>
      <c r="BA26" s="333"/>
    </row>
    <row r="27" spans="1:53" s="19" customFormat="1" ht="47.25" hidden="1" customHeight="1" x14ac:dyDescent="0.2">
      <c r="A27" s="78"/>
      <c r="B27" s="177" t="s">
        <v>526</v>
      </c>
      <c r="C27" s="72" t="str">
        <f>IF(ISERROR(VLOOKUP(B27,'KAYIT LİSTESİ'!$B$4:$H$1024,3,0)),"",(VLOOKUP(B27,'KAYIT LİSTESİ'!$B$4:$H$1024,3,0)))</f>
        <v/>
      </c>
      <c r="D27" s="62" t="str">
        <f>IF(ISERROR(VLOOKUP(B27,'KAYIT LİSTESİ'!$B$4:$H$1024,4,0)),"",(VLOOKUP(B27,'KAYIT LİSTESİ'!$B$4:$H$1024,4,0)))</f>
        <v/>
      </c>
      <c r="E27" s="77" t="str">
        <f>IF(ISERROR(VLOOKUP(B27,'KAYIT LİSTESİ'!$B$4:$H$1024,5,0)),"",(VLOOKUP(B27,'KAYIT LİSTESİ'!$B$4:$H$1024,5,0)))</f>
        <v/>
      </c>
      <c r="F27" s="77" t="str">
        <f>IF(ISERROR(VLOOKUP(B27,'KAYIT LİSTESİ'!$B$4:$H$1024,6,0)),"",(VLOOKUP(B27,'KAYIT LİSTESİ'!$B$4:$H$1024,6,0)))</f>
        <v/>
      </c>
      <c r="G27" s="212"/>
      <c r="H27" s="213"/>
      <c r="I27" s="212"/>
      <c r="J27" s="213"/>
      <c r="K27" s="212"/>
      <c r="L27" s="213"/>
      <c r="M27" s="212"/>
      <c r="N27" s="213"/>
      <c r="O27" s="212"/>
      <c r="P27" s="213"/>
      <c r="Q27" s="212"/>
      <c r="R27" s="213"/>
      <c r="S27" s="212"/>
      <c r="T27" s="213"/>
      <c r="U27" s="212"/>
      <c r="V27" s="213"/>
      <c r="W27" s="212"/>
      <c r="X27" s="213"/>
      <c r="Y27" s="212"/>
      <c r="Z27" s="213"/>
      <c r="AA27" s="212"/>
      <c r="AB27" s="213"/>
      <c r="AC27" s="212"/>
      <c r="AD27" s="213"/>
      <c r="AE27" s="212"/>
      <c r="AF27" s="213"/>
      <c r="AG27" s="212"/>
      <c r="AH27" s="213"/>
      <c r="AI27" s="212"/>
      <c r="AJ27" s="213"/>
      <c r="AK27" s="212"/>
      <c r="AL27" s="213"/>
      <c r="AM27" s="212"/>
      <c r="AN27" s="213"/>
      <c r="AO27" s="212"/>
      <c r="AP27" s="213"/>
      <c r="AQ27" s="212"/>
      <c r="AR27" s="213"/>
      <c r="AS27" s="536"/>
      <c r="AT27" s="363"/>
      <c r="AU27" s="76"/>
      <c r="AZ27" s="335"/>
      <c r="BA27" s="333"/>
    </row>
    <row r="28" spans="1:53" s="19" customFormat="1" ht="47.25" hidden="1" customHeight="1" x14ac:dyDescent="0.2">
      <c r="A28" s="78"/>
      <c r="B28" s="177" t="s">
        <v>527</v>
      </c>
      <c r="C28" s="72" t="str">
        <f>IF(ISERROR(VLOOKUP(B28,'KAYIT LİSTESİ'!$B$4:$H$1024,3,0)),"",(VLOOKUP(B28,'KAYIT LİSTESİ'!$B$4:$H$1024,3,0)))</f>
        <v/>
      </c>
      <c r="D28" s="62" t="str">
        <f>IF(ISERROR(VLOOKUP(B28,'KAYIT LİSTESİ'!$B$4:$H$1024,4,0)),"",(VLOOKUP(B28,'KAYIT LİSTESİ'!$B$4:$H$1024,4,0)))</f>
        <v/>
      </c>
      <c r="E28" s="77" t="str">
        <f>IF(ISERROR(VLOOKUP(B28,'KAYIT LİSTESİ'!$B$4:$H$1024,5,0)),"",(VLOOKUP(B28,'KAYIT LİSTESİ'!$B$4:$H$1024,5,0)))</f>
        <v/>
      </c>
      <c r="F28" s="77" t="str">
        <f>IF(ISERROR(VLOOKUP(B28,'KAYIT LİSTESİ'!$B$4:$H$1024,6,0)),"",(VLOOKUP(B28,'KAYIT LİSTESİ'!$B$4:$H$1024,6,0)))</f>
        <v/>
      </c>
      <c r="G28" s="212"/>
      <c r="H28" s="213"/>
      <c r="I28" s="212"/>
      <c r="J28" s="213"/>
      <c r="K28" s="212"/>
      <c r="L28" s="213"/>
      <c r="M28" s="212"/>
      <c r="N28" s="213"/>
      <c r="O28" s="212"/>
      <c r="P28" s="213"/>
      <c r="Q28" s="212"/>
      <c r="R28" s="213"/>
      <c r="S28" s="212"/>
      <c r="T28" s="213"/>
      <c r="U28" s="212"/>
      <c r="V28" s="213"/>
      <c r="W28" s="212"/>
      <c r="X28" s="213"/>
      <c r="Y28" s="212"/>
      <c r="Z28" s="213"/>
      <c r="AA28" s="212"/>
      <c r="AB28" s="213"/>
      <c r="AC28" s="212"/>
      <c r="AD28" s="213"/>
      <c r="AE28" s="212"/>
      <c r="AF28" s="213"/>
      <c r="AG28" s="212"/>
      <c r="AH28" s="213"/>
      <c r="AI28" s="212"/>
      <c r="AJ28" s="213"/>
      <c r="AK28" s="212"/>
      <c r="AL28" s="213"/>
      <c r="AM28" s="212"/>
      <c r="AN28" s="213"/>
      <c r="AO28" s="212"/>
      <c r="AP28" s="213"/>
      <c r="AQ28" s="212"/>
      <c r="AR28" s="213"/>
      <c r="AS28" s="536"/>
      <c r="AT28" s="363"/>
      <c r="AU28" s="76"/>
      <c r="AZ28" s="335"/>
      <c r="BA28" s="333"/>
    </row>
    <row r="29" spans="1:53" s="19" customFormat="1" ht="47.25" hidden="1" customHeight="1" x14ac:dyDescent="0.2">
      <c r="A29" s="78"/>
      <c r="B29" s="177" t="s">
        <v>528</v>
      </c>
      <c r="C29" s="72" t="str">
        <f>IF(ISERROR(VLOOKUP(B29,'KAYIT LİSTESİ'!$B$4:$H$1024,3,0)),"",(VLOOKUP(B29,'KAYIT LİSTESİ'!$B$4:$H$1024,3,0)))</f>
        <v/>
      </c>
      <c r="D29" s="62" t="str">
        <f>IF(ISERROR(VLOOKUP(B29,'KAYIT LİSTESİ'!$B$4:$H$1024,4,0)),"",(VLOOKUP(B29,'KAYIT LİSTESİ'!$B$4:$H$1024,4,0)))</f>
        <v/>
      </c>
      <c r="E29" s="77" t="str">
        <f>IF(ISERROR(VLOOKUP(B29,'KAYIT LİSTESİ'!$B$4:$H$1024,5,0)),"",(VLOOKUP(B29,'KAYIT LİSTESİ'!$B$4:$H$1024,5,0)))</f>
        <v/>
      </c>
      <c r="F29" s="77" t="str">
        <f>IF(ISERROR(VLOOKUP(B29,'KAYIT LİSTESİ'!$B$4:$H$1024,6,0)),"",(VLOOKUP(B29,'KAYIT LİSTESİ'!$B$4:$H$1024,6,0)))</f>
        <v/>
      </c>
      <c r="G29" s="212"/>
      <c r="H29" s="213"/>
      <c r="I29" s="212"/>
      <c r="J29" s="213"/>
      <c r="K29" s="212"/>
      <c r="L29" s="213"/>
      <c r="M29" s="212"/>
      <c r="N29" s="213"/>
      <c r="O29" s="212"/>
      <c r="P29" s="213"/>
      <c r="Q29" s="212"/>
      <c r="R29" s="213"/>
      <c r="S29" s="212"/>
      <c r="T29" s="213"/>
      <c r="U29" s="212"/>
      <c r="V29" s="213"/>
      <c r="W29" s="212"/>
      <c r="X29" s="213"/>
      <c r="Y29" s="212"/>
      <c r="Z29" s="213"/>
      <c r="AA29" s="212"/>
      <c r="AB29" s="213"/>
      <c r="AC29" s="212"/>
      <c r="AD29" s="213"/>
      <c r="AE29" s="212"/>
      <c r="AF29" s="213"/>
      <c r="AG29" s="212"/>
      <c r="AH29" s="213"/>
      <c r="AI29" s="212"/>
      <c r="AJ29" s="213"/>
      <c r="AK29" s="212"/>
      <c r="AL29" s="213"/>
      <c r="AM29" s="212"/>
      <c r="AN29" s="213"/>
      <c r="AO29" s="212"/>
      <c r="AP29" s="213"/>
      <c r="AQ29" s="212"/>
      <c r="AR29" s="213"/>
      <c r="AS29" s="536"/>
      <c r="AT29" s="363"/>
      <c r="AU29" s="76"/>
      <c r="AZ29" s="335"/>
      <c r="BA29" s="333"/>
    </row>
    <row r="30" spans="1:53" s="19" customFormat="1" ht="47.25" hidden="1" customHeight="1" x14ac:dyDescent="0.2">
      <c r="A30" s="78"/>
      <c r="B30" s="177" t="s">
        <v>529</v>
      </c>
      <c r="C30" s="72" t="str">
        <f>IF(ISERROR(VLOOKUP(B30,'KAYIT LİSTESİ'!$B$4:$H$1024,3,0)),"",(VLOOKUP(B30,'KAYIT LİSTESİ'!$B$4:$H$1024,3,0)))</f>
        <v/>
      </c>
      <c r="D30" s="62" t="str">
        <f>IF(ISERROR(VLOOKUP(B30,'KAYIT LİSTESİ'!$B$4:$H$1024,4,0)),"",(VLOOKUP(B30,'KAYIT LİSTESİ'!$B$4:$H$1024,4,0)))</f>
        <v/>
      </c>
      <c r="E30" s="77" t="str">
        <f>IF(ISERROR(VLOOKUP(B30,'KAYIT LİSTESİ'!$B$4:$H$1024,5,0)),"",(VLOOKUP(B30,'KAYIT LİSTESİ'!$B$4:$H$1024,5,0)))</f>
        <v/>
      </c>
      <c r="F30" s="77" t="str">
        <f>IF(ISERROR(VLOOKUP(B30,'KAYIT LİSTESİ'!$B$4:$H$1024,6,0)),"",(VLOOKUP(B30,'KAYIT LİSTESİ'!$B$4:$H$1024,6,0)))</f>
        <v/>
      </c>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213"/>
      <c r="AG30" s="212"/>
      <c r="AH30" s="213"/>
      <c r="AI30" s="212"/>
      <c r="AJ30" s="213"/>
      <c r="AK30" s="212"/>
      <c r="AL30" s="213"/>
      <c r="AM30" s="212"/>
      <c r="AN30" s="213"/>
      <c r="AO30" s="212"/>
      <c r="AP30" s="213"/>
      <c r="AQ30" s="212"/>
      <c r="AR30" s="213"/>
      <c r="AS30" s="536"/>
      <c r="AT30" s="363"/>
      <c r="AU30" s="76"/>
      <c r="AZ30" s="335"/>
      <c r="BA30" s="333"/>
    </row>
    <row r="31" spans="1:53" s="19" customFormat="1" ht="47.25" hidden="1" customHeight="1" x14ac:dyDescent="0.2">
      <c r="A31" s="78"/>
      <c r="B31" s="177" t="s">
        <v>530</v>
      </c>
      <c r="C31" s="72" t="str">
        <f>IF(ISERROR(VLOOKUP(B31,'KAYIT LİSTESİ'!$B$4:$H$1024,3,0)),"",(VLOOKUP(B31,'KAYIT LİSTESİ'!$B$4:$H$1024,3,0)))</f>
        <v/>
      </c>
      <c r="D31" s="62" t="str">
        <f>IF(ISERROR(VLOOKUP(B31,'KAYIT LİSTESİ'!$B$4:$H$1024,4,0)),"",(VLOOKUP(B31,'KAYIT LİSTESİ'!$B$4:$H$1024,4,0)))</f>
        <v/>
      </c>
      <c r="E31" s="77" t="str">
        <f>IF(ISERROR(VLOOKUP(B31,'KAYIT LİSTESİ'!$B$4:$H$1024,5,0)),"",(VLOOKUP(B31,'KAYIT LİSTESİ'!$B$4:$H$1024,5,0)))</f>
        <v/>
      </c>
      <c r="F31" s="77" t="str">
        <f>IF(ISERROR(VLOOKUP(B31,'KAYIT LİSTESİ'!$B$4:$H$1024,6,0)),"",(VLOOKUP(B31,'KAYIT LİSTESİ'!$B$4:$H$1024,6,0)))</f>
        <v/>
      </c>
      <c r="G31" s="212"/>
      <c r="H31" s="213"/>
      <c r="I31" s="212"/>
      <c r="J31" s="213"/>
      <c r="K31" s="212"/>
      <c r="L31" s="213"/>
      <c r="M31" s="212"/>
      <c r="N31" s="213"/>
      <c r="O31" s="212"/>
      <c r="P31" s="213"/>
      <c r="Q31" s="212"/>
      <c r="R31" s="213"/>
      <c r="S31" s="212"/>
      <c r="T31" s="213"/>
      <c r="U31" s="212"/>
      <c r="V31" s="213"/>
      <c r="W31" s="212"/>
      <c r="X31" s="213"/>
      <c r="Y31" s="212"/>
      <c r="Z31" s="213"/>
      <c r="AA31" s="212"/>
      <c r="AB31" s="213"/>
      <c r="AC31" s="212"/>
      <c r="AD31" s="213"/>
      <c r="AE31" s="212"/>
      <c r="AF31" s="213"/>
      <c r="AG31" s="212"/>
      <c r="AH31" s="213"/>
      <c r="AI31" s="212"/>
      <c r="AJ31" s="213"/>
      <c r="AK31" s="212"/>
      <c r="AL31" s="213"/>
      <c r="AM31" s="212"/>
      <c r="AN31" s="213"/>
      <c r="AO31" s="212"/>
      <c r="AP31" s="213"/>
      <c r="AQ31" s="212"/>
      <c r="AR31" s="213"/>
      <c r="AS31" s="536"/>
      <c r="AT31" s="363"/>
      <c r="AU31" s="76"/>
      <c r="AZ31" s="335"/>
      <c r="BA31" s="333"/>
    </row>
    <row r="32" spans="1:53" s="19" customFormat="1" ht="47.25" hidden="1" customHeight="1" x14ac:dyDescent="0.2">
      <c r="A32" s="78"/>
      <c r="B32" s="177" t="s">
        <v>531</v>
      </c>
      <c r="C32" s="72" t="str">
        <f>IF(ISERROR(VLOOKUP(B32,'KAYIT LİSTESİ'!$B$4:$H$1024,3,0)),"",(VLOOKUP(B32,'KAYIT LİSTESİ'!$B$4:$H$1024,3,0)))</f>
        <v/>
      </c>
      <c r="D32" s="62" t="str">
        <f>IF(ISERROR(VLOOKUP(B32,'KAYIT LİSTESİ'!$B$4:$H$1024,4,0)),"",(VLOOKUP(B32,'KAYIT LİSTESİ'!$B$4:$H$1024,4,0)))</f>
        <v/>
      </c>
      <c r="E32" s="77" t="str">
        <f>IF(ISERROR(VLOOKUP(B32,'KAYIT LİSTESİ'!$B$4:$H$1024,5,0)),"",(VLOOKUP(B32,'KAYIT LİSTESİ'!$B$4:$H$1024,5,0)))</f>
        <v/>
      </c>
      <c r="F32" s="77" t="str">
        <f>IF(ISERROR(VLOOKUP(B32,'KAYIT LİSTESİ'!$B$4:$H$1024,6,0)),"",(VLOOKUP(B32,'KAYIT LİSTESİ'!$B$4:$H$1024,6,0)))</f>
        <v/>
      </c>
      <c r="G32" s="212"/>
      <c r="H32" s="213"/>
      <c r="I32" s="212"/>
      <c r="J32" s="213"/>
      <c r="K32" s="212"/>
      <c r="L32" s="213"/>
      <c r="M32" s="212"/>
      <c r="N32" s="213"/>
      <c r="O32" s="212"/>
      <c r="P32" s="213"/>
      <c r="Q32" s="212"/>
      <c r="R32" s="213"/>
      <c r="S32" s="212"/>
      <c r="T32" s="213"/>
      <c r="U32" s="212"/>
      <c r="V32" s="213"/>
      <c r="W32" s="212"/>
      <c r="X32" s="213"/>
      <c r="Y32" s="212"/>
      <c r="Z32" s="213"/>
      <c r="AA32" s="212"/>
      <c r="AB32" s="213"/>
      <c r="AC32" s="212"/>
      <c r="AD32" s="213"/>
      <c r="AE32" s="212"/>
      <c r="AF32" s="213"/>
      <c r="AG32" s="212"/>
      <c r="AH32" s="213"/>
      <c r="AI32" s="212"/>
      <c r="AJ32" s="213"/>
      <c r="AK32" s="212"/>
      <c r="AL32" s="213"/>
      <c r="AM32" s="212"/>
      <c r="AN32" s="213"/>
      <c r="AO32" s="212"/>
      <c r="AP32" s="213"/>
      <c r="AQ32" s="212"/>
      <c r="AR32" s="213"/>
      <c r="AS32" s="536"/>
      <c r="AT32" s="363"/>
      <c r="AU32" s="76"/>
      <c r="AZ32" s="335"/>
      <c r="BA32" s="333"/>
    </row>
    <row r="33" spans="1:53" ht="9" customHeight="1" x14ac:dyDescent="0.2">
      <c r="E33" s="59"/>
    </row>
    <row r="34" spans="1:53" s="80" customFormat="1" x14ac:dyDescent="0.3">
      <c r="A34" s="677" t="s">
        <v>22</v>
      </c>
      <c r="B34" s="677"/>
      <c r="C34" s="677"/>
      <c r="D34" s="678"/>
      <c r="E34" s="679"/>
      <c r="F34" s="680" t="s">
        <v>0</v>
      </c>
      <c r="G34" s="681"/>
      <c r="H34" s="681" t="s">
        <v>1</v>
      </c>
      <c r="I34" s="681"/>
      <c r="J34" s="681"/>
      <c r="K34" s="681" t="s">
        <v>2</v>
      </c>
      <c r="L34" s="681"/>
      <c r="M34" s="681"/>
      <c r="N34" s="681"/>
      <c r="O34" s="681"/>
      <c r="P34" s="681"/>
      <c r="Q34" s="681"/>
      <c r="R34" s="681"/>
      <c r="S34" s="682" t="s">
        <v>3</v>
      </c>
      <c r="T34" s="681"/>
      <c r="U34" s="681"/>
      <c r="V34" s="681"/>
      <c r="W34" s="681"/>
      <c r="X34" s="681"/>
      <c r="Y34" s="681"/>
      <c r="Z34" s="681"/>
      <c r="AA34" s="681"/>
      <c r="AB34" s="681"/>
      <c r="AC34" s="682" t="s">
        <v>3</v>
      </c>
      <c r="AD34" s="681"/>
      <c r="AE34" s="681"/>
      <c r="AF34" s="681"/>
      <c r="AG34" s="681"/>
      <c r="AH34" s="681"/>
      <c r="AI34" s="681"/>
      <c r="AJ34" s="681"/>
      <c r="AK34" s="681"/>
      <c r="AL34" s="681"/>
      <c r="AM34" s="681"/>
      <c r="AN34" s="681"/>
      <c r="AO34" s="681"/>
      <c r="AP34" s="681"/>
      <c r="AQ34" s="681"/>
      <c r="AR34" s="681"/>
      <c r="AS34" s="682" t="s">
        <v>3</v>
      </c>
      <c r="AT34" s="680"/>
      <c r="AU34" s="680"/>
      <c r="AZ34" s="335"/>
      <c r="BA34" s="333"/>
    </row>
    <row r="35" spans="1:53" x14ac:dyDescent="0.2">
      <c r="E35" s="59"/>
    </row>
    <row r="36" spans="1:53" x14ac:dyDescent="0.2">
      <c r="E36" s="59"/>
    </row>
    <row r="37" spans="1:53" x14ac:dyDescent="0.2">
      <c r="E37" s="59"/>
    </row>
    <row r="96" spans="52:53" x14ac:dyDescent="0.2">
      <c r="AZ96" s="334"/>
      <c r="BA96" s="332"/>
    </row>
    <row r="97" spans="52:53" x14ac:dyDescent="0.2">
      <c r="AZ97" s="334"/>
      <c r="BA97" s="332"/>
    </row>
    <row r="98" spans="52:53" x14ac:dyDescent="0.2">
      <c r="AZ98" s="334"/>
      <c r="BA98" s="332"/>
    </row>
    <row r="99" spans="52:53" x14ac:dyDescent="0.2">
      <c r="AZ99" s="334"/>
      <c r="BA99" s="332"/>
    </row>
    <row r="100" spans="52:53" x14ac:dyDescent="0.2">
      <c r="AZ100" s="334"/>
      <c r="BA100" s="332"/>
    </row>
  </sheetData>
  <sortState ref="B8:AS12">
    <sortCondition descending="1" ref="AS8:AS12"/>
  </sortState>
  <mergeCells count="27">
    <mergeCell ref="C17:F17"/>
    <mergeCell ref="F1:AK1"/>
    <mergeCell ref="A6:A7"/>
    <mergeCell ref="B6:B7"/>
    <mergeCell ref="C6:C7"/>
    <mergeCell ref="D6:D7"/>
    <mergeCell ref="E6:E7"/>
    <mergeCell ref="A4:D4"/>
    <mergeCell ref="E4:F4"/>
    <mergeCell ref="U4:Z4"/>
    <mergeCell ref="A2:AU2"/>
    <mergeCell ref="A3:D3"/>
    <mergeCell ref="E3:F3"/>
    <mergeCell ref="L3"/>
    <mergeCell ref="N3:O3"/>
    <mergeCell ref="P3"/>
    <mergeCell ref="U3:Z3"/>
    <mergeCell ref="AS5:AU5"/>
    <mergeCell ref="AH4:AJ4"/>
    <mergeCell ref="AK4:AU4"/>
    <mergeCell ref="AK3:AU3"/>
    <mergeCell ref="AH3:AJ3"/>
    <mergeCell ref="AU6:AU7"/>
    <mergeCell ref="F6:F7"/>
    <mergeCell ref="G6:AR6"/>
    <mergeCell ref="AS6:AS7"/>
    <mergeCell ref="AT6:AT7"/>
  </mergeCells>
  <conditionalFormatting sqref="AA4 F1:F16 F18:F1048576">
    <cfRule type="containsText" dxfId="6" priority="5" stopIfTrue="1" operator="containsText" text="FERDİ">
      <formula>NOT(ISERROR(SEARCH("FERDİ",F1)))</formula>
    </cfRule>
  </conditionalFormatting>
  <conditionalFormatting sqref="AK4">
    <cfRule type="containsText" dxfId="5" priority="1" stopIfTrue="1" operator="containsText" text="FERDİ">
      <formula>NOT(ISERROR(SEARCH("FERDİ",AK4)))</formula>
    </cfRule>
  </conditionalFormatting>
  <hyperlinks>
    <hyperlink ref="E3" location="'YARIŞMA PROGRAMI'!C13" display="Sırıkla Atlama"/>
    <hyperlink ref="E3:F3" location="'YARIŞMA PROGRAMI'!C8" display="'YARIŞMA PROGRAMI'!C8"/>
  </hyperlinks>
  <printOptions horizontalCentered="1"/>
  <pageMargins left="0.27559055118110237" right="0.15748031496062992" top="0.55118110236220474" bottom="0.27559055118110237" header="0.19685039370078741" footer="0.19685039370078741"/>
  <pageSetup paperSize="9" scale="30" orientation="landscape"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rgb="FF00B050"/>
  </sheetPr>
  <dimension ref="A1:R93"/>
  <sheetViews>
    <sheetView view="pageBreakPreview" topLeftCell="A14" zoomScale="90" zoomScaleSheetLayoutView="90" workbookViewId="0">
      <selection activeCell="D12" sqref="D12"/>
    </sheetView>
  </sheetViews>
  <sheetFormatPr defaultRowHeight="12.75" x14ac:dyDescent="0.2"/>
  <cols>
    <col min="1" max="1" width="6" style="89" customWidth="1"/>
    <col min="2" max="2" width="12.5703125" style="89" hidden="1" customWidth="1"/>
    <col min="3" max="3" width="7" style="89" customWidth="1"/>
    <col min="4" max="4" width="13.5703125" style="90" customWidth="1"/>
    <col min="5" max="5" width="17" style="89" bestFit="1" customWidth="1"/>
    <col min="6" max="6" width="31.28515625" style="3" customWidth="1"/>
    <col min="7" max="13" width="11.28515625" style="3" customWidth="1"/>
    <col min="14" max="14" width="11.28515625" style="91" customWidth="1"/>
    <col min="15" max="15" width="9.28515625" style="89" customWidth="1"/>
    <col min="16" max="16" width="10" style="89" customWidth="1"/>
    <col min="17" max="17" width="6" style="336" bestFit="1" customWidth="1"/>
    <col min="18" max="18" width="4.42578125" style="325" bestFit="1" customWidth="1"/>
    <col min="19" max="16384" width="9.140625" style="3"/>
  </cols>
  <sheetData>
    <row r="1" spans="1:18" ht="56.25" customHeight="1" x14ac:dyDescent="0.2">
      <c r="A1" s="1118" t="str">
        <f>'YARIŞMA BİLGİLERİ'!A2:K2</f>
        <v>Atletizm Federasyonu                                                                                                                                                                                                                                                               İzmir Atletizm İl Temsilciliği</v>
      </c>
      <c r="B1" s="1118"/>
      <c r="C1" s="1118"/>
      <c r="D1" s="1118"/>
      <c r="E1" s="1118"/>
      <c r="F1" s="1118"/>
      <c r="G1" s="1118"/>
      <c r="H1" s="1118"/>
      <c r="I1" s="1118"/>
      <c r="J1" s="1118"/>
      <c r="K1" s="1118"/>
      <c r="L1" s="1118"/>
      <c r="M1" s="1118"/>
      <c r="N1" s="1118"/>
      <c r="O1" s="1118"/>
      <c r="P1" s="1118"/>
    </row>
    <row r="2" spans="1:18" ht="31.5" customHeight="1" x14ac:dyDescent="0.2">
      <c r="A2" s="1119" t="str">
        <f>'YARIŞMA BİLGİLERİ'!A14:K14</f>
        <v>Kulüpler Arası Atletizm Süper lig 1. Kademe Yarışmaları</v>
      </c>
      <c r="B2" s="1119"/>
      <c r="C2" s="1119"/>
      <c r="D2" s="1119"/>
      <c r="E2" s="1119"/>
      <c r="F2" s="1119"/>
      <c r="G2" s="1119"/>
      <c r="H2" s="1119"/>
      <c r="I2" s="1119"/>
      <c r="J2" s="1119"/>
      <c r="K2" s="1119"/>
      <c r="L2" s="1119"/>
      <c r="M2" s="1119"/>
      <c r="N2" s="1119"/>
      <c r="O2" s="1119"/>
      <c r="P2" s="1119"/>
    </row>
    <row r="3" spans="1:18" s="4" customFormat="1" ht="33" customHeight="1" x14ac:dyDescent="0.2">
      <c r="A3" s="921" t="s">
        <v>115</v>
      </c>
      <c r="B3" s="921"/>
      <c r="C3" s="921"/>
      <c r="D3" s="922" t="str">
        <f>'YARIŞMA PROGRAMI'!B22</f>
        <v>Üçadım Atlama</v>
      </c>
      <c r="E3" s="922"/>
      <c r="F3" s="641"/>
      <c r="G3" s="569"/>
      <c r="H3" s="570"/>
      <c r="I3" s="641"/>
      <c r="J3" s="641"/>
      <c r="K3" s="924" t="s">
        <v>661</v>
      </c>
      <c r="L3" s="924"/>
      <c r="M3" s="925" t="str">
        <f>VLOOKUP(D3,Rekorlar!A2:G51,7,0)</f>
        <v>Berk TUNA 16.67</v>
      </c>
      <c r="N3" s="925"/>
      <c r="O3" s="925"/>
      <c r="P3" s="925"/>
      <c r="Q3" s="336"/>
      <c r="R3" s="325"/>
    </row>
    <row r="4" spans="1:18" s="4" customFormat="1" ht="21.75" customHeight="1" x14ac:dyDescent="0.2">
      <c r="A4" s="926" t="s">
        <v>116</v>
      </c>
      <c r="B4" s="926"/>
      <c r="C4" s="926"/>
      <c r="D4" s="927" t="str">
        <f>'YARIŞMA BİLGİLERİ'!F21</f>
        <v>Erkekler</v>
      </c>
      <c r="E4" s="927"/>
      <c r="F4" s="1117" t="str">
        <f>'YARIŞMA PROGRAMI'!D22</f>
        <v>Basma alanı 11-13 m.</v>
      </c>
      <c r="G4" s="1117"/>
      <c r="H4" s="1117"/>
      <c r="I4" s="1117"/>
      <c r="J4" s="1117"/>
      <c r="K4" s="926" t="s">
        <v>114</v>
      </c>
      <c r="L4" s="926"/>
      <c r="M4" s="931" t="str">
        <f>VLOOKUP(D3,'YARIŞMA PROGRAMI'!B7:C29,2,0)</f>
        <v>04 Haziran 2014 17.00</v>
      </c>
      <c r="N4" s="931"/>
      <c r="O4" s="931"/>
      <c r="P4" s="642"/>
      <c r="Q4" s="336"/>
      <c r="R4" s="325"/>
    </row>
    <row r="5" spans="1:18" ht="21" customHeight="1" x14ac:dyDescent="0.2">
      <c r="A5" s="5"/>
      <c r="B5" s="5"/>
      <c r="C5" s="5"/>
      <c r="D5" s="9"/>
      <c r="E5" s="6"/>
      <c r="F5" s="7"/>
      <c r="G5" s="8"/>
      <c r="H5" s="8"/>
      <c r="I5" s="8"/>
      <c r="J5" s="8"/>
      <c r="K5" s="8"/>
      <c r="L5" s="8"/>
      <c r="M5" s="8"/>
      <c r="N5" s="929">
        <f ca="1">NOW()</f>
        <v>41878.554401851849</v>
      </c>
      <c r="O5" s="929"/>
      <c r="P5" s="353"/>
    </row>
    <row r="6" spans="1:18" ht="15.75" x14ac:dyDescent="0.2">
      <c r="A6" s="933" t="s">
        <v>6</v>
      </c>
      <c r="B6" s="933"/>
      <c r="C6" s="934" t="s">
        <v>99</v>
      </c>
      <c r="D6" s="934" t="s">
        <v>1095</v>
      </c>
      <c r="E6" s="933" t="s">
        <v>7</v>
      </c>
      <c r="F6" s="933" t="s">
        <v>939</v>
      </c>
      <c r="G6" s="933" t="s">
        <v>35</v>
      </c>
      <c r="H6" s="933"/>
      <c r="I6" s="933"/>
      <c r="J6" s="933"/>
      <c r="K6" s="933"/>
      <c r="L6" s="933"/>
      <c r="M6" s="933"/>
      <c r="N6" s="932" t="s">
        <v>8</v>
      </c>
      <c r="O6" s="932" t="s">
        <v>165</v>
      </c>
      <c r="P6" s="932" t="s">
        <v>655</v>
      </c>
    </row>
    <row r="7" spans="1:18" ht="30.75" customHeight="1" x14ac:dyDescent="0.2">
      <c r="A7" s="933"/>
      <c r="B7" s="933"/>
      <c r="C7" s="934"/>
      <c r="D7" s="934"/>
      <c r="E7" s="933"/>
      <c r="F7" s="933"/>
      <c r="G7" s="643">
        <v>1</v>
      </c>
      <c r="H7" s="643">
        <v>2</v>
      </c>
      <c r="I7" s="643">
        <v>3</v>
      </c>
      <c r="J7" s="643" t="s">
        <v>574</v>
      </c>
      <c r="K7" s="643">
        <v>4</v>
      </c>
      <c r="L7" s="643">
        <v>5</v>
      </c>
      <c r="M7" s="643">
        <v>6</v>
      </c>
      <c r="N7" s="932"/>
      <c r="O7" s="932"/>
      <c r="P7" s="932"/>
    </row>
    <row r="8" spans="1:18" s="83" customFormat="1" ht="85.5" customHeight="1" x14ac:dyDescent="0.2">
      <c r="A8" s="558">
        <v>1</v>
      </c>
      <c r="B8" s="559" t="s">
        <v>538</v>
      </c>
      <c r="C8" s="560">
        <f>IF(ISERROR(VLOOKUP(B8,'KAYIT LİSTESİ'!$B$4:$H$1024,3,0)),"",(VLOOKUP(B8,'KAYIT LİSTESİ'!$B$4:$H$1024,3,0)))</f>
        <v>419</v>
      </c>
      <c r="D8" s="561">
        <f>IF(ISERROR(VLOOKUP(B8,'KAYIT LİSTESİ'!$B$4:$H$1024,4,0)),"",(VLOOKUP(B8,'KAYIT LİSTESİ'!$B$4:$H$1024,4,0)))</f>
        <v>34576</v>
      </c>
      <c r="E8" s="562" t="str">
        <f>IF(ISERROR(VLOOKUP(B8,'KAYIT LİSTESİ'!$B$4:$H$1024,5,0)),"",(VLOOKUP(B8,'KAYIT LİSTESİ'!$B$4:$H$1024,5,0)))</f>
        <v>MUSA TÜZEN</v>
      </c>
      <c r="F8" s="562" t="str">
        <f>IF(ISERROR(VLOOKUP(B8,'KAYIT LİSTESİ'!$B$4:$H$1024,6,0)),"",(VLOOKUP(B8,'KAYIT LİSTESİ'!$B$4:$H$1024,6,0)))</f>
        <v>İSTANBUL-FENERBAHÇE</v>
      </c>
      <c r="G8" s="563">
        <v>1563</v>
      </c>
      <c r="H8" s="563" t="s">
        <v>1217</v>
      </c>
      <c r="I8" s="563" t="s">
        <v>1217</v>
      </c>
      <c r="J8" s="564">
        <f t="shared" ref="J8:J15" si="0">IF(COUNT(G8:I8)=0,"",MAX(G8:I8))</f>
        <v>1563</v>
      </c>
      <c r="K8" s="565">
        <v>1445</v>
      </c>
      <c r="L8" s="565">
        <v>1586</v>
      </c>
      <c r="M8" s="565" t="s">
        <v>1217</v>
      </c>
      <c r="N8" s="564">
        <f t="shared" ref="N8:N15" si="1">IF(COUNT(G8:M8)=0,"",MAX(G8:M8))</f>
        <v>1586</v>
      </c>
      <c r="O8" s="674">
        <v>8</v>
      </c>
      <c r="P8" s="820" t="s">
        <v>1323</v>
      </c>
      <c r="Q8" s="336"/>
      <c r="R8" s="325"/>
    </row>
    <row r="9" spans="1:18" s="83" customFormat="1" ht="85.5" customHeight="1" x14ac:dyDescent="0.2">
      <c r="A9" s="558">
        <v>2</v>
      </c>
      <c r="B9" s="559" t="s">
        <v>539</v>
      </c>
      <c r="C9" s="560">
        <f>IF(ISERROR(VLOOKUP(B9,'KAYIT LİSTESİ'!$B$4:$H$1024,3,0)),"",(VLOOKUP(B9,'KAYIT LİSTESİ'!$B$4:$H$1024,3,0)))</f>
        <v>387</v>
      </c>
      <c r="D9" s="561">
        <f>IF(ISERROR(VLOOKUP(B9,'KAYIT LİSTESİ'!$B$4:$H$1024,4,0)),"",(VLOOKUP(B9,'KAYIT LİSTESİ'!$B$4:$H$1024,4,0)))</f>
        <v>32510</v>
      </c>
      <c r="E9" s="562" t="str">
        <f>IF(ISERROR(VLOOKUP(B9,'KAYIT LİSTESİ'!$B$4:$H$1024,5,0)),"",(VLOOKUP(B9,'KAYIT LİSTESİ'!$B$4:$H$1024,5,0)))</f>
        <v>ŞEREF OSMANOĞLU</v>
      </c>
      <c r="F9" s="562" t="str">
        <f>IF(ISERROR(VLOOKUP(B9,'KAYIT LİSTESİ'!$B$4:$H$1024,6,0)),"",(VLOOKUP(B9,'KAYIT LİSTESİ'!$B$4:$H$1024,6,0)))</f>
        <v>İSTANBUL-ENKA SPOR KULÜBÜ</v>
      </c>
      <c r="G9" s="563" t="s">
        <v>1217</v>
      </c>
      <c r="H9" s="563" t="s">
        <v>1217</v>
      </c>
      <c r="I9" s="563">
        <v>1576</v>
      </c>
      <c r="J9" s="564">
        <f t="shared" si="0"/>
        <v>1576</v>
      </c>
      <c r="K9" s="565" t="s">
        <v>1217</v>
      </c>
      <c r="L9" s="565" t="s">
        <v>1078</v>
      </c>
      <c r="M9" s="565">
        <v>1556</v>
      </c>
      <c r="N9" s="564">
        <f t="shared" si="1"/>
        <v>1576</v>
      </c>
      <c r="O9" s="674">
        <v>7</v>
      </c>
      <c r="P9" s="820" t="s">
        <v>1324</v>
      </c>
      <c r="Q9" s="336"/>
      <c r="R9" s="325"/>
    </row>
    <row r="10" spans="1:18" s="83" customFormat="1" ht="85.5" customHeight="1" x14ac:dyDescent="0.2">
      <c r="A10" s="558">
        <v>3</v>
      </c>
      <c r="B10" s="559" t="s">
        <v>537</v>
      </c>
      <c r="C10" s="560">
        <f>IF(ISERROR(VLOOKUP(B10,'KAYIT LİSTESİ'!$B$4:$H$1024,3,0)),"",(VLOOKUP(B10,'KAYIT LİSTESİ'!$B$4:$H$1024,3,0)))</f>
        <v>430</v>
      </c>
      <c r="D10" s="561">
        <f>IF(ISERROR(VLOOKUP(B10,'KAYIT LİSTESİ'!$B$4:$H$1024,4,0)),"",(VLOOKUP(B10,'KAYIT LİSTESİ'!$B$4:$H$1024,4,0)))</f>
        <v>31941</v>
      </c>
      <c r="E10" s="562" t="str">
        <f>IF(ISERROR(VLOOKUP(B10,'KAYIT LİSTESİ'!$B$4:$H$1024,5,0)),"",(VLOOKUP(B10,'KAYIT LİSTESİ'!$B$4:$H$1024,5,0)))</f>
        <v>HAŞİM YILMAZ</v>
      </c>
      <c r="F10" s="562" t="str">
        <f>IF(ISERROR(VLOOKUP(B10,'KAYIT LİSTESİ'!$B$4:$H$1024,6,0)),"",(VLOOKUP(B10,'KAYIT LİSTESİ'!$B$4:$H$1024,6,0)))</f>
        <v>İSTANBUL-GALATASARAY</v>
      </c>
      <c r="G10" s="563" t="s">
        <v>1217</v>
      </c>
      <c r="H10" s="563" t="s">
        <v>1217</v>
      </c>
      <c r="I10" s="563">
        <v>1419</v>
      </c>
      <c r="J10" s="564">
        <f t="shared" si="0"/>
        <v>1419</v>
      </c>
      <c r="K10" s="565">
        <v>1433</v>
      </c>
      <c r="L10" s="565" t="s">
        <v>1217</v>
      </c>
      <c r="M10" s="565" t="s">
        <v>1217</v>
      </c>
      <c r="N10" s="564">
        <f t="shared" si="1"/>
        <v>1433</v>
      </c>
      <c r="O10" s="674">
        <v>6</v>
      </c>
      <c r="P10" s="820" t="s">
        <v>1319</v>
      </c>
      <c r="Q10" s="336"/>
      <c r="R10" s="325"/>
    </row>
    <row r="11" spans="1:18" s="83" customFormat="1" ht="85.5" customHeight="1" x14ac:dyDescent="0.2">
      <c r="A11" s="558">
        <v>4</v>
      </c>
      <c r="B11" s="559" t="s">
        <v>533</v>
      </c>
      <c r="C11" s="560">
        <f>IF(ISERROR(VLOOKUP(B11,'KAYIT LİSTESİ'!$B$4:$H$1024,3,0)),"",(VLOOKUP(B11,'KAYIT LİSTESİ'!$B$4:$H$1024,3,0)))</f>
        <v>517</v>
      </c>
      <c r="D11" s="561">
        <f>IF(ISERROR(VLOOKUP(B11,'KAYIT LİSTESİ'!$B$4:$H$1024,4,0)),"",(VLOOKUP(B11,'KAYIT LİSTESİ'!$B$4:$H$1024,4,0)))</f>
        <v>35065</v>
      </c>
      <c r="E11" s="562" t="str">
        <f>IF(ISERROR(VLOOKUP(B11,'KAYIT LİSTESİ'!$B$4:$H$1024,5,0)),"",(VLOOKUP(B11,'KAYIT LİSTESİ'!$B$4:$H$1024,5,0)))</f>
        <v>MUSTAFA ÖZDEMİR</v>
      </c>
      <c r="F11" s="562" t="str">
        <f>IF(ISERROR(VLOOKUP(B11,'KAYIT LİSTESİ'!$B$4:$H$1024,6,0)),"",(VLOOKUP(B11,'KAYIT LİSTESİ'!$B$4:$H$1024,6,0)))</f>
        <v>KOCAELİ-DARICA BELEDİYE EĞİTİM SPOR KULÜBÜ</v>
      </c>
      <c r="G11" s="563">
        <v>1363</v>
      </c>
      <c r="H11" s="563">
        <v>1333</v>
      </c>
      <c r="I11" s="563" t="s">
        <v>1217</v>
      </c>
      <c r="J11" s="564">
        <f t="shared" si="0"/>
        <v>1363</v>
      </c>
      <c r="K11" s="565">
        <v>1336</v>
      </c>
      <c r="L11" s="565">
        <v>1410</v>
      </c>
      <c r="M11" s="565">
        <v>1410</v>
      </c>
      <c r="N11" s="564">
        <f t="shared" si="1"/>
        <v>1410</v>
      </c>
      <c r="O11" s="674">
        <v>5</v>
      </c>
      <c r="P11" s="820" t="s">
        <v>1319</v>
      </c>
      <c r="Q11" s="336"/>
      <c r="R11" s="325"/>
    </row>
    <row r="12" spans="1:18" s="83" customFormat="1" ht="85.5" customHeight="1" x14ac:dyDescent="0.2">
      <c r="A12" s="558">
        <v>5</v>
      </c>
      <c r="B12" s="559" t="s">
        <v>532</v>
      </c>
      <c r="C12" s="560">
        <f>IF(ISERROR(VLOOKUP(B12,'KAYIT LİSTESİ'!$B$4:$H$1024,3,0)),"",(VLOOKUP(B12,'KAYIT LİSTESİ'!$B$4:$H$1024,3,0)))</f>
        <v>475</v>
      </c>
      <c r="D12" s="561">
        <f>IF(ISERROR(VLOOKUP(B12,'KAYIT LİSTESİ'!$B$4:$H$1024,4,0)),"",(VLOOKUP(B12,'KAYIT LİSTESİ'!$B$4:$H$1024,4,0)))</f>
        <v>33057</v>
      </c>
      <c r="E12" s="562" t="str">
        <f>IF(ISERROR(VLOOKUP(B12,'KAYIT LİSTESİ'!$B$4:$H$1024,5,0)),"",(VLOOKUP(B12,'KAYIT LİSTESİ'!$B$4:$H$1024,5,0)))</f>
        <v>ALPER YÜKSEL</v>
      </c>
      <c r="F12" s="562" t="str">
        <f>IF(ISERROR(VLOOKUP(B12,'KAYIT LİSTESİ'!$B$4:$H$1024,6,0)),"",(VLOOKUP(B12,'KAYIT LİSTESİ'!$B$4:$H$1024,6,0)))</f>
        <v>MERSİN-MESKİSPOR</v>
      </c>
      <c r="G12" s="563">
        <v>1377</v>
      </c>
      <c r="H12" s="563">
        <v>1370</v>
      </c>
      <c r="I12" s="563" t="s">
        <v>1217</v>
      </c>
      <c r="J12" s="564">
        <f t="shared" si="0"/>
        <v>1377</v>
      </c>
      <c r="K12" s="565" t="s">
        <v>1217</v>
      </c>
      <c r="L12" s="565">
        <v>1363</v>
      </c>
      <c r="M12" s="565" t="s">
        <v>1217</v>
      </c>
      <c r="N12" s="564">
        <f t="shared" si="1"/>
        <v>1377</v>
      </c>
      <c r="O12" s="674">
        <v>4</v>
      </c>
      <c r="P12" s="820" t="s">
        <v>1218</v>
      </c>
      <c r="Q12" s="336"/>
      <c r="R12" s="325"/>
    </row>
    <row r="13" spans="1:18" s="83" customFormat="1" ht="85.5" customHeight="1" x14ac:dyDescent="0.2">
      <c r="A13" s="558">
        <v>6</v>
      </c>
      <c r="B13" s="559" t="s">
        <v>536</v>
      </c>
      <c r="C13" s="560">
        <f>IF(ISERROR(VLOOKUP(B13,'KAYIT LİSTESİ'!$B$4:$H$1024,3,0)),"",(VLOOKUP(B13,'KAYIT LİSTESİ'!$B$4:$H$1024,3,0)))</f>
        <v>460</v>
      </c>
      <c r="D13" s="561">
        <f>IF(ISERROR(VLOOKUP(B13,'KAYIT LİSTESİ'!$B$4:$H$1024,4,0)),"",(VLOOKUP(B13,'KAYIT LİSTESİ'!$B$4:$H$1024,4,0)))</f>
        <v>35021</v>
      </c>
      <c r="E13" s="562" t="str">
        <f>IF(ISERROR(VLOOKUP(B13,'KAYIT LİSTESİ'!$B$4:$H$1024,5,0)),"",(VLOOKUP(B13,'KAYIT LİSTESİ'!$B$4:$H$1024,5,0)))</f>
        <v>KUBİLAY PARILTI</v>
      </c>
      <c r="F13" s="562" t="str">
        <f>IF(ISERROR(VLOOKUP(B13,'KAYIT LİSTESİ'!$B$4:$H$1024,6,0)),"",(VLOOKUP(B13,'KAYIT LİSTESİ'!$B$4:$H$1024,6,0)))</f>
        <v>KOCAELİ BÜYÜKŞEHİR BELEDİYE KAĞITSPOR KULÜBÜ</v>
      </c>
      <c r="G13" s="563">
        <v>1351</v>
      </c>
      <c r="H13" s="563">
        <v>1329</v>
      </c>
      <c r="I13" s="563" t="s">
        <v>1078</v>
      </c>
      <c r="J13" s="564">
        <f t="shared" si="0"/>
        <v>1351</v>
      </c>
      <c r="K13" s="565">
        <v>1370</v>
      </c>
      <c r="L13" s="565">
        <v>1355</v>
      </c>
      <c r="M13" s="565" t="s">
        <v>1217</v>
      </c>
      <c r="N13" s="564">
        <f t="shared" si="1"/>
        <v>1370</v>
      </c>
      <c r="O13" s="674">
        <v>3</v>
      </c>
      <c r="P13" s="820" t="s">
        <v>1322</v>
      </c>
      <c r="Q13" s="336"/>
      <c r="R13" s="325"/>
    </row>
    <row r="14" spans="1:18" s="83" customFormat="1" ht="85.5" customHeight="1" x14ac:dyDescent="0.2">
      <c r="A14" s="558">
        <v>7</v>
      </c>
      <c r="B14" s="559" t="s">
        <v>534</v>
      </c>
      <c r="C14" s="560">
        <f>IF(ISERROR(VLOOKUP(B14,'KAYIT LİSTESİ'!$B$4:$H$1024,3,0)),"",(VLOOKUP(B14,'KAYIT LİSTESİ'!$B$4:$H$1024,3,0)))</f>
        <v>496</v>
      </c>
      <c r="D14" s="561">
        <f>IF(ISERROR(VLOOKUP(B14,'KAYIT LİSTESİ'!$B$4:$H$1024,4,0)),"",(VLOOKUP(B14,'KAYIT LİSTESİ'!$B$4:$H$1024,4,0)))</f>
        <v>35569</v>
      </c>
      <c r="E14" s="562" t="str">
        <f>IF(ISERROR(VLOOKUP(B14,'KAYIT LİSTESİ'!$B$4:$H$1024,5,0)),"",(VLOOKUP(B14,'KAYIT LİSTESİ'!$B$4:$H$1024,5,0)))</f>
        <v>ALPER KAAN YASİN</v>
      </c>
      <c r="F14" s="562" t="str">
        <f>IF(ISERROR(VLOOKUP(B14,'KAYIT LİSTESİ'!$B$4:$H$1024,6,0)),"",(VLOOKUP(B14,'KAYIT LİSTESİ'!$B$4:$H$1024,6,0)))</f>
        <v>ANKARA-EGO SPOR</v>
      </c>
      <c r="G14" s="563">
        <v>1261</v>
      </c>
      <c r="H14" s="563" t="s">
        <v>1217</v>
      </c>
      <c r="I14" s="563">
        <v>1350</v>
      </c>
      <c r="J14" s="564">
        <f t="shared" si="0"/>
        <v>1350</v>
      </c>
      <c r="K14" s="565">
        <v>1357</v>
      </c>
      <c r="L14" s="565" t="s">
        <v>1217</v>
      </c>
      <c r="M14" s="565">
        <v>1338</v>
      </c>
      <c r="N14" s="564">
        <f t="shared" si="1"/>
        <v>1357</v>
      </c>
      <c r="O14" s="674">
        <v>2</v>
      </c>
      <c r="P14" s="820" t="s">
        <v>1320</v>
      </c>
      <c r="Q14" s="336"/>
      <c r="R14" s="325"/>
    </row>
    <row r="15" spans="1:18" s="83" customFormat="1" ht="85.5" customHeight="1" x14ac:dyDescent="0.2">
      <c r="A15" s="558">
        <v>8</v>
      </c>
      <c r="B15" s="559" t="s">
        <v>535</v>
      </c>
      <c r="C15" s="560">
        <f>IF(ISERROR(VLOOKUP(B15,'KAYIT LİSTESİ'!$B$4:$H$1024,3,0)),"",(VLOOKUP(B15,'KAYIT LİSTESİ'!$B$4:$H$1024,3,0)))</f>
        <v>446</v>
      </c>
      <c r="D15" s="561">
        <f>IF(ISERROR(VLOOKUP(B15,'KAYIT LİSTESİ'!$B$4:$H$1024,4,0)),"",(VLOOKUP(B15,'KAYIT LİSTESİ'!$B$4:$H$1024,4,0)))</f>
        <v>35065</v>
      </c>
      <c r="E15" s="562" t="str">
        <f>IF(ISERROR(VLOOKUP(B15,'KAYIT LİSTESİ'!$B$4:$H$1024,5,0)),"",(VLOOKUP(B15,'KAYIT LİSTESİ'!$B$4:$H$1024,5,0)))</f>
        <v>ENES ÇAĞLAR</v>
      </c>
      <c r="F15" s="562" t="str">
        <f>IF(ISERROR(VLOOKUP(B15,'KAYIT LİSTESİ'!$B$4:$H$1024,6,0)),"",(VLOOKUP(B15,'KAYIT LİSTESİ'!$B$4:$H$1024,6,0)))</f>
        <v>İZMİR-İZMİR BÜYÜKŞEHİR BELEDİYE SPOR KLUBÜ</v>
      </c>
      <c r="G15" s="563" t="s">
        <v>1217</v>
      </c>
      <c r="H15" s="563">
        <v>1217</v>
      </c>
      <c r="I15" s="563" t="s">
        <v>1217</v>
      </c>
      <c r="J15" s="564">
        <f t="shared" si="0"/>
        <v>1217</v>
      </c>
      <c r="K15" s="565" t="s">
        <v>1217</v>
      </c>
      <c r="L15" s="565" t="s">
        <v>1078</v>
      </c>
      <c r="M15" s="565" t="s">
        <v>1078</v>
      </c>
      <c r="N15" s="564">
        <f t="shared" si="1"/>
        <v>1217</v>
      </c>
      <c r="O15" s="674">
        <v>1</v>
      </c>
      <c r="P15" s="820" t="s">
        <v>1321</v>
      </c>
      <c r="Q15" s="336"/>
      <c r="R15" s="325"/>
    </row>
    <row r="16" spans="1:18" s="83" customFormat="1" ht="85.5" customHeight="1" x14ac:dyDescent="0.2">
      <c r="A16" s="92"/>
      <c r="B16" s="93" t="s">
        <v>540</v>
      </c>
      <c r="C16" s="94" t="str">
        <f>IF(ISERROR(VLOOKUP(B16,'KAYIT LİSTESİ'!$B$4:$H$1024,3,0)),"",(VLOOKUP(B16,'KAYIT LİSTESİ'!$B$4:$H$1024,3,0)))</f>
        <v/>
      </c>
      <c r="D16" s="95" t="str">
        <f>IF(ISERROR(VLOOKUP(B16,'KAYIT LİSTESİ'!$B$4:$H$1024,4,0)),"",(VLOOKUP(B16,'KAYIT LİSTESİ'!$B$4:$H$1024,4,0)))</f>
        <v/>
      </c>
      <c r="E16" s="190" t="str">
        <f>IF(ISERROR(VLOOKUP(B16,'KAYIT LİSTESİ'!$B$4:$H$1024,5,0)),"",(VLOOKUP(B16,'KAYIT LİSTESİ'!$B$4:$H$1024,5,0)))</f>
        <v/>
      </c>
      <c r="F16" s="190" t="str">
        <f>IF(ISERROR(VLOOKUP(B16,'KAYIT LİSTESİ'!$B$4:$H$1024,6,0)),"",(VLOOKUP(B16,'KAYIT LİSTESİ'!$B$4:$H$1024,6,0)))</f>
        <v/>
      </c>
      <c r="G16" s="178"/>
      <c r="H16" s="178"/>
      <c r="I16" s="178"/>
      <c r="J16" s="372" t="str">
        <f t="shared" ref="J16:J47" si="2">IF(COUNT(G16:I16)=0,"",MAX(G16:I16))</f>
        <v/>
      </c>
      <c r="K16" s="207"/>
      <c r="L16" s="207"/>
      <c r="M16" s="207"/>
      <c r="N16" s="372" t="str">
        <f t="shared" ref="N16:N47" si="3">IF(COUNT(G16:M16)=0,"",MAX(G16:M16))</f>
        <v/>
      </c>
      <c r="O16" s="362"/>
      <c r="P16" s="356"/>
      <c r="Q16" s="336"/>
      <c r="R16" s="325"/>
    </row>
    <row r="17" spans="1:18" s="83" customFormat="1" ht="85.5" customHeight="1" x14ac:dyDescent="0.2">
      <c r="A17" s="92"/>
      <c r="B17" s="93" t="s">
        <v>541</v>
      </c>
      <c r="C17" s="94" t="str">
        <f>IF(ISERROR(VLOOKUP(B17,'KAYIT LİSTESİ'!$B$4:$H$1024,3,0)),"",(VLOOKUP(B17,'KAYIT LİSTESİ'!$B$4:$H$1024,3,0)))</f>
        <v/>
      </c>
      <c r="D17" s="95" t="str">
        <f>IF(ISERROR(VLOOKUP(B17,'KAYIT LİSTESİ'!$B$4:$H$1024,4,0)),"",(VLOOKUP(B17,'KAYIT LİSTESİ'!$B$4:$H$1024,4,0)))</f>
        <v/>
      </c>
      <c r="E17" s="190" t="str">
        <f>IF(ISERROR(VLOOKUP(B17,'KAYIT LİSTESİ'!$B$4:$H$1024,5,0)),"",(VLOOKUP(B17,'KAYIT LİSTESİ'!$B$4:$H$1024,5,0)))</f>
        <v/>
      </c>
      <c r="F17" s="190" t="str">
        <f>IF(ISERROR(VLOOKUP(B17,'KAYIT LİSTESİ'!$B$4:$H$1024,6,0)),"",(VLOOKUP(B17,'KAYIT LİSTESİ'!$B$4:$H$1024,6,0)))</f>
        <v/>
      </c>
      <c r="G17" s="178"/>
      <c r="H17" s="178"/>
      <c r="I17" s="178"/>
      <c r="J17" s="372" t="str">
        <f t="shared" si="2"/>
        <v/>
      </c>
      <c r="K17" s="207"/>
      <c r="L17" s="207"/>
      <c r="M17" s="207"/>
      <c r="N17" s="372" t="str">
        <f t="shared" si="3"/>
        <v/>
      </c>
      <c r="O17" s="362"/>
      <c r="P17" s="356"/>
      <c r="Q17" s="336"/>
      <c r="R17" s="325"/>
    </row>
    <row r="18" spans="1:18" s="83" customFormat="1" ht="30.75" hidden="1" customHeight="1" x14ac:dyDescent="0.2">
      <c r="A18" s="92"/>
      <c r="B18" s="93" t="s">
        <v>542</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0.75" hidden="1" customHeight="1" x14ac:dyDescent="0.2">
      <c r="A19" s="92"/>
      <c r="B19" s="93" t="s">
        <v>543</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0.75" hidden="1" customHeight="1" x14ac:dyDescent="0.2">
      <c r="A20" s="92"/>
      <c r="B20" s="93" t="s">
        <v>544</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0.75" hidden="1" customHeight="1" x14ac:dyDescent="0.2">
      <c r="A21" s="92"/>
      <c r="B21" s="93" t="s">
        <v>545</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0.75" hidden="1" customHeight="1" x14ac:dyDescent="0.2">
      <c r="A22" s="92"/>
      <c r="B22" s="93" t="s">
        <v>546</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0.75" hidden="1" customHeight="1" x14ac:dyDescent="0.2">
      <c r="A23" s="92"/>
      <c r="B23" s="93" t="s">
        <v>547</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0.75" hidden="1" customHeight="1" x14ac:dyDescent="0.2">
      <c r="A24" s="92"/>
      <c r="B24" s="93" t="s">
        <v>548</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0.75" hidden="1" customHeight="1" x14ac:dyDescent="0.2">
      <c r="A25" s="92"/>
      <c r="B25" s="93" t="s">
        <v>549</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0.75" hidden="1" customHeight="1" x14ac:dyDescent="0.2">
      <c r="A26" s="92"/>
      <c r="B26" s="93" t="s">
        <v>550</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0.75" hidden="1" customHeight="1" x14ac:dyDescent="0.2">
      <c r="A27" s="92"/>
      <c r="B27" s="93" t="s">
        <v>551</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0.75" hidden="1" customHeight="1" x14ac:dyDescent="0.2">
      <c r="A28" s="92"/>
      <c r="B28" s="93" t="s">
        <v>552</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0.75" hidden="1" customHeight="1" x14ac:dyDescent="0.2">
      <c r="A29" s="92"/>
      <c r="B29" s="93" t="s">
        <v>553</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0.75" hidden="1" customHeight="1" x14ac:dyDescent="0.2">
      <c r="A30" s="92"/>
      <c r="B30" s="93" t="s">
        <v>554</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0.75" hidden="1" customHeight="1" x14ac:dyDescent="0.2">
      <c r="A31" s="92"/>
      <c r="B31" s="93" t="s">
        <v>555</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0.75" hidden="1" customHeight="1" x14ac:dyDescent="0.2">
      <c r="A32" s="92"/>
      <c r="B32" s="93" t="s">
        <v>556</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0.75" hidden="1" customHeight="1" x14ac:dyDescent="0.2">
      <c r="A33" s="92"/>
      <c r="B33" s="93" t="s">
        <v>1063</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0.75" hidden="1" customHeight="1" x14ac:dyDescent="0.2">
      <c r="A34" s="92"/>
      <c r="B34" s="93" t="s">
        <v>1064</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0.75" hidden="1" customHeight="1" x14ac:dyDescent="0.2">
      <c r="A35" s="92"/>
      <c r="B35" s="93" t="s">
        <v>1065</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0.75" hidden="1" customHeight="1" x14ac:dyDescent="0.2">
      <c r="A36" s="92"/>
      <c r="B36" s="93" t="s">
        <v>1066</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0.75" hidden="1" customHeight="1" x14ac:dyDescent="0.2">
      <c r="A37" s="92"/>
      <c r="B37" s="93" t="s">
        <v>1067</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0.75" hidden="1" customHeight="1" x14ac:dyDescent="0.2">
      <c r="A38" s="92"/>
      <c r="B38" s="93" t="s">
        <v>1068</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0.75" hidden="1" customHeight="1" x14ac:dyDescent="0.2">
      <c r="A39" s="92"/>
      <c r="B39" s="93" t="s">
        <v>1069</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0.75" hidden="1" customHeight="1" x14ac:dyDescent="0.2">
      <c r="A40" s="92"/>
      <c r="B40" s="93" t="s">
        <v>1070</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0.75" hidden="1" customHeight="1" x14ac:dyDescent="0.2">
      <c r="A41" s="92"/>
      <c r="B41" s="93" t="s">
        <v>1071</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0.75" hidden="1" customHeight="1" x14ac:dyDescent="0.2">
      <c r="A42" s="92"/>
      <c r="B42" s="93" t="s">
        <v>1072</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0.75" hidden="1" customHeight="1" x14ac:dyDescent="0.2">
      <c r="A43" s="92"/>
      <c r="B43" s="93" t="s">
        <v>1073</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0.75" hidden="1" customHeight="1" x14ac:dyDescent="0.2">
      <c r="A44" s="92"/>
      <c r="B44" s="93" t="s">
        <v>1074</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0.75" hidden="1" customHeight="1" x14ac:dyDescent="0.2">
      <c r="A45" s="92"/>
      <c r="B45" s="93" t="s">
        <v>1075</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0.75" hidden="1" customHeight="1" x14ac:dyDescent="0.2">
      <c r="A46" s="92"/>
      <c r="B46" s="93" t="s">
        <v>1076</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0.75" hidden="1" customHeight="1" x14ac:dyDescent="0.2">
      <c r="A47" s="92"/>
      <c r="B47" s="93" t="s">
        <v>1077</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30.75" customHeight="1" x14ac:dyDescent="0.2">
      <c r="A48" s="84"/>
      <c r="B48" s="84"/>
      <c r="C48" s="84"/>
      <c r="D48" s="85"/>
      <c r="E48" s="84"/>
      <c r="N48" s="87"/>
      <c r="O48" s="84"/>
      <c r="P48" s="84"/>
      <c r="Q48" s="336"/>
      <c r="R48" s="325"/>
    </row>
    <row r="49" spans="1:18" s="86" customFormat="1" ht="30.75" customHeight="1" x14ac:dyDescent="0.25">
      <c r="A49" s="935" t="s">
        <v>4</v>
      </c>
      <c r="B49" s="935"/>
      <c r="C49" s="935"/>
      <c r="D49" s="935"/>
      <c r="E49" s="644" t="s">
        <v>0</v>
      </c>
      <c r="F49" s="644" t="s">
        <v>1</v>
      </c>
      <c r="G49" s="936" t="s">
        <v>2</v>
      </c>
      <c r="H49" s="936"/>
      <c r="I49" s="936"/>
      <c r="J49" s="936"/>
      <c r="K49" s="936"/>
      <c r="L49" s="936"/>
      <c r="M49" s="936"/>
      <c r="N49" s="936" t="s">
        <v>3</v>
      </c>
      <c r="O49" s="936"/>
      <c r="P49" s="644"/>
      <c r="Q49" s="336"/>
      <c r="R49" s="325"/>
    </row>
    <row r="52" spans="1:18" x14ac:dyDescent="0.2">
      <c r="Q52" s="337"/>
      <c r="R52" s="88"/>
    </row>
    <row r="53" spans="1:18" x14ac:dyDescent="0.2">
      <c r="Q53" s="337"/>
      <c r="R53" s="88"/>
    </row>
    <row r="54" spans="1:18" x14ac:dyDescent="0.2">
      <c r="Q54" s="337"/>
      <c r="R54" s="88"/>
    </row>
    <row r="55" spans="1:18" x14ac:dyDescent="0.2">
      <c r="Q55" s="337"/>
      <c r="R55" s="88"/>
    </row>
    <row r="56" spans="1:18" x14ac:dyDescent="0.2">
      <c r="Q56" s="337"/>
      <c r="R56" s="88"/>
    </row>
    <row r="57" spans="1:18" x14ac:dyDescent="0.2">
      <c r="Q57" s="337"/>
      <c r="R57" s="88"/>
    </row>
    <row r="58" spans="1:18" x14ac:dyDescent="0.2">
      <c r="Q58" s="337"/>
      <c r="R58" s="88"/>
    </row>
    <row r="59" spans="1:18" x14ac:dyDescent="0.2">
      <c r="Q59" s="337"/>
      <c r="R59" s="88"/>
    </row>
    <row r="60" spans="1:18" x14ac:dyDescent="0.2">
      <c r="Q60" s="337"/>
      <c r="R60" s="88"/>
    </row>
    <row r="61" spans="1:18" x14ac:dyDescent="0.2">
      <c r="Q61" s="337"/>
      <c r="R61" s="88"/>
    </row>
    <row r="62" spans="1:18" x14ac:dyDescent="0.2">
      <c r="Q62" s="337"/>
      <c r="R62" s="88"/>
    </row>
    <row r="63" spans="1:18" x14ac:dyDescent="0.2">
      <c r="Q63" s="337"/>
      <c r="R63" s="88"/>
    </row>
    <row r="64" spans="1:18" x14ac:dyDescent="0.2">
      <c r="Q64" s="337"/>
      <c r="R64" s="88"/>
    </row>
    <row r="65" spans="17:18" x14ac:dyDescent="0.2">
      <c r="Q65" s="337"/>
      <c r="R65" s="88"/>
    </row>
    <row r="66" spans="17:18" x14ac:dyDescent="0.2">
      <c r="Q66" s="337"/>
      <c r="R66" s="88"/>
    </row>
    <row r="67" spans="17:18" x14ac:dyDescent="0.2">
      <c r="Q67" s="337"/>
      <c r="R67" s="88"/>
    </row>
    <row r="68" spans="17:18" x14ac:dyDescent="0.2">
      <c r="Q68" s="337"/>
      <c r="R68" s="88"/>
    </row>
    <row r="69" spans="17:18" x14ac:dyDescent="0.2">
      <c r="Q69" s="337"/>
      <c r="R69" s="88"/>
    </row>
    <row r="70" spans="17:18" x14ac:dyDescent="0.2">
      <c r="Q70" s="337"/>
      <c r="R70" s="88"/>
    </row>
    <row r="71" spans="17:18" x14ac:dyDescent="0.2">
      <c r="Q71" s="337"/>
      <c r="R71" s="88"/>
    </row>
    <row r="72" spans="17:18" x14ac:dyDescent="0.2">
      <c r="Q72" s="337"/>
      <c r="R72" s="88"/>
    </row>
    <row r="73" spans="17:18" x14ac:dyDescent="0.2">
      <c r="Q73" s="337"/>
      <c r="R73" s="88"/>
    </row>
    <row r="74" spans="17:18" x14ac:dyDescent="0.2">
      <c r="Q74" s="337"/>
      <c r="R74" s="88"/>
    </row>
    <row r="75" spans="17:18" x14ac:dyDescent="0.2">
      <c r="Q75" s="337"/>
      <c r="R75" s="88"/>
    </row>
    <row r="76" spans="17:18" x14ac:dyDescent="0.2">
      <c r="Q76" s="337"/>
      <c r="R76" s="88"/>
    </row>
    <row r="77" spans="17:18" x14ac:dyDescent="0.2">
      <c r="Q77" s="337"/>
      <c r="R77" s="88"/>
    </row>
    <row r="78" spans="17:18" x14ac:dyDescent="0.2">
      <c r="Q78" s="337"/>
      <c r="R78" s="88"/>
    </row>
    <row r="79" spans="17:18" x14ac:dyDescent="0.2">
      <c r="Q79" s="337"/>
      <c r="R79" s="88"/>
    </row>
    <row r="80" spans="17:18" x14ac:dyDescent="0.2">
      <c r="Q80" s="337"/>
      <c r="R80" s="88"/>
    </row>
    <row r="81" spans="17:18" x14ac:dyDescent="0.2">
      <c r="Q81" s="337"/>
      <c r="R81" s="88"/>
    </row>
    <row r="82" spans="17:18" x14ac:dyDescent="0.2">
      <c r="Q82" s="337"/>
      <c r="R82" s="88"/>
    </row>
    <row r="83" spans="17:18" x14ac:dyDescent="0.2">
      <c r="Q83" s="337"/>
      <c r="R83" s="88"/>
    </row>
    <row r="84" spans="17:18" x14ac:dyDescent="0.2">
      <c r="Q84" s="337"/>
      <c r="R84" s="88"/>
    </row>
    <row r="85" spans="17:18" x14ac:dyDescent="0.2">
      <c r="Q85" s="337"/>
      <c r="R85" s="88"/>
    </row>
    <row r="86" spans="17:18" x14ac:dyDescent="0.2">
      <c r="Q86" s="337"/>
      <c r="R86" s="88"/>
    </row>
    <row r="87" spans="17:18" x14ac:dyDescent="0.2">
      <c r="Q87" s="337"/>
      <c r="R87" s="88"/>
    </row>
    <row r="88" spans="17:18" x14ac:dyDescent="0.2">
      <c r="Q88" s="337"/>
      <c r="R88" s="88"/>
    </row>
    <row r="89" spans="17:18" x14ac:dyDescent="0.2">
      <c r="Q89" s="337"/>
      <c r="R89" s="88"/>
    </row>
    <row r="90" spans="17:18" x14ac:dyDescent="0.2">
      <c r="Q90" s="337"/>
      <c r="R90" s="88"/>
    </row>
    <row r="91" spans="17:18" x14ac:dyDescent="0.2">
      <c r="Q91" s="337"/>
      <c r="R91" s="88"/>
    </row>
    <row r="92" spans="17:18" x14ac:dyDescent="0.2">
      <c r="Q92" s="337"/>
      <c r="R92" s="88"/>
    </row>
    <row r="93" spans="17:18" x14ac:dyDescent="0.2">
      <c r="Q93" s="337"/>
      <c r="R93" s="88"/>
    </row>
  </sheetData>
  <sortState ref="B8:P15">
    <sortCondition descending="1" ref="N8:N15"/>
  </sortState>
  <mergeCells count="25">
    <mergeCell ref="A1:P1"/>
    <mergeCell ref="A2:P2"/>
    <mergeCell ref="A3:C3"/>
    <mergeCell ref="D3:E3"/>
    <mergeCell ref="F6:F7"/>
    <mergeCell ref="A6:A7"/>
    <mergeCell ref="M4:O4"/>
    <mergeCell ref="G6:M6"/>
    <mergeCell ref="M3:P3"/>
    <mergeCell ref="K3:L3"/>
    <mergeCell ref="P6:P7"/>
    <mergeCell ref="A49:D49"/>
    <mergeCell ref="G49:M49"/>
    <mergeCell ref="N49:O49"/>
    <mergeCell ref="N5:O5"/>
    <mergeCell ref="D4:E4"/>
    <mergeCell ref="A4:C4"/>
    <mergeCell ref="N6:N7"/>
    <mergeCell ref="O6:O7"/>
    <mergeCell ref="C6:C7"/>
    <mergeCell ref="D6:D7"/>
    <mergeCell ref="K4:L4"/>
    <mergeCell ref="E6:E7"/>
    <mergeCell ref="B6:B7"/>
    <mergeCell ref="F4:J4"/>
  </mergeCells>
  <conditionalFormatting sqref="F1:F1048576">
    <cfRule type="containsText" dxfId="4" priority="4" stopIfTrue="1" operator="containsText" text="FERDİ">
      <formula>NOT(ISERROR(SEARCH("FERDİ",F1)))</formula>
    </cfRule>
  </conditionalFormatting>
  <conditionalFormatting sqref="M4">
    <cfRule type="containsText" dxfId="3" priority="3" stopIfTrue="1" operator="containsText" text="FERDİ">
      <formula>NOT(ISERROR(SEARCH("FERDİ",M4)))</formula>
    </cfRule>
  </conditionalFormatting>
  <conditionalFormatting sqref="M4">
    <cfRule type="containsText" dxfId="2" priority="2" stopIfTrue="1" operator="containsText" text="FERDİ">
      <formula>NOT(ISERROR(SEARCH("FERDİ",M4)))</formula>
    </cfRule>
  </conditionalFormatting>
  <conditionalFormatting sqref="F6:F7">
    <cfRule type="containsText" dxfId="1"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ignoredErrors>
    <ignoredError sqref="D16:F47"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6"/>
  <sheetViews>
    <sheetView view="pageBreakPreview" topLeftCell="A10" zoomScale="70" zoomScaleSheetLayoutView="70" workbookViewId="0">
      <selection activeCell="G12" sqref="G12"/>
    </sheetView>
  </sheetViews>
  <sheetFormatPr defaultRowHeight="12.75" x14ac:dyDescent="0.2"/>
  <cols>
    <col min="1" max="1" width="4.85546875" style="28" customWidth="1"/>
    <col min="2" max="2" width="7.7109375" style="28" bestFit="1" customWidth="1"/>
    <col min="3" max="3" width="14.42578125" style="21" customWidth="1"/>
    <col min="4" max="4" width="26.28515625" style="54" customWidth="1"/>
    <col min="5" max="5" width="25.42578125" style="54" customWidth="1"/>
    <col min="6" max="6" width="11.85546875" style="21" customWidth="1"/>
    <col min="7" max="7" width="9.28515625" style="29" customWidth="1"/>
    <col min="8" max="8" width="2.140625" style="21" customWidth="1"/>
    <col min="9" max="9" width="7" style="28" customWidth="1"/>
    <col min="10" max="10" width="17" style="28" hidden="1" customWidth="1"/>
    <col min="11" max="11" width="8" style="28" customWidth="1"/>
    <col min="12" max="12" width="15.85546875" style="30" customWidth="1"/>
    <col min="13" max="13" width="27.28515625" style="58" customWidth="1"/>
    <col min="14" max="14" width="23.42578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x14ac:dyDescent="0.2">
      <c r="A1" s="960" t="str">
        <f>('YARIŞMA BİLGİLERİ'!A2)</f>
        <v>Atletizm Federasyonu                                                                                                                                                                                                                                                               İzmir Atletizm İl Temsilciliği</v>
      </c>
      <c r="B1" s="960"/>
      <c r="C1" s="960"/>
      <c r="D1" s="960"/>
      <c r="E1" s="960"/>
      <c r="F1" s="960"/>
      <c r="G1" s="960"/>
      <c r="H1" s="960"/>
      <c r="I1" s="960"/>
      <c r="J1" s="960"/>
      <c r="K1" s="960"/>
      <c r="L1" s="960"/>
      <c r="M1" s="960"/>
      <c r="N1" s="960"/>
      <c r="O1" s="960"/>
      <c r="P1" s="960"/>
      <c r="T1" s="328"/>
      <c r="U1" s="326"/>
    </row>
    <row r="2" spans="1:21" s="10" customFormat="1" ht="24.75" customHeight="1" x14ac:dyDescent="0.2">
      <c r="A2" s="961" t="str">
        <f>'YARIŞMA BİLGİLERİ'!F19</f>
        <v>Kulüpler Arası Atletizm Süper lig 1. Kademe Yarışmaları</v>
      </c>
      <c r="B2" s="961"/>
      <c r="C2" s="961"/>
      <c r="D2" s="961"/>
      <c r="E2" s="961"/>
      <c r="F2" s="961"/>
      <c r="G2" s="961"/>
      <c r="H2" s="961"/>
      <c r="I2" s="961"/>
      <c r="J2" s="961"/>
      <c r="K2" s="961"/>
      <c r="L2" s="961"/>
      <c r="M2" s="961"/>
      <c r="N2" s="961"/>
      <c r="O2" s="961"/>
      <c r="P2" s="961"/>
      <c r="T2" s="328"/>
      <c r="U2" s="326"/>
    </row>
    <row r="3" spans="1:21" s="12" customFormat="1" ht="21.75" customHeight="1" x14ac:dyDescent="0.2">
      <c r="A3" s="953" t="s">
        <v>115</v>
      </c>
      <c r="B3" s="953"/>
      <c r="C3" s="953"/>
      <c r="D3" s="958" t="str">
        <f>'YARIŞMA PROGRAMI'!B28</f>
        <v>4X400 Metre Bayrak</v>
      </c>
      <c r="E3" s="958"/>
      <c r="F3" s="947"/>
      <c r="G3" s="947"/>
      <c r="H3" s="947"/>
      <c r="I3" s="947"/>
      <c r="J3" s="947"/>
      <c r="K3" s="947"/>
      <c r="L3" s="953" t="s">
        <v>661</v>
      </c>
      <c r="M3" s="953"/>
      <c r="N3" s="941" t="str">
        <f>VLOOKUP(D3,Rekorlar!A2:G43,7,0)</f>
        <v>Milli Takım 3:03.92</v>
      </c>
      <c r="O3" s="941"/>
      <c r="P3" s="941"/>
      <c r="T3" s="328"/>
      <c r="U3" s="326"/>
    </row>
    <row r="4" spans="1:21" s="12" customFormat="1" ht="17.25" customHeight="1" x14ac:dyDescent="0.2">
      <c r="A4" s="940" t="s">
        <v>105</v>
      </c>
      <c r="B4" s="940"/>
      <c r="C4" s="940"/>
      <c r="D4" s="957" t="str">
        <f>'YARIŞMA BİLGİLERİ'!F21</f>
        <v>Erkekler</v>
      </c>
      <c r="E4" s="957"/>
      <c r="F4" s="1079"/>
      <c r="G4" s="1079"/>
      <c r="H4" s="1079"/>
      <c r="I4" s="1079"/>
      <c r="J4" s="1079"/>
      <c r="K4" s="1079"/>
      <c r="L4" s="604"/>
      <c r="M4" s="423" t="s">
        <v>113</v>
      </c>
      <c r="N4" s="931" t="str">
        <f>VLOOKUP(D3,'YARIŞMA PROGRAMI'!B7:C29,2,0)</f>
        <v>04 Haziran 2014 19.05</v>
      </c>
      <c r="O4" s="931"/>
      <c r="P4" s="931"/>
      <c r="T4" s="328"/>
      <c r="U4" s="326"/>
    </row>
    <row r="5" spans="1:21" s="10" customFormat="1" ht="19.5" customHeight="1" x14ac:dyDescent="0.2">
      <c r="A5" s="13"/>
      <c r="B5" s="13"/>
      <c r="C5" s="14"/>
      <c r="D5" s="15"/>
      <c r="E5" s="16"/>
      <c r="F5" s="16"/>
      <c r="G5" s="16"/>
      <c r="H5" s="16"/>
      <c r="I5" s="13"/>
      <c r="J5" s="13"/>
      <c r="K5" s="13"/>
      <c r="L5" s="17"/>
      <c r="M5" s="18"/>
      <c r="N5" s="942">
        <f ca="1">NOW()</f>
        <v>41878.554401851849</v>
      </c>
      <c r="O5" s="942"/>
      <c r="P5" s="942"/>
      <c r="T5" s="328"/>
      <c r="U5" s="326"/>
    </row>
    <row r="6" spans="1:21" s="19" customFormat="1" ht="24.95" customHeight="1" x14ac:dyDescent="0.2">
      <c r="A6" s="962" t="s">
        <v>11</v>
      </c>
      <c r="B6" s="963" t="s">
        <v>100</v>
      </c>
      <c r="C6" s="968" t="s">
        <v>1097</v>
      </c>
      <c r="D6" s="969" t="s">
        <v>13</v>
      </c>
      <c r="E6" s="969" t="s">
        <v>938</v>
      </c>
      <c r="F6" s="969" t="s">
        <v>14</v>
      </c>
      <c r="G6" s="965" t="s">
        <v>301</v>
      </c>
      <c r="H6" s="636"/>
      <c r="I6" s="637" t="s">
        <v>15</v>
      </c>
      <c r="J6" s="638"/>
      <c r="K6" s="638"/>
      <c r="L6" s="638"/>
      <c r="M6" s="354" t="s">
        <v>654</v>
      </c>
      <c r="N6" s="355"/>
      <c r="O6" s="638"/>
      <c r="P6" s="639"/>
      <c r="T6" s="329"/>
      <c r="U6" s="327"/>
    </row>
    <row r="7" spans="1:21" ht="26.25" customHeight="1" x14ac:dyDescent="0.2">
      <c r="A7" s="962"/>
      <c r="B7" s="964"/>
      <c r="C7" s="968"/>
      <c r="D7" s="969"/>
      <c r="E7" s="969"/>
      <c r="F7" s="969"/>
      <c r="G7" s="966"/>
      <c r="H7" s="640"/>
      <c r="I7" s="198" t="s">
        <v>11</v>
      </c>
      <c r="J7" s="198" t="s">
        <v>101</v>
      </c>
      <c r="K7" s="198" t="s">
        <v>100</v>
      </c>
      <c r="L7" s="199" t="s">
        <v>12</v>
      </c>
      <c r="M7" s="200" t="s">
        <v>13</v>
      </c>
      <c r="N7" s="200" t="s">
        <v>938</v>
      </c>
      <c r="O7" s="198" t="s">
        <v>14</v>
      </c>
      <c r="P7" s="198" t="s">
        <v>27</v>
      </c>
    </row>
    <row r="8" spans="1:21" s="19" customFormat="1" ht="125.25" customHeight="1" x14ac:dyDescent="0.2">
      <c r="A8" s="657">
        <v>1</v>
      </c>
      <c r="B8" s="786" t="s">
        <v>1341</v>
      </c>
      <c r="C8" s="782" t="s">
        <v>1342</v>
      </c>
      <c r="D8" s="659" t="s">
        <v>1343</v>
      </c>
      <c r="E8" s="660" t="s">
        <v>955</v>
      </c>
      <c r="F8" s="670">
        <v>31242</v>
      </c>
      <c r="G8" s="662">
        <v>8</v>
      </c>
      <c r="H8" s="663"/>
      <c r="I8" s="657">
        <v>1</v>
      </c>
      <c r="J8" s="664" t="s">
        <v>1262</v>
      </c>
      <c r="K8" s="779" t="str">
        <f>IFERROR(VLOOKUP($J8,'KAYIT LİSTESİ'!$B$4:$H$1024,3,0)," ")</f>
        <v>510         516          524            515</v>
      </c>
      <c r="L8" s="782" t="str">
        <f>IF(ISERROR(VLOOKUP(J8,'KAYIT LİSTESİ'!$B$4:$H$1024,4,0)),"",(VLOOKUP(J8,'KAYIT LİSTESİ'!$B$4:$H$1024,4,0)))</f>
        <v>01.01.1994         01.01.1995          05.01.1995            01.01.1996</v>
      </c>
      <c r="M8" s="666" t="str">
        <f>IF(ISERROR(VLOOKUP(J8,'KAYIT LİSTESİ'!$B$4:$H$1024,5,0)),"",(VLOOKUP(J8,'KAYIT LİSTESİ'!$B$4:$H$1024,5,0)))</f>
        <v>SERKAN ŞİMŞEK         HALİM AYSUN          SEDAT ÇELİK            HÜSEYİN KILIÇ</v>
      </c>
      <c r="N8" s="666" t="str">
        <f>IF(ISERROR(VLOOKUP(J8,'KAYIT LİSTESİ'!$B$4:$H$1024,6,0)),"",(VLOOKUP(J8,'KAYIT LİSTESİ'!$B$4:$H$1024,6,0)))</f>
        <v>KOCAELİ-DARICA BELEDİYE EĞİTİM SPOR KULÜBÜ</v>
      </c>
      <c r="O8" s="670">
        <v>33808</v>
      </c>
      <c r="P8" s="665">
        <v>8</v>
      </c>
      <c r="T8" s="329"/>
      <c r="U8" s="327"/>
    </row>
    <row r="9" spans="1:21" s="19" customFormat="1" ht="125.25" customHeight="1" x14ac:dyDescent="0.2">
      <c r="A9" s="657">
        <v>2</v>
      </c>
      <c r="B9" s="786" t="s">
        <v>1339</v>
      </c>
      <c r="C9" s="782" t="s">
        <v>1340</v>
      </c>
      <c r="D9" s="659" t="s">
        <v>1353</v>
      </c>
      <c r="E9" s="660" t="s">
        <v>1002</v>
      </c>
      <c r="F9" s="670">
        <v>31565</v>
      </c>
      <c r="G9" s="662">
        <v>7</v>
      </c>
      <c r="H9" s="663"/>
      <c r="I9" s="657">
        <v>2</v>
      </c>
      <c r="J9" s="664" t="s">
        <v>1269</v>
      </c>
      <c r="K9" s="779" t="str">
        <f>IFERROR(VLOOKUP($J9,'KAYIT LİSTESİ'!$B$4:$H$1024,3,0)," ")</f>
        <v>442         508          443            439</v>
      </c>
      <c r="L9" s="782" t="str">
        <f>IF(ISERROR(VLOOKUP(J9,'KAYIT LİSTESİ'!$B$4:$H$1024,4,0)),"",(VLOOKUP(J9,'KAYIT LİSTESİ'!$B$4:$H$1024,4,0)))</f>
        <v>01.01.1994         01.01.1997          01.01.1994            01.01.1992</v>
      </c>
      <c r="M9" s="666" t="str">
        <f>IF(ISERROR(VLOOKUP(J9,'KAYIT LİSTESİ'!$B$4:$H$1024,5,0)),"",(VLOOKUP(J9,'KAYIT LİSTESİ'!$B$4:$H$1024,5,0)))</f>
        <v>KÜRŞAT DAĞDELEN         ONUR AKMUT          OSMAN DEMİR            ORHAN ÖZDAĞIL</v>
      </c>
      <c r="N9" s="666" t="str">
        <f>IF(ISERROR(VLOOKUP(J9,'KAYIT LİSTESİ'!$B$4:$H$1024,6,0)),"",(VLOOKUP(J9,'KAYIT LİSTESİ'!$B$4:$H$1024,6,0)))</f>
        <v>İZMİR-İZMİR BÜYÜKŞEHİR BELEDİYE SPOR KLUBÜ</v>
      </c>
      <c r="O9" s="670">
        <v>33128</v>
      </c>
      <c r="P9" s="665">
        <v>7</v>
      </c>
      <c r="T9" s="329"/>
      <c r="U9" s="327"/>
    </row>
    <row r="10" spans="1:21" s="19" customFormat="1" ht="125.25" customHeight="1" x14ac:dyDescent="0.2">
      <c r="A10" s="657">
        <v>3</v>
      </c>
      <c r="B10" s="786" t="s">
        <v>1344</v>
      </c>
      <c r="C10" s="782" t="s">
        <v>1345</v>
      </c>
      <c r="D10" s="659" t="s">
        <v>1346</v>
      </c>
      <c r="E10" s="660" t="s">
        <v>981</v>
      </c>
      <c r="F10" s="670">
        <v>31612</v>
      </c>
      <c r="G10" s="662">
        <v>6</v>
      </c>
      <c r="H10" s="663"/>
      <c r="I10" s="657">
        <v>3</v>
      </c>
      <c r="J10" s="664" t="s">
        <v>1270</v>
      </c>
      <c r="K10" s="779" t="str">
        <f>IFERROR(VLOOKUP($J10,'KAYIT LİSTESİ'!$B$4:$H$1024,3,0)," ")</f>
        <v>427         421          436            422</v>
      </c>
      <c r="L10" s="782" t="str">
        <f>IF(ISERROR(VLOOKUP(J10,'KAYIT LİSTESİ'!$B$4:$H$1024,4,0)),"",(VLOOKUP(J10,'KAYIT LİSTESİ'!$B$4:$H$1024,4,0)))</f>
        <v>05.01.1987         03.09.1994          07.01.1991            03.01.1996</v>
      </c>
      <c r="M10" s="666" t="str">
        <f>IF(ISERROR(VLOOKUP(J10,'KAYIT LİSTESİ'!$B$4:$H$1024,5,0)),"",(VLOOKUP(J10,'KAYIT LİSTESİ'!$B$4:$H$1024,5,0)))</f>
        <v>FURKAN HASAN CAN         DORUK UĞUREL          HASAN TÜRKDAĞLI            BATUHAN ALTINTAŞ</v>
      </c>
      <c r="N10" s="666" t="str">
        <f>IF(ISERROR(VLOOKUP(J10,'KAYIT LİSTESİ'!$B$4:$H$1024,6,0)),"",(VLOOKUP(J10,'KAYIT LİSTESİ'!$B$4:$H$1024,6,0)))</f>
        <v>İSTANBUL-GALATASARAY</v>
      </c>
      <c r="O10" s="670">
        <v>31565</v>
      </c>
      <c r="P10" s="665">
        <v>2</v>
      </c>
      <c r="T10" s="329"/>
      <c r="U10" s="327"/>
    </row>
    <row r="11" spans="1:21" s="19" customFormat="1" ht="125.25" customHeight="1" x14ac:dyDescent="0.2">
      <c r="A11" s="657">
        <v>4</v>
      </c>
      <c r="B11" s="786" t="s">
        <v>1351</v>
      </c>
      <c r="C11" s="782" t="s">
        <v>1363</v>
      </c>
      <c r="D11" s="659" t="s">
        <v>1352</v>
      </c>
      <c r="E11" s="660" t="s">
        <v>1033</v>
      </c>
      <c r="F11" s="670">
        <v>32537</v>
      </c>
      <c r="G11" s="662">
        <v>5</v>
      </c>
      <c r="H11" s="663"/>
      <c r="I11" s="657">
        <v>4</v>
      </c>
      <c r="J11" s="664" t="s">
        <v>1271</v>
      </c>
      <c r="K11" s="779" t="str">
        <f>IFERROR(VLOOKUP($J11,'KAYIT LİSTESİ'!$B$4:$H$1024,3,0)," ")</f>
        <v>380         381          385            382</v>
      </c>
      <c r="L11" s="782" t="str">
        <f>IF(ISERROR(VLOOKUP(J11,'KAYIT LİSTESİ'!$B$4:$H$1024,4,0)),"",(VLOOKUP(J11,'KAYIT LİSTESİ'!$B$4:$H$1024,4,0)))</f>
        <v>10.07.1990         01.03.1992          20.08.1991            05.03.1990</v>
      </c>
      <c r="M11" s="666" t="str">
        <f>IF(ISERROR(VLOOKUP(J11,'KAYIT LİSTESİ'!$B$4:$H$1024,5,0)),"",(VLOOKUP(J11,'KAYIT LİSTESİ'!$B$4:$H$1024,5,0)))</f>
        <v xml:space="preserve">İZZET SAFER         HALİT KILIÇ          MEHMET GÜZEL                             İLHAM TANUİ ÖZBİLEN               </v>
      </c>
      <c r="N11" s="666" t="str">
        <f>IF(ISERROR(VLOOKUP(J11,'KAYIT LİSTESİ'!$B$4:$H$1024,6,0)),"",(VLOOKUP(J11,'KAYIT LİSTESİ'!$B$4:$H$1024,6,0)))</f>
        <v>İSTANBUL-ENKA SPOR KULÜBÜ</v>
      </c>
      <c r="O11" s="670">
        <v>31242</v>
      </c>
      <c r="P11" s="665">
        <v>1</v>
      </c>
      <c r="T11" s="329"/>
      <c r="U11" s="327"/>
    </row>
    <row r="12" spans="1:21" s="19" customFormat="1" ht="125.25" customHeight="1" x14ac:dyDescent="0.2">
      <c r="A12" s="657">
        <v>5</v>
      </c>
      <c r="B12" s="786" t="s">
        <v>1349</v>
      </c>
      <c r="C12" s="782" t="s">
        <v>1365</v>
      </c>
      <c r="D12" s="659" t="s">
        <v>1350</v>
      </c>
      <c r="E12" s="660" t="s">
        <v>1118</v>
      </c>
      <c r="F12" s="670">
        <v>32559</v>
      </c>
      <c r="G12" s="662">
        <v>4</v>
      </c>
      <c r="H12" s="663"/>
      <c r="I12" s="657">
        <v>5</v>
      </c>
      <c r="J12" s="664" t="s">
        <v>1272</v>
      </c>
      <c r="K12" s="779" t="str">
        <f>IFERROR(VLOOKUP($J12,'KAYIT LİSTESİ'!$B$4:$H$1024,3,0)," ")</f>
        <v>416         418          400            417</v>
      </c>
      <c r="L12" s="782" t="str">
        <f>IF(ISERROR(VLOOKUP(J12,'KAYIT LİSTESİ'!$B$4:$H$1024,4,0)),"",(VLOOKUP(J12,'KAYIT LİSTESİ'!$B$4:$H$1024,4,0)))</f>
        <v>15.01.1995         08.02.1995          14.07.1991            06.06.1995</v>
      </c>
      <c r="M12" s="666" t="str">
        <f>IF(ISERROR(VLOOKUP(J12,'KAYIT LİSTESİ'!$B$4:$H$1024,5,0)),"",(VLOOKUP(J12,'KAYIT LİSTESİ'!$B$4:$H$1024,5,0)))</f>
        <v>FAHRİ ARSOY         UTKU ÇOBANOĞLU          BUĞRAHAN KOCABEYOĞLU            ENİS ÜNSAL</v>
      </c>
      <c r="N12" s="666" t="str">
        <f>IF(ISERROR(VLOOKUP(J12,'KAYIT LİSTESİ'!$B$4:$H$1024,6,0)),"",(VLOOKUP(J12,'KAYIT LİSTESİ'!$B$4:$H$1024,6,0)))</f>
        <v>İSTANBUL-FENERBAHÇE</v>
      </c>
      <c r="O12" s="670">
        <v>31612</v>
      </c>
      <c r="P12" s="665">
        <v>3</v>
      </c>
      <c r="T12" s="329"/>
      <c r="U12" s="327"/>
    </row>
    <row r="13" spans="1:21" s="19" customFormat="1" ht="125.25" customHeight="1" x14ac:dyDescent="0.2">
      <c r="A13" s="657">
        <v>6</v>
      </c>
      <c r="B13" s="786" t="s">
        <v>1347</v>
      </c>
      <c r="C13" s="782" t="s">
        <v>1370</v>
      </c>
      <c r="D13" s="659" t="s">
        <v>1348</v>
      </c>
      <c r="E13" s="660" t="s">
        <v>1115</v>
      </c>
      <c r="F13" s="670">
        <v>32716</v>
      </c>
      <c r="G13" s="662">
        <v>3</v>
      </c>
      <c r="H13" s="663"/>
      <c r="I13" s="657">
        <v>6</v>
      </c>
      <c r="J13" s="664" t="s">
        <v>1273</v>
      </c>
      <c r="K13" s="779" t="str">
        <f>IFERROR(VLOOKUP($J13,'KAYIT LİSTESİ'!$B$4:$H$1024,3,0)," ")</f>
        <v>466         459          456            455</v>
      </c>
      <c r="L13" s="782" t="str">
        <f>IF(ISERROR(VLOOKUP(J13,'KAYIT LİSTESİ'!$B$4:$H$1024,4,0)),"",(VLOOKUP(J13,'KAYIT LİSTESİ'!$B$4:$H$1024,4,0)))</f>
        <v>24.02.1997         14.10.1993          25.01.1995            23.12.1995</v>
      </c>
      <c r="M13" s="666" t="str">
        <f>IF(ISERROR(VLOOKUP(J13,'KAYIT LİSTESİ'!$B$4:$H$1024,5,0)),"",(VLOOKUP(J13,'KAYIT LİSTESİ'!$B$4:$H$1024,5,0)))</f>
        <v>BERKAY SEYHAN         RAMAZAN CAN           TURGAY BAYRAM             SİNAN TATLI</v>
      </c>
      <c r="N13" s="666" t="str">
        <f>IF(ISERROR(VLOOKUP(J13,'KAYIT LİSTESİ'!$B$4:$H$1024,6,0)),"",(VLOOKUP(J13,'KAYIT LİSTESİ'!$B$4:$H$1024,6,0)))</f>
        <v>KOCAELİ BÜYÜKŞEHİR BELEDİYE KAĞITSPOR KULÜBÜ</v>
      </c>
      <c r="O13" s="670">
        <v>32716</v>
      </c>
      <c r="P13" s="665">
        <v>6</v>
      </c>
      <c r="T13" s="329"/>
      <c r="U13" s="327"/>
    </row>
    <row r="14" spans="1:21" s="19" customFormat="1" ht="125.25" customHeight="1" x14ac:dyDescent="0.2">
      <c r="A14" s="657">
        <v>7</v>
      </c>
      <c r="B14" s="786" t="s">
        <v>1336</v>
      </c>
      <c r="C14" s="782" t="s">
        <v>1337</v>
      </c>
      <c r="D14" s="659" t="s">
        <v>1338</v>
      </c>
      <c r="E14" s="660" t="s">
        <v>1004</v>
      </c>
      <c r="F14" s="670">
        <v>33128</v>
      </c>
      <c r="G14" s="662">
        <v>2</v>
      </c>
      <c r="H14" s="663"/>
      <c r="I14" s="657">
        <v>7</v>
      </c>
      <c r="J14" s="664" t="s">
        <v>1274</v>
      </c>
      <c r="K14" s="779" t="str">
        <f>IFERROR(VLOOKUP($J14,'KAYIT LİSTESİ'!$B$4:$H$1024,3,0)," ")</f>
        <v>496         488          505            494</v>
      </c>
      <c r="L14" s="782" t="str">
        <f>IF(ISERROR(VLOOKUP(J14,'KAYIT LİSTESİ'!$B$4:$H$1024,4,0)),"",(VLOOKUP(J14,'KAYIT LİSTESİ'!$B$4:$H$1024,4,0)))</f>
        <v>19.05.1997         05.09.1997          21.04.1997            18.05.1994</v>
      </c>
      <c r="M14" s="666" t="str">
        <f>IF(ISERROR(VLOOKUP(J14,'KAYIT LİSTESİ'!$B$4:$H$1024,5,0)),"",(VLOOKUP(J14,'KAYIT LİSTESİ'!$B$4:$H$1024,5,0)))</f>
        <v>ALPER KAAN YASİN         M.AKİF YILDIZ          SEZAİ TURAN            ALİ İHSAN SÖNMEZ</v>
      </c>
      <c r="N14" s="666" t="str">
        <f>IF(ISERROR(VLOOKUP(J14,'KAYIT LİSTESİ'!$B$4:$H$1024,6,0)),"",(VLOOKUP(J14,'KAYIT LİSTESİ'!$B$4:$H$1024,6,0)))</f>
        <v>ANKARA-EGO SPOR</v>
      </c>
      <c r="O14" s="670">
        <v>32559</v>
      </c>
      <c r="P14" s="665">
        <v>5</v>
      </c>
      <c r="T14" s="329"/>
      <c r="U14" s="327"/>
    </row>
    <row r="15" spans="1:21" s="19" customFormat="1" ht="125.25" customHeight="1" x14ac:dyDescent="0.2">
      <c r="A15" s="657">
        <v>8</v>
      </c>
      <c r="B15" s="786" t="s">
        <v>1334</v>
      </c>
      <c r="C15" s="782" t="s">
        <v>1371</v>
      </c>
      <c r="D15" s="659" t="s">
        <v>1335</v>
      </c>
      <c r="E15" s="660" t="s">
        <v>1099</v>
      </c>
      <c r="F15" s="670">
        <v>33808</v>
      </c>
      <c r="G15" s="662">
        <v>1</v>
      </c>
      <c r="H15" s="663"/>
      <c r="I15" s="657">
        <v>8</v>
      </c>
      <c r="J15" s="664" t="s">
        <v>1275</v>
      </c>
      <c r="K15" s="779" t="str">
        <f>IFERROR(VLOOKUP($J15,'KAYIT LİSTESİ'!$B$4:$H$1024,3,0)," ")</f>
        <v>476         468          486            526</v>
      </c>
      <c r="L15" s="782" t="str">
        <f>IF(ISERROR(VLOOKUP(J15,'KAYIT LİSTESİ'!$B$4:$H$1024,4,0)),"",(VLOOKUP(J15,'KAYIT LİSTESİ'!$B$4:$H$1024,4,0)))</f>
        <v>12.10.1996          18.12.1992            01.01.1985            21.10.1995</v>
      </c>
      <c r="M15" s="666" t="str">
        <f>IF(ISERROR(VLOOKUP(J15,'KAYIT LİSTESİ'!$B$4:$H$1024,5,0)),"",(VLOOKUP(J15,'KAYIT LİSTESİ'!$B$4:$H$1024,5,0)))</f>
        <v>MİKTAT KAYA         A.TOLGA ŞUÖZER          SELEHATTİN ÇOBANOĞLU            MURAT ÖZDEMİR</v>
      </c>
      <c r="N15" s="666" t="str">
        <f>IF(ISERROR(VLOOKUP(J15,'KAYIT LİSTESİ'!$B$4:$H$1024,6,0)),"",(VLOOKUP(J15,'KAYIT LİSTESİ'!$B$4:$H$1024,6,0)))</f>
        <v>MERSİN-MESKİSPOR</v>
      </c>
      <c r="O15" s="670">
        <v>32537</v>
      </c>
      <c r="P15" s="665">
        <v>4</v>
      </c>
      <c r="T15" s="329"/>
      <c r="U15" s="327"/>
    </row>
    <row r="16" spans="1:21" ht="14.25" customHeight="1" x14ac:dyDescent="0.2">
      <c r="A16" s="31" t="s">
        <v>18</v>
      </c>
      <c r="B16" s="31"/>
      <c r="C16" s="31"/>
      <c r="D16" s="60"/>
      <c r="E16" s="53" t="s">
        <v>0</v>
      </c>
      <c r="F16" s="47" t="s">
        <v>1</v>
      </c>
      <c r="G16" s="28"/>
      <c r="H16" s="32" t="s">
        <v>2</v>
      </c>
      <c r="I16" s="32"/>
      <c r="J16" s="32"/>
      <c r="K16" s="32"/>
      <c r="M16" s="56" t="s">
        <v>3</v>
      </c>
      <c r="N16" s="57" t="s">
        <v>3</v>
      </c>
      <c r="O16" s="28" t="s">
        <v>3</v>
      </c>
      <c r="P16" s="31"/>
      <c r="Q16" s="33"/>
    </row>
  </sheetData>
  <sortState ref="B8:F15">
    <sortCondition ref="F8:F15"/>
  </sortState>
  <mergeCells count="19">
    <mergeCell ref="N4:P4"/>
    <mergeCell ref="N5:P5"/>
    <mergeCell ref="A6:A7"/>
    <mergeCell ref="B6:B7"/>
    <mergeCell ref="C6:C7"/>
    <mergeCell ref="D6:D7"/>
    <mergeCell ref="E6:E7"/>
    <mergeCell ref="F6:F7"/>
    <mergeCell ref="G6:G7"/>
    <mergeCell ref="A4:C4"/>
    <mergeCell ref="D4:E4"/>
    <mergeCell ref="F4:K4"/>
    <mergeCell ref="A1:P1"/>
    <mergeCell ref="A2:P2"/>
    <mergeCell ref="A3:C3"/>
    <mergeCell ref="D3:E3"/>
    <mergeCell ref="F3:K3"/>
    <mergeCell ref="L3:M3"/>
    <mergeCell ref="N3:P3"/>
  </mergeCells>
  <conditionalFormatting sqref="E1:E1048576 N1:N65505">
    <cfRule type="containsText" dxfId="0" priority="1"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theme="8" tint="0.39997558519241921"/>
  </sheetPr>
  <dimension ref="A1:O133"/>
  <sheetViews>
    <sheetView view="pageBreakPreview" zoomScale="60" workbookViewId="0">
      <selection activeCell="J7" sqref="J1:J1048576"/>
    </sheetView>
  </sheetViews>
  <sheetFormatPr defaultRowHeight="12.75" x14ac:dyDescent="0.2"/>
  <cols>
    <col min="2" max="2" width="19.42578125" hidden="1" customWidth="1"/>
    <col min="3" max="3" width="15.5703125" customWidth="1"/>
    <col min="4" max="4" width="24" customWidth="1"/>
    <col min="5" max="5" width="33.140625" customWidth="1"/>
    <col min="6" max="6" width="26.7109375" customWidth="1"/>
    <col min="7" max="7" width="12.85546875" customWidth="1"/>
    <col min="8" max="8" width="9.140625" customWidth="1"/>
    <col min="9" max="9" width="13.42578125" customWidth="1"/>
    <col min="10" max="10" width="13.7109375" hidden="1" customWidth="1"/>
    <col min="11" max="11" width="13.140625" customWidth="1"/>
    <col min="12" max="12" width="17.42578125" customWidth="1"/>
    <col min="13" max="13" width="29.85546875" customWidth="1"/>
    <col min="14" max="14" width="31" customWidth="1"/>
    <col min="15" max="15" width="16" customWidth="1"/>
  </cols>
  <sheetData>
    <row r="1" spans="1:15" ht="57.75" customHeight="1" x14ac:dyDescent="0.2">
      <c r="A1" s="910" t="str">
        <f>('YARIŞMA BİLGİLERİ'!A2)</f>
        <v>Atletizm Federasyonu                                                                                                                                                                                                                                                               İzmir Atletizm İl Temsilciliği</v>
      </c>
      <c r="B1" s="910"/>
      <c r="C1" s="910"/>
      <c r="D1" s="910"/>
      <c r="E1" s="910"/>
      <c r="F1" s="910"/>
      <c r="G1" s="910"/>
      <c r="H1" s="910"/>
      <c r="I1" s="910"/>
      <c r="J1" s="910"/>
      <c r="K1" s="910"/>
      <c r="L1" s="910"/>
      <c r="M1" s="910"/>
      <c r="N1" s="910"/>
      <c r="O1" s="910"/>
    </row>
    <row r="2" spans="1:15" ht="27" customHeight="1" x14ac:dyDescent="0.2">
      <c r="A2" s="1120" t="str">
        <f>'YARIŞMA BİLGİLERİ'!F19</f>
        <v>Kulüpler Arası Atletizm Süper lig 1. Kademe Yarışmaları</v>
      </c>
      <c r="B2" s="1120"/>
      <c r="C2" s="1120"/>
      <c r="D2" s="1120"/>
      <c r="E2" s="1120"/>
      <c r="F2" s="1120"/>
      <c r="G2" s="1120"/>
      <c r="H2" s="1120"/>
      <c r="I2" s="1120"/>
      <c r="J2" s="1120"/>
      <c r="K2" s="1120"/>
      <c r="L2" s="1120"/>
      <c r="M2" s="1120"/>
      <c r="N2" s="1120"/>
      <c r="O2" s="1120"/>
    </row>
    <row r="3" spans="1:15" ht="23.25" customHeight="1" x14ac:dyDescent="0.2">
      <c r="A3" s="912" t="s">
        <v>1243</v>
      </c>
      <c r="B3" s="912"/>
      <c r="C3" s="912"/>
      <c r="D3" s="912"/>
      <c r="E3" s="912"/>
      <c r="F3" s="912"/>
      <c r="G3" s="912"/>
      <c r="H3" s="912"/>
      <c r="I3" s="912"/>
      <c r="J3" s="912"/>
      <c r="K3" s="912"/>
      <c r="L3" s="912"/>
      <c r="M3" s="912"/>
      <c r="N3" s="912"/>
      <c r="O3" s="912"/>
    </row>
    <row r="4" spans="1:15" ht="29.25" customHeight="1" x14ac:dyDescent="0.3">
      <c r="A4" s="915" t="s">
        <v>482</v>
      </c>
      <c r="B4" s="915"/>
      <c r="C4" s="915"/>
      <c r="D4" s="915"/>
      <c r="E4" s="915"/>
      <c r="F4" s="915"/>
      <c r="G4" s="915"/>
      <c r="H4" s="227"/>
      <c r="I4" s="913" t="s">
        <v>504</v>
      </c>
      <c r="J4" s="913"/>
      <c r="K4" s="913"/>
      <c r="L4" s="913"/>
      <c r="M4" s="913"/>
      <c r="N4" s="913"/>
      <c r="O4" s="913"/>
    </row>
    <row r="5" spans="1:15" ht="42.75" customHeight="1" x14ac:dyDescent="0.2">
      <c r="A5" s="1122" t="s">
        <v>6</v>
      </c>
      <c r="B5" s="1124"/>
      <c r="C5" s="1122" t="s">
        <v>99</v>
      </c>
      <c r="D5" s="1122" t="s">
        <v>20</v>
      </c>
      <c r="E5" s="1122" t="s">
        <v>7</v>
      </c>
      <c r="F5" s="1122" t="s">
        <v>939</v>
      </c>
      <c r="G5" s="1122" t="s">
        <v>302</v>
      </c>
      <c r="H5" s="225"/>
      <c r="I5" s="1122" t="s">
        <v>6</v>
      </c>
      <c r="J5" s="1126"/>
      <c r="K5" s="1122" t="s">
        <v>99</v>
      </c>
      <c r="L5" s="1122" t="s">
        <v>20</v>
      </c>
      <c r="M5" s="1122" t="s">
        <v>7</v>
      </c>
      <c r="N5" s="1122" t="s">
        <v>939</v>
      </c>
      <c r="O5" s="1122" t="s">
        <v>302</v>
      </c>
    </row>
    <row r="6" spans="1:15" ht="42.75" customHeight="1" x14ac:dyDescent="0.2">
      <c r="A6" s="1123"/>
      <c r="B6" s="1125"/>
      <c r="C6" s="1123"/>
      <c r="D6" s="1123"/>
      <c r="E6" s="1123"/>
      <c r="F6" s="1123"/>
      <c r="G6" s="1123"/>
      <c r="H6" s="225"/>
      <c r="I6" s="1123"/>
      <c r="J6" s="1126"/>
      <c r="K6" s="1123"/>
      <c r="L6" s="1123"/>
      <c r="M6" s="1123"/>
      <c r="N6" s="1123"/>
      <c r="O6" s="1123"/>
    </row>
    <row r="7" spans="1:15" ht="42.75" customHeight="1" x14ac:dyDescent="0.2">
      <c r="A7" s="74">
        <v>1</v>
      </c>
      <c r="B7" s="208" t="s">
        <v>360</v>
      </c>
      <c r="C7" s="359">
        <f>IF(ISERROR(VLOOKUP(B7,'KAYIT LİSTESİ'!$B$4:$H$1024,3,0)),"",(VLOOKUP(B7,'KAYIT LİSTESİ'!$B$4:$H$1024,3,0)))</f>
        <v>479</v>
      </c>
      <c r="D7" s="120">
        <f>IF(ISERROR(VLOOKUP(B7,'KAYIT LİSTESİ'!$B$4:$H$1024,4,0)),"",(VLOOKUP(B7,'KAYIT LİSTESİ'!$B$4:$H$1024,4,0)))</f>
        <v>34700</v>
      </c>
      <c r="E7" s="209" t="str">
        <f>IF(ISERROR(VLOOKUP(B7,'KAYIT LİSTESİ'!$B$4:$H$1024,5,0)),"",(VLOOKUP(B7,'KAYIT LİSTESİ'!$B$4:$H$1024,5,0)))</f>
        <v>YUSUF YALÇINKAYA</v>
      </c>
      <c r="F7" s="209" t="str">
        <f>IF(ISERROR(VLOOKUP(B7,'KAYIT LİSTESİ'!$B$4:$H$1024,6,0)),"",(VLOOKUP(B7,'KAYIT LİSTESİ'!$B$4:$H$1024,6,0)))</f>
        <v>MERSİN-MESKİSPOR</v>
      </c>
      <c r="G7" s="186"/>
      <c r="H7" s="225"/>
      <c r="I7" s="74">
        <v>1</v>
      </c>
      <c r="J7" s="208" t="s">
        <v>532</v>
      </c>
      <c r="K7" s="361">
        <f>IF(ISERROR(VLOOKUP(J7,'KAYIT LİSTESİ'!$B$4:$H$1024,3,0)),"",(VLOOKUP(J7,'KAYIT LİSTESİ'!$B$4:$H$1024,3,0)))</f>
        <v>475</v>
      </c>
      <c r="L7" s="210">
        <f>IF(ISERROR(VLOOKUP(J7,'KAYIT LİSTESİ'!$B$4:$H$1024,4,0)),"",(VLOOKUP(J7,'KAYIT LİSTESİ'!$B$4:$H$1024,4,0)))</f>
        <v>33057</v>
      </c>
      <c r="M7" s="179" t="str">
        <f>IF(ISERROR(VLOOKUP(J7,'KAYIT LİSTESİ'!$B$4:$H$1024,5,0)),"",(VLOOKUP(J7,'KAYIT LİSTESİ'!$B$4:$H$1024,5,0)))</f>
        <v>ALPER YÜKSEL</v>
      </c>
      <c r="N7" s="179" t="str">
        <f>IF(ISERROR(VLOOKUP(J7,'KAYIT LİSTESİ'!$B$4:$H$1024,6,0)),"",(VLOOKUP(J7,'KAYIT LİSTESİ'!$B$4:$H$1024,6,0)))</f>
        <v>MERSİN-MESKİSPOR</v>
      </c>
      <c r="O7" s="211"/>
    </row>
    <row r="8" spans="1:15" ht="42.75" customHeight="1" x14ac:dyDescent="0.2">
      <c r="A8" s="74">
        <v>2</v>
      </c>
      <c r="B8" s="208" t="s">
        <v>361</v>
      </c>
      <c r="C8" s="359">
        <f>IF(ISERROR(VLOOKUP(B8,'KAYIT LİSTESİ'!$B$4:$H$1024,3,0)),"",(VLOOKUP(B8,'KAYIT LİSTESİ'!$B$4:$H$1024,3,0)))</f>
        <v>520</v>
      </c>
      <c r="D8" s="120">
        <f>IF(ISERROR(VLOOKUP(B8,'KAYIT LİSTESİ'!$B$4:$H$1024,4,0)),"",(VLOOKUP(B8,'KAYIT LİSTESİ'!$B$4:$H$1024,4,0)))</f>
        <v>34700</v>
      </c>
      <c r="E8" s="209" t="str">
        <f>IF(ISERROR(VLOOKUP(B8,'KAYIT LİSTESİ'!$B$4:$H$1024,5,0)),"",(VLOOKUP(B8,'KAYIT LİSTESİ'!$B$4:$H$1024,5,0)))</f>
        <v>MAHSUN ÇELİK</v>
      </c>
      <c r="F8" s="209" t="str">
        <f>IF(ISERROR(VLOOKUP(B8,'KAYIT LİSTESİ'!$B$4:$H$1024,6,0)),"",(VLOOKUP(B8,'KAYIT LİSTESİ'!$B$4:$H$1024,6,0)))</f>
        <v>KOCAELİ-DARICA BELEDİYE EĞİTİM SPOR KULÜBÜ</v>
      </c>
      <c r="G8" s="186"/>
      <c r="H8" s="225"/>
      <c r="I8" s="74">
        <v>2</v>
      </c>
      <c r="J8" s="208" t="s">
        <v>533</v>
      </c>
      <c r="K8" s="361">
        <f>IF(ISERROR(VLOOKUP(J8,'KAYIT LİSTESİ'!$B$4:$H$1024,3,0)),"",(VLOOKUP(J8,'KAYIT LİSTESİ'!$B$4:$H$1024,3,0)))</f>
        <v>517</v>
      </c>
      <c r="L8" s="210">
        <f>IF(ISERROR(VLOOKUP(J8,'KAYIT LİSTESİ'!$B$4:$H$1024,4,0)),"",(VLOOKUP(J8,'KAYIT LİSTESİ'!$B$4:$H$1024,4,0)))</f>
        <v>35065</v>
      </c>
      <c r="M8" s="179" t="str">
        <f>IF(ISERROR(VLOOKUP(J8,'KAYIT LİSTESİ'!$B$4:$H$1024,5,0)),"",(VLOOKUP(J8,'KAYIT LİSTESİ'!$B$4:$H$1024,5,0)))</f>
        <v>MUSTAFA ÖZDEMİR</v>
      </c>
      <c r="N8" s="179" t="str">
        <f>IF(ISERROR(VLOOKUP(J8,'KAYIT LİSTESİ'!$B$4:$H$1024,6,0)),"",(VLOOKUP(J8,'KAYIT LİSTESİ'!$B$4:$H$1024,6,0)))</f>
        <v>KOCAELİ-DARICA BELEDİYE EĞİTİM SPOR KULÜBÜ</v>
      </c>
      <c r="O8" s="211"/>
    </row>
    <row r="9" spans="1:15" ht="42.75" customHeight="1" x14ac:dyDescent="0.2">
      <c r="A9" s="74">
        <v>3</v>
      </c>
      <c r="B9" s="208" t="s">
        <v>362</v>
      </c>
      <c r="C9" s="359">
        <f>IF(ISERROR(VLOOKUP(B9,'KAYIT LİSTESİ'!$B$4:$H$1024,3,0)),"",(VLOOKUP(B9,'KAYIT LİSTESİ'!$B$4:$H$1024,3,0)))</f>
        <v>501</v>
      </c>
      <c r="D9" s="120">
        <f>IF(ISERROR(VLOOKUP(B9,'KAYIT LİSTESİ'!$B$4:$H$1024,4,0)),"",(VLOOKUP(B9,'KAYIT LİSTESİ'!$B$4:$H$1024,4,0)))</f>
        <v>35204</v>
      </c>
      <c r="E9" s="209" t="str">
        <f>IF(ISERROR(VLOOKUP(B9,'KAYIT LİSTESİ'!$B$4:$H$1024,5,0)),"",(VLOOKUP(B9,'KAYIT LİSTESİ'!$B$4:$H$1024,5,0)))</f>
        <v>CELAL TEKCAN</v>
      </c>
      <c r="F9" s="209" t="str">
        <f>IF(ISERROR(VLOOKUP(B9,'KAYIT LİSTESİ'!$B$4:$H$1024,6,0)),"",(VLOOKUP(B9,'KAYIT LİSTESİ'!$B$4:$H$1024,6,0)))</f>
        <v>ANKARA-EGO SPOR</v>
      </c>
      <c r="G9" s="186"/>
      <c r="H9" s="225"/>
      <c r="I9" s="74">
        <v>3</v>
      </c>
      <c r="J9" s="208" t="s">
        <v>534</v>
      </c>
      <c r="K9" s="361">
        <f>IF(ISERROR(VLOOKUP(J9,'KAYIT LİSTESİ'!$B$4:$H$1024,3,0)),"",(VLOOKUP(J9,'KAYIT LİSTESİ'!$B$4:$H$1024,3,0)))</f>
        <v>496</v>
      </c>
      <c r="L9" s="210">
        <f>IF(ISERROR(VLOOKUP(J9,'KAYIT LİSTESİ'!$B$4:$H$1024,4,0)),"",(VLOOKUP(J9,'KAYIT LİSTESİ'!$B$4:$H$1024,4,0)))</f>
        <v>35569</v>
      </c>
      <c r="M9" s="179" t="str">
        <f>IF(ISERROR(VLOOKUP(J9,'KAYIT LİSTESİ'!$B$4:$H$1024,5,0)),"",(VLOOKUP(J9,'KAYIT LİSTESİ'!$B$4:$H$1024,5,0)))</f>
        <v>ALPER KAAN YASİN</v>
      </c>
      <c r="N9" s="179" t="str">
        <f>IF(ISERROR(VLOOKUP(J9,'KAYIT LİSTESİ'!$B$4:$H$1024,6,0)),"",(VLOOKUP(J9,'KAYIT LİSTESİ'!$B$4:$H$1024,6,0)))</f>
        <v>ANKARA-EGO SPOR</v>
      </c>
      <c r="O9" s="211"/>
    </row>
    <row r="10" spans="1:15" ht="42.75" customHeight="1" x14ac:dyDescent="0.2">
      <c r="A10" s="74">
        <v>4</v>
      </c>
      <c r="B10" s="208" t="s">
        <v>363</v>
      </c>
      <c r="C10" s="359">
        <f>IF(ISERROR(VLOOKUP(B10,'KAYIT LİSTESİ'!$B$4:$H$1024,3,0)),"",(VLOOKUP(B10,'KAYIT LİSTESİ'!$B$4:$H$1024,3,0)))</f>
        <v>449</v>
      </c>
      <c r="D10" s="120">
        <f>IF(ISERROR(VLOOKUP(B10,'KAYIT LİSTESİ'!$B$4:$H$1024,4,0)),"",(VLOOKUP(B10,'KAYIT LİSTESİ'!$B$4:$H$1024,4,0)))</f>
        <v>33604</v>
      </c>
      <c r="E10" s="209" t="str">
        <f>IF(ISERROR(VLOOKUP(B10,'KAYIT LİSTESİ'!$B$4:$H$1024,5,0)),"",(VLOOKUP(B10,'KAYIT LİSTESİ'!$B$4:$H$1024,5,0)))</f>
        <v>MURAT KÜLEKÇİ</v>
      </c>
      <c r="F10" s="209" t="str">
        <f>IF(ISERROR(VLOOKUP(B10,'KAYIT LİSTESİ'!$B$4:$H$1024,6,0)),"",(VLOOKUP(B10,'KAYIT LİSTESİ'!$B$4:$H$1024,6,0)))</f>
        <v>İZMİR-İZMİR BÜYÜKŞEHİR BELEDİYE SPOR KLUBÜ</v>
      </c>
      <c r="G10" s="186"/>
      <c r="H10" s="225"/>
      <c r="I10" s="74">
        <v>4</v>
      </c>
      <c r="J10" s="208" t="s">
        <v>535</v>
      </c>
      <c r="K10" s="361">
        <f>IF(ISERROR(VLOOKUP(J10,'KAYIT LİSTESİ'!$B$4:$H$1024,3,0)),"",(VLOOKUP(J10,'KAYIT LİSTESİ'!$B$4:$H$1024,3,0)))</f>
        <v>446</v>
      </c>
      <c r="L10" s="210">
        <f>IF(ISERROR(VLOOKUP(J10,'KAYIT LİSTESİ'!$B$4:$H$1024,4,0)),"",(VLOOKUP(J10,'KAYIT LİSTESİ'!$B$4:$H$1024,4,0)))</f>
        <v>35065</v>
      </c>
      <c r="M10" s="179" t="str">
        <f>IF(ISERROR(VLOOKUP(J10,'KAYIT LİSTESİ'!$B$4:$H$1024,5,0)),"",(VLOOKUP(J10,'KAYIT LİSTESİ'!$B$4:$H$1024,5,0)))</f>
        <v>ENES ÇAĞLAR</v>
      </c>
      <c r="N10" s="179" t="str">
        <f>IF(ISERROR(VLOOKUP(J10,'KAYIT LİSTESİ'!$B$4:$H$1024,6,0)),"",(VLOOKUP(J10,'KAYIT LİSTESİ'!$B$4:$H$1024,6,0)))</f>
        <v>İZMİR-İZMİR BÜYÜKŞEHİR BELEDİYE SPOR KLUBÜ</v>
      </c>
      <c r="O10" s="211"/>
    </row>
    <row r="11" spans="1:15" ht="42.75" customHeight="1" x14ac:dyDescent="0.2">
      <c r="A11" s="74">
        <v>5</v>
      </c>
      <c r="B11" s="208" t="s">
        <v>364</v>
      </c>
      <c r="C11" s="359">
        <f>IF(ISERROR(VLOOKUP(B11,'KAYIT LİSTESİ'!$B$4:$H$1024,3,0)),"",(VLOOKUP(B11,'KAYIT LİSTESİ'!$B$4:$H$1024,3,0)))</f>
        <v>461</v>
      </c>
      <c r="D11" s="120">
        <f>IF(ISERROR(VLOOKUP(B11,'KAYIT LİSTESİ'!$B$4:$H$1024,4,0)),"",(VLOOKUP(B11,'KAYIT LİSTESİ'!$B$4:$H$1024,4,0)))</f>
        <v>34371</v>
      </c>
      <c r="E11" s="209" t="str">
        <f>IF(ISERROR(VLOOKUP(B11,'KAYIT LİSTESİ'!$B$4:$H$1024,5,0)),"",(VLOOKUP(B11,'KAYIT LİSTESİ'!$B$4:$H$1024,5,0)))</f>
        <v>SERHAN ÇALHAN</v>
      </c>
      <c r="F11" s="209" t="str">
        <f>IF(ISERROR(VLOOKUP(B11,'KAYIT LİSTESİ'!$B$4:$H$1024,6,0)),"",(VLOOKUP(B11,'KAYIT LİSTESİ'!$B$4:$H$1024,6,0)))</f>
        <v>KOCAELİ BÜYÜKŞEHİR BELEDİYE KAĞITSPOR KULÜBÜ</v>
      </c>
      <c r="G11" s="186"/>
      <c r="H11" s="225"/>
      <c r="I11" s="74">
        <v>5</v>
      </c>
      <c r="J11" s="208" t="s">
        <v>536</v>
      </c>
      <c r="K11" s="361">
        <f>IF(ISERROR(VLOOKUP(J11,'KAYIT LİSTESİ'!$B$4:$H$1024,3,0)),"",(VLOOKUP(J11,'KAYIT LİSTESİ'!$B$4:$H$1024,3,0)))</f>
        <v>460</v>
      </c>
      <c r="L11" s="210">
        <f>IF(ISERROR(VLOOKUP(J11,'KAYIT LİSTESİ'!$B$4:$H$1024,4,0)),"",(VLOOKUP(J11,'KAYIT LİSTESİ'!$B$4:$H$1024,4,0)))</f>
        <v>35021</v>
      </c>
      <c r="M11" s="179" t="str">
        <f>IF(ISERROR(VLOOKUP(J11,'KAYIT LİSTESİ'!$B$4:$H$1024,5,0)),"",(VLOOKUP(J11,'KAYIT LİSTESİ'!$B$4:$H$1024,5,0)))</f>
        <v>KUBİLAY PARILTI</v>
      </c>
      <c r="N11" s="179" t="str">
        <f>IF(ISERROR(VLOOKUP(J11,'KAYIT LİSTESİ'!$B$4:$H$1024,6,0)),"",(VLOOKUP(J11,'KAYIT LİSTESİ'!$B$4:$H$1024,6,0)))</f>
        <v>KOCAELİ BÜYÜKŞEHİR BELEDİYE KAĞITSPOR KULÜBÜ</v>
      </c>
      <c r="O11" s="211"/>
    </row>
    <row r="12" spans="1:15" ht="42.75" customHeight="1" x14ac:dyDescent="0.2">
      <c r="A12" s="74">
        <v>6</v>
      </c>
      <c r="B12" s="208" t="s">
        <v>365</v>
      </c>
      <c r="C12" s="359">
        <f>IF(ISERROR(VLOOKUP(B12,'KAYIT LİSTESİ'!$B$4:$H$1024,3,0)),"",(VLOOKUP(B12,'KAYIT LİSTESİ'!$B$4:$H$1024,3,0)))</f>
        <v>433</v>
      </c>
      <c r="D12" s="120">
        <f>IF(ISERROR(VLOOKUP(B12,'KAYIT LİSTESİ'!$B$4:$H$1024,4,0)),"",(VLOOKUP(B12,'KAYIT LİSTESİ'!$B$4:$H$1024,4,0)))</f>
        <v>32089</v>
      </c>
      <c r="E12" s="209" t="str">
        <f>IF(ISERROR(VLOOKUP(B12,'KAYIT LİSTESİ'!$B$4:$H$1024,5,0)),"",(VLOOKUP(B12,'KAYIT LİSTESİ'!$B$4:$H$1024,5,0)))</f>
        <v>TALAT ERDOĞAN</v>
      </c>
      <c r="F12" s="209" t="str">
        <f>IF(ISERROR(VLOOKUP(B12,'KAYIT LİSTESİ'!$B$4:$H$1024,6,0)),"",(VLOOKUP(B12,'KAYIT LİSTESİ'!$B$4:$H$1024,6,0)))</f>
        <v>İSTANBUL-GALATASARAY</v>
      </c>
      <c r="G12" s="186"/>
      <c r="H12" s="225"/>
      <c r="I12" s="74">
        <v>6</v>
      </c>
      <c r="J12" s="208" t="s">
        <v>537</v>
      </c>
      <c r="K12" s="361">
        <f>IF(ISERROR(VLOOKUP(J12,'KAYIT LİSTESİ'!$B$4:$H$1024,3,0)),"",(VLOOKUP(J12,'KAYIT LİSTESİ'!$B$4:$H$1024,3,0)))</f>
        <v>430</v>
      </c>
      <c r="L12" s="210">
        <f>IF(ISERROR(VLOOKUP(J12,'KAYIT LİSTESİ'!$B$4:$H$1024,4,0)),"",(VLOOKUP(J12,'KAYIT LİSTESİ'!$B$4:$H$1024,4,0)))</f>
        <v>31941</v>
      </c>
      <c r="M12" s="179" t="str">
        <f>IF(ISERROR(VLOOKUP(J12,'KAYIT LİSTESİ'!$B$4:$H$1024,5,0)),"",(VLOOKUP(J12,'KAYIT LİSTESİ'!$B$4:$H$1024,5,0)))</f>
        <v>HAŞİM YILMAZ</v>
      </c>
      <c r="N12" s="179" t="str">
        <f>IF(ISERROR(VLOOKUP(J12,'KAYIT LİSTESİ'!$B$4:$H$1024,6,0)),"",(VLOOKUP(J12,'KAYIT LİSTESİ'!$B$4:$H$1024,6,0)))</f>
        <v>İSTANBUL-GALATASARAY</v>
      </c>
      <c r="O12" s="211"/>
    </row>
    <row r="13" spans="1:15" ht="42.75" customHeight="1" x14ac:dyDescent="0.2">
      <c r="A13" s="74">
        <v>7</v>
      </c>
      <c r="B13" s="208" t="s">
        <v>366</v>
      </c>
      <c r="C13" s="359">
        <f>IF(ISERROR(VLOOKUP(B13,'KAYIT LİSTESİ'!$B$4:$H$1024,3,0)),"",(VLOOKUP(B13,'KAYIT LİSTESİ'!$B$4:$H$1024,3,0)))</f>
        <v>409</v>
      </c>
      <c r="D13" s="120">
        <f>IF(ISERROR(VLOOKUP(B13,'KAYIT LİSTESİ'!$B$4:$H$1024,4,0)),"",(VLOOKUP(B13,'KAYIT LİSTESİ'!$B$4:$H$1024,4,0)))</f>
        <v>32350</v>
      </c>
      <c r="E13" s="209" t="str">
        <f>IF(ISERROR(VLOOKUP(B13,'KAYIT LİSTESİ'!$B$4:$H$1024,5,0)),"",(VLOOKUP(B13,'KAYIT LİSTESİ'!$B$4:$H$1024,5,0)))</f>
        <v>İRFAN YILDIRIM</v>
      </c>
      <c r="F13" s="209" t="str">
        <f>IF(ISERROR(VLOOKUP(B13,'KAYIT LİSTESİ'!$B$4:$H$1024,6,0)),"",(VLOOKUP(B13,'KAYIT LİSTESİ'!$B$4:$H$1024,6,0)))</f>
        <v>İSTANBUL-FENERBAHÇE</v>
      </c>
      <c r="G13" s="186"/>
      <c r="H13" s="225"/>
      <c r="I13" s="74">
        <v>7</v>
      </c>
      <c r="J13" s="208" t="s">
        <v>538</v>
      </c>
      <c r="K13" s="361">
        <f>IF(ISERROR(VLOOKUP(J13,'KAYIT LİSTESİ'!$B$4:$H$1024,3,0)),"",(VLOOKUP(J13,'KAYIT LİSTESİ'!$B$4:$H$1024,3,0)))</f>
        <v>419</v>
      </c>
      <c r="L13" s="210">
        <f>IF(ISERROR(VLOOKUP(J13,'KAYIT LİSTESİ'!$B$4:$H$1024,4,0)),"",(VLOOKUP(J13,'KAYIT LİSTESİ'!$B$4:$H$1024,4,0)))</f>
        <v>34576</v>
      </c>
      <c r="M13" s="179" t="str">
        <f>IF(ISERROR(VLOOKUP(J13,'KAYIT LİSTESİ'!$B$4:$H$1024,5,0)),"",(VLOOKUP(J13,'KAYIT LİSTESİ'!$B$4:$H$1024,5,0)))</f>
        <v>MUSA TÜZEN</v>
      </c>
      <c r="N13" s="179" t="str">
        <f>IF(ISERROR(VLOOKUP(J13,'KAYIT LİSTESİ'!$B$4:$H$1024,6,0)),"",(VLOOKUP(J13,'KAYIT LİSTESİ'!$B$4:$H$1024,6,0)))</f>
        <v>İSTANBUL-FENERBAHÇE</v>
      </c>
      <c r="O13" s="211"/>
    </row>
    <row r="14" spans="1:15" ht="42.75" customHeight="1" x14ac:dyDescent="0.2">
      <c r="A14" s="74">
        <v>8</v>
      </c>
      <c r="B14" s="208" t="s">
        <v>367</v>
      </c>
      <c r="C14" s="359">
        <f>IF(ISERROR(VLOOKUP(B14,'KAYIT LİSTESİ'!$B$4:$H$1024,2,0)),"",(VLOOKUP(B14,'KAYIT LİSTESİ'!$B$4:$H$1024,2,0)))</f>
        <v>0</v>
      </c>
      <c r="D14" s="120">
        <f>IF(ISERROR(VLOOKUP(B14,'KAYIT LİSTESİ'!$B$4:$H$1024,4,0)),"",(VLOOKUP(B14,'KAYIT LİSTESİ'!$B$4:$H$1024,4,0)))</f>
        <v>27948</v>
      </c>
      <c r="E14" s="209" t="str">
        <f>IF(ISERROR(VLOOKUP(B14,'KAYIT LİSTESİ'!$B$4:$H$1024,5,0)),"",(VLOOKUP(B14,'KAYIT LİSTESİ'!$B$4:$H$1024,5,0)))</f>
        <v>ERCÜMENT OLGUNDENİZ</v>
      </c>
      <c r="F14" s="209" t="str">
        <f>IF(ISERROR(VLOOKUP(B14,'KAYIT LİSTESİ'!$B$4:$H$1024,6,0)),"",(VLOOKUP(B14,'KAYIT LİSTESİ'!$B$4:$H$1024,6,0)))</f>
        <v>İSTANBUL-ENKA SPOR KULÜBÜ</v>
      </c>
      <c r="G14" s="186"/>
      <c r="H14" s="225"/>
      <c r="I14" s="74">
        <v>8</v>
      </c>
      <c r="J14" s="208" t="s">
        <v>539</v>
      </c>
      <c r="K14" s="361">
        <f>IF(ISERROR(VLOOKUP(J14,'KAYIT LİSTESİ'!$B$4:$H$1024,3,0)),"",(VLOOKUP(J14,'KAYIT LİSTESİ'!$B$4:$H$1024,3,0)))</f>
        <v>387</v>
      </c>
      <c r="L14" s="210">
        <f>IF(ISERROR(VLOOKUP(J14,'KAYIT LİSTESİ'!$B$4:$H$1024,4,0)),"",(VLOOKUP(J14,'KAYIT LİSTESİ'!$B$4:$H$1024,4,0)))</f>
        <v>32510</v>
      </c>
      <c r="M14" s="179" t="str">
        <f>IF(ISERROR(VLOOKUP(J14,'KAYIT LİSTESİ'!$B$4:$H$1024,5,0)),"",(VLOOKUP(J14,'KAYIT LİSTESİ'!$B$4:$H$1024,5,0)))</f>
        <v>ŞEREF OSMANOĞLU</v>
      </c>
      <c r="N14" s="179" t="str">
        <f>IF(ISERROR(VLOOKUP(J14,'KAYIT LİSTESİ'!$B$4:$H$1024,6,0)),"",(VLOOKUP(J14,'KAYIT LİSTESİ'!$B$4:$H$1024,6,0)))</f>
        <v>İSTANBUL-ENKA SPOR KULÜBÜ</v>
      </c>
      <c r="O14" s="211"/>
    </row>
    <row r="15" spans="1:15" ht="42.75" customHeight="1" x14ac:dyDescent="0.2">
      <c r="A15" s="918" t="s">
        <v>500</v>
      </c>
      <c r="B15" s="918"/>
      <c r="C15" s="918"/>
      <c r="D15" s="918"/>
      <c r="E15" s="918"/>
      <c r="F15" s="918"/>
      <c r="G15" s="918"/>
      <c r="H15" s="225"/>
      <c r="I15" s="918" t="s">
        <v>483</v>
      </c>
      <c r="J15" s="918"/>
      <c r="K15" s="918"/>
      <c r="L15" s="918"/>
      <c r="M15" s="918"/>
      <c r="N15" s="918"/>
      <c r="O15" s="918"/>
    </row>
    <row r="16" spans="1:15" ht="42.75" customHeight="1" x14ac:dyDescent="0.2">
      <c r="A16" s="226" t="s">
        <v>6</v>
      </c>
      <c r="B16" s="230"/>
      <c r="C16" s="226" t="s">
        <v>99</v>
      </c>
      <c r="D16" s="226" t="s">
        <v>20</v>
      </c>
      <c r="E16" s="226" t="s">
        <v>7</v>
      </c>
      <c r="F16" s="200" t="s">
        <v>1314</v>
      </c>
      <c r="G16" s="226" t="s">
        <v>302</v>
      </c>
      <c r="H16" s="225"/>
      <c r="I16" s="226" t="s">
        <v>6</v>
      </c>
      <c r="J16" s="230"/>
      <c r="K16" s="226" t="s">
        <v>99</v>
      </c>
      <c r="L16" s="226" t="s">
        <v>20</v>
      </c>
      <c r="M16" s="226" t="s">
        <v>7</v>
      </c>
      <c r="N16" s="200" t="s">
        <v>1314</v>
      </c>
      <c r="O16" s="226" t="s">
        <v>302</v>
      </c>
    </row>
    <row r="17" spans="1:15" ht="42.75" customHeight="1" x14ac:dyDescent="0.2">
      <c r="A17" s="74">
        <v>1</v>
      </c>
      <c r="B17" s="208" t="s">
        <v>507</v>
      </c>
      <c r="C17" s="359">
        <f>IF(ISERROR(VLOOKUP(B17,'KAYIT LİSTESİ'!$B$4:$H$1024,3,0)),"",(VLOOKUP(B17,'KAYIT LİSTESİ'!$B$4:$H$1024,3,0)))</f>
        <v>478</v>
      </c>
      <c r="D17" s="120">
        <f>IF(ISERROR(VLOOKUP(B17,'KAYIT LİSTESİ'!$B$4:$H$1024,4,0)),"",(VLOOKUP(B17,'KAYIT LİSTESİ'!$B$4:$H$1024,4,0)))</f>
        <v>34758</v>
      </c>
      <c r="E17" s="209" t="str">
        <f>IF(ISERROR(VLOOKUP(B17,'KAYIT LİSTESİ'!$B$4:$H$1024,5,0)),"",(VLOOKUP(B17,'KAYIT LİSTESİ'!$B$4:$H$1024,5,0)))</f>
        <v>YUSUF KARAPINAR</v>
      </c>
      <c r="F17" s="209" t="str">
        <f>IF(ISERROR(VLOOKUP(B17,'KAYIT LİSTESİ'!$B$4:$H$1024,6,0)),"",(VLOOKUP(B17,'KAYIT LİSTESİ'!$B$4:$H$1024,6,0)))</f>
        <v>MERSİN-MESKİSPOR</v>
      </c>
      <c r="G17" s="186"/>
      <c r="H17" s="225"/>
      <c r="I17" s="92">
        <v>1</v>
      </c>
      <c r="J17" s="93" t="s">
        <v>1244</v>
      </c>
      <c r="K17" s="362">
        <f>IF(ISERROR(VLOOKUP(J17,'KAYIT LİSTESİ'!$B$4:$H$1024,3,0)),"",(VLOOKUP(J17,'KAYIT LİSTESİ'!$B$4:$H$1024,3,0)))</f>
        <v>480</v>
      </c>
      <c r="L17" s="95">
        <f>IF(ISERROR(VLOOKUP(J17,'KAYIT LİSTESİ'!$B$4:$H$1024,4,0)),"",(VLOOKUP(J17,'KAYIT LİSTESİ'!$B$4:$H$1024,4,0)))</f>
        <v>32514</v>
      </c>
      <c r="M17" s="190" t="str">
        <f>IF(ISERROR(VLOOKUP(J17,'KAYIT LİSTESİ'!$B$4:$H$1024,5,0)),"",(VLOOKUP(J17,'KAYIT LİSTESİ'!$B$4:$H$1024,5,0)))</f>
        <v>HAKAN YİĞİT</v>
      </c>
      <c r="N17" s="190" t="str">
        <f>IF(ISERROR(VLOOKUP(J17,'KAYIT LİSTESİ'!$B$4:$H$1024,6,0)),"",(VLOOKUP(J17,'KAYIT LİSTESİ'!$B$4:$H$1024,6,0)))</f>
        <v>MERSİN-MESKİSPOR</v>
      </c>
      <c r="O17" s="211"/>
    </row>
    <row r="18" spans="1:15" ht="42.75" customHeight="1" x14ac:dyDescent="0.2">
      <c r="A18" s="74">
        <v>2</v>
      </c>
      <c r="B18" s="208" t="s">
        <v>508</v>
      </c>
      <c r="C18" s="359">
        <f>IF(ISERROR(VLOOKUP(B18,'KAYIT LİSTESİ'!$B$4:$H$1024,3,0)),"",(VLOOKUP(B18,'KAYIT LİSTESİ'!$B$4:$H$1024,3,0)))</f>
        <v>519</v>
      </c>
      <c r="D18" s="120">
        <f>IF(ISERROR(VLOOKUP(B18,'KAYIT LİSTESİ'!$B$4:$H$1024,4,0)),"",(VLOOKUP(B18,'KAYIT LİSTESİ'!$B$4:$H$1024,4,0)))</f>
        <v>34700</v>
      </c>
      <c r="E18" s="209" t="str">
        <f>IF(ISERROR(VLOOKUP(B18,'KAYIT LİSTESİ'!$B$4:$H$1024,5,0)),"",(VLOOKUP(B18,'KAYIT LİSTESİ'!$B$4:$H$1024,5,0)))</f>
        <v>BURAK YILMAZ</v>
      </c>
      <c r="F18" s="209" t="str">
        <f>IF(ISERROR(VLOOKUP(B18,'KAYIT LİSTESİ'!$B$4:$H$1024,6,0)),"",(VLOOKUP(B18,'KAYIT LİSTESİ'!$B$4:$H$1024,6,0)))</f>
        <v>KOCAELİ-DARICA BELEDİYE EĞİTİM SPOR KULÜBÜ</v>
      </c>
      <c r="G18" s="186"/>
      <c r="H18" s="225"/>
      <c r="I18" s="92">
        <v>2</v>
      </c>
      <c r="J18" s="93" t="s">
        <v>1245</v>
      </c>
      <c r="K18" s="362">
        <f>IF(ISERROR(VLOOKUP(J18,'KAYIT LİSTESİ'!$B$4:$H$1024,3,0)),"",(VLOOKUP(J18,'KAYIT LİSTESİ'!$B$4:$H$1024,3,0)))</f>
        <v>521</v>
      </c>
      <c r="L18" s="95">
        <f>IF(ISERROR(VLOOKUP(J18,'KAYIT LİSTESİ'!$B$4:$H$1024,4,0)),"",(VLOOKUP(J18,'KAYIT LİSTESİ'!$B$4:$H$1024,4,0)))</f>
        <v>35065</v>
      </c>
      <c r="M18" s="190" t="str">
        <f>IF(ISERROR(VLOOKUP(J18,'KAYIT LİSTESİ'!$B$4:$H$1024,5,0)),"",(VLOOKUP(J18,'KAYIT LİSTESİ'!$B$4:$H$1024,5,0)))</f>
        <v>RAMAZAN ŞEN</v>
      </c>
      <c r="N18" s="190" t="str">
        <f>IF(ISERROR(VLOOKUP(J18,'KAYIT LİSTESİ'!$B$4:$H$1024,6,0)),"",(VLOOKUP(J18,'KAYIT LİSTESİ'!$B$4:$H$1024,6,0)))</f>
        <v>KOCAELİ-DARICA BELEDİYE EĞİTİM SPOR KULÜBÜ</v>
      </c>
      <c r="O18" s="211"/>
    </row>
    <row r="19" spans="1:15" ht="42.75" customHeight="1" x14ac:dyDescent="0.2">
      <c r="A19" s="74">
        <v>3</v>
      </c>
      <c r="B19" s="208" t="s">
        <v>509</v>
      </c>
      <c r="C19" s="359">
        <f>IF(ISERROR(VLOOKUP(B19,'KAYIT LİSTESİ'!$B$4:$H$1024,3,0)),"",(VLOOKUP(B19,'KAYIT LİSTESİ'!$B$4:$H$1024,3,0)))</f>
        <v>498</v>
      </c>
      <c r="D19" s="120">
        <f>IF(ISERROR(VLOOKUP(B19,'KAYIT LİSTESİ'!$B$4:$H$1024,4,0)),"",(VLOOKUP(B19,'KAYIT LİSTESİ'!$B$4:$H$1024,4,0)))</f>
        <v>35217</v>
      </c>
      <c r="E19" s="209" t="str">
        <f>IF(ISERROR(VLOOKUP(B19,'KAYIT LİSTESİ'!$B$4:$H$1024,5,0)),"",(VLOOKUP(B19,'KAYIT LİSTESİ'!$B$4:$H$1024,5,0)))</f>
        <v>SÜLEYMAN ULUTAŞ</v>
      </c>
      <c r="F19" s="209" t="str">
        <f>IF(ISERROR(VLOOKUP(B19,'KAYIT LİSTESİ'!$B$4:$H$1024,6,0)),"",(VLOOKUP(B19,'KAYIT LİSTESİ'!$B$4:$H$1024,6,0)))</f>
        <v>ANKARA-EGO SPOR</v>
      </c>
      <c r="G19" s="186"/>
      <c r="H19" s="225"/>
      <c r="I19" s="92">
        <v>3</v>
      </c>
      <c r="J19" s="93" t="s">
        <v>1246</v>
      </c>
      <c r="K19" s="362">
        <f>IF(ISERROR(VLOOKUP(J19,'KAYIT LİSTESİ'!$B$4:$H$1024,3,0)),"",(VLOOKUP(J19,'KAYIT LİSTESİ'!$B$4:$H$1024,3,0)))</f>
        <v>502</v>
      </c>
      <c r="L19" s="95">
        <f>IF(ISERROR(VLOOKUP(J19,'KAYIT LİSTESİ'!$B$4:$H$1024,4,0)),"",(VLOOKUP(J19,'KAYIT LİSTESİ'!$B$4:$H$1024,4,0)))</f>
        <v>35948</v>
      </c>
      <c r="M19" s="190" t="str">
        <f>IF(ISERROR(VLOOKUP(J19,'KAYIT LİSTESİ'!$B$4:$H$1024,5,0)),"",(VLOOKUP(J19,'KAYIT LİSTESİ'!$B$4:$H$1024,5,0)))</f>
        <v>İSMAİL ÇALIŞKANLI</v>
      </c>
      <c r="N19" s="190" t="str">
        <f>IF(ISERROR(VLOOKUP(J19,'KAYIT LİSTESİ'!$B$4:$H$1024,6,0)),"",(VLOOKUP(J19,'KAYIT LİSTESİ'!$B$4:$H$1024,6,0)))</f>
        <v>ANKARA-EGO SPOR</v>
      </c>
      <c r="O19" s="211"/>
    </row>
    <row r="20" spans="1:15" ht="42.75" customHeight="1" x14ac:dyDescent="0.2">
      <c r="A20" s="74">
        <v>4</v>
      </c>
      <c r="B20" s="208" t="s">
        <v>510</v>
      </c>
      <c r="C20" s="359">
        <f>IF(ISERROR(VLOOKUP(B20,'KAYIT LİSTESİ'!$B$4:$H$1024,3,0)),"",(VLOOKUP(B20,'KAYIT LİSTESİ'!$B$4:$H$1024,3,0)))</f>
        <v>448</v>
      </c>
      <c r="D20" s="120">
        <f>IF(ISERROR(VLOOKUP(B20,'KAYIT LİSTESİ'!$B$4:$H$1024,4,0)),"",(VLOOKUP(B20,'KAYIT LİSTESİ'!$B$4:$H$1024,4,0)))</f>
        <v>28856</v>
      </c>
      <c r="E20" s="209" t="str">
        <f>IF(ISERROR(VLOOKUP(B20,'KAYIT LİSTESİ'!$B$4:$H$1024,5,0)),"",(VLOOKUP(B20,'KAYIT LİSTESİ'!$B$4:$H$1024,5,0)))</f>
        <v>H.İBRAHİM AYDIN</v>
      </c>
      <c r="F20" s="209" t="str">
        <f>IF(ISERROR(VLOOKUP(B20,'KAYIT LİSTESİ'!$B$4:$H$1024,6,0)),"",(VLOOKUP(B20,'KAYIT LİSTESİ'!$B$4:$H$1024,6,0)))</f>
        <v>İZMİR-İZMİR BÜYÜKŞEHİR BELEDİYE SPOR KLUBÜ</v>
      </c>
      <c r="G20" s="186"/>
      <c r="H20" s="225"/>
      <c r="I20" s="92">
        <v>4</v>
      </c>
      <c r="J20" s="93" t="s">
        <v>1247</v>
      </c>
      <c r="K20" s="362">
        <f>IF(ISERROR(VLOOKUP(J20,'KAYIT LİSTESİ'!$B$4:$H$1024,3,0)),"",(VLOOKUP(J20,'KAYIT LİSTESİ'!$B$4:$H$1024,3,0)))</f>
        <v>451</v>
      </c>
      <c r="L20" s="95">
        <f>IF(ISERROR(VLOOKUP(J20,'KAYIT LİSTESİ'!$B$4:$H$1024,4,0)),"",(VLOOKUP(J20,'KAYIT LİSTESİ'!$B$4:$H$1024,4,0)))</f>
        <v>35796</v>
      </c>
      <c r="M20" s="190" t="str">
        <f>IF(ISERROR(VLOOKUP(J20,'KAYIT LİSTESİ'!$B$4:$H$1024,5,0)),"",(VLOOKUP(J20,'KAYIT LİSTESİ'!$B$4:$H$1024,5,0)))</f>
        <v>RAMAZAN UŞAR</v>
      </c>
      <c r="N20" s="190" t="str">
        <f>IF(ISERROR(VLOOKUP(J20,'KAYIT LİSTESİ'!$B$4:$H$1024,6,0)),"",(VLOOKUP(J20,'KAYIT LİSTESİ'!$B$4:$H$1024,6,0)))</f>
        <v>İZMİR-İZMİR BÜYÜKŞEHİR BELEDİYE SPOR KLUBÜ</v>
      </c>
      <c r="O20" s="211"/>
    </row>
    <row r="21" spans="1:15" ht="42.75" customHeight="1" x14ac:dyDescent="0.2">
      <c r="A21" s="74">
        <v>5</v>
      </c>
      <c r="B21" s="208" t="s">
        <v>511</v>
      </c>
      <c r="C21" s="359">
        <f>IF(ISERROR(VLOOKUP(B21,'KAYIT LİSTESİ'!$B$4:$H$1024,3,0)),"",(VLOOKUP(B21,'KAYIT LİSTESİ'!$B$4:$H$1024,3,0)))</f>
        <v>459</v>
      </c>
      <c r="D21" s="120">
        <f>IF(ISERROR(VLOOKUP(B21,'KAYIT LİSTESİ'!$B$4:$H$1024,4,0)),"",(VLOOKUP(B21,'KAYIT LİSTESİ'!$B$4:$H$1024,4,0)))</f>
        <v>34256</v>
      </c>
      <c r="E21" s="209" t="str">
        <f>IF(ISERROR(VLOOKUP(B21,'KAYIT LİSTESİ'!$B$4:$H$1024,5,0)),"",(VLOOKUP(B21,'KAYIT LİSTESİ'!$B$4:$H$1024,5,0)))</f>
        <v xml:space="preserve">RAMAZAN CAN </v>
      </c>
      <c r="F21" s="209" t="str">
        <f>IF(ISERROR(VLOOKUP(B21,'KAYIT LİSTESİ'!$B$4:$H$1024,6,0)),"",(VLOOKUP(B21,'KAYIT LİSTESİ'!$B$4:$H$1024,6,0)))</f>
        <v>KOCAELİ BÜYÜKŞEHİR BELEDİYE KAĞITSPOR KULÜBÜ</v>
      </c>
      <c r="G21" s="186"/>
      <c r="H21" s="225"/>
      <c r="I21" s="92">
        <v>5</v>
      </c>
      <c r="J21" s="93" t="s">
        <v>1248</v>
      </c>
      <c r="K21" s="362">
        <f>IF(ISERROR(VLOOKUP(J21,'KAYIT LİSTESİ'!$B$4:$H$1024,3,0)),"",(VLOOKUP(J21,'KAYIT LİSTESİ'!$B$4:$H$1024,3,0)))</f>
        <v>462</v>
      </c>
      <c r="L21" s="95">
        <f>IF(ISERROR(VLOOKUP(J21,'KAYIT LİSTESİ'!$B$4:$H$1024,4,0)),"",(VLOOKUP(J21,'KAYIT LİSTESİ'!$B$4:$H$1024,4,0)))</f>
        <v>34657</v>
      </c>
      <c r="M21" s="190" t="str">
        <f>IF(ISERROR(VLOOKUP(J21,'KAYIT LİSTESİ'!$B$4:$H$1024,5,0)),"",(VLOOKUP(J21,'KAYIT LİSTESİ'!$B$4:$H$1024,5,0)))</f>
        <v>MUSTAFA AKKAYA</v>
      </c>
      <c r="N21" s="190" t="str">
        <f>IF(ISERROR(VLOOKUP(J21,'KAYIT LİSTESİ'!$B$4:$H$1024,6,0)),"",(VLOOKUP(J21,'KAYIT LİSTESİ'!$B$4:$H$1024,6,0)))</f>
        <v>KOCAELİ BÜYÜKŞEHİR BELEDİYE KAĞITSPOR KULÜBÜ</v>
      </c>
      <c r="O21" s="211"/>
    </row>
    <row r="22" spans="1:15" ht="42.75" customHeight="1" x14ac:dyDescent="0.2">
      <c r="A22" s="74">
        <v>6</v>
      </c>
      <c r="B22" s="208" t="s">
        <v>512</v>
      </c>
      <c r="C22" s="359">
        <f>IF(ISERROR(VLOOKUP(B22,'KAYIT LİSTESİ'!$B$4:$H$1024,3,0)),"",(VLOOKUP(B22,'KAYIT LİSTESİ'!$B$4:$H$1024,3,0)))</f>
        <v>432</v>
      </c>
      <c r="D22" s="120">
        <f>IF(ISERROR(VLOOKUP(B22,'KAYIT LİSTESİ'!$B$4:$H$1024,4,0)),"",(VLOOKUP(B22,'KAYIT LİSTESİ'!$B$4:$H$1024,4,0)))</f>
        <v>33726</v>
      </c>
      <c r="E22" s="209" t="str">
        <f>IF(ISERROR(VLOOKUP(B22,'KAYIT LİSTESİ'!$B$4:$H$1024,5,0)),"",(VLOOKUP(B22,'KAYIT LİSTESİ'!$B$4:$H$1024,5,0)))</f>
        <v>HUSEYİN ORUÇSUZ</v>
      </c>
      <c r="F22" s="209" t="str">
        <f>IF(ISERROR(VLOOKUP(B22,'KAYIT LİSTESİ'!$B$4:$H$1024,6,0)),"",(VLOOKUP(B22,'KAYIT LİSTESİ'!$B$4:$H$1024,6,0)))</f>
        <v>İSTANBUL-GALATASARAY</v>
      </c>
      <c r="G22" s="186"/>
      <c r="H22" s="225"/>
      <c r="I22" s="92">
        <v>6</v>
      </c>
      <c r="J22" s="93" t="s">
        <v>1249</v>
      </c>
      <c r="K22" s="362">
        <f>IF(ISERROR(VLOOKUP(J22,'KAYIT LİSTESİ'!$B$4:$H$1024,3,0)),"",(VLOOKUP(J22,'KAYIT LİSTESİ'!$B$4:$H$1024,3,0)))</f>
        <v>434</v>
      </c>
      <c r="L22" s="95">
        <f>IF(ISERROR(VLOOKUP(J22,'KAYIT LİSTESİ'!$B$4:$H$1024,4,0)),"",(VLOOKUP(J22,'KAYIT LİSTESİ'!$B$4:$H$1024,4,0)))</f>
        <v>32661</v>
      </c>
      <c r="M22" s="190" t="str">
        <f>IF(ISERROR(VLOOKUP(J22,'KAYIT LİSTESİ'!$B$4:$H$1024,5,0)),"",(VLOOKUP(J22,'KAYIT LİSTESİ'!$B$4:$H$1024,5,0)))</f>
        <v>AYKUT TANRIVERDİ</v>
      </c>
      <c r="N22" s="190" t="str">
        <f>IF(ISERROR(VLOOKUP(J22,'KAYIT LİSTESİ'!$B$4:$H$1024,6,0)),"",(VLOOKUP(J22,'KAYIT LİSTESİ'!$B$4:$H$1024,6,0)))</f>
        <v>İSTANBUL-GALATASARAY</v>
      </c>
      <c r="O22" s="211"/>
    </row>
    <row r="23" spans="1:15" ht="42.75" customHeight="1" x14ac:dyDescent="0.2">
      <c r="A23" s="74">
        <v>7</v>
      </c>
      <c r="B23" s="208" t="s">
        <v>513</v>
      </c>
      <c r="C23" s="359">
        <f>IF(ISERROR(VLOOKUP(B23,'KAYIT LİSTESİ'!$B$4:$H$1024,3,0)),"",(VLOOKUP(B23,'KAYIT LİSTESİ'!$B$4:$H$1024,3,0)))</f>
        <v>408</v>
      </c>
      <c r="D23" s="120">
        <f>IF(ISERROR(VLOOKUP(B23,'KAYIT LİSTESİ'!$B$4:$H$1024,4,0)),"",(VLOOKUP(B23,'KAYIT LİSTESİ'!$B$4:$H$1024,4,0)))</f>
        <v>35432</v>
      </c>
      <c r="E23" s="209" t="str">
        <f>IF(ISERROR(VLOOKUP(B23,'KAYIT LİSTESİ'!$B$4:$H$1024,5,0)),"",(VLOOKUP(B23,'KAYIT LİSTESİ'!$B$4:$H$1024,5,0)))</f>
        <v>MUSTAFA TİLKİ</v>
      </c>
      <c r="F23" s="209" t="str">
        <f>IF(ISERROR(VLOOKUP(B23,'KAYIT LİSTESİ'!$B$4:$H$1024,6,0)),"",(VLOOKUP(B23,'KAYIT LİSTESİ'!$B$4:$H$1024,6,0)))</f>
        <v>İSTANBUL-FENERBAHÇE</v>
      </c>
      <c r="G23" s="186"/>
      <c r="H23" s="225"/>
      <c r="I23" s="92">
        <v>7</v>
      </c>
      <c r="J23" s="93" t="s">
        <v>1250</v>
      </c>
      <c r="K23" s="362">
        <f>IF(ISERROR(VLOOKUP(J23,'KAYIT LİSTESİ'!$B$4:$H$1024,3,0)),"",(VLOOKUP(J23,'KAYIT LİSTESİ'!$B$4:$H$1024,3,0)))</f>
        <v>410</v>
      </c>
      <c r="L23" s="95">
        <f>IF(ISERROR(VLOOKUP(J23,'KAYIT LİSTESİ'!$B$4:$H$1024,4,0)),"",(VLOOKUP(J23,'KAYIT LİSTESİ'!$B$4:$H$1024,4,0)))</f>
        <v>32509</v>
      </c>
      <c r="M23" s="190" t="str">
        <f>IF(ISERROR(VLOOKUP(J23,'KAYIT LİSTESİ'!$B$4:$H$1024,5,0)),"",(VLOOKUP(J23,'KAYIT LİSTESİ'!$B$4:$H$1024,5,0)))</f>
        <v>FATİH AVAN</v>
      </c>
      <c r="N23" s="190" t="str">
        <f>IF(ISERROR(VLOOKUP(J23,'KAYIT LİSTESİ'!$B$4:$H$1024,6,0)),"",(VLOOKUP(J23,'KAYIT LİSTESİ'!$B$4:$H$1024,6,0)))</f>
        <v>İSTANBUL-FENERBAHÇE</v>
      </c>
      <c r="O23" s="211"/>
    </row>
    <row r="24" spans="1:15" ht="42.75" customHeight="1" x14ac:dyDescent="0.2">
      <c r="A24" s="74">
        <v>8</v>
      </c>
      <c r="B24" s="208" t="s">
        <v>514</v>
      </c>
      <c r="C24" s="359">
        <f>IF(ISERROR(VLOOKUP(B24,'KAYIT LİSTESİ'!$B$4:$H$1024,3,0)),"",(VLOOKUP(B24,'KAYIT LİSTESİ'!$B$4:$H$1024,3,0)))</f>
        <v>389</v>
      </c>
      <c r="D24" s="120">
        <f>IF(ISERROR(VLOOKUP(B24,'KAYIT LİSTESİ'!$B$4:$H$1024,4,0)),"",(VLOOKUP(B24,'KAYIT LİSTESİ'!$B$4:$H$1024,4,0)))</f>
        <v>34391</v>
      </c>
      <c r="E24" s="209" t="str">
        <f>IF(ISERROR(VLOOKUP(B24,'KAYIT LİSTESİ'!$B$4:$H$1024,5,0)),"",(VLOOKUP(B24,'KAYIT LİSTESİ'!$B$4:$H$1024,5,0)))</f>
        <v>ÜMİT SUNGUR</v>
      </c>
      <c r="F24" s="209" t="str">
        <f>IF(ISERROR(VLOOKUP(B24,'KAYIT LİSTESİ'!$B$4:$H$1024,6,0)),"",(VLOOKUP(B24,'KAYIT LİSTESİ'!$B$4:$H$1024,6,0)))</f>
        <v>İSTANBUL-ENKA SPOR KULÜBÜ</v>
      </c>
      <c r="G24" s="186"/>
      <c r="H24" s="225"/>
      <c r="I24" s="92">
        <v>8</v>
      </c>
      <c r="J24" s="93" t="s">
        <v>1251</v>
      </c>
      <c r="K24" s="362">
        <f>IF(ISERROR(VLOOKUP(J24,'KAYIT LİSTESİ'!$B$4:$H$1024,3,0)),"",(VLOOKUP(J24,'KAYIT LİSTESİ'!$B$4:$H$1024,3,0)))</f>
        <v>395</v>
      </c>
      <c r="L24" s="95">
        <f>IF(ISERROR(VLOOKUP(J24,'KAYIT LİSTESİ'!$B$4:$H$1024,4,0)),"",(VLOOKUP(J24,'KAYIT LİSTESİ'!$B$4:$H$1024,4,0)))</f>
        <v>32973</v>
      </c>
      <c r="M24" s="190" t="str">
        <f>IF(ISERROR(VLOOKUP(J24,'KAYIT LİSTESİ'!$B$4:$H$1024,5,0)),"",(VLOOKUP(J24,'KAYIT LİSTESİ'!$B$4:$H$1024,5,0)))</f>
        <v>MUSTAFA TAN</v>
      </c>
      <c r="N24" s="190" t="str">
        <f>IF(ISERROR(VLOOKUP(J24,'KAYIT LİSTESİ'!$B$4:$H$1024,6,0)),"",(VLOOKUP(J24,'KAYIT LİSTESİ'!$B$4:$H$1024,6,0)))</f>
        <v>İSTANBUL-ENKA SPOR KULÜBÜ</v>
      </c>
      <c r="O24" s="211"/>
    </row>
    <row r="25" spans="1:15" ht="42.75" customHeight="1" x14ac:dyDescent="0.2">
      <c r="A25" s="1121" t="s">
        <v>506</v>
      </c>
      <c r="B25" s="1121"/>
      <c r="C25" s="1121"/>
      <c r="D25" s="1121"/>
      <c r="E25" s="1121"/>
      <c r="F25" s="1121"/>
      <c r="G25" s="1121"/>
      <c r="H25" s="225"/>
      <c r="I25" s="1121" t="s">
        <v>295</v>
      </c>
      <c r="J25" s="1121"/>
      <c r="K25" s="1121"/>
      <c r="L25" s="1121"/>
      <c r="M25" s="1121"/>
      <c r="N25" s="1121"/>
      <c r="O25" s="1121"/>
    </row>
    <row r="26" spans="1:15" ht="42.75" customHeight="1" x14ac:dyDescent="0.2">
      <c r="A26" s="916" t="s">
        <v>15</v>
      </c>
      <c r="B26" s="917"/>
      <c r="C26" s="917"/>
      <c r="D26" s="917"/>
      <c r="E26" s="917"/>
      <c r="F26" s="917"/>
      <c r="G26" s="917"/>
      <c r="H26" s="225"/>
      <c r="I26" s="916" t="s">
        <v>15</v>
      </c>
      <c r="J26" s="917"/>
      <c r="K26" s="917"/>
      <c r="L26" s="917"/>
      <c r="M26" s="917"/>
      <c r="N26" s="917"/>
      <c r="O26" s="917"/>
    </row>
    <row r="27" spans="1:15" ht="42.75" customHeight="1" x14ac:dyDescent="0.2">
      <c r="A27" s="198" t="s">
        <v>11</v>
      </c>
      <c r="B27" s="198" t="s">
        <v>101</v>
      </c>
      <c r="C27" s="198" t="s">
        <v>100</v>
      </c>
      <c r="D27" s="199" t="s">
        <v>12</v>
      </c>
      <c r="E27" s="200" t="s">
        <v>13</v>
      </c>
      <c r="F27" s="200" t="s">
        <v>1314</v>
      </c>
      <c r="G27" s="198" t="s">
        <v>14</v>
      </c>
      <c r="H27" s="225"/>
      <c r="I27" s="198" t="s">
        <v>11</v>
      </c>
      <c r="J27" s="198" t="s">
        <v>101</v>
      </c>
      <c r="K27" s="198" t="s">
        <v>100</v>
      </c>
      <c r="L27" s="199" t="s">
        <v>12</v>
      </c>
      <c r="M27" s="200" t="s">
        <v>13</v>
      </c>
      <c r="N27" s="200" t="s">
        <v>1314</v>
      </c>
      <c r="O27" s="198" t="s">
        <v>14</v>
      </c>
    </row>
    <row r="28" spans="1:15" ht="42.75" customHeight="1" x14ac:dyDescent="0.2">
      <c r="A28" s="74">
        <v>1</v>
      </c>
      <c r="B28" s="208" t="s">
        <v>166</v>
      </c>
      <c r="C28" s="359">
        <f>IF(ISERROR(VLOOKUP(B28,'KAYIT LİSTESİ'!$B$4:$H$1024,3,0)),"",(VLOOKUP(B28,'KAYIT LİSTESİ'!$B$4:$H$1024,3,0)))</f>
        <v>510</v>
      </c>
      <c r="D28" s="120">
        <f>IF(ISERROR(VLOOKUP(B28,'KAYIT LİSTESİ'!$B$4:$H$1024,4,0)),"",(VLOOKUP(B28,'KAYIT LİSTESİ'!$B$4:$H$1024,4,0)))</f>
        <v>34335</v>
      </c>
      <c r="E28" s="209" t="str">
        <f>IF(ISERROR(VLOOKUP(B28,'KAYIT LİSTESİ'!$B$4:$H$1024,5,0)),"",(VLOOKUP(B28,'KAYIT LİSTESİ'!$B$4:$H$1024,5,0)))</f>
        <v>SERKAN ŞİMŞEK</v>
      </c>
      <c r="F28" s="209" t="str">
        <f>IF(ISERROR(VLOOKUP(B28,'KAYIT LİSTESİ'!$B$4:$H$1024,6,0)),"",(VLOOKUP(B28,'KAYIT LİSTESİ'!$B$4:$H$1024,6,0)))</f>
        <v>KOCAELİ-DARICA BELEDİYE EĞİTİM SPOR KULÜBÜ</v>
      </c>
      <c r="G28" s="121"/>
      <c r="H28" s="225"/>
      <c r="I28" s="92">
        <v>1</v>
      </c>
      <c r="J28" s="93" t="s">
        <v>75</v>
      </c>
      <c r="K28" s="362">
        <f>IF(ISERROR(VLOOKUP(J28,'KAYIT LİSTESİ'!$B$4:$H$1024,3,0)),"",(VLOOKUP(J28,'KAYIT LİSTESİ'!$B$4:$H$1024,3,0)))</f>
        <v>512</v>
      </c>
      <c r="L28" s="95">
        <f>IF(ISERROR(VLOOKUP(J28,'KAYIT LİSTESİ'!$B$4:$H$1024,4,0)),"",(VLOOKUP(J28,'KAYIT LİSTESİ'!$B$4:$H$1024,4,0)))</f>
        <v>34335</v>
      </c>
      <c r="M28" s="190" t="str">
        <f>IF(ISERROR(VLOOKUP(J28,'KAYIT LİSTESİ'!$B$4:$H$1024,5,0)),"",(VLOOKUP(J28,'KAYIT LİSTESİ'!$B$4:$H$1024,5,0)))</f>
        <v>AYETULLAH BELİR</v>
      </c>
      <c r="N28" s="190" t="str">
        <f>IF(ISERROR(VLOOKUP(J28,'KAYIT LİSTESİ'!$B$4:$H$1024,6,0)),"",(VLOOKUP(J28,'KAYIT LİSTESİ'!$B$4:$H$1024,6,0)))</f>
        <v>KOCAELİ-DARICA BELEDİYE EĞİTİM SPOR KULÜBÜ</v>
      </c>
      <c r="O28" s="211"/>
    </row>
    <row r="29" spans="1:15" ht="42.75" customHeight="1" x14ac:dyDescent="0.2">
      <c r="A29" s="74">
        <v>2</v>
      </c>
      <c r="B29" s="208" t="s">
        <v>167</v>
      </c>
      <c r="C29" s="359">
        <f>IF(ISERROR(VLOOKUP(B29,'KAYIT LİSTESİ'!$B$4:$H$1024,3,0)),"",(VLOOKUP(B29,'KAYIT LİSTESİ'!$B$4:$H$1024,3,0)))</f>
        <v>438</v>
      </c>
      <c r="D29" s="120">
        <f>IF(ISERROR(VLOOKUP(B29,'KAYIT LİSTESİ'!$B$4:$H$1024,4,0)),"",(VLOOKUP(B29,'KAYIT LİSTESİ'!$B$4:$H$1024,4,0)))</f>
        <v>34700</v>
      </c>
      <c r="E29" s="209" t="str">
        <f>IF(ISERROR(VLOOKUP(B29,'KAYIT LİSTESİ'!$B$4:$H$1024,5,0)),"",(VLOOKUP(B29,'KAYIT LİSTESİ'!$B$4:$H$1024,5,0)))</f>
        <v>MERT YOKUŞ</v>
      </c>
      <c r="F29" s="209" t="str">
        <f>IF(ISERROR(VLOOKUP(B29,'KAYIT LİSTESİ'!$B$4:$H$1024,6,0)),"",(VLOOKUP(B29,'KAYIT LİSTESİ'!$B$4:$H$1024,6,0)))</f>
        <v>İZMİR-İZMİR BÜYÜKŞEHİR BELEDİYE SPOR KLUBÜ</v>
      </c>
      <c r="G29" s="121"/>
      <c r="H29" s="225"/>
      <c r="I29" s="92">
        <v>2</v>
      </c>
      <c r="J29" s="93" t="s">
        <v>76</v>
      </c>
      <c r="K29" s="362">
        <f>IF(ISERROR(VLOOKUP(J29,'KAYIT LİSTESİ'!$B$4:$H$1024,3,0)),"",(VLOOKUP(J29,'KAYIT LİSTESİ'!$B$4:$H$1024,3,0)))</f>
        <v>440</v>
      </c>
      <c r="L29" s="95">
        <f>IF(ISERROR(VLOOKUP(J29,'KAYIT LİSTESİ'!$B$4:$H$1024,4,0)),"",(VLOOKUP(J29,'KAYIT LİSTESİ'!$B$4:$H$1024,4,0)))</f>
        <v>35796</v>
      </c>
      <c r="M29" s="190" t="str">
        <f>IF(ISERROR(VLOOKUP(J29,'KAYIT LİSTESİ'!$B$4:$H$1024,5,0)),"",(VLOOKUP(J29,'KAYIT LİSTESİ'!$B$4:$H$1024,5,0)))</f>
        <v>ABDURRAHMAN GEDİKLİOĞLU</v>
      </c>
      <c r="N29" s="190" t="str">
        <f>IF(ISERROR(VLOOKUP(J29,'KAYIT LİSTESİ'!$B$4:$H$1024,6,0)),"",(VLOOKUP(J29,'KAYIT LİSTESİ'!$B$4:$H$1024,6,0)))</f>
        <v>İZMİR-İZMİR BÜYÜKŞEHİR BELEDİYE SPOR KLUBÜ</v>
      </c>
      <c r="O29" s="211"/>
    </row>
    <row r="30" spans="1:15" ht="42.75" customHeight="1" x14ac:dyDescent="0.2">
      <c r="A30" s="74">
        <v>3</v>
      </c>
      <c r="B30" s="208" t="s">
        <v>168</v>
      </c>
      <c r="C30" s="359">
        <f>IF(ISERROR(VLOOKUP(B30,'KAYIT LİSTESİ'!$B$4:$H$1024,3,0)),"",(VLOOKUP(B30,'KAYIT LİSTESİ'!$B$4:$H$1024,3,0)))</f>
        <v>422</v>
      </c>
      <c r="D30" s="120">
        <f>IF(ISERROR(VLOOKUP(B30,'KAYIT LİSTESİ'!$B$4:$H$1024,4,0)),"",(VLOOKUP(B30,'KAYIT LİSTESİ'!$B$4:$H$1024,4,0)))</f>
        <v>35183</v>
      </c>
      <c r="E30" s="209" t="str">
        <f>IF(ISERROR(VLOOKUP(B30,'KAYIT LİSTESİ'!$B$4:$H$1024,5,0)),"",(VLOOKUP(B30,'KAYIT LİSTESİ'!$B$4:$H$1024,5,0)))</f>
        <v>BATUHAN ALTINTAŞ</v>
      </c>
      <c r="F30" s="209" t="str">
        <f>IF(ISERROR(VLOOKUP(B30,'KAYIT LİSTESİ'!$B$4:$H$1024,6,0)),"",(VLOOKUP(B30,'KAYIT LİSTESİ'!$B$4:$H$1024,6,0)))</f>
        <v>İSTANBUL-GALATASARAY</v>
      </c>
      <c r="G30" s="121"/>
      <c r="H30" s="225"/>
      <c r="I30" s="92">
        <v>3</v>
      </c>
      <c r="J30" s="93" t="s">
        <v>77</v>
      </c>
      <c r="K30" s="362">
        <f>IF(ISERROR(VLOOKUP(J30,'KAYIT LİSTESİ'!$B$4:$H$1024,3,0)),"",(VLOOKUP(J30,'KAYIT LİSTESİ'!$B$4:$H$1024,3,0)))</f>
        <v>423</v>
      </c>
      <c r="L30" s="95">
        <f>IF(ISERROR(VLOOKUP(J30,'KAYIT LİSTESİ'!$B$4:$H$1024,4,0)),"",(VLOOKUP(J30,'KAYIT LİSTESİ'!$B$4:$H$1024,4,0)))</f>
        <v>33317</v>
      </c>
      <c r="M30" s="190" t="str">
        <f>IF(ISERROR(VLOOKUP(J30,'KAYIT LİSTESİ'!$B$4:$H$1024,5,0)),"",(VLOOKUP(J30,'KAYIT LİSTESİ'!$B$4:$H$1024,5,0)))</f>
        <v>LEVENT ATEŞ</v>
      </c>
      <c r="N30" s="190" t="str">
        <f>IF(ISERROR(VLOOKUP(J30,'KAYIT LİSTESİ'!$B$4:$H$1024,6,0)),"",(VLOOKUP(J30,'KAYIT LİSTESİ'!$B$4:$H$1024,6,0)))</f>
        <v>İSTANBUL-GALATASARAY</v>
      </c>
      <c r="O30" s="211"/>
    </row>
    <row r="31" spans="1:15" ht="42.75" customHeight="1" x14ac:dyDescent="0.2">
      <c r="A31" s="74">
        <v>4</v>
      </c>
      <c r="B31" s="208" t="s">
        <v>169</v>
      </c>
      <c r="C31" s="359">
        <f>IF(ISERROR(VLOOKUP(B31,'KAYIT LİSTESİ'!$B$4:$H$1024,3,0)),"",(VLOOKUP(B31,'KAYIT LİSTESİ'!$B$4:$H$1024,3,0)))</f>
        <v>380</v>
      </c>
      <c r="D31" s="120">
        <f>IF(ISERROR(VLOOKUP(B31,'KAYIT LİSTESİ'!$B$4:$H$1024,4,0)),"",(VLOOKUP(B31,'KAYIT LİSTESİ'!$B$4:$H$1024,4,0)))</f>
        <v>33064</v>
      </c>
      <c r="E31" s="209" t="str">
        <f>IF(ISERROR(VLOOKUP(B31,'KAYIT LİSTESİ'!$B$4:$H$1024,5,0)),"",(VLOOKUP(B31,'KAYIT LİSTESİ'!$B$4:$H$1024,5,0)))</f>
        <v>İZZET SAFER</v>
      </c>
      <c r="F31" s="209" t="str">
        <f>IF(ISERROR(VLOOKUP(B31,'KAYIT LİSTESİ'!$B$4:$H$1024,6,0)),"",(VLOOKUP(B31,'KAYIT LİSTESİ'!$B$4:$H$1024,6,0)))</f>
        <v>İSTANBUL-ENKA SPOR KULÜBÜ</v>
      </c>
      <c r="G31" s="121"/>
      <c r="H31" s="225"/>
      <c r="I31" s="92">
        <v>4</v>
      </c>
      <c r="J31" s="93" t="s">
        <v>78</v>
      </c>
      <c r="K31" s="362">
        <f>IF(ISERROR(VLOOKUP(J31,'KAYIT LİSTESİ'!$B$4:$H$1024,3,0)),"",(VLOOKUP(J31,'KAYIT LİSTESİ'!$B$4:$H$1024,3,0)))</f>
        <v>382</v>
      </c>
      <c r="L31" s="95">
        <f>IF(ISERROR(VLOOKUP(J31,'KAYIT LİSTESİ'!$B$4:$H$1024,4,0)),"",(VLOOKUP(J31,'KAYIT LİSTESİ'!$B$4:$H$1024,4,0)))</f>
        <v>32937</v>
      </c>
      <c r="M31" s="190" t="str">
        <f>IF(ISERROR(VLOOKUP(J31,'KAYIT LİSTESİ'!$B$4:$H$1024,5,0)),"",(VLOOKUP(J31,'KAYIT LİSTESİ'!$B$4:$H$1024,5,0)))</f>
        <v>İLHAM TANUİ ÖZBİLEN</v>
      </c>
      <c r="N31" s="190" t="str">
        <f>IF(ISERROR(VLOOKUP(J31,'KAYIT LİSTESİ'!$B$4:$H$1024,6,0)),"",(VLOOKUP(J31,'KAYIT LİSTESİ'!$B$4:$H$1024,6,0)))</f>
        <v>İSTANBUL-ENKA SPOR KULÜBÜ</v>
      </c>
      <c r="O31" s="211"/>
    </row>
    <row r="32" spans="1:15" ht="42.75" customHeight="1" x14ac:dyDescent="0.2">
      <c r="A32" s="74">
        <v>5</v>
      </c>
      <c r="B32" s="208" t="s">
        <v>170</v>
      </c>
      <c r="C32" s="359">
        <f>IF(ISERROR(VLOOKUP(B32,'KAYIT LİSTESİ'!$B$4:$H$1024,3,0)),"",(VLOOKUP(B32,'KAYIT LİSTESİ'!$B$4:$H$1024,3,0)))</f>
        <v>399</v>
      </c>
      <c r="D32" s="120">
        <f>IF(ISERROR(VLOOKUP(B32,'KAYIT LİSTESİ'!$B$4:$H$1024,4,0)),"",(VLOOKUP(B32,'KAYIT LİSTESİ'!$B$4:$H$1024,4,0)))</f>
        <v>33018</v>
      </c>
      <c r="E32" s="209" t="str">
        <f>IF(ISERROR(VLOOKUP(B32,'KAYIT LİSTESİ'!$B$4:$H$1024,5,0)),"",(VLOOKUP(B32,'KAYIT LİSTESİ'!$B$4:$H$1024,5,0)))</f>
        <v>RAMİL GULİYEV</v>
      </c>
      <c r="F32" s="209" t="str">
        <f>IF(ISERROR(VLOOKUP(B32,'KAYIT LİSTESİ'!$B$4:$H$1024,6,0)),"",(VLOOKUP(B32,'KAYIT LİSTESİ'!$B$4:$H$1024,6,0)))</f>
        <v>İSTANBUL-FENERBAHÇE</v>
      </c>
      <c r="G32" s="121"/>
      <c r="H32" s="225"/>
      <c r="I32" s="92">
        <v>5</v>
      </c>
      <c r="J32" s="93" t="s">
        <v>79</v>
      </c>
      <c r="K32" s="362">
        <f>IF(ISERROR(VLOOKUP(J32,'KAYIT LİSTESİ'!$B$4:$H$1024,3,0)),"",(VLOOKUP(J32,'KAYIT LİSTESİ'!$B$4:$H$1024,3,0)))</f>
        <v>401</v>
      </c>
      <c r="L32" s="95">
        <f>IF(ISERROR(VLOOKUP(J32,'KAYIT LİSTESİ'!$B$4:$H$1024,4,0)),"",(VLOOKUP(J32,'KAYIT LİSTESİ'!$B$4:$H$1024,4,0)))</f>
        <v>33851</v>
      </c>
      <c r="M32" s="190" t="str">
        <f>IF(ISERROR(VLOOKUP(J32,'KAYIT LİSTESİ'!$B$4:$H$1024,5,0)),"",(VLOOKUP(J32,'KAYIT LİSTESİ'!$B$4:$H$1024,5,0)))</f>
        <v>ZEBENE ALEMAYAHU BEKELE</v>
      </c>
      <c r="N32" s="190" t="str">
        <f>IF(ISERROR(VLOOKUP(J32,'KAYIT LİSTESİ'!$B$4:$H$1024,6,0)),"",(VLOOKUP(J32,'KAYIT LİSTESİ'!$B$4:$H$1024,6,0)))</f>
        <v>İSTANBUL-FENERBAHÇE</v>
      </c>
      <c r="O32" s="211"/>
    </row>
    <row r="33" spans="1:15" ht="42.75" customHeight="1" x14ac:dyDescent="0.2">
      <c r="A33" s="74">
        <v>6</v>
      </c>
      <c r="B33" s="208" t="s">
        <v>171</v>
      </c>
      <c r="C33" s="359">
        <f>IF(ISERROR(VLOOKUP(B33,'KAYIT LİSTESİ'!$B$4:$H$1024,3,0)),"",(VLOOKUP(B33,'KAYIT LİSTESİ'!$B$4:$H$1024,3,0)))</f>
        <v>453</v>
      </c>
      <c r="D33" s="120">
        <f>IF(ISERROR(VLOOKUP(B33,'KAYIT LİSTESİ'!$B$4:$H$1024,4,0)),"",(VLOOKUP(B33,'KAYIT LİSTESİ'!$B$4:$H$1024,4,0)))</f>
        <v>35681</v>
      </c>
      <c r="E33" s="209" t="str">
        <f>IF(ISERROR(VLOOKUP(B33,'KAYIT LİSTESİ'!$B$4:$H$1024,5,0)),"",(VLOOKUP(B33,'KAYIT LİSTESİ'!$B$4:$H$1024,5,0)))</f>
        <v>ONURCAN SEYHAN</v>
      </c>
      <c r="F33" s="209" t="str">
        <f>IF(ISERROR(VLOOKUP(B33,'KAYIT LİSTESİ'!$B$4:$H$1024,6,0)),"",(VLOOKUP(B33,'KAYIT LİSTESİ'!$B$4:$H$1024,6,0)))</f>
        <v>KOCAELİ BÜYÜKŞEHİR BELEDİYE KAĞITSPOR KULÜBÜ</v>
      </c>
      <c r="G33" s="121"/>
      <c r="H33" s="225"/>
      <c r="I33" s="92">
        <v>6</v>
      </c>
      <c r="J33" s="93" t="s">
        <v>80</v>
      </c>
      <c r="K33" s="362">
        <f>IF(ISERROR(VLOOKUP(J33,'KAYIT LİSTESİ'!$B$4:$H$1024,3,0)),"",(VLOOKUP(J33,'KAYIT LİSTESİ'!$B$4:$H$1024,3,0)))</f>
        <v>455</v>
      </c>
      <c r="L33" s="95">
        <f>IF(ISERROR(VLOOKUP(J33,'KAYIT LİSTESİ'!$B$4:$H$1024,4,0)),"",(VLOOKUP(J33,'KAYIT LİSTESİ'!$B$4:$H$1024,4,0)))</f>
        <v>35056</v>
      </c>
      <c r="M33" s="190" t="str">
        <f>IF(ISERROR(VLOOKUP(J33,'KAYIT LİSTESİ'!$B$4:$H$1024,5,0)),"",(VLOOKUP(J33,'KAYIT LİSTESİ'!$B$4:$H$1024,5,0)))</f>
        <v>SİNAN TATLI</v>
      </c>
      <c r="N33" s="190" t="str">
        <f>IF(ISERROR(VLOOKUP(J33,'KAYIT LİSTESİ'!$B$4:$H$1024,6,0)),"",(VLOOKUP(J33,'KAYIT LİSTESİ'!$B$4:$H$1024,6,0)))</f>
        <v>KOCAELİ BÜYÜKŞEHİR BELEDİYE KAĞITSPOR KULÜBÜ</v>
      </c>
      <c r="O33" s="211"/>
    </row>
    <row r="34" spans="1:15" ht="42.75" customHeight="1" x14ac:dyDescent="0.2">
      <c r="A34" s="74">
        <v>7</v>
      </c>
      <c r="B34" s="208" t="s">
        <v>565</v>
      </c>
      <c r="C34" s="359">
        <f>IF(ISERROR(VLOOKUP(B34,'KAYIT LİSTESİ'!$B$4:$H$1024,3,0)),"",(VLOOKUP(B34,'KAYIT LİSTESİ'!$B$4:$H$1024,3,0)))</f>
        <v>488</v>
      </c>
      <c r="D34" s="120">
        <f>IF(ISERROR(VLOOKUP(B34,'KAYIT LİSTESİ'!$B$4:$H$1024,4,0)),"",(VLOOKUP(B34,'KAYIT LİSTESİ'!$B$4:$H$1024,4,0)))</f>
        <v>35678</v>
      </c>
      <c r="E34" s="209" t="str">
        <f>IF(ISERROR(VLOOKUP(B34,'KAYIT LİSTESİ'!$B$4:$H$1024,5,0)),"",(VLOOKUP(B34,'KAYIT LİSTESİ'!$B$4:$H$1024,5,0)))</f>
        <v>M.AKİF YILDIZ</v>
      </c>
      <c r="F34" s="209" t="str">
        <f>IF(ISERROR(VLOOKUP(B34,'KAYIT LİSTESİ'!$B$4:$H$1024,6,0)),"",(VLOOKUP(B34,'KAYIT LİSTESİ'!$B$4:$H$1024,6,0)))</f>
        <v>ANKARA-EGO SPOR</v>
      </c>
      <c r="G34" s="121"/>
      <c r="H34" s="225"/>
      <c r="I34" s="92">
        <v>7</v>
      </c>
      <c r="J34" s="93" t="s">
        <v>267</v>
      </c>
      <c r="K34" s="362">
        <f>IF(ISERROR(VLOOKUP(J34,'KAYIT LİSTESİ'!$B$4:$H$1024,3,0)),"",(VLOOKUP(J34,'KAYIT LİSTESİ'!$B$4:$H$1024,3,0)))</f>
        <v>489</v>
      </c>
      <c r="L34" s="95">
        <f>IF(ISERROR(VLOOKUP(J34,'KAYIT LİSTESİ'!$B$4:$H$1024,4,0)),"",(VLOOKUP(J34,'KAYIT LİSTESİ'!$B$4:$H$1024,4,0)))</f>
        <v>32888</v>
      </c>
      <c r="M34" s="190" t="str">
        <f>IF(ISERROR(VLOOKUP(J34,'KAYIT LİSTESİ'!$B$4:$H$1024,5,0)),"",(VLOOKUP(J34,'KAYIT LİSTESİ'!$B$4:$H$1024,5,0)))</f>
        <v>YÜSEYİN YAĞLI</v>
      </c>
      <c r="N34" s="190" t="str">
        <f>IF(ISERROR(VLOOKUP(J34,'KAYIT LİSTESİ'!$B$4:$H$1024,6,0)),"",(VLOOKUP(J34,'KAYIT LİSTESİ'!$B$4:$H$1024,6,0)))</f>
        <v>ANKARA-EGO SPOR</v>
      </c>
      <c r="O34" s="211"/>
    </row>
    <row r="35" spans="1:15" ht="42.75" customHeight="1" x14ac:dyDescent="0.2">
      <c r="A35" s="74">
        <v>8</v>
      </c>
      <c r="B35" s="208" t="s">
        <v>566</v>
      </c>
      <c r="C35" s="359">
        <f>IF(ISERROR(VLOOKUP(B35,'KAYIT LİSTESİ'!$B$4:$H$1024,3,0)),"",(VLOOKUP(B35,'KAYIT LİSTESİ'!$B$4:$H$1024,3,0)))</f>
        <v>468</v>
      </c>
      <c r="D35" s="120">
        <f>IF(ISERROR(VLOOKUP(B35,'KAYIT LİSTESİ'!$B$4:$H$1024,4,0)),"",(VLOOKUP(B35,'KAYIT LİSTESİ'!$B$4:$H$1024,4,0)))</f>
        <v>35350</v>
      </c>
      <c r="E35" s="209" t="str">
        <f>IF(ISERROR(VLOOKUP(B35,'KAYIT LİSTESİ'!$B$4:$H$1024,5,0)),"",(VLOOKUP(B35,'KAYIT LİSTESİ'!$B$4:$H$1024,5,0)))</f>
        <v>MİKTAT KAYA</v>
      </c>
      <c r="F35" s="209" t="str">
        <f>IF(ISERROR(VLOOKUP(B35,'KAYIT LİSTESİ'!$B$4:$H$1024,6,0)),"",(VLOOKUP(B35,'KAYIT LİSTESİ'!$B$4:$H$1024,6,0)))</f>
        <v>MERSİN-MESKİSPOR</v>
      </c>
      <c r="G35" s="121"/>
      <c r="H35" s="225"/>
      <c r="I35" s="92">
        <v>8</v>
      </c>
      <c r="J35" s="93" t="s">
        <v>268</v>
      </c>
      <c r="K35" s="362">
        <f>IF(ISERROR(VLOOKUP(J35,'KAYIT LİSTESİ'!$B$4:$H$1024,3,0)),"",(VLOOKUP(J35,'KAYIT LİSTESİ'!$B$4:$H$1024,3,0)))</f>
        <v>470</v>
      </c>
      <c r="L35" s="95">
        <f>IF(ISERROR(VLOOKUP(J35,'KAYIT LİSTESİ'!$B$4:$H$1024,4,0)),"",(VLOOKUP(J35,'KAYIT LİSTESİ'!$B$4:$H$1024,4,0)))</f>
        <v>35431</v>
      </c>
      <c r="M35" s="190" t="str">
        <f>IF(ISERROR(VLOOKUP(J35,'KAYIT LİSTESİ'!$B$4:$H$1024,5,0)),"",(VLOOKUP(J35,'KAYIT LİSTESİ'!$B$4:$H$1024,5,0)))</f>
        <v>K.EŞREF KARAASLAN</v>
      </c>
      <c r="N35" s="190" t="str">
        <f>IF(ISERROR(VLOOKUP(J35,'KAYIT LİSTESİ'!$B$4:$H$1024,6,0)),"",(VLOOKUP(J35,'KAYIT LİSTESİ'!$B$4:$H$1024,6,0)))</f>
        <v>MERSİN-MESKİSPOR</v>
      </c>
      <c r="O35" s="211"/>
    </row>
    <row r="36" spans="1:15" ht="42.75" customHeight="1" x14ac:dyDescent="0.2">
      <c r="A36" s="918" t="s">
        <v>943</v>
      </c>
      <c r="B36" s="918"/>
      <c r="C36" s="918"/>
      <c r="D36" s="918"/>
      <c r="E36" s="918"/>
      <c r="F36" s="918"/>
      <c r="G36" s="918"/>
      <c r="H36" s="228"/>
      <c r="I36" s="918" t="s">
        <v>625</v>
      </c>
      <c r="J36" s="918"/>
      <c r="K36" s="918"/>
      <c r="L36" s="918"/>
      <c r="M36" s="918"/>
      <c r="N36" s="918"/>
      <c r="O36" s="918"/>
    </row>
    <row r="37" spans="1:15" ht="42.75" customHeight="1" x14ac:dyDescent="0.2">
      <c r="A37" s="916" t="s">
        <v>15</v>
      </c>
      <c r="B37" s="917"/>
      <c r="C37" s="917"/>
      <c r="D37" s="917"/>
      <c r="E37" s="917"/>
      <c r="F37" s="917"/>
      <c r="G37" s="917"/>
      <c r="H37" s="228"/>
      <c r="I37" s="916" t="s">
        <v>15</v>
      </c>
      <c r="J37" s="917"/>
      <c r="K37" s="917"/>
      <c r="L37" s="917"/>
      <c r="M37" s="917"/>
      <c r="N37" s="917"/>
      <c r="O37" s="917"/>
    </row>
    <row r="38" spans="1:15" ht="42.75" customHeight="1" x14ac:dyDescent="0.2">
      <c r="A38" s="198" t="s">
        <v>11</v>
      </c>
      <c r="B38" s="198" t="s">
        <v>101</v>
      </c>
      <c r="C38" s="198" t="s">
        <v>100</v>
      </c>
      <c r="D38" s="199" t="s">
        <v>12</v>
      </c>
      <c r="E38" s="200" t="s">
        <v>13</v>
      </c>
      <c r="F38" s="200" t="s">
        <v>1314</v>
      </c>
      <c r="G38" s="198" t="s">
        <v>293</v>
      </c>
      <c r="H38" s="228"/>
      <c r="I38" s="198" t="s">
        <v>11</v>
      </c>
      <c r="J38" s="198" t="s">
        <v>101</v>
      </c>
      <c r="K38" s="198" t="s">
        <v>100</v>
      </c>
      <c r="L38" s="199" t="s">
        <v>12</v>
      </c>
      <c r="M38" s="200" t="s">
        <v>13</v>
      </c>
      <c r="N38" s="200" t="s">
        <v>1314</v>
      </c>
      <c r="O38" s="198" t="s">
        <v>293</v>
      </c>
    </row>
    <row r="39" spans="1:15" ht="42.75" customHeight="1" x14ac:dyDescent="0.2">
      <c r="A39" s="74">
        <v>1</v>
      </c>
      <c r="B39" s="208" t="s">
        <v>1138</v>
      </c>
      <c r="C39" s="359">
        <f>IF(ISERROR(VLOOKUP(B39,'KAYIT LİSTESİ'!$B$4:$H$1024,3,0)),"",(VLOOKUP(B39,'KAYIT LİSTESİ'!$B$4:$H$1024,3,0)))</f>
        <v>514</v>
      </c>
      <c r="D39" s="120">
        <f>IF(ISERROR(VLOOKUP(B39,'KAYIT LİSTESİ'!$B$4:$H$1024,4,0)),"",(VLOOKUP(B39,'KAYIT LİSTESİ'!$B$4:$H$1024,4,0)))</f>
        <v>34335</v>
      </c>
      <c r="E39" s="209" t="str">
        <f>IF(ISERROR(VLOOKUP(B39,'KAYIT LİSTESİ'!$B$4:$H$1024,5,0)),"",(VLOOKUP(B39,'KAYIT LİSTESİ'!$B$4:$H$1024,5,0)))</f>
        <v>HAKAN ÇEÇEN</v>
      </c>
      <c r="F39" s="209" t="str">
        <f>IF(ISERROR(VLOOKUP(B39,'KAYIT LİSTESİ'!$B$4:$H$1024,6,0)),"",(VLOOKUP(B39,'KAYIT LİSTESİ'!$B$4:$H$1024,6,0)))</f>
        <v>KOCAELİ-DARICA BELEDİYE EĞİTİM SPOR KULÜBÜ</v>
      </c>
      <c r="G39" s="121"/>
      <c r="H39" s="228"/>
      <c r="I39" s="92">
        <v>1</v>
      </c>
      <c r="J39" s="93" t="s">
        <v>577</v>
      </c>
      <c r="K39" s="362">
        <f>IF(ISERROR(VLOOKUP(J39,'KAYIT LİSTESİ'!$B$4:$H$1024,3,0)),"",(VLOOKUP(J39,'KAYIT LİSTESİ'!$B$4:$H$1024,3,0)))</f>
        <v>513</v>
      </c>
      <c r="L39" s="95">
        <f>IF(ISERROR(VLOOKUP(J39,'KAYIT LİSTESİ'!$B$4:$H$1024,4,0)),"",(VLOOKUP(J39,'KAYIT LİSTESİ'!$B$4:$H$1024,4,0)))</f>
        <v>34335</v>
      </c>
      <c r="M39" s="190" t="str">
        <f>IF(ISERROR(VLOOKUP(J39,'KAYIT LİSTESİ'!$B$4:$H$1024,5,0)),"",(VLOOKUP(J39,'KAYIT LİSTESİ'!$B$4:$H$1024,5,0)))</f>
        <v>SEBAHATTİN YILDIRIMCI</v>
      </c>
      <c r="N39" s="190" t="str">
        <f>IF(ISERROR(VLOOKUP(J39,'KAYIT LİSTESİ'!$B$4:$H$1024,6,0)),"",(VLOOKUP(J39,'KAYIT LİSTESİ'!$B$4:$H$1024,6,0)))</f>
        <v>KOCAELİ-DARICA BELEDİYE EĞİTİM SPOR KULÜBÜ</v>
      </c>
      <c r="O39" s="211"/>
    </row>
    <row r="40" spans="1:15" ht="42.75" customHeight="1" x14ac:dyDescent="0.2">
      <c r="A40" s="74">
        <v>2</v>
      </c>
      <c r="B40" s="208" t="s">
        <v>1139</v>
      </c>
      <c r="C40" s="359">
        <f>IF(ISERROR(VLOOKUP(B40,'KAYIT LİSTESİ'!$B$4:$H$1024,3,0)),"",(VLOOKUP(B40,'KAYIT LİSTESİ'!$B$4:$H$1024,3,0)))</f>
        <v>444</v>
      </c>
      <c r="D40" s="120">
        <f>IF(ISERROR(VLOOKUP(B40,'KAYIT LİSTESİ'!$B$4:$H$1024,4,0)),"",(VLOOKUP(B40,'KAYIT LİSTESİ'!$B$4:$H$1024,4,0)))</f>
        <v>35065</v>
      </c>
      <c r="E40" s="209" t="str">
        <f>IF(ISERROR(VLOOKUP(B40,'KAYIT LİSTESİ'!$B$4:$H$1024,5,0)),"",(VLOOKUP(B40,'KAYIT LİSTESİ'!$B$4:$H$1024,5,0)))</f>
        <v>TANER KIRIŞ</v>
      </c>
      <c r="F40" s="209" t="str">
        <f>IF(ISERROR(VLOOKUP(B40,'KAYIT LİSTESİ'!$B$4:$H$1024,6,0)),"",(VLOOKUP(B40,'KAYIT LİSTESİ'!$B$4:$H$1024,6,0)))</f>
        <v>İZMİR-İZMİR BÜYÜKŞEHİR BELEDİYE SPOR KLUBÜ</v>
      </c>
      <c r="G40" s="121"/>
      <c r="H40" s="228"/>
      <c r="I40" s="92">
        <v>2</v>
      </c>
      <c r="J40" s="93" t="s">
        <v>578</v>
      </c>
      <c r="K40" s="362">
        <f>IF(ISERROR(VLOOKUP(J40,'KAYIT LİSTESİ'!$B$4:$H$1024,3,0)),"",(VLOOKUP(J40,'KAYIT LİSTESİ'!$B$4:$H$1024,3,0)))</f>
        <v>441</v>
      </c>
      <c r="L40" s="95">
        <f>IF(ISERROR(VLOOKUP(J40,'KAYIT LİSTESİ'!$B$4:$H$1024,4,0)),"",(VLOOKUP(J40,'KAYIT LİSTESİ'!$B$4:$H$1024,4,0)))</f>
        <v>34486</v>
      </c>
      <c r="M40" s="190" t="str">
        <f>IF(ISERROR(VLOOKUP(J40,'KAYIT LİSTESİ'!$B$4:$H$1024,5,0)),"",(VLOOKUP(J40,'KAYIT LİSTESİ'!$B$4:$H$1024,5,0)))</f>
        <v>YAHYA TEDBİRLİ</v>
      </c>
      <c r="N40" s="190" t="str">
        <f>IF(ISERROR(VLOOKUP(J40,'KAYIT LİSTESİ'!$B$4:$H$1024,6,0)),"",(VLOOKUP(J40,'KAYIT LİSTESİ'!$B$4:$H$1024,6,0)))</f>
        <v>İZMİR-İZMİR BÜYÜKŞEHİR BELEDİYE SPOR KLUBÜ</v>
      </c>
      <c r="O40" s="211"/>
    </row>
    <row r="41" spans="1:15" ht="42.75" customHeight="1" x14ac:dyDescent="0.2">
      <c r="A41" s="74">
        <v>3</v>
      </c>
      <c r="B41" s="208" t="s">
        <v>1140</v>
      </c>
      <c r="C41" s="359">
        <f>IF(ISERROR(VLOOKUP(B41,'KAYIT LİSTESİ'!$B$4:$H$1024,3,0)),"",(VLOOKUP(B41,'KAYIT LİSTESİ'!$B$4:$H$1024,3,0)))</f>
        <v>428</v>
      </c>
      <c r="D41" s="120">
        <f>IF(ISERROR(VLOOKUP(B41,'KAYIT LİSTESİ'!$B$4:$H$1024,4,0)),"",(VLOOKUP(B41,'KAYIT LİSTESİ'!$B$4:$H$1024,4,0)))</f>
        <v>33805</v>
      </c>
      <c r="E41" s="209" t="str">
        <f>IF(ISERROR(VLOOKUP(B41,'KAYIT LİSTESİ'!$B$4:$H$1024,5,0)),"",(VLOOKUP(B41,'KAYIT LİSTESİ'!$B$4:$H$1024,5,0)))</f>
        <v>MUHAMMET EMIN TAN</v>
      </c>
      <c r="F41" s="209" t="str">
        <f>IF(ISERROR(VLOOKUP(B41,'KAYIT LİSTESİ'!$B$4:$H$1024,6,0)),"",(VLOOKUP(B41,'KAYIT LİSTESİ'!$B$4:$H$1024,6,0)))</f>
        <v>İSTANBUL-GALATASARAY</v>
      </c>
      <c r="G41" s="121"/>
      <c r="H41" s="228"/>
      <c r="I41" s="92">
        <v>3</v>
      </c>
      <c r="J41" s="93" t="s">
        <v>579</v>
      </c>
      <c r="K41" s="362">
        <f>IF(ISERROR(VLOOKUP(J41,'KAYIT LİSTESİ'!$B$4:$H$1024,3,0)),"",(VLOOKUP(J41,'KAYIT LİSTESİ'!$B$4:$H$1024,3,0)))</f>
        <v>424</v>
      </c>
      <c r="L41" s="95">
        <f>IF(ISERROR(VLOOKUP(J41,'KAYIT LİSTESİ'!$B$4:$H$1024,4,0)),"",(VLOOKUP(J41,'KAYIT LİSTESİ'!$B$4:$H$1024,4,0)))</f>
        <v>30871</v>
      </c>
      <c r="M41" s="190" t="str">
        <f>IF(ISERROR(VLOOKUP(J41,'KAYIT LİSTESİ'!$B$4:$H$1024,5,0)),"",(VLOOKUP(J41,'KAYIT LİSTESİ'!$B$4:$H$1024,5,0)))</f>
        <v>SERKAN KAYA</v>
      </c>
      <c r="N41" s="190" t="str">
        <f>IF(ISERROR(VLOOKUP(J41,'KAYIT LİSTESİ'!$B$4:$H$1024,6,0)),"",(VLOOKUP(J41,'KAYIT LİSTESİ'!$B$4:$H$1024,6,0)))</f>
        <v>İSTANBUL-GALATASARAY</v>
      </c>
      <c r="O41" s="211"/>
    </row>
    <row r="42" spans="1:15" ht="42.75" customHeight="1" x14ac:dyDescent="0.2">
      <c r="A42" s="74">
        <v>4</v>
      </c>
      <c r="B42" s="208" t="s">
        <v>1141</v>
      </c>
      <c r="C42" s="359">
        <f>IF(ISERROR(VLOOKUP(B42,'KAYIT LİSTESİ'!$B$4:$H$1024,3,0)),"",(VLOOKUP(B42,'KAYIT LİSTESİ'!$B$4:$H$1024,3,0)))</f>
        <v>386</v>
      </c>
      <c r="D42" s="120">
        <f>IF(ISERROR(VLOOKUP(B42,'KAYIT LİSTESİ'!$B$4:$H$1024,4,0)),"",(VLOOKUP(B42,'KAYIT LİSTESİ'!$B$4:$H$1024,4,0)))</f>
        <v>32310</v>
      </c>
      <c r="E42" s="209" t="str">
        <f>IF(ISERROR(VLOOKUP(B42,'KAYIT LİSTESİ'!$B$4:$H$1024,5,0)),"",(VLOOKUP(B42,'KAYIT LİSTESİ'!$B$4:$H$1024,5,0)))</f>
        <v>TARIK LANGAT AKDAĞ</v>
      </c>
      <c r="F42" s="209" t="str">
        <f>IF(ISERROR(VLOOKUP(B42,'KAYIT LİSTESİ'!$B$4:$H$1024,6,0)),"",(VLOOKUP(B42,'KAYIT LİSTESİ'!$B$4:$H$1024,6,0)))</f>
        <v>İSTANBUL-ENKA SPOR KULÜBÜ</v>
      </c>
      <c r="G42" s="121"/>
      <c r="H42" s="228"/>
      <c r="I42" s="92">
        <v>4</v>
      </c>
      <c r="J42" s="93" t="s">
        <v>580</v>
      </c>
      <c r="K42" s="362">
        <f>IF(ISERROR(VLOOKUP(J42,'KAYIT LİSTESİ'!$B$4:$H$1024,3,0)),"",(VLOOKUP(J42,'KAYIT LİSTESİ'!$B$4:$H$1024,3,0)))</f>
        <v>383</v>
      </c>
      <c r="L42" s="95">
        <f>IF(ISERROR(VLOOKUP(J42,'KAYIT LİSTESİ'!$B$4:$H$1024,4,0)),"",(VLOOKUP(J42,'KAYIT LİSTESİ'!$B$4:$H$1024,4,0)))</f>
        <v>34444</v>
      </c>
      <c r="M42" s="190" t="str">
        <f>IF(ISERROR(VLOOKUP(J42,'KAYIT LİSTESİ'!$B$4:$H$1024,5,0)),"",(VLOOKUP(J42,'KAYIT LİSTESİ'!$B$4:$H$1024,5,0)))</f>
        <v>ALİ KAYA</v>
      </c>
      <c r="N42" s="190" t="str">
        <f>IF(ISERROR(VLOOKUP(J42,'KAYIT LİSTESİ'!$B$4:$H$1024,6,0)),"",(VLOOKUP(J42,'KAYIT LİSTESİ'!$B$4:$H$1024,6,0)))</f>
        <v>İSTANBUL-ENKA SPOR KULÜBÜ</v>
      </c>
      <c r="O42" s="211"/>
    </row>
    <row r="43" spans="1:15" ht="42.75" customHeight="1" x14ac:dyDescent="0.2">
      <c r="A43" s="74">
        <v>5</v>
      </c>
      <c r="B43" s="208" t="s">
        <v>1142</v>
      </c>
      <c r="C43" s="359">
        <f>IF(ISERROR(VLOOKUP(B43,'KAYIT LİSTESİ'!$B$4:$H$1024,3,0)),"",(VLOOKUP(B43,'KAYIT LİSTESİ'!$B$4:$H$1024,3,0)))</f>
        <v>405</v>
      </c>
      <c r="D43" s="120">
        <f>IF(ISERROR(VLOOKUP(B43,'KAYIT LİSTESİ'!$B$4:$H$1024,4,0)),"",(VLOOKUP(B43,'KAYIT LİSTESİ'!$B$4:$H$1024,4,0)))</f>
        <v>30498</v>
      </c>
      <c r="E43" s="209" t="str">
        <f>IF(ISERROR(VLOOKUP(B43,'KAYIT LİSTESİ'!$B$4:$H$1024,5,0)),"",(VLOOKUP(B43,'KAYIT LİSTESİ'!$B$4:$H$1024,5,0)))</f>
        <v>HALİL AKKAŞ</v>
      </c>
      <c r="F43" s="209" t="str">
        <f>IF(ISERROR(VLOOKUP(B43,'KAYIT LİSTESİ'!$B$4:$H$1024,6,0)),"",(VLOOKUP(B43,'KAYIT LİSTESİ'!$B$4:$H$1024,6,0)))</f>
        <v>İSTANBUL-FENERBAHÇE</v>
      </c>
      <c r="G43" s="121"/>
      <c r="H43" s="228"/>
      <c r="I43" s="92">
        <v>5</v>
      </c>
      <c r="J43" s="93" t="s">
        <v>581</v>
      </c>
      <c r="K43" s="362">
        <f>IF(ISERROR(VLOOKUP(J43,'KAYIT LİSTESİ'!$B$4:$H$1024,3,0)),"",(VLOOKUP(J43,'KAYIT LİSTESİ'!$B$4:$H$1024,3,0)))</f>
        <v>402</v>
      </c>
      <c r="L43" s="95">
        <f>IF(ISERROR(VLOOKUP(J43,'KAYIT LİSTESİ'!$B$4:$H$1024,4,0)),"",(VLOOKUP(J43,'KAYIT LİSTESİ'!$B$4:$H$1024,4,0)))</f>
        <v>33989</v>
      </c>
      <c r="M43" s="190" t="str">
        <f>IF(ISERROR(VLOOKUP(J43,'KAYIT LİSTESİ'!$B$4:$H$1024,5,0)),"",(VLOOKUP(J43,'KAYIT LİSTESİ'!$B$4:$H$1024,5,0)))</f>
        <v>YITAYAL ATNAFU ZERIHUN</v>
      </c>
      <c r="N43" s="190" t="str">
        <f>IF(ISERROR(VLOOKUP(J43,'KAYIT LİSTESİ'!$B$4:$H$1024,6,0)),"",(VLOOKUP(J43,'KAYIT LİSTESİ'!$B$4:$H$1024,6,0)))</f>
        <v>İSTANBUL-FENERBAHÇE</v>
      </c>
      <c r="O43" s="211"/>
    </row>
    <row r="44" spans="1:15" ht="42.75" customHeight="1" x14ac:dyDescent="0.2">
      <c r="A44" s="74">
        <v>6</v>
      </c>
      <c r="B44" s="208" t="s">
        <v>1143</v>
      </c>
      <c r="C44" s="359">
        <f>IF(ISERROR(VLOOKUP(B44,'KAYIT LİSTESİ'!$B$4:$H$1024,3,0)),"",(VLOOKUP(B44,'KAYIT LİSTESİ'!$B$4:$H$1024,3,0)))</f>
        <v>456</v>
      </c>
      <c r="D44" s="120">
        <f>IF(ISERROR(VLOOKUP(B44,'KAYIT LİSTESİ'!$B$4:$H$1024,4,0)),"",(VLOOKUP(B44,'KAYIT LİSTESİ'!$B$4:$H$1024,4,0)))</f>
        <v>34724</v>
      </c>
      <c r="E44" s="209" t="str">
        <f>IF(ISERROR(VLOOKUP(B44,'KAYIT LİSTESİ'!$B$4:$H$1024,5,0)),"",(VLOOKUP(B44,'KAYIT LİSTESİ'!$B$4:$H$1024,5,0)))</f>
        <v xml:space="preserve">TURGAY BAYRAM </v>
      </c>
      <c r="F44" s="209" t="str">
        <f>IF(ISERROR(VLOOKUP(B44,'KAYIT LİSTESİ'!$B$4:$H$1024,6,0)),"",(VLOOKUP(B44,'KAYIT LİSTESİ'!$B$4:$H$1024,6,0)))</f>
        <v>KOCAELİ BÜYÜKŞEHİR BELEDİYE KAĞITSPOR KULÜBÜ</v>
      </c>
      <c r="G44" s="121"/>
      <c r="H44" s="219"/>
      <c r="I44" s="92">
        <v>6</v>
      </c>
      <c r="J44" s="93" t="s">
        <v>582</v>
      </c>
      <c r="K44" s="362">
        <f>IF(ISERROR(VLOOKUP(J44,'KAYIT LİSTESİ'!$B$4:$H$1024,3,0)),"",(VLOOKUP(J44,'KAYIT LİSTESİ'!$B$4:$H$1024,3,0)))</f>
        <v>467</v>
      </c>
      <c r="L44" s="95">
        <f>IF(ISERROR(VLOOKUP(J44,'KAYIT LİSTESİ'!$B$4:$H$1024,4,0)),"",(VLOOKUP(J44,'KAYIT LİSTESİ'!$B$4:$H$1024,4,0)))</f>
        <v>34700</v>
      </c>
      <c r="M44" s="190" t="str">
        <f>IF(ISERROR(VLOOKUP(J44,'KAYIT LİSTESİ'!$B$4:$H$1024,5,0)),"",(VLOOKUP(J44,'KAYIT LİSTESİ'!$B$4:$H$1024,5,0)))</f>
        <v>HAKAN ÇOBAN</v>
      </c>
      <c r="N44" s="190" t="str">
        <f>IF(ISERROR(VLOOKUP(J44,'KAYIT LİSTESİ'!$B$4:$H$1024,6,0)),"",(VLOOKUP(J44,'KAYIT LİSTESİ'!$B$4:$H$1024,6,0)))</f>
        <v>KOCAELİ BÜYÜKŞEHİR BELEDİYE KAĞITSPOR KULÜBÜ</v>
      </c>
      <c r="O44" s="211"/>
    </row>
    <row r="45" spans="1:15" ht="42.75" customHeight="1" x14ac:dyDescent="0.2">
      <c r="A45" s="74">
        <v>7</v>
      </c>
      <c r="B45" s="208" t="s">
        <v>1144</v>
      </c>
      <c r="C45" s="359">
        <f>IF(ISERROR(VLOOKUP(B45,'KAYIT LİSTESİ'!$B$4:$H$1024,3,0)),"",(VLOOKUP(B45,'KAYIT LİSTESİ'!$B$4:$H$1024,3,0)))</f>
        <v>491</v>
      </c>
      <c r="D45" s="120">
        <f>IF(ISERROR(VLOOKUP(B45,'KAYIT LİSTESİ'!$B$4:$H$1024,4,0)),"",(VLOOKUP(B45,'KAYIT LİSTESİ'!$B$4:$H$1024,4,0)))</f>
        <v>33027</v>
      </c>
      <c r="E45" s="209" t="str">
        <f>IF(ISERROR(VLOOKUP(B45,'KAYIT LİSTESİ'!$B$4:$H$1024,5,0)),"",(VLOOKUP(B45,'KAYIT LİSTESİ'!$B$4:$H$1024,5,0)))</f>
        <v>HAKAN DUVAR</v>
      </c>
      <c r="F45" s="209" t="str">
        <f>IF(ISERROR(VLOOKUP(B45,'KAYIT LİSTESİ'!$B$4:$H$1024,6,0)),"",(VLOOKUP(B45,'KAYIT LİSTESİ'!$B$4:$H$1024,6,0)))</f>
        <v>ANKARA-EGO SPOR</v>
      </c>
      <c r="G45" s="121"/>
      <c r="H45" s="219"/>
      <c r="I45" s="92">
        <v>7</v>
      </c>
      <c r="J45" s="93" t="s">
        <v>583</v>
      </c>
      <c r="K45" s="362">
        <f>IF(ISERROR(VLOOKUP(J45,'KAYIT LİSTESİ'!$B$4:$H$1024,3,0)),"",(VLOOKUP(J45,'KAYIT LİSTESİ'!$B$4:$H$1024,3,0)))</f>
        <v>490</v>
      </c>
      <c r="L45" s="95">
        <f>IF(ISERROR(VLOOKUP(J45,'KAYIT LİSTESİ'!$B$4:$H$1024,4,0)),"",(VLOOKUP(J45,'KAYIT LİSTESİ'!$B$4:$H$1024,4,0)))</f>
        <v>33426</v>
      </c>
      <c r="M45" s="190" t="str">
        <f>IF(ISERROR(VLOOKUP(J45,'KAYIT LİSTESİ'!$B$4:$H$1024,5,0)),"",(VLOOKUP(J45,'KAYIT LİSTESİ'!$B$4:$H$1024,5,0)))</f>
        <v>RAMAZAN ÖZDEMİR</v>
      </c>
      <c r="N45" s="190" t="str">
        <f>IF(ISERROR(VLOOKUP(J45,'KAYIT LİSTESİ'!$B$4:$H$1024,6,0)),"",(VLOOKUP(J45,'KAYIT LİSTESİ'!$B$4:$H$1024,6,0)))</f>
        <v>ANKARA-EGO SPOR</v>
      </c>
      <c r="O45" s="211"/>
    </row>
    <row r="46" spans="1:15" ht="42.75" customHeight="1" x14ac:dyDescent="0.2">
      <c r="A46" s="74">
        <v>8</v>
      </c>
      <c r="B46" s="208" t="s">
        <v>1145</v>
      </c>
      <c r="C46" s="359">
        <f>IF(ISERROR(VLOOKUP(B46,'KAYIT LİSTESİ'!$B$4:$H$1024,3,0)),"",(VLOOKUP(B46,'KAYIT LİSTESİ'!$B$4:$H$1024,3,0)))</f>
        <v>474</v>
      </c>
      <c r="D46" s="120">
        <f>IF(ISERROR(VLOOKUP(B46,'KAYIT LİSTESİ'!$B$4:$H$1024,4,0)),"",(VLOOKUP(B46,'KAYIT LİSTESİ'!$B$4:$H$1024,4,0)))</f>
        <v>32302</v>
      </c>
      <c r="E46" s="209" t="str">
        <f>IF(ISERROR(VLOOKUP(B46,'KAYIT LİSTESİ'!$B$4:$H$1024,5,0)),"",(VLOOKUP(B46,'KAYIT LİSTESİ'!$B$4:$H$1024,5,0)))</f>
        <v>UZEYİR SÖYLEMEZ</v>
      </c>
      <c r="F46" s="209" t="str">
        <f>IF(ISERROR(VLOOKUP(B46,'KAYIT LİSTESİ'!$B$4:$H$1024,6,0)),"",(VLOOKUP(B46,'KAYIT LİSTESİ'!$B$4:$H$1024,6,0)))</f>
        <v>MERSİN-MESKİSPOR</v>
      </c>
      <c r="G46" s="121"/>
      <c r="H46" s="219"/>
      <c r="I46" s="92">
        <v>8</v>
      </c>
      <c r="J46" s="93" t="s">
        <v>584</v>
      </c>
      <c r="K46" s="362">
        <f>IF(ISERROR(VLOOKUP(J46,'KAYIT LİSTESİ'!$B$4:$H$1024,3,0)),"",(VLOOKUP(J46,'KAYIT LİSTESİ'!$B$4:$H$1024,3,0)))</f>
        <v>471</v>
      </c>
      <c r="L46" s="95">
        <f>IF(ISERROR(VLOOKUP(J46,'KAYIT LİSTESİ'!$B$4:$H$1024,4,0)),"",(VLOOKUP(J46,'KAYIT LİSTESİ'!$B$4:$H$1024,4,0)))</f>
        <v>34335</v>
      </c>
      <c r="M46" s="190" t="str">
        <f>IF(ISERROR(VLOOKUP(J46,'KAYIT LİSTESİ'!$B$4:$H$1024,5,0)),"",(VLOOKUP(J46,'KAYIT LİSTESİ'!$B$4:$H$1024,5,0)))</f>
        <v>ERKAN ÇELİK</v>
      </c>
      <c r="N46" s="190" t="str">
        <f>IF(ISERROR(VLOOKUP(J46,'KAYIT LİSTESİ'!$B$4:$H$1024,6,0)),"",(VLOOKUP(J46,'KAYIT LİSTESİ'!$B$4:$H$1024,6,0)))</f>
        <v>MERSİN-MESKİSPOR</v>
      </c>
      <c r="O46" s="211"/>
    </row>
    <row r="47" spans="1:15" ht="52.5" customHeight="1" x14ac:dyDescent="0.2">
      <c r="A47" s="1121" t="s">
        <v>945</v>
      </c>
      <c r="B47" s="1121"/>
      <c r="C47" s="1121"/>
      <c r="D47" s="1121"/>
      <c r="E47" s="1121"/>
      <c r="F47" s="1121"/>
      <c r="G47" s="1121"/>
      <c r="H47" s="219"/>
      <c r="I47" s="771" t="s">
        <v>1210</v>
      </c>
      <c r="J47" s="771"/>
      <c r="K47" s="771" t="s">
        <v>1211</v>
      </c>
      <c r="L47" s="771" t="s">
        <v>1212</v>
      </c>
      <c r="M47" s="771" t="s">
        <v>10</v>
      </c>
      <c r="N47" s="771" t="s">
        <v>1213</v>
      </c>
      <c r="O47" s="211"/>
    </row>
    <row r="48" spans="1:15" ht="42.75" customHeight="1" x14ac:dyDescent="0.2">
      <c r="A48" s="916" t="s">
        <v>15</v>
      </c>
      <c r="B48" s="917"/>
      <c r="C48" s="917"/>
      <c r="D48" s="917"/>
      <c r="E48" s="917"/>
      <c r="F48" s="917"/>
      <c r="G48" s="917"/>
      <c r="H48" s="219"/>
      <c r="I48" s="772">
        <v>0.61111111111111116</v>
      </c>
      <c r="J48" s="772"/>
      <c r="K48" s="772">
        <v>0.61805555555555558</v>
      </c>
      <c r="L48" s="772">
        <v>0.63888888888888884</v>
      </c>
      <c r="M48" s="773" t="s">
        <v>1252</v>
      </c>
      <c r="N48" s="773" t="s">
        <v>1253</v>
      </c>
      <c r="O48" s="211"/>
    </row>
    <row r="49" spans="1:15" ht="42.75" customHeight="1" x14ac:dyDescent="0.2">
      <c r="A49" s="198" t="s">
        <v>11</v>
      </c>
      <c r="B49" s="198" t="s">
        <v>101</v>
      </c>
      <c r="C49" s="198" t="s">
        <v>100</v>
      </c>
      <c r="D49" s="199" t="s">
        <v>12</v>
      </c>
      <c r="E49" s="200" t="s">
        <v>13</v>
      </c>
      <c r="F49" s="200" t="s">
        <v>1314</v>
      </c>
      <c r="G49" s="198" t="s">
        <v>14</v>
      </c>
      <c r="H49" s="219"/>
      <c r="I49" s="772">
        <v>0.64583333333333337</v>
      </c>
      <c r="J49" s="772"/>
      <c r="K49" s="772">
        <v>0.6527777777777779</v>
      </c>
      <c r="L49" s="772">
        <v>0.65972222222222221</v>
      </c>
      <c r="M49" s="773" t="s">
        <v>1254</v>
      </c>
      <c r="N49" s="773" t="s">
        <v>1207</v>
      </c>
      <c r="O49" s="211"/>
    </row>
    <row r="50" spans="1:15" ht="42.75" customHeight="1" x14ac:dyDescent="0.2">
      <c r="A50" s="74">
        <v>1</v>
      </c>
      <c r="B50" s="208" t="s">
        <v>1162</v>
      </c>
      <c r="C50" s="359">
        <f>IF(ISERROR(VLOOKUP(B50,'KAYIT LİSTESİ'!$B$4:$H$1024,3,0)),"",(VLOOKUP(B50,'KAYIT LİSTESİ'!$B$4:$H$1024,3,0)))</f>
        <v>516</v>
      </c>
      <c r="D50" s="120">
        <f>IF(ISERROR(VLOOKUP(B50,'KAYIT LİSTESİ'!$B$4:$H$1024,4,0)),"",(VLOOKUP(B50,'KAYIT LİSTESİ'!$B$4:$H$1024,4,0)))</f>
        <v>35065</v>
      </c>
      <c r="E50" s="209" t="str">
        <f>IF(ISERROR(VLOOKUP(B50,'KAYIT LİSTESİ'!$B$4:$H$1024,5,0)),"",(VLOOKUP(B50,'KAYIT LİSTESİ'!$B$4:$H$1024,5,0)))</f>
        <v>HALİM AYSUN</v>
      </c>
      <c r="F50" s="209" t="str">
        <f>IF(ISERROR(VLOOKUP(B50,'KAYIT LİSTESİ'!$B$4:$H$1024,6,0)),"",(VLOOKUP(B50,'KAYIT LİSTESİ'!$B$4:$H$1024,6,0)))</f>
        <v>KOCAELİ-DARICA BELEDİYE EĞİTİM SPOR KULÜBÜ</v>
      </c>
      <c r="G50" s="121"/>
      <c r="H50" s="219"/>
      <c r="I50" s="772">
        <v>0.67361111111111116</v>
      </c>
      <c r="J50" s="772"/>
      <c r="K50" s="772">
        <v>0.68055555555555558</v>
      </c>
      <c r="L50" s="772">
        <v>0.6875</v>
      </c>
      <c r="M50" s="773" t="s">
        <v>1255</v>
      </c>
      <c r="N50" s="773" t="s">
        <v>1207</v>
      </c>
      <c r="O50" s="211"/>
    </row>
    <row r="51" spans="1:15" ht="42.75" customHeight="1" x14ac:dyDescent="0.2">
      <c r="A51" s="74">
        <v>2</v>
      </c>
      <c r="B51" s="208" t="s">
        <v>1163</v>
      </c>
      <c r="C51" s="359">
        <f>IF(ISERROR(VLOOKUP(B51,'KAYIT LİSTESİ'!$B$4:$H$1024,3,0)),"",(VLOOKUP(B51,'KAYIT LİSTESİ'!$B$4:$H$1024,3,0)))</f>
        <v>443</v>
      </c>
      <c r="D51" s="120">
        <f>IF(ISERROR(VLOOKUP(B51,'KAYIT LİSTESİ'!$B$4:$H$1024,4,0)),"",(VLOOKUP(B51,'KAYIT LİSTESİ'!$B$4:$H$1024,4,0)))</f>
        <v>34335</v>
      </c>
      <c r="E51" s="209" t="str">
        <f>IF(ISERROR(VLOOKUP(B51,'KAYIT LİSTESİ'!$B$4:$H$1024,5,0)),"",(VLOOKUP(B51,'KAYIT LİSTESİ'!$B$4:$H$1024,5,0)))</f>
        <v>OSMAN DEMİR</v>
      </c>
      <c r="F51" s="209" t="str">
        <f>IF(ISERROR(VLOOKUP(B51,'KAYIT LİSTESİ'!$B$4:$H$1024,6,0)),"",(VLOOKUP(B51,'KAYIT LİSTESİ'!$B$4:$H$1024,6,0)))</f>
        <v>İZMİR-İZMİR BÜYÜKŞEHİR BELEDİYE SPOR KLUBÜ</v>
      </c>
      <c r="G51" s="121"/>
      <c r="H51" s="219"/>
      <c r="I51" s="772">
        <v>0.64930555555555558</v>
      </c>
      <c r="J51" s="772"/>
      <c r="K51" s="772">
        <v>0.65625</v>
      </c>
      <c r="L51" s="772">
        <v>0.6875</v>
      </c>
      <c r="M51" s="773" t="s">
        <v>502</v>
      </c>
      <c r="N51" s="773" t="s">
        <v>1253</v>
      </c>
      <c r="O51" s="211"/>
    </row>
    <row r="52" spans="1:15" ht="42.75" customHeight="1" x14ac:dyDescent="0.2">
      <c r="A52" s="74">
        <v>3</v>
      </c>
      <c r="B52" s="208" t="s">
        <v>1164</v>
      </c>
      <c r="C52" s="359">
        <f>IF(ISERROR(VLOOKUP(B52,'KAYIT LİSTESİ'!$B$4:$H$1024,3,0)),"",(VLOOKUP(B52,'KAYIT LİSTESİ'!$B$4:$H$1024,3,0)))</f>
        <v>427</v>
      </c>
      <c r="D52" s="120">
        <f>IF(ISERROR(VLOOKUP(B52,'KAYIT LİSTESİ'!$B$4:$H$1024,4,0)),"",(VLOOKUP(B52,'KAYIT LİSTESİ'!$B$4:$H$1024,4,0)))</f>
        <v>31782</v>
      </c>
      <c r="E52" s="209" t="str">
        <f>IF(ISERROR(VLOOKUP(B52,'KAYIT LİSTESİ'!$B$4:$H$1024,5,0)),"",(VLOOKUP(B52,'KAYIT LİSTESİ'!$B$4:$H$1024,5,0)))</f>
        <v>FURKAN HASAN CAN</v>
      </c>
      <c r="F52" s="209" t="str">
        <f>IF(ISERROR(VLOOKUP(B52,'KAYIT LİSTESİ'!$B$4:$H$1024,6,0)),"",(VLOOKUP(B52,'KAYIT LİSTESİ'!$B$4:$H$1024,6,0)))</f>
        <v>İSTANBUL-GALATASARAY</v>
      </c>
      <c r="G52" s="121"/>
      <c r="H52" s="219"/>
      <c r="I52" s="772">
        <v>0.70138888888888884</v>
      </c>
      <c r="J52" s="772"/>
      <c r="K52" s="772">
        <v>0.70833333333333337</v>
      </c>
      <c r="L52" s="772">
        <v>0.7152777777777779</v>
      </c>
      <c r="M52" s="773" t="s">
        <v>1256</v>
      </c>
      <c r="N52" s="773" t="s">
        <v>1207</v>
      </c>
      <c r="O52" s="211"/>
    </row>
    <row r="53" spans="1:15" ht="42.75" customHeight="1" x14ac:dyDescent="0.2">
      <c r="A53" s="74">
        <v>4</v>
      </c>
      <c r="B53" s="208" t="s">
        <v>1165</v>
      </c>
      <c r="C53" s="359">
        <f>IF(ISERROR(VLOOKUP(B53,'KAYIT LİSTESİ'!$B$4:$H$1024,3,0)),"",(VLOOKUP(B53,'KAYIT LİSTESİ'!$B$4:$H$1024,3,0)))</f>
        <v>385</v>
      </c>
      <c r="D53" s="120">
        <f>IF(ISERROR(VLOOKUP(B53,'KAYIT LİSTESİ'!$B$4:$H$1024,4,0)),"",(VLOOKUP(B53,'KAYIT LİSTESİ'!$B$4:$H$1024,4,0)))</f>
        <v>33470</v>
      </c>
      <c r="E53" s="209" t="str">
        <f>IF(ISERROR(VLOOKUP(B53,'KAYIT LİSTESİ'!$B$4:$H$1024,5,0)),"",(VLOOKUP(B53,'KAYIT LİSTESİ'!$B$4:$H$1024,5,0)))</f>
        <v>MEHMET GÜZEL</v>
      </c>
      <c r="F53" s="209" t="str">
        <f>IF(ISERROR(VLOOKUP(B53,'KAYIT LİSTESİ'!$B$4:$H$1024,6,0)),"",(VLOOKUP(B53,'KAYIT LİSTESİ'!$B$4:$H$1024,6,0)))</f>
        <v>İSTANBUL-ENKA SPOR KULÜBÜ</v>
      </c>
      <c r="G53" s="121"/>
      <c r="H53" s="219"/>
      <c r="I53" s="772">
        <v>0.67361111111111116</v>
      </c>
      <c r="J53" s="772"/>
      <c r="K53" s="772">
        <v>0.68055555555555558</v>
      </c>
      <c r="L53" s="772">
        <v>0.70138888888888884</v>
      </c>
      <c r="M53" s="773" t="s">
        <v>358</v>
      </c>
      <c r="N53" s="773" t="s">
        <v>1253</v>
      </c>
      <c r="O53" s="211"/>
    </row>
    <row r="54" spans="1:15" ht="42.75" customHeight="1" x14ac:dyDescent="0.2">
      <c r="A54" s="74">
        <v>5</v>
      </c>
      <c r="B54" s="208" t="s">
        <v>1166</v>
      </c>
      <c r="C54" s="359">
        <f>IF(ISERROR(VLOOKUP(B54,'KAYIT LİSTESİ'!$B$4:$H$1024,3,0)),"",(VLOOKUP(B54,'KAYIT LİSTESİ'!$B$4:$H$1024,3,0)))</f>
        <v>404</v>
      </c>
      <c r="D54" s="120">
        <f>IF(ISERROR(VLOOKUP(B54,'KAYIT LİSTESİ'!$B$4:$H$1024,4,0)),"",(VLOOKUP(B54,'KAYIT LİSTESİ'!$B$4:$H$1024,4,0)))</f>
        <v>31882</v>
      </c>
      <c r="E54" s="209" t="str">
        <f>IF(ISERROR(VLOOKUP(B54,'KAYIT LİSTESİ'!$B$4:$H$1024,5,0)),"",(VLOOKUP(B54,'KAYIT LİSTESİ'!$B$4:$H$1024,5,0)))</f>
        <v>YASMANİ COPELLO ESCOBAR</v>
      </c>
      <c r="F54" s="209" t="str">
        <f>IF(ISERROR(VLOOKUP(B54,'KAYIT LİSTESİ'!$B$4:$H$1024,6,0)),"",(VLOOKUP(B54,'KAYIT LİSTESİ'!$B$4:$H$1024,6,0)))</f>
        <v>İSTANBUL-FENERBAHÇE</v>
      </c>
      <c r="G54" s="121"/>
      <c r="H54" s="219"/>
      <c r="I54" s="772">
        <v>0.68055555555555558</v>
      </c>
      <c r="J54" s="772"/>
      <c r="K54" s="772">
        <v>0.6875</v>
      </c>
      <c r="L54" s="772">
        <v>0.70833333333333337</v>
      </c>
      <c r="M54" s="773" t="s">
        <v>1257</v>
      </c>
      <c r="N54" s="773" t="s">
        <v>1253</v>
      </c>
      <c r="O54" s="211"/>
    </row>
    <row r="55" spans="1:15" ht="42.75" customHeight="1" x14ac:dyDescent="0.2">
      <c r="A55" s="74">
        <v>6</v>
      </c>
      <c r="B55" s="208" t="s">
        <v>1167</v>
      </c>
      <c r="C55" s="359">
        <f>IF(ISERROR(VLOOKUP(B55,'KAYIT LİSTESİ'!$B$4:$H$1024,3,0)),"",(VLOOKUP(B55,'KAYIT LİSTESİ'!$B$4:$H$1024,3,0)))</f>
        <v>454</v>
      </c>
      <c r="D55" s="120">
        <f>IF(ISERROR(VLOOKUP(B55,'KAYIT LİSTESİ'!$B$4:$H$1024,4,0)),"",(VLOOKUP(B55,'KAYIT LİSTESİ'!$B$4:$H$1024,4,0)))</f>
        <v>35739</v>
      </c>
      <c r="E55" s="209" t="str">
        <f>IF(ISERROR(VLOOKUP(B55,'KAYIT LİSTESİ'!$B$4:$H$1024,5,0)),"",(VLOOKUP(B55,'KAYIT LİSTESİ'!$B$4:$H$1024,5,0)))</f>
        <v>MUSTAFA YILMAZ</v>
      </c>
      <c r="F55" s="209" t="str">
        <f>IF(ISERROR(VLOOKUP(B55,'KAYIT LİSTESİ'!$B$4:$H$1024,6,0)),"",(VLOOKUP(B55,'KAYIT LİSTESİ'!$B$4:$H$1024,6,0)))</f>
        <v>KOCAELİ BÜYÜKŞEHİR BELEDİYE KAĞITSPOR KULÜBÜ</v>
      </c>
      <c r="G55" s="121"/>
      <c r="H55" s="219"/>
      <c r="I55" s="772">
        <v>0.70833333333333337</v>
      </c>
      <c r="J55" s="772"/>
      <c r="K55" s="772">
        <v>0.7152777777777779</v>
      </c>
      <c r="L55" s="772">
        <v>0.72222222222222221</v>
      </c>
      <c r="M55" s="773" t="s">
        <v>1258</v>
      </c>
      <c r="N55" s="773" t="s">
        <v>1259</v>
      </c>
      <c r="O55" s="211"/>
    </row>
    <row r="56" spans="1:15" ht="42.75" customHeight="1" x14ac:dyDescent="0.2">
      <c r="A56" s="74">
        <v>7</v>
      </c>
      <c r="B56" s="208" t="s">
        <v>1168</v>
      </c>
      <c r="C56" s="359">
        <f>IF(ISERROR(VLOOKUP(B56,'KAYIT LİSTESİ'!$B$4:$H$1024,3,0)),"",(VLOOKUP(B56,'KAYIT LİSTESİ'!$B$4:$H$1024,3,0)))</f>
        <v>494</v>
      </c>
      <c r="D56" s="120">
        <f>IF(ISERROR(VLOOKUP(B56,'KAYIT LİSTESİ'!$B$4:$H$1024,4,0)),"",(VLOOKUP(B56,'KAYIT LİSTESİ'!$B$4:$H$1024,4,0)))</f>
        <v>34472</v>
      </c>
      <c r="E56" s="209" t="str">
        <f>IF(ISERROR(VLOOKUP(B56,'KAYIT LİSTESİ'!$B$4:$H$1024,5,0)),"",(VLOOKUP(B56,'KAYIT LİSTESİ'!$B$4:$H$1024,5,0)))</f>
        <v>ALİ İHSAN SÖNMEZ</v>
      </c>
      <c r="F56" s="209" t="str">
        <f>IF(ISERROR(VLOOKUP(B56,'KAYIT LİSTESİ'!$B$4:$H$1024,6,0)),"",(VLOOKUP(B56,'KAYIT LİSTESİ'!$B$4:$H$1024,6,0)))</f>
        <v>ANKARA-EGO SPOR</v>
      </c>
      <c r="G56" s="121"/>
      <c r="H56" s="219"/>
      <c r="I56" s="772">
        <v>0.73958333333333337</v>
      </c>
      <c r="J56" s="772"/>
      <c r="K56" s="772">
        <v>0.7465277777777779</v>
      </c>
      <c r="L56" s="772">
        <v>0.75347222222222221</v>
      </c>
      <c r="M56" s="773" t="s">
        <v>1260</v>
      </c>
      <c r="N56" s="773" t="s">
        <v>1259</v>
      </c>
      <c r="O56" s="211"/>
    </row>
    <row r="57" spans="1:15" ht="42.75" customHeight="1" x14ac:dyDescent="0.2">
      <c r="A57" s="74">
        <v>8</v>
      </c>
      <c r="B57" s="208" t="s">
        <v>1169</v>
      </c>
      <c r="C57" s="359">
        <f>IF(ISERROR(VLOOKUP(B57,'KAYIT LİSTESİ'!$B$4:$H$1024,3,0)),"",(VLOOKUP(B57,'KAYIT LİSTESİ'!$B$4:$H$1024,3,0)))</f>
        <v>485</v>
      </c>
      <c r="D57" s="120">
        <f>IF(ISERROR(VLOOKUP(B57,'KAYIT LİSTESİ'!$B$4:$H$1024,4,0)),"",(VLOOKUP(B57,'KAYIT LİSTESİ'!$B$4:$H$1024,4,0)))</f>
        <v>34993</v>
      </c>
      <c r="E57" s="209" t="str">
        <f>IF(ISERROR(VLOOKUP(B57,'KAYIT LİSTESİ'!$B$4:$H$1024,5,0)),"",(VLOOKUP(B57,'KAYIT LİSTESİ'!$B$4:$H$1024,5,0)))</f>
        <v>MURAT ÖZDEMİR</v>
      </c>
      <c r="F57" s="209" t="str">
        <f>IF(ISERROR(VLOOKUP(B57,'KAYIT LİSTESİ'!$B$4:$H$1024,6,0)),"",(VLOOKUP(B57,'KAYIT LİSTESİ'!$B$4:$H$1024,6,0)))</f>
        <v>MERSİN-MESKİSPOR</v>
      </c>
      <c r="G57" s="121"/>
      <c r="H57" s="219"/>
      <c r="I57" s="772">
        <v>0.78125</v>
      </c>
      <c r="J57" s="772"/>
      <c r="K57" s="772">
        <v>0.78819444444444453</v>
      </c>
      <c r="L57" s="772">
        <v>0.79513888888888884</v>
      </c>
      <c r="M57" s="773" t="s">
        <v>1261</v>
      </c>
      <c r="N57" s="773" t="s">
        <v>1207</v>
      </c>
      <c r="O57" s="211"/>
    </row>
    <row r="58" spans="1:15" ht="26.25" customHeight="1" x14ac:dyDescent="0.2">
      <c r="I58" s="225"/>
    </row>
    <row r="59" spans="1:15" ht="26.25" customHeight="1" x14ac:dyDescent="0.2">
      <c r="I59" s="225"/>
    </row>
    <row r="60" spans="1:15" ht="26.25" customHeight="1" x14ac:dyDescent="0.2">
      <c r="I60" s="225"/>
    </row>
    <row r="61" spans="1:15" ht="26.25" customHeight="1" x14ac:dyDescent="0.2">
      <c r="I61" s="225"/>
    </row>
    <row r="62" spans="1:15" ht="26.25" customHeight="1" x14ac:dyDescent="0.2">
      <c r="I62" s="225"/>
    </row>
    <row r="63" spans="1:15" ht="26.25" customHeight="1" x14ac:dyDescent="0.2">
      <c r="I63" s="225"/>
    </row>
    <row r="64" spans="1:15" ht="26.25" customHeight="1" x14ac:dyDescent="0.2">
      <c r="I64" s="225"/>
    </row>
    <row r="65" spans="9:9" ht="26.25" customHeight="1" x14ac:dyDescent="0.2">
      <c r="I65" s="225"/>
    </row>
    <row r="66" spans="9:9" ht="26.25" customHeight="1" x14ac:dyDescent="0.2">
      <c r="I66" s="225"/>
    </row>
    <row r="67" spans="9:9" ht="26.25" customHeight="1" x14ac:dyDescent="0.2">
      <c r="I67" s="225"/>
    </row>
    <row r="68" spans="9:9" ht="26.25" customHeight="1" x14ac:dyDescent="0.2">
      <c r="I68" s="225"/>
    </row>
    <row r="69" spans="9:9" ht="26.25" customHeight="1" x14ac:dyDescent="0.2">
      <c r="I69" s="225"/>
    </row>
    <row r="70" spans="9:9" ht="26.25" customHeight="1" x14ac:dyDescent="0.2">
      <c r="I70" s="225"/>
    </row>
    <row r="71" spans="9:9" ht="26.25" customHeight="1" x14ac:dyDescent="0.2">
      <c r="I71" s="225"/>
    </row>
    <row r="72" spans="9:9" ht="26.25" customHeight="1" x14ac:dyDescent="0.2">
      <c r="I72" s="225"/>
    </row>
    <row r="73" spans="9:9" ht="26.25" customHeight="1" x14ac:dyDescent="0.2">
      <c r="I73" s="225"/>
    </row>
    <row r="74" spans="9:9" ht="26.25" customHeight="1" x14ac:dyDescent="0.2">
      <c r="I74" s="225"/>
    </row>
    <row r="75" spans="9:9" ht="26.25" customHeight="1" x14ac:dyDescent="0.2">
      <c r="I75" s="225"/>
    </row>
    <row r="76" spans="9:9" ht="26.25" customHeight="1" x14ac:dyDescent="0.2">
      <c r="I76" s="225"/>
    </row>
    <row r="77" spans="9:9" ht="26.25" customHeight="1" x14ac:dyDescent="0.2"/>
    <row r="78" spans="9:9" ht="26.25" customHeight="1" x14ac:dyDescent="0.2"/>
    <row r="79" spans="9:9" ht="26.25" customHeight="1" x14ac:dyDescent="0.2"/>
    <row r="80" spans="9:9"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spans="8:8" ht="26.25" customHeight="1" x14ac:dyDescent="0.2"/>
    <row r="98" spans="8:8" ht="26.25" customHeight="1" x14ac:dyDescent="0.2"/>
    <row r="99" spans="8:8" ht="26.25" customHeight="1" x14ac:dyDescent="0.2"/>
    <row r="100" spans="8:8" ht="26.25" customHeight="1" x14ac:dyDescent="0.2"/>
    <row r="101" spans="8:8" ht="26.25" customHeight="1" x14ac:dyDescent="0.2"/>
    <row r="102" spans="8:8" ht="26.25" customHeight="1" x14ac:dyDescent="0.2"/>
    <row r="103" spans="8:8" ht="26.25" customHeight="1" x14ac:dyDescent="0.2"/>
    <row r="104" spans="8:8" ht="26.25" customHeight="1" x14ac:dyDescent="0.2"/>
    <row r="105" spans="8:8" ht="26.25" customHeight="1" x14ac:dyDescent="0.2"/>
    <row r="106" spans="8:8" ht="24" customHeight="1" x14ac:dyDescent="0.2"/>
    <row r="107" spans="8:8" ht="24" customHeight="1" x14ac:dyDescent="0.2"/>
    <row r="108" spans="8:8" ht="24" customHeight="1" x14ac:dyDescent="0.2"/>
    <row r="109" spans="8:8" ht="24" customHeight="1" x14ac:dyDescent="0.2"/>
    <row r="110" spans="8:8" ht="24" customHeight="1" x14ac:dyDescent="0.2"/>
    <row r="111" spans="8:8" ht="24" customHeight="1" x14ac:dyDescent="0.2">
      <c r="H111" s="225"/>
    </row>
    <row r="112" spans="8:8" ht="22.5" customHeight="1" x14ac:dyDescent="0.2">
      <c r="H112" s="225"/>
    </row>
    <row r="113" spans="8:8" ht="15.75" x14ac:dyDescent="0.2">
      <c r="H113" s="225"/>
    </row>
    <row r="114" spans="8:8" ht="12.75" customHeight="1" x14ac:dyDescent="0.2">
      <c r="H114" s="225"/>
    </row>
    <row r="115" spans="8:8" ht="50.25" customHeight="1" x14ac:dyDescent="0.2">
      <c r="H115" s="225"/>
    </row>
    <row r="116" spans="8:8" ht="50.25" customHeight="1" x14ac:dyDescent="0.2">
      <c r="H116" s="225"/>
    </row>
    <row r="117" spans="8:8" ht="50.25" customHeight="1" x14ac:dyDescent="0.2">
      <c r="H117" s="225"/>
    </row>
    <row r="118" spans="8:8" ht="50.25" customHeight="1" x14ac:dyDescent="0.2">
      <c r="H118" s="225"/>
    </row>
    <row r="119" spans="8:8" ht="50.25" customHeight="1" x14ac:dyDescent="0.2">
      <c r="H119" s="225"/>
    </row>
    <row r="120" spans="8:8" ht="50.25" customHeight="1" x14ac:dyDescent="0.2">
      <c r="H120" s="225"/>
    </row>
    <row r="121" spans="8:8" ht="50.25" customHeight="1" x14ac:dyDescent="0.2">
      <c r="H121" s="225"/>
    </row>
    <row r="122" spans="8:8" ht="50.25" customHeight="1" x14ac:dyDescent="0.2">
      <c r="H122" s="225"/>
    </row>
    <row r="123" spans="8:8" ht="15.75" x14ac:dyDescent="0.2">
      <c r="H123" s="225"/>
    </row>
    <row r="124" spans="8:8" ht="12.75" customHeight="1" x14ac:dyDescent="0.2">
      <c r="H124" s="225"/>
    </row>
    <row r="125" spans="8:8" ht="61.5" customHeight="1" x14ac:dyDescent="0.2">
      <c r="H125" s="225"/>
    </row>
    <row r="126" spans="8:8" ht="61.5" customHeight="1" x14ac:dyDescent="0.2">
      <c r="H126" s="225"/>
    </row>
    <row r="127" spans="8:8" ht="61.5" customHeight="1" x14ac:dyDescent="0.2">
      <c r="H127" s="225"/>
    </row>
    <row r="128" spans="8:8" ht="61.5" customHeight="1" x14ac:dyDescent="0.2">
      <c r="H128" s="225"/>
    </row>
    <row r="129" spans="8:8" ht="61.5" customHeight="1" x14ac:dyDescent="0.2">
      <c r="H129" s="225"/>
    </row>
    <row r="130" spans="8:8" ht="61.5" customHeight="1" x14ac:dyDescent="0.2">
      <c r="H130" s="225"/>
    </row>
    <row r="131" spans="8:8" ht="61.5" customHeight="1" x14ac:dyDescent="0.2">
      <c r="H131" s="225"/>
    </row>
    <row r="132" spans="8:8" ht="61.5" customHeight="1" x14ac:dyDescent="0.2">
      <c r="H132" s="225"/>
    </row>
    <row r="133" spans="8:8" ht="15.75" x14ac:dyDescent="0.2">
      <c r="H133" s="225"/>
    </row>
  </sheetData>
  <mergeCells count="31">
    <mergeCell ref="I36:O36"/>
    <mergeCell ref="I37:O37"/>
    <mergeCell ref="I15:O15"/>
    <mergeCell ref="A26:G26"/>
    <mergeCell ref="A15:G15"/>
    <mergeCell ref="I26:O26"/>
    <mergeCell ref="J5:J6"/>
    <mergeCell ref="L5:L6"/>
    <mergeCell ref="I5:I6"/>
    <mergeCell ref="A25:G25"/>
    <mergeCell ref="I25:O25"/>
    <mergeCell ref="G5:G6"/>
    <mergeCell ref="M5:M6"/>
    <mergeCell ref="N5:N6"/>
    <mergeCell ref="O5:O6"/>
    <mergeCell ref="A1:O1"/>
    <mergeCell ref="A2:O2"/>
    <mergeCell ref="A3:O3"/>
    <mergeCell ref="A4:G4"/>
    <mergeCell ref="A48:G48"/>
    <mergeCell ref="A36:G36"/>
    <mergeCell ref="A37:G37"/>
    <mergeCell ref="A47:G47"/>
    <mergeCell ref="I4:O4"/>
    <mergeCell ref="K5:K6"/>
    <mergeCell ref="A5:A6"/>
    <mergeCell ref="B5:B6"/>
    <mergeCell ref="C5:C6"/>
    <mergeCell ref="D5:D6"/>
    <mergeCell ref="E5:E6"/>
    <mergeCell ref="F5:F6"/>
  </mergeCells>
  <pageMargins left="0.7" right="0.7" top="0.75" bottom="0.75" header="0.3" footer="0.3"/>
  <pageSetup paperSize="9" scale="31" orientation="portrait" r:id="rId1"/>
  <ignoredErrors>
    <ignoredError sqref="L18:O24 L40:O46 O47 L28:O35 L39:O39 L17:O17 O48:O57"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8">
    <tabColor rgb="FF66FF33"/>
  </sheetPr>
  <dimension ref="A1:M538"/>
  <sheetViews>
    <sheetView view="pageBreakPreview" topLeftCell="A332" zoomScale="90" zoomScaleSheetLayoutView="90" workbookViewId="0">
      <selection activeCell="G339" sqref="G339"/>
    </sheetView>
  </sheetViews>
  <sheetFormatPr defaultRowHeight="12.75" x14ac:dyDescent="0.2"/>
  <cols>
    <col min="1" max="1" width="4.7109375" style="144" bestFit="1" customWidth="1"/>
    <col min="2" max="2" width="15.85546875" style="237" hidden="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36" customFormat="1" ht="42" customHeight="1" x14ac:dyDescent="0.2">
      <c r="A1" s="1128" t="str">
        <f>'YARIŞMA BİLGİLERİ'!F19</f>
        <v>Kulüpler Arası Atletizm Süper lig 1. Kademe Yarışmaları</v>
      </c>
      <c r="B1" s="1128"/>
      <c r="C1" s="1128"/>
      <c r="D1" s="1128"/>
      <c r="E1" s="1128"/>
      <c r="F1" s="1128"/>
      <c r="G1" s="1128"/>
      <c r="H1" s="1128"/>
      <c r="I1" s="1128"/>
      <c r="J1" s="1128"/>
      <c r="K1" s="156" t="str">
        <f>'YARIŞMA BİLGİLERİ'!F20</f>
        <v>İzmir</v>
      </c>
      <c r="L1" s="1127"/>
      <c r="M1" s="1127"/>
    </row>
    <row r="2" spans="1:13" s="143" customFormat="1" ht="27.75" customHeight="1" x14ac:dyDescent="0.2">
      <c r="A2" s="137" t="s">
        <v>24</v>
      </c>
      <c r="B2" s="158" t="s">
        <v>34</v>
      </c>
      <c r="C2" s="139" t="s">
        <v>20</v>
      </c>
      <c r="D2" s="140" t="s">
        <v>25</v>
      </c>
      <c r="E2" s="140" t="s">
        <v>23</v>
      </c>
      <c r="F2" s="141" t="s">
        <v>26</v>
      </c>
      <c r="G2" s="138" t="s">
        <v>29</v>
      </c>
      <c r="H2" s="138" t="s">
        <v>10</v>
      </c>
      <c r="I2" s="138" t="s">
        <v>159</v>
      </c>
      <c r="J2" s="138" t="s">
        <v>30</v>
      </c>
      <c r="K2" s="138" t="s">
        <v>31</v>
      </c>
      <c r="L2" s="142" t="s">
        <v>32</v>
      </c>
      <c r="M2" s="142" t="s">
        <v>33</v>
      </c>
    </row>
    <row r="3" spans="1:13" s="143" customFormat="1" ht="26.25" customHeight="1" x14ac:dyDescent="0.2">
      <c r="A3" s="145">
        <v>1</v>
      </c>
      <c r="B3" s="155" t="s">
        <v>303</v>
      </c>
      <c r="C3" s="146">
        <f>'100m.'!C8</f>
        <v>33018</v>
      </c>
      <c r="D3" s="154" t="str">
        <f>'100m.'!D8</f>
        <v>RAMİL GULİYEV</v>
      </c>
      <c r="E3" s="154" t="str">
        <f>'100m.'!E8</f>
        <v>İSTANBUL-FENERBAHÇE</v>
      </c>
      <c r="F3" s="147">
        <f>'100m.'!F8</f>
        <v>1053</v>
      </c>
      <c r="G3" s="148">
        <f>'100m.'!A8</f>
        <v>1</v>
      </c>
      <c r="H3" s="147" t="s">
        <v>190</v>
      </c>
      <c r="I3" s="149"/>
      <c r="J3" s="147" t="str">
        <f>'YARIŞMA BİLGİLERİ'!$F$21</f>
        <v>Erkekler</v>
      </c>
      <c r="K3" s="150" t="str">
        <f t="shared" ref="K3:K34" si="0">CONCATENATE(K$1,"-",A$1)</f>
        <v>İzmir-Kulüpler Arası Atletizm Süper lig 1. Kademe Yarışmaları</v>
      </c>
      <c r="L3" s="153" t="str">
        <f>'100m.'!N$4</f>
        <v>3 Haziran 2014 19.10</v>
      </c>
      <c r="M3" s="151" t="s">
        <v>573</v>
      </c>
    </row>
    <row r="4" spans="1:13" s="143" customFormat="1" ht="26.25" customHeight="1" x14ac:dyDescent="0.2">
      <c r="A4" s="145">
        <v>2</v>
      </c>
      <c r="B4" s="155" t="s">
        <v>303</v>
      </c>
      <c r="C4" s="146">
        <f>'100m.'!C9</f>
        <v>33064</v>
      </c>
      <c r="D4" s="154" t="str">
        <f>'100m.'!D9</f>
        <v>İZZET SAFER</v>
      </c>
      <c r="E4" s="154" t="str">
        <f>'100m.'!E9</f>
        <v>İSTANBUL-ENKA SPOR KULÜBÜ</v>
      </c>
      <c r="F4" s="147">
        <f>'100m.'!F9</f>
        <v>1064</v>
      </c>
      <c r="G4" s="148">
        <f>'100m.'!A9</f>
        <v>2</v>
      </c>
      <c r="H4" s="147" t="s">
        <v>190</v>
      </c>
      <c r="I4" s="149"/>
      <c r="J4" s="147" t="str">
        <f>'YARIŞMA BİLGİLERİ'!$F$21</f>
        <v>Erkekler</v>
      </c>
      <c r="K4" s="150" t="str">
        <f t="shared" si="0"/>
        <v>İzmir-Kulüpler Arası Atletizm Süper lig 1. Kademe Yarışmaları</v>
      </c>
      <c r="L4" s="153" t="str">
        <f>'100m.'!N$4</f>
        <v>3 Haziran 2014 19.10</v>
      </c>
      <c r="M4" s="151" t="s">
        <v>573</v>
      </c>
    </row>
    <row r="5" spans="1:13" s="143" customFormat="1" ht="26.25" customHeight="1" x14ac:dyDescent="0.2">
      <c r="A5" s="145">
        <v>3</v>
      </c>
      <c r="B5" s="155" t="s">
        <v>303</v>
      </c>
      <c r="C5" s="146">
        <f>'100m.'!C10</f>
        <v>30133</v>
      </c>
      <c r="D5" s="154" t="str">
        <f>'100m.'!D10</f>
        <v>MUSTAFA DELİOĞLU</v>
      </c>
      <c r="E5" s="154" t="str">
        <f>'100m.'!E10</f>
        <v>İSTANBUL-GALATASARAY</v>
      </c>
      <c r="F5" s="147">
        <f>'100m.'!F10</f>
        <v>1094</v>
      </c>
      <c r="G5" s="148">
        <f>'100m.'!A10</f>
        <v>3</v>
      </c>
      <c r="H5" s="147" t="s">
        <v>190</v>
      </c>
      <c r="I5" s="149"/>
      <c r="J5" s="147" t="str">
        <f>'YARIŞMA BİLGİLERİ'!$F$21</f>
        <v>Erkekler</v>
      </c>
      <c r="K5" s="150" t="str">
        <f t="shared" si="0"/>
        <v>İzmir-Kulüpler Arası Atletizm Süper lig 1. Kademe Yarışmaları</v>
      </c>
      <c r="L5" s="153" t="str">
        <f>'100m.'!N$4</f>
        <v>3 Haziran 2014 19.10</v>
      </c>
      <c r="M5" s="151" t="s">
        <v>573</v>
      </c>
    </row>
    <row r="6" spans="1:13" s="143" customFormat="1" ht="26.25" customHeight="1" x14ac:dyDescent="0.2">
      <c r="A6" s="145">
        <v>4</v>
      </c>
      <c r="B6" s="155" t="s">
        <v>303</v>
      </c>
      <c r="C6" s="146">
        <f>'100m.'!C11</f>
        <v>31778</v>
      </c>
      <c r="D6" s="154" t="str">
        <f>'100m.'!D11</f>
        <v>CAN ERDİ KARA</v>
      </c>
      <c r="E6" s="154" t="str">
        <f>'100m.'!E11</f>
        <v>İZMİR-İZMİR BÜYÜKŞEHİR BELEDİYE SPOR KLUBÜ</v>
      </c>
      <c r="F6" s="147">
        <f>'100m.'!F11</f>
        <v>1107</v>
      </c>
      <c r="G6" s="148">
        <f>'100m.'!A11</f>
        <v>4</v>
      </c>
      <c r="H6" s="147" t="s">
        <v>190</v>
      </c>
      <c r="I6" s="149"/>
      <c r="J6" s="147" t="str">
        <f>'YARIŞMA BİLGİLERİ'!$F$21</f>
        <v>Erkekler</v>
      </c>
      <c r="K6" s="150" t="str">
        <f t="shared" si="0"/>
        <v>İzmir-Kulüpler Arası Atletizm Süper lig 1. Kademe Yarışmaları</v>
      </c>
      <c r="L6" s="153" t="str">
        <f>'100m.'!N$4</f>
        <v>3 Haziran 2014 19.10</v>
      </c>
      <c r="M6" s="151" t="s">
        <v>573</v>
      </c>
    </row>
    <row r="7" spans="1:13" s="143" customFormat="1" ht="26.25" customHeight="1" x14ac:dyDescent="0.2">
      <c r="A7" s="145">
        <v>5</v>
      </c>
      <c r="B7" s="155" t="s">
        <v>303</v>
      </c>
      <c r="C7" s="146">
        <f>'100m.'!C12</f>
        <v>34700</v>
      </c>
      <c r="D7" s="154" t="str">
        <f>'100m.'!D12</f>
        <v>A.KADİR GÖKALP</v>
      </c>
      <c r="E7" s="154" t="str">
        <f>'100m.'!E12</f>
        <v>KOCAELİ-DARICA BELEDİYE EĞİTİM SPOR KULÜBÜ</v>
      </c>
      <c r="F7" s="147">
        <f>'100m.'!F12</f>
        <v>1108</v>
      </c>
      <c r="G7" s="148">
        <f>'100m.'!A12</f>
        <v>5</v>
      </c>
      <c r="H7" s="147" t="s">
        <v>190</v>
      </c>
      <c r="I7" s="149"/>
      <c r="J7" s="147" t="str">
        <f>'YARIŞMA BİLGİLERİ'!$F$21</f>
        <v>Erkekler</v>
      </c>
      <c r="K7" s="150" t="str">
        <f t="shared" si="0"/>
        <v>İzmir-Kulüpler Arası Atletizm Süper lig 1. Kademe Yarışmaları</v>
      </c>
      <c r="L7" s="153" t="str">
        <f>'100m.'!N$4</f>
        <v>3 Haziran 2014 19.10</v>
      </c>
      <c r="M7" s="151" t="s">
        <v>573</v>
      </c>
    </row>
    <row r="8" spans="1:13" s="143" customFormat="1" ht="26.25" customHeight="1" x14ac:dyDescent="0.2">
      <c r="A8" s="145">
        <v>6</v>
      </c>
      <c r="B8" s="155" t="s">
        <v>303</v>
      </c>
      <c r="C8" s="146">
        <f>'100m.'!C13</f>
        <v>35350</v>
      </c>
      <c r="D8" s="154" t="str">
        <f>'100m.'!D13</f>
        <v>MİKTAT KAYA</v>
      </c>
      <c r="E8" s="154" t="str">
        <f>'100m.'!E13</f>
        <v>MERSİN-MESKİSPOR</v>
      </c>
      <c r="F8" s="147">
        <f>'100m.'!F13</f>
        <v>1113</v>
      </c>
      <c r="G8" s="148">
        <f>'100m.'!A13</f>
        <v>6</v>
      </c>
      <c r="H8" s="147" t="s">
        <v>190</v>
      </c>
      <c r="I8" s="149"/>
      <c r="J8" s="147" t="str">
        <f>'YARIŞMA BİLGİLERİ'!$F$21</f>
        <v>Erkekler</v>
      </c>
      <c r="K8" s="150" t="str">
        <f t="shared" si="0"/>
        <v>İzmir-Kulüpler Arası Atletizm Süper lig 1. Kademe Yarışmaları</v>
      </c>
      <c r="L8" s="153" t="str">
        <f>'100m.'!N$4</f>
        <v>3 Haziran 2014 19.10</v>
      </c>
      <c r="M8" s="151" t="s">
        <v>573</v>
      </c>
    </row>
    <row r="9" spans="1:13" s="143" customFormat="1" ht="26.25" customHeight="1" x14ac:dyDescent="0.2">
      <c r="A9" s="145">
        <v>7</v>
      </c>
      <c r="B9" s="155" t="s">
        <v>303</v>
      </c>
      <c r="C9" s="146">
        <f>'100m.'!C14</f>
        <v>35681</v>
      </c>
      <c r="D9" s="154" t="str">
        <f>'100m.'!D14</f>
        <v>ONURCAN SEYHAN</v>
      </c>
      <c r="E9" s="154" t="str">
        <f>'100m.'!E14</f>
        <v>KOCAELİ BÜYÜKŞEHİR BELEDİYE KAĞITSPOR KULÜBÜ</v>
      </c>
      <c r="F9" s="147">
        <f>'100m.'!F14</f>
        <v>1136</v>
      </c>
      <c r="G9" s="148">
        <f>'100m.'!A14</f>
        <v>7</v>
      </c>
      <c r="H9" s="147" t="s">
        <v>190</v>
      </c>
      <c r="I9" s="149"/>
      <c r="J9" s="147" t="str">
        <f>'YARIŞMA BİLGİLERİ'!$F$21</f>
        <v>Erkekler</v>
      </c>
      <c r="K9" s="150" t="str">
        <f t="shared" si="0"/>
        <v>İzmir-Kulüpler Arası Atletizm Süper lig 1. Kademe Yarışmaları</v>
      </c>
      <c r="L9" s="153" t="str">
        <f>'100m.'!N$4</f>
        <v>3 Haziran 2014 19.10</v>
      </c>
      <c r="M9" s="151" t="s">
        <v>573</v>
      </c>
    </row>
    <row r="10" spans="1:13" s="143" customFormat="1" ht="26.25" customHeight="1" x14ac:dyDescent="0.2">
      <c r="A10" s="145">
        <v>8</v>
      </c>
      <c r="B10" s="155" t="s">
        <v>303</v>
      </c>
      <c r="C10" s="146">
        <f>'100m.'!C15</f>
        <v>35490</v>
      </c>
      <c r="D10" s="154" t="str">
        <f>'100m.'!D15</f>
        <v>EGEMEN BARIN</v>
      </c>
      <c r="E10" s="154" t="str">
        <f>'100m.'!E15</f>
        <v>ANKARA-EGO SPOR</v>
      </c>
      <c r="F10" s="147">
        <f>'100m.'!F15</f>
        <v>1137</v>
      </c>
      <c r="G10" s="148">
        <f>'100m.'!A15</f>
        <v>8</v>
      </c>
      <c r="H10" s="147" t="s">
        <v>190</v>
      </c>
      <c r="I10" s="149"/>
      <c r="J10" s="147" t="str">
        <f>'YARIŞMA BİLGİLERİ'!$F$21</f>
        <v>Erkekler</v>
      </c>
      <c r="K10" s="150" t="str">
        <f t="shared" si="0"/>
        <v>İzmir-Kulüpler Arası Atletizm Süper lig 1. Kademe Yarışmaları</v>
      </c>
      <c r="L10" s="153" t="str">
        <f>'100m.'!N$4</f>
        <v>3 Haziran 2014 19.10</v>
      </c>
      <c r="M10" s="151" t="s">
        <v>573</v>
      </c>
    </row>
    <row r="11" spans="1:13" s="143" customFormat="1" ht="26.25" customHeight="1" x14ac:dyDescent="0.2">
      <c r="A11" s="145">
        <v>9</v>
      </c>
      <c r="B11" s="155" t="s">
        <v>303</v>
      </c>
      <c r="C11" s="146">
        <f>'100m.'!C16</f>
        <v>0</v>
      </c>
      <c r="D11" s="154">
        <f>'100m.'!D16</f>
        <v>0</v>
      </c>
      <c r="E11" s="154">
        <f>'100m.'!E16</f>
        <v>0</v>
      </c>
      <c r="F11" s="147">
        <f>'100m.'!F16</f>
        <v>0</v>
      </c>
      <c r="G11" s="148">
        <f>'100m.'!A16</f>
        <v>0</v>
      </c>
      <c r="H11" s="147" t="s">
        <v>190</v>
      </c>
      <c r="I11" s="149"/>
      <c r="J11" s="147" t="str">
        <f>'YARIŞMA BİLGİLERİ'!$F$21</f>
        <v>Erkekler</v>
      </c>
      <c r="K11" s="150" t="str">
        <f t="shared" si="0"/>
        <v>İzmir-Kulüpler Arası Atletizm Süper lig 1. Kademe Yarışmaları</v>
      </c>
      <c r="L11" s="153" t="str">
        <f>'100m.'!N$4</f>
        <v>3 Haziran 2014 19.10</v>
      </c>
      <c r="M11" s="151" t="s">
        <v>573</v>
      </c>
    </row>
    <row r="12" spans="1:13" s="143" customFormat="1" ht="26.25" customHeight="1" x14ac:dyDescent="0.2">
      <c r="A12" s="145">
        <v>10</v>
      </c>
      <c r="B12" s="155" t="s">
        <v>303</v>
      </c>
      <c r="C12" s="146">
        <f>'100m.'!C17</f>
        <v>0</v>
      </c>
      <c r="D12" s="154">
        <f>'100m.'!D17</f>
        <v>0</v>
      </c>
      <c r="E12" s="154">
        <f>'100m.'!E17</f>
        <v>0</v>
      </c>
      <c r="F12" s="147">
        <f>'100m.'!F17</f>
        <v>0</v>
      </c>
      <c r="G12" s="148">
        <f>'100m.'!A17</f>
        <v>0</v>
      </c>
      <c r="H12" s="147" t="s">
        <v>190</v>
      </c>
      <c r="I12" s="149"/>
      <c r="J12" s="147" t="str">
        <f>'YARIŞMA BİLGİLERİ'!$F$21</f>
        <v>Erkekler</v>
      </c>
      <c r="K12" s="150" t="str">
        <f t="shared" si="0"/>
        <v>İzmir-Kulüpler Arası Atletizm Süper lig 1. Kademe Yarışmaları</v>
      </c>
      <c r="L12" s="153" t="str">
        <f>'100m.'!N$4</f>
        <v>3 Haziran 2014 19.10</v>
      </c>
      <c r="M12" s="151" t="s">
        <v>573</v>
      </c>
    </row>
    <row r="13" spans="1:13" s="143" customFormat="1" ht="26.25" customHeight="1" x14ac:dyDescent="0.2">
      <c r="A13" s="145">
        <v>11</v>
      </c>
      <c r="B13" s="155" t="s">
        <v>303</v>
      </c>
      <c r="C13" s="146">
        <f>'100m.'!C18</f>
        <v>0</v>
      </c>
      <c r="D13" s="154">
        <f>'100m.'!D18</f>
        <v>0</v>
      </c>
      <c r="E13" s="154">
        <f>'100m.'!E18</f>
        <v>0</v>
      </c>
      <c r="F13" s="147">
        <f>'100m.'!F18</f>
        <v>0</v>
      </c>
      <c r="G13" s="148">
        <f>'100m.'!A18</f>
        <v>0</v>
      </c>
      <c r="H13" s="147" t="s">
        <v>190</v>
      </c>
      <c r="I13" s="149"/>
      <c r="J13" s="147" t="str">
        <f>'YARIŞMA BİLGİLERİ'!$F$21</f>
        <v>Erkekler</v>
      </c>
      <c r="K13" s="150" t="str">
        <f t="shared" si="0"/>
        <v>İzmir-Kulüpler Arası Atletizm Süper lig 1. Kademe Yarışmaları</v>
      </c>
      <c r="L13" s="153" t="str">
        <f>'100m.'!N$4</f>
        <v>3 Haziran 2014 19.10</v>
      </c>
      <c r="M13" s="151" t="s">
        <v>573</v>
      </c>
    </row>
    <row r="14" spans="1:13" s="143" customFormat="1" ht="26.25" customHeight="1" x14ac:dyDescent="0.2">
      <c r="A14" s="145">
        <v>12</v>
      </c>
      <c r="B14" s="155" t="s">
        <v>303</v>
      </c>
      <c r="C14" s="146">
        <f>'100m.'!C19</f>
        <v>0</v>
      </c>
      <c r="D14" s="154">
        <f>'100m.'!D19</f>
        <v>0</v>
      </c>
      <c r="E14" s="154">
        <f>'100m.'!E19</f>
        <v>0</v>
      </c>
      <c r="F14" s="147">
        <f>'100m.'!F19</f>
        <v>0</v>
      </c>
      <c r="G14" s="148">
        <f>'100m.'!A19</f>
        <v>0</v>
      </c>
      <c r="H14" s="147" t="s">
        <v>190</v>
      </c>
      <c r="I14" s="149"/>
      <c r="J14" s="147" t="str">
        <f>'YARIŞMA BİLGİLERİ'!$F$21</f>
        <v>Erkekler</v>
      </c>
      <c r="K14" s="150" t="str">
        <f t="shared" si="0"/>
        <v>İzmir-Kulüpler Arası Atletizm Süper lig 1. Kademe Yarışmaları</v>
      </c>
      <c r="L14" s="153" t="str">
        <f>'100m.'!N$4</f>
        <v>3 Haziran 2014 19.10</v>
      </c>
      <c r="M14" s="151" t="s">
        <v>573</v>
      </c>
    </row>
    <row r="15" spans="1:13" s="143" customFormat="1" ht="26.25" customHeight="1" x14ac:dyDescent="0.2">
      <c r="A15" s="145">
        <v>13</v>
      </c>
      <c r="B15" s="155" t="s">
        <v>303</v>
      </c>
      <c r="C15" s="146">
        <f>'100m.'!C20</f>
        <v>0</v>
      </c>
      <c r="D15" s="154">
        <f>'100m.'!D20</f>
        <v>0</v>
      </c>
      <c r="E15" s="154">
        <f>'100m.'!E20</f>
        <v>0</v>
      </c>
      <c r="F15" s="147">
        <f>'100m.'!F20</f>
        <v>0</v>
      </c>
      <c r="G15" s="148">
        <f>'100m.'!A20</f>
        <v>0</v>
      </c>
      <c r="H15" s="147" t="s">
        <v>190</v>
      </c>
      <c r="I15" s="149"/>
      <c r="J15" s="147" t="str">
        <f>'YARIŞMA BİLGİLERİ'!$F$21</f>
        <v>Erkekler</v>
      </c>
      <c r="K15" s="150" t="str">
        <f t="shared" si="0"/>
        <v>İzmir-Kulüpler Arası Atletizm Süper lig 1. Kademe Yarışmaları</v>
      </c>
      <c r="L15" s="153" t="str">
        <f>'100m.'!N$4</f>
        <v>3 Haziran 2014 19.10</v>
      </c>
      <c r="M15" s="151" t="s">
        <v>573</v>
      </c>
    </row>
    <row r="16" spans="1:13" s="143" customFormat="1" ht="26.25" customHeight="1" x14ac:dyDescent="0.2">
      <c r="A16" s="145">
        <v>14</v>
      </c>
      <c r="B16" s="155" t="s">
        <v>303</v>
      </c>
      <c r="C16" s="146">
        <f>'100m.'!C21</f>
        <v>0</v>
      </c>
      <c r="D16" s="154">
        <f>'100m.'!D21</f>
        <v>0</v>
      </c>
      <c r="E16" s="154">
        <f>'100m.'!E21</f>
        <v>0</v>
      </c>
      <c r="F16" s="147">
        <f>'100m.'!F21</f>
        <v>0</v>
      </c>
      <c r="G16" s="148">
        <f>'100m.'!A21</f>
        <v>0</v>
      </c>
      <c r="H16" s="147" t="s">
        <v>190</v>
      </c>
      <c r="I16" s="149"/>
      <c r="J16" s="147" t="str">
        <f>'YARIŞMA BİLGİLERİ'!$F$21</f>
        <v>Erkekler</v>
      </c>
      <c r="K16" s="150" t="str">
        <f t="shared" si="0"/>
        <v>İzmir-Kulüpler Arası Atletizm Süper lig 1. Kademe Yarışmaları</v>
      </c>
      <c r="L16" s="153" t="str">
        <f>'100m.'!N$4</f>
        <v>3 Haziran 2014 19.10</v>
      </c>
      <c r="M16" s="151" t="s">
        <v>573</v>
      </c>
    </row>
    <row r="17" spans="1:13" s="143" customFormat="1" ht="26.25" customHeight="1" x14ac:dyDescent="0.2">
      <c r="A17" s="145">
        <v>15</v>
      </c>
      <c r="B17" s="155" t="s">
        <v>303</v>
      </c>
      <c r="C17" s="146">
        <f>'100m.'!C22</f>
        <v>0</v>
      </c>
      <c r="D17" s="154">
        <f>'100m.'!D22</f>
        <v>0</v>
      </c>
      <c r="E17" s="154">
        <f>'100m.'!E22</f>
        <v>0</v>
      </c>
      <c r="F17" s="147">
        <f>'100m.'!F22</f>
        <v>0</v>
      </c>
      <c r="G17" s="148">
        <f>'100m.'!A22</f>
        <v>0</v>
      </c>
      <c r="H17" s="147" t="s">
        <v>190</v>
      </c>
      <c r="I17" s="149"/>
      <c r="J17" s="147" t="str">
        <f>'YARIŞMA BİLGİLERİ'!$F$21</f>
        <v>Erkekler</v>
      </c>
      <c r="K17" s="150" t="str">
        <f t="shared" si="0"/>
        <v>İzmir-Kulüpler Arası Atletizm Süper lig 1. Kademe Yarışmaları</v>
      </c>
      <c r="L17" s="153" t="str">
        <f>'100m.'!N$4</f>
        <v>3 Haziran 2014 19.10</v>
      </c>
      <c r="M17" s="151" t="s">
        <v>573</v>
      </c>
    </row>
    <row r="18" spans="1:13" s="143" customFormat="1" ht="26.25" customHeight="1" x14ac:dyDescent="0.2">
      <c r="A18" s="145">
        <v>16</v>
      </c>
      <c r="B18" s="155" t="s">
        <v>303</v>
      </c>
      <c r="C18" s="146">
        <f>'100m.'!C23</f>
        <v>0</v>
      </c>
      <c r="D18" s="154">
        <f>'100m.'!D23</f>
        <v>0</v>
      </c>
      <c r="E18" s="154">
        <f>'100m.'!E23</f>
        <v>0</v>
      </c>
      <c r="F18" s="147">
        <f>'100m.'!F23</f>
        <v>0</v>
      </c>
      <c r="G18" s="148">
        <f>'100m.'!A23</f>
        <v>0</v>
      </c>
      <c r="H18" s="147" t="s">
        <v>190</v>
      </c>
      <c r="I18" s="149"/>
      <c r="J18" s="147" t="str">
        <f>'YARIŞMA BİLGİLERİ'!$F$21</f>
        <v>Erkekler</v>
      </c>
      <c r="K18" s="150" t="str">
        <f t="shared" si="0"/>
        <v>İzmir-Kulüpler Arası Atletizm Süper lig 1. Kademe Yarışmaları</v>
      </c>
      <c r="L18" s="153" t="str">
        <f>'100m.'!N$4</f>
        <v>3 Haziran 2014 19.10</v>
      </c>
      <c r="M18" s="151" t="s">
        <v>573</v>
      </c>
    </row>
    <row r="19" spans="1:13" s="143" customFormat="1" ht="26.25" customHeight="1" x14ac:dyDescent="0.2">
      <c r="A19" s="145">
        <v>17</v>
      </c>
      <c r="B19" s="155" t="s">
        <v>303</v>
      </c>
      <c r="C19" s="146">
        <f>'100m.'!C24</f>
        <v>0</v>
      </c>
      <c r="D19" s="154">
        <f>'100m.'!D24</f>
        <v>0</v>
      </c>
      <c r="E19" s="154">
        <f>'100m.'!E24</f>
        <v>0</v>
      </c>
      <c r="F19" s="147">
        <f>'100m.'!F24</f>
        <v>0</v>
      </c>
      <c r="G19" s="148">
        <f>'100m.'!A24</f>
        <v>0</v>
      </c>
      <c r="H19" s="147" t="s">
        <v>190</v>
      </c>
      <c r="I19" s="153"/>
      <c r="J19" s="147" t="str">
        <f>'YARIŞMA BİLGİLERİ'!$F$21</f>
        <v>Erkekler</v>
      </c>
      <c r="K19" s="150" t="str">
        <f t="shared" si="0"/>
        <v>İzmir-Kulüpler Arası Atletizm Süper lig 1. Kademe Yarışmaları</v>
      </c>
      <c r="L19" s="153" t="str">
        <f>'100m.'!N$4</f>
        <v>3 Haziran 2014 19.10</v>
      </c>
      <c r="M19" s="151" t="s">
        <v>573</v>
      </c>
    </row>
    <row r="20" spans="1:13" s="143" customFormat="1" ht="26.25" customHeight="1" x14ac:dyDescent="0.2">
      <c r="A20" s="145">
        <v>18</v>
      </c>
      <c r="B20" s="155" t="s">
        <v>303</v>
      </c>
      <c r="C20" s="146">
        <f>'100m.'!C25</f>
        <v>0</v>
      </c>
      <c r="D20" s="154">
        <f>'100m.'!D25</f>
        <v>0</v>
      </c>
      <c r="E20" s="154">
        <f>'100m.'!E25</f>
        <v>0</v>
      </c>
      <c r="F20" s="147">
        <f>'100m.'!F25</f>
        <v>0</v>
      </c>
      <c r="G20" s="148">
        <f>'100m.'!A25</f>
        <v>0</v>
      </c>
      <c r="H20" s="147" t="s">
        <v>190</v>
      </c>
      <c r="I20" s="153"/>
      <c r="J20" s="147" t="str">
        <f>'YARIŞMA BİLGİLERİ'!$F$21</f>
        <v>Erkekler</v>
      </c>
      <c r="K20" s="150" t="str">
        <f t="shared" si="0"/>
        <v>İzmir-Kulüpler Arası Atletizm Süper lig 1. Kademe Yarışmaları</v>
      </c>
      <c r="L20" s="153" t="str">
        <f>'100m.'!N$4</f>
        <v>3 Haziran 2014 19.10</v>
      </c>
      <c r="M20" s="151" t="s">
        <v>573</v>
      </c>
    </row>
    <row r="21" spans="1:13" s="143" customFormat="1" ht="26.25" customHeight="1" x14ac:dyDescent="0.2">
      <c r="A21" s="145">
        <v>19</v>
      </c>
      <c r="B21" s="155" t="s">
        <v>303</v>
      </c>
      <c r="C21" s="146">
        <f>'100m.'!C26</f>
        <v>0</v>
      </c>
      <c r="D21" s="154">
        <f>'100m.'!D26</f>
        <v>0</v>
      </c>
      <c r="E21" s="154">
        <f>'100m.'!E26</f>
        <v>0</v>
      </c>
      <c r="F21" s="147">
        <f>'100m.'!F26</f>
        <v>0</v>
      </c>
      <c r="G21" s="148">
        <f>'100m.'!A26</f>
        <v>19</v>
      </c>
      <c r="H21" s="147" t="s">
        <v>190</v>
      </c>
      <c r="I21" s="153"/>
      <c r="J21" s="147" t="str">
        <f>'YARIŞMA BİLGİLERİ'!$F$21</f>
        <v>Erkekler</v>
      </c>
      <c r="K21" s="150" t="str">
        <f t="shared" si="0"/>
        <v>İzmir-Kulüpler Arası Atletizm Süper lig 1. Kademe Yarışmaları</v>
      </c>
      <c r="L21" s="153" t="str">
        <f>'100m.'!N$4</f>
        <v>3 Haziran 2014 19.10</v>
      </c>
      <c r="M21" s="151" t="s">
        <v>573</v>
      </c>
    </row>
    <row r="22" spans="1:13" s="143" customFormat="1" ht="26.25" customHeight="1" x14ac:dyDescent="0.2">
      <c r="A22" s="145">
        <v>20</v>
      </c>
      <c r="B22" s="155" t="s">
        <v>303</v>
      </c>
      <c r="C22" s="146">
        <f>'100m.'!C27</f>
        <v>0</v>
      </c>
      <c r="D22" s="154">
        <f>'100m.'!D27</f>
        <v>0</v>
      </c>
      <c r="E22" s="154">
        <f>'100m.'!E27</f>
        <v>0</v>
      </c>
      <c r="F22" s="147">
        <f>'100m.'!F27</f>
        <v>0</v>
      </c>
      <c r="G22" s="148">
        <f>'100m.'!A27</f>
        <v>20</v>
      </c>
      <c r="H22" s="147" t="s">
        <v>190</v>
      </c>
      <c r="I22" s="153"/>
      <c r="J22" s="147" t="str">
        <f>'YARIŞMA BİLGİLERİ'!$F$21</f>
        <v>Erkekler</v>
      </c>
      <c r="K22" s="150" t="str">
        <f t="shared" si="0"/>
        <v>İzmir-Kulüpler Arası Atletizm Süper lig 1. Kademe Yarışmaları</v>
      </c>
      <c r="L22" s="153" t="str">
        <f>'100m.'!N$4</f>
        <v>3 Haziran 2014 19.10</v>
      </c>
      <c r="M22" s="151" t="s">
        <v>573</v>
      </c>
    </row>
    <row r="23" spans="1:13" s="143" customFormat="1" ht="26.25" customHeight="1" x14ac:dyDescent="0.2">
      <c r="A23" s="145">
        <v>21</v>
      </c>
      <c r="B23" s="155" t="s">
        <v>303</v>
      </c>
      <c r="C23" s="146">
        <f>'100m.'!C28</f>
        <v>0</v>
      </c>
      <c r="D23" s="154">
        <f>'100m.'!D28</f>
        <v>0</v>
      </c>
      <c r="E23" s="154">
        <f>'100m.'!E28</f>
        <v>0</v>
      </c>
      <c r="F23" s="147">
        <f>'100m.'!F28</f>
        <v>0</v>
      </c>
      <c r="G23" s="148">
        <f>'100m.'!A28</f>
        <v>21</v>
      </c>
      <c r="H23" s="147" t="s">
        <v>190</v>
      </c>
      <c r="I23" s="153"/>
      <c r="J23" s="147" t="str">
        <f>'YARIŞMA BİLGİLERİ'!$F$21</f>
        <v>Erkekler</v>
      </c>
      <c r="K23" s="150" t="str">
        <f t="shared" si="0"/>
        <v>İzmir-Kulüpler Arası Atletizm Süper lig 1. Kademe Yarışmaları</v>
      </c>
      <c r="L23" s="153" t="str">
        <f>'100m.'!N$4</f>
        <v>3 Haziran 2014 19.10</v>
      </c>
      <c r="M23" s="151" t="s">
        <v>573</v>
      </c>
    </row>
    <row r="24" spans="1:13" s="143" customFormat="1" ht="26.25" customHeight="1" x14ac:dyDescent="0.2">
      <c r="A24" s="145">
        <v>22</v>
      </c>
      <c r="B24" s="155" t="s">
        <v>303</v>
      </c>
      <c r="C24" s="146">
        <f>'100m.'!C29</f>
        <v>0</v>
      </c>
      <c r="D24" s="154">
        <f>'100m.'!D29</f>
        <v>0</v>
      </c>
      <c r="E24" s="154">
        <f>'100m.'!E29</f>
        <v>0</v>
      </c>
      <c r="F24" s="147">
        <f>'100m.'!F29</f>
        <v>0</v>
      </c>
      <c r="G24" s="148">
        <f>'100m.'!A29</f>
        <v>22</v>
      </c>
      <c r="H24" s="147" t="s">
        <v>190</v>
      </c>
      <c r="I24" s="153"/>
      <c r="J24" s="147" t="str">
        <f>'YARIŞMA BİLGİLERİ'!$F$21</f>
        <v>Erkekler</v>
      </c>
      <c r="K24" s="150" t="str">
        <f t="shared" si="0"/>
        <v>İzmir-Kulüpler Arası Atletizm Süper lig 1. Kademe Yarışmaları</v>
      </c>
      <c r="L24" s="153" t="str">
        <f>'100m.'!N$4</f>
        <v>3 Haziran 2014 19.10</v>
      </c>
      <c r="M24" s="151" t="s">
        <v>573</v>
      </c>
    </row>
    <row r="25" spans="1:13" s="143" customFormat="1" ht="26.25" customHeight="1" x14ac:dyDescent="0.2">
      <c r="A25" s="145">
        <v>23</v>
      </c>
      <c r="B25" s="155" t="s">
        <v>303</v>
      </c>
      <c r="C25" s="146">
        <f>'100m.'!C30</f>
        <v>0</v>
      </c>
      <c r="D25" s="154">
        <f>'100m.'!D30</f>
        <v>0</v>
      </c>
      <c r="E25" s="154">
        <f>'100m.'!E30</f>
        <v>0</v>
      </c>
      <c r="F25" s="147">
        <f>'100m.'!F30</f>
        <v>0</v>
      </c>
      <c r="G25" s="148">
        <f>'100m.'!A30</f>
        <v>23</v>
      </c>
      <c r="H25" s="147" t="s">
        <v>190</v>
      </c>
      <c r="I25" s="153"/>
      <c r="J25" s="147" t="str">
        <f>'YARIŞMA BİLGİLERİ'!$F$21</f>
        <v>Erkekler</v>
      </c>
      <c r="K25" s="150" t="str">
        <f t="shared" si="0"/>
        <v>İzmir-Kulüpler Arası Atletizm Süper lig 1. Kademe Yarışmaları</v>
      </c>
      <c r="L25" s="153" t="str">
        <f>'100m.'!N$4</f>
        <v>3 Haziran 2014 19.10</v>
      </c>
      <c r="M25" s="151" t="s">
        <v>573</v>
      </c>
    </row>
    <row r="26" spans="1:13" s="143" customFormat="1" ht="26.25" customHeight="1" x14ac:dyDescent="0.2">
      <c r="A26" s="145">
        <v>24</v>
      </c>
      <c r="B26" s="155" t="s">
        <v>303</v>
      </c>
      <c r="C26" s="146">
        <f>'100m.'!C31</f>
        <v>0</v>
      </c>
      <c r="D26" s="154">
        <f>'100m.'!D31</f>
        <v>0</v>
      </c>
      <c r="E26" s="154">
        <f>'100m.'!E31</f>
        <v>0</v>
      </c>
      <c r="F26" s="147">
        <f>'100m.'!F31</f>
        <v>0</v>
      </c>
      <c r="G26" s="148">
        <f>'100m.'!A31</f>
        <v>24</v>
      </c>
      <c r="H26" s="147" t="s">
        <v>190</v>
      </c>
      <c r="I26" s="153"/>
      <c r="J26" s="147" t="str">
        <f>'YARIŞMA BİLGİLERİ'!$F$21</f>
        <v>Erkekler</v>
      </c>
      <c r="K26" s="150" t="str">
        <f t="shared" si="0"/>
        <v>İzmir-Kulüpler Arası Atletizm Süper lig 1. Kademe Yarışmaları</v>
      </c>
      <c r="L26" s="153" t="str">
        <f>'100m.'!N$4</f>
        <v>3 Haziran 2014 19.10</v>
      </c>
      <c r="M26" s="151" t="s">
        <v>573</v>
      </c>
    </row>
    <row r="27" spans="1:13" s="143" customFormat="1" ht="26.25" customHeight="1" x14ac:dyDescent="0.2">
      <c r="A27" s="145">
        <v>25</v>
      </c>
      <c r="B27" s="155" t="s">
        <v>303</v>
      </c>
      <c r="C27" s="146">
        <f>'100m.'!C32</f>
        <v>0</v>
      </c>
      <c r="D27" s="154">
        <f>'100m.'!D32</f>
        <v>0</v>
      </c>
      <c r="E27" s="154">
        <f>'100m.'!E32</f>
        <v>0</v>
      </c>
      <c r="F27" s="147">
        <f>'100m.'!F32</f>
        <v>0</v>
      </c>
      <c r="G27" s="148">
        <f>'100m.'!A32</f>
        <v>25</v>
      </c>
      <c r="H27" s="147" t="s">
        <v>190</v>
      </c>
      <c r="I27" s="153"/>
      <c r="J27" s="147" t="str">
        <f>'YARIŞMA BİLGİLERİ'!$F$21</f>
        <v>Erkekler</v>
      </c>
      <c r="K27" s="150" t="str">
        <f t="shared" si="0"/>
        <v>İzmir-Kulüpler Arası Atletizm Süper lig 1. Kademe Yarışmaları</v>
      </c>
      <c r="L27" s="153" t="str">
        <f>'100m.'!N$4</f>
        <v>3 Haziran 2014 19.10</v>
      </c>
      <c r="M27" s="151" t="s">
        <v>573</v>
      </c>
    </row>
    <row r="28" spans="1:13" s="143" customFormat="1" ht="26.25" customHeight="1" x14ac:dyDescent="0.2">
      <c r="A28" s="145">
        <v>26</v>
      </c>
      <c r="B28" s="155" t="s">
        <v>303</v>
      </c>
      <c r="C28" s="146">
        <f>'100m.'!C33</f>
        <v>0</v>
      </c>
      <c r="D28" s="154">
        <f>'100m.'!D33</f>
        <v>0</v>
      </c>
      <c r="E28" s="154">
        <f>'100m.'!E33</f>
        <v>0</v>
      </c>
      <c r="F28" s="147">
        <f>'100m.'!F33</f>
        <v>0</v>
      </c>
      <c r="G28" s="148">
        <f>'100m.'!A33</f>
        <v>26</v>
      </c>
      <c r="H28" s="147" t="s">
        <v>190</v>
      </c>
      <c r="I28" s="153"/>
      <c r="J28" s="147" t="str">
        <f>'YARIŞMA BİLGİLERİ'!$F$21</f>
        <v>Erkekler</v>
      </c>
      <c r="K28" s="150" t="str">
        <f t="shared" si="0"/>
        <v>İzmir-Kulüpler Arası Atletizm Süper lig 1. Kademe Yarışmaları</v>
      </c>
      <c r="L28" s="153" t="str">
        <f>'100m.'!N$4</f>
        <v>3 Haziran 2014 19.10</v>
      </c>
      <c r="M28" s="151" t="s">
        <v>573</v>
      </c>
    </row>
    <row r="29" spans="1:13" s="143" customFormat="1" ht="26.25" customHeight="1" x14ac:dyDescent="0.2">
      <c r="A29" s="145">
        <v>27</v>
      </c>
      <c r="B29" s="155" t="s">
        <v>303</v>
      </c>
      <c r="C29" s="146">
        <f>'100m.'!C34</f>
        <v>0</v>
      </c>
      <c r="D29" s="154">
        <f>'100m.'!D34</f>
        <v>0</v>
      </c>
      <c r="E29" s="154">
        <f>'100m.'!E34</f>
        <v>0</v>
      </c>
      <c r="F29" s="147">
        <f>'100m.'!F34</f>
        <v>0</v>
      </c>
      <c r="G29" s="148">
        <f>'100m.'!A34</f>
        <v>27</v>
      </c>
      <c r="H29" s="147" t="s">
        <v>190</v>
      </c>
      <c r="I29" s="153"/>
      <c r="J29" s="147" t="str">
        <f>'YARIŞMA BİLGİLERİ'!$F$21</f>
        <v>Erkekler</v>
      </c>
      <c r="K29" s="150" t="str">
        <f t="shared" si="0"/>
        <v>İzmir-Kulüpler Arası Atletizm Süper lig 1. Kademe Yarışmaları</v>
      </c>
      <c r="L29" s="153" t="str">
        <f>'100m.'!N$4</f>
        <v>3 Haziran 2014 19.10</v>
      </c>
      <c r="M29" s="151" t="s">
        <v>573</v>
      </c>
    </row>
    <row r="30" spans="1:13" s="143" customFormat="1" ht="26.25" customHeight="1" x14ac:dyDescent="0.2">
      <c r="A30" s="145">
        <v>28</v>
      </c>
      <c r="B30" s="155" t="s">
        <v>303</v>
      </c>
      <c r="C30" s="146">
        <f>'100m.'!C35</f>
        <v>0</v>
      </c>
      <c r="D30" s="154">
        <f>'100m.'!D35</f>
        <v>0</v>
      </c>
      <c r="E30" s="154">
        <f>'100m.'!E35</f>
        <v>0</v>
      </c>
      <c r="F30" s="147">
        <f>'100m.'!F35</f>
        <v>0</v>
      </c>
      <c r="G30" s="148">
        <f>'100m.'!A35</f>
        <v>28</v>
      </c>
      <c r="H30" s="147" t="s">
        <v>190</v>
      </c>
      <c r="I30" s="153"/>
      <c r="J30" s="147" t="str">
        <f>'YARIŞMA BİLGİLERİ'!$F$21</f>
        <v>Erkekler</v>
      </c>
      <c r="K30" s="150" t="str">
        <f t="shared" si="0"/>
        <v>İzmir-Kulüpler Arası Atletizm Süper lig 1. Kademe Yarışmaları</v>
      </c>
      <c r="L30" s="153" t="str">
        <f>'100m.'!N$4</f>
        <v>3 Haziran 2014 19.10</v>
      </c>
      <c r="M30" s="151" t="s">
        <v>573</v>
      </c>
    </row>
    <row r="31" spans="1:13" s="143" customFormat="1" ht="26.25" customHeight="1" x14ac:dyDescent="0.2">
      <c r="A31" s="145">
        <v>29</v>
      </c>
      <c r="B31" s="155" t="s">
        <v>303</v>
      </c>
      <c r="C31" s="146">
        <f>'100m.'!C36</f>
        <v>0</v>
      </c>
      <c r="D31" s="154">
        <f>'100m.'!D36</f>
        <v>0</v>
      </c>
      <c r="E31" s="154">
        <f>'100m.'!E36</f>
        <v>0</v>
      </c>
      <c r="F31" s="147">
        <f>'100m.'!F36</f>
        <v>0</v>
      </c>
      <c r="G31" s="148">
        <f>'100m.'!A36</f>
        <v>29</v>
      </c>
      <c r="H31" s="147" t="s">
        <v>190</v>
      </c>
      <c r="I31" s="153"/>
      <c r="J31" s="147" t="str">
        <f>'YARIŞMA BİLGİLERİ'!$F$21</f>
        <v>Erkekler</v>
      </c>
      <c r="K31" s="150" t="str">
        <f t="shared" si="0"/>
        <v>İzmir-Kulüpler Arası Atletizm Süper lig 1. Kademe Yarışmaları</v>
      </c>
      <c r="L31" s="153" t="str">
        <f>'100m.'!N$4</f>
        <v>3 Haziran 2014 19.10</v>
      </c>
      <c r="M31" s="151" t="s">
        <v>573</v>
      </c>
    </row>
    <row r="32" spans="1:13" s="143" customFormat="1" ht="26.25" customHeight="1" x14ac:dyDescent="0.2">
      <c r="A32" s="145">
        <v>30</v>
      </c>
      <c r="B32" s="155" t="s">
        <v>303</v>
      </c>
      <c r="C32" s="146">
        <f>'100m.'!C37</f>
        <v>0</v>
      </c>
      <c r="D32" s="154">
        <f>'100m.'!D37</f>
        <v>0</v>
      </c>
      <c r="E32" s="154">
        <f>'100m.'!E37</f>
        <v>0</v>
      </c>
      <c r="F32" s="147">
        <f>'100m.'!F37</f>
        <v>0</v>
      </c>
      <c r="G32" s="148">
        <f>'100m.'!A37</f>
        <v>30</v>
      </c>
      <c r="H32" s="147" t="s">
        <v>190</v>
      </c>
      <c r="I32" s="153"/>
      <c r="J32" s="147" t="str">
        <f>'YARIŞMA BİLGİLERİ'!$F$21</f>
        <v>Erkekler</v>
      </c>
      <c r="K32" s="150" t="str">
        <f t="shared" si="0"/>
        <v>İzmir-Kulüpler Arası Atletizm Süper lig 1. Kademe Yarışmaları</v>
      </c>
      <c r="L32" s="153" t="str">
        <f>'100m.'!N$4</f>
        <v>3 Haziran 2014 19.10</v>
      </c>
      <c r="M32" s="151" t="s">
        <v>573</v>
      </c>
    </row>
    <row r="33" spans="1:13" s="143" customFormat="1" ht="26.25" customHeight="1" x14ac:dyDescent="0.2">
      <c r="A33" s="145">
        <v>31</v>
      </c>
      <c r="B33" s="155" t="s">
        <v>303</v>
      </c>
      <c r="C33" s="146">
        <f>'100m.'!C38</f>
        <v>0</v>
      </c>
      <c r="D33" s="154">
        <f>'100m.'!D38</f>
        <v>0</v>
      </c>
      <c r="E33" s="154">
        <f>'100m.'!E38</f>
        <v>0</v>
      </c>
      <c r="F33" s="147">
        <f>'100m.'!F38</f>
        <v>0</v>
      </c>
      <c r="G33" s="148">
        <f>'100m.'!A38</f>
        <v>31</v>
      </c>
      <c r="H33" s="147" t="s">
        <v>190</v>
      </c>
      <c r="I33" s="153"/>
      <c r="J33" s="147" t="str">
        <f>'YARIŞMA BİLGİLERİ'!$F$21</f>
        <v>Erkekler</v>
      </c>
      <c r="K33" s="150" t="str">
        <f t="shared" si="0"/>
        <v>İzmir-Kulüpler Arası Atletizm Süper lig 1. Kademe Yarışmaları</v>
      </c>
      <c r="L33" s="153" t="str">
        <f>'100m.'!N$4</f>
        <v>3 Haziran 2014 19.10</v>
      </c>
      <c r="M33" s="151" t="s">
        <v>573</v>
      </c>
    </row>
    <row r="34" spans="1:13" s="143" customFormat="1" ht="26.25" customHeight="1" x14ac:dyDescent="0.2">
      <c r="A34" s="145">
        <v>32</v>
      </c>
      <c r="B34" s="155" t="s">
        <v>303</v>
      </c>
      <c r="C34" s="146">
        <f>'100m.'!C39</f>
        <v>0</v>
      </c>
      <c r="D34" s="154">
        <f>'100m.'!D39</f>
        <v>0</v>
      </c>
      <c r="E34" s="154">
        <f>'100m.'!E39</f>
        <v>0</v>
      </c>
      <c r="F34" s="147">
        <f>'100m.'!F39</f>
        <v>0</v>
      </c>
      <c r="G34" s="148">
        <f>'100m.'!A39</f>
        <v>32</v>
      </c>
      <c r="H34" s="147" t="s">
        <v>190</v>
      </c>
      <c r="I34" s="153"/>
      <c r="J34" s="147" t="str">
        <f>'YARIŞMA BİLGİLERİ'!$F$21</f>
        <v>Erkekler</v>
      </c>
      <c r="K34" s="150" t="str">
        <f t="shared" si="0"/>
        <v>İzmir-Kulüpler Arası Atletizm Süper lig 1. Kademe Yarışmaları</v>
      </c>
      <c r="L34" s="153" t="str">
        <f>'100m.'!N$4</f>
        <v>3 Haziran 2014 19.10</v>
      </c>
      <c r="M34" s="151" t="s">
        <v>573</v>
      </c>
    </row>
    <row r="35" spans="1:13" s="143" customFormat="1" ht="26.25" customHeight="1" x14ac:dyDescent="0.2">
      <c r="A35" s="145">
        <v>33</v>
      </c>
      <c r="B35" s="155" t="s">
        <v>303</v>
      </c>
      <c r="C35" s="146">
        <f>'100m.'!C40</f>
        <v>0</v>
      </c>
      <c r="D35" s="154">
        <f>'100m.'!D40</f>
        <v>0</v>
      </c>
      <c r="E35" s="154">
        <f>'100m.'!E40</f>
        <v>0</v>
      </c>
      <c r="F35" s="147">
        <f>'100m.'!F40</f>
        <v>0</v>
      </c>
      <c r="G35" s="148">
        <f>'100m.'!A40</f>
        <v>33</v>
      </c>
      <c r="H35" s="147" t="s">
        <v>190</v>
      </c>
      <c r="I35" s="153"/>
      <c r="J35" s="147" t="str">
        <f>'YARIŞMA BİLGİLERİ'!$F$21</f>
        <v>Erkekler</v>
      </c>
      <c r="K35" s="150" t="str">
        <f t="shared" ref="K35:K41" si="1">CONCATENATE(K$1,"-",A$1)</f>
        <v>İzmir-Kulüpler Arası Atletizm Süper lig 1. Kademe Yarışmaları</v>
      </c>
      <c r="L35" s="153" t="str">
        <f>'100m.'!N$4</f>
        <v>3 Haziran 2014 19.10</v>
      </c>
      <c r="M35" s="151" t="s">
        <v>573</v>
      </c>
    </row>
    <row r="36" spans="1:13" s="143" customFormat="1" ht="26.25" customHeight="1" x14ac:dyDescent="0.2">
      <c r="A36" s="145">
        <v>34</v>
      </c>
      <c r="B36" s="155" t="s">
        <v>303</v>
      </c>
      <c r="C36" s="146">
        <f>'100m.'!C41</f>
        <v>0</v>
      </c>
      <c r="D36" s="154">
        <f>'100m.'!D41</f>
        <v>0</v>
      </c>
      <c r="E36" s="154">
        <f>'100m.'!E41</f>
        <v>0</v>
      </c>
      <c r="F36" s="147">
        <f>'100m.'!F41</f>
        <v>0</v>
      </c>
      <c r="G36" s="148">
        <f>'100m.'!A41</f>
        <v>34</v>
      </c>
      <c r="H36" s="147" t="s">
        <v>190</v>
      </c>
      <c r="I36" s="153"/>
      <c r="J36" s="147" t="str">
        <f>'YARIŞMA BİLGİLERİ'!$F$21</f>
        <v>Erkekler</v>
      </c>
      <c r="K36" s="150" t="str">
        <f t="shared" si="1"/>
        <v>İzmir-Kulüpler Arası Atletizm Süper lig 1. Kademe Yarışmaları</v>
      </c>
      <c r="L36" s="153" t="str">
        <f>'100m.'!N$4</f>
        <v>3 Haziran 2014 19.10</v>
      </c>
      <c r="M36" s="151" t="s">
        <v>573</v>
      </c>
    </row>
    <row r="37" spans="1:13" s="143" customFormat="1" ht="26.25" customHeight="1" x14ac:dyDescent="0.2">
      <c r="A37" s="145">
        <v>35</v>
      </c>
      <c r="B37" s="155" t="s">
        <v>303</v>
      </c>
      <c r="C37" s="146">
        <f>'100m.'!C42</f>
        <v>0</v>
      </c>
      <c r="D37" s="154">
        <f>'100m.'!D42</f>
        <v>0</v>
      </c>
      <c r="E37" s="154">
        <f>'100m.'!E42</f>
        <v>0</v>
      </c>
      <c r="F37" s="147">
        <f>'100m.'!F42</f>
        <v>0</v>
      </c>
      <c r="G37" s="148">
        <f>'100m.'!A42</f>
        <v>35</v>
      </c>
      <c r="H37" s="147" t="s">
        <v>190</v>
      </c>
      <c r="I37" s="153"/>
      <c r="J37" s="147" t="str">
        <f>'YARIŞMA BİLGİLERİ'!$F$21</f>
        <v>Erkekler</v>
      </c>
      <c r="K37" s="150" t="str">
        <f t="shared" si="1"/>
        <v>İzmir-Kulüpler Arası Atletizm Süper lig 1. Kademe Yarışmaları</v>
      </c>
      <c r="L37" s="153" t="str">
        <f>'100m.'!N$4</f>
        <v>3 Haziran 2014 19.10</v>
      </c>
      <c r="M37" s="151" t="s">
        <v>573</v>
      </c>
    </row>
    <row r="38" spans="1:13" s="143" customFormat="1" ht="26.25" customHeight="1" x14ac:dyDescent="0.2">
      <c r="A38" s="145">
        <v>36</v>
      </c>
      <c r="B38" s="155" t="s">
        <v>303</v>
      </c>
      <c r="C38" s="146">
        <f>'100m.'!C43</f>
        <v>0</v>
      </c>
      <c r="D38" s="154">
        <f>'100m.'!D43</f>
        <v>0</v>
      </c>
      <c r="E38" s="154">
        <f>'100m.'!E43</f>
        <v>0</v>
      </c>
      <c r="F38" s="147">
        <f>'100m.'!F43</f>
        <v>0</v>
      </c>
      <c r="G38" s="148">
        <f>'100m.'!A43</f>
        <v>36</v>
      </c>
      <c r="H38" s="147" t="s">
        <v>190</v>
      </c>
      <c r="I38" s="153"/>
      <c r="J38" s="147" t="str">
        <f>'YARIŞMA BİLGİLERİ'!$F$21</f>
        <v>Erkekler</v>
      </c>
      <c r="K38" s="150" t="str">
        <f t="shared" si="1"/>
        <v>İzmir-Kulüpler Arası Atletizm Süper lig 1. Kademe Yarışmaları</v>
      </c>
      <c r="L38" s="153" t="str">
        <f>'100m.'!N$4</f>
        <v>3 Haziran 2014 19.10</v>
      </c>
      <c r="M38" s="151" t="s">
        <v>573</v>
      </c>
    </row>
    <row r="39" spans="1:13" s="143" customFormat="1" ht="26.25" customHeight="1" x14ac:dyDescent="0.2">
      <c r="A39" s="145">
        <v>37</v>
      </c>
      <c r="B39" s="155" t="s">
        <v>303</v>
      </c>
      <c r="C39" s="146">
        <f>'100m.'!C44</f>
        <v>0</v>
      </c>
      <c r="D39" s="154">
        <f>'100m.'!D44</f>
        <v>0</v>
      </c>
      <c r="E39" s="154">
        <f>'100m.'!E44</f>
        <v>0</v>
      </c>
      <c r="F39" s="147">
        <f>'100m.'!F44</f>
        <v>0</v>
      </c>
      <c r="G39" s="148">
        <f>'100m.'!A44</f>
        <v>37</v>
      </c>
      <c r="H39" s="147" t="s">
        <v>190</v>
      </c>
      <c r="I39" s="153"/>
      <c r="J39" s="147" t="str">
        <f>'YARIŞMA BİLGİLERİ'!$F$21</f>
        <v>Erkekler</v>
      </c>
      <c r="K39" s="150" t="str">
        <f t="shared" si="1"/>
        <v>İzmir-Kulüpler Arası Atletizm Süper lig 1. Kademe Yarışmaları</v>
      </c>
      <c r="L39" s="153" t="str">
        <f>'100m.'!N$4</f>
        <v>3 Haziran 2014 19.10</v>
      </c>
      <c r="M39" s="151" t="s">
        <v>573</v>
      </c>
    </row>
    <row r="40" spans="1:13" s="143" customFormat="1" ht="26.25" customHeight="1" x14ac:dyDescent="0.2">
      <c r="A40" s="145">
        <v>38</v>
      </c>
      <c r="B40" s="155" t="s">
        <v>303</v>
      </c>
      <c r="C40" s="146">
        <f>'100m.'!C45</f>
        <v>0</v>
      </c>
      <c r="D40" s="154">
        <f>'100m.'!D45</f>
        <v>0</v>
      </c>
      <c r="E40" s="154">
        <f>'100m.'!E45</f>
        <v>0</v>
      </c>
      <c r="F40" s="147">
        <f>'100m.'!F45</f>
        <v>0</v>
      </c>
      <c r="G40" s="148">
        <f>'100m.'!A45</f>
        <v>38</v>
      </c>
      <c r="H40" s="147" t="s">
        <v>190</v>
      </c>
      <c r="I40" s="153"/>
      <c r="J40" s="147" t="str">
        <f>'YARIŞMA BİLGİLERİ'!$F$21</f>
        <v>Erkekler</v>
      </c>
      <c r="K40" s="150" t="str">
        <f t="shared" si="1"/>
        <v>İzmir-Kulüpler Arası Atletizm Süper lig 1. Kademe Yarışmaları</v>
      </c>
      <c r="L40" s="153" t="str">
        <f>'100m.'!N$4</f>
        <v>3 Haziran 2014 19.10</v>
      </c>
      <c r="M40" s="151" t="s">
        <v>573</v>
      </c>
    </row>
    <row r="41" spans="1:13" s="143" customFormat="1" ht="26.25" customHeight="1" x14ac:dyDescent="0.2">
      <c r="A41" s="145">
        <v>39</v>
      </c>
      <c r="B41" s="155" t="s">
        <v>303</v>
      </c>
      <c r="C41" s="146">
        <f>'100m.'!C46</f>
        <v>0</v>
      </c>
      <c r="D41" s="154">
        <f>'100m.'!D46</f>
        <v>0</v>
      </c>
      <c r="E41" s="154">
        <f>'100m.'!E46</f>
        <v>0</v>
      </c>
      <c r="F41" s="147">
        <f>'100m.'!F46</f>
        <v>0</v>
      </c>
      <c r="G41" s="148">
        <f>'100m.'!A46</f>
        <v>0</v>
      </c>
      <c r="H41" s="147" t="s">
        <v>190</v>
      </c>
      <c r="I41" s="153"/>
      <c r="J41" s="147" t="str">
        <f>'YARIŞMA BİLGİLERİ'!$F$21</f>
        <v>Erkekler</v>
      </c>
      <c r="K41" s="150" t="str">
        <f t="shared" si="1"/>
        <v>İzmir-Kulüpler Arası Atletizm Süper lig 1. Kademe Yarışmaları</v>
      </c>
      <c r="L41" s="153" t="str">
        <f>'100m.'!N$4</f>
        <v>3 Haziran 2014 19.10</v>
      </c>
      <c r="M41" s="151" t="s">
        <v>573</v>
      </c>
    </row>
    <row r="42" spans="1:13" s="143" customFormat="1" ht="26.25" customHeight="1" x14ac:dyDescent="0.2">
      <c r="A42" s="145">
        <v>83</v>
      </c>
      <c r="B42" s="155" t="s">
        <v>73</v>
      </c>
      <c r="C42" s="146">
        <f>Uzun!D8</f>
        <v>33700</v>
      </c>
      <c r="D42" s="150" t="str">
        <f>Uzun!E8</f>
        <v>ALPER KULAKSIZ</v>
      </c>
      <c r="E42" s="150" t="str">
        <f>Uzun!F8</f>
        <v>İSTANBUL-FENERBAHÇE</v>
      </c>
      <c r="F42" s="188">
        <f>Uzun!N8</f>
        <v>746</v>
      </c>
      <c r="G42" s="148">
        <f>Uzun!A8</f>
        <v>1</v>
      </c>
      <c r="H42" s="147" t="s">
        <v>73</v>
      </c>
      <c r="I42" s="153"/>
      <c r="J42" s="147" t="str">
        <f>'YARIŞMA BİLGİLERİ'!$F$21</f>
        <v>Erkekler</v>
      </c>
      <c r="K42" s="150" t="str">
        <f>CONCATENATE(K$1,"-",A$1)</f>
        <v>İzmir-Kulüpler Arası Atletizm Süper lig 1. Kademe Yarışmaları</v>
      </c>
      <c r="L42" s="151" t="str">
        <f>Uzun!M$4</f>
        <v>03.Haziran .2014 18.10</v>
      </c>
      <c r="M42" s="151" t="s">
        <v>573</v>
      </c>
    </row>
    <row r="43" spans="1:13" s="143" customFormat="1" ht="26.25" customHeight="1" x14ac:dyDescent="0.2">
      <c r="A43" s="145">
        <v>84</v>
      </c>
      <c r="B43" s="155" t="s">
        <v>73</v>
      </c>
      <c r="C43" s="146">
        <f>Uzun!D9</f>
        <v>32510</v>
      </c>
      <c r="D43" s="150" t="str">
        <f>Uzun!E9</f>
        <v>ŞEREF OSMANOĞLU</v>
      </c>
      <c r="E43" s="150" t="str">
        <f>Uzun!F9</f>
        <v>İSTANBUL-ENKA SPOR KULÜBÜ</v>
      </c>
      <c r="F43" s="188">
        <f>Uzun!N9</f>
        <v>699</v>
      </c>
      <c r="G43" s="148">
        <f>Uzun!A9</f>
        <v>2</v>
      </c>
      <c r="H43" s="147" t="s">
        <v>73</v>
      </c>
      <c r="I43" s="153"/>
      <c r="J43" s="147" t="str">
        <f>'YARIŞMA BİLGİLERİ'!$F$21</f>
        <v>Erkekler</v>
      </c>
      <c r="K43" s="150" t="str">
        <f t="shared" ref="K43:K58" si="2">CONCATENATE(K$1,"-",A$1)</f>
        <v>İzmir-Kulüpler Arası Atletizm Süper lig 1. Kademe Yarışmaları</v>
      </c>
      <c r="L43" s="151" t="str">
        <f>Uzun!M$4</f>
        <v>03.Haziran .2014 18.10</v>
      </c>
      <c r="M43" s="151" t="s">
        <v>573</v>
      </c>
    </row>
    <row r="44" spans="1:13" s="143" customFormat="1" ht="26.25" customHeight="1" x14ac:dyDescent="0.2">
      <c r="A44" s="145">
        <v>85</v>
      </c>
      <c r="B44" s="155" t="s">
        <v>73</v>
      </c>
      <c r="C44" s="146">
        <f>Uzun!D10</f>
        <v>34256</v>
      </c>
      <c r="D44" s="150" t="str">
        <f>Uzun!E10</f>
        <v xml:space="preserve">RAMAZAN CAN </v>
      </c>
      <c r="E44" s="150" t="str">
        <f>Uzun!F10</f>
        <v>KOCAELİ BÜYÜKŞEHİR BELEDİYE KAĞITSPOR KULÜBÜ</v>
      </c>
      <c r="F44" s="188">
        <f>Uzun!N10</f>
        <v>693</v>
      </c>
      <c r="G44" s="148">
        <f>Uzun!A10</f>
        <v>3</v>
      </c>
      <c r="H44" s="147" t="s">
        <v>73</v>
      </c>
      <c r="I44" s="153"/>
      <c r="J44" s="147" t="str">
        <f>'YARIŞMA BİLGİLERİ'!$F$21</f>
        <v>Erkekler</v>
      </c>
      <c r="K44" s="150" t="str">
        <f t="shared" si="2"/>
        <v>İzmir-Kulüpler Arası Atletizm Süper lig 1. Kademe Yarışmaları</v>
      </c>
      <c r="L44" s="151" t="str">
        <f>Uzun!M$4</f>
        <v>03.Haziran .2014 18.10</v>
      </c>
      <c r="M44" s="151" t="s">
        <v>573</v>
      </c>
    </row>
    <row r="45" spans="1:13" s="143" customFormat="1" ht="26.25" customHeight="1" x14ac:dyDescent="0.2">
      <c r="A45" s="145">
        <v>86</v>
      </c>
      <c r="B45" s="155" t="s">
        <v>73</v>
      </c>
      <c r="C45" s="146">
        <f>Uzun!D11</f>
        <v>35065</v>
      </c>
      <c r="D45" s="150" t="str">
        <f>Uzun!E11</f>
        <v>MUSTAFA ÖZDEMİR</v>
      </c>
      <c r="E45" s="150" t="str">
        <f>Uzun!F11</f>
        <v>KOCAELİ-DARICA BELEDİYE EĞİTİM SPOR KULÜBÜ</v>
      </c>
      <c r="F45" s="188">
        <f>Uzun!N11</f>
        <v>686</v>
      </c>
      <c r="G45" s="148">
        <f>Uzun!A11</f>
        <v>4</v>
      </c>
      <c r="H45" s="147" t="s">
        <v>73</v>
      </c>
      <c r="I45" s="153"/>
      <c r="J45" s="147" t="str">
        <f>'YARIŞMA BİLGİLERİ'!$F$21</f>
        <v>Erkekler</v>
      </c>
      <c r="K45" s="150" t="str">
        <f t="shared" si="2"/>
        <v>İzmir-Kulüpler Arası Atletizm Süper lig 1. Kademe Yarışmaları</v>
      </c>
      <c r="L45" s="151" t="str">
        <f>Uzun!M$4</f>
        <v>03.Haziran .2014 18.10</v>
      </c>
      <c r="M45" s="151" t="s">
        <v>573</v>
      </c>
    </row>
    <row r="46" spans="1:13" s="143" customFormat="1" ht="26.25" customHeight="1" x14ac:dyDescent="0.2">
      <c r="A46" s="145">
        <v>87</v>
      </c>
      <c r="B46" s="155" t="s">
        <v>73</v>
      </c>
      <c r="C46" s="146">
        <f>Uzun!D12</f>
        <v>33057</v>
      </c>
      <c r="D46" s="150" t="str">
        <f>Uzun!E12</f>
        <v>ALPER YÜKSEL</v>
      </c>
      <c r="E46" s="150" t="str">
        <f>Uzun!F12</f>
        <v>MERSİN-MESKİSPOR</v>
      </c>
      <c r="F46" s="188">
        <f>Uzun!N12</f>
        <v>684</v>
      </c>
      <c r="G46" s="148">
        <f>Uzun!A12</f>
        <v>5</v>
      </c>
      <c r="H46" s="147" t="s">
        <v>73</v>
      </c>
      <c r="I46" s="153"/>
      <c r="J46" s="147" t="str">
        <f>'YARIŞMA BİLGİLERİ'!$F$21</f>
        <v>Erkekler</v>
      </c>
      <c r="K46" s="150" t="str">
        <f t="shared" si="2"/>
        <v>İzmir-Kulüpler Arası Atletizm Süper lig 1. Kademe Yarışmaları</v>
      </c>
      <c r="L46" s="151" t="str">
        <f>Uzun!M$4</f>
        <v>03.Haziran .2014 18.10</v>
      </c>
      <c r="M46" s="151" t="s">
        <v>573</v>
      </c>
    </row>
    <row r="47" spans="1:13" s="143" customFormat="1" ht="26.25" customHeight="1" x14ac:dyDescent="0.2">
      <c r="A47" s="145">
        <v>88</v>
      </c>
      <c r="B47" s="155" t="s">
        <v>73</v>
      </c>
      <c r="C47" s="146">
        <f>Uzun!D13</f>
        <v>34710</v>
      </c>
      <c r="D47" s="150" t="str">
        <f>Uzun!E13</f>
        <v>OGULCAN DUZYURT</v>
      </c>
      <c r="E47" s="150" t="str">
        <f>Uzun!F13</f>
        <v>İSTANBUL-GALATASARAY</v>
      </c>
      <c r="F47" s="188">
        <f>Uzun!N13</f>
        <v>679</v>
      </c>
      <c r="G47" s="148">
        <f>Uzun!A13</f>
        <v>6</v>
      </c>
      <c r="H47" s="147" t="s">
        <v>73</v>
      </c>
      <c r="I47" s="153"/>
      <c r="J47" s="147" t="str">
        <f>'YARIŞMA BİLGİLERİ'!$F$21</f>
        <v>Erkekler</v>
      </c>
      <c r="K47" s="150" t="str">
        <f t="shared" si="2"/>
        <v>İzmir-Kulüpler Arası Atletizm Süper lig 1. Kademe Yarışmaları</v>
      </c>
      <c r="L47" s="151" t="str">
        <f>Uzun!M$4</f>
        <v>03.Haziran .2014 18.10</v>
      </c>
      <c r="M47" s="151" t="s">
        <v>573</v>
      </c>
    </row>
    <row r="48" spans="1:13" s="143" customFormat="1" ht="26.25" customHeight="1" x14ac:dyDescent="0.2">
      <c r="A48" s="145">
        <v>89</v>
      </c>
      <c r="B48" s="155" t="s">
        <v>73</v>
      </c>
      <c r="C48" s="146">
        <f>Uzun!D14</f>
        <v>32143</v>
      </c>
      <c r="D48" s="150" t="str">
        <f>Uzun!E14</f>
        <v>HASAN CENGİZ</v>
      </c>
      <c r="E48" s="150" t="str">
        <f>Uzun!F14</f>
        <v>İZMİR-İZMİR BÜYÜKŞEHİR BELEDİYE SPOR KLUBÜ</v>
      </c>
      <c r="F48" s="188">
        <f>Uzun!N14</f>
        <v>676</v>
      </c>
      <c r="G48" s="148">
        <f>Uzun!A14</f>
        <v>7</v>
      </c>
      <c r="H48" s="147" t="s">
        <v>73</v>
      </c>
      <c r="I48" s="153"/>
      <c r="J48" s="147" t="str">
        <f>'YARIŞMA BİLGİLERİ'!$F$21</f>
        <v>Erkekler</v>
      </c>
      <c r="K48" s="150" t="str">
        <f t="shared" si="2"/>
        <v>İzmir-Kulüpler Arası Atletizm Süper lig 1. Kademe Yarışmaları</v>
      </c>
      <c r="L48" s="151" t="str">
        <f>Uzun!M$4</f>
        <v>03.Haziran .2014 18.10</v>
      </c>
      <c r="M48" s="151" t="s">
        <v>573</v>
      </c>
    </row>
    <row r="49" spans="1:13" s="143" customFormat="1" ht="26.25" customHeight="1" x14ac:dyDescent="0.2">
      <c r="A49" s="145">
        <v>90</v>
      </c>
      <c r="B49" s="155" t="s">
        <v>73</v>
      </c>
      <c r="C49" s="146">
        <f>Uzun!D15</f>
        <v>35521</v>
      </c>
      <c r="D49" s="150" t="str">
        <f>Uzun!E15</f>
        <v>SÜLEYMAN AKAR</v>
      </c>
      <c r="E49" s="150" t="str">
        <f>Uzun!F15</f>
        <v>ANKARA-EGO SPOR</v>
      </c>
      <c r="F49" s="188">
        <f>Uzun!N15</f>
        <v>654</v>
      </c>
      <c r="G49" s="148">
        <f>Uzun!A15</f>
        <v>8</v>
      </c>
      <c r="H49" s="147" t="s">
        <v>73</v>
      </c>
      <c r="I49" s="153"/>
      <c r="J49" s="147" t="str">
        <f>'YARIŞMA BİLGİLERİ'!$F$21</f>
        <v>Erkekler</v>
      </c>
      <c r="K49" s="150" t="str">
        <f t="shared" si="2"/>
        <v>İzmir-Kulüpler Arası Atletizm Süper lig 1. Kademe Yarışmaları</v>
      </c>
      <c r="L49" s="151" t="str">
        <f>Uzun!M$4</f>
        <v>03.Haziran .2014 18.10</v>
      </c>
      <c r="M49" s="151" t="s">
        <v>573</v>
      </c>
    </row>
    <row r="50" spans="1:13" s="143" customFormat="1" ht="26.25" customHeight="1" x14ac:dyDescent="0.2">
      <c r="A50" s="145">
        <v>91</v>
      </c>
      <c r="B50" s="155" t="s">
        <v>73</v>
      </c>
      <c r="C50" s="146" t="str">
        <f>Uzun!D16</f>
        <v/>
      </c>
      <c r="D50" s="150" t="str">
        <f>Uzun!E16</f>
        <v/>
      </c>
      <c r="E50" s="150" t="str">
        <f>Uzun!F16</f>
        <v/>
      </c>
      <c r="F50" s="188" t="str">
        <f>Uzun!N16</f>
        <v/>
      </c>
      <c r="G50" s="148">
        <f>Uzun!A16</f>
        <v>0</v>
      </c>
      <c r="H50" s="147" t="s">
        <v>73</v>
      </c>
      <c r="I50" s="153"/>
      <c r="J50" s="147" t="str">
        <f>'YARIŞMA BİLGİLERİ'!$F$21</f>
        <v>Erkekler</v>
      </c>
      <c r="K50" s="150" t="str">
        <f t="shared" si="2"/>
        <v>İzmir-Kulüpler Arası Atletizm Süper lig 1. Kademe Yarışmaları</v>
      </c>
      <c r="L50" s="151" t="str">
        <f>Uzun!M$4</f>
        <v>03.Haziran .2014 18.10</v>
      </c>
      <c r="M50" s="151" t="s">
        <v>573</v>
      </c>
    </row>
    <row r="51" spans="1:13" s="143" customFormat="1" ht="26.25" customHeight="1" x14ac:dyDescent="0.2">
      <c r="A51" s="145">
        <v>92</v>
      </c>
      <c r="B51" s="155" t="s">
        <v>73</v>
      </c>
      <c r="C51" s="146" t="str">
        <f>Uzun!D17</f>
        <v/>
      </c>
      <c r="D51" s="150" t="str">
        <f>Uzun!E17</f>
        <v/>
      </c>
      <c r="E51" s="150" t="str">
        <f>Uzun!F17</f>
        <v/>
      </c>
      <c r="F51" s="188" t="str">
        <f>Uzun!N17</f>
        <v/>
      </c>
      <c r="G51" s="148">
        <f>Uzun!A17</f>
        <v>0</v>
      </c>
      <c r="H51" s="147" t="s">
        <v>73</v>
      </c>
      <c r="I51" s="153"/>
      <c r="J51" s="147" t="str">
        <f>'YARIŞMA BİLGİLERİ'!$F$21</f>
        <v>Erkekler</v>
      </c>
      <c r="K51" s="150" t="str">
        <f t="shared" si="2"/>
        <v>İzmir-Kulüpler Arası Atletizm Süper lig 1. Kademe Yarışmaları</v>
      </c>
      <c r="L51" s="151" t="str">
        <f>Uzun!M$4</f>
        <v>03.Haziran .2014 18.10</v>
      </c>
      <c r="M51" s="151" t="s">
        <v>573</v>
      </c>
    </row>
    <row r="52" spans="1:13" s="143" customFormat="1" ht="26.25" customHeight="1" x14ac:dyDescent="0.2">
      <c r="A52" s="145">
        <v>93</v>
      </c>
      <c r="B52" s="155" t="s">
        <v>73</v>
      </c>
      <c r="C52" s="146" t="str">
        <f>Uzun!D18</f>
        <v/>
      </c>
      <c r="D52" s="150" t="str">
        <f>Uzun!E18</f>
        <v/>
      </c>
      <c r="E52" s="150" t="str">
        <f>Uzun!F18</f>
        <v/>
      </c>
      <c r="F52" s="188" t="str">
        <f>Uzun!N18</f>
        <v/>
      </c>
      <c r="G52" s="148">
        <f>Uzun!A18</f>
        <v>0</v>
      </c>
      <c r="H52" s="147" t="s">
        <v>73</v>
      </c>
      <c r="I52" s="153"/>
      <c r="J52" s="147" t="str">
        <f>'YARIŞMA BİLGİLERİ'!$F$21</f>
        <v>Erkekler</v>
      </c>
      <c r="K52" s="150" t="str">
        <f t="shared" si="2"/>
        <v>İzmir-Kulüpler Arası Atletizm Süper lig 1. Kademe Yarışmaları</v>
      </c>
      <c r="L52" s="151" t="str">
        <f>Uzun!M$4</f>
        <v>03.Haziran .2014 18.10</v>
      </c>
      <c r="M52" s="151" t="s">
        <v>573</v>
      </c>
    </row>
    <row r="53" spans="1:13" s="143" customFormat="1" ht="26.25" customHeight="1" x14ac:dyDescent="0.2">
      <c r="A53" s="145">
        <v>94</v>
      </c>
      <c r="B53" s="155" t="s">
        <v>73</v>
      </c>
      <c r="C53" s="146" t="str">
        <f>Uzun!D19</f>
        <v/>
      </c>
      <c r="D53" s="150" t="str">
        <f>Uzun!E19</f>
        <v/>
      </c>
      <c r="E53" s="150" t="str">
        <f>Uzun!F19</f>
        <v/>
      </c>
      <c r="F53" s="188" t="str">
        <f>Uzun!N19</f>
        <v/>
      </c>
      <c r="G53" s="148">
        <f>Uzun!A19</f>
        <v>0</v>
      </c>
      <c r="H53" s="147" t="s">
        <v>73</v>
      </c>
      <c r="I53" s="153"/>
      <c r="J53" s="147" t="str">
        <f>'YARIŞMA BİLGİLERİ'!$F$21</f>
        <v>Erkekler</v>
      </c>
      <c r="K53" s="150" t="str">
        <f t="shared" si="2"/>
        <v>İzmir-Kulüpler Arası Atletizm Süper lig 1. Kademe Yarışmaları</v>
      </c>
      <c r="L53" s="151" t="str">
        <f>Uzun!M$4</f>
        <v>03.Haziran .2014 18.10</v>
      </c>
      <c r="M53" s="151" t="s">
        <v>573</v>
      </c>
    </row>
    <row r="54" spans="1:13" s="143" customFormat="1" ht="26.25" customHeight="1" x14ac:dyDescent="0.2">
      <c r="A54" s="145">
        <v>95</v>
      </c>
      <c r="B54" s="155" t="s">
        <v>73</v>
      </c>
      <c r="C54" s="146" t="str">
        <f>Uzun!D20</f>
        <v/>
      </c>
      <c r="D54" s="150" t="str">
        <f>Uzun!E20</f>
        <v/>
      </c>
      <c r="E54" s="150" t="str">
        <f>Uzun!F20</f>
        <v/>
      </c>
      <c r="F54" s="188" t="str">
        <f>Uzun!N20</f>
        <v/>
      </c>
      <c r="G54" s="148">
        <f>Uzun!A20</f>
        <v>0</v>
      </c>
      <c r="H54" s="147" t="s">
        <v>73</v>
      </c>
      <c r="I54" s="153"/>
      <c r="J54" s="147" t="str">
        <f>'YARIŞMA BİLGİLERİ'!$F$21</f>
        <v>Erkekler</v>
      </c>
      <c r="K54" s="150" t="str">
        <f t="shared" si="2"/>
        <v>İzmir-Kulüpler Arası Atletizm Süper lig 1. Kademe Yarışmaları</v>
      </c>
      <c r="L54" s="151" t="str">
        <f>Uzun!M$4</f>
        <v>03.Haziran .2014 18.10</v>
      </c>
      <c r="M54" s="151" t="s">
        <v>573</v>
      </c>
    </row>
    <row r="55" spans="1:13" s="143" customFormat="1" ht="26.25" customHeight="1" x14ac:dyDescent="0.2">
      <c r="A55" s="145">
        <v>96</v>
      </c>
      <c r="B55" s="155" t="s">
        <v>73</v>
      </c>
      <c r="C55" s="146" t="str">
        <f>Uzun!D21</f>
        <v/>
      </c>
      <c r="D55" s="150" t="str">
        <f>Uzun!E21</f>
        <v/>
      </c>
      <c r="E55" s="150" t="str">
        <f>Uzun!F21</f>
        <v/>
      </c>
      <c r="F55" s="188" t="str">
        <f>Uzun!N21</f>
        <v/>
      </c>
      <c r="G55" s="148">
        <f>Uzun!A21</f>
        <v>0</v>
      </c>
      <c r="H55" s="147" t="s">
        <v>73</v>
      </c>
      <c r="I55" s="153"/>
      <c r="J55" s="147" t="str">
        <f>'YARIŞMA BİLGİLERİ'!$F$21</f>
        <v>Erkekler</v>
      </c>
      <c r="K55" s="150" t="str">
        <f t="shared" si="2"/>
        <v>İzmir-Kulüpler Arası Atletizm Süper lig 1. Kademe Yarışmaları</v>
      </c>
      <c r="L55" s="151" t="str">
        <f>Uzun!M$4</f>
        <v>03.Haziran .2014 18.10</v>
      </c>
      <c r="M55" s="151" t="s">
        <v>573</v>
      </c>
    </row>
    <row r="56" spans="1:13" s="143" customFormat="1" ht="26.25" customHeight="1" x14ac:dyDescent="0.2">
      <c r="A56" s="145">
        <v>97</v>
      </c>
      <c r="B56" s="155" t="s">
        <v>73</v>
      </c>
      <c r="C56" s="146" t="str">
        <f>Uzun!D22</f>
        <v/>
      </c>
      <c r="D56" s="150" t="str">
        <f>Uzun!E22</f>
        <v/>
      </c>
      <c r="E56" s="150" t="str">
        <f>Uzun!F22</f>
        <v/>
      </c>
      <c r="F56" s="188" t="str">
        <f>Uzun!N22</f>
        <v/>
      </c>
      <c r="G56" s="148">
        <f>Uzun!A22</f>
        <v>0</v>
      </c>
      <c r="H56" s="147" t="s">
        <v>73</v>
      </c>
      <c r="I56" s="153"/>
      <c r="J56" s="147" t="str">
        <f>'YARIŞMA BİLGİLERİ'!$F$21</f>
        <v>Erkekler</v>
      </c>
      <c r="K56" s="150" t="str">
        <f t="shared" si="2"/>
        <v>İzmir-Kulüpler Arası Atletizm Süper lig 1. Kademe Yarışmaları</v>
      </c>
      <c r="L56" s="151" t="str">
        <f>Uzun!M$4</f>
        <v>03.Haziran .2014 18.10</v>
      </c>
      <c r="M56" s="151" t="s">
        <v>573</v>
      </c>
    </row>
    <row r="57" spans="1:13" s="143" customFormat="1" ht="26.25" customHeight="1" x14ac:dyDescent="0.2">
      <c r="A57" s="145">
        <v>98</v>
      </c>
      <c r="B57" s="155" t="s">
        <v>73</v>
      </c>
      <c r="C57" s="146" t="str">
        <f>Uzun!D23</f>
        <v/>
      </c>
      <c r="D57" s="150" t="str">
        <f>Uzun!E23</f>
        <v/>
      </c>
      <c r="E57" s="150" t="str">
        <f>Uzun!F23</f>
        <v/>
      </c>
      <c r="F57" s="188" t="str">
        <f>Uzun!N23</f>
        <v/>
      </c>
      <c r="G57" s="148">
        <f>Uzun!A23</f>
        <v>0</v>
      </c>
      <c r="H57" s="147" t="s">
        <v>73</v>
      </c>
      <c r="I57" s="153"/>
      <c r="J57" s="147" t="str">
        <f>'YARIŞMA BİLGİLERİ'!$F$21</f>
        <v>Erkekler</v>
      </c>
      <c r="K57" s="150" t="str">
        <f t="shared" si="2"/>
        <v>İzmir-Kulüpler Arası Atletizm Süper lig 1. Kademe Yarışmaları</v>
      </c>
      <c r="L57" s="151" t="str">
        <f>Uzun!M$4</f>
        <v>03.Haziran .2014 18.10</v>
      </c>
      <c r="M57" s="151" t="s">
        <v>573</v>
      </c>
    </row>
    <row r="58" spans="1:13" s="143" customFormat="1" ht="26.25" customHeight="1" x14ac:dyDescent="0.2">
      <c r="A58" s="145">
        <v>99</v>
      </c>
      <c r="B58" s="155" t="s">
        <v>73</v>
      </c>
      <c r="C58" s="146" t="str">
        <f>Uzun!D24</f>
        <v/>
      </c>
      <c r="D58" s="150" t="str">
        <f>Uzun!E24</f>
        <v/>
      </c>
      <c r="E58" s="150" t="str">
        <f>Uzun!F24</f>
        <v/>
      </c>
      <c r="F58" s="188" t="str">
        <f>Uzun!N24</f>
        <v/>
      </c>
      <c r="G58" s="148">
        <f>Uzun!A24</f>
        <v>0</v>
      </c>
      <c r="H58" s="147" t="s">
        <v>73</v>
      </c>
      <c r="I58" s="153"/>
      <c r="J58" s="147" t="str">
        <f>'YARIŞMA BİLGİLERİ'!$F$21</f>
        <v>Erkekler</v>
      </c>
      <c r="K58" s="150" t="str">
        <f t="shared" si="2"/>
        <v>İzmir-Kulüpler Arası Atletizm Süper lig 1. Kademe Yarışmaları</v>
      </c>
      <c r="L58" s="151" t="str">
        <f>Uzun!M$4</f>
        <v>03.Haziran .2014 18.10</v>
      </c>
      <c r="M58" s="151" t="s">
        <v>573</v>
      </c>
    </row>
    <row r="59" spans="1:13" s="143" customFormat="1" ht="26.25" customHeight="1" x14ac:dyDescent="0.2">
      <c r="A59" s="145">
        <v>100</v>
      </c>
      <c r="B59" s="155" t="s">
        <v>73</v>
      </c>
      <c r="C59" s="146" t="str">
        <f>Uzun!D25</f>
        <v/>
      </c>
      <c r="D59" s="150" t="str">
        <f>Uzun!E25</f>
        <v/>
      </c>
      <c r="E59" s="150" t="str">
        <f>Uzun!F25</f>
        <v/>
      </c>
      <c r="F59" s="188" t="str">
        <f>Uzun!N25</f>
        <v/>
      </c>
      <c r="G59" s="148">
        <f>Uzun!A25</f>
        <v>0</v>
      </c>
      <c r="H59" s="147" t="s">
        <v>73</v>
      </c>
      <c r="I59" s="153"/>
      <c r="J59" s="147" t="str">
        <f>'YARIŞMA BİLGİLERİ'!$F$21</f>
        <v>Erkekler</v>
      </c>
      <c r="K59" s="150" t="str">
        <f t="shared" ref="K59:K67" si="3">CONCATENATE(K$1,"-",A$1)</f>
        <v>İzmir-Kulüpler Arası Atletizm Süper lig 1. Kademe Yarışmaları</v>
      </c>
      <c r="L59" s="151" t="str">
        <f>Uzun!M$4</f>
        <v>03.Haziran .2014 18.10</v>
      </c>
      <c r="M59" s="151" t="s">
        <v>573</v>
      </c>
    </row>
    <row r="60" spans="1:13" s="143" customFormat="1" ht="26.25" customHeight="1" x14ac:dyDescent="0.2">
      <c r="A60" s="145">
        <v>101</v>
      </c>
      <c r="B60" s="155" t="s">
        <v>73</v>
      </c>
      <c r="C60" s="146" t="str">
        <f>Uzun!D26</f>
        <v/>
      </c>
      <c r="D60" s="150" t="str">
        <f>Uzun!E26</f>
        <v/>
      </c>
      <c r="E60" s="150" t="str">
        <f>Uzun!F26</f>
        <v/>
      </c>
      <c r="F60" s="188" t="str">
        <f>Uzun!N26</f>
        <v/>
      </c>
      <c r="G60" s="148">
        <f>Uzun!A26</f>
        <v>0</v>
      </c>
      <c r="H60" s="147" t="s">
        <v>73</v>
      </c>
      <c r="I60" s="153"/>
      <c r="J60" s="147" t="str">
        <f>'YARIŞMA BİLGİLERİ'!$F$21</f>
        <v>Erkekler</v>
      </c>
      <c r="K60" s="150" t="str">
        <f t="shared" si="3"/>
        <v>İzmir-Kulüpler Arası Atletizm Süper lig 1. Kademe Yarışmaları</v>
      </c>
      <c r="L60" s="151" t="str">
        <f>Uzun!M$4</f>
        <v>03.Haziran .2014 18.10</v>
      </c>
      <c r="M60" s="151" t="s">
        <v>573</v>
      </c>
    </row>
    <row r="61" spans="1:13" s="143" customFormat="1" ht="26.25" customHeight="1" x14ac:dyDescent="0.2">
      <c r="A61" s="145">
        <v>102</v>
      </c>
      <c r="B61" s="155" t="s">
        <v>73</v>
      </c>
      <c r="C61" s="146" t="str">
        <f>Uzun!D27</f>
        <v/>
      </c>
      <c r="D61" s="150" t="str">
        <f>Uzun!E27</f>
        <v/>
      </c>
      <c r="E61" s="150" t="str">
        <f>Uzun!F27</f>
        <v/>
      </c>
      <c r="F61" s="188" t="str">
        <f>Uzun!N27</f>
        <v/>
      </c>
      <c r="G61" s="148">
        <f>Uzun!A27</f>
        <v>0</v>
      </c>
      <c r="H61" s="147" t="s">
        <v>73</v>
      </c>
      <c r="I61" s="153"/>
      <c r="J61" s="147" t="str">
        <f>'YARIŞMA BİLGİLERİ'!$F$21</f>
        <v>Erkekler</v>
      </c>
      <c r="K61" s="150" t="str">
        <f t="shared" si="3"/>
        <v>İzmir-Kulüpler Arası Atletizm Süper lig 1. Kademe Yarışmaları</v>
      </c>
      <c r="L61" s="151" t="str">
        <f>Uzun!M$4</f>
        <v>03.Haziran .2014 18.10</v>
      </c>
      <c r="M61" s="151" t="s">
        <v>573</v>
      </c>
    </row>
    <row r="62" spans="1:13" s="143" customFormat="1" ht="26.25" customHeight="1" x14ac:dyDescent="0.2">
      <c r="A62" s="145">
        <v>103</v>
      </c>
      <c r="B62" s="155" t="s">
        <v>73</v>
      </c>
      <c r="C62" s="146" t="str">
        <f>Uzun!D28</f>
        <v/>
      </c>
      <c r="D62" s="150" t="str">
        <f>Uzun!E28</f>
        <v/>
      </c>
      <c r="E62" s="150" t="str">
        <f>Uzun!F28</f>
        <v/>
      </c>
      <c r="F62" s="188" t="str">
        <f>Uzun!N28</f>
        <v/>
      </c>
      <c r="G62" s="148">
        <f>Uzun!A28</f>
        <v>0</v>
      </c>
      <c r="H62" s="147" t="s">
        <v>73</v>
      </c>
      <c r="I62" s="153"/>
      <c r="J62" s="147" t="str">
        <f>'YARIŞMA BİLGİLERİ'!$F$21</f>
        <v>Erkekler</v>
      </c>
      <c r="K62" s="150" t="str">
        <f t="shared" si="3"/>
        <v>İzmir-Kulüpler Arası Atletizm Süper lig 1. Kademe Yarışmaları</v>
      </c>
      <c r="L62" s="151" t="str">
        <f>Uzun!M$4</f>
        <v>03.Haziran .2014 18.10</v>
      </c>
      <c r="M62" s="151" t="s">
        <v>573</v>
      </c>
    </row>
    <row r="63" spans="1:13" s="143" customFormat="1" ht="26.25" customHeight="1" x14ac:dyDescent="0.2">
      <c r="A63" s="145">
        <v>104</v>
      </c>
      <c r="B63" s="155" t="s">
        <v>73</v>
      </c>
      <c r="C63" s="146" t="str">
        <f>Uzun!D29</f>
        <v/>
      </c>
      <c r="D63" s="150" t="str">
        <f>Uzun!E29</f>
        <v/>
      </c>
      <c r="E63" s="150" t="str">
        <f>Uzun!F29</f>
        <v/>
      </c>
      <c r="F63" s="188" t="str">
        <f>Uzun!N29</f>
        <v/>
      </c>
      <c r="G63" s="148">
        <f>Uzun!A29</f>
        <v>0</v>
      </c>
      <c r="H63" s="147" t="s">
        <v>73</v>
      </c>
      <c r="I63" s="153"/>
      <c r="J63" s="147" t="str">
        <f>'YARIŞMA BİLGİLERİ'!$F$21</f>
        <v>Erkekler</v>
      </c>
      <c r="K63" s="150" t="str">
        <f t="shared" si="3"/>
        <v>İzmir-Kulüpler Arası Atletizm Süper lig 1. Kademe Yarışmaları</v>
      </c>
      <c r="L63" s="151" t="str">
        <f>Uzun!M$4</f>
        <v>03.Haziran .2014 18.10</v>
      </c>
      <c r="M63" s="151" t="s">
        <v>573</v>
      </c>
    </row>
    <row r="64" spans="1:13" s="143" customFormat="1" ht="26.25" customHeight="1" x14ac:dyDescent="0.2">
      <c r="A64" s="145">
        <v>105</v>
      </c>
      <c r="B64" s="155" t="s">
        <v>73</v>
      </c>
      <c r="C64" s="146" t="str">
        <f>Uzun!D30</f>
        <v/>
      </c>
      <c r="D64" s="150" t="str">
        <f>Uzun!E30</f>
        <v/>
      </c>
      <c r="E64" s="150" t="str">
        <f>Uzun!F30</f>
        <v/>
      </c>
      <c r="F64" s="188" t="str">
        <f>Uzun!N30</f>
        <v/>
      </c>
      <c r="G64" s="148">
        <f>Uzun!A30</f>
        <v>0</v>
      </c>
      <c r="H64" s="147" t="s">
        <v>73</v>
      </c>
      <c r="I64" s="153"/>
      <c r="J64" s="147" t="str">
        <f>'YARIŞMA BİLGİLERİ'!$F$21</f>
        <v>Erkekler</v>
      </c>
      <c r="K64" s="150" t="str">
        <f t="shared" si="3"/>
        <v>İzmir-Kulüpler Arası Atletizm Süper lig 1. Kademe Yarışmaları</v>
      </c>
      <c r="L64" s="151" t="str">
        <f>Uzun!M$4</f>
        <v>03.Haziran .2014 18.10</v>
      </c>
      <c r="M64" s="151" t="s">
        <v>573</v>
      </c>
    </row>
    <row r="65" spans="1:13" s="143" customFormat="1" ht="26.25" customHeight="1" x14ac:dyDescent="0.2">
      <c r="A65" s="145">
        <v>106</v>
      </c>
      <c r="B65" s="155" t="s">
        <v>73</v>
      </c>
      <c r="C65" s="146" t="str">
        <f>Uzun!D31</f>
        <v/>
      </c>
      <c r="D65" s="150" t="str">
        <f>Uzun!E31</f>
        <v/>
      </c>
      <c r="E65" s="150" t="str">
        <f>Uzun!F31</f>
        <v/>
      </c>
      <c r="F65" s="188" t="str">
        <f>Uzun!N31</f>
        <v/>
      </c>
      <c r="G65" s="148">
        <f>Uzun!A31</f>
        <v>0</v>
      </c>
      <c r="H65" s="147" t="s">
        <v>73</v>
      </c>
      <c r="I65" s="153"/>
      <c r="J65" s="147" t="str">
        <f>'YARIŞMA BİLGİLERİ'!$F$21</f>
        <v>Erkekler</v>
      </c>
      <c r="K65" s="150" t="str">
        <f t="shared" si="3"/>
        <v>İzmir-Kulüpler Arası Atletizm Süper lig 1. Kademe Yarışmaları</v>
      </c>
      <c r="L65" s="151" t="str">
        <f>Uzun!M$4</f>
        <v>03.Haziran .2014 18.10</v>
      </c>
      <c r="M65" s="151" t="s">
        <v>573</v>
      </c>
    </row>
    <row r="66" spans="1:13" s="143" customFormat="1" ht="26.25" customHeight="1" x14ac:dyDescent="0.2">
      <c r="A66" s="145">
        <v>107</v>
      </c>
      <c r="B66" s="155" t="s">
        <v>73</v>
      </c>
      <c r="C66" s="146" t="str">
        <f>Uzun!D32</f>
        <v/>
      </c>
      <c r="D66" s="150" t="str">
        <f>Uzun!E32</f>
        <v/>
      </c>
      <c r="E66" s="150" t="str">
        <f>Uzun!F32</f>
        <v/>
      </c>
      <c r="F66" s="188" t="str">
        <f>Uzun!N32</f>
        <v/>
      </c>
      <c r="G66" s="148">
        <f>Uzun!A32</f>
        <v>0</v>
      </c>
      <c r="H66" s="147" t="s">
        <v>73</v>
      </c>
      <c r="I66" s="153"/>
      <c r="J66" s="147" t="str">
        <f>'YARIŞMA BİLGİLERİ'!$F$21</f>
        <v>Erkekler</v>
      </c>
      <c r="K66" s="150" t="str">
        <f t="shared" si="3"/>
        <v>İzmir-Kulüpler Arası Atletizm Süper lig 1. Kademe Yarışmaları</v>
      </c>
      <c r="L66" s="151" t="str">
        <f>Uzun!M$4</f>
        <v>03.Haziran .2014 18.10</v>
      </c>
      <c r="M66" s="151" t="s">
        <v>573</v>
      </c>
    </row>
    <row r="67" spans="1:13" s="143" customFormat="1" ht="26.25" customHeight="1" x14ac:dyDescent="0.2">
      <c r="A67" s="145">
        <v>108</v>
      </c>
      <c r="B67" s="155" t="s">
        <v>73</v>
      </c>
      <c r="C67" s="146" t="str">
        <f>Uzun!D33</f>
        <v/>
      </c>
      <c r="D67" s="150" t="str">
        <f>Uzun!E33</f>
        <v/>
      </c>
      <c r="E67" s="150" t="str">
        <f>Uzun!F33</f>
        <v/>
      </c>
      <c r="F67" s="188" t="str">
        <f>Uzun!N33</f>
        <v/>
      </c>
      <c r="G67" s="148">
        <f>Uzun!A33</f>
        <v>0</v>
      </c>
      <c r="H67" s="147" t="s">
        <v>73</v>
      </c>
      <c r="I67" s="153"/>
      <c r="J67" s="147" t="str">
        <f>'YARIŞMA BİLGİLERİ'!$F$21</f>
        <v>Erkekler</v>
      </c>
      <c r="K67" s="150" t="str">
        <f t="shared" si="3"/>
        <v>İzmir-Kulüpler Arası Atletizm Süper lig 1. Kademe Yarışmaları</v>
      </c>
      <c r="L67" s="151" t="str">
        <f>Uzun!M$4</f>
        <v>03.Haziran .2014 18.10</v>
      </c>
      <c r="M67" s="151" t="s">
        <v>573</v>
      </c>
    </row>
    <row r="68" spans="1:13" s="143" customFormat="1" ht="26.25" customHeight="1" x14ac:dyDescent="0.2">
      <c r="A68" s="145">
        <v>109</v>
      </c>
      <c r="B68" s="155" t="s">
        <v>73</v>
      </c>
      <c r="C68" s="146" t="str">
        <f>Uzun!D34</f>
        <v/>
      </c>
      <c r="D68" s="150" t="str">
        <f>Uzun!E34</f>
        <v/>
      </c>
      <c r="E68" s="150" t="str">
        <f>Uzun!F34</f>
        <v/>
      </c>
      <c r="F68" s="188" t="str">
        <f>Uzun!N34</f>
        <v/>
      </c>
      <c r="G68" s="148">
        <f>Uzun!A34</f>
        <v>0</v>
      </c>
      <c r="H68" s="147" t="s">
        <v>73</v>
      </c>
      <c r="I68" s="153"/>
      <c r="J68" s="147" t="str">
        <f>'YARIŞMA BİLGİLERİ'!$F$21</f>
        <v>Erkekler</v>
      </c>
      <c r="K68" s="150" t="str">
        <f t="shared" ref="K68:K76" si="4">CONCATENATE(K$1,"-",A$1)</f>
        <v>İzmir-Kulüpler Arası Atletizm Süper lig 1. Kademe Yarışmaları</v>
      </c>
      <c r="L68" s="151" t="str">
        <f>Uzun!M$4</f>
        <v>03.Haziran .2014 18.10</v>
      </c>
      <c r="M68" s="151" t="s">
        <v>573</v>
      </c>
    </row>
    <row r="69" spans="1:13" s="143" customFormat="1" ht="26.25" customHeight="1" x14ac:dyDescent="0.2">
      <c r="A69" s="145">
        <v>110</v>
      </c>
      <c r="B69" s="155" t="s">
        <v>73</v>
      </c>
      <c r="C69" s="146" t="str">
        <f>Uzun!D35</f>
        <v/>
      </c>
      <c r="D69" s="150" t="str">
        <f>Uzun!E35</f>
        <v/>
      </c>
      <c r="E69" s="150" t="str">
        <f>Uzun!F35</f>
        <v/>
      </c>
      <c r="F69" s="188" t="str">
        <f>Uzun!N35</f>
        <v/>
      </c>
      <c r="G69" s="148">
        <f>Uzun!A35</f>
        <v>0</v>
      </c>
      <c r="H69" s="147" t="s">
        <v>73</v>
      </c>
      <c r="I69" s="153"/>
      <c r="J69" s="147" t="str">
        <f>'YARIŞMA BİLGİLERİ'!$F$21</f>
        <v>Erkekler</v>
      </c>
      <c r="K69" s="150" t="str">
        <f t="shared" si="4"/>
        <v>İzmir-Kulüpler Arası Atletizm Süper lig 1. Kademe Yarışmaları</v>
      </c>
      <c r="L69" s="151" t="str">
        <f>Uzun!M$4</f>
        <v>03.Haziran .2014 18.10</v>
      </c>
      <c r="M69" s="151" t="s">
        <v>573</v>
      </c>
    </row>
    <row r="70" spans="1:13" s="143" customFormat="1" ht="26.25" customHeight="1" x14ac:dyDescent="0.2">
      <c r="A70" s="145">
        <v>111</v>
      </c>
      <c r="B70" s="155" t="s">
        <v>73</v>
      </c>
      <c r="C70" s="146" t="str">
        <f>Uzun!D36</f>
        <v/>
      </c>
      <c r="D70" s="150" t="str">
        <f>Uzun!E36</f>
        <v/>
      </c>
      <c r="E70" s="150" t="str">
        <f>Uzun!F36</f>
        <v/>
      </c>
      <c r="F70" s="188" t="str">
        <f>Uzun!N36</f>
        <v/>
      </c>
      <c r="G70" s="148">
        <f>Uzun!A36</f>
        <v>0</v>
      </c>
      <c r="H70" s="147" t="s">
        <v>73</v>
      </c>
      <c r="I70" s="153"/>
      <c r="J70" s="147" t="str">
        <f>'YARIŞMA BİLGİLERİ'!$F$21</f>
        <v>Erkekler</v>
      </c>
      <c r="K70" s="150" t="str">
        <f t="shared" si="4"/>
        <v>İzmir-Kulüpler Arası Atletizm Süper lig 1. Kademe Yarışmaları</v>
      </c>
      <c r="L70" s="151" t="str">
        <f>Uzun!M$4</f>
        <v>03.Haziran .2014 18.10</v>
      </c>
      <c r="M70" s="151" t="s">
        <v>573</v>
      </c>
    </row>
    <row r="71" spans="1:13" s="143" customFormat="1" ht="26.25" customHeight="1" x14ac:dyDescent="0.2">
      <c r="A71" s="145">
        <v>112</v>
      </c>
      <c r="B71" s="155" t="s">
        <v>73</v>
      </c>
      <c r="C71" s="146" t="str">
        <f>Uzun!D37</f>
        <v/>
      </c>
      <c r="D71" s="150" t="str">
        <f>Uzun!E37</f>
        <v/>
      </c>
      <c r="E71" s="150" t="str">
        <f>Uzun!F37</f>
        <v/>
      </c>
      <c r="F71" s="188" t="str">
        <f>Uzun!N37</f>
        <v/>
      </c>
      <c r="G71" s="148">
        <f>Uzun!A37</f>
        <v>0</v>
      </c>
      <c r="H71" s="147" t="s">
        <v>73</v>
      </c>
      <c r="I71" s="153"/>
      <c r="J71" s="147" t="str">
        <f>'YARIŞMA BİLGİLERİ'!$F$21</f>
        <v>Erkekler</v>
      </c>
      <c r="K71" s="150" t="str">
        <f t="shared" si="4"/>
        <v>İzmir-Kulüpler Arası Atletizm Süper lig 1. Kademe Yarışmaları</v>
      </c>
      <c r="L71" s="151" t="str">
        <f>Uzun!M$4</f>
        <v>03.Haziran .2014 18.10</v>
      </c>
      <c r="M71" s="151" t="s">
        <v>573</v>
      </c>
    </row>
    <row r="72" spans="1:13" s="143" customFormat="1" ht="26.25" customHeight="1" x14ac:dyDescent="0.2">
      <c r="A72" s="145">
        <v>113</v>
      </c>
      <c r="B72" s="155" t="s">
        <v>73</v>
      </c>
      <c r="C72" s="146" t="str">
        <f>Uzun!D38</f>
        <v/>
      </c>
      <c r="D72" s="150" t="str">
        <f>Uzun!E38</f>
        <v/>
      </c>
      <c r="E72" s="150" t="str">
        <f>Uzun!F38</f>
        <v/>
      </c>
      <c r="F72" s="188" t="str">
        <f>Uzun!N38</f>
        <v/>
      </c>
      <c r="G72" s="148">
        <f>Uzun!A38</f>
        <v>0</v>
      </c>
      <c r="H72" s="147" t="s">
        <v>73</v>
      </c>
      <c r="I72" s="153"/>
      <c r="J72" s="147" t="str">
        <f>'YARIŞMA BİLGİLERİ'!$F$21</f>
        <v>Erkekler</v>
      </c>
      <c r="K72" s="150" t="str">
        <f t="shared" si="4"/>
        <v>İzmir-Kulüpler Arası Atletizm Süper lig 1. Kademe Yarışmaları</v>
      </c>
      <c r="L72" s="151" t="str">
        <f>Uzun!M$4</f>
        <v>03.Haziran .2014 18.10</v>
      </c>
      <c r="M72" s="151" t="s">
        <v>573</v>
      </c>
    </row>
    <row r="73" spans="1:13" s="143" customFormat="1" ht="26.25" customHeight="1" x14ac:dyDescent="0.2">
      <c r="A73" s="145">
        <v>114</v>
      </c>
      <c r="B73" s="155" t="s">
        <v>73</v>
      </c>
      <c r="C73" s="146" t="str">
        <f>Uzun!D39</f>
        <v/>
      </c>
      <c r="D73" s="150" t="str">
        <f>Uzun!E39</f>
        <v/>
      </c>
      <c r="E73" s="150" t="str">
        <f>Uzun!F39</f>
        <v/>
      </c>
      <c r="F73" s="188" t="str">
        <f>Uzun!N39</f>
        <v/>
      </c>
      <c r="G73" s="148">
        <f>Uzun!A39</f>
        <v>0</v>
      </c>
      <c r="H73" s="147" t="s">
        <v>73</v>
      </c>
      <c r="I73" s="153"/>
      <c r="J73" s="147" t="str">
        <f>'YARIŞMA BİLGİLERİ'!$F$21</f>
        <v>Erkekler</v>
      </c>
      <c r="K73" s="150" t="str">
        <f t="shared" si="4"/>
        <v>İzmir-Kulüpler Arası Atletizm Süper lig 1. Kademe Yarışmaları</v>
      </c>
      <c r="L73" s="151" t="str">
        <f>Uzun!M$4</f>
        <v>03.Haziran .2014 18.10</v>
      </c>
      <c r="M73" s="151" t="s">
        <v>573</v>
      </c>
    </row>
    <row r="74" spans="1:13" s="143" customFormat="1" ht="26.25" customHeight="1" x14ac:dyDescent="0.2">
      <c r="A74" s="145">
        <v>115</v>
      </c>
      <c r="B74" s="155" t="s">
        <v>73</v>
      </c>
      <c r="C74" s="146" t="str">
        <f>Uzun!D40</f>
        <v/>
      </c>
      <c r="D74" s="150" t="str">
        <f>Uzun!E40</f>
        <v/>
      </c>
      <c r="E74" s="150" t="str">
        <f>Uzun!F40</f>
        <v/>
      </c>
      <c r="F74" s="188" t="str">
        <f>Uzun!N40</f>
        <v/>
      </c>
      <c r="G74" s="148">
        <f>Uzun!A40</f>
        <v>0</v>
      </c>
      <c r="H74" s="147" t="s">
        <v>73</v>
      </c>
      <c r="I74" s="153"/>
      <c r="J74" s="147" t="str">
        <f>'YARIŞMA BİLGİLERİ'!$F$21</f>
        <v>Erkekler</v>
      </c>
      <c r="K74" s="150" t="str">
        <f t="shared" si="4"/>
        <v>İzmir-Kulüpler Arası Atletizm Süper lig 1. Kademe Yarışmaları</v>
      </c>
      <c r="L74" s="151" t="str">
        <f>Uzun!M$4</f>
        <v>03.Haziran .2014 18.10</v>
      </c>
      <c r="M74" s="151" t="s">
        <v>573</v>
      </c>
    </row>
    <row r="75" spans="1:13" s="143" customFormat="1" ht="26.25" customHeight="1" x14ac:dyDescent="0.2">
      <c r="A75" s="145">
        <v>116</v>
      </c>
      <c r="B75" s="155" t="s">
        <v>73</v>
      </c>
      <c r="C75" s="146" t="str">
        <f>Uzun!D41</f>
        <v/>
      </c>
      <c r="D75" s="150" t="str">
        <f>Uzun!E41</f>
        <v/>
      </c>
      <c r="E75" s="150" t="str">
        <f>Uzun!F41</f>
        <v/>
      </c>
      <c r="F75" s="188" t="str">
        <f>Uzun!N41</f>
        <v/>
      </c>
      <c r="G75" s="148">
        <f>Uzun!A41</f>
        <v>0</v>
      </c>
      <c r="H75" s="147" t="s">
        <v>73</v>
      </c>
      <c r="I75" s="153"/>
      <c r="J75" s="147" t="str">
        <f>'YARIŞMA BİLGİLERİ'!$F$21</f>
        <v>Erkekler</v>
      </c>
      <c r="K75" s="150" t="str">
        <f t="shared" si="4"/>
        <v>İzmir-Kulüpler Arası Atletizm Süper lig 1. Kademe Yarışmaları</v>
      </c>
      <c r="L75" s="151" t="str">
        <f>Uzun!M$4</f>
        <v>03.Haziran .2014 18.10</v>
      </c>
      <c r="M75" s="151" t="s">
        <v>573</v>
      </c>
    </row>
    <row r="76" spans="1:13" s="143" customFormat="1" ht="26.25" customHeight="1" x14ac:dyDescent="0.2">
      <c r="A76" s="145">
        <v>117</v>
      </c>
      <c r="B76" s="155" t="s">
        <v>73</v>
      </c>
      <c r="C76" s="146" t="str">
        <f>Uzun!D42</f>
        <v/>
      </c>
      <c r="D76" s="150" t="str">
        <f>Uzun!E42</f>
        <v/>
      </c>
      <c r="E76" s="150" t="str">
        <f>Uzun!F42</f>
        <v/>
      </c>
      <c r="F76" s="188" t="str">
        <f>Uzun!N42</f>
        <v/>
      </c>
      <c r="G76" s="148">
        <f>Uzun!A42</f>
        <v>0</v>
      </c>
      <c r="H76" s="147" t="s">
        <v>73</v>
      </c>
      <c r="I76" s="153"/>
      <c r="J76" s="147" t="str">
        <f>'YARIŞMA BİLGİLERİ'!$F$21</f>
        <v>Erkekler</v>
      </c>
      <c r="K76" s="150" t="str">
        <f t="shared" si="4"/>
        <v>İzmir-Kulüpler Arası Atletizm Süper lig 1. Kademe Yarışmaları</v>
      </c>
      <c r="L76" s="151" t="str">
        <f>Uzun!M$4</f>
        <v>03.Haziran .2014 18.10</v>
      </c>
      <c r="M76" s="151" t="s">
        <v>573</v>
      </c>
    </row>
    <row r="77" spans="1:13" s="143" customFormat="1" ht="26.25" customHeight="1" x14ac:dyDescent="0.2">
      <c r="A77" s="145">
        <v>118</v>
      </c>
      <c r="B77" s="155" t="s">
        <v>73</v>
      </c>
      <c r="C77" s="146" t="str">
        <f>Uzun!D43</f>
        <v/>
      </c>
      <c r="D77" s="150" t="str">
        <f>Uzun!E43</f>
        <v/>
      </c>
      <c r="E77" s="150" t="str">
        <f>Uzun!F43</f>
        <v/>
      </c>
      <c r="F77" s="188" t="str">
        <f>Uzun!N43</f>
        <v/>
      </c>
      <c r="G77" s="148">
        <f>Uzun!A43</f>
        <v>0</v>
      </c>
      <c r="H77" s="147" t="s">
        <v>73</v>
      </c>
      <c r="I77" s="153"/>
      <c r="J77" s="147" t="str">
        <f>'YARIŞMA BİLGİLERİ'!$F$21</f>
        <v>Erkekler</v>
      </c>
      <c r="K77" s="150" t="str">
        <f t="shared" ref="K77:K82" si="5">CONCATENATE(K$1,"-",A$1)</f>
        <v>İzmir-Kulüpler Arası Atletizm Süper lig 1. Kademe Yarışmaları</v>
      </c>
      <c r="L77" s="151" t="str">
        <f>Uzun!M$4</f>
        <v>03.Haziran .2014 18.10</v>
      </c>
      <c r="M77" s="151" t="s">
        <v>573</v>
      </c>
    </row>
    <row r="78" spans="1:13" s="143" customFormat="1" ht="26.25" customHeight="1" x14ac:dyDescent="0.2">
      <c r="A78" s="145">
        <v>119</v>
      </c>
      <c r="B78" s="155" t="s">
        <v>73</v>
      </c>
      <c r="C78" s="146" t="str">
        <f>Uzun!D44</f>
        <v/>
      </c>
      <c r="D78" s="150" t="str">
        <f>Uzun!E44</f>
        <v/>
      </c>
      <c r="E78" s="150" t="str">
        <f>Uzun!F44</f>
        <v/>
      </c>
      <c r="F78" s="188" t="str">
        <f>Uzun!N44</f>
        <v/>
      </c>
      <c r="G78" s="148">
        <f>Uzun!A44</f>
        <v>0</v>
      </c>
      <c r="H78" s="147" t="s">
        <v>73</v>
      </c>
      <c r="I78" s="153"/>
      <c r="J78" s="147" t="str">
        <f>'YARIŞMA BİLGİLERİ'!$F$21</f>
        <v>Erkekler</v>
      </c>
      <c r="K78" s="150" t="str">
        <f t="shared" si="5"/>
        <v>İzmir-Kulüpler Arası Atletizm Süper lig 1. Kademe Yarışmaları</v>
      </c>
      <c r="L78" s="151" t="str">
        <f>Uzun!M$4</f>
        <v>03.Haziran .2014 18.10</v>
      </c>
      <c r="M78" s="151" t="s">
        <v>573</v>
      </c>
    </row>
    <row r="79" spans="1:13" s="143" customFormat="1" ht="26.25" customHeight="1" x14ac:dyDescent="0.2">
      <c r="A79" s="145">
        <v>120</v>
      </c>
      <c r="B79" s="155" t="s">
        <v>73</v>
      </c>
      <c r="C79" s="146" t="str">
        <f>Uzun!D45</f>
        <v/>
      </c>
      <c r="D79" s="150" t="str">
        <f>Uzun!E45</f>
        <v/>
      </c>
      <c r="E79" s="150" t="str">
        <f>Uzun!F45</f>
        <v/>
      </c>
      <c r="F79" s="188" t="str">
        <f>Uzun!N45</f>
        <v/>
      </c>
      <c r="G79" s="148">
        <f>Uzun!A45</f>
        <v>0</v>
      </c>
      <c r="H79" s="147" t="s">
        <v>73</v>
      </c>
      <c r="I79" s="153"/>
      <c r="J79" s="147" t="str">
        <f>'YARIŞMA BİLGİLERİ'!$F$21</f>
        <v>Erkekler</v>
      </c>
      <c r="K79" s="150" t="str">
        <f t="shared" si="5"/>
        <v>İzmir-Kulüpler Arası Atletizm Süper lig 1. Kademe Yarışmaları</v>
      </c>
      <c r="L79" s="151" t="str">
        <f>Uzun!M$4</f>
        <v>03.Haziran .2014 18.10</v>
      </c>
      <c r="M79" s="151" t="s">
        <v>573</v>
      </c>
    </row>
    <row r="80" spans="1:13" s="143" customFormat="1" ht="26.25" customHeight="1" x14ac:dyDescent="0.2">
      <c r="A80" s="145">
        <v>121</v>
      </c>
      <c r="B80" s="155" t="s">
        <v>73</v>
      </c>
      <c r="C80" s="146" t="str">
        <f>Uzun!D46</f>
        <v/>
      </c>
      <c r="D80" s="150" t="str">
        <f>Uzun!E46</f>
        <v/>
      </c>
      <c r="E80" s="150" t="str">
        <f>Uzun!F46</f>
        <v/>
      </c>
      <c r="F80" s="188" t="str">
        <f>Uzun!N46</f>
        <v/>
      </c>
      <c r="G80" s="148">
        <f>Uzun!A46</f>
        <v>0</v>
      </c>
      <c r="H80" s="147" t="s">
        <v>73</v>
      </c>
      <c r="I80" s="153"/>
      <c r="J80" s="147" t="str">
        <f>'YARIŞMA BİLGİLERİ'!$F$21</f>
        <v>Erkekler</v>
      </c>
      <c r="K80" s="150" t="str">
        <f t="shared" si="5"/>
        <v>İzmir-Kulüpler Arası Atletizm Süper lig 1. Kademe Yarışmaları</v>
      </c>
      <c r="L80" s="151" t="str">
        <f>Uzun!M$4</f>
        <v>03.Haziran .2014 18.10</v>
      </c>
      <c r="M80" s="151" t="s">
        <v>573</v>
      </c>
    </row>
    <row r="81" spans="1:13" s="143" customFormat="1" ht="26.25" customHeight="1" x14ac:dyDescent="0.2">
      <c r="A81" s="145">
        <v>122</v>
      </c>
      <c r="B81" s="155" t="s">
        <v>73</v>
      </c>
      <c r="C81" s="146" t="str">
        <f>Uzun!D47</f>
        <v/>
      </c>
      <c r="D81" s="150" t="str">
        <f>Uzun!E47</f>
        <v/>
      </c>
      <c r="E81" s="150" t="str">
        <f>Uzun!F47</f>
        <v/>
      </c>
      <c r="F81" s="188" t="str">
        <f>Uzun!N47</f>
        <v/>
      </c>
      <c r="G81" s="148">
        <f>Uzun!A47</f>
        <v>0</v>
      </c>
      <c r="H81" s="147" t="s">
        <v>73</v>
      </c>
      <c r="I81" s="153"/>
      <c r="J81" s="147" t="str">
        <f>'YARIŞMA BİLGİLERİ'!$F$21</f>
        <v>Erkekler</v>
      </c>
      <c r="K81" s="150" t="str">
        <f t="shared" si="5"/>
        <v>İzmir-Kulüpler Arası Atletizm Süper lig 1. Kademe Yarışmaları</v>
      </c>
      <c r="L81" s="151" t="str">
        <f>Uzun!M$4</f>
        <v>03.Haziran .2014 18.10</v>
      </c>
      <c r="M81" s="151" t="s">
        <v>573</v>
      </c>
    </row>
    <row r="82" spans="1:13" s="143" customFormat="1" ht="26.25" customHeight="1" x14ac:dyDescent="0.2">
      <c r="A82" s="145">
        <v>123</v>
      </c>
      <c r="B82" s="155" t="s">
        <v>74</v>
      </c>
      <c r="C82" s="146">
        <f>Yüksek!D8</f>
        <v>33006</v>
      </c>
      <c r="D82" s="150" t="str">
        <f>Yüksek!E8</f>
        <v>SERHAT BİRİNCİ</v>
      </c>
      <c r="E82" s="150" t="str">
        <f>Yüksek!F8</f>
        <v>İSTANBUL-ENKA SPOR KULÜBÜ</v>
      </c>
      <c r="F82" s="188" t="str">
        <f>Yüksek!AE8</f>
        <v>215</v>
      </c>
      <c r="G82" s="148">
        <f>Yüksek!A8</f>
        <v>1</v>
      </c>
      <c r="H82" s="147" t="s">
        <v>74</v>
      </c>
      <c r="I82" s="153"/>
      <c r="J82" s="147" t="str">
        <f>'YARIŞMA BİLGİLERİ'!$F$21</f>
        <v>Erkekler</v>
      </c>
      <c r="K82" s="150" t="str">
        <f t="shared" si="5"/>
        <v>İzmir-Kulüpler Arası Atletizm Süper lig 1. Kademe Yarışmaları</v>
      </c>
      <c r="L82" s="151" t="str">
        <f>Yüksek!Y$4</f>
        <v>03 Haziran 2014 19.45</v>
      </c>
      <c r="M82" s="151" t="s">
        <v>573</v>
      </c>
    </row>
    <row r="83" spans="1:13" s="143" customFormat="1" ht="26.25" customHeight="1" x14ac:dyDescent="0.2">
      <c r="A83" s="145">
        <v>124</v>
      </c>
      <c r="B83" s="155" t="s">
        <v>74</v>
      </c>
      <c r="C83" s="146">
        <f>Yüksek!D9</f>
        <v>34707</v>
      </c>
      <c r="D83" s="150" t="str">
        <f>Yüksek!E9</f>
        <v>H.İBRAHİM SAĞLAM</v>
      </c>
      <c r="E83" s="150" t="str">
        <f>Yüksek!F9</f>
        <v>İSTANBUL-FENERBAHÇE</v>
      </c>
      <c r="F83" s="188" t="str">
        <f>Yüksek!AE9</f>
        <v>206</v>
      </c>
      <c r="G83" s="148">
        <f>Yüksek!A9</f>
        <v>2</v>
      </c>
      <c r="H83" s="147" t="s">
        <v>74</v>
      </c>
      <c r="I83" s="153"/>
      <c r="J83" s="147" t="str">
        <f>'YARIŞMA BİLGİLERİ'!$F$21</f>
        <v>Erkekler</v>
      </c>
      <c r="K83" s="150" t="str">
        <f t="shared" ref="K83:K106" si="6">CONCATENATE(K$1,"-",A$1)</f>
        <v>İzmir-Kulüpler Arası Atletizm Süper lig 1. Kademe Yarışmaları</v>
      </c>
      <c r="L83" s="151" t="str">
        <f>Yüksek!Y$4</f>
        <v>03 Haziran 2014 19.45</v>
      </c>
      <c r="M83" s="151" t="s">
        <v>573</v>
      </c>
    </row>
    <row r="84" spans="1:13" s="143" customFormat="1" ht="26.25" customHeight="1" x14ac:dyDescent="0.2">
      <c r="A84" s="145">
        <v>125</v>
      </c>
      <c r="B84" s="155" t="s">
        <v>74</v>
      </c>
      <c r="C84" s="146">
        <f>Yüksek!D10</f>
        <v>35065</v>
      </c>
      <c r="D84" s="150" t="str">
        <f>Yüksek!E10</f>
        <v>TUNAHAN DURMAZ</v>
      </c>
      <c r="E84" s="150" t="str">
        <f>Yüksek!F10</f>
        <v>KOCAELİ-DARICA BELEDİYE EĞİTİM SPOR KULÜBÜ</v>
      </c>
      <c r="F84" s="188" t="str">
        <f>Yüksek!AE10</f>
        <v>195</v>
      </c>
      <c r="G84" s="148">
        <f>Yüksek!A10</f>
        <v>3</v>
      </c>
      <c r="H84" s="147" t="s">
        <v>74</v>
      </c>
      <c r="I84" s="153"/>
      <c r="J84" s="147" t="str">
        <f>'YARIŞMA BİLGİLERİ'!$F$21</f>
        <v>Erkekler</v>
      </c>
      <c r="K84" s="150" t="str">
        <f t="shared" si="6"/>
        <v>İzmir-Kulüpler Arası Atletizm Süper lig 1. Kademe Yarışmaları</v>
      </c>
      <c r="L84" s="151" t="str">
        <f>Yüksek!Y$4</f>
        <v>03 Haziran 2014 19.45</v>
      </c>
      <c r="M84" s="151" t="s">
        <v>573</v>
      </c>
    </row>
    <row r="85" spans="1:13" s="143" customFormat="1" ht="26.25" customHeight="1" x14ac:dyDescent="0.2">
      <c r="A85" s="145">
        <v>126</v>
      </c>
      <c r="B85" s="155" t="s">
        <v>74</v>
      </c>
      <c r="C85" s="146">
        <f>Yüksek!D11</f>
        <v>33970</v>
      </c>
      <c r="D85" s="150" t="str">
        <f>Yüksek!E11</f>
        <v>ŞEHABETTIN KARABULUT</v>
      </c>
      <c r="E85" s="150" t="str">
        <f>Yüksek!F11</f>
        <v>İSTANBUL-GALATASARAY</v>
      </c>
      <c r="F85" s="188" t="str">
        <f>Yüksek!AE11</f>
        <v>195</v>
      </c>
      <c r="G85" s="148">
        <f>Yüksek!A11</f>
        <v>3</v>
      </c>
      <c r="H85" s="147" t="s">
        <v>74</v>
      </c>
      <c r="I85" s="153"/>
      <c r="J85" s="147" t="str">
        <f>'YARIŞMA BİLGİLERİ'!$F$21</f>
        <v>Erkekler</v>
      </c>
      <c r="K85" s="150" t="str">
        <f t="shared" si="6"/>
        <v>İzmir-Kulüpler Arası Atletizm Süper lig 1. Kademe Yarışmaları</v>
      </c>
      <c r="L85" s="151" t="str">
        <f>Yüksek!Y$4</f>
        <v>03 Haziran 2014 19.45</v>
      </c>
      <c r="M85" s="151" t="s">
        <v>573</v>
      </c>
    </row>
    <row r="86" spans="1:13" s="143" customFormat="1" ht="26.25" customHeight="1" x14ac:dyDescent="0.2">
      <c r="A86" s="145">
        <v>127</v>
      </c>
      <c r="B86" s="155" t="s">
        <v>74</v>
      </c>
      <c r="C86" s="146">
        <f>Yüksek!D12</f>
        <v>34537</v>
      </c>
      <c r="D86" s="150" t="str">
        <f>Yüksek!E12</f>
        <v>ÖZDENİZ AKKUŞ</v>
      </c>
      <c r="E86" s="150" t="str">
        <f>Yüksek!F12</f>
        <v>MERSİN-MESKİSPOR</v>
      </c>
      <c r="F86" s="188" t="str">
        <f>Yüksek!AE12</f>
        <v>195</v>
      </c>
      <c r="G86" s="148">
        <f>Yüksek!A12</f>
        <v>5</v>
      </c>
      <c r="H86" s="147" t="s">
        <v>74</v>
      </c>
      <c r="I86" s="153"/>
      <c r="J86" s="147" t="str">
        <f>'YARIŞMA BİLGİLERİ'!$F$21</f>
        <v>Erkekler</v>
      </c>
      <c r="K86" s="150" t="str">
        <f t="shared" si="6"/>
        <v>İzmir-Kulüpler Arası Atletizm Süper lig 1. Kademe Yarışmaları</v>
      </c>
      <c r="L86" s="151" t="str">
        <f>Yüksek!Y$4</f>
        <v>03 Haziran 2014 19.45</v>
      </c>
      <c r="M86" s="151" t="s">
        <v>573</v>
      </c>
    </row>
    <row r="87" spans="1:13" s="143" customFormat="1" ht="26.25" customHeight="1" x14ac:dyDescent="0.2">
      <c r="A87" s="145">
        <v>128</v>
      </c>
      <c r="B87" s="155" t="s">
        <v>74</v>
      </c>
      <c r="C87" s="146">
        <f>Yüksek!D13</f>
        <v>33750</v>
      </c>
      <c r="D87" s="150" t="str">
        <f>Yüksek!E13</f>
        <v>YUSUF PEHLEVAN</v>
      </c>
      <c r="E87" s="150" t="str">
        <f>Yüksek!F13</f>
        <v>KOCAELİ BÜYÜKŞEHİR BELEDİYE KAĞITSPOR KULÜBÜ</v>
      </c>
      <c r="F87" s="188" t="str">
        <f>Yüksek!AE13</f>
        <v>190</v>
      </c>
      <c r="G87" s="148">
        <f>Yüksek!A13</f>
        <v>6</v>
      </c>
      <c r="H87" s="147" t="s">
        <v>74</v>
      </c>
      <c r="I87" s="153"/>
      <c r="J87" s="147" t="str">
        <f>'YARIŞMA BİLGİLERİ'!$F$21</f>
        <v>Erkekler</v>
      </c>
      <c r="K87" s="150" t="str">
        <f t="shared" si="6"/>
        <v>İzmir-Kulüpler Arası Atletizm Süper lig 1. Kademe Yarışmaları</v>
      </c>
      <c r="L87" s="151" t="str">
        <f>Yüksek!Y$4</f>
        <v>03 Haziran 2014 19.45</v>
      </c>
      <c r="M87" s="151" t="s">
        <v>573</v>
      </c>
    </row>
    <row r="88" spans="1:13" s="143" customFormat="1" ht="26.25" customHeight="1" x14ac:dyDescent="0.2">
      <c r="A88" s="145">
        <v>129</v>
      </c>
      <c r="B88" s="155" t="s">
        <v>74</v>
      </c>
      <c r="C88" s="146">
        <f>Yüksek!D14</f>
        <v>34664</v>
      </c>
      <c r="D88" s="150" t="str">
        <f>Yüksek!E14</f>
        <v>ALP GÜNEŞ</v>
      </c>
      <c r="E88" s="150" t="str">
        <f>Yüksek!F14</f>
        <v>İZMİR-İZMİR BÜYÜKŞEHİR BELEDİYE SPOR KLUBÜ</v>
      </c>
      <c r="F88" s="188" t="str">
        <f>Yüksek!AE14</f>
        <v>185</v>
      </c>
      <c r="G88" s="148">
        <f>Yüksek!A14</f>
        <v>7</v>
      </c>
      <c r="H88" s="147" t="s">
        <v>74</v>
      </c>
      <c r="I88" s="153"/>
      <c r="J88" s="147" t="str">
        <f>'YARIŞMA BİLGİLERİ'!$F$21</f>
        <v>Erkekler</v>
      </c>
      <c r="K88" s="150" t="str">
        <f t="shared" si="6"/>
        <v>İzmir-Kulüpler Arası Atletizm Süper lig 1. Kademe Yarışmaları</v>
      </c>
      <c r="L88" s="151" t="str">
        <f>Yüksek!Y$4</f>
        <v>03 Haziran 2014 19.45</v>
      </c>
      <c r="M88" s="151" t="s">
        <v>573</v>
      </c>
    </row>
    <row r="89" spans="1:13" s="143" customFormat="1" ht="26.25" customHeight="1" x14ac:dyDescent="0.2">
      <c r="A89" s="145">
        <v>130</v>
      </c>
      <c r="B89" s="155" t="s">
        <v>74</v>
      </c>
      <c r="C89" s="146">
        <f>Yüksek!D15</f>
        <v>35080</v>
      </c>
      <c r="D89" s="150" t="str">
        <f>Yüksek!E15</f>
        <v>MUSTAFA MERT KEPİÇ</v>
      </c>
      <c r="E89" s="150" t="str">
        <f>Yüksek!F15</f>
        <v>ANKARA-EGO SPOR</v>
      </c>
      <c r="F89" s="188" t="str">
        <f>Yüksek!AE15</f>
        <v>180</v>
      </c>
      <c r="G89" s="148">
        <f>Yüksek!A15</f>
        <v>8</v>
      </c>
      <c r="H89" s="147" t="s">
        <v>74</v>
      </c>
      <c r="I89" s="153"/>
      <c r="J89" s="147" t="str">
        <f>'YARIŞMA BİLGİLERİ'!$F$21</f>
        <v>Erkekler</v>
      </c>
      <c r="K89" s="150" t="str">
        <f t="shared" si="6"/>
        <v>İzmir-Kulüpler Arası Atletizm Süper lig 1. Kademe Yarışmaları</v>
      </c>
      <c r="L89" s="151" t="str">
        <f>Yüksek!Y$4</f>
        <v>03 Haziran 2014 19.45</v>
      </c>
      <c r="M89" s="151" t="s">
        <v>573</v>
      </c>
    </row>
    <row r="90" spans="1:13" s="143" customFormat="1" ht="26.25" customHeight="1" x14ac:dyDescent="0.2">
      <c r="A90" s="145">
        <v>131</v>
      </c>
      <c r="B90" s="155" t="s">
        <v>74</v>
      </c>
      <c r="C90" s="146" t="str">
        <f>Yüksek!D16</f>
        <v/>
      </c>
      <c r="D90" s="150" t="str">
        <f>Yüksek!E16</f>
        <v/>
      </c>
      <c r="E90" s="150" t="str">
        <f>Yüksek!F16</f>
        <v/>
      </c>
      <c r="F90" s="188">
        <f>Yüksek!AE16</f>
        <v>0</v>
      </c>
      <c r="G90" s="148">
        <f>Yüksek!A16</f>
        <v>0</v>
      </c>
      <c r="H90" s="147" t="s">
        <v>74</v>
      </c>
      <c r="I90" s="153"/>
      <c r="J90" s="147" t="str">
        <f>'YARIŞMA BİLGİLERİ'!$F$21</f>
        <v>Erkekler</v>
      </c>
      <c r="K90" s="150" t="str">
        <f t="shared" si="6"/>
        <v>İzmir-Kulüpler Arası Atletizm Süper lig 1. Kademe Yarışmaları</v>
      </c>
      <c r="L90" s="151" t="str">
        <f>Yüksek!Y$4</f>
        <v>03 Haziran 2014 19.45</v>
      </c>
      <c r="M90" s="151" t="s">
        <v>573</v>
      </c>
    </row>
    <row r="91" spans="1:13" s="143" customFormat="1" ht="26.25" customHeight="1" x14ac:dyDescent="0.2">
      <c r="A91" s="145">
        <v>132</v>
      </c>
      <c r="B91" s="155" t="s">
        <v>74</v>
      </c>
      <c r="C91" s="146">
        <f>Yüksek!D17</f>
        <v>0</v>
      </c>
      <c r="D91" s="150">
        <f>Yüksek!E17</f>
        <v>0</v>
      </c>
      <c r="E91" s="150">
        <f>Yüksek!F17</f>
        <v>0</v>
      </c>
      <c r="F91" s="188">
        <f>Yüksek!AE17</f>
        <v>0</v>
      </c>
      <c r="G91" s="148">
        <f>Yüksek!A17</f>
        <v>0</v>
      </c>
      <c r="H91" s="147" t="s">
        <v>74</v>
      </c>
      <c r="I91" s="153"/>
      <c r="J91" s="147" t="str">
        <f>'YARIŞMA BİLGİLERİ'!$F$21</f>
        <v>Erkekler</v>
      </c>
      <c r="K91" s="150" t="str">
        <f t="shared" si="6"/>
        <v>İzmir-Kulüpler Arası Atletizm Süper lig 1. Kademe Yarışmaları</v>
      </c>
      <c r="L91" s="151" t="str">
        <f>Yüksek!Y$4</f>
        <v>03 Haziran 2014 19.45</v>
      </c>
      <c r="M91" s="151" t="s">
        <v>573</v>
      </c>
    </row>
    <row r="92" spans="1:13" s="143" customFormat="1" ht="26.25" customHeight="1" x14ac:dyDescent="0.2">
      <c r="A92" s="145">
        <v>133</v>
      </c>
      <c r="B92" s="155" t="s">
        <v>74</v>
      </c>
      <c r="C92" s="146" t="str">
        <f>Yüksek!D18</f>
        <v/>
      </c>
      <c r="D92" s="150" t="str">
        <f>Yüksek!E18</f>
        <v/>
      </c>
      <c r="E92" s="150" t="str">
        <f>Yüksek!F18</f>
        <v/>
      </c>
      <c r="F92" s="188">
        <f>Yüksek!AE18</f>
        <v>0</v>
      </c>
      <c r="G92" s="148">
        <f>Yüksek!A18</f>
        <v>0</v>
      </c>
      <c r="H92" s="147" t="s">
        <v>74</v>
      </c>
      <c r="I92" s="153"/>
      <c r="J92" s="147" t="str">
        <f>'YARIŞMA BİLGİLERİ'!$F$21</f>
        <v>Erkekler</v>
      </c>
      <c r="K92" s="150" t="str">
        <f t="shared" si="6"/>
        <v>İzmir-Kulüpler Arası Atletizm Süper lig 1. Kademe Yarışmaları</v>
      </c>
      <c r="L92" s="151" t="str">
        <f>Yüksek!Y$4</f>
        <v>03 Haziran 2014 19.45</v>
      </c>
      <c r="M92" s="151" t="s">
        <v>573</v>
      </c>
    </row>
    <row r="93" spans="1:13" s="143" customFormat="1" ht="26.25" customHeight="1" x14ac:dyDescent="0.2">
      <c r="A93" s="145">
        <v>134</v>
      </c>
      <c r="B93" s="155" t="s">
        <v>74</v>
      </c>
      <c r="C93" s="146" t="str">
        <f>Yüksek!D19</f>
        <v/>
      </c>
      <c r="D93" s="150" t="str">
        <f>Yüksek!E19</f>
        <v/>
      </c>
      <c r="E93" s="150" t="str">
        <f>Yüksek!F19</f>
        <v/>
      </c>
      <c r="F93" s="188">
        <f>Yüksek!AE19</f>
        <v>0</v>
      </c>
      <c r="G93" s="148">
        <f>Yüksek!A19</f>
        <v>0</v>
      </c>
      <c r="H93" s="147" t="s">
        <v>74</v>
      </c>
      <c r="I93" s="153"/>
      <c r="J93" s="147" t="str">
        <f>'YARIŞMA BİLGİLERİ'!$F$21</f>
        <v>Erkekler</v>
      </c>
      <c r="K93" s="150" t="str">
        <f t="shared" si="6"/>
        <v>İzmir-Kulüpler Arası Atletizm Süper lig 1. Kademe Yarışmaları</v>
      </c>
      <c r="L93" s="151" t="str">
        <f>Yüksek!Y$4</f>
        <v>03 Haziran 2014 19.45</v>
      </c>
      <c r="M93" s="151" t="s">
        <v>573</v>
      </c>
    </row>
    <row r="94" spans="1:13" s="143" customFormat="1" ht="26.25" customHeight="1" x14ac:dyDescent="0.2">
      <c r="A94" s="145">
        <v>135</v>
      </c>
      <c r="B94" s="155" t="s">
        <v>74</v>
      </c>
      <c r="C94" s="146" t="str">
        <f>Yüksek!D20</f>
        <v/>
      </c>
      <c r="D94" s="150" t="str">
        <f>Yüksek!E20</f>
        <v/>
      </c>
      <c r="E94" s="150" t="str">
        <f>Yüksek!F20</f>
        <v/>
      </c>
      <c r="F94" s="188">
        <f>Yüksek!AE20</f>
        <v>0</v>
      </c>
      <c r="G94" s="148">
        <f>Yüksek!A20</f>
        <v>0</v>
      </c>
      <c r="H94" s="147" t="s">
        <v>74</v>
      </c>
      <c r="I94" s="153"/>
      <c r="J94" s="147" t="str">
        <f>'YARIŞMA BİLGİLERİ'!$F$21</f>
        <v>Erkekler</v>
      </c>
      <c r="K94" s="150" t="str">
        <f t="shared" si="6"/>
        <v>İzmir-Kulüpler Arası Atletizm Süper lig 1. Kademe Yarışmaları</v>
      </c>
      <c r="L94" s="151" t="str">
        <f>Yüksek!Y$4</f>
        <v>03 Haziran 2014 19.45</v>
      </c>
      <c r="M94" s="151" t="s">
        <v>573</v>
      </c>
    </row>
    <row r="95" spans="1:13" s="143" customFormat="1" ht="26.25" customHeight="1" x14ac:dyDescent="0.2">
      <c r="A95" s="145">
        <v>136</v>
      </c>
      <c r="B95" s="155" t="s">
        <v>74</v>
      </c>
      <c r="C95" s="146" t="str">
        <f>Yüksek!D21</f>
        <v/>
      </c>
      <c r="D95" s="150" t="str">
        <f>Yüksek!E21</f>
        <v/>
      </c>
      <c r="E95" s="150" t="str">
        <f>Yüksek!F21</f>
        <v/>
      </c>
      <c r="F95" s="188">
        <f>Yüksek!AE21</f>
        <v>0</v>
      </c>
      <c r="G95" s="148">
        <f>Yüksek!A21</f>
        <v>0</v>
      </c>
      <c r="H95" s="147" t="s">
        <v>74</v>
      </c>
      <c r="I95" s="153"/>
      <c r="J95" s="147" t="str">
        <f>'YARIŞMA BİLGİLERİ'!$F$21</f>
        <v>Erkekler</v>
      </c>
      <c r="K95" s="150" t="str">
        <f t="shared" si="6"/>
        <v>İzmir-Kulüpler Arası Atletizm Süper lig 1. Kademe Yarışmaları</v>
      </c>
      <c r="L95" s="151" t="str">
        <f>Yüksek!Y$4</f>
        <v>03 Haziran 2014 19.45</v>
      </c>
      <c r="M95" s="151" t="s">
        <v>573</v>
      </c>
    </row>
    <row r="96" spans="1:13" s="143" customFormat="1" ht="26.25" customHeight="1" x14ac:dyDescent="0.2">
      <c r="A96" s="145">
        <v>137</v>
      </c>
      <c r="B96" s="155" t="s">
        <v>74</v>
      </c>
      <c r="C96" s="146" t="str">
        <f>Yüksek!D22</f>
        <v/>
      </c>
      <c r="D96" s="150" t="str">
        <f>Yüksek!E22</f>
        <v/>
      </c>
      <c r="E96" s="150" t="str">
        <f>Yüksek!F22</f>
        <v/>
      </c>
      <c r="F96" s="188">
        <f>Yüksek!AE22</f>
        <v>0</v>
      </c>
      <c r="G96" s="148">
        <f>Yüksek!A22</f>
        <v>0</v>
      </c>
      <c r="H96" s="147" t="s">
        <v>74</v>
      </c>
      <c r="I96" s="153"/>
      <c r="J96" s="147" t="str">
        <f>'YARIŞMA BİLGİLERİ'!$F$21</f>
        <v>Erkekler</v>
      </c>
      <c r="K96" s="150" t="str">
        <f t="shared" si="6"/>
        <v>İzmir-Kulüpler Arası Atletizm Süper lig 1. Kademe Yarışmaları</v>
      </c>
      <c r="L96" s="151" t="str">
        <f>Yüksek!Y$4</f>
        <v>03 Haziran 2014 19.45</v>
      </c>
      <c r="M96" s="151" t="s">
        <v>573</v>
      </c>
    </row>
    <row r="97" spans="1:13" s="143" customFormat="1" ht="26.25" customHeight="1" x14ac:dyDescent="0.2">
      <c r="A97" s="145">
        <v>138</v>
      </c>
      <c r="B97" s="155" t="s">
        <v>74</v>
      </c>
      <c r="C97" s="146" t="str">
        <f>Yüksek!D23</f>
        <v/>
      </c>
      <c r="D97" s="150" t="str">
        <f>Yüksek!E23</f>
        <v/>
      </c>
      <c r="E97" s="150" t="str">
        <f>Yüksek!F23</f>
        <v/>
      </c>
      <c r="F97" s="188">
        <f>Yüksek!AE23</f>
        <v>0</v>
      </c>
      <c r="G97" s="148">
        <f>Yüksek!A23</f>
        <v>0</v>
      </c>
      <c r="H97" s="147" t="s">
        <v>74</v>
      </c>
      <c r="I97" s="153"/>
      <c r="J97" s="147" t="str">
        <f>'YARIŞMA BİLGİLERİ'!$F$21</f>
        <v>Erkekler</v>
      </c>
      <c r="K97" s="150" t="str">
        <f t="shared" si="6"/>
        <v>İzmir-Kulüpler Arası Atletizm Süper lig 1. Kademe Yarışmaları</v>
      </c>
      <c r="L97" s="151" t="str">
        <f>Yüksek!Y$4</f>
        <v>03 Haziran 2014 19.45</v>
      </c>
      <c r="M97" s="151" t="s">
        <v>573</v>
      </c>
    </row>
    <row r="98" spans="1:13" s="143" customFormat="1" ht="26.25" customHeight="1" x14ac:dyDescent="0.2">
      <c r="A98" s="145">
        <v>139</v>
      </c>
      <c r="B98" s="155" t="s">
        <v>74</v>
      </c>
      <c r="C98" s="146" t="str">
        <f>Yüksek!D24</f>
        <v/>
      </c>
      <c r="D98" s="150" t="str">
        <f>Yüksek!E24</f>
        <v/>
      </c>
      <c r="E98" s="150" t="str">
        <f>Yüksek!F24</f>
        <v/>
      </c>
      <c r="F98" s="188">
        <f>Yüksek!AE24</f>
        <v>0</v>
      </c>
      <c r="G98" s="148">
        <f>Yüksek!A24</f>
        <v>0</v>
      </c>
      <c r="H98" s="147" t="s">
        <v>74</v>
      </c>
      <c r="I98" s="153"/>
      <c r="J98" s="147" t="str">
        <f>'YARIŞMA BİLGİLERİ'!$F$21</f>
        <v>Erkekler</v>
      </c>
      <c r="K98" s="150" t="str">
        <f t="shared" si="6"/>
        <v>İzmir-Kulüpler Arası Atletizm Süper lig 1. Kademe Yarışmaları</v>
      </c>
      <c r="L98" s="151" t="str">
        <f>Yüksek!Y$4</f>
        <v>03 Haziran 2014 19.45</v>
      </c>
      <c r="M98" s="151" t="s">
        <v>573</v>
      </c>
    </row>
    <row r="99" spans="1:13" s="143" customFormat="1" ht="26.25" customHeight="1" x14ac:dyDescent="0.2">
      <c r="A99" s="145">
        <v>140</v>
      </c>
      <c r="B99" s="155" t="s">
        <v>74</v>
      </c>
      <c r="C99" s="146" t="str">
        <f>Yüksek!D25</f>
        <v/>
      </c>
      <c r="D99" s="150" t="str">
        <f>Yüksek!E25</f>
        <v/>
      </c>
      <c r="E99" s="150" t="str">
        <f>Yüksek!F25</f>
        <v/>
      </c>
      <c r="F99" s="188">
        <f>Yüksek!AE25</f>
        <v>0</v>
      </c>
      <c r="G99" s="148">
        <f>Yüksek!A25</f>
        <v>0</v>
      </c>
      <c r="H99" s="147" t="s">
        <v>74</v>
      </c>
      <c r="I99" s="153"/>
      <c r="J99" s="147" t="str">
        <f>'YARIŞMA BİLGİLERİ'!$F$21</f>
        <v>Erkekler</v>
      </c>
      <c r="K99" s="150" t="str">
        <f t="shared" si="6"/>
        <v>İzmir-Kulüpler Arası Atletizm Süper lig 1. Kademe Yarışmaları</v>
      </c>
      <c r="L99" s="151" t="str">
        <f>Yüksek!Y$4</f>
        <v>03 Haziran 2014 19.45</v>
      </c>
      <c r="M99" s="151" t="s">
        <v>573</v>
      </c>
    </row>
    <row r="100" spans="1:13" s="143" customFormat="1" ht="26.25" customHeight="1" x14ac:dyDescent="0.2">
      <c r="A100" s="145">
        <v>141</v>
      </c>
      <c r="B100" s="155" t="s">
        <v>74</v>
      </c>
      <c r="C100" s="146" t="str">
        <f>Yüksek!D26</f>
        <v/>
      </c>
      <c r="D100" s="150" t="str">
        <f>Yüksek!E26</f>
        <v/>
      </c>
      <c r="E100" s="150" t="str">
        <f>Yüksek!F26</f>
        <v/>
      </c>
      <c r="F100" s="188">
        <f>Yüksek!AE26</f>
        <v>0</v>
      </c>
      <c r="G100" s="148">
        <f>Yüksek!A26</f>
        <v>0</v>
      </c>
      <c r="H100" s="147" t="s">
        <v>74</v>
      </c>
      <c r="I100" s="153"/>
      <c r="J100" s="147" t="str">
        <f>'YARIŞMA BİLGİLERİ'!$F$21</f>
        <v>Erkekler</v>
      </c>
      <c r="K100" s="150" t="str">
        <f t="shared" si="6"/>
        <v>İzmir-Kulüpler Arası Atletizm Süper lig 1. Kademe Yarışmaları</v>
      </c>
      <c r="L100" s="151" t="str">
        <f>Yüksek!Y$4</f>
        <v>03 Haziran 2014 19.45</v>
      </c>
      <c r="M100" s="151" t="s">
        <v>573</v>
      </c>
    </row>
    <row r="101" spans="1:13" s="143" customFormat="1" ht="26.25" customHeight="1" x14ac:dyDescent="0.2">
      <c r="A101" s="145">
        <v>142</v>
      </c>
      <c r="B101" s="155" t="s">
        <v>74</v>
      </c>
      <c r="C101" s="146" t="str">
        <f>Yüksek!D27</f>
        <v/>
      </c>
      <c r="D101" s="150" t="str">
        <f>Yüksek!E27</f>
        <v/>
      </c>
      <c r="E101" s="150" t="str">
        <f>Yüksek!F27</f>
        <v/>
      </c>
      <c r="F101" s="188">
        <f>Yüksek!AE27</f>
        <v>0</v>
      </c>
      <c r="G101" s="148">
        <f>Yüksek!A27</f>
        <v>0</v>
      </c>
      <c r="H101" s="147" t="s">
        <v>74</v>
      </c>
      <c r="I101" s="153"/>
      <c r="J101" s="147" t="str">
        <f>'YARIŞMA BİLGİLERİ'!$F$21</f>
        <v>Erkekler</v>
      </c>
      <c r="K101" s="150" t="str">
        <f t="shared" si="6"/>
        <v>İzmir-Kulüpler Arası Atletizm Süper lig 1. Kademe Yarışmaları</v>
      </c>
      <c r="L101" s="151" t="str">
        <f>Yüksek!Y$4</f>
        <v>03 Haziran 2014 19.45</v>
      </c>
      <c r="M101" s="151" t="s">
        <v>573</v>
      </c>
    </row>
    <row r="102" spans="1:13" s="143" customFormat="1" ht="26.25" customHeight="1" x14ac:dyDescent="0.2">
      <c r="A102" s="145">
        <v>143</v>
      </c>
      <c r="B102" s="155" t="s">
        <v>74</v>
      </c>
      <c r="C102" s="146" t="str">
        <f>Yüksek!D28</f>
        <v/>
      </c>
      <c r="D102" s="150" t="str">
        <f>Yüksek!E28</f>
        <v/>
      </c>
      <c r="E102" s="150" t="str">
        <f>Yüksek!F28</f>
        <v/>
      </c>
      <c r="F102" s="188">
        <f>Yüksek!AE28</f>
        <v>0</v>
      </c>
      <c r="G102" s="148">
        <f>Yüksek!A28</f>
        <v>0</v>
      </c>
      <c r="H102" s="147" t="s">
        <v>74</v>
      </c>
      <c r="I102" s="153"/>
      <c r="J102" s="147" t="str">
        <f>'YARIŞMA BİLGİLERİ'!$F$21</f>
        <v>Erkekler</v>
      </c>
      <c r="K102" s="150" t="str">
        <f t="shared" si="6"/>
        <v>İzmir-Kulüpler Arası Atletizm Süper lig 1. Kademe Yarışmaları</v>
      </c>
      <c r="L102" s="151" t="str">
        <f>Yüksek!Y$4</f>
        <v>03 Haziran 2014 19.45</v>
      </c>
      <c r="M102" s="151" t="s">
        <v>573</v>
      </c>
    </row>
    <row r="103" spans="1:13" s="143" customFormat="1" ht="26.25" customHeight="1" x14ac:dyDescent="0.2">
      <c r="A103" s="145">
        <v>144</v>
      </c>
      <c r="B103" s="155" t="s">
        <v>74</v>
      </c>
      <c r="C103" s="146" t="str">
        <f>Yüksek!D29</f>
        <v/>
      </c>
      <c r="D103" s="150" t="str">
        <f>Yüksek!E29</f>
        <v/>
      </c>
      <c r="E103" s="150" t="str">
        <f>Yüksek!F29</f>
        <v/>
      </c>
      <c r="F103" s="188">
        <f>Yüksek!AE29</f>
        <v>0</v>
      </c>
      <c r="G103" s="148">
        <f>Yüksek!A29</f>
        <v>0</v>
      </c>
      <c r="H103" s="147" t="s">
        <v>74</v>
      </c>
      <c r="I103" s="153"/>
      <c r="J103" s="147" t="str">
        <f>'YARIŞMA BİLGİLERİ'!$F$21</f>
        <v>Erkekler</v>
      </c>
      <c r="K103" s="150" t="str">
        <f t="shared" si="6"/>
        <v>İzmir-Kulüpler Arası Atletizm Süper lig 1. Kademe Yarışmaları</v>
      </c>
      <c r="L103" s="151" t="str">
        <f>Yüksek!Y$4</f>
        <v>03 Haziran 2014 19.45</v>
      </c>
      <c r="M103" s="151" t="s">
        <v>573</v>
      </c>
    </row>
    <row r="104" spans="1:13" s="143" customFormat="1" ht="26.25" customHeight="1" x14ac:dyDescent="0.2">
      <c r="A104" s="145">
        <v>145</v>
      </c>
      <c r="B104" s="155" t="s">
        <v>74</v>
      </c>
      <c r="C104" s="146" t="str">
        <f>Yüksek!D30</f>
        <v/>
      </c>
      <c r="D104" s="150" t="str">
        <f>Yüksek!E30</f>
        <v/>
      </c>
      <c r="E104" s="150" t="str">
        <f>Yüksek!F30</f>
        <v/>
      </c>
      <c r="F104" s="188">
        <f>Yüksek!AE30</f>
        <v>0</v>
      </c>
      <c r="G104" s="148">
        <f>Yüksek!A30</f>
        <v>0</v>
      </c>
      <c r="H104" s="147" t="s">
        <v>74</v>
      </c>
      <c r="I104" s="153"/>
      <c r="J104" s="147" t="str">
        <f>'YARIŞMA BİLGİLERİ'!$F$21</f>
        <v>Erkekler</v>
      </c>
      <c r="K104" s="150" t="str">
        <f t="shared" si="6"/>
        <v>İzmir-Kulüpler Arası Atletizm Süper lig 1. Kademe Yarışmaları</v>
      </c>
      <c r="L104" s="151" t="str">
        <f>Yüksek!Y$4</f>
        <v>03 Haziran 2014 19.45</v>
      </c>
      <c r="M104" s="151" t="s">
        <v>573</v>
      </c>
    </row>
    <row r="105" spans="1:13" s="143" customFormat="1" ht="26.25" customHeight="1" x14ac:dyDescent="0.2">
      <c r="A105" s="145">
        <v>146</v>
      </c>
      <c r="B105" s="155" t="s">
        <v>74</v>
      </c>
      <c r="C105" s="146" t="str">
        <f>Yüksek!D31</f>
        <v/>
      </c>
      <c r="D105" s="150" t="str">
        <f>Yüksek!E31</f>
        <v/>
      </c>
      <c r="E105" s="150" t="str">
        <f>Yüksek!F31</f>
        <v/>
      </c>
      <c r="F105" s="188">
        <f>Yüksek!AE31</f>
        <v>0</v>
      </c>
      <c r="G105" s="148">
        <f>Yüksek!A31</f>
        <v>0</v>
      </c>
      <c r="H105" s="147" t="s">
        <v>74</v>
      </c>
      <c r="I105" s="153"/>
      <c r="J105" s="147" t="str">
        <f>'YARIŞMA BİLGİLERİ'!$F$21</f>
        <v>Erkekler</v>
      </c>
      <c r="K105" s="150" t="str">
        <f t="shared" si="6"/>
        <v>İzmir-Kulüpler Arası Atletizm Süper lig 1. Kademe Yarışmaları</v>
      </c>
      <c r="L105" s="151" t="str">
        <f>Yüksek!Y$4</f>
        <v>03 Haziran 2014 19.45</v>
      </c>
      <c r="M105" s="151" t="s">
        <v>573</v>
      </c>
    </row>
    <row r="106" spans="1:13" s="143" customFormat="1" ht="26.25" customHeight="1" x14ac:dyDescent="0.2">
      <c r="A106" s="145">
        <v>147</v>
      </c>
      <c r="B106" s="155" t="s">
        <v>74</v>
      </c>
      <c r="C106" s="146" t="str">
        <f>Yüksek!D32</f>
        <v/>
      </c>
      <c r="D106" s="150" t="str">
        <f>Yüksek!E32</f>
        <v/>
      </c>
      <c r="E106" s="150" t="str">
        <f>Yüksek!F32</f>
        <v/>
      </c>
      <c r="F106" s="188">
        <f>Yüksek!AE32</f>
        <v>0</v>
      </c>
      <c r="G106" s="148">
        <f>Yüksek!A32</f>
        <v>0</v>
      </c>
      <c r="H106" s="147" t="s">
        <v>74</v>
      </c>
      <c r="I106" s="153"/>
      <c r="J106" s="147" t="str">
        <f>'YARIŞMA BİLGİLERİ'!$F$21</f>
        <v>Erkekler</v>
      </c>
      <c r="K106" s="150" t="str">
        <f t="shared" si="6"/>
        <v>İzmir-Kulüpler Arası Atletizm Süper lig 1. Kademe Yarışmaları</v>
      </c>
      <c r="L106" s="151" t="str">
        <f>Yüksek!Y$4</f>
        <v>03 Haziran 2014 19.45</v>
      </c>
      <c r="M106" s="151" t="s">
        <v>573</v>
      </c>
    </row>
    <row r="107" spans="1:13" s="143" customFormat="1" ht="26.25" customHeight="1" x14ac:dyDescent="0.2">
      <c r="A107" s="145">
        <v>210</v>
      </c>
      <c r="B107" s="155" t="s">
        <v>160</v>
      </c>
      <c r="C107" s="146">
        <f>'800m.'!C8</f>
        <v>32937</v>
      </c>
      <c r="D107" s="150" t="str">
        <f>'800m.'!D8</f>
        <v>İLHAM TANUİ ÖZBİLEN</v>
      </c>
      <c r="E107" s="150" t="str">
        <f>'800m.'!E8</f>
        <v>İSTANBUL-ENKA SPOR KULÜBÜ</v>
      </c>
      <c r="F107" s="189">
        <f>'800m.'!F8</f>
        <v>14738</v>
      </c>
      <c r="G107" s="148">
        <f>'800m.'!A8</f>
        <v>1</v>
      </c>
      <c r="H107" s="147" t="s">
        <v>160</v>
      </c>
      <c r="I107" s="153"/>
      <c r="J107" s="147" t="str">
        <f>'YARIŞMA BİLGİLERİ'!$F$21</f>
        <v>Erkekler</v>
      </c>
      <c r="K107" s="150" t="str">
        <f>CONCATENATE(K$1,"-",A$1)</f>
        <v>İzmir-Kulüpler Arası Atletizm Süper lig 1. Kademe Yarışmaları</v>
      </c>
      <c r="L107" s="151" t="str">
        <f>'800m.'!N$4</f>
        <v>04 Haziran 2014 17.10</v>
      </c>
      <c r="M107" s="151" t="s">
        <v>573</v>
      </c>
    </row>
    <row r="108" spans="1:13" s="143" customFormat="1" ht="26.25" customHeight="1" x14ac:dyDescent="0.2">
      <c r="A108" s="145">
        <v>211</v>
      </c>
      <c r="B108" s="155" t="s">
        <v>160</v>
      </c>
      <c r="C108" s="146">
        <f>'800m.'!C9</f>
        <v>33317</v>
      </c>
      <c r="D108" s="150" t="str">
        <f>'800m.'!D9</f>
        <v>LEVENT ATEŞ</v>
      </c>
      <c r="E108" s="150" t="str">
        <f>'800m.'!E9</f>
        <v>İSTANBUL-GALATASARAY</v>
      </c>
      <c r="F108" s="189">
        <f>'800m.'!F9</f>
        <v>14927</v>
      </c>
      <c r="G108" s="148">
        <f>'800m.'!A9</f>
        <v>2</v>
      </c>
      <c r="H108" s="147" t="s">
        <v>160</v>
      </c>
      <c r="I108" s="153"/>
      <c r="J108" s="147" t="str">
        <f>'YARIŞMA BİLGİLERİ'!$F$21</f>
        <v>Erkekler</v>
      </c>
      <c r="K108" s="150" t="str">
        <f t="shared" ref="K108:K131" si="7">CONCATENATE(K$1,"-",A$1)</f>
        <v>İzmir-Kulüpler Arası Atletizm Süper lig 1. Kademe Yarışmaları</v>
      </c>
      <c r="L108" s="151" t="str">
        <f>'800m.'!N$4</f>
        <v>04 Haziran 2014 17.10</v>
      </c>
      <c r="M108" s="151" t="s">
        <v>573</v>
      </c>
    </row>
    <row r="109" spans="1:13" s="143" customFormat="1" ht="26.25" customHeight="1" x14ac:dyDescent="0.2">
      <c r="A109" s="145">
        <v>212</v>
      </c>
      <c r="B109" s="155" t="s">
        <v>160</v>
      </c>
      <c r="C109" s="146">
        <f>'800m.'!C10</f>
        <v>33851</v>
      </c>
      <c r="D109" s="150" t="str">
        <f>'800m.'!D10</f>
        <v>ZEBENE ALEMAYAHU BEKELE</v>
      </c>
      <c r="E109" s="150" t="str">
        <f>'800m.'!E10</f>
        <v>İSTANBUL-FENERBAHÇE</v>
      </c>
      <c r="F109" s="189">
        <f>'800m.'!F10</f>
        <v>15005</v>
      </c>
      <c r="G109" s="148">
        <f>'800m.'!A10</f>
        <v>3</v>
      </c>
      <c r="H109" s="147" t="s">
        <v>160</v>
      </c>
      <c r="I109" s="153"/>
      <c r="J109" s="147" t="str">
        <f>'YARIŞMA BİLGİLERİ'!$F$21</f>
        <v>Erkekler</v>
      </c>
      <c r="K109" s="150" t="str">
        <f t="shared" si="7"/>
        <v>İzmir-Kulüpler Arası Atletizm Süper lig 1. Kademe Yarışmaları</v>
      </c>
      <c r="L109" s="151" t="str">
        <f>'800m.'!N$4</f>
        <v>04 Haziran 2014 17.10</v>
      </c>
      <c r="M109" s="151" t="s">
        <v>573</v>
      </c>
    </row>
    <row r="110" spans="1:13" s="143" customFormat="1" ht="26.25" customHeight="1" x14ac:dyDescent="0.2">
      <c r="A110" s="145">
        <v>213</v>
      </c>
      <c r="B110" s="155" t="s">
        <v>160</v>
      </c>
      <c r="C110" s="146">
        <f>'800m.'!C11</f>
        <v>35056</v>
      </c>
      <c r="D110" s="150" t="str">
        <f>'800m.'!D11</f>
        <v>SİNAN TATLI</v>
      </c>
      <c r="E110" s="150" t="str">
        <f>'800m.'!E11</f>
        <v>KOCAELİ BÜYÜKŞEHİR BELEDİYE KAĞITSPOR KULÜBÜ</v>
      </c>
      <c r="F110" s="189">
        <f>'800m.'!F11</f>
        <v>15387</v>
      </c>
      <c r="G110" s="148">
        <f>'800m.'!A11</f>
        <v>4</v>
      </c>
      <c r="H110" s="147" t="s">
        <v>160</v>
      </c>
      <c r="I110" s="153"/>
      <c r="J110" s="147" t="str">
        <f>'YARIŞMA BİLGİLERİ'!$F$21</f>
        <v>Erkekler</v>
      </c>
      <c r="K110" s="150" t="str">
        <f t="shared" si="7"/>
        <v>İzmir-Kulüpler Arası Atletizm Süper lig 1. Kademe Yarışmaları</v>
      </c>
      <c r="L110" s="151" t="str">
        <f>'800m.'!N$4</f>
        <v>04 Haziran 2014 17.10</v>
      </c>
      <c r="M110" s="151" t="s">
        <v>573</v>
      </c>
    </row>
    <row r="111" spans="1:13" s="143" customFormat="1" ht="26.25" customHeight="1" x14ac:dyDescent="0.2">
      <c r="A111" s="145">
        <v>214</v>
      </c>
      <c r="B111" s="155" t="s">
        <v>160</v>
      </c>
      <c r="C111" s="146">
        <f>'800m.'!C12</f>
        <v>34335</v>
      </c>
      <c r="D111" s="150" t="str">
        <f>'800m.'!D12</f>
        <v>AYETULLAH BELİR</v>
      </c>
      <c r="E111" s="150" t="str">
        <f>'800m.'!E12</f>
        <v>KOCAELİ-DARICA BELEDİYE EĞİTİM SPOR KULÜBÜ</v>
      </c>
      <c r="F111" s="189">
        <f>'800m.'!F12</f>
        <v>15413</v>
      </c>
      <c r="G111" s="148">
        <f>'800m.'!A12</f>
        <v>5</v>
      </c>
      <c r="H111" s="147" t="s">
        <v>160</v>
      </c>
      <c r="I111" s="153"/>
      <c r="J111" s="147" t="str">
        <f>'YARIŞMA BİLGİLERİ'!$F$21</f>
        <v>Erkekler</v>
      </c>
      <c r="K111" s="150" t="str">
        <f t="shared" si="7"/>
        <v>İzmir-Kulüpler Arası Atletizm Süper lig 1. Kademe Yarışmaları</v>
      </c>
      <c r="L111" s="151" t="str">
        <f>'800m.'!N$4</f>
        <v>04 Haziran 2014 17.10</v>
      </c>
      <c r="M111" s="151" t="s">
        <v>573</v>
      </c>
    </row>
    <row r="112" spans="1:13" s="143" customFormat="1" ht="26.25" customHeight="1" x14ac:dyDescent="0.2">
      <c r="A112" s="145">
        <v>215</v>
      </c>
      <c r="B112" s="155" t="s">
        <v>160</v>
      </c>
      <c r="C112" s="146">
        <f>'800m.'!C13</f>
        <v>35796</v>
      </c>
      <c r="D112" s="150" t="str">
        <f>'800m.'!D13</f>
        <v>ABDURRAHMAN GEDİKLİOĞLU</v>
      </c>
      <c r="E112" s="150" t="str">
        <f>'800m.'!E13</f>
        <v>İZMİR-İZMİR BÜYÜKŞEHİR BELEDİYE SPOR KLUBÜ</v>
      </c>
      <c r="F112" s="189">
        <f>'800m.'!F13</f>
        <v>15664</v>
      </c>
      <c r="G112" s="148">
        <f>'800m.'!A13</f>
        <v>6</v>
      </c>
      <c r="H112" s="147" t="s">
        <v>160</v>
      </c>
      <c r="I112" s="153"/>
      <c r="J112" s="147" t="str">
        <f>'YARIŞMA BİLGİLERİ'!$F$21</f>
        <v>Erkekler</v>
      </c>
      <c r="K112" s="150" t="str">
        <f t="shared" si="7"/>
        <v>İzmir-Kulüpler Arası Atletizm Süper lig 1. Kademe Yarışmaları</v>
      </c>
      <c r="L112" s="151" t="str">
        <f>'800m.'!N$4</f>
        <v>04 Haziran 2014 17.10</v>
      </c>
      <c r="M112" s="151" t="s">
        <v>573</v>
      </c>
    </row>
    <row r="113" spans="1:13" s="143" customFormat="1" ht="26.25" customHeight="1" x14ac:dyDescent="0.2">
      <c r="A113" s="145">
        <v>216</v>
      </c>
      <c r="B113" s="155" t="s">
        <v>160</v>
      </c>
      <c r="C113" s="146">
        <f>'800m.'!C14</f>
        <v>32888</v>
      </c>
      <c r="D113" s="150" t="str">
        <f>'800m.'!D14</f>
        <v>YÜSEYİN YAĞLI</v>
      </c>
      <c r="E113" s="150" t="str">
        <f>'800m.'!E14</f>
        <v>ANKARA-EGO SPOR</v>
      </c>
      <c r="F113" s="189">
        <f>'800m.'!F14</f>
        <v>15835</v>
      </c>
      <c r="G113" s="148">
        <f>'800m.'!A14</f>
        <v>7</v>
      </c>
      <c r="H113" s="147" t="s">
        <v>160</v>
      </c>
      <c r="I113" s="153"/>
      <c r="J113" s="147" t="str">
        <f>'YARIŞMA BİLGİLERİ'!$F$21</f>
        <v>Erkekler</v>
      </c>
      <c r="K113" s="150" t="str">
        <f t="shared" si="7"/>
        <v>İzmir-Kulüpler Arası Atletizm Süper lig 1. Kademe Yarışmaları</v>
      </c>
      <c r="L113" s="151" t="str">
        <f>'800m.'!N$4</f>
        <v>04 Haziran 2014 17.10</v>
      </c>
      <c r="M113" s="151" t="s">
        <v>573</v>
      </c>
    </row>
    <row r="114" spans="1:13" s="143" customFormat="1" ht="26.25" customHeight="1" x14ac:dyDescent="0.2">
      <c r="A114" s="145">
        <v>217</v>
      </c>
      <c r="B114" s="155" t="s">
        <v>160</v>
      </c>
      <c r="C114" s="146">
        <f>'800m.'!C15</f>
        <v>35431</v>
      </c>
      <c r="D114" s="150" t="str">
        <f>'800m.'!D15</f>
        <v>K.EŞREF KARAASLAN</v>
      </c>
      <c r="E114" s="150" t="str">
        <f>'800m.'!E15</f>
        <v>MERSİN-MESKİSPOR</v>
      </c>
      <c r="F114" s="189">
        <f>'800m.'!F15</f>
        <v>20098</v>
      </c>
      <c r="G114" s="148">
        <f>'800m.'!A15</f>
        <v>8</v>
      </c>
      <c r="H114" s="147" t="s">
        <v>160</v>
      </c>
      <c r="I114" s="153"/>
      <c r="J114" s="147" t="str">
        <f>'YARIŞMA BİLGİLERİ'!$F$21</f>
        <v>Erkekler</v>
      </c>
      <c r="K114" s="150" t="str">
        <f t="shared" si="7"/>
        <v>İzmir-Kulüpler Arası Atletizm Süper lig 1. Kademe Yarışmaları</v>
      </c>
      <c r="L114" s="151" t="str">
        <f>'800m.'!N$4</f>
        <v>04 Haziran 2014 17.10</v>
      </c>
      <c r="M114" s="151" t="s">
        <v>573</v>
      </c>
    </row>
    <row r="115" spans="1:13" s="143" customFormat="1" ht="26.25" customHeight="1" x14ac:dyDescent="0.2">
      <c r="A115" s="145">
        <v>218</v>
      </c>
      <c r="B115" s="155" t="s">
        <v>160</v>
      </c>
      <c r="C115" s="146">
        <f>'800m.'!C16</f>
        <v>0</v>
      </c>
      <c r="D115" s="150">
        <f>'800m.'!D16</f>
        <v>0</v>
      </c>
      <c r="E115" s="150">
        <f>'800m.'!E16</f>
        <v>0</v>
      </c>
      <c r="F115" s="189">
        <f>'800m.'!F16</f>
        <v>0</v>
      </c>
      <c r="G115" s="148">
        <f>'800m.'!A16</f>
        <v>0</v>
      </c>
      <c r="H115" s="147" t="s">
        <v>160</v>
      </c>
      <c r="I115" s="153"/>
      <c r="J115" s="147" t="str">
        <f>'YARIŞMA BİLGİLERİ'!$F$21</f>
        <v>Erkekler</v>
      </c>
      <c r="K115" s="150" t="str">
        <f t="shared" si="7"/>
        <v>İzmir-Kulüpler Arası Atletizm Süper lig 1. Kademe Yarışmaları</v>
      </c>
      <c r="L115" s="151" t="str">
        <f>'800m.'!N$4</f>
        <v>04 Haziran 2014 17.10</v>
      </c>
      <c r="M115" s="151" t="s">
        <v>573</v>
      </c>
    </row>
    <row r="116" spans="1:13" s="143" customFormat="1" ht="26.25" customHeight="1" x14ac:dyDescent="0.2">
      <c r="A116" s="145">
        <v>219</v>
      </c>
      <c r="B116" s="155" t="s">
        <v>160</v>
      </c>
      <c r="C116" s="146">
        <f>'800m.'!C17</f>
        <v>0</v>
      </c>
      <c r="D116" s="150">
        <f>'800m.'!D17</f>
        <v>0</v>
      </c>
      <c r="E116" s="150">
        <f>'800m.'!E17</f>
        <v>0</v>
      </c>
      <c r="F116" s="189">
        <f>'800m.'!F17</f>
        <v>0</v>
      </c>
      <c r="G116" s="148">
        <f>'800m.'!A17</f>
        <v>0</v>
      </c>
      <c r="H116" s="147" t="s">
        <v>160</v>
      </c>
      <c r="I116" s="153"/>
      <c r="J116" s="147" t="str">
        <f>'YARIŞMA BİLGİLERİ'!$F$21</f>
        <v>Erkekler</v>
      </c>
      <c r="K116" s="150" t="str">
        <f t="shared" si="7"/>
        <v>İzmir-Kulüpler Arası Atletizm Süper lig 1. Kademe Yarışmaları</v>
      </c>
      <c r="L116" s="151" t="str">
        <f>'800m.'!N$4</f>
        <v>04 Haziran 2014 17.10</v>
      </c>
      <c r="M116" s="151" t="s">
        <v>573</v>
      </c>
    </row>
    <row r="117" spans="1:13" s="143" customFormat="1" ht="26.25" customHeight="1" x14ac:dyDescent="0.2">
      <c r="A117" s="145">
        <v>220</v>
      </c>
      <c r="B117" s="155" t="s">
        <v>160</v>
      </c>
      <c r="C117" s="146">
        <f>'800m.'!C18</f>
        <v>0</v>
      </c>
      <c r="D117" s="150">
        <f>'800m.'!D18</f>
        <v>0</v>
      </c>
      <c r="E117" s="150">
        <f>'800m.'!E18</f>
        <v>0</v>
      </c>
      <c r="F117" s="189">
        <f>'800m.'!F18</f>
        <v>0</v>
      </c>
      <c r="G117" s="148">
        <f>'800m.'!A18</f>
        <v>0</v>
      </c>
      <c r="H117" s="147" t="s">
        <v>160</v>
      </c>
      <c r="I117" s="153"/>
      <c r="J117" s="147" t="str">
        <f>'YARIŞMA BİLGİLERİ'!$F$21</f>
        <v>Erkekler</v>
      </c>
      <c r="K117" s="150" t="str">
        <f t="shared" si="7"/>
        <v>İzmir-Kulüpler Arası Atletizm Süper lig 1. Kademe Yarışmaları</v>
      </c>
      <c r="L117" s="151" t="str">
        <f>'800m.'!N$4</f>
        <v>04 Haziran 2014 17.10</v>
      </c>
      <c r="M117" s="151" t="s">
        <v>573</v>
      </c>
    </row>
    <row r="118" spans="1:13" s="143" customFormat="1" ht="26.25" customHeight="1" x14ac:dyDescent="0.2">
      <c r="A118" s="145">
        <v>221</v>
      </c>
      <c r="B118" s="155" t="s">
        <v>160</v>
      </c>
      <c r="C118" s="146">
        <f>'800m.'!C19</f>
        <v>0</v>
      </c>
      <c r="D118" s="150">
        <f>'800m.'!D19</f>
        <v>0</v>
      </c>
      <c r="E118" s="150">
        <f>'800m.'!E19</f>
        <v>0</v>
      </c>
      <c r="F118" s="189">
        <f>'800m.'!F19</f>
        <v>0</v>
      </c>
      <c r="G118" s="148">
        <f>'800m.'!A19</f>
        <v>0</v>
      </c>
      <c r="H118" s="147" t="s">
        <v>160</v>
      </c>
      <c r="I118" s="153"/>
      <c r="J118" s="147" t="str">
        <f>'YARIŞMA BİLGİLERİ'!$F$21</f>
        <v>Erkekler</v>
      </c>
      <c r="K118" s="150" t="str">
        <f t="shared" si="7"/>
        <v>İzmir-Kulüpler Arası Atletizm Süper lig 1. Kademe Yarışmaları</v>
      </c>
      <c r="L118" s="151" t="str">
        <f>'800m.'!N$4</f>
        <v>04 Haziran 2014 17.10</v>
      </c>
      <c r="M118" s="151" t="s">
        <v>573</v>
      </c>
    </row>
    <row r="119" spans="1:13" s="143" customFormat="1" ht="26.25" customHeight="1" x14ac:dyDescent="0.2">
      <c r="A119" s="145">
        <v>222</v>
      </c>
      <c r="B119" s="155" t="s">
        <v>160</v>
      </c>
      <c r="C119" s="146">
        <f>'800m.'!C20</f>
        <v>0</v>
      </c>
      <c r="D119" s="150">
        <f>'800m.'!D20</f>
        <v>0</v>
      </c>
      <c r="E119" s="150">
        <f>'800m.'!E20</f>
        <v>0</v>
      </c>
      <c r="F119" s="189">
        <f>'800m.'!F20</f>
        <v>0</v>
      </c>
      <c r="G119" s="148">
        <f>'800m.'!A20</f>
        <v>0</v>
      </c>
      <c r="H119" s="147" t="s">
        <v>160</v>
      </c>
      <c r="I119" s="153"/>
      <c r="J119" s="147" t="str">
        <f>'YARIŞMA BİLGİLERİ'!$F$21</f>
        <v>Erkekler</v>
      </c>
      <c r="K119" s="150" t="str">
        <f t="shared" si="7"/>
        <v>İzmir-Kulüpler Arası Atletizm Süper lig 1. Kademe Yarışmaları</v>
      </c>
      <c r="L119" s="151" t="str">
        <f>'800m.'!N$4</f>
        <v>04 Haziran 2014 17.10</v>
      </c>
      <c r="M119" s="151" t="s">
        <v>573</v>
      </c>
    </row>
    <row r="120" spans="1:13" s="143" customFormat="1" ht="26.25" customHeight="1" x14ac:dyDescent="0.2">
      <c r="A120" s="145">
        <v>223</v>
      </c>
      <c r="B120" s="155" t="s">
        <v>160</v>
      </c>
      <c r="C120" s="146">
        <f>'800m.'!C21</f>
        <v>0</v>
      </c>
      <c r="D120" s="150">
        <f>'800m.'!D21</f>
        <v>0</v>
      </c>
      <c r="E120" s="150">
        <f>'800m.'!E21</f>
        <v>0</v>
      </c>
      <c r="F120" s="189">
        <f>'800m.'!F21</f>
        <v>0</v>
      </c>
      <c r="G120" s="148">
        <f>'800m.'!A21</f>
        <v>0</v>
      </c>
      <c r="H120" s="147" t="s">
        <v>160</v>
      </c>
      <c r="I120" s="153"/>
      <c r="J120" s="147" t="str">
        <f>'YARIŞMA BİLGİLERİ'!$F$21</f>
        <v>Erkekler</v>
      </c>
      <c r="K120" s="150" t="str">
        <f t="shared" si="7"/>
        <v>İzmir-Kulüpler Arası Atletizm Süper lig 1. Kademe Yarışmaları</v>
      </c>
      <c r="L120" s="151" t="str">
        <f>'800m.'!N$4</f>
        <v>04 Haziran 2014 17.10</v>
      </c>
      <c r="M120" s="151" t="s">
        <v>573</v>
      </c>
    </row>
    <row r="121" spans="1:13" s="143" customFormat="1" ht="26.25" customHeight="1" x14ac:dyDescent="0.2">
      <c r="A121" s="145">
        <v>224</v>
      </c>
      <c r="B121" s="155" t="s">
        <v>160</v>
      </c>
      <c r="C121" s="146">
        <f>'800m.'!C22</f>
        <v>0</v>
      </c>
      <c r="D121" s="150">
        <f>'800m.'!D22</f>
        <v>0</v>
      </c>
      <c r="E121" s="150">
        <f>'800m.'!E22</f>
        <v>0</v>
      </c>
      <c r="F121" s="189">
        <f>'800m.'!F22</f>
        <v>0</v>
      </c>
      <c r="G121" s="148">
        <f>'800m.'!A22</f>
        <v>0</v>
      </c>
      <c r="H121" s="147" t="s">
        <v>160</v>
      </c>
      <c r="I121" s="153"/>
      <c r="J121" s="147" t="str">
        <f>'YARIŞMA BİLGİLERİ'!$F$21</f>
        <v>Erkekler</v>
      </c>
      <c r="K121" s="150" t="str">
        <f t="shared" si="7"/>
        <v>İzmir-Kulüpler Arası Atletizm Süper lig 1. Kademe Yarışmaları</v>
      </c>
      <c r="L121" s="151" t="str">
        <f>'800m.'!N$4</f>
        <v>04 Haziran 2014 17.10</v>
      </c>
      <c r="M121" s="151" t="s">
        <v>573</v>
      </c>
    </row>
    <row r="122" spans="1:13" s="143" customFormat="1" ht="26.25" customHeight="1" x14ac:dyDescent="0.2">
      <c r="A122" s="145">
        <v>225</v>
      </c>
      <c r="B122" s="155" t="s">
        <v>160</v>
      </c>
      <c r="C122" s="146">
        <f>'800m.'!C23</f>
        <v>0</v>
      </c>
      <c r="D122" s="150">
        <f>'800m.'!D23</f>
        <v>0</v>
      </c>
      <c r="E122" s="150">
        <f>'800m.'!E23</f>
        <v>0</v>
      </c>
      <c r="F122" s="189">
        <f>'800m.'!F23</f>
        <v>0</v>
      </c>
      <c r="G122" s="148">
        <f>'800m.'!A23</f>
        <v>0</v>
      </c>
      <c r="H122" s="147" t="s">
        <v>160</v>
      </c>
      <c r="I122" s="153"/>
      <c r="J122" s="147" t="str">
        <f>'YARIŞMA BİLGİLERİ'!$F$21</f>
        <v>Erkekler</v>
      </c>
      <c r="K122" s="150" t="str">
        <f t="shared" si="7"/>
        <v>İzmir-Kulüpler Arası Atletizm Süper lig 1. Kademe Yarışmaları</v>
      </c>
      <c r="L122" s="151" t="str">
        <f>'800m.'!N$4</f>
        <v>04 Haziran 2014 17.10</v>
      </c>
      <c r="M122" s="151" t="s">
        <v>573</v>
      </c>
    </row>
    <row r="123" spans="1:13" s="143" customFormat="1" ht="26.25" customHeight="1" x14ac:dyDescent="0.2">
      <c r="A123" s="145">
        <v>226</v>
      </c>
      <c r="B123" s="155" t="s">
        <v>160</v>
      </c>
      <c r="C123" s="146">
        <f>'800m.'!C24</f>
        <v>0</v>
      </c>
      <c r="D123" s="150">
        <f>'800m.'!D24</f>
        <v>0</v>
      </c>
      <c r="E123" s="150">
        <f>'800m.'!E24</f>
        <v>0</v>
      </c>
      <c r="F123" s="189">
        <f>'800m.'!F24</f>
        <v>0</v>
      </c>
      <c r="G123" s="148">
        <f>'800m.'!A24</f>
        <v>0</v>
      </c>
      <c r="H123" s="147" t="s">
        <v>160</v>
      </c>
      <c r="I123" s="153"/>
      <c r="J123" s="147" t="str">
        <f>'YARIŞMA BİLGİLERİ'!$F$21</f>
        <v>Erkekler</v>
      </c>
      <c r="K123" s="150" t="str">
        <f t="shared" si="7"/>
        <v>İzmir-Kulüpler Arası Atletizm Süper lig 1. Kademe Yarışmaları</v>
      </c>
      <c r="L123" s="151" t="str">
        <f>'800m.'!N$4</f>
        <v>04 Haziran 2014 17.10</v>
      </c>
      <c r="M123" s="151" t="s">
        <v>573</v>
      </c>
    </row>
    <row r="124" spans="1:13" s="143" customFormat="1" ht="26.25" customHeight="1" x14ac:dyDescent="0.2">
      <c r="A124" s="145">
        <v>227</v>
      </c>
      <c r="B124" s="155" t="s">
        <v>160</v>
      </c>
      <c r="C124" s="146">
        <f>'800m.'!C25</f>
        <v>0</v>
      </c>
      <c r="D124" s="150">
        <f>'800m.'!D25</f>
        <v>0</v>
      </c>
      <c r="E124" s="150">
        <f>'800m.'!E25</f>
        <v>0</v>
      </c>
      <c r="F124" s="189">
        <f>'800m.'!F25</f>
        <v>0</v>
      </c>
      <c r="G124" s="148">
        <f>'800m.'!A25</f>
        <v>0</v>
      </c>
      <c r="H124" s="147" t="s">
        <v>160</v>
      </c>
      <c r="I124" s="153"/>
      <c r="J124" s="147" t="str">
        <f>'YARIŞMA BİLGİLERİ'!$F$21</f>
        <v>Erkekler</v>
      </c>
      <c r="K124" s="150" t="str">
        <f t="shared" si="7"/>
        <v>İzmir-Kulüpler Arası Atletizm Süper lig 1. Kademe Yarışmaları</v>
      </c>
      <c r="L124" s="151" t="str">
        <f>'800m.'!N$4</f>
        <v>04 Haziran 2014 17.10</v>
      </c>
      <c r="M124" s="151" t="s">
        <v>573</v>
      </c>
    </row>
    <row r="125" spans="1:13" s="143" customFormat="1" ht="26.25" customHeight="1" x14ac:dyDescent="0.2">
      <c r="A125" s="145">
        <v>228</v>
      </c>
      <c r="B125" s="155" t="s">
        <v>160</v>
      </c>
      <c r="C125" s="146">
        <f>'800m.'!C26</f>
        <v>0</v>
      </c>
      <c r="D125" s="150">
        <f>'800m.'!D26</f>
        <v>0</v>
      </c>
      <c r="E125" s="150">
        <f>'800m.'!E26</f>
        <v>0</v>
      </c>
      <c r="F125" s="189">
        <f>'800m.'!F26</f>
        <v>0</v>
      </c>
      <c r="G125" s="148">
        <f>'800m.'!A26</f>
        <v>0</v>
      </c>
      <c r="H125" s="147" t="s">
        <v>160</v>
      </c>
      <c r="I125" s="153"/>
      <c r="J125" s="147" t="str">
        <f>'YARIŞMA BİLGİLERİ'!$F$21</f>
        <v>Erkekler</v>
      </c>
      <c r="K125" s="150" t="str">
        <f t="shared" si="7"/>
        <v>İzmir-Kulüpler Arası Atletizm Süper lig 1. Kademe Yarışmaları</v>
      </c>
      <c r="L125" s="151" t="str">
        <f>'800m.'!N$4</f>
        <v>04 Haziran 2014 17.10</v>
      </c>
      <c r="M125" s="151" t="s">
        <v>573</v>
      </c>
    </row>
    <row r="126" spans="1:13" s="143" customFormat="1" ht="26.25" customHeight="1" x14ac:dyDescent="0.2">
      <c r="A126" s="145">
        <v>229</v>
      </c>
      <c r="B126" s="155" t="s">
        <v>160</v>
      </c>
      <c r="C126" s="146">
        <f>'800m.'!C27</f>
        <v>0</v>
      </c>
      <c r="D126" s="150">
        <f>'800m.'!D27</f>
        <v>0</v>
      </c>
      <c r="E126" s="150">
        <f>'800m.'!E27</f>
        <v>0</v>
      </c>
      <c r="F126" s="189">
        <f>'800m.'!F27</f>
        <v>0</v>
      </c>
      <c r="G126" s="148">
        <f>'800m.'!A27</f>
        <v>0</v>
      </c>
      <c r="H126" s="147" t="s">
        <v>160</v>
      </c>
      <c r="I126" s="153"/>
      <c r="J126" s="147" t="str">
        <f>'YARIŞMA BİLGİLERİ'!$F$21</f>
        <v>Erkekler</v>
      </c>
      <c r="K126" s="150" t="str">
        <f t="shared" si="7"/>
        <v>İzmir-Kulüpler Arası Atletizm Süper lig 1. Kademe Yarışmaları</v>
      </c>
      <c r="L126" s="151" t="str">
        <f>'800m.'!N$4</f>
        <v>04 Haziran 2014 17.10</v>
      </c>
      <c r="M126" s="151" t="s">
        <v>573</v>
      </c>
    </row>
    <row r="127" spans="1:13" s="143" customFormat="1" ht="26.25" customHeight="1" x14ac:dyDescent="0.2">
      <c r="A127" s="145">
        <v>230</v>
      </c>
      <c r="B127" s="155" t="s">
        <v>160</v>
      </c>
      <c r="C127" s="146">
        <f>'800m.'!C28</f>
        <v>0</v>
      </c>
      <c r="D127" s="150">
        <f>'800m.'!D28</f>
        <v>0</v>
      </c>
      <c r="E127" s="150">
        <f>'800m.'!E28</f>
        <v>0</v>
      </c>
      <c r="F127" s="189">
        <f>'800m.'!F28</f>
        <v>0</v>
      </c>
      <c r="G127" s="148">
        <f>'800m.'!A28</f>
        <v>0</v>
      </c>
      <c r="H127" s="147" t="s">
        <v>160</v>
      </c>
      <c r="I127" s="153"/>
      <c r="J127" s="147" t="str">
        <f>'YARIŞMA BİLGİLERİ'!$F$21</f>
        <v>Erkekler</v>
      </c>
      <c r="K127" s="150" t="str">
        <f t="shared" si="7"/>
        <v>İzmir-Kulüpler Arası Atletizm Süper lig 1. Kademe Yarışmaları</v>
      </c>
      <c r="L127" s="151" t="str">
        <f>'800m.'!N$4</f>
        <v>04 Haziran 2014 17.10</v>
      </c>
      <c r="M127" s="151" t="s">
        <v>573</v>
      </c>
    </row>
    <row r="128" spans="1:13" s="143" customFormat="1" ht="26.25" customHeight="1" x14ac:dyDescent="0.2">
      <c r="A128" s="145">
        <v>231</v>
      </c>
      <c r="B128" s="155" t="s">
        <v>160</v>
      </c>
      <c r="C128" s="146">
        <f>'800m.'!C29</f>
        <v>0</v>
      </c>
      <c r="D128" s="150">
        <f>'800m.'!D29</f>
        <v>0</v>
      </c>
      <c r="E128" s="150">
        <f>'800m.'!E29</f>
        <v>0</v>
      </c>
      <c r="F128" s="189">
        <f>'800m.'!F29</f>
        <v>0</v>
      </c>
      <c r="G128" s="148">
        <f>'800m.'!A29</f>
        <v>0</v>
      </c>
      <c r="H128" s="147" t="s">
        <v>160</v>
      </c>
      <c r="I128" s="153"/>
      <c r="J128" s="147" t="str">
        <f>'YARIŞMA BİLGİLERİ'!$F$21</f>
        <v>Erkekler</v>
      </c>
      <c r="K128" s="150" t="str">
        <f t="shared" si="7"/>
        <v>İzmir-Kulüpler Arası Atletizm Süper lig 1. Kademe Yarışmaları</v>
      </c>
      <c r="L128" s="151" t="str">
        <f>'800m.'!N$4</f>
        <v>04 Haziran 2014 17.10</v>
      </c>
      <c r="M128" s="151" t="s">
        <v>573</v>
      </c>
    </row>
    <row r="129" spans="1:13" s="143" customFormat="1" ht="26.25" customHeight="1" x14ac:dyDescent="0.2">
      <c r="A129" s="145">
        <v>232</v>
      </c>
      <c r="B129" s="155" t="s">
        <v>160</v>
      </c>
      <c r="C129" s="146">
        <f>'800m.'!C30</f>
        <v>0</v>
      </c>
      <c r="D129" s="150">
        <f>'800m.'!D30</f>
        <v>0</v>
      </c>
      <c r="E129" s="150">
        <f>'800m.'!E30</f>
        <v>0</v>
      </c>
      <c r="F129" s="189">
        <f>'800m.'!F30</f>
        <v>0</v>
      </c>
      <c r="G129" s="148">
        <f>'800m.'!A30</f>
        <v>0</v>
      </c>
      <c r="H129" s="147" t="s">
        <v>160</v>
      </c>
      <c r="I129" s="153"/>
      <c r="J129" s="147" t="str">
        <f>'YARIŞMA BİLGİLERİ'!$F$21</f>
        <v>Erkekler</v>
      </c>
      <c r="K129" s="150" t="str">
        <f t="shared" si="7"/>
        <v>İzmir-Kulüpler Arası Atletizm Süper lig 1. Kademe Yarışmaları</v>
      </c>
      <c r="L129" s="151" t="str">
        <f>'800m.'!N$4</f>
        <v>04 Haziran 2014 17.10</v>
      </c>
      <c r="M129" s="151" t="s">
        <v>573</v>
      </c>
    </row>
    <row r="130" spans="1:13" s="143" customFormat="1" ht="26.25" customHeight="1" x14ac:dyDescent="0.2">
      <c r="A130" s="145">
        <v>233</v>
      </c>
      <c r="B130" s="155" t="s">
        <v>160</v>
      </c>
      <c r="C130" s="146">
        <f>'800m.'!C31</f>
        <v>0</v>
      </c>
      <c r="D130" s="150">
        <f>'800m.'!D31</f>
        <v>0</v>
      </c>
      <c r="E130" s="150">
        <f>'800m.'!E31</f>
        <v>0</v>
      </c>
      <c r="F130" s="189">
        <f>'800m.'!F31</f>
        <v>0</v>
      </c>
      <c r="G130" s="148">
        <f>'800m.'!A31</f>
        <v>0</v>
      </c>
      <c r="H130" s="147" t="s">
        <v>160</v>
      </c>
      <c r="I130" s="153"/>
      <c r="J130" s="147" t="str">
        <f>'YARIŞMA BİLGİLERİ'!$F$21</f>
        <v>Erkekler</v>
      </c>
      <c r="K130" s="150" t="str">
        <f t="shared" si="7"/>
        <v>İzmir-Kulüpler Arası Atletizm Süper lig 1. Kademe Yarışmaları</v>
      </c>
      <c r="L130" s="151" t="str">
        <f>'800m.'!N$4</f>
        <v>04 Haziran 2014 17.10</v>
      </c>
      <c r="M130" s="151" t="s">
        <v>573</v>
      </c>
    </row>
    <row r="131" spans="1:13" s="143" customFormat="1" ht="26.25" customHeight="1" x14ac:dyDescent="0.2">
      <c r="A131" s="145">
        <v>234</v>
      </c>
      <c r="B131" s="155" t="s">
        <v>160</v>
      </c>
      <c r="C131" s="146">
        <f>'800m.'!C32</f>
        <v>0</v>
      </c>
      <c r="D131" s="150">
        <f>'800m.'!D32</f>
        <v>0</v>
      </c>
      <c r="E131" s="150">
        <f>'800m.'!E32</f>
        <v>0</v>
      </c>
      <c r="F131" s="189">
        <f>'800m.'!F32</f>
        <v>0</v>
      </c>
      <c r="G131" s="148">
        <f>'800m.'!A32</f>
        <v>0</v>
      </c>
      <c r="H131" s="147" t="s">
        <v>160</v>
      </c>
      <c r="I131" s="153"/>
      <c r="J131" s="147" t="str">
        <f>'YARIŞMA BİLGİLERİ'!$F$21</f>
        <v>Erkekler</v>
      </c>
      <c r="K131" s="150" t="str">
        <f t="shared" si="7"/>
        <v>İzmir-Kulüpler Arası Atletizm Süper lig 1. Kademe Yarışmaları</v>
      </c>
      <c r="L131" s="151" t="str">
        <f>'800m.'!N$4</f>
        <v>04 Haziran 2014 17.10</v>
      </c>
      <c r="M131" s="151" t="s">
        <v>573</v>
      </c>
    </row>
    <row r="132" spans="1:13" s="143" customFormat="1" ht="26.25" customHeight="1" x14ac:dyDescent="0.2">
      <c r="A132" s="145">
        <v>235</v>
      </c>
      <c r="B132" s="155" t="s">
        <v>160</v>
      </c>
      <c r="C132" s="146">
        <f>'800m.'!C33</f>
        <v>0</v>
      </c>
      <c r="D132" s="150">
        <f>'800m.'!D33</f>
        <v>0</v>
      </c>
      <c r="E132" s="150">
        <f>'800m.'!E33</f>
        <v>0</v>
      </c>
      <c r="F132" s="189">
        <f>'800m.'!F33</f>
        <v>0</v>
      </c>
      <c r="G132" s="148">
        <f>'800m.'!A33</f>
        <v>0</v>
      </c>
      <c r="H132" s="147" t="s">
        <v>160</v>
      </c>
      <c r="I132" s="153"/>
      <c r="J132" s="147" t="str">
        <f>'YARIŞMA BİLGİLERİ'!$F$21</f>
        <v>Erkekler</v>
      </c>
      <c r="K132" s="150" t="str">
        <f t="shared" ref="K132:K147" si="8">CONCATENATE(K$1,"-",A$1)</f>
        <v>İzmir-Kulüpler Arası Atletizm Süper lig 1. Kademe Yarışmaları</v>
      </c>
      <c r="L132" s="151" t="str">
        <f>'800m.'!N$4</f>
        <v>04 Haziran 2014 17.10</v>
      </c>
      <c r="M132" s="151" t="s">
        <v>573</v>
      </c>
    </row>
    <row r="133" spans="1:13" s="143" customFormat="1" ht="26.25" customHeight="1" x14ac:dyDescent="0.2">
      <c r="A133" s="145">
        <v>236</v>
      </c>
      <c r="B133" s="155" t="s">
        <v>160</v>
      </c>
      <c r="C133" s="146">
        <f>'800m.'!C34</f>
        <v>0</v>
      </c>
      <c r="D133" s="150">
        <f>'800m.'!D34</f>
        <v>0</v>
      </c>
      <c r="E133" s="150">
        <f>'800m.'!E34</f>
        <v>0</v>
      </c>
      <c r="F133" s="189">
        <f>'800m.'!F34</f>
        <v>0</v>
      </c>
      <c r="G133" s="148">
        <f>'800m.'!A34</f>
        <v>0</v>
      </c>
      <c r="H133" s="147" t="s">
        <v>160</v>
      </c>
      <c r="I133" s="153"/>
      <c r="J133" s="147" t="str">
        <f>'YARIŞMA BİLGİLERİ'!$F$21</f>
        <v>Erkekler</v>
      </c>
      <c r="K133" s="150" t="str">
        <f t="shared" si="8"/>
        <v>İzmir-Kulüpler Arası Atletizm Süper lig 1. Kademe Yarışmaları</v>
      </c>
      <c r="L133" s="151" t="str">
        <f>'800m.'!N$4</f>
        <v>04 Haziran 2014 17.10</v>
      </c>
      <c r="M133" s="151" t="s">
        <v>573</v>
      </c>
    </row>
    <row r="134" spans="1:13" s="143" customFormat="1" ht="26.25" customHeight="1" x14ac:dyDescent="0.2">
      <c r="A134" s="145">
        <v>237</v>
      </c>
      <c r="B134" s="155" t="s">
        <v>160</v>
      </c>
      <c r="C134" s="146">
        <f>'800m.'!C35</f>
        <v>0</v>
      </c>
      <c r="D134" s="150">
        <f>'800m.'!D35</f>
        <v>0</v>
      </c>
      <c r="E134" s="150">
        <f>'800m.'!E35</f>
        <v>0</v>
      </c>
      <c r="F134" s="189">
        <f>'800m.'!F35</f>
        <v>0</v>
      </c>
      <c r="G134" s="148">
        <f>'800m.'!A35</f>
        <v>0</v>
      </c>
      <c r="H134" s="147" t="s">
        <v>160</v>
      </c>
      <c r="I134" s="153"/>
      <c r="J134" s="147" t="str">
        <f>'YARIŞMA BİLGİLERİ'!$F$21</f>
        <v>Erkekler</v>
      </c>
      <c r="K134" s="150" t="str">
        <f t="shared" si="8"/>
        <v>İzmir-Kulüpler Arası Atletizm Süper lig 1. Kademe Yarışmaları</v>
      </c>
      <c r="L134" s="151" t="str">
        <f>'800m.'!N$4</f>
        <v>04 Haziran 2014 17.10</v>
      </c>
      <c r="M134" s="151" t="s">
        <v>573</v>
      </c>
    </row>
    <row r="135" spans="1:13" s="143" customFormat="1" ht="26.25" customHeight="1" x14ac:dyDescent="0.2">
      <c r="A135" s="145">
        <v>238</v>
      </c>
      <c r="B135" s="155" t="s">
        <v>160</v>
      </c>
      <c r="C135" s="146">
        <f>'800m.'!C36</f>
        <v>0</v>
      </c>
      <c r="D135" s="150">
        <f>'800m.'!D36</f>
        <v>0</v>
      </c>
      <c r="E135" s="150">
        <f>'800m.'!E36</f>
        <v>0</v>
      </c>
      <c r="F135" s="189">
        <f>'800m.'!F36</f>
        <v>0</v>
      </c>
      <c r="G135" s="148">
        <f>'800m.'!A36</f>
        <v>0</v>
      </c>
      <c r="H135" s="147" t="s">
        <v>160</v>
      </c>
      <c r="I135" s="153"/>
      <c r="J135" s="147" t="str">
        <f>'YARIŞMA BİLGİLERİ'!$F$21</f>
        <v>Erkekler</v>
      </c>
      <c r="K135" s="150" t="str">
        <f t="shared" si="8"/>
        <v>İzmir-Kulüpler Arası Atletizm Süper lig 1. Kademe Yarışmaları</v>
      </c>
      <c r="L135" s="151" t="str">
        <f>'800m.'!N$4</f>
        <v>04 Haziran 2014 17.10</v>
      </c>
      <c r="M135" s="151" t="s">
        <v>573</v>
      </c>
    </row>
    <row r="136" spans="1:13" s="143" customFormat="1" ht="26.25" customHeight="1" x14ac:dyDescent="0.2">
      <c r="A136" s="145">
        <v>239</v>
      </c>
      <c r="B136" s="155" t="s">
        <v>160</v>
      </c>
      <c r="C136" s="146">
        <f>'800m.'!C37</f>
        <v>0</v>
      </c>
      <c r="D136" s="150">
        <f>'800m.'!D37</f>
        <v>0</v>
      </c>
      <c r="E136" s="150">
        <f>'800m.'!E37</f>
        <v>0</v>
      </c>
      <c r="F136" s="189">
        <f>'800m.'!F37</f>
        <v>0</v>
      </c>
      <c r="G136" s="148">
        <f>'800m.'!A37</f>
        <v>0</v>
      </c>
      <c r="H136" s="147" t="s">
        <v>160</v>
      </c>
      <c r="I136" s="153"/>
      <c r="J136" s="147" t="str">
        <f>'YARIŞMA BİLGİLERİ'!$F$21</f>
        <v>Erkekler</v>
      </c>
      <c r="K136" s="150" t="str">
        <f t="shared" si="8"/>
        <v>İzmir-Kulüpler Arası Atletizm Süper lig 1. Kademe Yarışmaları</v>
      </c>
      <c r="L136" s="151" t="str">
        <f>'800m.'!N$4</f>
        <v>04 Haziran 2014 17.10</v>
      </c>
      <c r="M136" s="151" t="s">
        <v>573</v>
      </c>
    </row>
    <row r="137" spans="1:13" s="143" customFormat="1" ht="26.25" customHeight="1" x14ac:dyDescent="0.2">
      <c r="A137" s="145">
        <v>240</v>
      </c>
      <c r="B137" s="155" t="s">
        <v>160</v>
      </c>
      <c r="C137" s="146">
        <f>'800m.'!C38</f>
        <v>0</v>
      </c>
      <c r="D137" s="150">
        <f>'800m.'!D38</f>
        <v>0</v>
      </c>
      <c r="E137" s="150">
        <f>'800m.'!E38</f>
        <v>0</v>
      </c>
      <c r="F137" s="189">
        <f>'800m.'!F38</f>
        <v>0</v>
      </c>
      <c r="G137" s="148">
        <f>'800m.'!A38</f>
        <v>0</v>
      </c>
      <c r="H137" s="147" t="s">
        <v>160</v>
      </c>
      <c r="I137" s="153"/>
      <c r="J137" s="147" t="str">
        <f>'YARIŞMA BİLGİLERİ'!$F$21</f>
        <v>Erkekler</v>
      </c>
      <c r="K137" s="150" t="str">
        <f t="shared" si="8"/>
        <v>İzmir-Kulüpler Arası Atletizm Süper lig 1. Kademe Yarışmaları</v>
      </c>
      <c r="L137" s="151" t="str">
        <f>'800m.'!N$4</f>
        <v>04 Haziran 2014 17.10</v>
      </c>
      <c r="M137" s="151" t="s">
        <v>573</v>
      </c>
    </row>
    <row r="138" spans="1:13" s="143" customFormat="1" ht="26.25" customHeight="1" x14ac:dyDescent="0.2">
      <c r="A138" s="145">
        <v>241</v>
      </c>
      <c r="B138" s="155" t="s">
        <v>160</v>
      </c>
      <c r="C138" s="146">
        <f>'800m.'!C39</f>
        <v>0</v>
      </c>
      <c r="D138" s="150">
        <f>'800m.'!D39</f>
        <v>0</v>
      </c>
      <c r="E138" s="150">
        <f>'800m.'!E39</f>
        <v>0</v>
      </c>
      <c r="F138" s="189">
        <f>'800m.'!F39</f>
        <v>0</v>
      </c>
      <c r="G138" s="148">
        <f>'800m.'!A39</f>
        <v>0</v>
      </c>
      <c r="H138" s="147" t="s">
        <v>160</v>
      </c>
      <c r="I138" s="153"/>
      <c r="J138" s="147" t="str">
        <f>'YARIŞMA BİLGİLERİ'!$F$21</f>
        <v>Erkekler</v>
      </c>
      <c r="K138" s="150" t="str">
        <f t="shared" si="8"/>
        <v>İzmir-Kulüpler Arası Atletizm Süper lig 1. Kademe Yarışmaları</v>
      </c>
      <c r="L138" s="151" t="str">
        <f>'800m.'!N$4</f>
        <v>04 Haziran 2014 17.10</v>
      </c>
      <c r="M138" s="151" t="s">
        <v>573</v>
      </c>
    </row>
    <row r="139" spans="1:13" s="143" customFormat="1" ht="26.25" customHeight="1" x14ac:dyDescent="0.2">
      <c r="A139" s="145">
        <v>242</v>
      </c>
      <c r="B139" s="155" t="s">
        <v>160</v>
      </c>
      <c r="C139" s="146">
        <f>'800m.'!C40</f>
        <v>0</v>
      </c>
      <c r="D139" s="150">
        <f>'800m.'!D40</f>
        <v>0</v>
      </c>
      <c r="E139" s="150">
        <f>'800m.'!E40</f>
        <v>0</v>
      </c>
      <c r="F139" s="189">
        <f>'800m.'!F40</f>
        <v>0</v>
      </c>
      <c r="G139" s="148">
        <f>'800m.'!A40</f>
        <v>0</v>
      </c>
      <c r="H139" s="147" t="s">
        <v>160</v>
      </c>
      <c r="I139" s="153"/>
      <c r="J139" s="147" t="str">
        <f>'YARIŞMA BİLGİLERİ'!$F$21</f>
        <v>Erkekler</v>
      </c>
      <c r="K139" s="150" t="str">
        <f t="shared" si="8"/>
        <v>İzmir-Kulüpler Arası Atletizm Süper lig 1. Kademe Yarışmaları</v>
      </c>
      <c r="L139" s="151" t="str">
        <f>'800m.'!N$4</f>
        <v>04 Haziran 2014 17.10</v>
      </c>
      <c r="M139" s="151" t="s">
        <v>573</v>
      </c>
    </row>
    <row r="140" spans="1:13" s="143" customFormat="1" ht="26.25" customHeight="1" x14ac:dyDescent="0.2">
      <c r="A140" s="145">
        <v>243</v>
      </c>
      <c r="B140" s="155" t="s">
        <v>160</v>
      </c>
      <c r="C140" s="146">
        <f>'800m.'!C41</f>
        <v>0</v>
      </c>
      <c r="D140" s="150">
        <f>'800m.'!D41</f>
        <v>0</v>
      </c>
      <c r="E140" s="150">
        <f>'800m.'!E41</f>
        <v>0</v>
      </c>
      <c r="F140" s="189">
        <f>'800m.'!F41</f>
        <v>0</v>
      </c>
      <c r="G140" s="148">
        <f>'800m.'!A41</f>
        <v>0</v>
      </c>
      <c r="H140" s="147" t="s">
        <v>160</v>
      </c>
      <c r="I140" s="153"/>
      <c r="J140" s="147" t="str">
        <f>'YARIŞMA BİLGİLERİ'!$F$21</f>
        <v>Erkekler</v>
      </c>
      <c r="K140" s="150" t="str">
        <f t="shared" si="8"/>
        <v>İzmir-Kulüpler Arası Atletizm Süper lig 1. Kademe Yarışmaları</v>
      </c>
      <c r="L140" s="151" t="str">
        <f>'800m.'!N$4</f>
        <v>04 Haziran 2014 17.10</v>
      </c>
      <c r="M140" s="151" t="s">
        <v>573</v>
      </c>
    </row>
    <row r="141" spans="1:13" s="143" customFormat="1" ht="26.25" customHeight="1" x14ac:dyDescent="0.2">
      <c r="A141" s="145">
        <v>244</v>
      </c>
      <c r="B141" s="155" t="s">
        <v>160</v>
      </c>
      <c r="C141" s="146">
        <f>'800m.'!C42</f>
        <v>0</v>
      </c>
      <c r="D141" s="150">
        <f>'800m.'!D42</f>
        <v>0</v>
      </c>
      <c r="E141" s="150">
        <f>'800m.'!E42</f>
        <v>0</v>
      </c>
      <c r="F141" s="189">
        <f>'800m.'!F42</f>
        <v>0</v>
      </c>
      <c r="G141" s="148">
        <f>'800m.'!A42</f>
        <v>0</v>
      </c>
      <c r="H141" s="147" t="s">
        <v>160</v>
      </c>
      <c r="I141" s="153"/>
      <c r="J141" s="147" t="str">
        <f>'YARIŞMA BİLGİLERİ'!$F$21</f>
        <v>Erkekler</v>
      </c>
      <c r="K141" s="150" t="str">
        <f t="shared" si="8"/>
        <v>İzmir-Kulüpler Arası Atletizm Süper lig 1. Kademe Yarışmaları</v>
      </c>
      <c r="L141" s="151" t="str">
        <f>'800m.'!N$4</f>
        <v>04 Haziran 2014 17.10</v>
      </c>
      <c r="M141" s="151" t="s">
        <v>573</v>
      </c>
    </row>
    <row r="142" spans="1:13" s="143" customFormat="1" ht="26.25" customHeight="1" x14ac:dyDescent="0.2">
      <c r="A142" s="145">
        <v>245</v>
      </c>
      <c r="B142" s="155" t="s">
        <v>160</v>
      </c>
      <c r="C142" s="146">
        <f>'800m.'!C43</f>
        <v>0</v>
      </c>
      <c r="D142" s="150">
        <f>'800m.'!D43</f>
        <v>0</v>
      </c>
      <c r="E142" s="150">
        <f>'800m.'!E43</f>
        <v>0</v>
      </c>
      <c r="F142" s="189">
        <f>'800m.'!F43</f>
        <v>0</v>
      </c>
      <c r="G142" s="148">
        <f>'800m.'!A43</f>
        <v>0</v>
      </c>
      <c r="H142" s="147" t="s">
        <v>160</v>
      </c>
      <c r="I142" s="153"/>
      <c r="J142" s="147" t="str">
        <f>'YARIŞMA BİLGİLERİ'!$F$21</f>
        <v>Erkekler</v>
      </c>
      <c r="K142" s="150" t="str">
        <f t="shared" si="8"/>
        <v>İzmir-Kulüpler Arası Atletizm Süper lig 1. Kademe Yarışmaları</v>
      </c>
      <c r="L142" s="151" t="str">
        <f>'800m.'!N$4</f>
        <v>04 Haziran 2014 17.10</v>
      </c>
      <c r="M142" s="151" t="s">
        <v>573</v>
      </c>
    </row>
    <row r="143" spans="1:13" s="143" customFormat="1" ht="26.25" customHeight="1" x14ac:dyDescent="0.2">
      <c r="A143" s="145">
        <v>246</v>
      </c>
      <c r="B143" s="155" t="s">
        <v>160</v>
      </c>
      <c r="C143" s="146">
        <f>'800m.'!C44</f>
        <v>0</v>
      </c>
      <c r="D143" s="150">
        <f>'800m.'!D44</f>
        <v>0</v>
      </c>
      <c r="E143" s="150">
        <f>'800m.'!E44</f>
        <v>0</v>
      </c>
      <c r="F143" s="189">
        <f>'800m.'!F44</f>
        <v>0</v>
      </c>
      <c r="G143" s="148">
        <f>'800m.'!A44</f>
        <v>0</v>
      </c>
      <c r="H143" s="147" t="s">
        <v>160</v>
      </c>
      <c r="I143" s="153"/>
      <c r="J143" s="147" t="str">
        <f>'YARIŞMA BİLGİLERİ'!$F$21</f>
        <v>Erkekler</v>
      </c>
      <c r="K143" s="150" t="str">
        <f t="shared" si="8"/>
        <v>İzmir-Kulüpler Arası Atletizm Süper lig 1. Kademe Yarışmaları</v>
      </c>
      <c r="L143" s="151" t="str">
        <f>'800m.'!N$4</f>
        <v>04 Haziran 2014 17.10</v>
      </c>
      <c r="M143" s="151" t="s">
        <v>573</v>
      </c>
    </row>
    <row r="144" spans="1:13" s="143" customFormat="1" ht="26.25" customHeight="1" x14ac:dyDescent="0.2">
      <c r="A144" s="145">
        <v>247</v>
      </c>
      <c r="B144" s="155" t="s">
        <v>160</v>
      </c>
      <c r="C144" s="146">
        <f>'800m.'!C45</f>
        <v>0</v>
      </c>
      <c r="D144" s="150">
        <f>'800m.'!D45</f>
        <v>0</v>
      </c>
      <c r="E144" s="150">
        <f>'800m.'!E45</f>
        <v>0</v>
      </c>
      <c r="F144" s="189">
        <f>'800m.'!F45</f>
        <v>0</v>
      </c>
      <c r="G144" s="148">
        <f>'800m.'!A45</f>
        <v>0</v>
      </c>
      <c r="H144" s="147" t="s">
        <v>160</v>
      </c>
      <c r="I144" s="153"/>
      <c r="J144" s="147" t="str">
        <f>'YARIŞMA BİLGİLERİ'!$F$21</f>
        <v>Erkekler</v>
      </c>
      <c r="K144" s="150" t="str">
        <f t="shared" si="8"/>
        <v>İzmir-Kulüpler Arası Atletizm Süper lig 1. Kademe Yarışmaları</v>
      </c>
      <c r="L144" s="151" t="str">
        <f>'800m.'!N$4</f>
        <v>04 Haziran 2014 17.10</v>
      </c>
      <c r="M144" s="151" t="s">
        <v>573</v>
      </c>
    </row>
    <row r="145" spans="1:13" s="143" customFormat="1" ht="26.25" customHeight="1" x14ac:dyDescent="0.2">
      <c r="A145" s="145">
        <v>248</v>
      </c>
      <c r="B145" s="155" t="s">
        <v>160</v>
      </c>
      <c r="C145" s="146">
        <f>'800m.'!C46</f>
        <v>0</v>
      </c>
      <c r="D145" s="150">
        <f>'800m.'!D46</f>
        <v>0</v>
      </c>
      <c r="E145" s="150">
        <f>'800m.'!E46</f>
        <v>0</v>
      </c>
      <c r="F145" s="189">
        <f>'800m.'!F46</f>
        <v>0</v>
      </c>
      <c r="G145" s="148">
        <f>'800m.'!A46</f>
        <v>0</v>
      </c>
      <c r="H145" s="147" t="s">
        <v>160</v>
      </c>
      <c r="I145" s="153"/>
      <c r="J145" s="147" t="str">
        <f>'YARIŞMA BİLGİLERİ'!$F$21</f>
        <v>Erkekler</v>
      </c>
      <c r="K145" s="150" t="str">
        <f t="shared" si="8"/>
        <v>İzmir-Kulüpler Arası Atletizm Süper lig 1. Kademe Yarışmaları</v>
      </c>
      <c r="L145" s="151" t="str">
        <f>'800m.'!N$4</f>
        <v>04 Haziran 2014 17.10</v>
      </c>
      <c r="M145" s="151" t="s">
        <v>573</v>
      </c>
    </row>
    <row r="146" spans="1:13" s="143" customFormat="1" ht="26.25" customHeight="1" x14ac:dyDescent="0.2">
      <c r="A146" s="145">
        <v>249</v>
      </c>
      <c r="B146" s="155" t="s">
        <v>160</v>
      </c>
      <c r="C146" s="146">
        <f>'800m.'!C47</f>
        <v>0</v>
      </c>
      <c r="D146" s="150">
        <f>'800m.'!D47</f>
        <v>0</v>
      </c>
      <c r="E146" s="150">
        <f>'800m.'!E47</f>
        <v>0</v>
      </c>
      <c r="F146" s="189">
        <f>'800m.'!F47</f>
        <v>0</v>
      </c>
      <c r="G146" s="148">
        <f>'800m.'!A47</f>
        <v>0</v>
      </c>
      <c r="H146" s="147" t="s">
        <v>160</v>
      </c>
      <c r="I146" s="153"/>
      <c r="J146" s="147" t="str">
        <f>'YARIŞMA BİLGİLERİ'!$F$21</f>
        <v>Erkekler</v>
      </c>
      <c r="K146" s="150" t="str">
        <f t="shared" si="8"/>
        <v>İzmir-Kulüpler Arası Atletizm Süper lig 1. Kademe Yarışmaları</v>
      </c>
      <c r="L146" s="151" t="str">
        <f>'800m.'!N$4</f>
        <v>04 Haziran 2014 17.10</v>
      </c>
      <c r="M146" s="151" t="s">
        <v>573</v>
      </c>
    </row>
    <row r="147" spans="1:13" s="143" customFormat="1" ht="26.25" customHeight="1" x14ac:dyDescent="0.2">
      <c r="A147" s="145">
        <v>250</v>
      </c>
      <c r="B147" s="155" t="s">
        <v>160</v>
      </c>
      <c r="C147" s="146">
        <f>'800m.'!C48</f>
        <v>0</v>
      </c>
      <c r="D147" s="150">
        <f>'800m.'!D48</f>
        <v>0</v>
      </c>
      <c r="E147" s="150">
        <f>'800m.'!E48</f>
        <v>0</v>
      </c>
      <c r="F147" s="189">
        <f>'800m.'!F48</f>
        <v>0</v>
      </c>
      <c r="G147" s="148">
        <f>'800m.'!A48</f>
        <v>0</v>
      </c>
      <c r="H147" s="147" t="s">
        <v>160</v>
      </c>
      <c r="I147" s="153"/>
      <c r="J147" s="147" t="str">
        <f>'YARIŞMA BİLGİLERİ'!$F$21</f>
        <v>Erkekler</v>
      </c>
      <c r="K147" s="150" t="str">
        <f t="shared" si="8"/>
        <v>İzmir-Kulüpler Arası Atletizm Süper lig 1. Kademe Yarışmaları</v>
      </c>
      <c r="L147" s="151" t="str">
        <f>'800m.'!N$4</f>
        <v>04 Haziran 2014 17.10</v>
      </c>
      <c r="M147" s="151" t="s">
        <v>573</v>
      </c>
    </row>
    <row r="148" spans="1:13" s="143" customFormat="1" ht="26.25" customHeight="1" x14ac:dyDescent="0.2">
      <c r="A148" s="145">
        <v>251</v>
      </c>
      <c r="B148" s="155" t="s">
        <v>160</v>
      </c>
      <c r="C148" s="146">
        <f>'800m.'!C49</f>
        <v>0</v>
      </c>
      <c r="D148" s="150">
        <f>'800m.'!D49</f>
        <v>0</v>
      </c>
      <c r="E148" s="150">
        <f>'800m.'!E49</f>
        <v>0</v>
      </c>
      <c r="F148" s="189">
        <f>'800m.'!F49</f>
        <v>0</v>
      </c>
      <c r="G148" s="148">
        <f>'800m.'!A49</f>
        <v>0</v>
      </c>
      <c r="H148" s="147" t="s">
        <v>160</v>
      </c>
      <c r="I148" s="153"/>
      <c r="J148" s="147" t="str">
        <f>'YARIŞMA BİLGİLERİ'!$F$21</f>
        <v>Erkekler</v>
      </c>
      <c r="K148" s="150" t="str">
        <f t="shared" ref="K148:K160" si="9">CONCATENATE(K$1,"-",A$1)</f>
        <v>İzmir-Kulüpler Arası Atletizm Süper lig 1. Kademe Yarışmaları</v>
      </c>
      <c r="L148" s="151" t="str">
        <f>'800m.'!N$4</f>
        <v>04 Haziran 2014 17.10</v>
      </c>
      <c r="M148" s="151" t="s">
        <v>573</v>
      </c>
    </row>
    <row r="149" spans="1:13" s="143" customFormat="1" ht="26.25" customHeight="1" x14ac:dyDescent="0.2">
      <c r="A149" s="145">
        <v>252</v>
      </c>
      <c r="B149" s="155" t="s">
        <v>160</v>
      </c>
      <c r="C149" s="146">
        <f>'800m.'!C50</f>
        <v>0</v>
      </c>
      <c r="D149" s="150">
        <f>'800m.'!D50</f>
        <v>0</v>
      </c>
      <c r="E149" s="150">
        <f>'800m.'!E50</f>
        <v>0</v>
      </c>
      <c r="F149" s="189">
        <f>'800m.'!F50</f>
        <v>0</v>
      </c>
      <c r="G149" s="148">
        <f>'800m.'!A50</f>
        <v>0</v>
      </c>
      <c r="H149" s="147" t="s">
        <v>160</v>
      </c>
      <c r="I149" s="153"/>
      <c r="J149" s="147" t="str">
        <f>'YARIŞMA BİLGİLERİ'!$F$21</f>
        <v>Erkekler</v>
      </c>
      <c r="K149" s="150" t="str">
        <f t="shared" si="9"/>
        <v>İzmir-Kulüpler Arası Atletizm Süper lig 1. Kademe Yarışmaları</v>
      </c>
      <c r="L149" s="151" t="str">
        <f>'800m.'!N$4</f>
        <v>04 Haziran 2014 17.10</v>
      </c>
      <c r="M149" s="151" t="s">
        <v>573</v>
      </c>
    </row>
    <row r="150" spans="1:13" s="143" customFormat="1" ht="26.25" customHeight="1" x14ac:dyDescent="0.2">
      <c r="A150" s="145">
        <v>253</v>
      </c>
      <c r="B150" s="155" t="s">
        <v>160</v>
      </c>
      <c r="C150" s="146">
        <f>'800m.'!C51</f>
        <v>0</v>
      </c>
      <c r="D150" s="150">
        <f>'800m.'!D51</f>
        <v>0</v>
      </c>
      <c r="E150" s="150">
        <f>'800m.'!E51</f>
        <v>0</v>
      </c>
      <c r="F150" s="189">
        <f>'800m.'!F51</f>
        <v>0</v>
      </c>
      <c r="G150" s="148">
        <f>'800m.'!A51</f>
        <v>0</v>
      </c>
      <c r="H150" s="147" t="s">
        <v>160</v>
      </c>
      <c r="I150" s="153"/>
      <c r="J150" s="147" t="str">
        <f>'YARIŞMA BİLGİLERİ'!$F$21</f>
        <v>Erkekler</v>
      </c>
      <c r="K150" s="150" t="str">
        <f t="shared" si="9"/>
        <v>İzmir-Kulüpler Arası Atletizm Süper lig 1. Kademe Yarışmaları</v>
      </c>
      <c r="L150" s="151" t="str">
        <f>'800m.'!N$4</f>
        <v>04 Haziran 2014 17.10</v>
      </c>
      <c r="M150" s="151" t="s">
        <v>573</v>
      </c>
    </row>
    <row r="151" spans="1:13" s="143" customFormat="1" ht="26.25" customHeight="1" x14ac:dyDescent="0.2">
      <c r="A151" s="145">
        <v>254</v>
      </c>
      <c r="B151" s="155" t="s">
        <v>160</v>
      </c>
      <c r="C151" s="146">
        <f>'800m.'!C52</f>
        <v>0</v>
      </c>
      <c r="D151" s="150">
        <f>'800m.'!D52</f>
        <v>0</v>
      </c>
      <c r="E151" s="150">
        <f>'800m.'!E52</f>
        <v>0</v>
      </c>
      <c r="F151" s="189">
        <f>'800m.'!F52</f>
        <v>0</v>
      </c>
      <c r="G151" s="148">
        <f>'800m.'!A52</f>
        <v>0</v>
      </c>
      <c r="H151" s="147" t="s">
        <v>160</v>
      </c>
      <c r="I151" s="153"/>
      <c r="J151" s="147" t="str">
        <f>'YARIŞMA BİLGİLERİ'!$F$21</f>
        <v>Erkekler</v>
      </c>
      <c r="K151" s="150" t="str">
        <f t="shared" si="9"/>
        <v>İzmir-Kulüpler Arası Atletizm Süper lig 1. Kademe Yarışmaları</v>
      </c>
      <c r="L151" s="151" t="str">
        <f>'800m.'!N$4</f>
        <v>04 Haziran 2014 17.10</v>
      </c>
      <c r="M151" s="151" t="s">
        <v>573</v>
      </c>
    </row>
    <row r="152" spans="1:13" s="143" customFormat="1" ht="26.25" customHeight="1" x14ac:dyDescent="0.2">
      <c r="A152" s="145">
        <v>255</v>
      </c>
      <c r="B152" s="155" t="s">
        <v>160</v>
      </c>
      <c r="C152" s="146">
        <f>'800m.'!C53</f>
        <v>0</v>
      </c>
      <c r="D152" s="150">
        <f>'800m.'!D53</f>
        <v>0</v>
      </c>
      <c r="E152" s="150">
        <f>'800m.'!E53</f>
        <v>0</v>
      </c>
      <c r="F152" s="189">
        <f>'800m.'!F53</f>
        <v>0</v>
      </c>
      <c r="G152" s="148">
        <f>'800m.'!A53</f>
        <v>0</v>
      </c>
      <c r="H152" s="147" t="s">
        <v>160</v>
      </c>
      <c r="I152" s="153"/>
      <c r="J152" s="147" t="str">
        <f>'YARIŞMA BİLGİLERİ'!$F$21</f>
        <v>Erkekler</v>
      </c>
      <c r="K152" s="150" t="str">
        <f t="shared" si="9"/>
        <v>İzmir-Kulüpler Arası Atletizm Süper lig 1. Kademe Yarışmaları</v>
      </c>
      <c r="L152" s="151" t="str">
        <f>'800m.'!N$4</f>
        <v>04 Haziran 2014 17.10</v>
      </c>
      <c r="M152" s="151" t="s">
        <v>573</v>
      </c>
    </row>
    <row r="153" spans="1:13" s="143" customFormat="1" ht="26.25" customHeight="1" x14ac:dyDescent="0.2">
      <c r="A153" s="145">
        <v>256</v>
      </c>
      <c r="B153" s="155" t="s">
        <v>160</v>
      </c>
      <c r="C153" s="146">
        <f>'800m.'!C54</f>
        <v>0</v>
      </c>
      <c r="D153" s="150">
        <f>'800m.'!D54</f>
        <v>0</v>
      </c>
      <c r="E153" s="150">
        <f>'800m.'!E54</f>
        <v>0</v>
      </c>
      <c r="F153" s="189">
        <f>'800m.'!F54</f>
        <v>0</v>
      </c>
      <c r="G153" s="148">
        <f>'800m.'!A54</f>
        <v>0</v>
      </c>
      <c r="H153" s="147" t="s">
        <v>160</v>
      </c>
      <c r="I153" s="153"/>
      <c r="J153" s="147" t="str">
        <f>'YARIŞMA BİLGİLERİ'!$F$21</f>
        <v>Erkekler</v>
      </c>
      <c r="K153" s="150" t="str">
        <f t="shared" si="9"/>
        <v>İzmir-Kulüpler Arası Atletizm Süper lig 1. Kademe Yarışmaları</v>
      </c>
      <c r="L153" s="151" t="str">
        <f>'800m.'!N$4</f>
        <v>04 Haziran 2014 17.10</v>
      </c>
      <c r="M153" s="151" t="s">
        <v>573</v>
      </c>
    </row>
    <row r="154" spans="1:13" s="143" customFormat="1" ht="26.25" customHeight="1" x14ac:dyDescent="0.2">
      <c r="A154" s="145">
        <v>257</v>
      </c>
      <c r="B154" s="155" t="s">
        <v>160</v>
      </c>
      <c r="C154" s="146">
        <f>'800m.'!C55</f>
        <v>0</v>
      </c>
      <c r="D154" s="150">
        <f>'800m.'!D55</f>
        <v>0</v>
      </c>
      <c r="E154" s="150">
        <f>'800m.'!E55</f>
        <v>0</v>
      </c>
      <c r="F154" s="189">
        <f>'800m.'!F55</f>
        <v>0</v>
      </c>
      <c r="G154" s="148">
        <f>'800m.'!A55</f>
        <v>0</v>
      </c>
      <c r="H154" s="147" t="s">
        <v>160</v>
      </c>
      <c r="I154" s="153"/>
      <c r="J154" s="147" t="str">
        <f>'YARIŞMA BİLGİLERİ'!$F$21</f>
        <v>Erkekler</v>
      </c>
      <c r="K154" s="150" t="str">
        <f t="shared" si="9"/>
        <v>İzmir-Kulüpler Arası Atletizm Süper lig 1. Kademe Yarışmaları</v>
      </c>
      <c r="L154" s="151" t="str">
        <f>'800m.'!N$4</f>
        <v>04 Haziran 2014 17.10</v>
      </c>
      <c r="M154" s="151" t="s">
        <v>573</v>
      </c>
    </row>
    <row r="155" spans="1:13" s="143" customFormat="1" ht="26.25" customHeight="1" x14ac:dyDescent="0.2">
      <c r="A155" s="145">
        <v>258</v>
      </c>
      <c r="B155" s="155" t="s">
        <v>160</v>
      </c>
      <c r="C155" s="146">
        <f>'800m.'!C56</f>
        <v>0</v>
      </c>
      <c r="D155" s="150">
        <f>'800m.'!D56</f>
        <v>0</v>
      </c>
      <c r="E155" s="150">
        <f>'800m.'!E56</f>
        <v>0</v>
      </c>
      <c r="F155" s="189">
        <f>'800m.'!F56</f>
        <v>0</v>
      </c>
      <c r="G155" s="148">
        <f>'800m.'!A56</f>
        <v>0</v>
      </c>
      <c r="H155" s="147" t="s">
        <v>160</v>
      </c>
      <c r="I155" s="153"/>
      <c r="J155" s="147" t="str">
        <f>'YARIŞMA BİLGİLERİ'!$F$21</f>
        <v>Erkekler</v>
      </c>
      <c r="K155" s="150" t="str">
        <f t="shared" si="9"/>
        <v>İzmir-Kulüpler Arası Atletizm Süper lig 1. Kademe Yarışmaları</v>
      </c>
      <c r="L155" s="151" t="str">
        <f>'800m.'!N$4</f>
        <v>04 Haziran 2014 17.10</v>
      </c>
      <c r="M155" s="151" t="s">
        <v>573</v>
      </c>
    </row>
    <row r="156" spans="1:13" s="143" customFormat="1" ht="26.25" customHeight="1" x14ac:dyDescent="0.2">
      <c r="A156" s="145">
        <v>259</v>
      </c>
      <c r="B156" s="155" t="s">
        <v>160</v>
      </c>
      <c r="C156" s="146">
        <f>'800m.'!C57</f>
        <v>0</v>
      </c>
      <c r="D156" s="150">
        <f>'800m.'!D57</f>
        <v>0</v>
      </c>
      <c r="E156" s="150">
        <f>'800m.'!E57</f>
        <v>0</v>
      </c>
      <c r="F156" s="189">
        <f>'800m.'!F57</f>
        <v>0</v>
      </c>
      <c r="G156" s="148">
        <f>'800m.'!A57</f>
        <v>0</v>
      </c>
      <c r="H156" s="147" t="s">
        <v>160</v>
      </c>
      <c r="I156" s="153"/>
      <c r="J156" s="147" t="str">
        <f>'YARIŞMA BİLGİLERİ'!$F$21</f>
        <v>Erkekler</v>
      </c>
      <c r="K156" s="150" t="str">
        <f t="shared" si="9"/>
        <v>İzmir-Kulüpler Arası Atletizm Süper lig 1. Kademe Yarışmaları</v>
      </c>
      <c r="L156" s="151" t="str">
        <f>'800m.'!N$4</f>
        <v>04 Haziran 2014 17.10</v>
      </c>
      <c r="M156" s="151" t="s">
        <v>573</v>
      </c>
    </row>
    <row r="157" spans="1:13" s="143" customFormat="1" ht="26.25" customHeight="1" x14ac:dyDescent="0.2">
      <c r="A157" s="145">
        <v>260</v>
      </c>
      <c r="B157" s="155" t="s">
        <v>160</v>
      </c>
      <c r="C157" s="146">
        <f>'800m.'!C58</f>
        <v>0</v>
      </c>
      <c r="D157" s="150">
        <f>'800m.'!D58</f>
        <v>0</v>
      </c>
      <c r="E157" s="150">
        <f>'800m.'!E58</f>
        <v>0</v>
      </c>
      <c r="F157" s="189">
        <f>'800m.'!F58</f>
        <v>0</v>
      </c>
      <c r="G157" s="148">
        <f>'800m.'!A58</f>
        <v>0</v>
      </c>
      <c r="H157" s="147" t="s">
        <v>160</v>
      </c>
      <c r="I157" s="153"/>
      <c r="J157" s="147" t="str">
        <f>'YARIŞMA BİLGİLERİ'!$F$21</f>
        <v>Erkekler</v>
      </c>
      <c r="K157" s="150" t="str">
        <f t="shared" si="9"/>
        <v>İzmir-Kulüpler Arası Atletizm Süper lig 1. Kademe Yarışmaları</v>
      </c>
      <c r="L157" s="151" t="str">
        <f>'800m.'!N$4</f>
        <v>04 Haziran 2014 17.10</v>
      </c>
      <c r="M157" s="151" t="s">
        <v>573</v>
      </c>
    </row>
    <row r="158" spans="1:13" s="143" customFormat="1" ht="26.25" customHeight="1" x14ac:dyDescent="0.2">
      <c r="A158" s="145">
        <v>261</v>
      </c>
      <c r="B158" s="155" t="s">
        <v>160</v>
      </c>
      <c r="C158" s="146">
        <f>'800m.'!C59</f>
        <v>0</v>
      </c>
      <c r="D158" s="150">
        <f>'800m.'!D59</f>
        <v>0</v>
      </c>
      <c r="E158" s="150">
        <f>'800m.'!E59</f>
        <v>0</v>
      </c>
      <c r="F158" s="189">
        <f>'800m.'!F59</f>
        <v>0</v>
      </c>
      <c r="G158" s="148">
        <f>'800m.'!A59</f>
        <v>0</v>
      </c>
      <c r="H158" s="147" t="s">
        <v>160</v>
      </c>
      <c r="I158" s="153"/>
      <c r="J158" s="147" t="str">
        <f>'YARIŞMA BİLGİLERİ'!$F$21</f>
        <v>Erkekler</v>
      </c>
      <c r="K158" s="150" t="str">
        <f t="shared" si="9"/>
        <v>İzmir-Kulüpler Arası Atletizm Süper lig 1. Kademe Yarışmaları</v>
      </c>
      <c r="L158" s="151" t="str">
        <f>'800m.'!N$4</f>
        <v>04 Haziran 2014 17.10</v>
      </c>
      <c r="M158" s="151" t="s">
        <v>573</v>
      </c>
    </row>
    <row r="159" spans="1:13" s="143" customFormat="1" ht="26.25" customHeight="1" x14ac:dyDescent="0.2">
      <c r="A159" s="145">
        <v>262</v>
      </c>
      <c r="B159" s="155" t="s">
        <v>160</v>
      </c>
      <c r="C159" s="146">
        <f>'800m.'!C60</f>
        <v>0</v>
      </c>
      <c r="D159" s="150">
        <f>'800m.'!D60</f>
        <v>0</v>
      </c>
      <c r="E159" s="150">
        <f>'800m.'!E60</f>
        <v>0</v>
      </c>
      <c r="F159" s="189">
        <f>'800m.'!F60</f>
        <v>0</v>
      </c>
      <c r="G159" s="148">
        <f>'800m.'!A60</f>
        <v>0</v>
      </c>
      <c r="H159" s="147" t="s">
        <v>160</v>
      </c>
      <c r="I159" s="153"/>
      <c r="J159" s="147" t="str">
        <f>'YARIŞMA BİLGİLERİ'!$F$21</f>
        <v>Erkekler</v>
      </c>
      <c r="K159" s="150" t="str">
        <f t="shared" si="9"/>
        <v>İzmir-Kulüpler Arası Atletizm Süper lig 1. Kademe Yarışmaları</v>
      </c>
      <c r="L159" s="151" t="str">
        <f>'800m.'!N$4</f>
        <v>04 Haziran 2014 17.10</v>
      </c>
      <c r="M159" s="151" t="s">
        <v>573</v>
      </c>
    </row>
    <row r="160" spans="1:13" s="143" customFormat="1" ht="26.25" customHeight="1" x14ac:dyDescent="0.2">
      <c r="A160" s="145">
        <v>263</v>
      </c>
      <c r="B160" s="155" t="s">
        <v>160</v>
      </c>
      <c r="C160" s="146">
        <f>'800m.'!C61</f>
        <v>0</v>
      </c>
      <c r="D160" s="150">
        <f>'800m.'!D61</f>
        <v>0</v>
      </c>
      <c r="E160" s="150">
        <f>'800m.'!E61</f>
        <v>0</v>
      </c>
      <c r="F160" s="189">
        <f>'800m.'!F61</f>
        <v>0</v>
      </c>
      <c r="G160" s="148">
        <f>'800m.'!A61</f>
        <v>0</v>
      </c>
      <c r="H160" s="147" t="s">
        <v>160</v>
      </c>
      <c r="I160" s="153"/>
      <c r="J160" s="147" t="str">
        <f>'YARIŞMA BİLGİLERİ'!$F$21</f>
        <v>Erkekler</v>
      </c>
      <c r="K160" s="150" t="str">
        <f t="shared" si="9"/>
        <v>İzmir-Kulüpler Arası Atletizm Süper lig 1. Kademe Yarışmaları</v>
      </c>
      <c r="L160" s="151" t="str">
        <f>'800m.'!N$4</f>
        <v>04 Haziran 2014 17.10</v>
      </c>
      <c r="M160" s="151" t="s">
        <v>573</v>
      </c>
    </row>
    <row r="161" spans="1:13" s="143" customFormat="1" ht="26.25" customHeight="1" x14ac:dyDescent="0.2">
      <c r="A161" s="145">
        <v>346</v>
      </c>
      <c r="B161" s="155" t="s">
        <v>441</v>
      </c>
      <c r="C161" s="146">
        <f>Gülle!D8</f>
        <v>31535</v>
      </c>
      <c r="D161" s="150" t="str">
        <f>Gülle!E8</f>
        <v>HÜSEYİN ATICI</v>
      </c>
      <c r="E161" s="150" t="str">
        <f>Gülle!F8</f>
        <v>İSTANBUL-ENKA SPOR KULÜBÜ</v>
      </c>
      <c r="F161" s="152">
        <f>Gülle!N8</f>
        <v>1929</v>
      </c>
      <c r="G161" s="153">
        <f>Gülle!A8</f>
        <v>1</v>
      </c>
      <c r="H161" s="153" t="s">
        <v>355</v>
      </c>
      <c r="I161" s="153">
        <f>Gülle!G$4</f>
        <v>0</v>
      </c>
      <c r="J161" s="147" t="str">
        <f>'YARIŞMA BİLGİLERİ'!$F$21</f>
        <v>Erkekler</v>
      </c>
      <c r="K161" s="150" t="str">
        <f>CONCATENATE(K$1,"-",A$1)</f>
        <v>İzmir-Kulüpler Arası Atletizm Süper lig 1. Kademe Yarışmaları</v>
      </c>
      <c r="L161" s="151" t="str">
        <f>Gülle!M$4</f>
        <v>03 Haziran 2014 19.30</v>
      </c>
      <c r="M161" s="151" t="s">
        <v>573</v>
      </c>
    </row>
    <row r="162" spans="1:13" s="143" customFormat="1" ht="26.25" customHeight="1" x14ac:dyDescent="0.2">
      <c r="A162" s="145">
        <v>347</v>
      </c>
      <c r="B162" s="155" t="s">
        <v>441</v>
      </c>
      <c r="C162" s="146">
        <f>Gülle!D9</f>
        <v>34934</v>
      </c>
      <c r="D162" s="150" t="str">
        <f>Gülle!E9</f>
        <v>OSMAN CAN ÖZDEVECİ</v>
      </c>
      <c r="E162" s="150" t="str">
        <f>Gülle!F9</f>
        <v>İSTANBUL-FENERBAHÇE</v>
      </c>
      <c r="F162" s="152">
        <f>Gülle!N9</f>
        <v>1755</v>
      </c>
      <c r="G162" s="153">
        <f>Gülle!A9</f>
        <v>2</v>
      </c>
      <c r="H162" s="153" t="s">
        <v>355</v>
      </c>
      <c r="I162" s="153">
        <f>Gülle!G$4</f>
        <v>0</v>
      </c>
      <c r="J162" s="147" t="str">
        <f>'YARIŞMA BİLGİLERİ'!$F$21</f>
        <v>Erkekler</v>
      </c>
      <c r="K162" s="150" t="str">
        <f t="shared" ref="K162:K200" si="10">CONCATENATE(K$1,"-",A$1)</f>
        <v>İzmir-Kulüpler Arası Atletizm Süper lig 1. Kademe Yarışmaları</v>
      </c>
      <c r="L162" s="151" t="str">
        <f>Gülle!M$4</f>
        <v>03 Haziran 2014 19.30</v>
      </c>
      <c r="M162" s="151" t="s">
        <v>573</v>
      </c>
    </row>
    <row r="163" spans="1:13" s="143" customFormat="1" ht="26.25" customHeight="1" x14ac:dyDescent="0.2">
      <c r="A163" s="145">
        <v>348</v>
      </c>
      <c r="B163" s="155" t="s">
        <v>441</v>
      </c>
      <c r="C163" s="146">
        <f>Gülle!D10</f>
        <v>33604</v>
      </c>
      <c r="D163" s="150" t="str">
        <f>Gülle!E10</f>
        <v>MURAT KÜLEKÇİ</v>
      </c>
      <c r="E163" s="150" t="str">
        <f>Gülle!F10</f>
        <v>İZMİR-İZMİR BÜYÜKŞEHİR BELEDİYE SPOR KLUBÜ</v>
      </c>
      <c r="F163" s="152">
        <f>Gülle!N10</f>
        <v>1513</v>
      </c>
      <c r="G163" s="153">
        <f>Gülle!A10</f>
        <v>3</v>
      </c>
      <c r="H163" s="153" t="s">
        <v>355</v>
      </c>
      <c r="I163" s="153">
        <f>Gülle!G$4</f>
        <v>0</v>
      </c>
      <c r="J163" s="147" t="str">
        <f>'YARIŞMA BİLGİLERİ'!$F$21</f>
        <v>Erkekler</v>
      </c>
      <c r="K163" s="150" t="str">
        <f t="shared" si="10"/>
        <v>İzmir-Kulüpler Arası Atletizm Süper lig 1. Kademe Yarışmaları</v>
      </c>
      <c r="L163" s="151" t="str">
        <f>Gülle!M$4</f>
        <v>03 Haziran 2014 19.30</v>
      </c>
      <c r="M163" s="151" t="s">
        <v>573</v>
      </c>
    </row>
    <row r="164" spans="1:13" s="143" customFormat="1" ht="26.25" customHeight="1" x14ac:dyDescent="0.2">
      <c r="A164" s="145">
        <v>349</v>
      </c>
      <c r="B164" s="155" t="s">
        <v>441</v>
      </c>
      <c r="C164" s="146">
        <f>Gülle!D11</f>
        <v>33842</v>
      </c>
      <c r="D164" s="150" t="str">
        <f>Gülle!E11</f>
        <v>ORHUN DEMİRCAN</v>
      </c>
      <c r="E164" s="150" t="str">
        <f>Gülle!F11</f>
        <v>KOCAELİ BÜYÜKŞEHİR BELEDİYE KAĞITSPOR KULÜBÜ</v>
      </c>
      <c r="F164" s="152">
        <f>Gülle!N11</f>
        <v>1499</v>
      </c>
      <c r="G164" s="153">
        <f>Gülle!A11</f>
        <v>4</v>
      </c>
      <c r="H164" s="153" t="s">
        <v>355</v>
      </c>
      <c r="I164" s="153">
        <f>Gülle!G$4</f>
        <v>0</v>
      </c>
      <c r="J164" s="147" t="str">
        <f>'YARIŞMA BİLGİLERİ'!$F$21</f>
        <v>Erkekler</v>
      </c>
      <c r="K164" s="150" t="str">
        <f t="shared" si="10"/>
        <v>İzmir-Kulüpler Arası Atletizm Süper lig 1. Kademe Yarışmaları</v>
      </c>
      <c r="L164" s="151" t="str">
        <f>Gülle!M$4</f>
        <v>03 Haziran 2014 19.30</v>
      </c>
      <c r="M164" s="151" t="s">
        <v>573</v>
      </c>
    </row>
    <row r="165" spans="1:13" s="143" customFormat="1" ht="26.25" customHeight="1" x14ac:dyDescent="0.2">
      <c r="A165" s="145">
        <v>350</v>
      </c>
      <c r="B165" s="155" t="s">
        <v>441</v>
      </c>
      <c r="C165" s="146">
        <f>Gülle!D12</f>
        <v>32089</v>
      </c>
      <c r="D165" s="150" t="str">
        <f>Gülle!E12</f>
        <v>TALAT ERDOĞAN</v>
      </c>
      <c r="E165" s="150" t="str">
        <f>Gülle!F12</f>
        <v>İSTANBUL-GALATASARAY</v>
      </c>
      <c r="F165" s="152">
        <f>Gülle!N12</f>
        <v>1365</v>
      </c>
      <c r="G165" s="153">
        <f>Gülle!A12</f>
        <v>5</v>
      </c>
      <c r="H165" s="153" t="s">
        <v>355</v>
      </c>
      <c r="I165" s="153">
        <f>Gülle!G$4</f>
        <v>0</v>
      </c>
      <c r="J165" s="147" t="str">
        <f>'YARIŞMA BİLGİLERİ'!$F$21</f>
        <v>Erkekler</v>
      </c>
      <c r="K165" s="150" t="str">
        <f t="shared" si="10"/>
        <v>İzmir-Kulüpler Arası Atletizm Süper lig 1. Kademe Yarışmaları</v>
      </c>
      <c r="L165" s="151" t="str">
        <f>Gülle!M$4</f>
        <v>03 Haziran 2014 19.30</v>
      </c>
      <c r="M165" s="151" t="s">
        <v>573</v>
      </c>
    </row>
    <row r="166" spans="1:13" s="143" customFormat="1" ht="26.25" customHeight="1" x14ac:dyDescent="0.2">
      <c r="A166" s="145">
        <v>351</v>
      </c>
      <c r="B166" s="155" t="s">
        <v>441</v>
      </c>
      <c r="C166" s="146">
        <f>Gülle!D13</f>
        <v>34700</v>
      </c>
      <c r="D166" s="150" t="str">
        <f>Gülle!E13</f>
        <v>YUSUF YALÇINKAYA</v>
      </c>
      <c r="E166" s="150" t="str">
        <f>Gülle!F13</f>
        <v>MERSİN-MESKİSPOR</v>
      </c>
      <c r="F166" s="152">
        <f>Gülle!N13</f>
        <v>1335</v>
      </c>
      <c r="G166" s="153">
        <f>Gülle!A13</f>
        <v>6</v>
      </c>
      <c r="H166" s="153" t="s">
        <v>355</v>
      </c>
      <c r="I166" s="153">
        <f>Gülle!G$4</f>
        <v>0</v>
      </c>
      <c r="J166" s="147" t="str">
        <f>'YARIŞMA BİLGİLERİ'!$F$21</f>
        <v>Erkekler</v>
      </c>
      <c r="K166" s="150" t="str">
        <f t="shared" si="10"/>
        <v>İzmir-Kulüpler Arası Atletizm Süper lig 1. Kademe Yarışmaları</v>
      </c>
      <c r="L166" s="151" t="str">
        <f>Gülle!M$4</f>
        <v>03 Haziran 2014 19.30</v>
      </c>
      <c r="M166" s="151" t="s">
        <v>573</v>
      </c>
    </row>
    <row r="167" spans="1:13" s="143" customFormat="1" ht="26.25" customHeight="1" x14ac:dyDescent="0.2">
      <c r="A167" s="145">
        <v>352</v>
      </c>
      <c r="B167" s="155" t="s">
        <v>441</v>
      </c>
      <c r="C167" s="146">
        <f>Gülle!D14</f>
        <v>35930</v>
      </c>
      <c r="D167" s="150" t="str">
        <f>Gülle!E14</f>
        <v>OĞUZHAN ÖZDAYI</v>
      </c>
      <c r="E167" s="150" t="str">
        <f>Gülle!F14</f>
        <v>ANKARA-EGO SPOR</v>
      </c>
      <c r="F167" s="152">
        <f>Gülle!N14</f>
        <v>1320</v>
      </c>
      <c r="G167" s="153">
        <f>Gülle!A14</f>
        <v>7</v>
      </c>
      <c r="H167" s="153" t="s">
        <v>355</v>
      </c>
      <c r="I167" s="153">
        <f>Gülle!G$4</f>
        <v>0</v>
      </c>
      <c r="J167" s="147" t="str">
        <f>'YARIŞMA BİLGİLERİ'!$F$21</f>
        <v>Erkekler</v>
      </c>
      <c r="K167" s="150" t="str">
        <f t="shared" si="10"/>
        <v>İzmir-Kulüpler Arası Atletizm Süper lig 1. Kademe Yarışmaları</v>
      </c>
      <c r="L167" s="151" t="str">
        <f>Gülle!M$4</f>
        <v>03 Haziran 2014 19.30</v>
      </c>
      <c r="M167" s="151" t="s">
        <v>573</v>
      </c>
    </row>
    <row r="168" spans="1:13" s="143" customFormat="1" ht="26.25" customHeight="1" x14ac:dyDescent="0.2">
      <c r="A168" s="145">
        <v>353</v>
      </c>
      <c r="B168" s="155" t="s">
        <v>441</v>
      </c>
      <c r="C168" s="146">
        <f>Gülle!D15</f>
        <v>34700</v>
      </c>
      <c r="D168" s="150" t="str">
        <f>Gülle!E15</f>
        <v>MAHSUN ÇELİK</v>
      </c>
      <c r="E168" s="150" t="str">
        <f>Gülle!F15</f>
        <v>KOCAELİ-DARICA BELEDİYE EĞİTİM SPOR KULÜBÜ</v>
      </c>
      <c r="F168" s="152">
        <f>Gülle!N15</f>
        <v>1192</v>
      </c>
      <c r="G168" s="153">
        <f>Gülle!A15</f>
        <v>8</v>
      </c>
      <c r="H168" s="153" t="s">
        <v>355</v>
      </c>
      <c r="I168" s="153">
        <f>Gülle!G$4</f>
        <v>0</v>
      </c>
      <c r="J168" s="147" t="str">
        <f>'YARIŞMA BİLGİLERİ'!$F$21</f>
        <v>Erkekler</v>
      </c>
      <c r="K168" s="150" t="str">
        <f t="shared" si="10"/>
        <v>İzmir-Kulüpler Arası Atletizm Süper lig 1. Kademe Yarışmaları</v>
      </c>
      <c r="L168" s="151" t="str">
        <f>Gülle!M$4</f>
        <v>03 Haziran 2014 19.30</v>
      </c>
      <c r="M168" s="151" t="s">
        <v>573</v>
      </c>
    </row>
    <row r="169" spans="1:13" s="143" customFormat="1" ht="26.25" customHeight="1" x14ac:dyDescent="0.2">
      <c r="A169" s="145">
        <v>354</v>
      </c>
      <c r="B169" s="155" t="s">
        <v>441</v>
      </c>
      <c r="C169" s="146" t="str">
        <f>Gülle!D16</f>
        <v/>
      </c>
      <c r="D169" s="150" t="str">
        <f>Gülle!E16</f>
        <v/>
      </c>
      <c r="E169" s="150" t="str">
        <f>Gülle!F16</f>
        <v/>
      </c>
      <c r="F169" s="152" t="str">
        <f>Gülle!N16</f>
        <v/>
      </c>
      <c r="G169" s="153">
        <f>Gülle!A16</f>
        <v>0</v>
      </c>
      <c r="H169" s="153" t="s">
        <v>355</v>
      </c>
      <c r="I169" s="153">
        <f>Gülle!G$4</f>
        <v>0</v>
      </c>
      <c r="J169" s="147" t="str">
        <f>'YARIŞMA BİLGİLERİ'!$F$21</f>
        <v>Erkekler</v>
      </c>
      <c r="K169" s="150" t="str">
        <f t="shared" si="10"/>
        <v>İzmir-Kulüpler Arası Atletizm Süper lig 1. Kademe Yarışmaları</v>
      </c>
      <c r="L169" s="151" t="str">
        <f>Gülle!M$4</f>
        <v>03 Haziran 2014 19.30</v>
      </c>
      <c r="M169" s="151" t="s">
        <v>573</v>
      </c>
    </row>
    <row r="170" spans="1:13" s="143" customFormat="1" ht="26.25" customHeight="1" x14ac:dyDescent="0.2">
      <c r="A170" s="145">
        <v>355</v>
      </c>
      <c r="B170" s="155" t="s">
        <v>441</v>
      </c>
      <c r="C170" s="146" t="str">
        <f>Gülle!D17</f>
        <v/>
      </c>
      <c r="D170" s="150" t="str">
        <f>Gülle!E17</f>
        <v/>
      </c>
      <c r="E170" s="150" t="str">
        <f>Gülle!F17</f>
        <v/>
      </c>
      <c r="F170" s="152" t="str">
        <f>Gülle!N17</f>
        <v/>
      </c>
      <c r="G170" s="153">
        <f>Gülle!A17</f>
        <v>0</v>
      </c>
      <c r="H170" s="153" t="s">
        <v>355</v>
      </c>
      <c r="I170" s="153">
        <f>Gülle!G$4</f>
        <v>0</v>
      </c>
      <c r="J170" s="147" t="str">
        <f>'YARIŞMA BİLGİLERİ'!$F$21</f>
        <v>Erkekler</v>
      </c>
      <c r="K170" s="150" t="str">
        <f t="shared" si="10"/>
        <v>İzmir-Kulüpler Arası Atletizm Süper lig 1. Kademe Yarışmaları</v>
      </c>
      <c r="L170" s="151" t="str">
        <f>Gülle!M$4</f>
        <v>03 Haziran 2014 19.30</v>
      </c>
      <c r="M170" s="151" t="s">
        <v>573</v>
      </c>
    </row>
    <row r="171" spans="1:13" s="143" customFormat="1" ht="26.25" customHeight="1" x14ac:dyDescent="0.2">
      <c r="A171" s="145">
        <v>356</v>
      </c>
      <c r="B171" s="155" t="s">
        <v>441</v>
      </c>
      <c r="C171" s="146" t="str">
        <f>Gülle!D18</f>
        <v/>
      </c>
      <c r="D171" s="150" t="str">
        <f>Gülle!E18</f>
        <v/>
      </c>
      <c r="E171" s="150" t="str">
        <f>Gülle!F18</f>
        <v/>
      </c>
      <c r="F171" s="152" t="str">
        <f>Gülle!N18</f>
        <v/>
      </c>
      <c r="G171" s="153">
        <f>Gülle!A18</f>
        <v>0</v>
      </c>
      <c r="H171" s="153" t="s">
        <v>355</v>
      </c>
      <c r="I171" s="153">
        <f>Gülle!G$4</f>
        <v>0</v>
      </c>
      <c r="J171" s="147" t="str">
        <f>'YARIŞMA BİLGİLERİ'!$F$21</f>
        <v>Erkekler</v>
      </c>
      <c r="K171" s="150" t="str">
        <f t="shared" si="10"/>
        <v>İzmir-Kulüpler Arası Atletizm Süper lig 1. Kademe Yarışmaları</v>
      </c>
      <c r="L171" s="151" t="str">
        <f>Gülle!M$4</f>
        <v>03 Haziran 2014 19.30</v>
      </c>
      <c r="M171" s="151" t="s">
        <v>573</v>
      </c>
    </row>
    <row r="172" spans="1:13" s="143" customFormat="1" ht="26.25" customHeight="1" x14ac:dyDescent="0.2">
      <c r="A172" s="145">
        <v>357</v>
      </c>
      <c r="B172" s="155" t="s">
        <v>441</v>
      </c>
      <c r="C172" s="146" t="str">
        <f>Gülle!D19</f>
        <v/>
      </c>
      <c r="D172" s="150" t="str">
        <f>Gülle!E19</f>
        <v/>
      </c>
      <c r="E172" s="150" t="str">
        <f>Gülle!F19</f>
        <v/>
      </c>
      <c r="F172" s="152" t="str">
        <f>Gülle!N19</f>
        <v/>
      </c>
      <c r="G172" s="153">
        <f>Gülle!A19</f>
        <v>0</v>
      </c>
      <c r="H172" s="153" t="s">
        <v>355</v>
      </c>
      <c r="I172" s="153">
        <f>Gülle!G$4</f>
        <v>0</v>
      </c>
      <c r="J172" s="147" t="str">
        <f>'YARIŞMA BİLGİLERİ'!$F$21</f>
        <v>Erkekler</v>
      </c>
      <c r="K172" s="150" t="str">
        <f t="shared" si="10"/>
        <v>İzmir-Kulüpler Arası Atletizm Süper lig 1. Kademe Yarışmaları</v>
      </c>
      <c r="L172" s="151" t="str">
        <f>Gülle!M$4</f>
        <v>03 Haziran 2014 19.30</v>
      </c>
      <c r="M172" s="151" t="s">
        <v>573</v>
      </c>
    </row>
    <row r="173" spans="1:13" s="143" customFormat="1" ht="26.25" customHeight="1" x14ac:dyDescent="0.2">
      <c r="A173" s="145">
        <v>358</v>
      </c>
      <c r="B173" s="155" t="s">
        <v>441</v>
      </c>
      <c r="C173" s="146" t="str">
        <f>Gülle!D20</f>
        <v/>
      </c>
      <c r="D173" s="150" t="str">
        <f>Gülle!E20</f>
        <v/>
      </c>
      <c r="E173" s="150" t="str">
        <f>Gülle!F20</f>
        <v/>
      </c>
      <c r="F173" s="152" t="str">
        <f>Gülle!N20</f>
        <v/>
      </c>
      <c r="G173" s="153">
        <f>Gülle!A20</f>
        <v>0</v>
      </c>
      <c r="H173" s="153" t="s">
        <v>355</v>
      </c>
      <c r="I173" s="153">
        <f>Gülle!G$4</f>
        <v>0</v>
      </c>
      <c r="J173" s="147" t="str">
        <f>'YARIŞMA BİLGİLERİ'!$F$21</f>
        <v>Erkekler</v>
      </c>
      <c r="K173" s="150" t="str">
        <f t="shared" si="10"/>
        <v>İzmir-Kulüpler Arası Atletizm Süper lig 1. Kademe Yarışmaları</v>
      </c>
      <c r="L173" s="151" t="str">
        <f>Gülle!M$4</f>
        <v>03 Haziran 2014 19.30</v>
      </c>
      <c r="M173" s="151" t="s">
        <v>573</v>
      </c>
    </row>
    <row r="174" spans="1:13" s="143" customFormat="1" ht="26.25" customHeight="1" x14ac:dyDescent="0.2">
      <c r="A174" s="145">
        <v>359</v>
      </c>
      <c r="B174" s="155" t="s">
        <v>441</v>
      </c>
      <c r="C174" s="146" t="str">
        <f>Gülle!D21</f>
        <v/>
      </c>
      <c r="D174" s="150" t="str">
        <f>Gülle!E21</f>
        <v/>
      </c>
      <c r="E174" s="150" t="str">
        <f>Gülle!F21</f>
        <v/>
      </c>
      <c r="F174" s="152" t="str">
        <f>Gülle!N21</f>
        <v/>
      </c>
      <c r="G174" s="153">
        <f>Gülle!A21</f>
        <v>0</v>
      </c>
      <c r="H174" s="153" t="s">
        <v>355</v>
      </c>
      <c r="I174" s="153">
        <f>Gülle!G$4</f>
        <v>0</v>
      </c>
      <c r="J174" s="147" t="str">
        <f>'YARIŞMA BİLGİLERİ'!$F$21</f>
        <v>Erkekler</v>
      </c>
      <c r="K174" s="150" t="str">
        <f t="shared" si="10"/>
        <v>İzmir-Kulüpler Arası Atletizm Süper lig 1. Kademe Yarışmaları</v>
      </c>
      <c r="L174" s="151" t="str">
        <f>Gülle!M$4</f>
        <v>03 Haziran 2014 19.30</v>
      </c>
      <c r="M174" s="151" t="s">
        <v>573</v>
      </c>
    </row>
    <row r="175" spans="1:13" s="143" customFormat="1" ht="26.25" customHeight="1" x14ac:dyDescent="0.2">
      <c r="A175" s="145">
        <v>360</v>
      </c>
      <c r="B175" s="155" t="s">
        <v>441</v>
      </c>
      <c r="C175" s="146" t="str">
        <f>Gülle!D22</f>
        <v/>
      </c>
      <c r="D175" s="150" t="str">
        <f>Gülle!E22</f>
        <v/>
      </c>
      <c r="E175" s="150" t="str">
        <f>Gülle!F22</f>
        <v/>
      </c>
      <c r="F175" s="152" t="str">
        <f>Gülle!N22</f>
        <v/>
      </c>
      <c r="G175" s="153">
        <f>Gülle!A22</f>
        <v>0</v>
      </c>
      <c r="H175" s="153" t="s">
        <v>355</v>
      </c>
      <c r="I175" s="153">
        <f>Gülle!G$4</f>
        <v>0</v>
      </c>
      <c r="J175" s="147" t="str">
        <f>'YARIŞMA BİLGİLERİ'!$F$21</f>
        <v>Erkekler</v>
      </c>
      <c r="K175" s="150" t="str">
        <f t="shared" si="10"/>
        <v>İzmir-Kulüpler Arası Atletizm Süper lig 1. Kademe Yarışmaları</v>
      </c>
      <c r="L175" s="151" t="str">
        <f>Gülle!M$4</f>
        <v>03 Haziran 2014 19.30</v>
      </c>
      <c r="M175" s="151" t="s">
        <v>573</v>
      </c>
    </row>
    <row r="176" spans="1:13" s="143" customFormat="1" ht="26.25" customHeight="1" x14ac:dyDescent="0.2">
      <c r="A176" s="145">
        <v>361</v>
      </c>
      <c r="B176" s="155" t="s">
        <v>441</v>
      </c>
      <c r="C176" s="146" t="str">
        <f>Gülle!D23</f>
        <v/>
      </c>
      <c r="D176" s="150" t="str">
        <f>Gülle!E23</f>
        <v/>
      </c>
      <c r="E176" s="150" t="str">
        <f>Gülle!F23</f>
        <v/>
      </c>
      <c r="F176" s="152" t="str">
        <f>Gülle!N23</f>
        <v/>
      </c>
      <c r="G176" s="153">
        <f>Gülle!A23</f>
        <v>0</v>
      </c>
      <c r="H176" s="153" t="s">
        <v>355</v>
      </c>
      <c r="I176" s="153">
        <f>Gülle!G$4</f>
        <v>0</v>
      </c>
      <c r="J176" s="147" t="str">
        <f>'YARIŞMA BİLGİLERİ'!$F$21</f>
        <v>Erkekler</v>
      </c>
      <c r="K176" s="150" t="str">
        <f t="shared" si="10"/>
        <v>İzmir-Kulüpler Arası Atletizm Süper lig 1. Kademe Yarışmaları</v>
      </c>
      <c r="L176" s="151" t="str">
        <f>Gülle!M$4</f>
        <v>03 Haziran 2014 19.30</v>
      </c>
      <c r="M176" s="151" t="s">
        <v>573</v>
      </c>
    </row>
    <row r="177" spans="1:13" s="143" customFormat="1" ht="26.25" customHeight="1" x14ac:dyDescent="0.2">
      <c r="A177" s="145">
        <v>362</v>
      </c>
      <c r="B177" s="155" t="s">
        <v>441</v>
      </c>
      <c r="C177" s="146" t="str">
        <f>Gülle!D24</f>
        <v/>
      </c>
      <c r="D177" s="150" t="str">
        <f>Gülle!E24</f>
        <v/>
      </c>
      <c r="E177" s="150" t="str">
        <f>Gülle!F24</f>
        <v/>
      </c>
      <c r="F177" s="152" t="str">
        <f>Gülle!N24</f>
        <v/>
      </c>
      <c r="G177" s="153">
        <f>Gülle!A24</f>
        <v>0</v>
      </c>
      <c r="H177" s="153" t="s">
        <v>355</v>
      </c>
      <c r="I177" s="153">
        <f>Gülle!G$4</f>
        <v>0</v>
      </c>
      <c r="J177" s="147" t="str">
        <f>'YARIŞMA BİLGİLERİ'!$F$21</f>
        <v>Erkekler</v>
      </c>
      <c r="K177" s="150" t="str">
        <f t="shared" si="10"/>
        <v>İzmir-Kulüpler Arası Atletizm Süper lig 1. Kademe Yarışmaları</v>
      </c>
      <c r="L177" s="151" t="str">
        <f>Gülle!M$4</f>
        <v>03 Haziran 2014 19.30</v>
      </c>
      <c r="M177" s="151" t="s">
        <v>573</v>
      </c>
    </row>
    <row r="178" spans="1:13" s="143" customFormat="1" ht="26.25" customHeight="1" x14ac:dyDescent="0.2">
      <c r="A178" s="145">
        <v>363</v>
      </c>
      <c r="B178" s="155" t="s">
        <v>441</v>
      </c>
      <c r="C178" s="146" t="str">
        <f>Gülle!D25</f>
        <v/>
      </c>
      <c r="D178" s="150" t="str">
        <f>Gülle!E25</f>
        <v/>
      </c>
      <c r="E178" s="150" t="str">
        <f>Gülle!F25</f>
        <v/>
      </c>
      <c r="F178" s="152" t="str">
        <f>Gülle!N25</f>
        <v/>
      </c>
      <c r="G178" s="153">
        <f>Gülle!A25</f>
        <v>0</v>
      </c>
      <c r="H178" s="153" t="s">
        <v>355</v>
      </c>
      <c r="I178" s="153">
        <f>Gülle!G$4</f>
        <v>0</v>
      </c>
      <c r="J178" s="147" t="str">
        <f>'YARIŞMA BİLGİLERİ'!$F$21</f>
        <v>Erkekler</v>
      </c>
      <c r="K178" s="150" t="str">
        <f t="shared" si="10"/>
        <v>İzmir-Kulüpler Arası Atletizm Süper lig 1. Kademe Yarışmaları</v>
      </c>
      <c r="L178" s="151" t="str">
        <f>Gülle!M$4</f>
        <v>03 Haziran 2014 19.30</v>
      </c>
      <c r="M178" s="151" t="s">
        <v>573</v>
      </c>
    </row>
    <row r="179" spans="1:13" s="143" customFormat="1" ht="26.25" customHeight="1" x14ac:dyDescent="0.2">
      <c r="A179" s="145">
        <v>364</v>
      </c>
      <c r="B179" s="155" t="s">
        <v>441</v>
      </c>
      <c r="C179" s="146" t="str">
        <f>Gülle!D26</f>
        <v/>
      </c>
      <c r="D179" s="150" t="str">
        <f>Gülle!E26</f>
        <v/>
      </c>
      <c r="E179" s="150" t="str">
        <f>Gülle!F26</f>
        <v/>
      </c>
      <c r="F179" s="152" t="str">
        <f>Gülle!N26</f>
        <v/>
      </c>
      <c r="G179" s="153">
        <f>Gülle!A26</f>
        <v>0</v>
      </c>
      <c r="H179" s="153" t="s">
        <v>355</v>
      </c>
      <c r="I179" s="153">
        <f>Gülle!G$4</f>
        <v>0</v>
      </c>
      <c r="J179" s="147" t="str">
        <f>'YARIŞMA BİLGİLERİ'!$F$21</f>
        <v>Erkekler</v>
      </c>
      <c r="K179" s="150" t="str">
        <f t="shared" si="10"/>
        <v>İzmir-Kulüpler Arası Atletizm Süper lig 1. Kademe Yarışmaları</v>
      </c>
      <c r="L179" s="151" t="str">
        <f>Gülle!M$4</f>
        <v>03 Haziran 2014 19.30</v>
      </c>
      <c r="M179" s="151" t="s">
        <v>573</v>
      </c>
    </row>
    <row r="180" spans="1:13" s="143" customFormat="1" ht="26.25" customHeight="1" x14ac:dyDescent="0.2">
      <c r="A180" s="145">
        <v>365</v>
      </c>
      <c r="B180" s="155" t="s">
        <v>441</v>
      </c>
      <c r="C180" s="146" t="str">
        <f>Gülle!D27</f>
        <v/>
      </c>
      <c r="D180" s="150" t="str">
        <f>Gülle!E27</f>
        <v/>
      </c>
      <c r="E180" s="150" t="str">
        <f>Gülle!F27</f>
        <v/>
      </c>
      <c r="F180" s="152" t="str">
        <f>Gülle!N27</f>
        <v/>
      </c>
      <c r="G180" s="153">
        <f>Gülle!A27</f>
        <v>0</v>
      </c>
      <c r="H180" s="153" t="s">
        <v>355</v>
      </c>
      <c r="I180" s="153">
        <f>Gülle!G$4</f>
        <v>0</v>
      </c>
      <c r="J180" s="147" t="str">
        <f>'YARIŞMA BİLGİLERİ'!$F$21</f>
        <v>Erkekler</v>
      </c>
      <c r="K180" s="150" t="str">
        <f t="shared" si="10"/>
        <v>İzmir-Kulüpler Arası Atletizm Süper lig 1. Kademe Yarışmaları</v>
      </c>
      <c r="L180" s="151" t="str">
        <f>Gülle!M$4</f>
        <v>03 Haziran 2014 19.30</v>
      </c>
      <c r="M180" s="151" t="s">
        <v>573</v>
      </c>
    </row>
    <row r="181" spans="1:13" s="143" customFormat="1" ht="26.25" customHeight="1" x14ac:dyDescent="0.2">
      <c r="A181" s="145">
        <v>366</v>
      </c>
      <c r="B181" s="155" t="s">
        <v>441</v>
      </c>
      <c r="C181" s="146" t="str">
        <f>Gülle!D28</f>
        <v/>
      </c>
      <c r="D181" s="150" t="str">
        <f>Gülle!E28</f>
        <v/>
      </c>
      <c r="E181" s="150" t="str">
        <f>Gülle!F28</f>
        <v/>
      </c>
      <c r="F181" s="152" t="str">
        <f>Gülle!N28</f>
        <v/>
      </c>
      <c r="G181" s="153">
        <f>Gülle!A28</f>
        <v>0</v>
      </c>
      <c r="H181" s="153" t="s">
        <v>355</v>
      </c>
      <c r="I181" s="153">
        <f>Gülle!G$4</f>
        <v>0</v>
      </c>
      <c r="J181" s="147" t="str">
        <f>'YARIŞMA BİLGİLERİ'!$F$21</f>
        <v>Erkekler</v>
      </c>
      <c r="K181" s="150" t="str">
        <f t="shared" si="10"/>
        <v>İzmir-Kulüpler Arası Atletizm Süper lig 1. Kademe Yarışmaları</v>
      </c>
      <c r="L181" s="151" t="str">
        <f>Gülle!M$4</f>
        <v>03 Haziran 2014 19.30</v>
      </c>
      <c r="M181" s="151" t="s">
        <v>573</v>
      </c>
    </row>
    <row r="182" spans="1:13" s="143" customFormat="1" ht="26.25" customHeight="1" x14ac:dyDescent="0.2">
      <c r="A182" s="145">
        <v>367</v>
      </c>
      <c r="B182" s="155" t="s">
        <v>441</v>
      </c>
      <c r="C182" s="146" t="str">
        <f>Gülle!D29</f>
        <v/>
      </c>
      <c r="D182" s="150" t="str">
        <f>Gülle!E29</f>
        <v/>
      </c>
      <c r="E182" s="150" t="str">
        <f>Gülle!F29</f>
        <v/>
      </c>
      <c r="F182" s="152" t="str">
        <f>Gülle!N29</f>
        <v/>
      </c>
      <c r="G182" s="153">
        <f>Gülle!A29</f>
        <v>0</v>
      </c>
      <c r="H182" s="153" t="s">
        <v>355</v>
      </c>
      <c r="I182" s="153">
        <f>Gülle!G$4</f>
        <v>0</v>
      </c>
      <c r="J182" s="147" t="str">
        <f>'YARIŞMA BİLGİLERİ'!$F$21</f>
        <v>Erkekler</v>
      </c>
      <c r="K182" s="150" t="str">
        <f t="shared" si="10"/>
        <v>İzmir-Kulüpler Arası Atletizm Süper lig 1. Kademe Yarışmaları</v>
      </c>
      <c r="L182" s="151" t="str">
        <f>Gülle!M$4</f>
        <v>03 Haziran 2014 19.30</v>
      </c>
      <c r="M182" s="151" t="s">
        <v>573</v>
      </c>
    </row>
    <row r="183" spans="1:13" s="143" customFormat="1" ht="26.25" customHeight="1" x14ac:dyDescent="0.2">
      <c r="A183" s="145">
        <v>368</v>
      </c>
      <c r="B183" s="155" t="s">
        <v>441</v>
      </c>
      <c r="C183" s="146" t="str">
        <f>Gülle!D30</f>
        <v/>
      </c>
      <c r="D183" s="150" t="str">
        <f>Gülle!E30</f>
        <v/>
      </c>
      <c r="E183" s="150" t="str">
        <f>Gülle!F30</f>
        <v/>
      </c>
      <c r="F183" s="152" t="str">
        <f>Gülle!N30</f>
        <v/>
      </c>
      <c r="G183" s="153">
        <f>Gülle!A30</f>
        <v>0</v>
      </c>
      <c r="H183" s="153" t="s">
        <v>355</v>
      </c>
      <c r="I183" s="153">
        <f>Gülle!G$4</f>
        <v>0</v>
      </c>
      <c r="J183" s="147" t="str">
        <f>'YARIŞMA BİLGİLERİ'!$F$21</f>
        <v>Erkekler</v>
      </c>
      <c r="K183" s="150" t="str">
        <f t="shared" si="10"/>
        <v>İzmir-Kulüpler Arası Atletizm Süper lig 1. Kademe Yarışmaları</v>
      </c>
      <c r="L183" s="151" t="str">
        <f>Gülle!M$4</f>
        <v>03 Haziran 2014 19.30</v>
      </c>
      <c r="M183" s="151" t="s">
        <v>573</v>
      </c>
    </row>
    <row r="184" spans="1:13" s="143" customFormat="1" ht="26.25" customHeight="1" x14ac:dyDescent="0.2">
      <c r="A184" s="145">
        <v>369</v>
      </c>
      <c r="B184" s="155" t="s">
        <v>441</v>
      </c>
      <c r="C184" s="146" t="str">
        <f>Gülle!D31</f>
        <v/>
      </c>
      <c r="D184" s="150" t="str">
        <f>Gülle!E31</f>
        <v/>
      </c>
      <c r="E184" s="150" t="str">
        <f>Gülle!F31</f>
        <v/>
      </c>
      <c r="F184" s="152" t="str">
        <f>Gülle!N31</f>
        <v/>
      </c>
      <c r="G184" s="153">
        <f>Gülle!A31</f>
        <v>0</v>
      </c>
      <c r="H184" s="153" t="s">
        <v>355</v>
      </c>
      <c r="I184" s="153">
        <f>Gülle!G$4</f>
        <v>0</v>
      </c>
      <c r="J184" s="147" t="str">
        <f>'YARIŞMA BİLGİLERİ'!$F$21</f>
        <v>Erkekler</v>
      </c>
      <c r="K184" s="150" t="str">
        <f t="shared" si="10"/>
        <v>İzmir-Kulüpler Arası Atletizm Süper lig 1. Kademe Yarışmaları</v>
      </c>
      <c r="L184" s="151" t="str">
        <f>Gülle!M$4</f>
        <v>03 Haziran 2014 19.30</v>
      </c>
      <c r="M184" s="151" t="s">
        <v>573</v>
      </c>
    </row>
    <row r="185" spans="1:13" s="143" customFormat="1" ht="26.25" customHeight="1" x14ac:dyDescent="0.2">
      <c r="A185" s="145">
        <v>370</v>
      </c>
      <c r="B185" s="155" t="s">
        <v>441</v>
      </c>
      <c r="C185" s="146" t="str">
        <f>Gülle!D32</f>
        <v/>
      </c>
      <c r="D185" s="150" t="str">
        <f>Gülle!E32</f>
        <v/>
      </c>
      <c r="E185" s="150" t="str">
        <f>Gülle!F32</f>
        <v/>
      </c>
      <c r="F185" s="152" t="str">
        <f>Gülle!N32</f>
        <v/>
      </c>
      <c r="G185" s="153">
        <f>Gülle!A32</f>
        <v>0</v>
      </c>
      <c r="H185" s="153" t="s">
        <v>355</v>
      </c>
      <c r="I185" s="153">
        <f>Gülle!G$4</f>
        <v>0</v>
      </c>
      <c r="J185" s="147" t="str">
        <f>'YARIŞMA BİLGİLERİ'!$F$21</f>
        <v>Erkekler</v>
      </c>
      <c r="K185" s="150" t="str">
        <f t="shared" si="10"/>
        <v>İzmir-Kulüpler Arası Atletizm Süper lig 1. Kademe Yarışmaları</v>
      </c>
      <c r="L185" s="151" t="str">
        <f>Gülle!M$4</f>
        <v>03 Haziran 2014 19.30</v>
      </c>
      <c r="M185" s="151" t="s">
        <v>573</v>
      </c>
    </row>
    <row r="186" spans="1:13" s="143" customFormat="1" ht="26.25" customHeight="1" x14ac:dyDescent="0.2">
      <c r="A186" s="145">
        <v>371</v>
      </c>
      <c r="B186" s="155" t="s">
        <v>441</v>
      </c>
      <c r="C186" s="146" t="str">
        <f>Gülle!D33</f>
        <v/>
      </c>
      <c r="D186" s="150" t="str">
        <f>Gülle!E33</f>
        <v/>
      </c>
      <c r="E186" s="150" t="str">
        <f>Gülle!F33</f>
        <v/>
      </c>
      <c r="F186" s="152" t="str">
        <f>Gülle!N33</f>
        <v/>
      </c>
      <c r="G186" s="153">
        <f>Gülle!A33</f>
        <v>0</v>
      </c>
      <c r="H186" s="153" t="s">
        <v>355</v>
      </c>
      <c r="I186" s="153">
        <f>Gülle!G$4</f>
        <v>0</v>
      </c>
      <c r="J186" s="147" t="str">
        <f>'YARIŞMA BİLGİLERİ'!$F$21</f>
        <v>Erkekler</v>
      </c>
      <c r="K186" s="150" t="str">
        <f t="shared" si="10"/>
        <v>İzmir-Kulüpler Arası Atletizm Süper lig 1. Kademe Yarışmaları</v>
      </c>
      <c r="L186" s="151" t="str">
        <f>Gülle!M$4</f>
        <v>03 Haziran 2014 19.30</v>
      </c>
      <c r="M186" s="151" t="s">
        <v>573</v>
      </c>
    </row>
    <row r="187" spans="1:13" s="143" customFormat="1" ht="26.25" customHeight="1" x14ac:dyDescent="0.2">
      <c r="A187" s="145">
        <v>372</v>
      </c>
      <c r="B187" s="155" t="s">
        <v>441</v>
      </c>
      <c r="C187" s="146" t="str">
        <f>Gülle!D34</f>
        <v/>
      </c>
      <c r="D187" s="150" t="str">
        <f>Gülle!E34</f>
        <v/>
      </c>
      <c r="E187" s="150" t="str">
        <f>Gülle!F34</f>
        <v/>
      </c>
      <c r="F187" s="152" t="str">
        <f>Gülle!N34</f>
        <v/>
      </c>
      <c r="G187" s="153">
        <f>Gülle!A34</f>
        <v>0</v>
      </c>
      <c r="H187" s="153" t="s">
        <v>355</v>
      </c>
      <c r="I187" s="153">
        <f>Gülle!G$4</f>
        <v>0</v>
      </c>
      <c r="J187" s="147" t="str">
        <f>'YARIŞMA BİLGİLERİ'!$F$21</f>
        <v>Erkekler</v>
      </c>
      <c r="K187" s="150" t="str">
        <f t="shared" si="10"/>
        <v>İzmir-Kulüpler Arası Atletizm Süper lig 1. Kademe Yarışmaları</v>
      </c>
      <c r="L187" s="151" t="str">
        <f>Gülle!M$4</f>
        <v>03 Haziran 2014 19.30</v>
      </c>
      <c r="M187" s="151" t="s">
        <v>573</v>
      </c>
    </row>
    <row r="188" spans="1:13" s="143" customFormat="1" ht="26.25" customHeight="1" x14ac:dyDescent="0.2">
      <c r="A188" s="145">
        <v>373</v>
      </c>
      <c r="B188" s="155" t="s">
        <v>441</v>
      </c>
      <c r="C188" s="146" t="str">
        <f>Gülle!D35</f>
        <v/>
      </c>
      <c r="D188" s="150" t="str">
        <f>Gülle!E35</f>
        <v/>
      </c>
      <c r="E188" s="150" t="str">
        <f>Gülle!F35</f>
        <v/>
      </c>
      <c r="F188" s="152" t="str">
        <f>Gülle!N35</f>
        <v/>
      </c>
      <c r="G188" s="153">
        <f>Gülle!A35</f>
        <v>0</v>
      </c>
      <c r="H188" s="153" t="s">
        <v>355</v>
      </c>
      <c r="I188" s="153">
        <f>Gülle!G$4</f>
        <v>0</v>
      </c>
      <c r="J188" s="147" t="str">
        <f>'YARIŞMA BİLGİLERİ'!$F$21</f>
        <v>Erkekler</v>
      </c>
      <c r="K188" s="150" t="str">
        <f t="shared" si="10"/>
        <v>İzmir-Kulüpler Arası Atletizm Süper lig 1. Kademe Yarışmaları</v>
      </c>
      <c r="L188" s="151" t="str">
        <f>Gülle!M$4</f>
        <v>03 Haziran 2014 19.30</v>
      </c>
      <c r="M188" s="151" t="s">
        <v>573</v>
      </c>
    </row>
    <row r="189" spans="1:13" s="143" customFormat="1" ht="26.25" customHeight="1" x14ac:dyDescent="0.2">
      <c r="A189" s="145">
        <v>374</v>
      </c>
      <c r="B189" s="155" t="s">
        <v>441</v>
      </c>
      <c r="C189" s="146" t="str">
        <f>Gülle!D36</f>
        <v/>
      </c>
      <c r="D189" s="150" t="str">
        <f>Gülle!E36</f>
        <v/>
      </c>
      <c r="E189" s="150" t="str">
        <f>Gülle!F36</f>
        <v/>
      </c>
      <c r="F189" s="152" t="str">
        <f>Gülle!N36</f>
        <v/>
      </c>
      <c r="G189" s="153">
        <f>Gülle!A36</f>
        <v>0</v>
      </c>
      <c r="H189" s="153" t="s">
        <v>355</v>
      </c>
      <c r="I189" s="153">
        <f>Gülle!G$4</f>
        <v>0</v>
      </c>
      <c r="J189" s="147" t="str">
        <f>'YARIŞMA BİLGİLERİ'!$F$21</f>
        <v>Erkekler</v>
      </c>
      <c r="K189" s="150" t="str">
        <f t="shared" si="10"/>
        <v>İzmir-Kulüpler Arası Atletizm Süper lig 1. Kademe Yarışmaları</v>
      </c>
      <c r="L189" s="151" t="str">
        <f>Gülle!M$4</f>
        <v>03 Haziran 2014 19.30</v>
      </c>
      <c r="M189" s="151" t="s">
        <v>573</v>
      </c>
    </row>
    <row r="190" spans="1:13" s="143" customFormat="1" ht="26.25" customHeight="1" x14ac:dyDescent="0.2">
      <c r="A190" s="145">
        <v>375</v>
      </c>
      <c r="B190" s="155" t="s">
        <v>441</v>
      </c>
      <c r="C190" s="146" t="str">
        <f>Gülle!D37</f>
        <v/>
      </c>
      <c r="D190" s="150" t="str">
        <f>Gülle!E37</f>
        <v/>
      </c>
      <c r="E190" s="150" t="str">
        <f>Gülle!F37</f>
        <v/>
      </c>
      <c r="F190" s="152" t="str">
        <f>Gülle!N37</f>
        <v/>
      </c>
      <c r="G190" s="153">
        <f>Gülle!A37</f>
        <v>0</v>
      </c>
      <c r="H190" s="153" t="s">
        <v>355</v>
      </c>
      <c r="I190" s="153">
        <f>Gülle!G$4</f>
        <v>0</v>
      </c>
      <c r="J190" s="147" t="str">
        <f>'YARIŞMA BİLGİLERİ'!$F$21</f>
        <v>Erkekler</v>
      </c>
      <c r="K190" s="150" t="str">
        <f t="shared" si="10"/>
        <v>İzmir-Kulüpler Arası Atletizm Süper lig 1. Kademe Yarışmaları</v>
      </c>
      <c r="L190" s="151" t="str">
        <f>Gülle!M$4</f>
        <v>03 Haziran 2014 19.30</v>
      </c>
      <c r="M190" s="151" t="s">
        <v>573</v>
      </c>
    </row>
    <row r="191" spans="1:13" s="143" customFormat="1" ht="26.25" customHeight="1" x14ac:dyDescent="0.2">
      <c r="A191" s="145">
        <v>376</v>
      </c>
      <c r="B191" s="155" t="s">
        <v>441</v>
      </c>
      <c r="C191" s="146" t="str">
        <f>Gülle!D38</f>
        <v/>
      </c>
      <c r="D191" s="150" t="str">
        <f>Gülle!E38</f>
        <v/>
      </c>
      <c r="E191" s="150" t="str">
        <f>Gülle!F38</f>
        <v/>
      </c>
      <c r="F191" s="152" t="str">
        <f>Gülle!N38</f>
        <v/>
      </c>
      <c r="G191" s="153">
        <f>Gülle!A38</f>
        <v>0</v>
      </c>
      <c r="H191" s="153" t="s">
        <v>355</v>
      </c>
      <c r="I191" s="153">
        <f>Gülle!G$4</f>
        <v>0</v>
      </c>
      <c r="J191" s="147" t="str">
        <f>'YARIŞMA BİLGİLERİ'!$F$21</f>
        <v>Erkekler</v>
      </c>
      <c r="K191" s="150" t="str">
        <f t="shared" si="10"/>
        <v>İzmir-Kulüpler Arası Atletizm Süper lig 1. Kademe Yarışmaları</v>
      </c>
      <c r="L191" s="151" t="str">
        <f>Gülle!M$4</f>
        <v>03 Haziran 2014 19.30</v>
      </c>
      <c r="M191" s="151" t="s">
        <v>573</v>
      </c>
    </row>
    <row r="192" spans="1:13" s="143" customFormat="1" ht="26.25" customHeight="1" x14ac:dyDescent="0.2">
      <c r="A192" s="145">
        <v>377</v>
      </c>
      <c r="B192" s="155" t="s">
        <v>441</v>
      </c>
      <c r="C192" s="146" t="str">
        <f>Gülle!D39</f>
        <v/>
      </c>
      <c r="D192" s="150" t="str">
        <f>Gülle!E39</f>
        <v/>
      </c>
      <c r="E192" s="150" t="str">
        <f>Gülle!F39</f>
        <v/>
      </c>
      <c r="F192" s="152" t="str">
        <f>Gülle!N39</f>
        <v/>
      </c>
      <c r="G192" s="153">
        <f>Gülle!A39</f>
        <v>0</v>
      </c>
      <c r="H192" s="153" t="s">
        <v>355</v>
      </c>
      <c r="I192" s="153">
        <f>Gülle!G$4</f>
        <v>0</v>
      </c>
      <c r="J192" s="147" t="str">
        <f>'YARIŞMA BİLGİLERİ'!$F$21</f>
        <v>Erkekler</v>
      </c>
      <c r="K192" s="150" t="str">
        <f t="shared" si="10"/>
        <v>İzmir-Kulüpler Arası Atletizm Süper lig 1. Kademe Yarışmaları</v>
      </c>
      <c r="L192" s="151" t="str">
        <f>Gülle!M$4</f>
        <v>03 Haziran 2014 19.30</v>
      </c>
      <c r="M192" s="151" t="s">
        <v>573</v>
      </c>
    </row>
    <row r="193" spans="1:13" s="143" customFormat="1" ht="26.25" customHeight="1" x14ac:dyDescent="0.2">
      <c r="A193" s="145">
        <v>378</v>
      </c>
      <c r="B193" s="155" t="s">
        <v>441</v>
      </c>
      <c r="C193" s="146" t="str">
        <f>Gülle!D40</f>
        <v/>
      </c>
      <c r="D193" s="150" t="str">
        <f>Gülle!E40</f>
        <v/>
      </c>
      <c r="E193" s="150" t="str">
        <f>Gülle!F40</f>
        <v/>
      </c>
      <c r="F193" s="152" t="str">
        <f>Gülle!N40</f>
        <v/>
      </c>
      <c r="G193" s="153">
        <f>Gülle!A40</f>
        <v>0</v>
      </c>
      <c r="H193" s="153" t="s">
        <v>355</v>
      </c>
      <c r="I193" s="153">
        <f>Gülle!G$4</f>
        <v>0</v>
      </c>
      <c r="J193" s="147" t="str">
        <f>'YARIŞMA BİLGİLERİ'!$F$21</f>
        <v>Erkekler</v>
      </c>
      <c r="K193" s="150" t="str">
        <f t="shared" si="10"/>
        <v>İzmir-Kulüpler Arası Atletizm Süper lig 1. Kademe Yarışmaları</v>
      </c>
      <c r="L193" s="151" t="str">
        <f>Gülle!M$4</f>
        <v>03 Haziran 2014 19.30</v>
      </c>
      <c r="M193" s="151" t="s">
        <v>573</v>
      </c>
    </row>
    <row r="194" spans="1:13" s="143" customFormat="1" ht="26.25" customHeight="1" x14ac:dyDescent="0.2">
      <c r="A194" s="145">
        <v>379</v>
      </c>
      <c r="B194" s="155" t="s">
        <v>441</v>
      </c>
      <c r="C194" s="146" t="str">
        <f>Gülle!D41</f>
        <v/>
      </c>
      <c r="D194" s="150" t="str">
        <f>Gülle!E41</f>
        <v/>
      </c>
      <c r="E194" s="150" t="str">
        <f>Gülle!F41</f>
        <v/>
      </c>
      <c r="F194" s="152" t="str">
        <f>Gülle!N41</f>
        <v/>
      </c>
      <c r="G194" s="153">
        <f>Gülle!A41</f>
        <v>0</v>
      </c>
      <c r="H194" s="153" t="s">
        <v>355</v>
      </c>
      <c r="I194" s="153">
        <f>Gülle!G$4</f>
        <v>0</v>
      </c>
      <c r="J194" s="147" t="str">
        <f>'YARIŞMA BİLGİLERİ'!$F$21</f>
        <v>Erkekler</v>
      </c>
      <c r="K194" s="150" t="str">
        <f t="shared" si="10"/>
        <v>İzmir-Kulüpler Arası Atletizm Süper lig 1. Kademe Yarışmaları</v>
      </c>
      <c r="L194" s="151" t="str">
        <f>Gülle!M$4</f>
        <v>03 Haziran 2014 19.30</v>
      </c>
      <c r="M194" s="151" t="s">
        <v>573</v>
      </c>
    </row>
    <row r="195" spans="1:13" s="143" customFormat="1" ht="26.25" customHeight="1" x14ac:dyDescent="0.2">
      <c r="A195" s="145">
        <v>380</v>
      </c>
      <c r="B195" s="155" t="s">
        <v>441</v>
      </c>
      <c r="C195" s="146" t="str">
        <f>Gülle!D42</f>
        <v/>
      </c>
      <c r="D195" s="150" t="str">
        <f>Gülle!E42</f>
        <v/>
      </c>
      <c r="E195" s="150" t="str">
        <f>Gülle!F42</f>
        <v/>
      </c>
      <c r="F195" s="152" t="str">
        <f>Gülle!N42</f>
        <v/>
      </c>
      <c r="G195" s="153">
        <f>Gülle!A42</f>
        <v>0</v>
      </c>
      <c r="H195" s="153" t="s">
        <v>355</v>
      </c>
      <c r="I195" s="153">
        <f>Gülle!G$4</f>
        <v>0</v>
      </c>
      <c r="J195" s="147" t="str">
        <f>'YARIŞMA BİLGİLERİ'!$F$21</f>
        <v>Erkekler</v>
      </c>
      <c r="K195" s="150" t="str">
        <f t="shared" si="10"/>
        <v>İzmir-Kulüpler Arası Atletizm Süper lig 1. Kademe Yarışmaları</v>
      </c>
      <c r="L195" s="151" t="str">
        <f>Gülle!M$4</f>
        <v>03 Haziran 2014 19.30</v>
      </c>
      <c r="M195" s="151" t="s">
        <v>573</v>
      </c>
    </row>
    <row r="196" spans="1:13" s="143" customFormat="1" ht="26.25" customHeight="1" x14ac:dyDescent="0.2">
      <c r="A196" s="145">
        <v>381</v>
      </c>
      <c r="B196" s="155" t="s">
        <v>441</v>
      </c>
      <c r="C196" s="146" t="str">
        <f>Gülle!D43</f>
        <v/>
      </c>
      <c r="D196" s="150" t="str">
        <f>Gülle!E43</f>
        <v/>
      </c>
      <c r="E196" s="150" t="str">
        <f>Gülle!F43</f>
        <v/>
      </c>
      <c r="F196" s="152" t="str">
        <f>Gülle!N43</f>
        <v/>
      </c>
      <c r="G196" s="153">
        <f>Gülle!A43</f>
        <v>0</v>
      </c>
      <c r="H196" s="153" t="s">
        <v>355</v>
      </c>
      <c r="I196" s="153">
        <f>Gülle!G$4</f>
        <v>0</v>
      </c>
      <c r="J196" s="147" t="str">
        <f>'YARIŞMA BİLGİLERİ'!$F$21</f>
        <v>Erkekler</v>
      </c>
      <c r="K196" s="150" t="str">
        <f t="shared" si="10"/>
        <v>İzmir-Kulüpler Arası Atletizm Süper lig 1. Kademe Yarışmaları</v>
      </c>
      <c r="L196" s="151" t="str">
        <f>Gülle!M$4</f>
        <v>03 Haziran 2014 19.30</v>
      </c>
      <c r="M196" s="151" t="s">
        <v>573</v>
      </c>
    </row>
    <row r="197" spans="1:13" s="143" customFormat="1" ht="26.25" customHeight="1" x14ac:dyDescent="0.2">
      <c r="A197" s="145">
        <v>382</v>
      </c>
      <c r="B197" s="155" t="s">
        <v>441</v>
      </c>
      <c r="C197" s="146" t="str">
        <f>Gülle!D44</f>
        <v/>
      </c>
      <c r="D197" s="150" t="str">
        <f>Gülle!E44</f>
        <v/>
      </c>
      <c r="E197" s="150" t="str">
        <f>Gülle!F44</f>
        <v/>
      </c>
      <c r="F197" s="152" t="str">
        <f>Gülle!N44</f>
        <v/>
      </c>
      <c r="G197" s="153">
        <f>Gülle!A44</f>
        <v>0</v>
      </c>
      <c r="H197" s="153" t="s">
        <v>355</v>
      </c>
      <c r="I197" s="153">
        <f>Gülle!G$4</f>
        <v>0</v>
      </c>
      <c r="J197" s="147" t="str">
        <f>'YARIŞMA BİLGİLERİ'!$F$21</f>
        <v>Erkekler</v>
      </c>
      <c r="K197" s="150" t="str">
        <f t="shared" si="10"/>
        <v>İzmir-Kulüpler Arası Atletizm Süper lig 1. Kademe Yarışmaları</v>
      </c>
      <c r="L197" s="151" t="str">
        <f>Gülle!M$4</f>
        <v>03 Haziran 2014 19.30</v>
      </c>
      <c r="M197" s="151" t="s">
        <v>573</v>
      </c>
    </row>
    <row r="198" spans="1:13" s="143" customFormat="1" ht="26.25" customHeight="1" x14ac:dyDescent="0.2">
      <c r="A198" s="145">
        <v>383</v>
      </c>
      <c r="B198" s="155" t="s">
        <v>441</v>
      </c>
      <c r="C198" s="146" t="str">
        <f>Gülle!D45</f>
        <v/>
      </c>
      <c r="D198" s="150" t="str">
        <f>Gülle!E45</f>
        <v/>
      </c>
      <c r="E198" s="150" t="str">
        <f>Gülle!F45</f>
        <v/>
      </c>
      <c r="F198" s="152" t="str">
        <f>Gülle!N45</f>
        <v/>
      </c>
      <c r="G198" s="153">
        <f>Gülle!A45</f>
        <v>0</v>
      </c>
      <c r="H198" s="153" t="s">
        <v>355</v>
      </c>
      <c r="I198" s="153">
        <f>Gülle!G$4</f>
        <v>0</v>
      </c>
      <c r="J198" s="147" t="str">
        <f>'YARIŞMA BİLGİLERİ'!$F$21</f>
        <v>Erkekler</v>
      </c>
      <c r="K198" s="150" t="str">
        <f t="shared" si="10"/>
        <v>İzmir-Kulüpler Arası Atletizm Süper lig 1. Kademe Yarışmaları</v>
      </c>
      <c r="L198" s="151" t="str">
        <f>Gülle!M$4</f>
        <v>03 Haziran 2014 19.30</v>
      </c>
      <c r="M198" s="151" t="s">
        <v>573</v>
      </c>
    </row>
    <row r="199" spans="1:13" s="143" customFormat="1" ht="26.25" customHeight="1" x14ac:dyDescent="0.2">
      <c r="A199" s="145">
        <v>384</v>
      </c>
      <c r="B199" s="155" t="s">
        <v>441</v>
      </c>
      <c r="C199" s="146" t="str">
        <f>Gülle!D46</f>
        <v/>
      </c>
      <c r="D199" s="150" t="str">
        <f>Gülle!E46</f>
        <v/>
      </c>
      <c r="E199" s="150" t="str">
        <f>Gülle!F46</f>
        <v/>
      </c>
      <c r="F199" s="152" t="str">
        <f>Gülle!N46</f>
        <v/>
      </c>
      <c r="G199" s="153">
        <f>Gülle!A46</f>
        <v>0</v>
      </c>
      <c r="H199" s="153" t="s">
        <v>355</v>
      </c>
      <c r="I199" s="153">
        <f>Gülle!G$4</f>
        <v>0</v>
      </c>
      <c r="J199" s="147" t="str">
        <f>'YARIŞMA BİLGİLERİ'!$F$21</f>
        <v>Erkekler</v>
      </c>
      <c r="K199" s="150" t="str">
        <f t="shared" si="10"/>
        <v>İzmir-Kulüpler Arası Atletizm Süper lig 1. Kademe Yarışmaları</v>
      </c>
      <c r="L199" s="151" t="str">
        <f>Gülle!M$4</f>
        <v>03 Haziran 2014 19.30</v>
      </c>
      <c r="M199" s="151" t="s">
        <v>573</v>
      </c>
    </row>
    <row r="200" spans="1:13" s="143" customFormat="1" ht="26.25" customHeight="1" x14ac:dyDescent="0.2">
      <c r="A200" s="145">
        <v>385</v>
      </c>
      <c r="B200" s="155" t="s">
        <v>441</v>
      </c>
      <c r="C200" s="146" t="str">
        <f>Gülle!D47</f>
        <v/>
      </c>
      <c r="D200" s="150" t="str">
        <f>Gülle!E47</f>
        <v/>
      </c>
      <c r="E200" s="150" t="str">
        <f>Gülle!F47</f>
        <v/>
      </c>
      <c r="F200" s="152" t="str">
        <f>Gülle!N47</f>
        <v/>
      </c>
      <c r="G200" s="153">
        <f>Gülle!A47</f>
        <v>0</v>
      </c>
      <c r="H200" s="153" t="s">
        <v>355</v>
      </c>
      <c r="I200" s="153">
        <f>Gülle!G$4</f>
        <v>0</v>
      </c>
      <c r="J200" s="147" t="str">
        <f>'YARIŞMA BİLGİLERİ'!$F$21</f>
        <v>Erkekler</v>
      </c>
      <c r="K200" s="150" t="str">
        <f t="shared" si="10"/>
        <v>İzmir-Kulüpler Arası Atletizm Süper lig 1. Kademe Yarışmaları</v>
      </c>
      <c r="L200" s="151" t="str">
        <f>Gülle!M$4</f>
        <v>03 Haziran 2014 19.30</v>
      </c>
      <c r="M200" s="151" t="s">
        <v>573</v>
      </c>
    </row>
    <row r="201" spans="1:13" s="143" customFormat="1" ht="100.5" customHeight="1" x14ac:dyDescent="0.2">
      <c r="A201" s="145">
        <v>451</v>
      </c>
      <c r="B201" s="155" t="s">
        <v>1313</v>
      </c>
      <c r="C201" s="146" t="e">
        <f>#REF!</f>
        <v>#REF!</v>
      </c>
      <c r="D201" s="150" t="e">
        <f>#REF!</f>
        <v>#REF!</v>
      </c>
      <c r="E201" s="150" t="e">
        <f>#REF!</f>
        <v>#REF!</v>
      </c>
      <c r="F201" s="189" t="e">
        <f>#REF!</f>
        <v>#REF!</v>
      </c>
      <c r="G201" s="153" t="e">
        <f>#REF!</f>
        <v>#REF!</v>
      </c>
      <c r="H201" s="153" t="s">
        <v>1313</v>
      </c>
      <c r="I201" s="153"/>
      <c r="J201" s="147" t="str">
        <f>'YARIŞMA BİLGİLERİ'!$F$21</f>
        <v>Erkekler</v>
      </c>
      <c r="K201" s="150" t="str">
        <f t="shared" ref="K201:K264" si="11">CONCATENATE(K$1,"-",A$1)</f>
        <v>İzmir-Kulüpler Arası Atletizm Süper lig 1. Kademe Yarışmaları</v>
      </c>
      <c r="L201" s="151" t="e">
        <f>#REF!</f>
        <v>#REF!</v>
      </c>
      <c r="M201" s="151" t="s">
        <v>573</v>
      </c>
    </row>
    <row r="202" spans="1:13" s="143" customFormat="1" ht="100.5" customHeight="1" x14ac:dyDescent="0.2">
      <c r="A202" s="145">
        <v>452</v>
      </c>
      <c r="B202" s="155" t="s">
        <v>1313</v>
      </c>
      <c r="C202" s="146" t="e">
        <f>#REF!</f>
        <v>#REF!</v>
      </c>
      <c r="D202" s="150" t="e">
        <f>#REF!</f>
        <v>#REF!</v>
      </c>
      <c r="E202" s="150" t="e">
        <f>#REF!</f>
        <v>#REF!</v>
      </c>
      <c r="F202" s="189" t="e">
        <f>#REF!</f>
        <v>#REF!</v>
      </c>
      <c r="G202" s="153" t="e">
        <f>#REF!</f>
        <v>#REF!</v>
      </c>
      <c r="H202" s="153" t="s">
        <v>1313</v>
      </c>
      <c r="I202" s="153"/>
      <c r="J202" s="147" t="str">
        <f>'YARIŞMA BİLGİLERİ'!$F$21</f>
        <v>Erkekler</v>
      </c>
      <c r="K202" s="150" t="str">
        <f t="shared" si="11"/>
        <v>İzmir-Kulüpler Arası Atletizm Süper lig 1. Kademe Yarışmaları</v>
      </c>
      <c r="L202" s="151" t="e">
        <f>#REF!</f>
        <v>#REF!</v>
      </c>
      <c r="M202" s="151" t="s">
        <v>573</v>
      </c>
    </row>
    <row r="203" spans="1:13" s="143" customFormat="1" ht="100.5" customHeight="1" x14ac:dyDescent="0.2">
      <c r="A203" s="145">
        <v>453</v>
      </c>
      <c r="B203" s="155" t="s">
        <v>1313</v>
      </c>
      <c r="C203" s="146" t="e">
        <f>#REF!</f>
        <v>#REF!</v>
      </c>
      <c r="D203" s="150" t="e">
        <f>#REF!</f>
        <v>#REF!</v>
      </c>
      <c r="E203" s="150" t="e">
        <f>#REF!</f>
        <v>#REF!</v>
      </c>
      <c r="F203" s="189" t="e">
        <f>#REF!</f>
        <v>#REF!</v>
      </c>
      <c r="G203" s="153" t="e">
        <f>#REF!</f>
        <v>#REF!</v>
      </c>
      <c r="H203" s="153" t="s">
        <v>1313</v>
      </c>
      <c r="I203" s="153"/>
      <c r="J203" s="147" t="str">
        <f>'YARIŞMA BİLGİLERİ'!$F$21</f>
        <v>Erkekler</v>
      </c>
      <c r="K203" s="150" t="str">
        <f t="shared" si="11"/>
        <v>İzmir-Kulüpler Arası Atletizm Süper lig 1. Kademe Yarışmaları</v>
      </c>
      <c r="L203" s="151" t="e">
        <f>#REF!</f>
        <v>#REF!</v>
      </c>
      <c r="M203" s="151" t="s">
        <v>573</v>
      </c>
    </row>
    <row r="204" spans="1:13" s="143" customFormat="1" ht="100.5" customHeight="1" x14ac:dyDescent="0.2">
      <c r="A204" s="145">
        <v>454</v>
      </c>
      <c r="B204" s="155" t="s">
        <v>1313</v>
      </c>
      <c r="C204" s="146" t="e">
        <f>#REF!</f>
        <v>#REF!</v>
      </c>
      <c r="D204" s="150" t="e">
        <f>#REF!</f>
        <v>#REF!</v>
      </c>
      <c r="E204" s="150" t="e">
        <f>#REF!</f>
        <v>#REF!</v>
      </c>
      <c r="F204" s="189" t="e">
        <f>#REF!</f>
        <v>#REF!</v>
      </c>
      <c r="G204" s="153" t="e">
        <f>#REF!</f>
        <v>#REF!</v>
      </c>
      <c r="H204" s="153" t="s">
        <v>1313</v>
      </c>
      <c r="I204" s="153"/>
      <c r="J204" s="147" t="str">
        <f>'YARIŞMA BİLGİLERİ'!$F$21</f>
        <v>Erkekler</v>
      </c>
      <c r="K204" s="150" t="str">
        <f t="shared" si="11"/>
        <v>İzmir-Kulüpler Arası Atletizm Süper lig 1. Kademe Yarışmaları</v>
      </c>
      <c r="L204" s="151" t="e">
        <f>#REF!</f>
        <v>#REF!</v>
      </c>
      <c r="M204" s="151" t="s">
        <v>573</v>
      </c>
    </row>
    <row r="205" spans="1:13" s="143" customFormat="1" ht="100.5" customHeight="1" x14ac:dyDescent="0.2">
      <c r="A205" s="145">
        <v>455</v>
      </c>
      <c r="B205" s="155" t="s">
        <v>1313</v>
      </c>
      <c r="C205" s="146" t="e">
        <f>#REF!</f>
        <v>#REF!</v>
      </c>
      <c r="D205" s="150" t="e">
        <f>#REF!</f>
        <v>#REF!</v>
      </c>
      <c r="E205" s="150" t="e">
        <f>#REF!</f>
        <v>#REF!</v>
      </c>
      <c r="F205" s="189" t="e">
        <f>#REF!</f>
        <v>#REF!</v>
      </c>
      <c r="G205" s="153" t="e">
        <f>#REF!</f>
        <v>#REF!</v>
      </c>
      <c r="H205" s="153" t="s">
        <v>1313</v>
      </c>
      <c r="I205" s="153"/>
      <c r="J205" s="147" t="str">
        <f>'YARIŞMA BİLGİLERİ'!$F$21</f>
        <v>Erkekler</v>
      </c>
      <c r="K205" s="150" t="str">
        <f t="shared" si="11"/>
        <v>İzmir-Kulüpler Arası Atletizm Süper lig 1. Kademe Yarışmaları</v>
      </c>
      <c r="L205" s="151" t="e">
        <f>#REF!</f>
        <v>#REF!</v>
      </c>
      <c r="M205" s="151" t="s">
        <v>573</v>
      </c>
    </row>
    <row r="206" spans="1:13" s="143" customFormat="1" ht="100.5" customHeight="1" x14ac:dyDescent="0.2">
      <c r="A206" s="145">
        <v>456</v>
      </c>
      <c r="B206" s="155" t="s">
        <v>1313</v>
      </c>
      <c r="C206" s="146" t="e">
        <f>#REF!</f>
        <v>#REF!</v>
      </c>
      <c r="D206" s="150" t="e">
        <f>#REF!</f>
        <v>#REF!</v>
      </c>
      <c r="E206" s="150" t="e">
        <f>#REF!</f>
        <v>#REF!</v>
      </c>
      <c r="F206" s="189" t="e">
        <f>#REF!</f>
        <v>#REF!</v>
      </c>
      <c r="G206" s="153" t="e">
        <f>#REF!</f>
        <v>#REF!</v>
      </c>
      <c r="H206" s="153" t="s">
        <v>1313</v>
      </c>
      <c r="I206" s="153"/>
      <c r="J206" s="147" t="str">
        <f>'YARIŞMA BİLGİLERİ'!$F$21</f>
        <v>Erkekler</v>
      </c>
      <c r="K206" s="150" t="str">
        <f t="shared" si="11"/>
        <v>İzmir-Kulüpler Arası Atletizm Süper lig 1. Kademe Yarışmaları</v>
      </c>
      <c r="L206" s="151" t="e">
        <f>#REF!</f>
        <v>#REF!</v>
      </c>
      <c r="M206" s="151" t="s">
        <v>573</v>
      </c>
    </row>
    <row r="207" spans="1:13" s="143" customFormat="1" ht="100.5" customHeight="1" x14ac:dyDescent="0.2">
      <c r="A207" s="145">
        <v>457</v>
      </c>
      <c r="B207" s="155" t="s">
        <v>1313</v>
      </c>
      <c r="C207" s="146" t="e">
        <f>#REF!</f>
        <v>#REF!</v>
      </c>
      <c r="D207" s="150" t="e">
        <f>#REF!</f>
        <v>#REF!</v>
      </c>
      <c r="E207" s="150" t="e">
        <f>#REF!</f>
        <v>#REF!</v>
      </c>
      <c r="F207" s="189" t="e">
        <f>#REF!</f>
        <v>#REF!</v>
      </c>
      <c r="G207" s="153" t="e">
        <f>#REF!</f>
        <v>#REF!</v>
      </c>
      <c r="H207" s="153" t="s">
        <v>1313</v>
      </c>
      <c r="I207" s="153"/>
      <c r="J207" s="147" t="str">
        <f>'YARIŞMA BİLGİLERİ'!$F$21</f>
        <v>Erkekler</v>
      </c>
      <c r="K207" s="150" t="str">
        <f t="shared" si="11"/>
        <v>İzmir-Kulüpler Arası Atletizm Süper lig 1. Kademe Yarışmaları</v>
      </c>
      <c r="L207" s="151" t="e">
        <f>#REF!</f>
        <v>#REF!</v>
      </c>
      <c r="M207" s="151" t="s">
        <v>573</v>
      </c>
    </row>
    <row r="208" spans="1:13" s="143" customFormat="1" ht="100.5" customHeight="1" x14ac:dyDescent="0.2">
      <c r="A208" s="145">
        <v>458</v>
      </c>
      <c r="B208" s="155" t="s">
        <v>1313</v>
      </c>
      <c r="C208" s="146" t="e">
        <f>#REF!</f>
        <v>#REF!</v>
      </c>
      <c r="D208" s="150" t="e">
        <f>#REF!</f>
        <v>#REF!</v>
      </c>
      <c r="E208" s="150" t="e">
        <f>#REF!</f>
        <v>#REF!</v>
      </c>
      <c r="F208" s="189" t="e">
        <f>#REF!</f>
        <v>#REF!</v>
      </c>
      <c r="G208" s="153" t="e">
        <f>#REF!</f>
        <v>#REF!</v>
      </c>
      <c r="H208" s="153" t="s">
        <v>1313</v>
      </c>
      <c r="I208" s="153"/>
      <c r="J208" s="147" t="str">
        <f>'YARIŞMA BİLGİLERİ'!$F$21</f>
        <v>Erkekler</v>
      </c>
      <c r="K208" s="150" t="str">
        <f t="shared" si="11"/>
        <v>İzmir-Kulüpler Arası Atletizm Süper lig 1. Kademe Yarışmaları</v>
      </c>
      <c r="L208" s="151" t="e">
        <f>#REF!</f>
        <v>#REF!</v>
      </c>
      <c r="M208" s="151" t="s">
        <v>573</v>
      </c>
    </row>
    <row r="209" spans="1:13" s="143" customFormat="1" ht="100.5" customHeight="1" x14ac:dyDescent="0.2">
      <c r="A209" s="145">
        <v>459</v>
      </c>
      <c r="B209" s="155" t="s">
        <v>1313</v>
      </c>
      <c r="C209" s="146" t="e">
        <f>#REF!</f>
        <v>#REF!</v>
      </c>
      <c r="D209" s="150" t="e">
        <f>#REF!</f>
        <v>#REF!</v>
      </c>
      <c r="E209" s="150" t="e">
        <f>#REF!</f>
        <v>#REF!</v>
      </c>
      <c r="F209" s="189" t="e">
        <f>#REF!</f>
        <v>#REF!</v>
      </c>
      <c r="G209" s="153" t="e">
        <f>#REF!</f>
        <v>#REF!</v>
      </c>
      <c r="H209" s="153" t="s">
        <v>1313</v>
      </c>
      <c r="I209" s="153"/>
      <c r="J209" s="147" t="str">
        <f>'YARIŞMA BİLGİLERİ'!$F$21</f>
        <v>Erkekler</v>
      </c>
      <c r="K209" s="150" t="str">
        <f t="shared" si="11"/>
        <v>İzmir-Kulüpler Arası Atletizm Süper lig 1. Kademe Yarışmaları</v>
      </c>
      <c r="L209" s="151" t="e">
        <f>#REF!</f>
        <v>#REF!</v>
      </c>
      <c r="M209" s="151" t="s">
        <v>573</v>
      </c>
    </row>
    <row r="210" spans="1:13" s="143" customFormat="1" ht="100.5" customHeight="1" x14ac:dyDescent="0.2">
      <c r="A210" s="145">
        <v>460</v>
      </c>
      <c r="B210" s="155" t="s">
        <v>1313</v>
      </c>
      <c r="C210" s="146" t="e">
        <f>#REF!</f>
        <v>#REF!</v>
      </c>
      <c r="D210" s="150" t="e">
        <f>#REF!</f>
        <v>#REF!</v>
      </c>
      <c r="E210" s="150" t="e">
        <f>#REF!</f>
        <v>#REF!</v>
      </c>
      <c r="F210" s="189" t="e">
        <f>#REF!</f>
        <v>#REF!</v>
      </c>
      <c r="G210" s="153" t="e">
        <f>#REF!</f>
        <v>#REF!</v>
      </c>
      <c r="H210" s="153" t="s">
        <v>1313</v>
      </c>
      <c r="I210" s="153"/>
      <c r="J210" s="147" t="str">
        <f>'YARIŞMA BİLGİLERİ'!$F$21</f>
        <v>Erkekler</v>
      </c>
      <c r="K210" s="150" t="str">
        <f t="shared" si="11"/>
        <v>İzmir-Kulüpler Arası Atletizm Süper lig 1. Kademe Yarışmaları</v>
      </c>
      <c r="L210" s="151" t="e">
        <f>#REF!</f>
        <v>#REF!</v>
      </c>
      <c r="M210" s="151" t="s">
        <v>573</v>
      </c>
    </row>
    <row r="211" spans="1:13" s="143" customFormat="1" ht="100.5" customHeight="1" x14ac:dyDescent="0.2">
      <c r="A211" s="145">
        <v>461</v>
      </c>
      <c r="B211" s="155" t="s">
        <v>1313</v>
      </c>
      <c r="C211" s="146" t="e">
        <f>#REF!</f>
        <v>#REF!</v>
      </c>
      <c r="D211" s="150" t="e">
        <f>#REF!</f>
        <v>#REF!</v>
      </c>
      <c r="E211" s="150" t="e">
        <f>#REF!</f>
        <v>#REF!</v>
      </c>
      <c r="F211" s="189" t="e">
        <f>#REF!</f>
        <v>#REF!</v>
      </c>
      <c r="G211" s="153" t="e">
        <f>#REF!</f>
        <v>#REF!</v>
      </c>
      <c r="H211" s="153" t="s">
        <v>1313</v>
      </c>
      <c r="I211" s="153"/>
      <c r="J211" s="147" t="str">
        <f>'YARIŞMA BİLGİLERİ'!$F$21</f>
        <v>Erkekler</v>
      </c>
      <c r="K211" s="150" t="str">
        <f t="shared" si="11"/>
        <v>İzmir-Kulüpler Arası Atletizm Süper lig 1. Kademe Yarışmaları</v>
      </c>
      <c r="L211" s="151" t="e">
        <f>#REF!</f>
        <v>#REF!</v>
      </c>
      <c r="M211" s="151" t="s">
        <v>573</v>
      </c>
    </row>
    <row r="212" spans="1:13" s="143" customFormat="1" ht="100.5" customHeight="1" x14ac:dyDescent="0.2">
      <c r="A212" s="145">
        <v>462</v>
      </c>
      <c r="B212" s="155" t="s">
        <v>1313</v>
      </c>
      <c r="C212" s="146" t="e">
        <f>#REF!</f>
        <v>#REF!</v>
      </c>
      <c r="D212" s="150" t="e">
        <f>#REF!</f>
        <v>#REF!</v>
      </c>
      <c r="E212" s="150" t="e">
        <f>#REF!</f>
        <v>#REF!</v>
      </c>
      <c r="F212" s="189" t="e">
        <f>#REF!</f>
        <v>#REF!</v>
      </c>
      <c r="G212" s="153" t="e">
        <f>#REF!</f>
        <v>#REF!</v>
      </c>
      <c r="H212" s="153" t="s">
        <v>1313</v>
      </c>
      <c r="I212" s="153"/>
      <c r="J212" s="147" t="str">
        <f>'YARIŞMA BİLGİLERİ'!$F$21</f>
        <v>Erkekler</v>
      </c>
      <c r="K212" s="150" t="str">
        <f t="shared" si="11"/>
        <v>İzmir-Kulüpler Arası Atletizm Süper lig 1. Kademe Yarışmaları</v>
      </c>
      <c r="L212" s="151" t="e">
        <f>#REF!</f>
        <v>#REF!</v>
      </c>
      <c r="M212" s="151" t="s">
        <v>573</v>
      </c>
    </row>
    <row r="213" spans="1:13" s="143" customFormat="1" ht="100.5" customHeight="1" x14ac:dyDescent="0.2">
      <c r="A213" s="145">
        <v>463</v>
      </c>
      <c r="B213" s="155" t="s">
        <v>1313</v>
      </c>
      <c r="C213" s="146" t="e">
        <f>#REF!</f>
        <v>#REF!</v>
      </c>
      <c r="D213" s="150" t="e">
        <f>#REF!</f>
        <v>#REF!</v>
      </c>
      <c r="E213" s="150" t="e">
        <f>#REF!</f>
        <v>#REF!</v>
      </c>
      <c r="F213" s="189" t="e">
        <f>#REF!</f>
        <v>#REF!</v>
      </c>
      <c r="G213" s="153" t="e">
        <f>#REF!</f>
        <v>#REF!</v>
      </c>
      <c r="H213" s="153" t="s">
        <v>1313</v>
      </c>
      <c r="I213" s="153"/>
      <c r="J213" s="147" t="str">
        <f>'YARIŞMA BİLGİLERİ'!$F$21</f>
        <v>Erkekler</v>
      </c>
      <c r="K213" s="150" t="str">
        <f t="shared" si="11"/>
        <v>İzmir-Kulüpler Arası Atletizm Süper lig 1. Kademe Yarışmaları</v>
      </c>
      <c r="L213" s="151" t="e">
        <f>#REF!</f>
        <v>#REF!</v>
      </c>
      <c r="M213" s="151" t="s">
        <v>573</v>
      </c>
    </row>
    <row r="214" spans="1:13" s="143" customFormat="1" ht="100.5" customHeight="1" x14ac:dyDescent="0.2">
      <c r="A214" s="145">
        <v>464</v>
      </c>
      <c r="B214" s="155" t="s">
        <v>1313</v>
      </c>
      <c r="C214" s="146" t="e">
        <f>#REF!</f>
        <v>#REF!</v>
      </c>
      <c r="D214" s="150" t="e">
        <f>#REF!</f>
        <v>#REF!</v>
      </c>
      <c r="E214" s="150" t="e">
        <f>#REF!</f>
        <v>#REF!</v>
      </c>
      <c r="F214" s="189" t="e">
        <f>#REF!</f>
        <v>#REF!</v>
      </c>
      <c r="G214" s="153" t="e">
        <f>#REF!</f>
        <v>#REF!</v>
      </c>
      <c r="H214" s="153" t="s">
        <v>1313</v>
      </c>
      <c r="I214" s="153"/>
      <c r="J214" s="147" t="str">
        <f>'YARIŞMA BİLGİLERİ'!$F$21</f>
        <v>Erkekler</v>
      </c>
      <c r="K214" s="150" t="str">
        <f t="shared" si="11"/>
        <v>İzmir-Kulüpler Arası Atletizm Süper lig 1. Kademe Yarışmaları</v>
      </c>
      <c r="L214" s="151" t="e">
        <f>#REF!</f>
        <v>#REF!</v>
      </c>
      <c r="M214" s="151" t="s">
        <v>573</v>
      </c>
    </row>
    <row r="215" spans="1:13" s="143" customFormat="1" ht="100.5" customHeight="1" x14ac:dyDescent="0.2">
      <c r="A215" s="145">
        <v>465</v>
      </c>
      <c r="B215" s="155" t="s">
        <v>1313</v>
      </c>
      <c r="C215" s="146" t="e">
        <f>#REF!</f>
        <v>#REF!</v>
      </c>
      <c r="D215" s="150" t="e">
        <f>#REF!</f>
        <v>#REF!</v>
      </c>
      <c r="E215" s="150" t="e">
        <f>#REF!</f>
        <v>#REF!</v>
      </c>
      <c r="F215" s="189" t="e">
        <f>#REF!</f>
        <v>#REF!</v>
      </c>
      <c r="G215" s="153" t="e">
        <f>#REF!</f>
        <v>#REF!</v>
      </c>
      <c r="H215" s="153" t="s">
        <v>1313</v>
      </c>
      <c r="I215" s="153"/>
      <c r="J215" s="147" t="str">
        <f>'YARIŞMA BİLGİLERİ'!$F$21</f>
        <v>Erkekler</v>
      </c>
      <c r="K215" s="150" t="str">
        <f t="shared" si="11"/>
        <v>İzmir-Kulüpler Arası Atletizm Süper lig 1. Kademe Yarışmaları</v>
      </c>
      <c r="L215" s="151" t="e">
        <f>#REF!</f>
        <v>#REF!</v>
      </c>
      <c r="M215" s="151" t="s">
        <v>573</v>
      </c>
    </row>
    <row r="216" spans="1:13" s="143" customFormat="1" ht="100.5" customHeight="1" x14ac:dyDescent="0.2">
      <c r="A216" s="145">
        <v>466</v>
      </c>
      <c r="B216" s="155" t="s">
        <v>1313</v>
      </c>
      <c r="C216" s="146" t="e">
        <f>#REF!</f>
        <v>#REF!</v>
      </c>
      <c r="D216" s="150" t="e">
        <f>#REF!</f>
        <v>#REF!</v>
      </c>
      <c r="E216" s="150" t="e">
        <f>#REF!</f>
        <v>#REF!</v>
      </c>
      <c r="F216" s="189" t="e">
        <f>#REF!</f>
        <v>#REF!</v>
      </c>
      <c r="G216" s="153" t="e">
        <f>#REF!</f>
        <v>#REF!</v>
      </c>
      <c r="H216" s="153" t="s">
        <v>1313</v>
      </c>
      <c r="I216" s="153"/>
      <c r="J216" s="147" t="str">
        <f>'YARIŞMA BİLGİLERİ'!$F$21</f>
        <v>Erkekler</v>
      </c>
      <c r="K216" s="150" t="str">
        <f t="shared" si="11"/>
        <v>İzmir-Kulüpler Arası Atletizm Süper lig 1. Kademe Yarışmaları</v>
      </c>
      <c r="L216" s="151" t="e">
        <f>#REF!</f>
        <v>#REF!</v>
      </c>
      <c r="M216" s="151" t="s">
        <v>573</v>
      </c>
    </row>
    <row r="217" spans="1:13" s="143" customFormat="1" ht="100.5" customHeight="1" x14ac:dyDescent="0.2">
      <c r="A217" s="145">
        <v>467</v>
      </c>
      <c r="B217" s="155" t="s">
        <v>1313</v>
      </c>
      <c r="C217" s="146" t="e">
        <f>#REF!</f>
        <v>#REF!</v>
      </c>
      <c r="D217" s="150" t="e">
        <f>#REF!</f>
        <v>#REF!</v>
      </c>
      <c r="E217" s="150" t="e">
        <f>#REF!</f>
        <v>#REF!</v>
      </c>
      <c r="F217" s="189" t="e">
        <f>#REF!</f>
        <v>#REF!</v>
      </c>
      <c r="G217" s="153" t="e">
        <f>#REF!</f>
        <v>#REF!</v>
      </c>
      <c r="H217" s="153" t="s">
        <v>1313</v>
      </c>
      <c r="I217" s="153"/>
      <c r="J217" s="147" t="str">
        <f>'YARIŞMA BİLGİLERİ'!$F$21</f>
        <v>Erkekler</v>
      </c>
      <c r="K217" s="150" t="str">
        <f t="shared" si="11"/>
        <v>İzmir-Kulüpler Arası Atletizm Süper lig 1. Kademe Yarışmaları</v>
      </c>
      <c r="L217" s="151" t="e">
        <f>#REF!</f>
        <v>#REF!</v>
      </c>
      <c r="M217" s="151" t="s">
        <v>573</v>
      </c>
    </row>
    <row r="218" spans="1:13" s="143" customFormat="1" ht="100.5" customHeight="1" x14ac:dyDescent="0.2">
      <c r="A218" s="145">
        <v>468</v>
      </c>
      <c r="B218" s="155" t="s">
        <v>1313</v>
      </c>
      <c r="C218" s="146" t="e">
        <f>#REF!</f>
        <v>#REF!</v>
      </c>
      <c r="D218" s="150" t="e">
        <f>#REF!</f>
        <v>#REF!</v>
      </c>
      <c r="E218" s="150" t="e">
        <f>#REF!</f>
        <v>#REF!</v>
      </c>
      <c r="F218" s="189" t="e">
        <f>#REF!</f>
        <v>#REF!</v>
      </c>
      <c r="G218" s="153" t="e">
        <f>#REF!</f>
        <v>#REF!</v>
      </c>
      <c r="H218" s="153" t="s">
        <v>1313</v>
      </c>
      <c r="I218" s="153"/>
      <c r="J218" s="147" t="str">
        <f>'YARIŞMA BİLGİLERİ'!$F$21</f>
        <v>Erkekler</v>
      </c>
      <c r="K218" s="150" t="str">
        <f t="shared" si="11"/>
        <v>İzmir-Kulüpler Arası Atletizm Süper lig 1. Kademe Yarışmaları</v>
      </c>
      <c r="L218" s="151" t="e">
        <f>#REF!</f>
        <v>#REF!</v>
      </c>
      <c r="M218" s="151" t="s">
        <v>573</v>
      </c>
    </row>
    <row r="219" spans="1:13" s="235" customFormat="1" ht="26.25" customHeight="1" x14ac:dyDescent="0.2">
      <c r="A219" s="145">
        <v>469</v>
      </c>
      <c r="B219" s="236" t="s">
        <v>628</v>
      </c>
      <c r="C219" s="238">
        <f>'110m.Eng'!C8</f>
        <v>32225</v>
      </c>
      <c r="D219" s="240" t="str">
        <f>'110m.Eng'!D8</f>
        <v>MUSTAFA GÜNEŞ</v>
      </c>
      <c r="E219" s="240" t="str">
        <f>'110m.Eng'!E8</f>
        <v>İSTANBUL-ENKA SPOR KULÜBÜ</v>
      </c>
      <c r="F219" s="241">
        <f>'110m.Eng'!F8</f>
        <v>1449</v>
      </c>
      <c r="G219" s="239">
        <f>'110m.Eng'!A8</f>
        <v>1</v>
      </c>
      <c r="H219" s="153" t="s">
        <v>627</v>
      </c>
      <c r="I219" s="233"/>
      <c r="J219" s="147" t="str">
        <f>'YARIŞMA BİLGİLERİ'!$F$21</f>
        <v>Erkekler</v>
      </c>
      <c r="K219" s="234" t="str">
        <f t="shared" si="11"/>
        <v>İzmir-Kulüpler Arası Atletizm Süper lig 1. Kademe Yarışmaları</v>
      </c>
      <c r="L219" s="151" t="str">
        <f>'110m.Eng'!N$4</f>
        <v>03.Haziran .2014 18.20</v>
      </c>
      <c r="M219" s="151" t="s">
        <v>573</v>
      </c>
    </row>
    <row r="220" spans="1:13" s="235" customFormat="1" ht="26.25" customHeight="1" x14ac:dyDescent="0.2">
      <c r="A220" s="145">
        <v>470</v>
      </c>
      <c r="B220" s="236" t="s">
        <v>628</v>
      </c>
      <c r="C220" s="238">
        <f>'110m.Eng'!C9</f>
        <v>33750</v>
      </c>
      <c r="D220" s="240" t="str">
        <f>'110m.Eng'!D9</f>
        <v>YUSUF PEHLEVAN</v>
      </c>
      <c r="E220" s="240" t="str">
        <f>'110m.Eng'!E9</f>
        <v>KOCAELİ BÜYÜKŞEHİR BELEDİYE KAĞITSPOR KULÜBÜ</v>
      </c>
      <c r="F220" s="241">
        <f>'110m.Eng'!F9</f>
        <v>1495</v>
      </c>
      <c r="G220" s="239">
        <f>'110m.Eng'!A9</f>
        <v>2</v>
      </c>
      <c r="H220" s="153" t="s">
        <v>627</v>
      </c>
      <c r="I220" s="233"/>
      <c r="J220" s="147" t="str">
        <f>'YARIŞMA BİLGİLERİ'!$F$21</f>
        <v>Erkekler</v>
      </c>
      <c r="K220" s="234" t="str">
        <f t="shared" si="11"/>
        <v>İzmir-Kulüpler Arası Atletizm Süper lig 1. Kademe Yarışmaları</v>
      </c>
      <c r="L220" s="151" t="str">
        <f>'110m.Eng'!N$4</f>
        <v>03.Haziran .2014 18.20</v>
      </c>
      <c r="M220" s="151" t="s">
        <v>573</v>
      </c>
    </row>
    <row r="221" spans="1:13" s="235" customFormat="1" ht="26.25" customHeight="1" x14ac:dyDescent="0.2">
      <c r="A221" s="145">
        <v>471</v>
      </c>
      <c r="B221" s="236" t="s">
        <v>628</v>
      </c>
      <c r="C221" s="238">
        <f>'110m.Eng'!C10</f>
        <v>34616</v>
      </c>
      <c r="D221" s="240" t="str">
        <f>'110m.Eng'!D10</f>
        <v>MUSTAFA YILMAZ</v>
      </c>
      <c r="E221" s="240" t="str">
        <f>'110m.Eng'!E10</f>
        <v>İSTANBUL-GALATASARAY</v>
      </c>
      <c r="F221" s="241">
        <f>'110m.Eng'!F10</f>
        <v>1558</v>
      </c>
      <c r="G221" s="239">
        <f>'110m.Eng'!A10</f>
        <v>3</v>
      </c>
      <c r="H221" s="153" t="s">
        <v>627</v>
      </c>
      <c r="I221" s="233"/>
      <c r="J221" s="147" t="str">
        <f>'YARIŞMA BİLGİLERİ'!$F$21</f>
        <v>Erkekler</v>
      </c>
      <c r="K221" s="234" t="str">
        <f t="shared" si="11"/>
        <v>İzmir-Kulüpler Arası Atletizm Süper lig 1. Kademe Yarışmaları</v>
      </c>
      <c r="L221" s="151" t="str">
        <f>'110m.Eng'!N$4</f>
        <v>03.Haziran .2014 18.20</v>
      </c>
      <c r="M221" s="151" t="s">
        <v>573</v>
      </c>
    </row>
    <row r="222" spans="1:13" s="235" customFormat="1" ht="26.25" customHeight="1" x14ac:dyDescent="0.2">
      <c r="A222" s="145">
        <v>472</v>
      </c>
      <c r="B222" s="236" t="s">
        <v>628</v>
      </c>
      <c r="C222" s="238">
        <f>'110m.Eng'!C11</f>
        <v>35065</v>
      </c>
      <c r="D222" s="240" t="str">
        <f>'110m.Eng'!D11</f>
        <v>HÜSEYİN KILIÇ</v>
      </c>
      <c r="E222" s="240" t="str">
        <f>'110m.Eng'!E11</f>
        <v>KOCAELİ-DARICA BELEDİYE EĞİTİM SPOR KULÜBÜ</v>
      </c>
      <c r="F222" s="241">
        <f>'110m.Eng'!F11</f>
        <v>1564</v>
      </c>
      <c r="G222" s="239">
        <f>'110m.Eng'!A11</f>
        <v>4</v>
      </c>
      <c r="H222" s="153" t="s">
        <v>627</v>
      </c>
      <c r="I222" s="233"/>
      <c r="J222" s="147" t="str">
        <f>'YARIŞMA BİLGİLERİ'!$F$21</f>
        <v>Erkekler</v>
      </c>
      <c r="K222" s="234" t="str">
        <f t="shared" si="11"/>
        <v>İzmir-Kulüpler Arası Atletizm Süper lig 1. Kademe Yarışmaları</v>
      </c>
      <c r="L222" s="151" t="str">
        <f>'110m.Eng'!N$4</f>
        <v>03.Haziran .2014 18.20</v>
      </c>
      <c r="M222" s="151" t="s">
        <v>573</v>
      </c>
    </row>
    <row r="223" spans="1:13" s="235" customFormat="1" ht="26.25" customHeight="1" x14ac:dyDescent="0.2">
      <c r="A223" s="145">
        <v>473</v>
      </c>
      <c r="B223" s="236" t="s">
        <v>628</v>
      </c>
      <c r="C223" s="238">
        <f>'110m.Eng'!C12</f>
        <v>34436</v>
      </c>
      <c r="D223" s="240" t="str">
        <f>'110m.Eng'!D12</f>
        <v>CAN YILDIRIM</v>
      </c>
      <c r="E223" s="240" t="str">
        <f>'110m.Eng'!E12</f>
        <v>ANKARA-EGO SPOR</v>
      </c>
      <c r="F223" s="241">
        <f>'110m.Eng'!F12</f>
        <v>1583</v>
      </c>
      <c r="G223" s="239">
        <f>'110m.Eng'!A12</f>
        <v>5</v>
      </c>
      <c r="H223" s="153" t="s">
        <v>627</v>
      </c>
      <c r="I223" s="233"/>
      <c r="J223" s="147" t="str">
        <f>'YARIŞMA BİLGİLERİ'!$F$21</f>
        <v>Erkekler</v>
      </c>
      <c r="K223" s="234" t="str">
        <f t="shared" si="11"/>
        <v>İzmir-Kulüpler Arası Atletizm Süper lig 1. Kademe Yarışmaları</v>
      </c>
      <c r="L223" s="151" t="str">
        <f>'110m.Eng'!N$4</f>
        <v>03.Haziran .2014 18.20</v>
      </c>
      <c r="M223" s="151" t="s">
        <v>573</v>
      </c>
    </row>
    <row r="224" spans="1:13" s="235" customFormat="1" ht="26.25" customHeight="1" x14ac:dyDescent="0.2">
      <c r="A224" s="145">
        <v>474</v>
      </c>
      <c r="B224" s="236" t="s">
        <v>628</v>
      </c>
      <c r="C224" s="238">
        <f>'110m.Eng'!C13</f>
        <v>31732</v>
      </c>
      <c r="D224" s="240" t="str">
        <f>'110m.Eng'!D13</f>
        <v>HİKMET TUĞSUZ</v>
      </c>
      <c r="E224" s="240" t="str">
        <f>'110m.Eng'!E13</f>
        <v>MERSİN-MESKİSPOR</v>
      </c>
      <c r="F224" s="241">
        <f>'110m.Eng'!F13</f>
        <v>1604</v>
      </c>
      <c r="G224" s="239">
        <f>'110m.Eng'!A13</f>
        <v>6</v>
      </c>
      <c r="H224" s="153" t="s">
        <v>627</v>
      </c>
      <c r="I224" s="233"/>
      <c r="J224" s="147" t="str">
        <f>'YARIŞMA BİLGİLERİ'!$F$21</f>
        <v>Erkekler</v>
      </c>
      <c r="K224" s="234" t="str">
        <f t="shared" si="11"/>
        <v>İzmir-Kulüpler Arası Atletizm Süper lig 1. Kademe Yarışmaları</v>
      </c>
      <c r="L224" s="151" t="str">
        <f>'110m.Eng'!N$4</f>
        <v>03.Haziran .2014 18.20</v>
      </c>
      <c r="M224" s="151" t="s">
        <v>573</v>
      </c>
    </row>
    <row r="225" spans="1:13" s="235" customFormat="1" ht="26.25" customHeight="1" x14ac:dyDescent="0.2">
      <c r="A225" s="145">
        <v>475</v>
      </c>
      <c r="B225" s="236" t="s">
        <v>628</v>
      </c>
      <c r="C225" s="238">
        <f>'110m.Eng'!C14</f>
        <v>34335</v>
      </c>
      <c r="D225" s="240" t="str">
        <f>'110m.Eng'!D14</f>
        <v>KÜRŞAT DAĞDELEN</v>
      </c>
      <c r="E225" s="240" t="str">
        <f>'110m.Eng'!E14</f>
        <v>İZMİR-İZMİR BÜYÜKŞEHİR BELEDİYE SPOR KLUBÜ</v>
      </c>
      <c r="F225" s="241">
        <f>'110m.Eng'!F14</f>
        <v>1719</v>
      </c>
      <c r="G225" s="239">
        <f>'110m.Eng'!A14</f>
        <v>7</v>
      </c>
      <c r="H225" s="153" t="s">
        <v>627</v>
      </c>
      <c r="I225" s="233"/>
      <c r="J225" s="147" t="str">
        <f>'YARIŞMA BİLGİLERİ'!$F$21</f>
        <v>Erkekler</v>
      </c>
      <c r="K225" s="234" t="str">
        <f t="shared" si="11"/>
        <v>İzmir-Kulüpler Arası Atletizm Süper lig 1. Kademe Yarışmaları</v>
      </c>
      <c r="L225" s="151" t="str">
        <f>'110m.Eng'!N$4</f>
        <v>03.Haziran .2014 18.20</v>
      </c>
      <c r="M225" s="151" t="s">
        <v>573</v>
      </c>
    </row>
    <row r="226" spans="1:13" s="235" customFormat="1" ht="26.25" customHeight="1" x14ac:dyDescent="0.2">
      <c r="A226" s="145">
        <v>476</v>
      </c>
      <c r="B226" s="236" t="s">
        <v>628</v>
      </c>
      <c r="C226" s="238">
        <f>'110m.Eng'!C15</f>
        <v>32046</v>
      </c>
      <c r="D226" s="240" t="str">
        <f>'110m.Eng'!D15</f>
        <v>OKTAY GÜNEŞ</v>
      </c>
      <c r="E226" s="240" t="str">
        <f>'110m.Eng'!E15</f>
        <v>İSTANBUL-FENERBAHÇE</v>
      </c>
      <c r="F226" s="241" t="str">
        <f>'110m.Eng'!F15</f>
        <v>DNF 163/6</v>
      </c>
      <c r="G226" s="239" t="str">
        <f>'110m.Eng'!A15</f>
        <v>-</v>
      </c>
      <c r="H226" s="153" t="s">
        <v>627</v>
      </c>
      <c r="I226" s="233"/>
      <c r="J226" s="147" t="str">
        <f>'YARIŞMA BİLGİLERİ'!$F$21</f>
        <v>Erkekler</v>
      </c>
      <c r="K226" s="234" t="str">
        <f t="shared" si="11"/>
        <v>İzmir-Kulüpler Arası Atletizm Süper lig 1. Kademe Yarışmaları</v>
      </c>
      <c r="L226" s="151" t="str">
        <f>'110m.Eng'!N$4</f>
        <v>03.Haziran .2014 18.20</v>
      </c>
      <c r="M226" s="151" t="s">
        <v>573</v>
      </c>
    </row>
    <row r="227" spans="1:13" s="235" customFormat="1" ht="26.25" customHeight="1" x14ac:dyDescent="0.2">
      <c r="A227" s="145">
        <v>477</v>
      </c>
      <c r="B227" s="236" t="s">
        <v>628</v>
      </c>
      <c r="C227" s="238">
        <f>'110m.Eng'!C16</f>
        <v>0</v>
      </c>
      <c r="D227" s="240">
        <f>'110m.Eng'!D16</f>
        <v>0</v>
      </c>
      <c r="E227" s="240">
        <f>'110m.Eng'!E16</f>
        <v>0</v>
      </c>
      <c r="F227" s="241">
        <f>'110m.Eng'!F16</f>
        <v>0</v>
      </c>
      <c r="G227" s="239">
        <f>'110m.Eng'!A16</f>
        <v>0</v>
      </c>
      <c r="H227" s="153" t="s">
        <v>627</v>
      </c>
      <c r="I227" s="233"/>
      <c r="J227" s="147" t="str">
        <f>'YARIŞMA BİLGİLERİ'!$F$21</f>
        <v>Erkekler</v>
      </c>
      <c r="K227" s="234" t="str">
        <f t="shared" si="11"/>
        <v>İzmir-Kulüpler Arası Atletizm Süper lig 1. Kademe Yarışmaları</v>
      </c>
      <c r="L227" s="151" t="str">
        <f>'110m.Eng'!N$4</f>
        <v>03.Haziran .2014 18.20</v>
      </c>
      <c r="M227" s="151" t="s">
        <v>573</v>
      </c>
    </row>
    <row r="228" spans="1:13" s="235" customFormat="1" ht="26.25" customHeight="1" x14ac:dyDescent="0.2">
      <c r="A228" s="145">
        <v>478</v>
      </c>
      <c r="B228" s="236" t="s">
        <v>628</v>
      </c>
      <c r="C228" s="238">
        <f>'110m.Eng'!C17</f>
        <v>0</v>
      </c>
      <c r="D228" s="240">
        <f>'110m.Eng'!D17</f>
        <v>0</v>
      </c>
      <c r="E228" s="240">
        <f>'110m.Eng'!E17</f>
        <v>0</v>
      </c>
      <c r="F228" s="241">
        <f>'110m.Eng'!F17</f>
        <v>0</v>
      </c>
      <c r="G228" s="239">
        <f>'110m.Eng'!A17</f>
        <v>0</v>
      </c>
      <c r="H228" s="153" t="s">
        <v>627</v>
      </c>
      <c r="I228" s="233"/>
      <c r="J228" s="147" t="str">
        <f>'YARIŞMA BİLGİLERİ'!$F$21</f>
        <v>Erkekler</v>
      </c>
      <c r="K228" s="234" t="str">
        <f t="shared" si="11"/>
        <v>İzmir-Kulüpler Arası Atletizm Süper lig 1. Kademe Yarışmaları</v>
      </c>
      <c r="L228" s="151" t="str">
        <f>'110m.Eng'!N$4</f>
        <v>03.Haziran .2014 18.20</v>
      </c>
      <c r="M228" s="151" t="s">
        <v>573</v>
      </c>
    </row>
    <row r="229" spans="1:13" s="235" customFormat="1" ht="26.25" customHeight="1" x14ac:dyDescent="0.2">
      <c r="A229" s="145">
        <v>479</v>
      </c>
      <c r="B229" s="236" t="s">
        <v>628</v>
      </c>
      <c r="C229" s="238">
        <f>'110m.Eng'!C18</f>
        <v>0</v>
      </c>
      <c r="D229" s="240">
        <f>'110m.Eng'!D18</f>
        <v>0</v>
      </c>
      <c r="E229" s="240">
        <f>'110m.Eng'!E18</f>
        <v>0</v>
      </c>
      <c r="F229" s="241">
        <f>'110m.Eng'!F18</f>
        <v>0</v>
      </c>
      <c r="G229" s="239">
        <f>'110m.Eng'!A18</f>
        <v>0</v>
      </c>
      <c r="H229" s="153" t="s">
        <v>627</v>
      </c>
      <c r="I229" s="233"/>
      <c r="J229" s="147" t="str">
        <f>'YARIŞMA BİLGİLERİ'!$F$21</f>
        <v>Erkekler</v>
      </c>
      <c r="K229" s="234" t="str">
        <f t="shared" si="11"/>
        <v>İzmir-Kulüpler Arası Atletizm Süper lig 1. Kademe Yarışmaları</v>
      </c>
      <c r="L229" s="151" t="str">
        <f>'110m.Eng'!N$4</f>
        <v>03.Haziran .2014 18.20</v>
      </c>
      <c r="M229" s="151" t="s">
        <v>573</v>
      </c>
    </row>
    <row r="230" spans="1:13" s="235" customFormat="1" ht="26.25" customHeight="1" x14ac:dyDescent="0.2">
      <c r="A230" s="145">
        <v>480</v>
      </c>
      <c r="B230" s="236" t="s">
        <v>628</v>
      </c>
      <c r="C230" s="238">
        <f>'110m.Eng'!C19</f>
        <v>0</v>
      </c>
      <c r="D230" s="240">
        <f>'110m.Eng'!D19</f>
        <v>0</v>
      </c>
      <c r="E230" s="240">
        <f>'110m.Eng'!E19</f>
        <v>0</v>
      </c>
      <c r="F230" s="241">
        <f>'110m.Eng'!F19</f>
        <v>0</v>
      </c>
      <c r="G230" s="239">
        <f>'110m.Eng'!A19</f>
        <v>0</v>
      </c>
      <c r="H230" s="153" t="s">
        <v>627</v>
      </c>
      <c r="I230" s="233"/>
      <c r="J230" s="147" t="str">
        <f>'YARIŞMA BİLGİLERİ'!$F$21</f>
        <v>Erkekler</v>
      </c>
      <c r="K230" s="234" t="str">
        <f t="shared" si="11"/>
        <v>İzmir-Kulüpler Arası Atletizm Süper lig 1. Kademe Yarışmaları</v>
      </c>
      <c r="L230" s="151" t="str">
        <f>'110m.Eng'!N$4</f>
        <v>03.Haziran .2014 18.20</v>
      </c>
      <c r="M230" s="151" t="s">
        <v>573</v>
      </c>
    </row>
    <row r="231" spans="1:13" s="235" customFormat="1" ht="26.25" customHeight="1" x14ac:dyDescent="0.2">
      <c r="A231" s="145">
        <v>481</v>
      </c>
      <c r="B231" s="236" t="s">
        <v>628</v>
      </c>
      <c r="C231" s="238">
        <f>'110m.Eng'!C20</f>
        <v>0</v>
      </c>
      <c r="D231" s="240">
        <f>'110m.Eng'!D20</f>
        <v>0</v>
      </c>
      <c r="E231" s="240">
        <f>'110m.Eng'!E20</f>
        <v>0</v>
      </c>
      <c r="F231" s="241">
        <f>'110m.Eng'!F20</f>
        <v>0</v>
      </c>
      <c r="G231" s="239">
        <f>'110m.Eng'!A20</f>
        <v>0</v>
      </c>
      <c r="H231" s="153" t="s">
        <v>627</v>
      </c>
      <c r="I231" s="233"/>
      <c r="J231" s="147" t="str">
        <f>'YARIŞMA BİLGİLERİ'!$F$21</f>
        <v>Erkekler</v>
      </c>
      <c r="K231" s="234" t="str">
        <f t="shared" si="11"/>
        <v>İzmir-Kulüpler Arası Atletizm Süper lig 1. Kademe Yarışmaları</v>
      </c>
      <c r="L231" s="151" t="str">
        <f>'110m.Eng'!N$4</f>
        <v>03.Haziran .2014 18.20</v>
      </c>
      <c r="M231" s="151" t="s">
        <v>573</v>
      </c>
    </row>
    <row r="232" spans="1:13" s="235" customFormat="1" ht="26.25" customHeight="1" x14ac:dyDescent="0.2">
      <c r="A232" s="145">
        <v>482</v>
      </c>
      <c r="B232" s="236" t="s">
        <v>628</v>
      </c>
      <c r="C232" s="238">
        <f>'110m.Eng'!C21</f>
        <v>0</v>
      </c>
      <c r="D232" s="240">
        <f>'110m.Eng'!D21</f>
        <v>0</v>
      </c>
      <c r="E232" s="240">
        <f>'110m.Eng'!E21</f>
        <v>0</v>
      </c>
      <c r="F232" s="241">
        <f>'110m.Eng'!F21</f>
        <v>0</v>
      </c>
      <c r="G232" s="239">
        <f>'110m.Eng'!A21</f>
        <v>0</v>
      </c>
      <c r="H232" s="153" t="s">
        <v>627</v>
      </c>
      <c r="I232" s="233"/>
      <c r="J232" s="147" t="str">
        <f>'YARIŞMA BİLGİLERİ'!$F$21</f>
        <v>Erkekler</v>
      </c>
      <c r="K232" s="234" t="str">
        <f t="shared" si="11"/>
        <v>İzmir-Kulüpler Arası Atletizm Süper lig 1. Kademe Yarışmaları</v>
      </c>
      <c r="L232" s="151" t="str">
        <f>'110m.Eng'!N$4</f>
        <v>03.Haziran .2014 18.20</v>
      </c>
      <c r="M232" s="151" t="s">
        <v>573</v>
      </c>
    </row>
    <row r="233" spans="1:13" s="235" customFormat="1" ht="26.25" customHeight="1" x14ac:dyDescent="0.2">
      <c r="A233" s="145">
        <v>483</v>
      </c>
      <c r="B233" s="236" t="s">
        <v>628</v>
      </c>
      <c r="C233" s="238">
        <f>'110m.Eng'!C22</f>
        <v>0</v>
      </c>
      <c r="D233" s="240">
        <f>'110m.Eng'!D22</f>
        <v>0</v>
      </c>
      <c r="E233" s="240">
        <f>'110m.Eng'!E22</f>
        <v>0</v>
      </c>
      <c r="F233" s="241">
        <f>'110m.Eng'!F22</f>
        <v>0</v>
      </c>
      <c r="G233" s="239">
        <f>'110m.Eng'!A22</f>
        <v>0</v>
      </c>
      <c r="H233" s="153" t="s">
        <v>627</v>
      </c>
      <c r="I233" s="233"/>
      <c r="J233" s="147" t="str">
        <f>'YARIŞMA BİLGİLERİ'!$F$21</f>
        <v>Erkekler</v>
      </c>
      <c r="K233" s="234" t="str">
        <f t="shared" si="11"/>
        <v>İzmir-Kulüpler Arası Atletizm Süper lig 1. Kademe Yarışmaları</v>
      </c>
      <c r="L233" s="151" t="str">
        <f>'110m.Eng'!N$4</f>
        <v>03.Haziran .2014 18.20</v>
      </c>
      <c r="M233" s="151" t="s">
        <v>573</v>
      </c>
    </row>
    <row r="234" spans="1:13" s="235" customFormat="1" ht="26.25" customHeight="1" x14ac:dyDescent="0.2">
      <c r="A234" s="145">
        <v>484</v>
      </c>
      <c r="B234" s="236" t="s">
        <v>628</v>
      </c>
      <c r="C234" s="238">
        <f>'110m.Eng'!C23</f>
        <v>0</v>
      </c>
      <c r="D234" s="240">
        <f>'110m.Eng'!D23</f>
        <v>0</v>
      </c>
      <c r="E234" s="240">
        <f>'110m.Eng'!E23</f>
        <v>0</v>
      </c>
      <c r="F234" s="241">
        <f>'110m.Eng'!F23</f>
        <v>0</v>
      </c>
      <c r="G234" s="239">
        <f>'110m.Eng'!A23</f>
        <v>0</v>
      </c>
      <c r="H234" s="153" t="s">
        <v>627</v>
      </c>
      <c r="I234" s="233"/>
      <c r="J234" s="147" t="str">
        <f>'YARIŞMA BİLGİLERİ'!$F$21</f>
        <v>Erkekler</v>
      </c>
      <c r="K234" s="234" t="str">
        <f t="shared" si="11"/>
        <v>İzmir-Kulüpler Arası Atletizm Süper lig 1. Kademe Yarışmaları</v>
      </c>
      <c r="L234" s="151" t="str">
        <f>'110m.Eng'!N$4</f>
        <v>03.Haziran .2014 18.20</v>
      </c>
      <c r="M234" s="151" t="s">
        <v>573</v>
      </c>
    </row>
    <row r="235" spans="1:13" s="235" customFormat="1" ht="26.25" customHeight="1" x14ac:dyDescent="0.2">
      <c r="A235" s="145">
        <v>485</v>
      </c>
      <c r="B235" s="236" t="s">
        <v>628</v>
      </c>
      <c r="C235" s="238">
        <f>'110m.Eng'!C24</f>
        <v>0</v>
      </c>
      <c r="D235" s="240">
        <f>'110m.Eng'!D24</f>
        <v>0</v>
      </c>
      <c r="E235" s="240">
        <f>'110m.Eng'!E24</f>
        <v>0</v>
      </c>
      <c r="F235" s="241">
        <f>'110m.Eng'!F24</f>
        <v>0</v>
      </c>
      <c r="G235" s="239">
        <f>'110m.Eng'!A24</f>
        <v>0</v>
      </c>
      <c r="H235" s="153" t="s">
        <v>627</v>
      </c>
      <c r="I235" s="233"/>
      <c r="J235" s="147" t="str">
        <f>'YARIŞMA BİLGİLERİ'!$F$21</f>
        <v>Erkekler</v>
      </c>
      <c r="K235" s="234" t="str">
        <f t="shared" si="11"/>
        <v>İzmir-Kulüpler Arası Atletizm Süper lig 1. Kademe Yarışmaları</v>
      </c>
      <c r="L235" s="151" t="str">
        <f>'110m.Eng'!N$4</f>
        <v>03.Haziran .2014 18.20</v>
      </c>
      <c r="M235" s="151" t="s">
        <v>573</v>
      </c>
    </row>
    <row r="236" spans="1:13" s="235" customFormat="1" ht="26.25" customHeight="1" x14ac:dyDescent="0.2">
      <c r="A236" s="145">
        <v>486</v>
      </c>
      <c r="B236" s="236" t="s">
        <v>628</v>
      </c>
      <c r="C236" s="238">
        <f>'110m.Eng'!C25</f>
        <v>0</v>
      </c>
      <c r="D236" s="240">
        <f>'110m.Eng'!D25</f>
        <v>0</v>
      </c>
      <c r="E236" s="240">
        <f>'110m.Eng'!E25</f>
        <v>0</v>
      </c>
      <c r="F236" s="241">
        <f>'110m.Eng'!F25</f>
        <v>0</v>
      </c>
      <c r="G236" s="239">
        <f>'110m.Eng'!A25</f>
        <v>0</v>
      </c>
      <c r="H236" s="153" t="s">
        <v>627</v>
      </c>
      <c r="I236" s="233"/>
      <c r="J236" s="147" t="str">
        <f>'YARIŞMA BİLGİLERİ'!$F$21</f>
        <v>Erkekler</v>
      </c>
      <c r="K236" s="234" t="str">
        <f t="shared" si="11"/>
        <v>İzmir-Kulüpler Arası Atletizm Süper lig 1. Kademe Yarışmaları</v>
      </c>
      <c r="L236" s="151" t="str">
        <f>'110m.Eng'!N$4</f>
        <v>03.Haziran .2014 18.20</v>
      </c>
      <c r="M236" s="151" t="s">
        <v>573</v>
      </c>
    </row>
    <row r="237" spans="1:13" s="235" customFormat="1" ht="26.25" customHeight="1" x14ac:dyDescent="0.2">
      <c r="A237" s="145">
        <v>487</v>
      </c>
      <c r="B237" s="236" t="s">
        <v>628</v>
      </c>
      <c r="C237" s="238">
        <f>'110m.Eng'!C26</f>
        <v>0</v>
      </c>
      <c r="D237" s="240">
        <f>'110m.Eng'!D26</f>
        <v>0</v>
      </c>
      <c r="E237" s="240">
        <f>'110m.Eng'!E26</f>
        <v>0</v>
      </c>
      <c r="F237" s="241">
        <f>'110m.Eng'!F26</f>
        <v>0</v>
      </c>
      <c r="G237" s="239">
        <f>'110m.Eng'!A26</f>
        <v>19</v>
      </c>
      <c r="H237" s="153" t="s">
        <v>627</v>
      </c>
      <c r="I237" s="233"/>
      <c r="J237" s="147" t="str">
        <f>'YARIŞMA BİLGİLERİ'!$F$21</f>
        <v>Erkekler</v>
      </c>
      <c r="K237" s="234" t="str">
        <f t="shared" si="11"/>
        <v>İzmir-Kulüpler Arası Atletizm Süper lig 1. Kademe Yarışmaları</v>
      </c>
      <c r="L237" s="151" t="str">
        <f>'110m.Eng'!N$4</f>
        <v>03.Haziran .2014 18.20</v>
      </c>
      <c r="M237" s="151" t="s">
        <v>573</v>
      </c>
    </row>
    <row r="238" spans="1:13" s="235" customFormat="1" ht="26.25" customHeight="1" x14ac:dyDescent="0.2">
      <c r="A238" s="145">
        <v>488</v>
      </c>
      <c r="B238" s="236" t="s">
        <v>628</v>
      </c>
      <c r="C238" s="238">
        <f>'110m.Eng'!C27</f>
        <v>0</v>
      </c>
      <c r="D238" s="240">
        <f>'110m.Eng'!D27</f>
        <v>0</v>
      </c>
      <c r="E238" s="240">
        <f>'110m.Eng'!E27</f>
        <v>0</v>
      </c>
      <c r="F238" s="241">
        <f>'110m.Eng'!F27</f>
        <v>0</v>
      </c>
      <c r="G238" s="239">
        <f>'110m.Eng'!A27</f>
        <v>20</v>
      </c>
      <c r="H238" s="153" t="s">
        <v>627</v>
      </c>
      <c r="I238" s="233"/>
      <c r="J238" s="147" t="str">
        <f>'YARIŞMA BİLGİLERİ'!$F$21</f>
        <v>Erkekler</v>
      </c>
      <c r="K238" s="234" t="str">
        <f t="shared" si="11"/>
        <v>İzmir-Kulüpler Arası Atletizm Süper lig 1. Kademe Yarışmaları</v>
      </c>
      <c r="L238" s="151" t="str">
        <f>'110m.Eng'!N$4</f>
        <v>03.Haziran .2014 18.20</v>
      </c>
      <c r="M238" s="151" t="s">
        <v>573</v>
      </c>
    </row>
    <row r="239" spans="1:13" s="235" customFormat="1" ht="26.25" customHeight="1" x14ac:dyDescent="0.2">
      <c r="A239" s="145">
        <v>489</v>
      </c>
      <c r="B239" s="236" t="s">
        <v>628</v>
      </c>
      <c r="C239" s="238">
        <f>'110m.Eng'!C28</f>
        <v>0</v>
      </c>
      <c r="D239" s="240">
        <f>'110m.Eng'!D28</f>
        <v>0</v>
      </c>
      <c r="E239" s="240">
        <f>'110m.Eng'!E28</f>
        <v>0</v>
      </c>
      <c r="F239" s="241">
        <f>'110m.Eng'!F28</f>
        <v>0</v>
      </c>
      <c r="G239" s="239">
        <f>'110m.Eng'!A28</f>
        <v>21</v>
      </c>
      <c r="H239" s="153" t="s">
        <v>627</v>
      </c>
      <c r="I239" s="233"/>
      <c r="J239" s="147" t="str">
        <f>'YARIŞMA BİLGİLERİ'!$F$21</f>
        <v>Erkekler</v>
      </c>
      <c r="K239" s="234" t="str">
        <f t="shared" si="11"/>
        <v>İzmir-Kulüpler Arası Atletizm Süper lig 1. Kademe Yarışmaları</v>
      </c>
      <c r="L239" s="151" t="str">
        <f>'110m.Eng'!N$4</f>
        <v>03.Haziran .2014 18.20</v>
      </c>
      <c r="M239" s="151" t="s">
        <v>573</v>
      </c>
    </row>
    <row r="240" spans="1:13" s="235" customFormat="1" ht="26.25" customHeight="1" x14ac:dyDescent="0.2">
      <c r="A240" s="145">
        <v>490</v>
      </c>
      <c r="B240" s="236" t="s">
        <v>628</v>
      </c>
      <c r="C240" s="238">
        <f>'110m.Eng'!C29</f>
        <v>0</v>
      </c>
      <c r="D240" s="240">
        <f>'110m.Eng'!D29</f>
        <v>0</v>
      </c>
      <c r="E240" s="240">
        <f>'110m.Eng'!E29</f>
        <v>0</v>
      </c>
      <c r="F240" s="241">
        <f>'110m.Eng'!F29</f>
        <v>0</v>
      </c>
      <c r="G240" s="239">
        <f>'110m.Eng'!A29</f>
        <v>22</v>
      </c>
      <c r="H240" s="153" t="s">
        <v>627</v>
      </c>
      <c r="I240" s="233"/>
      <c r="J240" s="147" t="str">
        <f>'YARIŞMA BİLGİLERİ'!$F$21</f>
        <v>Erkekler</v>
      </c>
      <c r="K240" s="234" t="str">
        <f t="shared" si="11"/>
        <v>İzmir-Kulüpler Arası Atletizm Süper lig 1. Kademe Yarışmaları</v>
      </c>
      <c r="L240" s="151" t="str">
        <f>'110m.Eng'!N$4</f>
        <v>03.Haziran .2014 18.20</v>
      </c>
      <c r="M240" s="151" t="s">
        <v>573</v>
      </c>
    </row>
    <row r="241" spans="1:13" s="235" customFormat="1" ht="26.25" customHeight="1" x14ac:dyDescent="0.2">
      <c r="A241" s="145">
        <v>491</v>
      </c>
      <c r="B241" s="236" t="s">
        <v>628</v>
      </c>
      <c r="C241" s="238">
        <f>'110m.Eng'!C30</f>
        <v>0</v>
      </c>
      <c r="D241" s="240">
        <f>'110m.Eng'!D30</f>
        <v>0</v>
      </c>
      <c r="E241" s="240">
        <f>'110m.Eng'!E30</f>
        <v>0</v>
      </c>
      <c r="F241" s="241">
        <f>'110m.Eng'!F30</f>
        <v>0</v>
      </c>
      <c r="G241" s="239">
        <f>'110m.Eng'!A30</f>
        <v>23</v>
      </c>
      <c r="H241" s="153" t="s">
        <v>627</v>
      </c>
      <c r="I241" s="233"/>
      <c r="J241" s="147" t="str">
        <f>'YARIŞMA BİLGİLERİ'!$F$21</f>
        <v>Erkekler</v>
      </c>
      <c r="K241" s="234" t="str">
        <f t="shared" si="11"/>
        <v>İzmir-Kulüpler Arası Atletizm Süper lig 1. Kademe Yarışmaları</v>
      </c>
      <c r="L241" s="151" t="str">
        <f>'110m.Eng'!N$4</f>
        <v>03.Haziran .2014 18.20</v>
      </c>
      <c r="M241" s="151" t="s">
        <v>573</v>
      </c>
    </row>
    <row r="242" spans="1:13" s="235" customFormat="1" ht="26.25" customHeight="1" x14ac:dyDescent="0.2">
      <c r="A242" s="145">
        <v>492</v>
      </c>
      <c r="B242" s="236" t="s">
        <v>628</v>
      </c>
      <c r="C242" s="238">
        <f>'110m.Eng'!C31</f>
        <v>0</v>
      </c>
      <c r="D242" s="240">
        <f>'110m.Eng'!D31</f>
        <v>0</v>
      </c>
      <c r="E242" s="240">
        <f>'110m.Eng'!E31</f>
        <v>0</v>
      </c>
      <c r="F242" s="241">
        <f>'110m.Eng'!F31</f>
        <v>0</v>
      </c>
      <c r="G242" s="239">
        <f>'110m.Eng'!A31</f>
        <v>24</v>
      </c>
      <c r="H242" s="153" t="s">
        <v>627</v>
      </c>
      <c r="I242" s="233"/>
      <c r="J242" s="147" t="str">
        <f>'YARIŞMA BİLGİLERİ'!$F$21</f>
        <v>Erkekler</v>
      </c>
      <c r="K242" s="234" t="str">
        <f t="shared" si="11"/>
        <v>İzmir-Kulüpler Arası Atletizm Süper lig 1. Kademe Yarışmaları</v>
      </c>
      <c r="L242" s="151" t="str">
        <f>'110m.Eng'!N$4</f>
        <v>03.Haziran .2014 18.20</v>
      </c>
      <c r="M242" s="151" t="s">
        <v>573</v>
      </c>
    </row>
    <row r="243" spans="1:13" s="235" customFormat="1" ht="26.25" customHeight="1" x14ac:dyDescent="0.2">
      <c r="A243" s="145">
        <v>493</v>
      </c>
      <c r="B243" s="236" t="s">
        <v>628</v>
      </c>
      <c r="C243" s="238">
        <f>'110m.Eng'!C32</f>
        <v>0</v>
      </c>
      <c r="D243" s="240">
        <f>'110m.Eng'!D32</f>
        <v>0</v>
      </c>
      <c r="E243" s="240">
        <f>'110m.Eng'!E32</f>
        <v>0</v>
      </c>
      <c r="F243" s="241">
        <f>'110m.Eng'!F32</f>
        <v>0</v>
      </c>
      <c r="G243" s="239">
        <f>'110m.Eng'!A32</f>
        <v>25</v>
      </c>
      <c r="H243" s="153" t="s">
        <v>627</v>
      </c>
      <c r="I243" s="233"/>
      <c r="J243" s="147" t="str">
        <f>'YARIŞMA BİLGİLERİ'!$F$21</f>
        <v>Erkekler</v>
      </c>
      <c r="K243" s="234" t="str">
        <f t="shared" si="11"/>
        <v>İzmir-Kulüpler Arası Atletizm Süper lig 1. Kademe Yarışmaları</v>
      </c>
      <c r="L243" s="151" t="str">
        <f>'110m.Eng'!N$4</f>
        <v>03.Haziran .2014 18.20</v>
      </c>
      <c r="M243" s="151" t="s">
        <v>573</v>
      </c>
    </row>
    <row r="244" spans="1:13" s="235" customFormat="1" ht="26.25" customHeight="1" x14ac:dyDescent="0.2">
      <c r="A244" s="145">
        <v>494</v>
      </c>
      <c r="B244" s="236" t="s">
        <v>628</v>
      </c>
      <c r="C244" s="238">
        <f>'110m.Eng'!C33</f>
        <v>0</v>
      </c>
      <c r="D244" s="240">
        <f>'110m.Eng'!D33</f>
        <v>0</v>
      </c>
      <c r="E244" s="240">
        <f>'110m.Eng'!E33</f>
        <v>0</v>
      </c>
      <c r="F244" s="241">
        <f>'110m.Eng'!F33</f>
        <v>0</v>
      </c>
      <c r="G244" s="239">
        <f>'110m.Eng'!A33</f>
        <v>26</v>
      </c>
      <c r="H244" s="153" t="s">
        <v>627</v>
      </c>
      <c r="I244" s="233"/>
      <c r="J244" s="147" t="str">
        <f>'YARIŞMA BİLGİLERİ'!$F$21</f>
        <v>Erkekler</v>
      </c>
      <c r="K244" s="234" t="str">
        <f t="shared" si="11"/>
        <v>İzmir-Kulüpler Arası Atletizm Süper lig 1. Kademe Yarışmaları</v>
      </c>
      <c r="L244" s="151" t="str">
        <f>'110m.Eng'!N$4</f>
        <v>03.Haziran .2014 18.20</v>
      </c>
      <c r="M244" s="151" t="s">
        <v>573</v>
      </c>
    </row>
    <row r="245" spans="1:13" s="235" customFormat="1" ht="26.25" customHeight="1" x14ac:dyDescent="0.2">
      <c r="A245" s="145">
        <v>495</v>
      </c>
      <c r="B245" s="236" t="s">
        <v>628</v>
      </c>
      <c r="C245" s="238">
        <f>'110m.Eng'!C34</f>
        <v>0</v>
      </c>
      <c r="D245" s="240">
        <f>'110m.Eng'!D34</f>
        <v>0</v>
      </c>
      <c r="E245" s="240">
        <f>'110m.Eng'!E34</f>
        <v>0</v>
      </c>
      <c r="F245" s="241">
        <f>'110m.Eng'!F34</f>
        <v>0</v>
      </c>
      <c r="G245" s="239">
        <f>'110m.Eng'!A34</f>
        <v>27</v>
      </c>
      <c r="H245" s="153" t="s">
        <v>627</v>
      </c>
      <c r="I245" s="233"/>
      <c r="J245" s="147" t="str">
        <f>'YARIŞMA BİLGİLERİ'!$F$21</f>
        <v>Erkekler</v>
      </c>
      <c r="K245" s="234" t="str">
        <f t="shared" si="11"/>
        <v>İzmir-Kulüpler Arası Atletizm Süper lig 1. Kademe Yarışmaları</v>
      </c>
      <c r="L245" s="151" t="str">
        <f>'110m.Eng'!N$4</f>
        <v>03.Haziran .2014 18.20</v>
      </c>
      <c r="M245" s="151" t="s">
        <v>573</v>
      </c>
    </row>
    <row r="246" spans="1:13" s="235" customFormat="1" ht="26.25" customHeight="1" x14ac:dyDescent="0.2">
      <c r="A246" s="145">
        <v>496</v>
      </c>
      <c r="B246" s="236" t="s">
        <v>628</v>
      </c>
      <c r="C246" s="238">
        <f>'110m.Eng'!C35</f>
        <v>0</v>
      </c>
      <c r="D246" s="240">
        <f>'110m.Eng'!D35</f>
        <v>0</v>
      </c>
      <c r="E246" s="240">
        <f>'110m.Eng'!E35</f>
        <v>0</v>
      </c>
      <c r="F246" s="241">
        <f>'110m.Eng'!F35</f>
        <v>0</v>
      </c>
      <c r="G246" s="239">
        <f>'110m.Eng'!A35</f>
        <v>28</v>
      </c>
      <c r="H246" s="153" t="s">
        <v>627</v>
      </c>
      <c r="I246" s="233"/>
      <c r="J246" s="147" t="str">
        <f>'YARIŞMA BİLGİLERİ'!$F$21</f>
        <v>Erkekler</v>
      </c>
      <c r="K246" s="234" t="str">
        <f t="shared" si="11"/>
        <v>İzmir-Kulüpler Arası Atletizm Süper lig 1. Kademe Yarışmaları</v>
      </c>
      <c r="L246" s="151" t="str">
        <f>'110m.Eng'!N$4</f>
        <v>03.Haziran .2014 18.20</v>
      </c>
      <c r="M246" s="151" t="s">
        <v>573</v>
      </c>
    </row>
    <row r="247" spans="1:13" s="235" customFormat="1" ht="26.25" customHeight="1" x14ac:dyDescent="0.2">
      <c r="A247" s="145">
        <v>497</v>
      </c>
      <c r="B247" s="236" t="s">
        <v>628</v>
      </c>
      <c r="C247" s="238">
        <f>'110m.Eng'!C36</f>
        <v>0</v>
      </c>
      <c r="D247" s="240">
        <f>'110m.Eng'!D36</f>
        <v>0</v>
      </c>
      <c r="E247" s="240">
        <f>'110m.Eng'!E36</f>
        <v>0</v>
      </c>
      <c r="F247" s="241">
        <f>'110m.Eng'!F36</f>
        <v>0</v>
      </c>
      <c r="G247" s="239">
        <f>'110m.Eng'!A36</f>
        <v>29</v>
      </c>
      <c r="H247" s="153" t="s">
        <v>627</v>
      </c>
      <c r="I247" s="233"/>
      <c r="J247" s="147" t="str">
        <f>'YARIŞMA BİLGİLERİ'!$F$21</f>
        <v>Erkekler</v>
      </c>
      <c r="K247" s="234" t="str">
        <f t="shared" si="11"/>
        <v>İzmir-Kulüpler Arası Atletizm Süper lig 1. Kademe Yarışmaları</v>
      </c>
      <c r="L247" s="151" t="str">
        <f>'110m.Eng'!N$4</f>
        <v>03.Haziran .2014 18.20</v>
      </c>
      <c r="M247" s="151" t="s">
        <v>573</v>
      </c>
    </row>
    <row r="248" spans="1:13" s="235" customFormat="1" ht="26.25" customHeight="1" x14ac:dyDescent="0.2">
      <c r="A248" s="145">
        <v>498</v>
      </c>
      <c r="B248" s="236" t="s">
        <v>628</v>
      </c>
      <c r="C248" s="238">
        <f>'110m.Eng'!C37</f>
        <v>0</v>
      </c>
      <c r="D248" s="240">
        <f>'110m.Eng'!D37</f>
        <v>0</v>
      </c>
      <c r="E248" s="240">
        <f>'110m.Eng'!E37</f>
        <v>0</v>
      </c>
      <c r="F248" s="241">
        <f>'110m.Eng'!F37</f>
        <v>0</v>
      </c>
      <c r="G248" s="239">
        <f>'110m.Eng'!A37</f>
        <v>30</v>
      </c>
      <c r="H248" s="153" t="s">
        <v>627</v>
      </c>
      <c r="I248" s="233"/>
      <c r="J248" s="147" t="str">
        <f>'YARIŞMA BİLGİLERİ'!$F$21</f>
        <v>Erkekler</v>
      </c>
      <c r="K248" s="234" t="str">
        <f t="shared" si="11"/>
        <v>İzmir-Kulüpler Arası Atletizm Süper lig 1. Kademe Yarışmaları</v>
      </c>
      <c r="L248" s="151" t="str">
        <f>'110m.Eng'!N$4</f>
        <v>03.Haziran .2014 18.20</v>
      </c>
      <c r="M248" s="151" t="s">
        <v>573</v>
      </c>
    </row>
    <row r="249" spans="1:13" s="235" customFormat="1" ht="26.25" customHeight="1" x14ac:dyDescent="0.2">
      <c r="A249" s="145">
        <v>499</v>
      </c>
      <c r="B249" s="236" t="s">
        <v>628</v>
      </c>
      <c r="C249" s="238">
        <f>'110m.Eng'!C38</f>
        <v>0</v>
      </c>
      <c r="D249" s="240">
        <f>'110m.Eng'!D38</f>
        <v>0</v>
      </c>
      <c r="E249" s="240">
        <f>'110m.Eng'!E38</f>
        <v>0</v>
      </c>
      <c r="F249" s="241">
        <f>'110m.Eng'!F38</f>
        <v>0</v>
      </c>
      <c r="G249" s="239">
        <f>'110m.Eng'!A38</f>
        <v>31</v>
      </c>
      <c r="H249" s="153" t="s">
        <v>627</v>
      </c>
      <c r="I249" s="233"/>
      <c r="J249" s="147" t="str">
        <f>'YARIŞMA BİLGİLERİ'!$F$21</f>
        <v>Erkekler</v>
      </c>
      <c r="K249" s="234" t="str">
        <f t="shared" si="11"/>
        <v>İzmir-Kulüpler Arası Atletizm Süper lig 1. Kademe Yarışmaları</v>
      </c>
      <c r="L249" s="151" t="str">
        <f>'110m.Eng'!N$4</f>
        <v>03.Haziran .2014 18.20</v>
      </c>
      <c r="M249" s="151" t="s">
        <v>573</v>
      </c>
    </row>
    <row r="250" spans="1:13" s="235" customFormat="1" ht="26.25" customHeight="1" x14ac:dyDescent="0.2">
      <c r="A250" s="145">
        <v>500</v>
      </c>
      <c r="B250" s="236" t="s">
        <v>628</v>
      </c>
      <c r="C250" s="238">
        <f>'110m.Eng'!C39</f>
        <v>0</v>
      </c>
      <c r="D250" s="240">
        <f>'110m.Eng'!D39</f>
        <v>0</v>
      </c>
      <c r="E250" s="240">
        <f>'110m.Eng'!E39</f>
        <v>0</v>
      </c>
      <c r="F250" s="241">
        <f>'110m.Eng'!F39</f>
        <v>0</v>
      </c>
      <c r="G250" s="239">
        <f>'110m.Eng'!A39</f>
        <v>32</v>
      </c>
      <c r="H250" s="153" t="s">
        <v>627</v>
      </c>
      <c r="I250" s="233"/>
      <c r="J250" s="147" t="str">
        <f>'YARIŞMA BİLGİLERİ'!$F$21</f>
        <v>Erkekler</v>
      </c>
      <c r="K250" s="234" t="str">
        <f t="shared" si="11"/>
        <v>İzmir-Kulüpler Arası Atletizm Süper lig 1. Kademe Yarışmaları</v>
      </c>
      <c r="L250" s="151" t="str">
        <f>'110m.Eng'!N$4</f>
        <v>03.Haziran .2014 18.20</v>
      </c>
      <c r="M250" s="151" t="s">
        <v>573</v>
      </c>
    </row>
    <row r="251" spans="1:13" s="235" customFormat="1" ht="26.25" customHeight="1" x14ac:dyDescent="0.2">
      <c r="A251" s="145">
        <v>501</v>
      </c>
      <c r="B251" s="236" t="s">
        <v>628</v>
      </c>
      <c r="C251" s="238">
        <f>'110m.Eng'!C40</f>
        <v>0</v>
      </c>
      <c r="D251" s="240">
        <f>'110m.Eng'!D40</f>
        <v>0</v>
      </c>
      <c r="E251" s="240">
        <f>'110m.Eng'!E40</f>
        <v>0</v>
      </c>
      <c r="F251" s="241">
        <f>'110m.Eng'!F40</f>
        <v>0</v>
      </c>
      <c r="G251" s="239">
        <f>'110m.Eng'!A40</f>
        <v>33</v>
      </c>
      <c r="H251" s="153" t="s">
        <v>627</v>
      </c>
      <c r="I251" s="233"/>
      <c r="J251" s="147" t="str">
        <f>'YARIŞMA BİLGİLERİ'!$F$21</f>
        <v>Erkekler</v>
      </c>
      <c r="K251" s="234" t="str">
        <f t="shared" si="11"/>
        <v>İzmir-Kulüpler Arası Atletizm Süper lig 1. Kademe Yarışmaları</v>
      </c>
      <c r="L251" s="151" t="str">
        <f>'110m.Eng'!N$4</f>
        <v>03.Haziran .2014 18.20</v>
      </c>
      <c r="M251" s="151" t="s">
        <v>573</v>
      </c>
    </row>
    <row r="252" spans="1:13" s="235" customFormat="1" ht="26.25" customHeight="1" x14ac:dyDescent="0.2">
      <c r="A252" s="145">
        <v>502</v>
      </c>
      <c r="B252" s="236" t="s">
        <v>628</v>
      </c>
      <c r="C252" s="238">
        <f>'110m.Eng'!C41</f>
        <v>0</v>
      </c>
      <c r="D252" s="240">
        <f>'110m.Eng'!D41</f>
        <v>0</v>
      </c>
      <c r="E252" s="240">
        <f>'110m.Eng'!E41</f>
        <v>0</v>
      </c>
      <c r="F252" s="241">
        <f>'110m.Eng'!F41</f>
        <v>0</v>
      </c>
      <c r="G252" s="239">
        <f>'110m.Eng'!A41</f>
        <v>34</v>
      </c>
      <c r="H252" s="153" t="s">
        <v>627</v>
      </c>
      <c r="I252" s="233"/>
      <c r="J252" s="147" t="str">
        <f>'YARIŞMA BİLGİLERİ'!$F$21</f>
        <v>Erkekler</v>
      </c>
      <c r="K252" s="234" t="str">
        <f t="shared" si="11"/>
        <v>İzmir-Kulüpler Arası Atletizm Süper lig 1. Kademe Yarışmaları</v>
      </c>
      <c r="L252" s="151" t="str">
        <f>'110m.Eng'!N$4</f>
        <v>03.Haziran .2014 18.20</v>
      </c>
      <c r="M252" s="151" t="s">
        <v>573</v>
      </c>
    </row>
    <row r="253" spans="1:13" s="235" customFormat="1" ht="26.25" customHeight="1" x14ac:dyDescent="0.2">
      <c r="A253" s="145">
        <v>503</v>
      </c>
      <c r="B253" s="236" t="s">
        <v>628</v>
      </c>
      <c r="C253" s="238">
        <f>'110m.Eng'!C42</f>
        <v>0</v>
      </c>
      <c r="D253" s="240">
        <f>'110m.Eng'!D42</f>
        <v>0</v>
      </c>
      <c r="E253" s="240">
        <f>'110m.Eng'!E42</f>
        <v>0</v>
      </c>
      <c r="F253" s="241">
        <f>'110m.Eng'!F42</f>
        <v>0</v>
      </c>
      <c r="G253" s="239">
        <f>'110m.Eng'!A42</f>
        <v>35</v>
      </c>
      <c r="H253" s="153" t="s">
        <v>627</v>
      </c>
      <c r="I253" s="233"/>
      <c r="J253" s="147" t="str">
        <f>'YARIŞMA BİLGİLERİ'!$F$21</f>
        <v>Erkekler</v>
      </c>
      <c r="K253" s="234" t="str">
        <f t="shared" si="11"/>
        <v>İzmir-Kulüpler Arası Atletizm Süper lig 1. Kademe Yarışmaları</v>
      </c>
      <c r="L253" s="151" t="str">
        <f>'110m.Eng'!N$4</f>
        <v>03.Haziran .2014 18.20</v>
      </c>
      <c r="M253" s="151" t="s">
        <v>573</v>
      </c>
    </row>
    <row r="254" spans="1:13" s="235" customFormat="1" ht="26.25" customHeight="1" x14ac:dyDescent="0.2">
      <c r="A254" s="145">
        <v>504</v>
      </c>
      <c r="B254" s="236" t="s">
        <v>628</v>
      </c>
      <c r="C254" s="238">
        <f>'110m.Eng'!C43</f>
        <v>0</v>
      </c>
      <c r="D254" s="240">
        <f>'110m.Eng'!D43</f>
        <v>0</v>
      </c>
      <c r="E254" s="240">
        <f>'110m.Eng'!E43</f>
        <v>0</v>
      </c>
      <c r="F254" s="241">
        <f>'110m.Eng'!F43</f>
        <v>0</v>
      </c>
      <c r="G254" s="239">
        <f>'110m.Eng'!A43</f>
        <v>36</v>
      </c>
      <c r="H254" s="153" t="s">
        <v>627</v>
      </c>
      <c r="I254" s="233"/>
      <c r="J254" s="147" t="str">
        <f>'YARIŞMA BİLGİLERİ'!$F$21</f>
        <v>Erkekler</v>
      </c>
      <c r="K254" s="234" t="str">
        <f t="shared" si="11"/>
        <v>İzmir-Kulüpler Arası Atletizm Süper lig 1. Kademe Yarışmaları</v>
      </c>
      <c r="L254" s="151" t="str">
        <f>'110m.Eng'!N$4</f>
        <v>03.Haziran .2014 18.20</v>
      </c>
      <c r="M254" s="151" t="s">
        <v>573</v>
      </c>
    </row>
    <row r="255" spans="1:13" s="235" customFormat="1" ht="26.25" customHeight="1" x14ac:dyDescent="0.2">
      <c r="A255" s="145">
        <v>505</v>
      </c>
      <c r="B255" s="236" t="s">
        <v>628</v>
      </c>
      <c r="C255" s="238">
        <f>'110m.Eng'!C44</f>
        <v>0</v>
      </c>
      <c r="D255" s="240">
        <f>'110m.Eng'!D44</f>
        <v>0</v>
      </c>
      <c r="E255" s="240">
        <f>'110m.Eng'!E44</f>
        <v>0</v>
      </c>
      <c r="F255" s="241">
        <f>'110m.Eng'!F44</f>
        <v>0</v>
      </c>
      <c r="G255" s="239">
        <f>'110m.Eng'!A44</f>
        <v>37</v>
      </c>
      <c r="H255" s="153" t="s">
        <v>627</v>
      </c>
      <c r="I255" s="233"/>
      <c r="J255" s="147" t="str">
        <f>'YARIŞMA BİLGİLERİ'!$F$21</f>
        <v>Erkekler</v>
      </c>
      <c r="K255" s="234" t="str">
        <f t="shared" si="11"/>
        <v>İzmir-Kulüpler Arası Atletizm Süper lig 1. Kademe Yarışmaları</v>
      </c>
      <c r="L255" s="151" t="str">
        <f>'110m.Eng'!N$4</f>
        <v>03.Haziran .2014 18.20</v>
      </c>
      <c r="M255" s="151" t="s">
        <v>573</v>
      </c>
    </row>
    <row r="256" spans="1:13" s="235" customFormat="1" ht="26.25" customHeight="1" x14ac:dyDescent="0.2">
      <c r="A256" s="145">
        <v>506</v>
      </c>
      <c r="B256" s="236" t="s">
        <v>440</v>
      </c>
      <c r="C256" s="238">
        <f>'1500m.'!C8</f>
        <v>32937</v>
      </c>
      <c r="D256" s="240" t="str">
        <f>'1500m.'!D8</f>
        <v>İLHAM TANUİ ÖZBİLEN</v>
      </c>
      <c r="E256" s="240" t="str">
        <f>'1500m.'!E8</f>
        <v>İSTANBUL-ENKA SPOR KULÜBÜ</v>
      </c>
      <c r="F256" s="242">
        <f>'1500m.'!F8</f>
        <v>34377</v>
      </c>
      <c r="G256" s="239">
        <f>'1500m.'!A8</f>
        <v>1</v>
      </c>
      <c r="H256" s="153" t="s">
        <v>353</v>
      </c>
      <c r="I256" s="233"/>
      <c r="J256" s="147" t="str">
        <f>'YARIŞMA BİLGİLERİ'!$F$21</f>
        <v>Erkekler</v>
      </c>
      <c r="K256" s="234" t="str">
        <f t="shared" si="11"/>
        <v>İzmir-Kulüpler Arası Atletizm Süper lig 1. Kademe Yarışmaları</v>
      </c>
      <c r="L256" s="151" t="str">
        <f>'1500m.'!N$4</f>
        <v>03 Haziran 2014 20.30</v>
      </c>
      <c r="M256" s="151" t="s">
        <v>573</v>
      </c>
    </row>
    <row r="257" spans="1:13" s="235" customFormat="1" ht="26.25" customHeight="1" x14ac:dyDescent="0.2">
      <c r="A257" s="145">
        <v>507</v>
      </c>
      <c r="B257" s="236" t="s">
        <v>440</v>
      </c>
      <c r="C257" s="238">
        <f>'1500m.'!C9</f>
        <v>33851</v>
      </c>
      <c r="D257" s="240" t="str">
        <f>'1500m.'!D9</f>
        <v>ZEBENE ALEMAYAHU BEKELE</v>
      </c>
      <c r="E257" s="240" t="str">
        <f>'1500m.'!E9</f>
        <v>İSTANBUL-FENERBAHÇE</v>
      </c>
      <c r="F257" s="242">
        <f>'1500m.'!F9</f>
        <v>34727</v>
      </c>
      <c r="G257" s="239">
        <f>'1500m.'!A9</f>
        <v>2</v>
      </c>
      <c r="H257" s="153" t="s">
        <v>353</v>
      </c>
      <c r="I257" s="233"/>
      <c r="J257" s="147" t="str">
        <f>'YARIŞMA BİLGİLERİ'!$F$21</f>
        <v>Erkekler</v>
      </c>
      <c r="K257" s="234" t="str">
        <f t="shared" si="11"/>
        <v>İzmir-Kulüpler Arası Atletizm Süper lig 1. Kademe Yarışmaları</v>
      </c>
      <c r="L257" s="151" t="str">
        <f>'1500m.'!N$4</f>
        <v>03 Haziran 2014 20.30</v>
      </c>
      <c r="M257" s="151" t="s">
        <v>573</v>
      </c>
    </row>
    <row r="258" spans="1:13" s="235" customFormat="1" ht="26.25" customHeight="1" x14ac:dyDescent="0.2">
      <c r="A258" s="145">
        <v>508</v>
      </c>
      <c r="B258" s="236" t="s">
        <v>440</v>
      </c>
      <c r="C258" s="238">
        <f>'1500m.'!C10</f>
        <v>33425</v>
      </c>
      <c r="D258" s="240" t="str">
        <f>'1500m.'!D10</f>
        <v>RAMAZAN ÖZDEMİR</v>
      </c>
      <c r="E258" s="240" t="str">
        <f>'1500m.'!E10</f>
        <v>ANKARA-EGO SPOR</v>
      </c>
      <c r="F258" s="242">
        <f>'1500m.'!F10</f>
        <v>34750</v>
      </c>
      <c r="G258" s="239">
        <f>'1500m.'!A10</f>
        <v>3</v>
      </c>
      <c r="H258" s="153" t="s">
        <v>353</v>
      </c>
      <c r="I258" s="233"/>
      <c r="J258" s="147" t="str">
        <f>'YARIŞMA BİLGİLERİ'!$F$21</f>
        <v>Erkekler</v>
      </c>
      <c r="K258" s="234" t="str">
        <f t="shared" si="11"/>
        <v>İzmir-Kulüpler Arası Atletizm Süper lig 1. Kademe Yarışmaları</v>
      </c>
      <c r="L258" s="151" t="str">
        <f>'1500m.'!N$4</f>
        <v>03 Haziran 2014 20.30</v>
      </c>
      <c r="M258" s="151" t="s">
        <v>573</v>
      </c>
    </row>
    <row r="259" spans="1:13" s="235" customFormat="1" ht="26.25" customHeight="1" x14ac:dyDescent="0.2">
      <c r="A259" s="145">
        <v>509</v>
      </c>
      <c r="B259" s="236" t="s">
        <v>440</v>
      </c>
      <c r="C259" s="238">
        <f>'1500m.'!C11</f>
        <v>33317</v>
      </c>
      <c r="D259" s="240" t="str">
        <f>'1500m.'!D11</f>
        <v>LEVENT ATEŞ</v>
      </c>
      <c r="E259" s="240" t="str">
        <f>'1500m.'!E11</f>
        <v>İSTANBUL-GALATASARAY</v>
      </c>
      <c r="F259" s="242">
        <f>'1500m.'!F11</f>
        <v>35038</v>
      </c>
      <c r="G259" s="239">
        <f>'1500m.'!A11</f>
        <v>4</v>
      </c>
      <c r="H259" s="153" t="s">
        <v>353</v>
      </c>
      <c r="I259" s="233"/>
      <c r="J259" s="147" t="str">
        <f>'YARIŞMA BİLGİLERİ'!$F$21</f>
        <v>Erkekler</v>
      </c>
      <c r="K259" s="234" t="str">
        <f t="shared" si="11"/>
        <v>İzmir-Kulüpler Arası Atletizm Süper lig 1. Kademe Yarışmaları</v>
      </c>
      <c r="L259" s="151" t="str">
        <f>'1500m.'!N$4</f>
        <v>03 Haziran 2014 20.30</v>
      </c>
      <c r="M259" s="151" t="s">
        <v>573</v>
      </c>
    </row>
    <row r="260" spans="1:13" s="235" customFormat="1" ht="26.25" customHeight="1" x14ac:dyDescent="0.2">
      <c r="A260" s="145">
        <v>510</v>
      </c>
      <c r="B260" s="236" t="s">
        <v>440</v>
      </c>
      <c r="C260" s="238">
        <f>'1500m.'!C12</f>
        <v>34335</v>
      </c>
      <c r="D260" s="240" t="str">
        <f>'1500m.'!D12</f>
        <v>AYETULLAH BELİR</v>
      </c>
      <c r="E260" s="240" t="str">
        <f>'1500m.'!E12</f>
        <v>KOCAELİ-DARICA BELEDİYE EĞİTİM SPOR KULÜBÜ</v>
      </c>
      <c r="F260" s="242">
        <f>'1500m.'!F12</f>
        <v>35369</v>
      </c>
      <c r="G260" s="239">
        <f>'1500m.'!A12</f>
        <v>5</v>
      </c>
      <c r="H260" s="153" t="s">
        <v>353</v>
      </c>
      <c r="I260" s="233"/>
      <c r="J260" s="147" t="str">
        <f>'YARIŞMA BİLGİLERİ'!$F$21</f>
        <v>Erkekler</v>
      </c>
      <c r="K260" s="234" t="str">
        <f t="shared" si="11"/>
        <v>İzmir-Kulüpler Arası Atletizm Süper lig 1. Kademe Yarışmaları</v>
      </c>
      <c r="L260" s="151" t="str">
        <f>'1500m.'!N$4</f>
        <v>03 Haziran 2014 20.30</v>
      </c>
      <c r="M260" s="151" t="s">
        <v>573</v>
      </c>
    </row>
    <row r="261" spans="1:13" s="235" customFormat="1" ht="26.25" customHeight="1" x14ac:dyDescent="0.2">
      <c r="A261" s="145">
        <v>511</v>
      </c>
      <c r="B261" s="236" t="s">
        <v>440</v>
      </c>
      <c r="C261" s="238">
        <f>'1500m.'!C13</f>
        <v>34724</v>
      </c>
      <c r="D261" s="240" t="str">
        <f>'1500m.'!D13</f>
        <v xml:space="preserve">TURGAY BAYRAM </v>
      </c>
      <c r="E261" s="240" t="str">
        <f>'1500m.'!E13</f>
        <v>KOCAELİ BÜYÜKŞEHİR BELEDİYE KAĞITSPOR KULÜBÜ</v>
      </c>
      <c r="F261" s="242">
        <f>'1500m.'!F13</f>
        <v>35525</v>
      </c>
      <c r="G261" s="239">
        <f>'1500m.'!A13</f>
        <v>6</v>
      </c>
      <c r="H261" s="153" t="s">
        <v>353</v>
      </c>
      <c r="I261" s="233"/>
      <c r="J261" s="147" t="str">
        <f>'YARIŞMA BİLGİLERİ'!$F$21</f>
        <v>Erkekler</v>
      </c>
      <c r="K261" s="234" t="str">
        <f t="shared" si="11"/>
        <v>İzmir-Kulüpler Arası Atletizm Süper lig 1. Kademe Yarışmaları</v>
      </c>
      <c r="L261" s="151" t="str">
        <f>'1500m.'!N$4</f>
        <v>03 Haziran 2014 20.30</v>
      </c>
      <c r="M261" s="151" t="s">
        <v>573</v>
      </c>
    </row>
    <row r="262" spans="1:13" s="235" customFormat="1" ht="26.25" customHeight="1" x14ac:dyDescent="0.2">
      <c r="A262" s="145">
        <v>512</v>
      </c>
      <c r="B262" s="236" t="s">
        <v>440</v>
      </c>
      <c r="C262" s="238">
        <f>'1500m.'!C14</f>
        <v>35796</v>
      </c>
      <c r="D262" s="240" t="str">
        <f>'1500m.'!D14</f>
        <v>ABDURRAHMAN GEDİKLİOĞLU</v>
      </c>
      <c r="E262" s="240" t="str">
        <f>'1500m.'!E14</f>
        <v>İZMİR-İZMİR BÜYÜKŞEHİR BELEDİYE SPOR KLUBÜ</v>
      </c>
      <c r="F262" s="242">
        <f>'1500m.'!F14</f>
        <v>40296</v>
      </c>
      <c r="G262" s="239">
        <f>'1500m.'!A14</f>
        <v>7</v>
      </c>
      <c r="H262" s="153" t="s">
        <v>353</v>
      </c>
      <c r="I262" s="233"/>
      <c r="J262" s="147" t="str">
        <f>'YARIŞMA BİLGİLERİ'!$F$21</f>
        <v>Erkekler</v>
      </c>
      <c r="K262" s="234" t="str">
        <f t="shared" si="11"/>
        <v>İzmir-Kulüpler Arası Atletizm Süper lig 1. Kademe Yarışmaları</v>
      </c>
      <c r="L262" s="151" t="str">
        <f>'1500m.'!N$4</f>
        <v>03 Haziran 2014 20.30</v>
      </c>
      <c r="M262" s="151" t="s">
        <v>573</v>
      </c>
    </row>
    <row r="263" spans="1:13" s="235" customFormat="1" ht="26.25" customHeight="1" x14ac:dyDescent="0.2">
      <c r="A263" s="145">
        <v>513</v>
      </c>
      <c r="B263" s="236" t="s">
        <v>440</v>
      </c>
      <c r="C263" s="238">
        <f>'1500m.'!C15</f>
        <v>35431</v>
      </c>
      <c r="D263" s="240" t="str">
        <f>'1500m.'!D15</f>
        <v>K.EŞREF KARAASLAN</v>
      </c>
      <c r="E263" s="240" t="str">
        <f>'1500m.'!E15</f>
        <v>MERSİN-MESKİSPOR</v>
      </c>
      <c r="F263" s="242">
        <f>'1500m.'!F15</f>
        <v>41540</v>
      </c>
      <c r="G263" s="239">
        <f>'1500m.'!A15</f>
        <v>8</v>
      </c>
      <c r="H263" s="153" t="s">
        <v>353</v>
      </c>
      <c r="I263" s="233"/>
      <c r="J263" s="147" t="str">
        <f>'YARIŞMA BİLGİLERİ'!$F$21</f>
        <v>Erkekler</v>
      </c>
      <c r="K263" s="234" t="str">
        <f t="shared" si="11"/>
        <v>İzmir-Kulüpler Arası Atletizm Süper lig 1. Kademe Yarışmaları</v>
      </c>
      <c r="L263" s="151" t="str">
        <f>'1500m.'!N$4</f>
        <v>03 Haziran 2014 20.30</v>
      </c>
      <c r="M263" s="151" t="s">
        <v>573</v>
      </c>
    </row>
    <row r="264" spans="1:13" s="235" customFormat="1" ht="26.25" customHeight="1" x14ac:dyDescent="0.2">
      <c r="A264" s="145">
        <v>514</v>
      </c>
      <c r="B264" s="236" t="s">
        <v>440</v>
      </c>
      <c r="C264" s="238">
        <f>'1500m.'!C16</f>
        <v>0</v>
      </c>
      <c r="D264" s="240">
        <f>'1500m.'!D16</f>
        <v>0</v>
      </c>
      <c r="E264" s="240">
        <f>'1500m.'!E16</f>
        <v>0</v>
      </c>
      <c r="F264" s="242">
        <f>'1500m.'!F16</f>
        <v>0</v>
      </c>
      <c r="G264" s="239">
        <f>'1500m.'!A16</f>
        <v>0</v>
      </c>
      <c r="H264" s="153" t="s">
        <v>353</v>
      </c>
      <c r="I264" s="233"/>
      <c r="J264" s="147" t="str">
        <f>'YARIŞMA BİLGİLERİ'!$F$21</f>
        <v>Erkekler</v>
      </c>
      <c r="K264" s="234" t="str">
        <f t="shared" si="11"/>
        <v>İzmir-Kulüpler Arası Atletizm Süper lig 1. Kademe Yarışmaları</v>
      </c>
      <c r="L264" s="151" t="str">
        <f>'1500m.'!N$4</f>
        <v>03 Haziran 2014 20.30</v>
      </c>
      <c r="M264" s="151" t="s">
        <v>573</v>
      </c>
    </row>
    <row r="265" spans="1:13" s="235" customFormat="1" ht="26.25" customHeight="1" x14ac:dyDescent="0.2">
      <c r="A265" s="145">
        <v>515</v>
      </c>
      <c r="B265" s="236" t="s">
        <v>440</v>
      </c>
      <c r="C265" s="238">
        <f>'1500m.'!C17</f>
        <v>0</v>
      </c>
      <c r="D265" s="240">
        <f>'1500m.'!D17</f>
        <v>0</v>
      </c>
      <c r="E265" s="240">
        <f>'1500m.'!E17</f>
        <v>0</v>
      </c>
      <c r="F265" s="242">
        <f>'1500m.'!F17</f>
        <v>0</v>
      </c>
      <c r="G265" s="239">
        <f>'1500m.'!A17</f>
        <v>0</v>
      </c>
      <c r="H265" s="153" t="s">
        <v>353</v>
      </c>
      <c r="I265" s="233"/>
      <c r="J265" s="147" t="str">
        <f>'YARIŞMA BİLGİLERİ'!$F$21</f>
        <v>Erkekler</v>
      </c>
      <c r="K265" s="234" t="str">
        <f t="shared" ref="K265:K327" si="12">CONCATENATE(K$1,"-",A$1)</f>
        <v>İzmir-Kulüpler Arası Atletizm Süper lig 1. Kademe Yarışmaları</v>
      </c>
      <c r="L265" s="151" t="str">
        <f>'1500m.'!N$4</f>
        <v>03 Haziran 2014 20.30</v>
      </c>
      <c r="M265" s="151" t="s">
        <v>573</v>
      </c>
    </row>
    <row r="266" spans="1:13" s="235" customFormat="1" ht="26.25" customHeight="1" x14ac:dyDescent="0.2">
      <c r="A266" s="145">
        <v>516</v>
      </c>
      <c r="B266" s="236" t="s">
        <v>440</v>
      </c>
      <c r="C266" s="238">
        <f>'1500m.'!C18</f>
        <v>0</v>
      </c>
      <c r="D266" s="240">
        <f>'1500m.'!D18</f>
        <v>0</v>
      </c>
      <c r="E266" s="240">
        <f>'1500m.'!E18</f>
        <v>0</v>
      </c>
      <c r="F266" s="242">
        <f>'1500m.'!F18</f>
        <v>0</v>
      </c>
      <c r="G266" s="239">
        <f>'1500m.'!A18</f>
        <v>0</v>
      </c>
      <c r="H266" s="153" t="s">
        <v>353</v>
      </c>
      <c r="I266" s="233"/>
      <c r="J266" s="147" t="str">
        <f>'YARIŞMA BİLGİLERİ'!$F$21</f>
        <v>Erkekler</v>
      </c>
      <c r="K266" s="234" t="str">
        <f t="shared" si="12"/>
        <v>İzmir-Kulüpler Arası Atletizm Süper lig 1. Kademe Yarışmaları</v>
      </c>
      <c r="L266" s="151" t="str">
        <f>'1500m.'!N$4</f>
        <v>03 Haziran 2014 20.30</v>
      </c>
      <c r="M266" s="151" t="s">
        <v>573</v>
      </c>
    </row>
    <row r="267" spans="1:13" s="235" customFormat="1" ht="26.25" customHeight="1" x14ac:dyDescent="0.2">
      <c r="A267" s="145">
        <v>517</v>
      </c>
      <c r="B267" s="236" t="s">
        <v>440</v>
      </c>
      <c r="C267" s="238">
        <f>'1500m.'!C19</f>
        <v>0</v>
      </c>
      <c r="D267" s="240">
        <f>'1500m.'!D19</f>
        <v>0</v>
      </c>
      <c r="E267" s="240">
        <f>'1500m.'!E19</f>
        <v>0</v>
      </c>
      <c r="F267" s="242">
        <f>'1500m.'!F19</f>
        <v>0</v>
      </c>
      <c r="G267" s="239">
        <f>'1500m.'!A19</f>
        <v>0</v>
      </c>
      <c r="H267" s="153" t="s">
        <v>353</v>
      </c>
      <c r="I267" s="233"/>
      <c r="J267" s="147" t="str">
        <f>'YARIŞMA BİLGİLERİ'!$F$21</f>
        <v>Erkekler</v>
      </c>
      <c r="K267" s="234" t="str">
        <f t="shared" si="12"/>
        <v>İzmir-Kulüpler Arası Atletizm Süper lig 1. Kademe Yarışmaları</v>
      </c>
      <c r="L267" s="151" t="str">
        <f>'1500m.'!N$4</f>
        <v>03 Haziran 2014 20.30</v>
      </c>
      <c r="M267" s="151" t="s">
        <v>573</v>
      </c>
    </row>
    <row r="268" spans="1:13" s="235" customFormat="1" ht="26.25" customHeight="1" x14ac:dyDescent="0.2">
      <c r="A268" s="145">
        <v>518</v>
      </c>
      <c r="B268" s="236" t="s">
        <v>440</v>
      </c>
      <c r="C268" s="238">
        <f>'1500m.'!C20</f>
        <v>0</v>
      </c>
      <c r="D268" s="240">
        <f>'1500m.'!D20</f>
        <v>0</v>
      </c>
      <c r="E268" s="240">
        <f>'1500m.'!E20</f>
        <v>0</v>
      </c>
      <c r="F268" s="242">
        <f>'1500m.'!F20</f>
        <v>0</v>
      </c>
      <c r="G268" s="239">
        <f>'1500m.'!A20</f>
        <v>0</v>
      </c>
      <c r="H268" s="153" t="s">
        <v>353</v>
      </c>
      <c r="I268" s="233"/>
      <c r="J268" s="147" t="str">
        <f>'YARIŞMA BİLGİLERİ'!$F$21</f>
        <v>Erkekler</v>
      </c>
      <c r="K268" s="234" t="str">
        <f t="shared" si="12"/>
        <v>İzmir-Kulüpler Arası Atletizm Süper lig 1. Kademe Yarışmaları</v>
      </c>
      <c r="L268" s="151" t="str">
        <f>'1500m.'!N$4</f>
        <v>03 Haziran 2014 20.30</v>
      </c>
      <c r="M268" s="151" t="s">
        <v>573</v>
      </c>
    </row>
    <row r="269" spans="1:13" s="235" customFormat="1" ht="26.25" customHeight="1" x14ac:dyDescent="0.2">
      <c r="A269" s="145">
        <v>519</v>
      </c>
      <c r="B269" s="236" t="s">
        <v>440</v>
      </c>
      <c r="C269" s="238">
        <f>'1500m.'!C21</f>
        <v>0</v>
      </c>
      <c r="D269" s="240">
        <f>'1500m.'!D21</f>
        <v>0</v>
      </c>
      <c r="E269" s="240">
        <f>'1500m.'!E21</f>
        <v>0</v>
      </c>
      <c r="F269" s="242">
        <f>'1500m.'!F21</f>
        <v>0</v>
      </c>
      <c r="G269" s="239">
        <f>'1500m.'!A21</f>
        <v>0</v>
      </c>
      <c r="H269" s="153" t="s">
        <v>353</v>
      </c>
      <c r="I269" s="233"/>
      <c r="J269" s="147" t="str">
        <f>'YARIŞMA BİLGİLERİ'!$F$21</f>
        <v>Erkekler</v>
      </c>
      <c r="K269" s="234" t="str">
        <f t="shared" si="12"/>
        <v>İzmir-Kulüpler Arası Atletizm Süper lig 1. Kademe Yarışmaları</v>
      </c>
      <c r="L269" s="151" t="str">
        <f>'1500m.'!N$4</f>
        <v>03 Haziran 2014 20.30</v>
      </c>
      <c r="M269" s="151" t="s">
        <v>573</v>
      </c>
    </row>
    <row r="270" spans="1:13" s="235" customFormat="1" ht="26.25" customHeight="1" x14ac:dyDescent="0.2">
      <c r="A270" s="145">
        <v>520</v>
      </c>
      <c r="B270" s="236" t="s">
        <v>440</v>
      </c>
      <c r="C270" s="238">
        <f>'1500m.'!C22</f>
        <v>0</v>
      </c>
      <c r="D270" s="240">
        <f>'1500m.'!D22</f>
        <v>0</v>
      </c>
      <c r="E270" s="240">
        <f>'1500m.'!E22</f>
        <v>0</v>
      </c>
      <c r="F270" s="242">
        <f>'1500m.'!F22</f>
        <v>0</v>
      </c>
      <c r="G270" s="239">
        <f>'1500m.'!A22</f>
        <v>0</v>
      </c>
      <c r="H270" s="153" t="s">
        <v>353</v>
      </c>
      <c r="I270" s="233"/>
      <c r="J270" s="147" t="str">
        <f>'YARIŞMA BİLGİLERİ'!$F$21</f>
        <v>Erkekler</v>
      </c>
      <c r="K270" s="234" t="str">
        <f t="shared" si="12"/>
        <v>İzmir-Kulüpler Arası Atletizm Süper lig 1. Kademe Yarışmaları</v>
      </c>
      <c r="L270" s="151" t="str">
        <f>'1500m.'!N$4</f>
        <v>03 Haziran 2014 20.30</v>
      </c>
      <c r="M270" s="151" t="s">
        <v>573</v>
      </c>
    </row>
    <row r="271" spans="1:13" s="235" customFormat="1" ht="26.25" customHeight="1" x14ac:dyDescent="0.2">
      <c r="A271" s="145">
        <v>521</v>
      </c>
      <c r="B271" s="236" t="s">
        <v>440</v>
      </c>
      <c r="C271" s="238">
        <f>'1500m.'!C23</f>
        <v>0</v>
      </c>
      <c r="D271" s="240">
        <f>'1500m.'!D23</f>
        <v>0</v>
      </c>
      <c r="E271" s="240">
        <f>'1500m.'!E23</f>
        <v>0</v>
      </c>
      <c r="F271" s="242">
        <f>'1500m.'!F23</f>
        <v>0</v>
      </c>
      <c r="G271" s="239">
        <f>'1500m.'!A23</f>
        <v>0</v>
      </c>
      <c r="H271" s="153" t="s">
        <v>353</v>
      </c>
      <c r="I271" s="233"/>
      <c r="J271" s="147" t="str">
        <f>'YARIŞMA BİLGİLERİ'!$F$21</f>
        <v>Erkekler</v>
      </c>
      <c r="K271" s="234" t="str">
        <f t="shared" si="12"/>
        <v>İzmir-Kulüpler Arası Atletizm Süper lig 1. Kademe Yarışmaları</v>
      </c>
      <c r="L271" s="151" t="str">
        <f>'1500m.'!N$4</f>
        <v>03 Haziran 2014 20.30</v>
      </c>
      <c r="M271" s="151" t="s">
        <v>573</v>
      </c>
    </row>
    <row r="272" spans="1:13" s="235" customFormat="1" ht="26.25" customHeight="1" x14ac:dyDescent="0.2">
      <c r="A272" s="145">
        <v>522</v>
      </c>
      <c r="B272" s="236" t="s">
        <v>440</v>
      </c>
      <c r="C272" s="238">
        <f>'1500m.'!C24</f>
        <v>0</v>
      </c>
      <c r="D272" s="240">
        <f>'1500m.'!D24</f>
        <v>0</v>
      </c>
      <c r="E272" s="240">
        <f>'1500m.'!E24</f>
        <v>0</v>
      </c>
      <c r="F272" s="242">
        <f>'1500m.'!F24</f>
        <v>0</v>
      </c>
      <c r="G272" s="239">
        <f>'1500m.'!A24</f>
        <v>0</v>
      </c>
      <c r="H272" s="153" t="s">
        <v>353</v>
      </c>
      <c r="I272" s="233"/>
      <c r="J272" s="147" t="str">
        <f>'YARIŞMA BİLGİLERİ'!$F$21</f>
        <v>Erkekler</v>
      </c>
      <c r="K272" s="234" t="str">
        <f t="shared" si="12"/>
        <v>İzmir-Kulüpler Arası Atletizm Süper lig 1. Kademe Yarışmaları</v>
      </c>
      <c r="L272" s="151" t="str">
        <f>'1500m.'!N$4</f>
        <v>03 Haziran 2014 20.30</v>
      </c>
      <c r="M272" s="151" t="s">
        <v>573</v>
      </c>
    </row>
    <row r="273" spans="1:13" s="235" customFormat="1" ht="26.25" customHeight="1" x14ac:dyDescent="0.2">
      <c r="A273" s="145">
        <v>523</v>
      </c>
      <c r="B273" s="236" t="s">
        <v>440</v>
      </c>
      <c r="C273" s="238">
        <f>'1500m.'!C25</f>
        <v>0</v>
      </c>
      <c r="D273" s="240">
        <f>'1500m.'!D25</f>
        <v>0</v>
      </c>
      <c r="E273" s="240">
        <f>'1500m.'!E25</f>
        <v>0</v>
      </c>
      <c r="F273" s="242">
        <f>'1500m.'!F25</f>
        <v>0</v>
      </c>
      <c r="G273" s="239">
        <f>'1500m.'!A25</f>
        <v>0</v>
      </c>
      <c r="H273" s="153" t="s">
        <v>353</v>
      </c>
      <c r="I273" s="233"/>
      <c r="J273" s="147" t="str">
        <f>'YARIŞMA BİLGİLERİ'!$F$21</f>
        <v>Erkekler</v>
      </c>
      <c r="K273" s="234" t="str">
        <f t="shared" si="12"/>
        <v>İzmir-Kulüpler Arası Atletizm Süper lig 1. Kademe Yarışmaları</v>
      </c>
      <c r="L273" s="151" t="str">
        <f>'1500m.'!N$4</f>
        <v>03 Haziran 2014 20.30</v>
      </c>
      <c r="M273" s="151" t="s">
        <v>573</v>
      </c>
    </row>
    <row r="274" spans="1:13" s="235" customFormat="1" ht="26.25" customHeight="1" x14ac:dyDescent="0.2">
      <c r="A274" s="145">
        <v>524</v>
      </c>
      <c r="B274" s="236" t="s">
        <v>440</v>
      </c>
      <c r="C274" s="238">
        <f>'1500m.'!C26</f>
        <v>0</v>
      </c>
      <c r="D274" s="240">
        <f>'1500m.'!D26</f>
        <v>0</v>
      </c>
      <c r="E274" s="240">
        <f>'1500m.'!E26</f>
        <v>0</v>
      </c>
      <c r="F274" s="242">
        <f>'1500m.'!F26</f>
        <v>0</v>
      </c>
      <c r="G274" s="239">
        <f>'1500m.'!A26</f>
        <v>0</v>
      </c>
      <c r="H274" s="153" t="s">
        <v>353</v>
      </c>
      <c r="I274" s="233"/>
      <c r="J274" s="147" t="str">
        <f>'YARIŞMA BİLGİLERİ'!$F$21</f>
        <v>Erkekler</v>
      </c>
      <c r="K274" s="234" t="str">
        <f t="shared" si="12"/>
        <v>İzmir-Kulüpler Arası Atletizm Süper lig 1. Kademe Yarışmaları</v>
      </c>
      <c r="L274" s="151" t="str">
        <f>'1500m.'!N$4</f>
        <v>03 Haziran 2014 20.30</v>
      </c>
      <c r="M274" s="151" t="s">
        <v>573</v>
      </c>
    </row>
    <row r="275" spans="1:13" s="235" customFormat="1" ht="26.25" customHeight="1" x14ac:dyDescent="0.2">
      <c r="A275" s="145">
        <v>525</v>
      </c>
      <c r="B275" s="236" t="s">
        <v>440</v>
      </c>
      <c r="C275" s="238">
        <f>'1500m.'!C27</f>
        <v>0</v>
      </c>
      <c r="D275" s="240">
        <f>'1500m.'!D27</f>
        <v>0</v>
      </c>
      <c r="E275" s="240">
        <f>'1500m.'!E27</f>
        <v>0</v>
      </c>
      <c r="F275" s="242">
        <f>'1500m.'!F27</f>
        <v>0</v>
      </c>
      <c r="G275" s="239">
        <f>'1500m.'!A27</f>
        <v>0</v>
      </c>
      <c r="H275" s="153" t="s">
        <v>353</v>
      </c>
      <c r="I275" s="233"/>
      <c r="J275" s="147" t="str">
        <f>'YARIŞMA BİLGİLERİ'!$F$21</f>
        <v>Erkekler</v>
      </c>
      <c r="K275" s="234" t="str">
        <f t="shared" si="12"/>
        <v>İzmir-Kulüpler Arası Atletizm Süper lig 1. Kademe Yarışmaları</v>
      </c>
      <c r="L275" s="151" t="str">
        <f>'1500m.'!N$4</f>
        <v>03 Haziran 2014 20.30</v>
      </c>
      <c r="M275" s="151" t="s">
        <v>573</v>
      </c>
    </row>
    <row r="276" spans="1:13" s="235" customFormat="1" ht="26.25" customHeight="1" x14ac:dyDescent="0.2">
      <c r="A276" s="145">
        <v>526</v>
      </c>
      <c r="B276" s="236" t="s">
        <v>440</v>
      </c>
      <c r="C276" s="238">
        <f>'1500m.'!C28</f>
        <v>0</v>
      </c>
      <c r="D276" s="240">
        <f>'1500m.'!D28</f>
        <v>0</v>
      </c>
      <c r="E276" s="240">
        <f>'1500m.'!E28</f>
        <v>0</v>
      </c>
      <c r="F276" s="242">
        <f>'1500m.'!F28</f>
        <v>0</v>
      </c>
      <c r="G276" s="239">
        <f>'1500m.'!A28</f>
        <v>0</v>
      </c>
      <c r="H276" s="153" t="s">
        <v>353</v>
      </c>
      <c r="I276" s="233"/>
      <c r="J276" s="147" t="str">
        <f>'YARIŞMA BİLGİLERİ'!$F$21</f>
        <v>Erkekler</v>
      </c>
      <c r="K276" s="234" t="str">
        <f t="shared" si="12"/>
        <v>İzmir-Kulüpler Arası Atletizm Süper lig 1. Kademe Yarışmaları</v>
      </c>
      <c r="L276" s="151" t="str">
        <f>'1500m.'!N$4</f>
        <v>03 Haziran 2014 20.30</v>
      </c>
      <c r="M276" s="151" t="s">
        <v>573</v>
      </c>
    </row>
    <row r="277" spans="1:13" s="235" customFormat="1" ht="26.25" customHeight="1" x14ac:dyDescent="0.2">
      <c r="A277" s="145">
        <v>527</v>
      </c>
      <c r="B277" s="236" t="s">
        <v>440</v>
      </c>
      <c r="C277" s="238">
        <f>'1500m.'!C29</f>
        <v>0</v>
      </c>
      <c r="D277" s="240">
        <f>'1500m.'!D29</f>
        <v>0</v>
      </c>
      <c r="E277" s="240">
        <f>'1500m.'!E29</f>
        <v>0</v>
      </c>
      <c r="F277" s="242">
        <f>'1500m.'!F29</f>
        <v>0</v>
      </c>
      <c r="G277" s="239">
        <f>'1500m.'!A29</f>
        <v>0</v>
      </c>
      <c r="H277" s="153" t="s">
        <v>353</v>
      </c>
      <c r="I277" s="233"/>
      <c r="J277" s="147" t="str">
        <f>'YARIŞMA BİLGİLERİ'!$F$21</f>
        <v>Erkekler</v>
      </c>
      <c r="K277" s="234" t="str">
        <f t="shared" si="12"/>
        <v>İzmir-Kulüpler Arası Atletizm Süper lig 1. Kademe Yarışmaları</v>
      </c>
      <c r="L277" s="151" t="str">
        <f>'1500m.'!N$4</f>
        <v>03 Haziran 2014 20.30</v>
      </c>
      <c r="M277" s="151" t="s">
        <v>573</v>
      </c>
    </row>
    <row r="278" spans="1:13" s="235" customFormat="1" ht="26.25" customHeight="1" x14ac:dyDescent="0.2">
      <c r="A278" s="145">
        <v>528</v>
      </c>
      <c r="B278" s="236" t="s">
        <v>440</v>
      </c>
      <c r="C278" s="238">
        <f>'1500m.'!C30</f>
        <v>0</v>
      </c>
      <c r="D278" s="240">
        <f>'1500m.'!D30</f>
        <v>0</v>
      </c>
      <c r="E278" s="240">
        <f>'1500m.'!E30</f>
        <v>0</v>
      </c>
      <c r="F278" s="242">
        <f>'1500m.'!F30</f>
        <v>0</v>
      </c>
      <c r="G278" s="239">
        <f>'1500m.'!A30</f>
        <v>0</v>
      </c>
      <c r="H278" s="153" t="s">
        <v>353</v>
      </c>
      <c r="I278" s="233"/>
      <c r="J278" s="147" t="str">
        <f>'YARIŞMA BİLGİLERİ'!$F$21</f>
        <v>Erkekler</v>
      </c>
      <c r="K278" s="234" t="str">
        <f t="shared" si="12"/>
        <v>İzmir-Kulüpler Arası Atletizm Süper lig 1. Kademe Yarışmaları</v>
      </c>
      <c r="L278" s="151" t="str">
        <f>'1500m.'!N$4</f>
        <v>03 Haziran 2014 20.30</v>
      </c>
      <c r="M278" s="151" t="s">
        <v>573</v>
      </c>
    </row>
    <row r="279" spans="1:13" s="235" customFormat="1" ht="26.25" customHeight="1" x14ac:dyDescent="0.2">
      <c r="A279" s="145">
        <v>529</v>
      </c>
      <c r="B279" s="236" t="s">
        <v>440</v>
      </c>
      <c r="C279" s="238">
        <f>'1500m.'!C31</f>
        <v>0</v>
      </c>
      <c r="D279" s="240">
        <f>'1500m.'!D31</f>
        <v>0</v>
      </c>
      <c r="E279" s="240">
        <f>'1500m.'!E31</f>
        <v>0</v>
      </c>
      <c r="F279" s="242">
        <f>'1500m.'!F31</f>
        <v>0</v>
      </c>
      <c r="G279" s="239">
        <f>'1500m.'!A31</f>
        <v>0</v>
      </c>
      <c r="H279" s="153" t="s">
        <v>353</v>
      </c>
      <c r="I279" s="233"/>
      <c r="J279" s="147" t="str">
        <f>'YARIŞMA BİLGİLERİ'!$F$21</f>
        <v>Erkekler</v>
      </c>
      <c r="K279" s="234" t="str">
        <f t="shared" si="12"/>
        <v>İzmir-Kulüpler Arası Atletizm Süper lig 1. Kademe Yarışmaları</v>
      </c>
      <c r="L279" s="151" t="str">
        <f>'1500m.'!N$4</f>
        <v>03 Haziran 2014 20.30</v>
      </c>
      <c r="M279" s="151" t="s">
        <v>573</v>
      </c>
    </row>
    <row r="280" spans="1:13" s="235" customFormat="1" ht="26.25" customHeight="1" x14ac:dyDescent="0.2">
      <c r="A280" s="145">
        <v>530</v>
      </c>
      <c r="B280" s="236" t="s">
        <v>440</v>
      </c>
      <c r="C280" s="238">
        <f>'1500m.'!C32</f>
        <v>0</v>
      </c>
      <c r="D280" s="240">
        <f>'1500m.'!D32</f>
        <v>0</v>
      </c>
      <c r="E280" s="240">
        <f>'1500m.'!E32</f>
        <v>0</v>
      </c>
      <c r="F280" s="242">
        <f>'1500m.'!F32</f>
        <v>0</v>
      </c>
      <c r="G280" s="239">
        <f>'1500m.'!A32</f>
        <v>0</v>
      </c>
      <c r="H280" s="153" t="s">
        <v>353</v>
      </c>
      <c r="I280" s="233"/>
      <c r="J280" s="147" t="str">
        <f>'YARIŞMA BİLGİLERİ'!$F$21</f>
        <v>Erkekler</v>
      </c>
      <c r="K280" s="234" t="str">
        <f t="shared" si="12"/>
        <v>İzmir-Kulüpler Arası Atletizm Süper lig 1. Kademe Yarışmaları</v>
      </c>
      <c r="L280" s="151" t="str">
        <f>'1500m.'!N$4</f>
        <v>03 Haziran 2014 20.30</v>
      </c>
      <c r="M280" s="151" t="s">
        <v>573</v>
      </c>
    </row>
    <row r="281" spans="1:13" s="235" customFormat="1" ht="26.25" customHeight="1" x14ac:dyDescent="0.2">
      <c r="A281" s="145">
        <v>531</v>
      </c>
      <c r="B281" s="236" t="s">
        <v>440</v>
      </c>
      <c r="C281" s="238">
        <f>'1500m.'!C33</f>
        <v>0</v>
      </c>
      <c r="D281" s="240">
        <f>'1500m.'!D33</f>
        <v>0</v>
      </c>
      <c r="E281" s="240">
        <f>'1500m.'!E33</f>
        <v>0</v>
      </c>
      <c r="F281" s="242">
        <f>'1500m.'!F33</f>
        <v>0</v>
      </c>
      <c r="G281" s="239">
        <f>'1500m.'!A33</f>
        <v>0</v>
      </c>
      <c r="H281" s="153" t="s">
        <v>353</v>
      </c>
      <c r="I281" s="233"/>
      <c r="J281" s="147" t="str">
        <f>'YARIŞMA BİLGİLERİ'!$F$21</f>
        <v>Erkekler</v>
      </c>
      <c r="K281" s="234" t="str">
        <f t="shared" si="12"/>
        <v>İzmir-Kulüpler Arası Atletizm Süper lig 1. Kademe Yarışmaları</v>
      </c>
      <c r="L281" s="151" t="str">
        <f>'1500m.'!N$4</f>
        <v>03 Haziran 2014 20.30</v>
      </c>
      <c r="M281" s="151" t="s">
        <v>573</v>
      </c>
    </row>
    <row r="282" spans="1:13" s="235" customFormat="1" ht="26.25" customHeight="1" x14ac:dyDescent="0.2">
      <c r="A282" s="145">
        <v>532</v>
      </c>
      <c r="B282" s="236" t="s">
        <v>440</v>
      </c>
      <c r="C282" s="238">
        <f>'1500m.'!C34</f>
        <v>0</v>
      </c>
      <c r="D282" s="240">
        <f>'1500m.'!D34</f>
        <v>0</v>
      </c>
      <c r="E282" s="240">
        <f>'1500m.'!E34</f>
        <v>0</v>
      </c>
      <c r="F282" s="242">
        <f>'1500m.'!F34</f>
        <v>0</v>
      </c>
      <c r="G282" s="239">
        <f>'1500m.'!A34</f>
        <v>27</v>
      </c>
      <c r="H282" s="153" t="s">
        <v>353</v>
      </c>
      <c r="I282" s="233"/>
      <c r="J282" s="147" t="str">
        <f>'YARIŞMA BİLGİLERİ'!$F$21</f>
        <v>Erkekler</v>
      </c>
      <c r="K282" s="234" t="str">
        <f t="shared" si="12"/>
        <v>İzmir-Kulüpler Arası Atletizm Süper lig 1. Kademe Yarışmaları</v>
      </c>
      <c r="L282" s="151" t="str">
        <f>'1500m.'!N$4</f>
        <v>03 Haziran 2014 20.30</v>
      </c>
      <c r="M282" s="151" t="s">
        <v>573</v>
      </c>
    </row>
    <row r="283" spans="1:13" s="235" customFormat="1" ht="26.25" customHeight="1" x14ac:dyDescent="0.2">
      <c r="A283" s="145">
        <v>533</v>
      </c>
      <c r="B283" s="236" t="s">
        <v>440</v>
      </c>
      <c r="C283" s="238">
        <f>'1500m.'!C35</f>
        <v>0</v>
      </c>
      <c r="D283" s="240">
        <f>'1500m.'!D35</f>
        <v>0</v>
      </c>
      <c r="E283" s="240">
        <f>'1500m.'!E35</f>
        <v>0</v>
      </c>
      <c r="F283" s="242">
        <f>'1500m.'!F35</f>
        <v>0</v>
      </c>
      <c r="G283" s="239">
        <f>'1500m.'!A35</f>
        <v>28</v>
      </c>
      <c r="H283" s="153" t="s">
        <v>353</v>
      </c>
      <c r="I283" s="233"/>
      <c r="J283" s="147" t="str">
        <f>'YARIŞMA BİLGİLERİ'!$F$21</f>
        <v>Erkekler</v>
      </c>
      <c r="K283" s="234" t="str">
        <f t="shared" si="12"/>
        <v>İzmir-Kulüpler Arası Atletizm Süper lig 1. Kademe Yarışmaları</v>
      </c>
      <c r="L283" s="151" t="str">
        <f>'1500m.'!N$4</f>
        <v>03 Haziran 2014 20.30</v>
      </c>
      <c r="M283" s="151" t="s">
        <v>573</v>
      </c>
    </row>
    <row r="284" spans="1:13" s="235" customFormat="1" ht="26.25" customHeight="1" x14ac:dyDescent="0.2">
      <c r="A284" s="145">
        <v>534</v>
      </c>
      <c r="B284" s="236" t="s">
        <v>440</v>
      </c>
      <c r="C284" s="238">
        <f>'1500m.'!C36</f>
        <v>0</v>
      </c>
      <c r="D284" s="240">
        <f>'1500m.'!D36</f>
        <v>0</v>
      </c>
      <c r="E284" s="240">
        <f>'1500m.'!E36</f>
        <v>0</v>
      </c>
      <c r="F284" s="242">
        <f>'1500m.'!F36</f>
        <v>0</v>
      </c>
      <c r="G284" s="239">
        <f>'1500m.'!A36</f>
        <v>29</v>
      </c>
      <c r="H284" s="153" t="s">
        <v>353</v>
      </c>
      <c r="I284" s="233"/>
      <c r="J284" s="147" t="str">
        <f>'YARIŞMA BİLGİLERİ'!$F$21</f>
        <v>Erkekler</v>
      </c>
      <c r="K284" s="234" t="str">
        <f t="shared" si="12"/>
        <v>İzmir-Kulüpler Arası Atletizm Süper lig 1. Kademe Yarışmaları</v>
      </c>
      <c r="L284" s="151" t="str">
        <f>'1500m.'!N$4</f>
        <v>03 Haziran 2014 20.30</v>
      </c>
      <c r="M284" s="151" t="s">
        <v>573</v>
      </c>
    </row>
    <row r="285" spans="1:13" s="235" customFormat="1" ht="26.25" customHeight="1" x14ac:dyDescent="0.2">
      <c r="A285" s="145">
        <v>535</v>
      </c>
      <c r="B285" s="236" t="s">
        <v>440</v>
      </c>
      <c r="C285" s="238">
        <f>'1500m.'!C37</f>
        <v>0</v>
      </c>
      <c r="D285" s="240">
        <f>'1500m.'!D37</f>
        <v>0</v>
      </c>
      <c r="E285" s="240">
        <f>'1500m.'!E37</f>
        <v>0</v>
      </c>
      <c r="F285" s="242">
        <f>'1500m.'!F37</f>
        <v>0</v>
      </c>
      <c r="G285" s="239">
        <f>'1500m.'!A37</f>
        <v>30</v>
      </c>
      <c r="H285" s="153" t="s">
        <v>353</v>
      </c>
      <c r="I285" s="233"/>
      <c r="J285" s="147" t="str">
        <f>'YARIŞMA BİLGİLERİ'!$F$21</f>
        <v>Erkekler</v>
      </c>
      <c r="K285" s="234" t="str">
        <f t="shared" si="12"/>
        <v>İzmir-Kulüpler Arası Atletizm Süper lig 1. Kademe Yarışmaları</v>
      </c>
      <c r="L285" s="151" t="str">
        <f>'1500m.'!N$4</f>
        <v>03 Haziran 2014 20.30</v>
      </c>
      <c r="M285" s="151" t="s">
        <v>573</v>
      </c>
    </row>
    <row r="286" spans="1:13" s="235" customFormat="1" ht="26.25" customHeight="1" x14ac:dyDescent="0.2">
      <c r="A286" s="145">
        <v>536</v>
      </c>
      <c r="B286" s="236" t="s">
        <v>440</v>
      </c>
      <c r="C286" s="238">
        <f>'1500m.'!C38</f>
        <v>0</v>
      </c>
      <c r="D286" s="240">
        <f>'1500m.'!D38</f>
        <v>0</v>
      </c>
      <c r="E286" s="240">
        <f>'1500m.'!E38</f>
        <v>0</v>
      </c>
      <c r="F286" s="242">
        <f>'1500m.'!F38</f>
        <v>0</v>
      </c>
      <c r="G286" s="239">
        <f>'1500m.'!A38</f>
        <v>31</v>
      </c>
      <c r="H286" s="153" t="s">
        <v>353</v>
      </c>
      <c r="I286" s="233"/>
      <c r="J286" s="147" t="str">
        <f>'YARIŞMA BİLGİLERİ'!$F$21</f>
        <v>Erkekler</v>
      </c>
      <c r="K286" s="234" t="str">
        <f t="shared" si="12"/>
        <v>İzmir-Kulüpler Arası Atletizm Süper lig 1. Kademe Yarışmaları</v>
      </c>
      <c r="L286" s="151" t="str">
        <f>'1500m.'!N$4</f>
        <v>03 Haziran 2014 20.30</v>
      </c>
      <c r="M286" s="151" t="s">
        <v>573</v>
      </c>
    </row>
    <row r="287" spans="1:13" s="235" customFormat="1" ht="26.25" customHeight="1" x14ac:dyDescent="0.2">
      <c r="A287" s="145">
        <v>537</v>
      </c>
      <c r="B287" s="236" t="s">
        <v>440</v>
      </c>
      <c r="C287" s="238">
        <f>'1500m.'!C39</f>
        <v>0</v>
      </c>
      <c r="D287" s="240">
        <f>'1500m.'!D39</f>
        <v>0</v>
      </c>
      <c r="E287" s="240">
        <f>'1500m.'!E39</f>
        <v>0</v>
      </c>
      <c r="F287" s="242">
        <f>'1500m.'!F39</f>
        <v>0</v>
      </c>
      <c r="G287" s="239">
        <f>'1500m.'!A39</f>
        <v>32</v>
      </c>
      <c r="H287" s="153" t="s">
        <v>353</v>
      </c>
      <c r="I287" s="233"/>
      <c r="J287" s="147" t="str">
        <f>'YARIŞMA BİLGİLERİ'!$F$21</f>
        <v>Erkekler</v>
      </c>
      <c r="K287" s="234" t="str">
        <f t="shared" si="12"/>
        <v>İzmir-Kulüpler Arası Atletizm Süper lig 1. Kademe Yarışmaları</v>
      </c>
      <c r="L287" s="151" t="str">
        <f>'1500m.'!N$4</f>
        <v>03 Haziran 2014 20.30</v>
      </c>
      <c r="M287" s="151" t="s">
        <v>573</v>
      </c>
    </row>
    <row r="288" spans="1:13" s="235" customFormat="1" ht="26.25" customHeight="1" x14ac:dyDescent="0.2">
      <c r="A288" s="145">
        <v>538</v>
      </c>
      <c r="B288" s="236" t="s">
        <v>440</v>
      </c>
      <c r="C288" s="238">
        <f>'1500m.'!C40</f>
        <v>0</v>
      </c>
      <c r="D288" s="240">
        <f>'1500m.'!D40</f>
        <v>0</v>
      </c>
      <c r="E288" s="240">
        <f>'1500m.'!E40</f>
        <v>0</v>
      </c>
      <c r="F288" s="242">
        <f>'1500m.'!F40</f>
        <v>0</v>
      </c>
      <c r="G288" s="239">
        <f>'1500m.'!A40</f>
        <v>33</v>
      </c>
      <c r="H288" s="153" t="s">
        <v>353</v>
      </c>
      <c r="I288" s="233"/>
      <c r="J288" s="147" t="str">
        <f>'YARIŞMA BİLGİLERİ'!$F$21</f>
        <v>Erkekler</v>
      </c>
      <c r="K288" s="234" t="str">
        <f t="shared" si="12"/>
        <v>İzmir-Kulüpler Arası Atletizm Süper lig 1. Kademe Yarışmaları</v>
      </c>
      <c r="L288" s="151" t="str">
        <f>'1500m.'!N$4</f>
        <v>03 Haziran 2014 20.30</v>
      </c>
      <c r="M288" s="151" t="s">
        <v>573</v>
      </c>
    </row>
    <row r="289" spans="1:13" s="235" customFormat="1" ht="26.25" customHeight="1" x14ac:dyDescent="0.2">
      <c r="A289" s="145">
        <v>539</v>
      </c>
      <c r="B289" s="236" t="s">
        <v>440</v>
      </c>
      <c r="C289" s="238">
        <f>'1500m.'!C41</f>
        <v>0</v>
      </c>
      <c r="D289" s="240">
        <f>'1500m.'!D41</f>
        <v>0</v>
      </c>
      <c r="E289" s="240">
        <f>'1500m.'!E41</f>
        <v>0</v>
      </c>
      <c r="F289" s="242">
        <f>'1500m.'!F41</f>
        <v>0</v>
      </c>
      <c r="G289" s="239">
        <f>'1500m.'!A41</f>
        <v>34</v>
      </c>
      <c r="H289" s="153" t="s">
        <v>353</v>
      </c>
      <c r="I289" s="233"/>
      <c r="J289" s="147" t="str">
        <f>'YARIŞMA BİLGİLERİ'!$F$21</f>
        <v>Erkekler</v>
      </c>
      <c r="K289" s="234" t="str">
        <f t="shared" si="12"/>
        <v>İzmir-Kulüpler Arası Atletizm Süper lig 1. Kademe Yarışmaları</v>
      </c>
      <c r="L289" s="151" t="str">
        <f>'1500m.'!N$4</f>
        <v>03 Haziran 2014 20.30</v>
      </c>
      <c r="M289" s="151" t="s">
        <v>573</v>
      </c>
    </row>
    <row r="290" spans="1:13" s="235" customFormat="1" ht="26.25" customHeight="1" x14ac:dyDescent="0.2">
      <c r="A290" s="145">
        <v>540</v>
      </c>
      <c r="B290" s="236" t="s">
        <v>491</v>
      </c>
      <c r="C290" s="238">
        <f>'400m.'!C8</f>
        <v>35183</v>
      </c>
      <c r="D290" s="240" t="str">
        <f>'400m.'!D8</f>
        <v>BATUHAN ALTINTAŞ</v>
      </c>
      <c r="E290" s="240" t="str">
        <f>'400m.'!E8</f>
        <v>İSTANBUL-GALATASARAY</v>
      </c>
      <c r="F290" s="241">
        <f>'400m.'!F8</f>
        <v>4721</v>
      </c>
      <c r="G290" s="239">
        <f>'400m.'!A8</f>
        <v>1</v>
      </c>
      <c r="H290" s="153" t="s">
        <v>487</v>
      </c>
      <c r="I290" s="233"/>
      <c r="J290" s="147" t="str">
        <f>'YARIŞMA BİLGİLERİ'!$F$21</f>
        <v>Erkekler</v>
      </c>
      <c r="K290" s="234" t="str">
        <f t="shared" si="12"/>
        <v>İzmir-Kulüpler Arası Atletizm Süper lig 1. Kademe Yarışmaları</v>
      </c>
      <c r="L290" s="151" t="str">
        <f>'400m.'!N$4</f>
        <v>03 Haziran 2014 19.50</v>
      </c>
      <c r="M290" s="151" t="s">
        <v>573</v>
      </c>
    </row>
    <row r="291" spans="1:13" s="235" customFormat="1" ht="26.25" customHeight="1" x14ac:dyDescent="0.2">
      <c r="A291" s="145">
        <v>541</v>
      </c>
      <c r="B291" s="236" t="s">
        <v>491</v>
      </c>
      <c r="C291" s="238">
        <f>'400m.'!C9</f>
        <v>33664</v>
      </c>
      <c r="D291" s="240" t="str">
        <f>'400m.'!D9</f>
        <v>HALİT KILIÇ</v>
      </c>
      <c r="E291" s="240" t="str">
        <f>'400m.'!E9</f>
        <v>İSTANBUL-ENKA SPOR KULÜBÜ</v>
      </c>
      <c r="F291" s="241">
        <f>'400m.'!F9</f>
        <v>4769</v>
      </c>
      <c r="G291" s="239">
        <f>'400m.'!A9</f>
        <v>2</v>
      </c>
      <c r="H291" s="153" t="s">
        <v>487</v>
      </c>
      <c r="I291" s="233"/>
      <c r="J291" s="147" t="str">
        <f>'YARIŞMA BİLGİLERİ'!$F$21</f>
        <v>Erkekler</v>
      </c>
      <c r="K291" s="234" t="str">
        <f t="shared" si="12"/>
        <v>İzmir-Kulüpler Arası Atletizm Süper lig 1. Kademe Yarışmaları</v>
      </c>
      <c r="L291" s="151" t="str">
        <f>'400m.'!N$4</f>
        <v>03 Haziran 2014 19.50</v>
      </c>
      <c r="M291" s="151" t="s">
        <v>573</v>
      </c>
    </row>
    <row r="292" spans="1:13" s="235" customFormat="1" ht="26.25" customHeight="1" x14ac:dyDescent="0.2">
      <c r="A292" s="145">
        <v>542</v>
      </c>
      <c r="B292" s="236" t="s">
        <v>491</v>
      </c>
      <c r="C292" s="238">
        <f>'400m.'!C10</f>
        <v>33433</v>
      </c>
      <c r="D292" s="240" t="str">
        <f>'400m.'!D10</f>
        <v>BUĞRAHAN KOCABEYOĞLU</v>
      </c>
      <c r="E292" s="240" t="str">
        <f>'400m.'!E10</f>
        <v>İSTANBUL-FENERBAHÇE</v>
      </c>
      <c r="F292" s="241">
        <f>'400m.'!F10</f>
        <v>4787</v>
      </c>
      <c r="G292" s="239">
        <f>'400m.'!A10</f>
        <v>3</v>
      </c>
      <c r="H292" s="153" t="s">
        <v>487</v>
      </c>
      <c r="I292" s="233"/>
      <c r="J292" s="147" t="str">
        <f>'YARIŞMA BİLGİLERİ'!$F$21</f>
        <v>Erkekler</v>
      </c>
      <c r="K292" s="234" t="str">
        <f t="shared" si="12"/>
        <v>İzmir-Kulüpler Arası Atletizm Süper lig 1. Kademe Yarışmaları</v>
      </c>
      <c r="L292" s="151" t="str">
        <f>'400m.'!N$4</f>
        <v>03 Haziran 2014 19.50</v>
      </c>
      <c r="M292" s="151" t="s">
        <v>573</v>
      </c>
    </row>
    <row r="293" spans="1:13" s="235" customFormat="1" ht="26.25" customHeight="1" x14ac:dyDescent="0.2">
      <c r="A293" s="145">
        <v>543</v>
      </c>
      <c r="B293" s="236" t="s">
        <v>491</v>
      </c>
      <c r="C293" s="238">
        <f>'400m.'!C11</f>
        <v>35739</v>
      </c>
      <c r="D293" s="240" t="str">
        <f>'400m.'!D11</f>
        <v>MUSTAFA YILMAZ</v>
      </c>
      <c r="E293" s="240" t="str">
        <f>'400m.'!E11</f>
        <v>KOCAELİ BÜYÜKŞEHİR BELEDİYE KAĞITSPOR KULÜBÜ</v>
      </c>
      <c r="F293" s="241">
        <f>'400m.'!F11</f>
        <v>5053</v>
      </c>
      <c r="G293" s="239">
        <f>'400m.'!A11</f>
        <v>4</v>
      </c>
      <c r="H293" s="153" t="s">
        <v>487</v>
      </c>
      <c r="I293" s="233"/>
      <c r="J293" s="147" t="str">
        <f>'YARIŞMA BİLGİLERİ'!$F$21</f>
        <v>Erkekler</v>
      </c>
      <c r="K293" s="234" t="str">
        <f t="shared" si="12"/>
        <v>İzmir-Kulüpler Arası Atletizm Süper lig 1. Kademe Yarışmaları</v>
      </c>
      <c r="L293" s="151" t="str">
        <f>'400m.'!N$4</f>
        <v>03 Haziran 2014 19.50</v>
      </c>
      <c r="M293" s="151" t="s">
        <v>573</v>
      </c>
    </row>
    <row r="294" spans="1:13" s="235" customFormat="1" ht="26.25" customHeight="1" x14ac:dyDescent="0.2">
      <c r="A294" s="145">
        <v>544</v>
      </c>
      <c r="B294" s="236" t="s">
        <v>491</v>
      </c>
      <c r="C294" s="238">
        <f>'400m.'!C12</f>
        <v>32888</v>
      </c>
      <c r="D294" s="240" t="str">
        <f>'400m.'!D12</f>
        <v>YÜSEYİN YAĞLI</v>
      </c>
      <c r="E294" s="240" t="str">
        <f>'400m.'!E12</f>
        <v>ANKARA-EGO SPOR</v>
      </c>
      <c r="F294" s="241">
        <f>'400m.'!F12</f>
        <v>5109</v>
      </c>
      <c r="G294" s="239">
        <f>'400m.'!A12</f>
        <v>5</v>
      </c>
      <c r="H294" s="153" t="s">
        <v>487</v>
      </c>
      <c r="I294" s="233"/>
      <c r="J294" s="147" t="str">
        <f>'YARIŞMA BİLGİLERİ'!$F$21</f>
        <v>Erkekler</v>
      </c>
      <c r="K294" s="234" t="str">
        <f t="shared" si="12"/>
        <v>İzmir-Kulüpler Arası Atletizm Süper lig 1. Kademe Yarışmaları</v>
      </c>
      <c r="L294" s="151" t="str">
        <f>'400m.'!N$4</f>
        <v>03 Haziran 2014 19.50</v>
      </c>
      <c r="M294" s="151" t="s">
        <v>573</v>
      </c>
    </row>
    <row r="295" spans="1:13" s="235" customFormat="1" ht="26.25" customHeight="1" x14ac:dyDescent="0.2">
      <c r="A295" s="145">
        <v>545</v>
      </c>
      <c r="B295" s="236" t="s">
        <v>491</v>
      </c>
      <c r="C295" s="238">
        <f>'400m.'!C13</f>
        <v>33604</v>
      </c>
      <c r="D295" s="240" t="str">
        <f>'400m.'!D13</f>
        <v>ORHAN ÖZDAĞIL</v>
      </c>
      <c r="E295" s="240" t="str">
        <f>'400m.'!E13</f>
        <v>İZMİR-İZMİR BÜYÜKŞEHİR BELEDİYE SPOR KLUBÜ</v>
      </c>
      <c r="F295" s="241">
        <f>'400m.'!F13</f>
        <v>5204</v>
      </c>
      <c r="G295" s="239">
        <f>'400m.'!A13</f>
        <v>6</v>
      </c>
      <c r="H295" s="153" t="s">
        <v>487</v>
      </c>
      <c r="I295" s="233"/>
      <c r="J295" s="147" t="str">
        <f>'YARIŞMA BİLGİLERİ'!$F$21</f>
        <v>Erkekler</v>
      </c>
      <c r="K295" s="234" t="str">
        <f t="shared" si="12"/>
        <v>İzmir-Kulüpler Arası Atletizm Süper lig 1. Kademe Yarışmaları</v>
      </c>
      <c r="L295" s="151" t="str">
        <f>'400m.'!N$4</f>
        <v>03 Haziran 2014 19.50</v>
      </c>
      <c r="M295" s="151" t="s">
        <v>573</v>
      </c>
    </row>
    <row r="296" spans="1:13" s="235" customFormat="1" ht="26.25" customHeight="1" x14ac:dyDescent="0.2">
      <c r="A296" s="145">
        <v>546</v>
      </c>
      <c r="B296" s="236" t="s">
        <v>491</v>
      </c>
      <c r="C296" s="238">
        <f>'400m.'!C14</f>
        <v>34682</v>
      </c>
      <c r="D296" s="240" t="str">
        <f>'400m.'!D14</f>
        <v>MUSA SAYDAM</v>
      </c>
      <c r="E296" s="240" t="str">
        <f>'400m.'!E14</f>
        <v>MERSİN-MESKİSPOR</v>
      </c>
      <c r="F296" s="241">
        <f>'400m.'!F14</f>
        <v>5486</v>
      </c>
      <c r="G296" s="239">
        <f>'400m.'!A14</f>
        <v>7</v>
      </c>
      <c r="H296" s="153" t="s">
        <v>487</v>
      </c>
      <c r="I296" s="233"/>
      <c r="J296" s="147" t="str">
        <f>'YARIŞMA BİLGİLERİ'!$F$21</f>
        <v>Erkekler</v>
      </c>
      <c r="K296" s="234" t="str">
        <f t="shared" si="12"/>
        <v>İzmir-Kulüpler Arası Atletizm Süper lig 1. Kademe Yarışmaları</v>
      </c>
      <c r="L296" s="151" t="str">
        <f>'400m.'!N$4</f>
        <v>03 Haziran 2014 19.50</v>
      </c>
      <c r="M296" s="151" t="s">
        <v>573</v>
      </c>
    </row>
    <row r="297" spans="1:13" s="235" customFormat="1" ht="26.25" customHeight="1" x14ac:dyDescent="0.2">
      <c r="A297" s="145">
        <v>547</v>
      </c>
      <c r="B297" s="236" t="s">
        <v>491</v>
      </c>
      <c r="C297" s="238">
        <f>'400m.'!C15</f>
        <v>35065</v>
      </c>
      <c r="D297" s="240" t="str">
        <f>'400m.'!D15</f>
        <v>MUSTAFA İNAN</v>
      </c>
      <c r="E297" s="240" t="str">
        <f>'400m.'!E15</f>
        <v>KOCAELİ-DARICA BELEDİYE EĞİTİM SPOR KULÜBÜ</v>
      </c>
      <c r="F297" s="241">
        <f>'400m.'!F15</f>
        <v>5983</v>
      </c>
      <c r="G297" s="239">
        <f>'400m.'!A15</f>
        <v>8</v>
      </c>
      <c r="H297" s="153" t="s">
        <v>487</v>
      </c>
      <c r="I297" s="233"/>
      <c r="J297" s="147" t="str">
        <f>'YARIŞMA BİLGİLERİ'!$F$21</f>
        <v>Erkekler</v>
      </c>
      <c r="K297" s="234" t="str">
        <f t="shared" si="12"/>
        <v>İzmir-Kulüpler Arası Atletizm Süper lig 1. Kademe Yarışmaları</v>
      </c>
      <c r="L297" s="151" t="str">
        <f>'400m.'!N$4</f>
        <v>03 Haziran 2014 19.50</v>
      </c>
      <c r="M297" s="151" t="s">
        <v>573</v>
      </c>
    </row>
    <row r="298" spans="1:13" s="235" customFormat="1" ht="26.25" customHeight="1" x14ac:dyDescent="0.2">
      <c r="A298" s="145">
        <v>548</v>
      </c>
      <c r="B298" s="236" t="s">
        <v>491</v>
      </c>
      <c r="C298" s="238">
        <f>'400m.'!C16</f>
        <v>0</v>
      </c>
      <c r="D298" s="240">
        <f>'400m.'!D16</f>
        <v>0</v>
      </c>
      <c r="E298" s="240">
        <f>'400m.'!E16</f>
        <v>0</v>
      </c>
      <c r="F298" s="241">
        <f>'400m.'!F16</f>
        <v>0</v>
      </c>
      <c r="G298" s="239">
        <f>'400m.'!A16</f>
        <v>0</v>
      </c>
      <c r="H298" s="153" t="s">
        <v>487</v>
      </c>
      <c r="I298" s="233"/>
      <c r="J298" s="147" t="str">
        <f>'YARIŞMA BİLGİLERİ'!$F$21</f>
        <v>Erkekler</v>
      </c>
      <c r="K298" s="234" t="str">
        <f t="shared" si="12"/>
        <v>İzmir-Kulüpler Arası Atletizm Süper lig 1. Kademe Yarışmaları</v>
      </c>
      <c r="L298" s="151" t="str">
        <f>'400m.'!N$4</f>
        <v>03 Haziran 2014 19.50</v>
      </c>
      <c r="M298" s="151" t="s">
        <v>573</v>
      </c>
    </row>
    <row r="299" spans="1:13" s="235" customFormat="1" ht="26.25" customHeight="1" x14ac:dyDescent="0.2">
      <c r="A299" s="145">
        <v>549</v>
      </c>
      <c r="B299" s="236" t="s">
        <v>491</v>
      </c>
      <c r="C299" s="238">
        <f>'400m.'!C17</f>
        <v>0</v>
      </c>
      <c r="D299" s="240">
        <f>'400m.'!D17</f>
        <v>0</v>
      </c>
      <c r="E299" s="240">
        <f>'400m.'!E17</f>
        <v>0</v>
      </c>
      <c r="F299" s="241">
        <f>'400m.'!F17</f>
        <v>0</v>
      </c>
      <c r="G299" s="239">
        <f>'400m.'!A17</f>
        <v>0</v>
      </c>
      <c r="H299" s="153" t="s">
        <v>487</v>
      </c>
      <c r="I299" s="233"/>
      <c r="J299" s="147" t="str">
        <f>'YARIŞMA BİLGİLERİ'!$F$21</f>
        <v>Erkekler</v>
      </c>
      <c r="K299" s="234" t="str">
        <f t="shared" si="12"/>
        <v>İzmir-Kulüpler Arası Atletizm Süper lig 1. Kademe Yarışmaları</v>
      </c>
      <c r="L299" s="151" t="str">
        <f>'400m.'!N$4</f>
        <v>03 Haziran 2014 19.50</v>
      </c>
      <c r="M299" s="151" t="s">
        <v>573</v>
      </c>
    </row>
    <row r="300" spans="1:13" s="235" customFormat="1" ht="26.25" customHeight="1" x14ac:dyDescent="0.2">
      <c r="A300" s="145">
        <v>550</v>
      </c>
      <c r="B300" s="236" t="s">
        <v>491</v>
      </c>
      <c r="C300" s="238">
        <f>'400m.'!C18</f>
        <v>0</v>
      </c>
      <c r="D300" s="240">
        <f>'400m.'!D18</f>
        <v>0</v>
      </c>
      <c r="E300" s="240">
        <f>'400m.'!E18</f>
        <v>0</v>
      </c>
      <c r="F300" s="241">
        <f>'400m.'!F18</f>
        <v>0</v>
      </c>
      <c r="G300" s="239">
        <f>'400m.'!A18</f>
        <v>0</v>
      </c>
      <c r="H300" s="153" t="s">
        <v>487</v>
      </c>
      <c r="I300" s="233"/>
      <c r="J300" s="147" t="str">
        <f>'YARIŞMA BİLGİLERİ'!$F$21</f>
        <v>Erkekler</v>
      </c>
      <c r="K300" s="234" t="str">
        <f t="shared" si="12"/>
        <v>İzmir-Kulüpler Arası Atletizm Süper lig 1. Kademe Yarışmaları</v>
      </c>
      <c r="L300" s="151" t="str">
        <f>'400m.'!N$4</f>
        <v>03 Haziran 2014 19.50</v>
      </c>
      <c r="M300" s="151" t="s">
        <v>573</v>
      </c>
    </row>
    <row r="301" spans="1:13" s="235" customFormat="1" ht="26.25" customHeight="1" x14ac:dyDescent="0.2">
      <c r="A301" s="145">
        <v>551</v>
      </c>
      <c r="B301" s="236" t="s">
        <v>491</v>
      </c>
      <c r="C301" s="238">
        <f>'400m.'!C19</f>
        <v>0</v>
      </c>
      <c r="D301" s="240">
        <f>'400m.'!D19</f>
        <v>0</v>
      </c>
      <c r="E301" s="240">
        <f>'400m.'!E19</f>
        <v>0</v>
      </c>
      <c r="F301" s="241">
        <f>'400m.'!F19</f>
        <v>0</v>
      </c>
      <c r="G301" s="239">
        <f>'400m.'!A19</f>
        <v>0</v>
      </c>
      <c r="H301" s="153" t="s">
        <v>487</v>
      </c>
      <c r="I301" s="233"/>
      <c r="J301" s="147" t="str">
        <f>'YARIŞMA BİLGİLERİ'!$F$21</f>
        <v>Erkekler</v>
      </c>
      <c r="K301" s="234" t="str">
        <f t="shared" si="12"/>
        <v>İzmir-Kulüpler Arası Atletizm Süper lig 1. Kademe Yarışmaları</v>
      </c>
      <c r="L301" s="151" t="str">
        <f>'400m.'!N$4</f>
        <v>03 Haziran 2014 19.50</v>
      </c>
      <c r="M301" s="151" t="s">
        <v>573</v>
      </c>
    </row>
    <row r="302" spans="1:13" s="235" customFormat="1" ht="26.25" customHeight="1" x14ac:dyDescent="0.2">
      <c r="A302" s="145">
        <v>552</v>
      </c>
      <c r="B302" s="236" t="s">
        <v>491</v>
      </c>
      <c r="C302" s="238">
        <f>'400m.'!C20</f>
        <v>0</v>
      </c>
      <c r="D302" s="240">
        <f>'400m.'!D20</f>
        <v>0</v>
      </c>
      <c r="E302" s="240">
        <f>'400m.'!E20</f>
        <v>0</v>
      </c>
      <c r="F302" s="241">
        <f>'400m.'!F20</f>
        <v>0</v>
      </c>
      <c r="G302" s="239">
        <f>'400m.'!A20</f>
        <v>0</v>
      </c>
      <c r="H302" s="153" t="s">
        <v>487</v>
      </c>
      <c r="I302" s="233"/>
      <c r="J302" s="147" t="str">
        <f>'YARIŞMA BİLGİLERİ'!$F$21</f>
        <v>Erkekler</v>
      </c>
      <c r="K302" s="234" t="str">
        <f t="shared" si="12"/>
        <v>İzmir-Kulüpler Arası Atletizm Süper lig 1. Kademe Yarışmaları</v>
      </c>
      <c r="L302" s="151" t="str">
        <f>'400m.'!N$4</f>
        <v>03 Haziran 2014 19.50</v>
      </c>
      <c r="M302" s="151" t="s">
        <v>573</v>
      </c>
    </row>
    <row r="303" spans="1:13" s="235" customFormat="1" ht="26.25" customHeight="1" x14ac:dyDescent="0.2">
      <c r="A303" s="145">
        <v>553</v>
      </c>
      <c r="B303" s="236" t="s">
        <v>491</v>
      </c>
      <c r="C303" s="238">
        <f>'400m.'!C21</f>
        <v>0</v>
      </c>
      <c r="D303" s="240">
        <f>'400m.'!D21</f>
        <v>0</v>
      </c>
      <c r="E303" s="240">
        <f>'400m.'!E21</f>
        <v>0</v>
      </c>
      <c r="F303" s="241">
        <f>'400m.'!F21</f>
        <v>0</v>
      </c>
      <c r="G303" s="239">
        <f>'400m.'!A21</f>
        <v>0</v>
      </c>
      <c r="H303" s="153" t="s">
        <v>487</v>
      </c>
      <c r="I303" s="233"/>
      <c r="J303" s="147" t="str">
        <f>'YARIŞMA BİLGİLERİ'!$F$21</f>
        <v>Erkekler</v>
      </c>
      <c r="K303" s="234" t="str">
        <f t="shared" si="12"/>
        <v>İzmir-Kulüpler Arası Atletizm Süper lig 1. Kademe Yarışmaları</v>
      </c>
      <c r="L303" s="151" t="str">
        <f>'400m.'!N$4</f>
        <v>03 Haziran 2014 19.50</v>
      </c>
      <c r="M303" s="151" t="s">
        <v>573</v>
      </c>
    </row>
    <row r="304" spans="1:13" s="235" customFormat="1" ht="26.25" customHeight="1" x14ac:dyDescent="0.2">
      <c r="A304" s="145">
        <v>554</v>
      </c>
      <c r="B304" s="236" t="s">
        <v>491</v>
      </c>
      <c r="C304" s="238">
        <f>'400m.'!C22</f>
        <v>0</v>
      </c>
      <c r="D304" s="240">
        <f>'400m.'!D22</f>
        <v>0</v>
      </c>
      <c r="E304" s="240">
        <f>'400m.'!E22</f>
        <v>0</v>
      </c>
      <c r="F304" s="241">
        <f>'400m.'!F22</f>
        <v>0</v>
      </c>
      <c r="G304" s="239">
        <f>'400m.'!A22</f>
        <v>0</v>
      </c>
      <c r="H304" s="153" t="s">
        <v>487</v>
      </c>
      <c r="I304" s="233"/>
      <c r="J304" s="147" t="str">
        <f>'YARIŞMA BİLGİLERİ'!$F$21</f>
        <v>Erkekler</v>
      </c>
      <c r="K304" s="234" t="str">
        <f t="shared" si="12"/>
        <v>İzmir-Kulüpler Arası Atletizm Süper lig 1. Kademe Yarışmaları</v>
      </c>
      <c r="L304" s="151" t="str">
        <f>'400m.'!N$4</f>
        <v>03 Haziran 2014 19.50</v>
      </c>
      <c r="M304" s="151" t="s">
        <v>573</v>
      </c>
    </row>
    <row r="305" spans="1:13" s="235" customFormat="1" ht="26.25" customHeight="1" x14ac:dyDescent="0.2">
      <c r="A305" s="145">
        <v>555</v>
      </c>
      <c r="B305" s="236" t="s">
        <v>491</v>
      </c>
      <c r="C305" s="238">
        <f>'400m.'!C23</f>
        <v>0</v>
      </c>
      <c r="D305" s="240">
        <f>'400m.'!D23</f>
        <v>0</v>
      </c>
      <c r="E305" s="240">
        <f>'400m.'!E23</f>
        <v>0</v>
      </c>
      <c r="F305" s="241">
        <f>'400m.'!F23</f>
        <v>0</v>
      </c>
      <c r="G305" s="239">
        <f>'400m.'!A23</f>
        <v>0</v>
      </c>
      <c r="H305" s="153" t="s">
        <v>487</v>
      </c>
      <c r="I305" s="233"/>
      <c r="J305" s="147" t="str">
        <f>'YARIŞMA BİLGİLERİ'!$F$21</f>
        <v>Erkekler</v>
      </c>
      <c r="K305" s="234" t="str">
        <f t="shared" si="12"/>
        <v>İzmir-Kulüpler Arası Atletizm Süper lig 1. Kademe Yarışmaları</v>
      </c>
      <c r="L305" s="151" t="str">
        <f>'400m.'!N$4</f>
        <v>03 Haziran 2014 19.50</v>
      </c>
      <c r="M305" s="151" t="s">
        <v>573</v>
      </c>
    </row>
    <row r="306" spans="1:13" s="235" customFormat="1" ht="26.25" customHeight="1" x14ac:dyDescent="0.2">
      <c r="A306" s="145">
        <v>556</v>
      </c>
      <c r="B306" s="236" t="s">
        <v>491</v>
      </c>
      <c r="C306" s="238">
        <f>'400m.'!C24</f>
        <v>0</v>
      </c>
      <c r="D306" s="240">
        <f>'400m.'!D24</f>
        <v>0</v>
      </c>
      <c r="E306" s="240">
        <f>'400m.'!E24</f>
        <v>0</v>
      </c>
      <c r="F306" s="241">
        <f>'400m.'!F24</f>
        <v>0</v>
      </c>
      <c r="G306" s="239">
        <f>'400m.'!A24</f>
        <v>0</v>
      </c>
      <c r="H306" s="153" t="s">
        <v>487</v>
      </c>
      <c r="I306" s="233"/>
      <c r="J306" s="147" t="str">
        <f>'YARIŞMA BİLGİLERİ'!$F$21</f>
        <v>Erkekler</v>
      </c>
      <c r="K306" s="234" t="str">
        <f t="shared" si="12"/>
        <v>İzmir-Kulüpler Arası Atletizm Süper lig 1. Kademe Yarışmaları</v>
      </c>
      <c r="L306" s="151" t="str">
        <f>'400m.'!N$4</f>
        <v>03 Haziran 2014 19.50</v>
      </c>
      <c r="M306" s="151" t="s">
        <v>573</v>
      </c>
    </row>
    <row r="307" spans="1:13" s="235" customFormat="1" ht="26.25" customHeight="1" x14ac:dyDescent="0.2">
      <c r="A307" s="145">
        <v>557</v>
      </c>
      <c r="B307" s="236" t="s">
        <v>491</v>
      </c>
      <c r="C307" s="238">
        <f>'400m.'!C25</f>
        <v>0</v>
      </c>
      <c r="D307" s="240">
        <f>'400m.'!D25</f>
        <v>0</v>
      </c>
      <c r="E307" s="240">
        <f>'400m.'!E25</f>
        <v>0</v>
      </c>
      <c r="F307" s="241">
        <f>'400m.'!F25</f>
        <v>0</v>
      </c>
      <c r="G307" s="239">
        <f>'400m.'!A25</f>
        <v>0</v>
      </c>
      <c r="H307" s="153" t="s">
        <v>487</v>
      </c>
      <c r="I307" s="233"/>
      <c r="J307" s="147" t="str">
        <f>'YARIŞMA BİLGİLERİ'!$F$21</f>
        <v>Erkekler</v>
      </c>
      <c r="K307" s="234" t="str">
        <f t="shared" si="12"/>
        <v>İzmir-Kulüpler Arası Atletizm Süper lig 1. Kademe Yarışmaları</v>
      </c>
      <c r="L307" s="151" t="str">
        <f>'400m.'!N$4</f>
        <v>03 Haziran 2014 19.50</v>
      </c>
      <c r="M307" s="151" t="s">
        <v>573</v>
      </c>
    </row>
    <row r="308" spans="1:13" s="235" customFormat="1" ht="26.25" customHeight="1" x14ac:dyDescent="0.2">
      <c r="A308" s="145">
        <v>558</v>
      </c>
      <c r="B308" s="236" t="s">
        <v>491</v>
      </c>
      <c r="C308" s="238">
        <f>'400m.'!C26</f>
        <v>0</v>
      </c>
      <c r="D308" s="240">
        <f>'400m.'!D26</f>
        <v>0</v>
      </c>
      <c r="E308" s="240">
        <f>'400m.'!E26</f>
        <v>0</v>
      </c>
      <c r="F308" s="241">
        <f>'400m.'!F26</f>
        <v>0</v>
      </c>
      <c r="G308" s="239">
        <f>'400m.'!A26</f>
        <v>19</v>
      </c>
      <c r="H308" s="153" t="s">
        <v>487</v>
      </c>
      <c r="I308" s="233"/>
      <c r="J308" s="147" t="str">
        <f>'YARIŞMA BİLGİLERİ'!$F$21</f>
        <v>Erkekler</v>
      </c>
      <c r="K308" s="234" t="str">
        <f t="shared" si="12"/>
        <v>İzmir-Kulüpler Arası Atletizm Süper lig 1. Kademe Yarışmaları</v>
      </c>
      <c r="L308" s="151" t="str">
        <f>'400m.'!N$4</f>
        <v>03 Haziran 2014 19.50</v>
      </c>
      <c r="M308" s="151" t="s">
        <v>573</v>
      </c>
    </row>
    <row r="309" spans="1:13" s="235" customFormat="1" ht="26.25" customHeight="1" x14ac:dyDescent="0.2">
      <c r="A309" s="145">
        <v>559</v>
      </c>
      <c r="B309" s="236" t="s">
        <v>491</v>
      </c>
      <c r="C309" s="238">
        <f>'400m.'!C27</f>
        <v>0</v>
      </c>
      <c r="D309" s="240">
        <f>'400m.'!D27</f>
        <v>0</v>
      </c>
      <c r="E309" s="240">
        <f>'400m.'!E27</f>
        <v>0</v>
      </c>
      <c r="F309" s="241">
        <f>'400m.'!F27</f>
        <v>0</v>
      </c>
      <c r="G309" s="239">
        <f>'400m.'!A27</f>
        <v>20</v>
      </c>
      <c r="H309" s="153" t="s">
        <v>487</v>
      </c>
      <c r="I309" s="233"/>
      <c r="J309" s="147" t="str">
        <f>'YARIŞMA BİLGİLERİ'!$F$21</f>
        <v>Erkekler</v>
      </c>
      <c r="K309" s="234" t="str">
        <f t="shared" si="12"/>
        <v>İzmir-Kulüpler Arası Atletizm Süper lig 1. Kademe Yarışmaları</v>
      </c>
      <c r="L309" s="151" t="str">
        <f>'400m.'!N$4</f>
        <v>03 Haziran 2014 19.50</v>
      </c>
      <c r="M309" s="151" t="s">
        <v>573</v>
      </c>
    </row>
    <row r="310" spans="1:13" s="235" customFormat="1" ht="26.25" customHeight="1" x14ac:dyDescent="0.2">
      <c r="A310" s="145">
        <v>560</v>
      </c>
      <c r="B310" s="236" t="s">
        <v>491</v>
      </c>
      <c r="C310" s="238">
        <f>'400m.'!C28</f>
        <v>0</v>
      </c>
      <c r="D310" s="240">
        <f>'400m.'!D28</f>
        <v>0</v>
      </c>
      <c r="E310" s="240">
        <f>'400m.'!E28</f>
        <v>0</v>
      </c>
      <c r="F310" s="241">
        <f>'400m.'!F28</f>
        <v>0</v>
      </c>
      <c r="G310" s="239">
        <f>'400m.'!A28</f>
        <v>21</v>
      </c>
      <c r="H310" s="153" t="s">
        <v>487</v>
      </c>
      <c r="I310" s="233"/>
      <c r="J310" s="147" t="str">
        <f>'YARIŞMA BİLGİLERİ'!$F$21</f>
        <v>Erkekler</v>
      </c>
      <c r="K310" s="234" t="str">
        <f t="shared" si="12"/>
        <v>İzmir-Kulüpler Arası Atletizm Süper lig 1. Kademe Yarışmaları</v>
      </c>
      <c r="L310" s="151" t="str">
        <f>'400m.'!N$4</f>
        <v>03 Haziran 2014 19.50</v>
      </c>
      <c r="M310" s="151" t="s">
        <v>573</v>
      </c>
    </row>
    <row r="311" spans="1:13" s="235" customFormat="1" ht="26.25" customHeight="1" x14ac:dyDescent="0.2">
      <c r="A311" s="145">
        <v>561</v>
      </c>
      <c r="B311" s="236" t="s">
        <v>491</v>
      </c>
      <c r="C311" s="238">
        <f>'400m.'!C29</f>
        <v>0</v>
      </c>
      <c r="D311" s="240">
        <f>'400m.'!D29</f>
        <v>0</v>
      </c>
      <c r="E311" s="240">
        <f>'400m.'!E29</f>
        <v>0</v>
      </c>
      <c r="F311" s="241">
        <f>'400m.'!F29</f>
        <v>0</v>
      </c>
      <c r="G311" s="239">
        <f>'400m.'!A29</f>
        <v>22</v>
      </c>
      <c r="H311" s="153" t="s">
        <v>487</v>
      </c>
      <c r="I311" s="233"/>
      <c r="J311" s="147" t="str">
        <f>'YARIŞMA BİLGİLERİ'!$F$21</f>
        <v>Erkekler</v>
      </c>
      <c r="K311" s="234" t="str">
        <f t="shared" si="12"/>
        <v>İzmir-Kulüpler Arası Atletizm Süper lig 1. Kademe Yarışmaları</v>
      </c>
      <c r="L311" s="151" t="str">
        <f>'400m.'!N$4</f>
        <v>03 Haziran 2014 19.50</v>
      </c>
      <c r="M311" s="151" t="s">
        <v>573</v>
      </c>
    </row>
    <row r="312" spans="1:13" s="235" customFormat="1" ht="26.25" customHeight="1" x14ac:dyDescent="0.2">
      <c r="A312" s="145">
        <v>562</v>
      </c>
      <c r="B312" s="236" t="s">
        <v>491</v>
      </c>
      <c r="C312" s="238">
        <f>'400m.'!C30</f>
        <v>0</v>
      </c>
      <c r="D312" s="240">
        <f>'400m.'!D30</f>
        <v>0</v>
      </c>
      <c r="E312" s="240">
        <f>'400m.'!E30</f>
        <v>0</v>
      </c>
      <c r="F312" s="241">
        <f>'400m.'!F30</f>
        <v>0</v>
      </c>
      <c r="G312" s="239">
        <f>'400m.'!A30</f>
        <v>23</v>
      </c>
      <c r="H312" s="153" t="s">
        <v>487</v>
      </c>
      <c r="I312" s="233"/>
      <c r="J312" s="147" t="str">
        <f>'YARIŞMA BİLGİLERİ'!$F$21</f>
        <v>Erkekler</v>
      </c>
      <c r="K312" s="234" t="str">
        <f t="shared" si="12"/>
        <v>İzmir-Kulüpler Arası Atletizm Süper lig 1. Kademe Yarışmaları</v>
      </c>
      <c r="L312" s="151" t="str">
        <f>'400m.'!N$4</f>
        <v>03 Haziran 2014 19.50</v>
      </c>
      <c r="M312" s="151" t="s">
        <v>573</v>
      </c>
    </row>
    <row r="313" spans="1:13" s="235" customFormat="1" ht="26.25" customHeight="1" x14ac:dyDescent="0.2">
      <c r="A313" s="145">
        <v>563</v>
      </c>
      <c r="B313" s="236" t="s">
        <v>491</v>
      </c>
      <c r="C313" s="238">
        <f>'400m.'!C31</f>
        <v>0</v>
      </c>
      <c r="D313" s="240">
        <f>'400m.'!D31</f>
        <v>0</v>
      </c>
      <c r="E313" s="240">
        <f>'400m.'!E31</f>
        <v>0</v>
      </c>
      <c r="F313" s="241">
        <f>'400m.'!F31</f>
        <v>0</v>
      </c>
      <c r="G313" s="239">
        <f>'400m.'!A31</f>
        <v>24</v>
      </c>
      <c r="H313" s="153" t="s">
        <v>487</v>
      </c>
      <c r="I313" s="233"/>
      <c r="J313" s="147" t="str">
        <f>'YARIŞMA BİLGİLERİ'!$F$21</f>
        <v>Erkekler</v>
      </c>
      <c r="K313" s="234" t="str">
        <f t="shared" si="12"/>
        <v>İzmir-Kulüpler Arası Atletizm Süper lig 1. Kademe Yarışmaları</v>
      </c>
      <c r="L313" s="151" t="str">
        <f>'400m.'!N$4</f>
        <v>03 Haziran 2014 19.50</v>
      </c>
      <c r="M313" s="151" t="s">
        <v>573</v>
      </c>
    </row>
    <row r="314" spans="1:13" s="235" customFormat="1" ht="26.25" customHeight="1" x14ac:dyDescent="0.2">
      <c r="A314" s="145">
        <v>564</v>
      </c>
      <c r="B314" s="236" t="s">
        <v>491</v>
      </c>
      <c r="C314" s="238">
        <f>'400m.'!C32</f>
        <v>0</v>
      </c>
      <c r="D314" s="240">
        <f>'400m.'!D32</f>
        <v>0</v>
      </c>
      <c r="E314" s="240">
        <f>'400m.'!E32</f>
        <v>0</v>
      </c>
      <c r="F314" s="241">
        <f>'400m.'!F32</f>
        <v>0</v>
      </c>
      <c r="G314" s="239">
        <f>'400m.'!A32</f>
        <v>25</v>
      </c>
      <c r="H314" s="153" t="s">
        <v>487</v>
      </c>
      <c r="I314" s="233"/>
      <c r="J314" s="147" t="str">
        <f>'YARIŞMA BİLGİLERİ'!$F$21</f>
        <v>Erkekler</v>
      </c>
      <c r="K314" s="234" t="str">
        <f t="shared" si="12"/>
        <v>İzmir-Kulüpler Arası Atletizm Süper lig 1. Kademe Yarışmaları</v>
      </c>
      <c r="L314" s="151" t="str">
        <f>'400m.'!N$4</f>
        <v>03 Haziran 2014 19.50</v>
      </c>
      <c r="M314" s="151" t="s">
        <v>573</v>
      </c>
    </row>
    <row r="315" spans="1:13" s="235" customFormat="1" ht="26.25" customHeight="1" x14ac:dyDescent="0.2">
      <c r="A315" s="145">
        <v>565</v>
      </c>
      <c r="B315" s="236" t="s">
        <v>491</v>
      </c>
      <c r="C315" s="238">
        <f>'400m.'!C33</f>
        <v>0</v>
      </c>
      <c r="D315" s="240">
        <f>'400m.'!D33</f>
        <v>0</v>
      </c>
      <c r="E315" s="240">
        <f>'400m.'!E33</f>
        <v>0</v>
      </c>
      <c r="F315" s="241">
        <f>'400m.'!F33</f>
        <v>0</v>
      </c>
      <c r="G315" s="239">
        <f>'400m.'!A33</f>
        <v>26</v>
      </c>
      <c r="H315" s="153" t="s">
        <v>487</v>
      </c>
      <c r="I315" s="233"/>
      <c r="J315" s="147" t="str">
        <f>'YARIŞMA BİLGİLERİ'!$F$21</f>
        <v>Erkekler</v>
      </c>
      <c r="K315" s="234" t="str">
        <f t="shared" si="12"/>
        <v>İzmir-Kulüpler Arası Atletizm Süper lig 1. Kademe Yarışmaları</v>
      </c>
      <c r="L315" s="151" t="str">
        <f>'400m.'!N$4</f>
        <v>03 Haziran 2014 19.50</v>
      </c>
      <c r="M315" s="151" t="s">
        <v>573</v>
      </c>
    </row>
    <row r="316" spans="1:13" s="235" customFormat="1" ht="26.25" customHeight="1" x14ac:dyDescent="0.2">
      <c r="A316" s="145">
        <v>566</v>
      </c>
      <c r="B316" s="236" t="s">
        <v>491</v>
      </c>
      <c r="C316" s="238">
        <f>'400m.'!C34</f>
        <v>0</v>
      </c>
      <c r="D316" s="240">
        <f>'400m.'!D34</f>
        <v>0</v>
      </c>
      <c r="E316" s="240">
        <f>'400m.'!E34</f>
        <v>0</v>
      </c>
      <c r="F316" s="241">
        <f>'400m.'!F34</f>
        <v>0</v>
      </c>
      <c r="G316" s="239">
        <f>'400m.'!A34</f>
        <v>27</v>
      </c>
      <c r="H316" s="153" t="s">
        <v>487</v>
      </c>
      <c r="I316" s="233"/>
      <c r="J316" s="147" t="str">
        <f>'YARIŞMA BİLGİLERİ'!$F$21</f>
        <v>Erkekler</v>
      </c>
      <c r="K316" s="234" t="str">
        <f t="shared" si="12"/>
        <v>İzmir-Kulüpler Arası Atletizm Süper lig 1. Kademe Yarışmaları</v>
      </c>
      <c r="L316" s="151" t="str">
        <f>'400m.'!N$4</f>
        <v>03 Haziran 2014 19.50</v>
      </c>
      <c r="M316" s="151" t="s">
        <v>573</v>
      </c>
    </row>
    <row r="317" spans="1:13" s="235" customFormat="1" ht="26.25" customHeight="1" x14ac:dyDescent="0.2">
      <c r="A317" s="145">
        <v>567</v>
      </c>
      <c r="B317" s="236" t="s">
        <v>491</v>
      </c>
      <c r="C317" s="238">
        <f>'400m.'!C35</f>
        <v>0</v>
      </c>
      <c r="D317" s="240">
        <f>'400m.'!D35</f>
        <v>0</v>
      </c>
      <c r="E317" s="240">
        <f>'400m.'!E35</f>
        <v>0</v>
      </c>
      <c r="F317" s="241">
        <f>'400m.'!F35</f>
        <v>0</v>
      </c>
      <c r="G317" s="239">
        <f>'400m.'!A35</f>
        <v>28</v>
      </c>
      <c r="H317" s="153" t="s">
        <v>487</v>
      </c>
      <c r="I317" s="233"/>
      <c r="J317" s="147" t="str">
        <f>'YARIŞMA BİLGİLERİ'!$F$21</f>
        <v>Erkekler</v>
      </c>
      <c r="K317" s="234" t="str">
        <f t="shared" si="12"/>
        <v>İzmir-Kulüpler Arası Atletizm Süper lig 1. Kademe Yarışmaları</v>
      </c>
      <c r="L317" s="151" t="str">
        <f>'400m.'!N$4</f>
        <v>03 Haziran 2014 19.50</v>
      </c>
      <c r="M317" s="151" t="s">
        <v>573</v>
      </c>
    </row>
    <row r="318" spans="1:13" s="235" customFormat="1" ht="26.25" customHeight="1" x14ac:dyDescent="0.2">
      <c r="A318" s="145">
        <v>568</v>
      </c>
      <c r="B318" s="236" t="s">
        <v>491</v>
      </c>
      <c r="C318" s="238">
        <f>'400m.'!C36</f>
        <v>0</v>
      </c>
      <c r="D318" s="240">
        <f>'400m.'!D36</f>
        <v>0</v>
      </c>
      <c r="E318" s="240">
        <f>'400m.'!E36</f>
        <v>0</v>
      </c>
      <c r="F318" s="241">
        <f>'400m.'!F36</f>
        <v>0</v>
      </c>
      <c r="G318" s="239">
        <f>'400m.'!A36</f>
        <v>29</v>
      </c>
      <c r="H318" s="153" t="s">
        <v>487</v>
      </c>
      <c r="I318" s="233"/>
      <c r="J318" s="147" t="str">
        <f>'YARIŞMA BİLGİLERİ'!$F$21</f>
        <v>Erkekler</v>
      </c>
      <c r="K318" s="234" t="str">
        <f t="shared" si="12"/>
        <v>İzmir-Kulüpler Arası Atletizm Süper lig 1. Kademe Yarışmaları</v>
      </c>
      <c r="L318" s="151" t="str">
        <f>'400m.'!N$4</f>
        <v>03 Haziran 2014 19.50</v>
      </c>
      <c r="M318" s="151" t="s">
        <v>573</v>
      </c>
    </row>
    <row r="319" spans="1:13" s="235" customFormat="1" ht="26.25" customHeight="1" x14ac:dyDescent="0.2">
      <c r="A319" s="145">
        <v>569</v>
      </c>
      <c r="B319" s="236" t="s">
        <v>491</v>
      </c>
      <c r="C319" s="238">
        <f>'400m.'!C37</f>
        <v>0</v>
      </c>
      <c r="D319" s="240">
        <f>'400m.'!D37</f>
        <v>0</v>
      </c>
      <c r="E319" s="240">
        <f>'400m.'!E37</f>
        <v>0</v>
      </c>
      <c r="F319" s="241">
        <f>'400m.'!F37</f>
        <v>0</v>
      </c>
      <c r="G319" s="239">
        <f>'400m.'!A37</f>
        <v>30</v>
      </c>
      <c r="H319" s="153" t="s">
        <v>487</v>
      </c>
      <c r="I319" s="233"/>
      <c r="J319" s="147" t="str">
        <f>'YARIŞMA BİLGİLERİ'!$F$21</f>
        <v>Erkekler</v>
      </c>
      <c r="K319" s="234" t="str">
        <f t="shared" si="12"/>
        <v>İzmir-Kulüpler Arası Atletizm Süper lig 1. Kademe Yarışmaları</v>
      </c>
      <c r="L319" s="151" t="str">
        <f>'400m.'!N$4</f>
        <v>03 Haziran 2014 19.50</v>
      </c>
      <c r="M319" s="151" t="s">
        <v>573</v>
      </c>
    </row>
    <row r="320" spans="1:13" s="235" customFormat="1" ht="26.25" customHeight="1" x14ac:dyDescent="0.2">
      <c r="A320" s="145">
        <v>570</v>
      </c>
      <c r="B320" s="236" t="s">
        <v>491</v>
      </c>
      <c r="C320" s="238">
        <f>'400m.'!C38</f>
        <v>0</v>
      </c>
      <c r="D320" s="240">
        <f>'400m.'!D38</f>
        <v>0</v>
      </c>
      <c r="E320" s="240">
        <f>'400m.'!E38</f>
        <v>0</v>
      </c>
      <c r="F320" s="241">
        <f>'400m.'!F38</f>
        <v>0</v>
      </c>
      <c r="G320" s="239">
        <f>'400m.'!A38</f>
        <v>31</v>
      </c>
      <c r="H320" s="153" t="s">
        <v>487</v>
      </c>
      <c r="I320" s="233"/>
      <c r="J320" s="147" t="str">
        <f>'YARIŞMA BİLGİLERİ'!$F$21</f>
        <v>Erkekler</v>
      </c>
      <c r="K320" s="234" t="str">
        <f t="shared" si="12"/>
        <v>İzmir-Kulüpler Arası Atletizm Süper lig 1. Kademe Yarışmaları</v>
      </c>
      <c r="L320" s="151" t="str">
        <f>'400m.'!N$4</f>
        <v>03 Haziran 2014 19.50</v>
      </c>
      <c r="M320" s="151" t="s">
        <v>573</v>
      </c>
    </row>
    <row r="321" spans="1:13" s="235" customFormat="1" ht="26.25" customHeight="1" x14ac:dyDescent="0.2">
      <c r="A321" s="145">
        <v>571</v>
      </c>
      <c r="B321" s="236" t="s">
        <v>491</v>
      </c>
      <c r="C321" s="238">
        <f>'400m.'!C39</f>
        <v>0</v>
      </c>
      <c r="D321" s="240">
        <f>'400m.'!D39</f>
        <v>0</v>
      </c>
      <c r="E321" s="240">
        <f>'400m.'!E39</f>
        <v>0</v>
      </c>
      <c r="F321" s="241">
        <f>'400m.'!F39</f>
        <v>0</v>
      </c>
      <c r="G321" s="239">
        <f>'400m.'!A39</f>
        <v>32</v>
      </c>
      <c r="H321" s="153" t="s">
        <v>487</v>
      </c>
      <c r="I321" s="233"/>
      <c r="J321" s="147" t="str">
        <f>'YARIŞMA BİLGİLERİ'!$F$21</f>
        <v>Erkekler</v>
      </c>
      <c r="K321" s="234" t="str">
        <f t="shared" si="12"/>
        <v>İzmir-Kulüpler Arası Atletizm Süper lig 1. Kademe Yarışmaları</v>
      </c>
      <c r="L321" s="151" t="str">
        <f>'400m.'!N$4</f>
        <v>03 Haziran 2014 19.50</v>
      </c>
      <c r="M321" s="151" t="s">
        <v>573</v>
      </c>
    </row>
    <row r="322" spans="1:13" s="235" customFormat="1" ht="26.25" customHeight="1" x14ac:dyDescent="0.2">
      <c r="A322" s="145">
        <v>572</v>
      </c>
      <c r="B322" s="236" t="s">
        <v>491</v>
      </c>
      <c r="C322" s="238">
        <f>'400m.'!C40</f>
        <v>0</v>
      </c>
      <c r="D322" s="240">
        <f>'400m.'!D40</f>
        <v>0</v>
      </c>
      <c r="E322" s="240">
        <f>'400m.'!E40</f>
        <v>0</v>
      </c>
      <c r="F322" s="241">
        <f>'400m.'!F40</f>
        <v>0</v>
      </c>
      <c r="G322" s="239">
        <f>'400m.'!A40</f>
        <v>33</v>
      </c>
      <c r="H322" s="153" t="s">
        <v>487</v>
      </c>
      <c r="I322" s="233"/>
      <c r="J322" s="147" t="str">
        <f>'YARIŞMA BİLGİLERİ'!$F$21</f>
        <v>Erkekler</v>
      </c>
      <c r="K322" s="234" t="str">
        <f t="shared" si="12"/>
        <v>İzmir-Kulüpler Arası Atletizm Süper lig 1. Kademe Yarışmaları</v>
      </c>
      <c r="L322" s="151" t="str">
        <f>'400m.'!N$4</f>
        <v>03 Haziran 2014 19.50</v>
      </c>
      <c r="M322" s="151" t="s">
        <v>573</v>
      </c>
    </row>
    <row r="323" spans="1:13" s="235" customFormat="1" ht="26.25" customHeight="1" x14ac:dyDescent="0.2">
      <c r="A323" s="145">
        <v>573</v>
      </c>
      <c r="B323" s="236" t="s">
        <v>491</v>
      </c>
      <c r="C323" s="238">
        <f>'400m.'!C41</f>
        <v>0</v>
      </c>
      <c r="D323" s="240">
        <f>'400m.'!D41</f>
        <v>0</v>
      </c>
      <c r="E323" s="240">
        <f>'400m.'!E41</f>
        <v>0</v>
      </c>
      <c r="F323" s="241">
        <f>'400m.'!F41</f>
        <v>0</v>
      </c>
      <c r="G323" s="239">
        <f>'400m.'!A41</f>
        <v>34</v>
      </c>
      <c r="H323" s="153" t="s">
        <v>487</v>
      </c>
      <c r="I323" s="233"/>
      <c r="J323" s="147" t="str">
        <f>'YARIŞMA BİLGİLERİ'!$F$21</f>
        <v>Erkekler</v>
      </c>
      <c r="K323" s="234" t="str">
        <f t="shared" si="12"/>
        <v>İzmir-Kulüpler Arası Atletizm Süper lig 1. Kademe Yarışmaları</v>
      </c>
      <c r="L323" s="151" t="str">
        <f>'400m.'!N$4</f>
        <v>03 Haziran 2014 19.50</v>
      </c>
      <c r="M323" s="151" t="s">
        <v>573</v>
      </c>
    </row>
    <row r="324" spans="1:13" s="235" customFormat="1" ht="26.25" customHeight="1" x14ac:dyDescent="0.2">
      <c r="A324" s="145">
        <v>574</v>
      </c>
      <c r="B324" s="236" t="s">
        <v>491</v>
      </c>
      <c r="C324" s="238">
        <f>'400m.'!C42</f>
        <v>0</v>
      </c>
      <c r="D324" s="240">
        <f>'400m.'!D42</f>
        <v>0</v>
      </c>
      <c r="E324" s="240">
        <f>'400m.'!E42</f>
        <v>0</v>
      </c>
      <c r="F324" s="241">
        <f>'400m.'!F42</f>
        <v>0</v>
      </c>
      <c r="G324" s="239">
        <f>'400m.'!A42</f>
        <v>35</v>
      </c>
      <c r="H324" s="153" t="s">
        <v>487</v>
      </c>
      <c r="I324" s="233"/>
      <c r="J324" s="147" t="str">
        <f>'YARIŞMA BİLGİLERİ'!$F$21</f>
        <v>Erkekler</v>
      </c>
      <c r="K324" s="234" t="str">
        <f t="shared" si="12"/>
        <v>İzmir-Kulüpler Arası Atletizm Süper lig 1. Kademe Yarışmaları</v>
      </c>
      <c r="L324" s="151" t="str">
        <f>'400m.'!N$4</f>
        <v>03 Haziran 2014 19.50</v>
      </c>
      <c r="M324" s="151" t="s">
        <v>573</v>
      </c>
    </row>
    <row r="325" spans="1:13" s="235" customFormat="1" ht="26.25" customHeight="1" x14ac:dyDescent="0.2">
      <c r="A325" s="145">
        <v>575</v>
      </c>
      <c r="B325" s="236" t="s">
        <v>491</v>
      </c>
      <c r="C325" s="238">
        <f>'400m.'!C43</f>
        <v>0</v>
      </c>
      <c r="D325" s="240">
        <f>'400m.'!D43</f>
        <v>0</v>
      </c>
      <c r="E325" s="240">
        <f>'400m.'!E43</f>
        <v>0</v>
      </c>
      <c r="F325" s="241">
        <f>'400m.'!F43</f>
        <v>0</v>
      </c>
      <c r="G325" s="239">
        <f>'400m.'!A43</f>
        <v>36</v>
      </c>
      <c r="H325" s="153" t="s">
        <v>487</v>
      </c>
      <c r="I325" s="233"/>
      <c r="J325" s="147" t="str">
        <f>'YARIŞMA BİLGİLERİ'!$F$21</f>
        <v>Erkekler</v>
      </c>
      <c r="K325" s="234" t="str">
        <f t="shared" si="12"/>
        <v>İzmir-Kulüpler Arası Atletizm Süper lig 1. Kademe Yarışmaları</v>
      </c>
      <c r="L325" s="151" t="str">
        <f>'400m.'!N$4</f>
        <v>03 Haziran 2014 19.50</v>
      </c>
      <c r="M325" s="151" t="s">
        <v>573</v>
      </c>
    </row>
    <row r="326" spans="1:13" s="235" customFormat="1" ht="26.25" customHeight="1" x14ac:dyDescent="0.2">
      <c r="A326" s="145">
        <v>576</v>
      </c>
      <c r="B326" s="236" t="s">
        <v>491</v>
      </c>
      <c r="C326" s="238">
        <f>'400m.'!C44</f>
        <v>0</v>
      </c>
      <c r="D326" s="240">
        <f>'400m.'!D44</f>
        <v>0</v>
      </c>
      <c r="E326" s="240">
        <f>'400m.'!E44</f>
        <v>0</v>
      </c>
      <c r="F326" s="241">
        <f>'400m.'!F44</f>
        <v>0</v>
      </c>
      <c r="G326" s="239">
        <f>'400m.'!A44</f>
        <v>37</v>
      </c>
      <c r="H326" s="153" t="s">
        <v>487</v>
      </c>
      <c r="I326" s="233"/>
      <c r="J326" s="147" t="str">
        <f>'YARIŞMA BİLGİLERİ'!$F$21</f>
        <v>Erkekler</v>
      </c>
      <c r="K326" s="234" t="str">
        <f t="shared" si="12"/>
        <v>İzmir-Kulüpler Arası Atletizm Süper lig 1. Kademe Yarışmaları</v>
      </c>
      <c r="L326" s="151" t="str">
        <f>'400m.'!N$4</f>
        <v>03 Haziran 2014 19.50</v>
      </c>
      <c r="M326" s="151" t="s">
        <v>573</v>
      </c>
    </row>
    <row r="327" spans="1:13" s="235" customFormat="1" ht="26.25" customHeight="1" x14ac:dyDescent="0.2">
      <c r="A327" s="145">
        <v>577</v>
      </c>
      <c r="B327" s="236" t="s">
        <v>491</v>
      </c>
      <c r="C327" s="238">
        <f>'400m.'!C45</f>
        <v>0</v>
      </c>
      <c r="D327" s="240">
        <f>'400m.'!D45</f>
        <v>0</v>
      </c>
      <c r="E327" s="240">
        <f>'400m.'!E45</f>
        <v>0</v>
      </c>
      <c r="F327" s="241">
        <f>'400m.'!F45</f>
        <v>0</v>
      </c>
      <c r="G327" s="239">
        <f>'400m.'!A45</f>
        <v>38</v>
      </c>
      <c r="H327" s="153" t="s">
        <v>487</v>
      </c>
      <c r="I327" s="233"/>
      <c r="J327" s="147" t="str">
        <f>'YARIŞMA BİLGİLERİ'!$F$21</f>
        <v>Erkekler</v>
      </c>
      <c r="K327" s="234" t="str">
        <f t="shared" si="12"/>
        <v>İzmir-Kulüpler Arası Atletizm Süper lig 1. Kademe Yarışmaları</v>
      </c>
      <c r="L327" s="151" t="str">
        <f>'400m.'!N$4</f>
        <v>03 Haziran 2014 19.50</v>
      </c>
      <c r="M327" s="151" t="s">
        <v>573</v>
      </c>
    </row>
    <row r="328" spans="1:13" s="235" customFormat="1" ht="26.25" customHeight="1" x14ac:dyDescent="0.2">
      <c r="A328" s="145">
        <v>590</v>
      </c>
      <c r="B328" s="236" t="s">
        <v>356</v>
      </c>
      <c r="C328" s="238">
        <f>Disk!D8</f>
        <v>27948</v>
      </c>
      <c r="D328" s="240" t="str">
        <f>Disk!E8</f>
        <v>ERCÜMENT OLGUNDENİZ</v>
      </c>
      <c r="E328" s="240" t="str">
        <f>Disk!F8</f>
        <v>İSTANBUL-ENKA SPOR KULÜBÜ</v>
      </c>
      <c r="F328" s="241">
        <f>Disk!N8</f>
        <v>5974</v>
      </c>
      <c r="G328" s="239">
        <f>Disk!A8</f>
        <v>1</v>
      </c>
      <c r="H328" s="153" t="s">
        <v>356</v>
      </c>
      <c r="I328" s="153">
        <f>Disk!G$4</f>
        <v>0</v>
      </c>
      <c r="J328" s="147" t="str">
        <f>'YARIŞMA BİLGİLERİ'!$F$21</f>
        <v>Erkekler</v>
      </c>
      <c r="K328" s="234" t="str">
        <f t="shared" ref="K328:K375" si="13">CONCATENATE(K$1,"-",A$1)</f>
        <v>İzmir-Kulüpler Arası Atletizm Süper lig 1. Kademe Yarışmaları</v>
      </c>
      <c r="L328" s="151" t="str">
        <f>Disk!M$4</f>
        <v>04 Haziran 2014 16.50</v>
      </c>
      <c r="M328" s="151" t="s">
        <v>573</v>
      </c>
    </row>
    <row r="329" spans="1:13" s="235" customFormat="1" ht="26.25" customHeight="1" x14ac:dyDescent="0.2">
      <c r="A329" s="145">
        <v>591</v>
      </c>
      <c r="B329" s="236" t="s">
        <v>356</v>
      </c>
      <c r="C329" s="238">
        <f>Disk!D9</f>
        <v>32350</v>
      </c>
      <c r="D329" s="240" t="str">
        <f>Disk!E9</f>
        <v>İRFAN YILDIRIM</v>
      </c>
      <c r="E329" s="240" t="str">
        <f>Disk!F9</f>
        <v>İSTANBUL-FENERBAHÇE</v>
      </c>
      <c r="F329" s="241">
        <f>Disk!N9</f>
        <v>5811</v>
      </c>
      <c r="G329" s="239">
        <f>Disk!A9</f>
        <v>2</v>
      </c>
      <c r="H329" s="153" t="s">
        <v>356</v>
      </c>
      <c r="I329" s="153">
        <f>Disk!G$4</f>
        <v>0</v>
      </c>
      <c r="J329" s="147" t="str">
        <f>'YARIŞMA BİLGİLERİ'!$F$21</f>
        <v>Erkekler</v>
      </c>
      <c r="K329" s="234" t="str">
        <f t="shared" si="13"/>
        <v>İzmir-Kulüpler Arası Atletizm Süper lig 1. Kademe Yarışmaları</v>
      </c>
      <c r="L329" s="151" t="str">
        <f>Disk!M$4</f>
        <v>04 Haziran 2014 16.50</v>
      </c>
      <c r="M329" s="151" t="s">
        <v>573</v>
      </c>
    </row>
    <row r="330" spans="1:13" s="235" customFormat="1" ht="26.25" customHeight="1" x14ac:dyDescent="0.2">
      <c r="A330" s="145">
        <v>592</v>
      </c>
      <c r="B330" s="236" t="s">
        <v>356</v>
      </c>
      <c r="C330" s="238">
        <f>Disk!D10</f>
        <v>32089</v>
      </c>
      <c r="D330" s="240" t="str">
        <f>Disk!E10</f>
        <v>TALAT ERDOĞAN</v>
      </c>
      <c r="E330" s="240" t="str">
        <f>Disk!F10</f>
        <v>İSTANBUL-GALATASARAY</v>
      </c>
      <c r="F330" s="241">
        <f>Disk!N10</f>
        <v>5220</v>
      </c>
      <c r="G330" s="239">
        <f>Disk!A10</f>
        <v>3</v>
      </c>
      <c r="H330" s="153" t="s">
        <v>356</v>
      </c>
      <c r="I330" s="153">
        <f>Disk!G$4</f>
        <v>0</v>
      </c>
      <c r="J330" s="147" t="str">
        <f>'YARIŞMA BİLGİLERİ'!$F$21</f>
        <v>Erkekler</v>
      </c>
      <c r="K330" s="234" t="str">
        <f t="shared" si="13"/>
        <v>İzmir-Kulüpler Arası Atletizm Süper lig 1. Kademe Yarışmaları</v>
      </c>
      <c r="L330" s="151" t="str">
        <f>Disk!M$4</f>
        <v>04 Haziran 2014 16.50</v>
      </c>
      <c r="M330" s="151" t="s">
        <v>573</v>
      </c>
    </row>
    <row r="331" spans="1:13" s="235" customFormat="1" ht="26.25" customHeight="1" x14ac:dyDescent="0.2">
      <c r="A331" s="145">
        <v>593</v>
      </c>
      <c r="B331" s="236" t="s">
        <v>356</v>
      </c>
      <c r="C331" s="238">
        <f>Disk!D11</f>
        <v>34700</v>
      </c>
      <c r="D331" s="240" t="str">
        <f>Disk!E11</f>
        <v>YUSUF YALÇINKAYA</v>
      </c>
      <c r="E331" s="240" t="str">
        <f>Disk!F11</f>
        <v>MERSİN-MESKİSPOR</v>
      </c>
      <c r="F331" s="241">
        <f>Disk!N11</f>
        <v>4696</v>
      </c>
      <c r="G331" s="239">
        <f>Disk!A11</f>
        <v>4</v>
      </c>
      <c r="H331" s="153" t="s">
        <v>356</v>
      </c>
      <c r="I331" s="153">
        <f>Disk!G$4</f>
        <v>0</v>
      </c>
      <c r="J331" s="147" t="str">
        <f>'YARIŞMA BİLGİLERİ'!$F$21</f>
        <v>Erkekler</v>
      </c>
      <c r="K331" s="234" t="str">
        <f t="shared" si="13"/>
        <v>İzmir-Kulüpler Arası Atletizm Süper lig 1. Kademe Yarışmaları</v>
      </c>
      <c r="L331" s="151" t="str">
        <f>Disk!M$4</f>
        <v>04 Haziran 2014 16.50</v>
      </c>
      <c r="M331" s="151" t="s">
        <v>573</v>
      </c>
    </row>
    <row r="332" spans="1:13" s="235" customFormat="1" ht="26.25" customHeight="1" x14ac:dyDescent="0.2">
      <c r="A332" s="145">
        <v>594</v>
      </c>
      <c r="B332" s="236" t="s">
        <v>356</v>
      </c>
      <c r="C332" s="238">
        <f>Disk!D12</f>
        <v>33604</v>
      </c>
      <c r="D332" s="240" t="str">
        <f>Disk!E12</f>
        <v>MURAT KÜLEKÇİ</v>
      </c>
      <c r="E332" s="240" t="str">
        <f>Disk!F12</f>
        <v>İZMİR-İZMİR BÜYÜKŞEHİR BELEDİYE SPOR KLUBÜ</v>
      </c>
      <c r="F332" s="241">
        <f>Disk!N12</f>
        <v>4346</v>
      </c>
      <c r="G332" s="239">
        <f>Disk!A12</f>
        <v>5</v>
      </c>
      <c r="H332" s="153" t="s">
        <v>356</v>
      </c>
      <c r="I332" s="153">
        <f>Disk!G$4</f>
        <v>0</v>
      </c>
      <c r="J332" s="147" t="str">
        <f>'YARIŞMA BİLGİLERİ'!$F$21</f>
        <v>Erkekler</v>
      </c>
      <c r="K332" s="234" t="str">
        <f t="shared" si="13"/>
        <v>İzmir-Kulüpler Arası Atletizm Süper lig 1. Kademe Yarışmaları</v>
      </c>
      <c r="L332" s="151" t="str">
        <f>Disk!M$4</f>
        <v>04 Haziran 2014 16.50</v>
      </c>
      <c r="M332" s="151" t="s">
        <v>573</v>
      </c>
    </row>
    <row r="333" spans="1:13" s="235" customFormat="1" ht="26.25" customHeight="1" x14ac:dyDescent="0.2">
      <c r="A333" s="145">
        <v>595</v>
      </c>
      <c r="B333" s="236" t="s">
        <v>356</v>
      </c>
      <c r="C333" s="238">
        <f>Disk!D13</f>
        <v>34700</v>
      </c>
      <c r="D333" s="240" t="str">
        <f>Disk!E13</f>
        <v>MAHSUN ÇELİK</v>
      </c>
      <c r="E333" s="240" t="str">
        <f>Disk!F13</f>
        <v>KOCAELİ-DARICA BELEDİYE EĞİTİM SPOR KULÜBÜ</v>
      </c>
      <c r="F333" s="241">
        <f>Disk!N13</f>
        <v>4209</v>
      </c>
      <c r="G333" s="239">
        <f>Disk!A13</f>
        <v>6</v>
      </c>
      <c r="H333" s="153" t="s">
        <v>356</v>
      </c>
      <c r="I333" s="153">
        <f>Disk!G$4</f>
        <v>0</v>
      </c>
      <c r="J333" s="147" t="str">
        <f>'YARIŞMA BİLGİLERİ'!$F$21</f>
        <v>Erkekler</v>
      </c>
      <c r="K333" s="234" t="str">
        <f t="shared" si="13"/>
        <v>İzmir-Kulüpler Arası Atletizm Süper lig 1. Kademe Yarışmaları</v>
      </c>
      <c r="L333" s="151" t="str">
        <f>Disk!M$4</f>
        <v>04 Haziran 2014 16.50</v>
      </c>
      <c r="M333" s="151" t="s">
        <v>573</v>
      </c>
    </row>
    <row r="334" spans="1:13" s="235" customFormat="1" ht="26.25" customHeight="1" x14ac:dyDescent="0.2">
      <c r="A334" s="145">
        <v>596</v>
      </c>
      <c r="B334" s="236" t="s">
        <v>356</v>
      </c>
      <c r="C334" s="238">
        <f>Disk!D14</f>
        <v>35204</v>
      </c>
      <c r="D334" s="240" t="str">
        <f>Disk!E14</f>
        <v>CELAL TEKCAN</v>
      </c>
      <c r="E334" s="240" t="str">
        <f>Disk!F14</f>
        <v>ANKARA-EGO SPOR</v>
      </c>
      <c r="F334" s="241">
        <f>Disk!N14</f>
        <v>3968</v>
      </c>
      <c r="G334" s="239">
        <f>Disk!A14</f>
        <v>7</v>
      </c>
      <c r="H334" s="153" t="s">
        <v>356</v>
      </c>
      <c r="I334" s="153">
        <f>Disk!G$4</f>
        <v>0</v>
      </c>
      <c r="J334" s="147" t="str">
        <f>'YARIŞMA BİLGİLERİ'!$F$21</f>
        <v>Erkekler</v>
      </c>
      <c r="K334" s="234" t="str">
        <f t="shared" si="13"/>
        <v>İzmir-Kulüpler Arası Atletizm Süper lig 1. Kademe Yarışmaları</v>
      </c>
      <c r="L334" s="151" t="str">
        <f>Disk!M$4</f>
        <v>04 Haziran 2014 16.50</v>
      </c>
      <c r="M334" s="151" t="s">
        <v>573</v>
      </c>
    </row>
    <row r="335" spans="1:13" s="235" customFormat="1" ht="26.25" customHeight="1" x14ac:dyDescent="0.2">
      <c r="A335" s="145">
        <v>597</v>
      </c>
      <c r="B335" s="236" t="s">
        <v>356</v>
      </c>
      <c r="C335" s="238">
        <f>Disk!D15</f>
        <v>34371</v>
      </c>
      <c r="D335" s="240" t="str">
        <f>Disk!E15</f>
        <v>SERHAN ÇALHAN</v>
      </c>
      <c r="E335" s="240" t="str">
        <f>Disk!F15</f>
        <v>KOCAELİ BÜYÜKŞEHİR BELEDİYE KAĞITSPOR KULÜBÜ</v>
      </c>
      <c r="F335" s="241">
        <f>Disk!N15</f>
        <v>3644</v>
      </c>
      <c r="G335" s="239">
        <f>Disk!A15</f>
        <v>8</v>
      </c>
      <c r="H335" s="153" t="s">
        <v>356</v>
      </c>
      <c r="I335" s="153">
        <f>Disk!G$4</f>
        <v>0</v>
      </c>
      <c r="J335" s="147" t="str">
        <f>'YARIŞMA BİLGİLERİ'!$F$21</f>
        <v>Erkekler</v>
      </c>
      <c r="K335" s="234" t="str">
        <f t="shared" si="13"/>
        <v>İzmir-Kulüpler Arası Atletizm Süper lig 1. Kademe Yarışmaları</v>
      </c>
      <c r="L335" s="151" t="str">
        <f>Disk!M$4</f>
        <v>04 Haziran 2014 16.50</v>
      </c>
      <c r="M335" s="151" t="s">
        <v>573</v>
      </c>
    </row>
    <row r="336" spans="1:13" s="235" customFormat="1" ht="26.25" customHeight="1" x14ac:dyDescent="0.2">
      <c r="A336" s="145">
        <v>598</v>
      </c>
      <c r="B336" s="236" t="s">
        <v>356</v>
      </c>
      <c r="C336" s="238" t="str">
        <f>Disk!D16</f>
        <v/>
      </c>
      <c r="D336" s="240" t="str">
        <f>Disk!E16</f>
        <v/>
      </c>
      <c r="E336" s="240" t="str">
        <f>Disk!F16</f>
        <v/>
      </c>
      <c r="F336" s="241" t="str">
        <f>Disk!N16</f>
        <v/>
      </c>
      <c r="G336" s="239">
        <f>Disk!A16</f>
        <v>0</v>
      </c>
      <c r="H336" s="153" t="s">
        <v>356</v>
      </c>
      <c r="I336" s="153">
        <f>Disk!G$4</f>
        <v>0</v>
      </c>
      <c r="J336" s="147" t="str">
        <f>'YARIŞMA BİLGİLERİ'!$F$21</f>
        <v>Erkekler</v>
      </c>
      <c r="K336" s="234" t="str">
        <f t="shared" si="13"/>
        <v>İzmir-Kulüpler Arası Atletizm Süper lig 1. Kademe Yarışmaları</v>
      </c>
      <c r="L336" s="151" t="str">
        <f>Disk!M$4</f>
        <v>04 Haziran 2014 16.50</v>
      </c>
      <c r="M336" s="151" t="s">
        <v>573</v>
      </c>
    </row>
    <row r="337" spans="1:13" s="235" customFormat="1" ht="26.25" customHeight="1" x14ac:dyDescent="0.2">
      <c r="A337" s="145">
        <v>599</v>
      </c>
      <c r="B337" s="236" t="s">
        <v>356</v>
      </c>
      <c r="C337" s="238" t="str">
        <f>Disk!D17</f>
        <v/>
      </c>
      <c r="D337" s="240" t="str">
        <f>Disk!E17</f>
        <v/>
      </c>
      <c r="E337" s="240" t="str">
        <f>Disk!F17</f>
        <v/>
      </c>
      <c r="F337" s="241" t="str">
        <f>Disk!N17</f>
        <v/>
      </c>
      <c r="G337" s="239">
        <f>Disk!A17</f>
        <v>0</v>
      </c>
      <c r="H337" s="153" t="s">
        <v>356</v>
      </c>
      <c r="I337" s="153">
        <f>Disk!G$4</f>
        <v>0</v>
      </c>
      <c r="J337" s="147" t="str">
        <f>'YARIŞMA BİLGİLERİ'!$F$21</f>
        <v>Erkekler</v>
      </c>
      <c r="K337" s="234" t="str">
        <f t="shared" si="13"/>
        <v>İzmir-Kulüpler Arası Atletizm Süper lig 1. Kademe Yarışmaları</v>
      </c>
      <c r="L337" s="151" t="str">
        <f>Disk!M$4</f>
        <v>04 Haziran 2014 16.50</v>
      </c>
      <c r="M337" s="151" t="s">
        <v>573</v>
      </c>
    </row>
    <row r="338" spans="1:13" s="235" customFormat="1" ht="26.25" customHeight="1" x14ac:dyDescent="0.2">
      <c r="A338" s="145">
        <v>600</v>
      </c>
      <c r="B338" s="236" t="s">
        <v>356</v>
      </c>
      <c r="C338" s="238" t="str">
        <f>Disk!D18</f>
        <v/>
      </c>
      <c r="D338" s="240" t="str">
        <f>Disk!E18</f>
        <v/>
      </c>
      <c r="E338" s="240" t="str">
        <f>Disk!F18</f>
        <v/>
      </c>
      <c r="F338" s="241" t="str">
        <f>Disk!N18</f>
        <v/>
      </c>
      <c r="G338" s="239">
        <f>Disk!A18</f>
        <v>0</v>
      </c>
      <c r="H338" s="153" t="s">
        <v>356</v>
      </c>
      <c r="I338" s="153">
        <f>Disk!G$4</f>
        <v>0</v>
      </c>
      <c r="J338" s="147" t="str">
        <f>'YARIŞMA BİLGİLERİ'!$F$21</f>
        <v>Erkekler</v>
      </c>
      <c r="K338" s="234" t="str">
        <f t="shared" si="13"/>
        <v>İzmir-Kulüpler Arası Atletizm Süper lig 1. Kademe Yarışmaları</v>
      </c>
      <c r="L338" s="151" t="str">
        <f>Disk!M$4</f>
        <v>04 Haziran 2014 16.50</v>
      </c>
      <c r="M338" s="151" t="s">
        <v>573</v>
      </c>
    </row>
    <row r="339" spans="1:13" s="235" customFormat="1" ht="26.25" customHeight="1" x14ac:dyDescent="0.2">
      <c r="A339" s="145">
        <v>601</v>
      </c>
      <c r="B339" s="236" t="s">
        <v>356</v>
      </c>
      <c r="C339" s="238" t="str">
        <f>Disk!D19</f>
        <v/>
      </c>
      <c r="D339" s="240" t="str">
        <f>Disk!E19</f>
        <v/>
      </c>
      <c r="E339" s="240" t="str">
        <f>Disk!F19</f>
        <v/>
      </c>
      <c r="F339" s="241" t="str">
        <f>Disk!N19</f>
        <v/>
      </c>
      <c r="G339" s="239">
        <f>Disk!A19</f>
        <v>0</v>
      </c>
      <c r="H339" s="153" t="s">
        <v>356</v>
      </c>
      <c r="I339" s="153">
        <f>Disk!G$4</f>
        <v>0</v>
      </c>
      <c r="J339" s="147" t="str">
        <f>'YARIŞMA BİLGİLERİ'!$F$21</f>
        <v>Erkekler</v>
      </c>
      <c r="K339" s="234" t="str">
        <f t="shared" si="13"/>
        <v>İzmir-Kulüpler Arası Atletizm Süper lig 1. Kademe Yarışmaları</v>
      </c>
      <c r="L339" s="151" t="str">
        <f>Disk!M$4</f>
        <v>04 Haziran 2014 16.50</v>
      </c>
      <c r="M339" s="151" t="s">
        <v>573</v>
      </c>
    </row>
    <row r="340" spans="1:13" s="235" customFormat="1" ht="26.25" customHeight="1" x14ac:dyDescent="0.2">
      <c r="A340" s="145">
        <v>602</v>
      </c>
      <c r="B340" s="236" t="s">
        <v>356</v>
      </c>
      <c r="C340" s="238" t="str">
        <f>Disk!D20</f>
        <v/>
      </c>
      <c r="D340" s="240" t="str">
        <f>Disk!E20</f>
        <v/>
      </c>
      <c r="E340" s="240" t="str">
        <f>Disk!F20</f>
        <v/>
      </c>
      <c r="F340" s="241" t="str">
        <f>Disk!N20</f>
        <v/>
      </c>
      <c r="G340" s="239">
        <f>Disk!A20</f>
        <v>0</v>
      </c>
      <c r="H340" s="153" t="s">
        <v>356</v>
      </c>
      <c r="I340" s="153">
        <f>Disk!G$4</f>
        <v>0</v>
      </c>
      <c r="J340" s="147" t="str">
        <f>'YARIŞMA BİLGİLERİ'!$F$21</f>
        <v>Erkekler</v>
      </c>
      <c r="K340" s="234" t="str">
        <f t="shared" si="13"/>
        <v>İzmir-Kulüpler Arası Atletizm Süper lig 1. Kademe Yarışmaları</v>
      </c>
      <c r="L340" s="151" t="str">
        <f>Disk!M$4</f>
        <v>04 Haziran 2014 16.50</v>
      </c>
      <c r="M340" s="151" t="s">
        <v>573</v>
      </c>
    </row>
    <row r="341" spans="1:13" s="235" customFormat="1" ht="26.25" customHeight="1" x14ac:dyDescent="0.2">
      <c r="A341" s="145">
        <v>603</v>
      </c>
      <c r="B341" s="236" t="s">
        <v>356</v>
      </c>
      <c r="C341" s="238" t="str">
        <f>Disk!D21</f>
        <v/>
      </c>
      <c r="D341" s="240" t="str">
        <f>Disk!E21</f>
        <v/>
      </c>
      <c r="E341" s="240" t="str">
        <f>Disk!F21</f>
        <v/>
      </c>
      <c r="F341" s="241" t="str">
        <f>Disk!N21</f>
        <v/>
      </c>
      <c r="G341" s="239">
        <f>Disk!A21</f>
        <v>0</v>
      </c>
      <c r="H341" s="153" t="s">
        <v>356</v>
      </c>
      <c r="I341" s="153">
        <f>Disk!G$4</f>
        <v>0</v>
      </c>
      <c r="J341" s="147" t="str">
        <f>'YARIŞMA BİLGİLERİ'!$F$21</f>
        <v>Erkekler</v>
      </c>
      <c r="K341" s="234" t="str">
        <f t="shared" si="13"/>
        <v>İzmir-Kulüpler Arası Atletizm Süper lig 1. Kademe Yarışmaları</v>
      </c>
      <c r="L341" s="151" t="str">
        <f>Disk!M$4</f>
        <v>04 Haziran 2014 16.50</v>
      </c>
      <c r="M341" s="151" t="s">
        <v>573</v>
      </c>
    </row>
    <row r="342" spans="1:13" s="235" customFormat="1" ht="26.25" customHeight="1" x14ac:dyDescent="0.2">
      <c r="A342" s="145">
        <v>604</v>
      </c>
      <c r="B342" s="236" t="s">
        <v>356</v>
      </c>
      <c r="C342" s="238" t="str">
        <f>Disk!D22</f>
        <v/>
      </c>
      <c r="D342" s="240" t="str">
        <f>Disk!E22</f>
        <v/>
      </c>
      <c r="E342" s="240" t="str">
        <f>Disk!F22</f>
        <v/>
      </c>
      <c r="F342" s="241" t="str">
        <f>Disk!N22</f>
        <v/>
      </c>
      <c r="G342" s="239">
        <f>Disk!A22</f>
        <v>0</v>
      </c>
      <c r="H342" s="153" t="s">
        <v>356</v>
      </c>
      <c r="I342" s="153">
        <f>Disk!G$4</f>
        <v>0</v>
      </c>
      <c r="J342" s="147" t="str">
        <f>'YARIŞMA BİLGİLERİ'!$F$21</f>
        <v>Erkekler</v>
      </c>
      <c r="K342" s="234" t="str">
        <f t="shared" si="13"/>
        <v>İzmir-Kulüpler Arası Atletizm Süper lig 1. Kademe Yarışmaları</v>
      </c>
      <c r="L342" s="151" t="str">
        <f>Disk!M$4</f>
        <v>04 Haziran 2014 16.50</v>
      </c>
      <c r="M342" s="151" t="s">
        <v>573</v>
      </c>
    </row>
    <row r="343" spans="1:13" s="235" customFormat="1" ht="26.25" customHeight="1" x14ac:dyDescent="0.2">
      <c r="A343" s="145">
        <v>605</v>
      </c>
      <c r="B343" s="236" t="s">
        <v>356</v>
      </c>
      <c r="C343" s="238" t="str">
        <f>Disk!D23</f>
        <v/>
      </c>
      <c r="D343" s="240" t="str">
        <f>Disk!E23</f>
        <v/>
      </c>
      <c r="E343" s="240" t="str">
        <f>Disk!F23</f>
        <v/>
      </c>
      <c r="F343" s="241" t="str">
        <f>Disk!N23</f>
        <v/>
      </c>
      <c r="G343" s="239">
        <f>Disk!A23</f>
        <v>0</v>
      </c>
      <c r="H343" s="153" t="s">
        <v>356</v>
      </c>
      <c r="I343" s="153">
        <f>Disk!G$4</f>
        <v>0</v>
      </c>
      <c r="J343" s="147" t="str">
        <f>'YARIŞMA BİLGİLERİ'!$F$21</f>
        <v>Erkekler</v>
      </c>
      <c r="K343" s="234" t="str">
        <f t="shared" si="13"/>
        <v>İzmir-Kulüpler Arası Atletizm Süper lig 1. Kademe Yarışmaları</v>
      </c>
      <c r="L343" s="151" t="str">
        <f>Disk!M$4</f>
        <v>04 Haziran 2014 16.50</v>
      </c>
      <c r="M343" s="151" t="s">
        <v>573</v>
      </c>
    </row>
    <row r="344" spans="1:13" s="235" customFormat="1" ht="26.25" customHeight="1" x14ac:dyDescent="0.2">
      <c r="A344" s="145">
        <v>606</v>
      </c>
      <c r="B344" s="236" t="s">
        <v>356</v>
      </c>
      <c r="C344" s="238" t="str">
        <f>Disk!D24</f>
        <v/>
      </c>
      <c r="D344" s="240" t="str">
        <f>Disk!E24</f>
        <v/>
      </c>
      <c r="E344" s="240" t="str">
        <f>Disk!F24</f>
        <v/>
      </c>
      <c r="F344" s="241" t="str">
        <f>Disk!N24</f>
        <v/>
      </c>
      <c r="G344" s="239">
        <f>Disk!A24</f>
        <v>0</v>
      </c>
      <c r="H344" s="153" t="s">
        <v>356</v>
      </c>
      <c r="I344" s="153">
        <f>Disk!G$4</f>
        <v>0</v>
      </c>
      <c r="J344" s="147" t="str">
        <f>'YARIŞMA BİLGİLERİ'!$F$21</f>
        <v>Erkekler</v>
      </c>
      <c r="K344" s="234" t="str">
        <f t="shared" si="13"/>
        <v>İzmir-Kulüpler Arası Atletizm Süper lig 1. Kademe Yarışmaları</v>
      </c>
      <c r="L344" s="151" t="str">
        <f>Disk!M$4</f>
        <v>04 Haziran 2014 16.50</v>
      </c>
      <c r="M344" s="151" t="s">
        <v>573</v>
      </c>
    </row>
    <row r="345" spans="1:13" s="235" customFormat="1" ht="26.25" customHeight="1" x14ac:dyDescent="0.2">
      <c r="A345" s="145">
        <v>607</v>
      </c>
      <c r="B345" s="236" t="s">
        <v>356</v>
      </c>
      <c r="C345" s="238" t="str">
        <f>Disk!D25</f>
        <v/>
      </c>
      <c r="D345" s="240" t="str">
        <f>Disk!E25</f>
        <v/>
      </c>
      <c r="E345" s="240" t="str">
        <f>Disk!F25</f>
        <v/>
      </c>
      <c r="F345" s="241" t="str">
        <f>Disk!N25</f>
        <v/>
      </c>
      <c r="G345" s="239">
        <f>Disk!A25</f>
        <v>0</v>
      </c>
      <c r="H345" s="153" t="s">
        <v>356</v>
      </c>
      <c r="I345" s="153">
        <f>Disk!G$4</f>
        <v>0</v>
      </c>
      <c r="J345" s="147" t="str">
        <f>'YARIŞMA BİLGİLERİ'!$F$21</f>
        <v>Erkekler</v>
      </c>
      <c r="K345" s="234" t="str">
        <f t="shared" si="13"/>
        <v>İzmir-Kulüpler Arası Atletizm Süper lig 1. Kademe Yarışmaları</v>
      </c>
      <c r="L345" s="151" t="str">
        <f>Disk!M$4</f>
        <v>04 Haziran 2014 16.50</v>
      </c>
      <c r="M345" s="151" t="s">
        <v>573</v>
      </c>
    </row>
    <row r="346" spans="1:13" s="235" customFormat="1" ht="26.25" customHeight="1" x14ac:dyDescent="0.2">
      <c r="A346" s="145">
        <v>608</v>
      </c>
      <c r="B346" s="236" t="s">
        <v>356</v>
      </c>
      <c r="C346" s="238" t="str">
        <f>Disk!D26</f>
        <v/>
      </c>
      <c r="D346" s="240" t="str">
        <f>Disk!E26</f>
        <v/>
      </c>
      <c r="E346" s="240" t="str">
        <f>Disk!F26</f>
        <v/>
      </c>
      <c r="F346" s="241" t="str">
        <f>Disk!N26</f>
        <v/>
      </c>
      <c r="G346" s="239">
        <f>Disk!A26</f>
        <v>0</v>
      </c>
      <c r="H346" s="153" t="s">
        <v>356</v>
      </c>
      <c r="I346" s="153">
        <f>Disk!G$4</f>
        <v>0</v>
      </c>
      <c r="J346" s="147" t="str">
        <f>'YARIŞMA BİLGİLERİ'!$F$21</f>
        <v>Erkekler</v>
      </c>
      <c r="K346" s="234" t="str">
        <f t="shared" si="13"/>
        <v>İzmir-Kulüpler Arası Atletizm Süper lig 1. Kademe Yarışmaları</v>
      </c>
      <c r="L346" s="151" t="str">
        <f>Disk!M$4</f>
        <v>04 Haziran 2014 16.50</v>
      </c>
      <c r="M346" s="151" t="s">
        <v>573</v>
      </c>
    </row>
    <row r="347" spans="1:13" s="235" customFormat="1" ht="26.25" customHeight="1" x14ac:dyDescent="0.2">
      <c r="A347" s="145">
        <v>609</v>
      </c>
      <c r="B347" s="236" t="s">
        <v>356</v>
      </c>
      <c r="C347" s="238" t="str">
        <f>Disk!D27</f>
        <v/>
      </c>
      <c r="D347" s="240" t="str">
        <f>Disk!E27</f>
        <v/>
      </c>
      <c r="E347" s="240" t="str">
        <f>Disk!F27</f>
        <v/>
      </c>
      <c r="F347" s="241" t="str">
        <f>Disk!N27</f>
        <v/>
      </c>
      <c r="G347" s="239">
        <f>Disk!A27</f>
        <v>0</v>
      </c>
      <c r="H347" s="153" t="s">
        <v>356</v>
      </c>
      <c r="I347" s="153">
        <f>Disk!G$4</f>
        <v>0</v>
      </c>
      <c r="J347" s="147" t="str">
        <f>'YARIŞMA BİLGİLERİ'!$F$21</f>
        <v>Erkekler</v>
      </c>
      <c r="K347" s="234" t="str">
        <f t="shared" si="13"/>
        <v>İzmir-Kulüpler Arası Atletizm Süper lig 1. Kademe Yarışmaları</v>
      </c>
      <c r="L347" s="151" t="str">
        <f>Disk!M$4</f>
        <v>04 Haziran 2014 16.50</v>
      </c>
      <c r="M347" s="151" t="s">
        <v>573</v>
      </c>
    </row>
    <row r="348" spans="1:13" s="235" customFormat="1" ht="26.25" customHeight="1" x14ac:dyDescent="0.2">
      <c r="A348" s="145">
        <v>610</v>
      </c>
      <c r="B348" s="236" t="s">
        <v>356</v>
      </c>
      <c r="C348" s="238" t="str">
        <f>Disk!D28</f>
        <v/>
      </c>
      <c r="D348" s="240" t="str">
        <f>Disk!E28</f>
        <v/>
      </c>
      <c r="E348" s="240" t="str">
        <f>Disk!F28</f>
        <v/>
      </c>
      <c r="F348" s="241" t="str">
        <f>Disk!N28</f>
        <v/>
      </c>
      <c r="G348" s="239">
        <f>Disk!A28</f>
        <v>0</v>
      </c>
      <c r="H348" s="153" t="s">
        <v>356</v>
      </c>
      <c r="I348" s="153">
        <f>Disk!G$4</f>
        <v>0</v>
      </c>
      <c r="J348" s="147" t="str">
        <f>'YARIŞMA BİLGİLERİ'!$F$21</f>
        <v>Erkekler</v>
      </c>
      <c r="K348" s="234" t="str">
        <f t="shared" si="13"/>
        <v>İzmir-Kulüpler Arası Atletizm Süper lig 1. Kademe Yarışmaları</v>
      </c>
      <c r="L348" s="151" t="str">
        <f>Disk!M$4</f>
        <v>04 Haziran 2014 16.50</v>
      </c>
      <c r="M348" s="151" t="s">
        <v>573</v>
      </c>
    </row>
    <row r="349" spans="1:13" s="235" customFormat="1" ht="26.25" customHeight="1" x14ac:dyDescent="0.2">
      <c r="A349" s="145">
        <v>611</v>
      </c>
      <c r="B349" s="236" t="s">
        <v>356</v>
      </c>
      <c r="C349" s="238" t="str">
        <f>Disk!D29</f>
        <v/>
      </c>
      <c r="D349" s="240" t="str">
        <f>Disk!E29</f>
        <v/>
      </c>
      <c r="E349" s="240" t="str">
        <f>Disk!F29</f>
        <v/>
      </c>
      <c r="F349" s="241" t="str">
        <f>Disk!N29</f>
        <v/>
      </c>
      <c r="G349" s="239">
        <f>Disk!A29</f>
        <v>0</v>
      </c>
      <c r="H349" s="153" t="s">
        <v>356</v>
      </c>
      <c r="I349" s="153">
        <f>Disk!G$4</f>
        <v>0</v>
      </c>
      <c r="J349" s="147" t="str">
        <f>'YARIŞMA BİLGİLERİ'!$F$21</f>
        <v>Erkekler</v>
      </c>
      <c r="K349" s="234" t="str">
        <f t="shared" si="13"/>
        <v>İzmir-Kulüpler Arası Atletizm Süper lig 1. Kademe Yarışmaları</v>
      </c>
      <c r="L349" s="151" t="str">
        <f>Disk!M$4</f>
        <v>04 Haziran 2014 16.50</v>
      </c>
      <c r="M349" s="151" t="s">
        <v>573</v>
      </c>
    </row>
    <row r="350" spans="1:13" s="235" customFormat="1" ht="26.25" customHeight="1" x14ac:dyDescent="0.2">
      <c r="A350" s="145">
        <v>612</v>
      </c>
      <c r="B350" s="236" t="s">
        <v>356</v>
      </c>
      <c r="C350" s="238" t="str">
        <f>Disk!D30</f>
        <v/>
      </c>
      <c r="D350" s="240" t="str">
        <f>Disk!E30</f>
        <v/>
      </c>
      <c r="E350" s="240" t="str">
        <f>Disk!F30</f>
        <v/>
      </c>
      <c r="F350" s="241" t="str">
        <f>Disk!N30</f>
        <v/>
      </c>
      <c r="G350" s="239">
        <f>Disk!A30</f>
        <v>0</v>
      </c>
      <c r="H350" s="153" t="s">
        <v>356</v>
      </c>
      <c r="I350" s="153">
        <f>Disk!G$4</f>
        <v>0</v>
      </c>
      <c r="J350" s="147" t="str">
        <f>'YARIŞMA BİLGİLERİ'!$F$21</f>
        <v>Erkekler</v>
      </c>
      <c r="K350" s="234" t="str">
        <f t="shared" si="13"/>
        <v>İzmir-Kulüpler Arası Atletizm Süper lig 1. Kademe Yarışmaları</v>
      </c>
      <c r="L350" s="151" t="str">
        <f>Disk!M$4</f>
        <v>04 Haziran 2014 16.50</v>
      </c>
      <c r="M350" s="151" t="s">
        <v>573</v>
      </c>
    </row>
    <row r="351" spans="1:13" s="235" customFormat="1" ht="26.25" customHeight="1" x14ac:dyDescent="0.2">
      <c r="A351" s="145">
        <v>613</v>
      </c>
      <c r="B351" s="236" t="s">
        <v>356</v>
      </c>
      <c r="C351" s="238" t="str">
        <f>Disk!D31</f>
        <v/>
      </c>
      <c r="D351" s="240" t="str">
        <f>Disk!E31</f>
        <v/>
      </c>
      <c r="E351" s="240" t="str">
        <f>Disk!F31</f>
        <v/>
      </c>
      <c r="F351" s="241" t="str">
        <f>Disk!N31</f>
        <v/>
      </c>
      <c r="G351" s="239">
        <f>Disk!A31</f>
        <v>0</v>
      </c>
      <c r="H351" s="153" t="s">
        <v>356</v>
      </c>
      <c r="I351" s="153">
        <f>Disk!G$4</f>
        <v>0</v>
      </c>
      <c r="J351" s="147" t="str">
        <f>'YARIŞMA BİLGİLERİ'!$F$21</f>
        <v>Erkekler</v>
      </c>
      <c r="K351" s="234" t="str">
        <f t="shared" si="13"/>
        <v>İzmir-Kulüpler Arası Atletizm Süper lig 1. Kademe Yarışmaları</v>
      </c>
      <c r="L351" s="151" t="str">
        <f>Disk!M$4</f>
        <v>04 Haziran 2014 16.50</v>
      </c>
      <c r="M351" s="151" t="s">
        <v>573</v>
      </c>
    </row>
    <row r="352" spans="1:13" s="235" customFormat="1" ht="26.25" customHeight="1" x14ac:dyDescent="0.2">
      <c r="A352" s="145">
        <v>614</v>
      </c>
      <c r="B352" s="236" t="s">
        <v>356</v>
      </c>
      <c r="C352" s="238" t="str">
        <f>Disk!D32</f>
        <v/>
      </c>
      <c r="D352" s="240" t="str">
        <f>Disk!E32</f>
        <v/>
      </c>
      <c r="E352" s="240" t="str">
        <f>Disk!F32</f>
        <v/>
      </c>
      <c r="F352" s="241" t="str">
        <f>Disk!N32</f>
        <v/>
      </c>
      <c r="G352" s="239">
        <f>Disk!A32</f>
        <v>0</v>
      </c>
      <c r="H352" s="153" t="s">
        <v>356</v>
      </c>
      <c r="I352" s="153">
        <f>Disk!G$4</f>
        <v>0</v>
      </c>
      <c r="J352" s="147" t="str">
        <f>'YARIŞMA BİLGİLERİ'!$F$21</f>
        <v>Erkekler</v>
      </c>
      <c r="K352" s="234" t="str">
        <f t="shared" si="13"/>
        <v>İzmir-Kulüpler Arası Atletizm Süper lig 1. Kademe Yarışmaları</v>
      </c>
      <c r="L352" s="151" t="str">
        <f>Disk!M$4</f>
        <v>04 Haziran 2014 16.50</v>
      </c>
      <c r="M352" s="151" t="s">
        <v>573</v>
      </c>
    </row>
    <row r="353" spans="1:13" s="235" customFormat="1" ht="26.25" customHeight="1" x14ac:dyDescent="0.2">
      <c r="A353" s="145">
        <v>615</v>
      </c>
      <c r="B353" s="236" t="s">
        <v>356</v>
      </c>
      <c r="C353" s="238" t="str">
        <f>Disk!D33</f>
        <v/>
      </c>
      <c r="D353" s="240" t="str">
        <f>Disk!E33</f>
        <v/>
      </c>
      <c r="E353" s="240" t="str">
        <f>Disk!F33</f>
        <v/>
      </c>
      <c r="F353" s="241" t="str">
        <f>Disk!N33</f>
        <v/>
      </c>
      <c r="G353" s="239">
        <f>Disk!A33</f>
        <v>0</v>
      </c>
      <c r="H353" s="153" t="s">
        <v>356</v>
      </c>
      <c r="I353" s="153">
        <f>Disk!G$4</f>
        <v>0</v>
      </c>
      <c r="J353" s="147" t="str">
        <f>'YARIŞMA BİLGİLERİ'!$F$21</f>
        <v>Erkekler</v>
      </c>
      <c r="K353" s="234" t="str">
        <f t="shared" si="13"/>
        <v>İzmir-Kulüpler Arası Atletizm Süper lig 1. Kademe Yarışmaları</v>
      </c>
      <c r="L353" s="151" t="str">
        <f>Disk!M$4</f>
        <v>04 Haziran 2014 16.50</v>
      </c>
      <c r="M353" s="151" t="s">
        <v>573</v>
      </c>
    </row>
    <row r="354" spans="1:13" s="235" customFormat="1" ht="26.25" customHeight="1" x14ac:dyDescent="0.2">
      <c r="A354" s="145">
        <v>616</v>
      </c>
      <c r="B354" s="236" t="s">
        <v>356</v>
      </c>
      <c r="C354" s="238" t="str">
        <f>Disk!D34</f>
        <v/>
      </c>
      <c r="D354" s="240" t="str">
        <f>Disk!E34</f>
        <v/>
      </c>
      <c r="E354" s="240" t="str">
        <f>Disk!F34</f>
        <v/>
      </c>
      <c r="F354" s="241" t="str">
        <f>Disk!N34</f>
        <v/>
      </c>
      <c r="G354" s="239">
        <f>Disk!A34</f>
        <v>0</v>
      </c>
      <c r="H354" s="153" t="s">
        <v>356</v>
      </c>
      <c r="I354" s="153">
        <f>Disk!G$4</f>
        <v>0</v>
      </c>
      <c r="J354" s="147" t="str">
        <f>'YARIŞMA BİLGİLERİ'!$F$21</f>
        <v>Erkekler</v>
      </c>
      <c r="K354" s="234" t="str">
        <f t="shared" si="13"/>
        <v>İzmir-Kulüpler Arası Atletizm Süper lig 1. Kademe Yarışmaları</v>
      </c>
      <c r="L354" s="151" t="str">
        <f>Disk!M$4</f>
        <v>04 Haziran 2014 16.50</v>
      </c>
      <c r="M354" s="151" t="s">
        <v>573</v>
      </c>
    </row>
    <row r="355" spans="1:13" s="235" customFormat="1" ht="26.25" customHeight="1" x14ac:dyDescent="0.2">
      <c r="A355" s="145">
        <v>617</v>
      </c>
      <c r="B355" s="236" t="s">
        <v>356</v>
      </c>
      <c r="C355" s="238" t="str">
        <f>Disk!D35</f>
        <v/>
      </c>
      <c r="D355" s="240" t="str">
        <f>Disk!E35</f>
        <v/>
      </c>
      <c r="E355" s="240" t="str">
        <f>Disk!F35</f>
        <v/>
      </c>
      <c r="F355" s="241" t="str">
        <f>Disk!N35</f>
        <v/>
      </c>
      <c r="G355" s="239">
        <f>Disk!A35</f>
        <v>0</v>
      </c>
      <c r="H355" s="153" t="s">
        <v>356</v>
      </c>
      <c r="I355" s="153">
        <f>Disk!G$4</f>
        <v>0</v>
      </c>
      <c r="J355" s="147" t="str">
        <f>'YARIŞMA BİLGİLERİ'!$F$21</f>
        <v>Erkekler</v>
      </c>
      <c r="K355" s="234" t="str">
        <f t="shared" si="13"/>
        <v>İzmir-Kulüpler Arası Atletizm Süper lig 1. Kademe Yarışmaları</v>
      </c>
      <c r="L355" s="151" t="str">
        <f>Disk!M$4</f>
        <v>04 Haziran 2014 16.50</v>
      </c>
      <c r="M355" s="151" t="s">
        <v>573</v>
      </c>
    </row>
    <row r="356" spans="1:13" s="235" customFormat="1" ht="26.25" customHeight="1" x14ac:dyDescent="0.2">
      <c r="A356" s="145">
        <v>618</v>
      </c>
      <c r="B356" s="236" t="s">
        <v>356</v>
      </c>
      <c r="C356" s="238" t="str">
        <f>Disk!D36</f>
        <v/>
      </c>
      <c r="D356" s="240" t="str">
        <f>Disk!E36</f>
        <v/>
      </c>
      <c r="E356" s="240" t="str">
        <f>Disk!F36</f>
        <v/>
      </c>
      <c r="F356" s="241" t="str">
        <f>Disk!N36</f>
        <v/>
      </c>
      <c r="G356" s="239">
        <f>Disk!A36</f>
        <v>0</v>
      </c>
      <c r="H356" s="153" t="s">
        <v>356</v>
      </c>
      <c r="I356" s="153">
        <f>Disk!G$4</f>
        <v>0</v>
      </c>
      <c r="J356" s="147" t="str">
        <f>'YARIŞMA BİLGİLERİ'!$F$21</f>
        <v>Erkekler</v>
      </c>
      <c r="K356" s="234" t="str">
        <f t="shared" si="13"/>
        <v>İzmir-Kulüpler Arası Atletizm Süper lig 1. Kademe Yarışmaları</v>
      </c>
      <c r="L356" s="151" t="str">
        <f>Disk!M$4</f>
        <v>04 Haziran 2014 16.50</v>
      </c>
      <c r="M356" s="151" t="s">
        <v>573</v>
      </c>
    </row>
    <row r="357" spans="1:13" s="235" customFormat="1" ht="26.25" customHeight="1" x14ac:dyDescent="0.2">
      <c r="A357" s="145">
        <v>619</v>
      </c>
      <c r="B357" s="236" t="s">
        <v>356</v>
      </c>
      <c r="C357" s="238" t="str">
        <f>Disk!D37</f>
        <v/>
      </c>
      <c r="D357" s="240" t="str">
        <f>Disk!E37</f>
        <v/>
      </c>
      <c r="E357" s="240" t="str">
        <f>Disk!F37</f>
        <v/>
      </c>
      <c r="F357" s="241" t="str">
        <f>Disk!N37</f>
        <v/>
      </c>
      <c r="G357" s="239">
        <f>Disk!A37</f>
        <v>0</v>
      </c>
      <c r="H357" s="153" t="s">
        <v>356</v>
      </c>
      <c r="I357" s="153">
        <f>Disk!G$4</f>
        <v>0</v>
      </c>
      <c r="J357" s="147" t="str">
        <f>'YARIŞMA BİLGİLERİ'!$F$21</f>
        <v>Erkekler</v>
      </c>
      <c r="K357" s="234" t="str">
        <f t="shared" si="13"/>
        <v>İzmir-Kulüpler Arası Atletizm Süper lig 1. Kademe Yarışmaları</v>
      </c>
      <c r="L357" s="151" t="str">
        <f>Disk!M$4</f>
        <v>04 Haziran 2014 16.50</v>
      </c>
      <c r="M357" s="151" t="s">
        <v>573</v>
      </c>
    </row>
    <row r="358" spans="1:13" s="235" customFormat="1" ht="26.25" customHeight="1" x14ac:dyDescent="0.2">
      <c r="A358" s="145">
        <v>620</v>
      </c>
      <c r="B358" s="236" t="s">
        <v>356</v>
      </c>
      <c r="C358" s="238" t="str">
        <f>Disk!D38</f>
        <v/>
      </c>
      <c r="D358" s="240" t="str">
        <f>Disk!E38</f>
        <v/>
      </c>
      <c r="E358" s="240" t="str">
        <f>Disk!F38</f>
        <v/>
      </c>
      <c r="F358" s="241" t="str">
        <f>Disk!N38</f>
        <v/>
      </c>
      <c r="G358" s="239">
        <f>Disk!A38</f>
        <v>0</v>
      </c>
      <c r="H358" s="153" t="s">
        <v>356</v>
      </c>
      <c r="I358" s="153">
        <f>Disk!G$4</f>
        <v>0</v>
      </c>
      <c r="J358" s="147" t="str">
        <f>'YARIŞMA BİLGİLERİ'!$F$21</f>
        <v>Erkekler</v>
      </c>
      <c r="K358" s="234" t="str">
        <f t="shared" si="13"/>
        <v>İzmir-Kulüpler Arası Atletizm Süper lig 1. Kademe Yarışmaları</v>
      </c>
      <c r="L358" s="151" t="str">
        <f>Disk!M$4</f>
        <v>04 Haziran 2014 16.50</v>
      </c>
      <c r="M358" s="151" t="s">
        <v>573</v>
      </c>
    </row>
    <row r="359" spans="1:13" s="235" customFormat="1" ht="26.25" customHeight="1" x14ac:dyDescent="0.2">
      <c r="A359" s="145">
        <v>621</v>
      </c>
      <c r="B359" s="236" t="s">
        <v>356</v>
      </c>
      <c r="C359" s="238" t="str">
        <f>Disk!D39</f>
        <v/>
      </c>
      <c r="D359" s="240" t="str">
        <f>Disk!E39</f>
        <v/>
      </c>
      <c r="E359" s="240" t="str">
        <f>Disk!F39</f>
        <v/>
      </c>
      <c r="F359" s="241" t="str">
        <f>Disk!N39</f>
        <v/>
      </c>
      <c r="G359" s="239">
        <f>Disk!A39</f>
        <v>0</v>
      </c>
      <c r="H359" s="153" t="s">
        <v>356</v>
      </c>
      <c r="I359" s="153">
        <f>Disk!G$4</f>
        <v>0</v>
      </c>
      <c r="J359" s="147" t="str">
        <f>'YARIŞMA BİLGİLERİ'!$F$21</f>
        <v>Erkekler</v>
      </c>
      <c r="K359" s="234" t="str">
        <f t="shared" si="13"/>
        <v>İzmir-Kulüpler Arası Atletizm Süper lig 1. Kademe Yarışmaları</v>
      </c>
      <c r="L359" s="151" t="str">
        <f>Disk!M$4</f>
        <v>04 Haziran 2014 16.50</v>
      </c>
      <c r="M359" s="151" t="s">
        <v>573</v>
      </c>
    </row>
    <row r="360" spans="1:13" s="235" customFormat="1" ht="26.25" customHeight="1" x14ac:dyDescent="0.2">
      <c r="A360" s="145">
        <v>622</v>
      </c>
      <c r="B360" s="236" t="s">
        <v>356</v>
      </c>
      <c r="C360" s="238" t="str">
        <f>Disk!D40</f>
        <v/>
      </c>
      <c r="D360" s="240" t="str">
        <f>Disk!E40</f>
        <v/>
      </c>
      <c r="E360" s="240" t="str">
        <f>Disk!F40</f>
        <v/>
      </c>
      <c r="F360" s="241" t="str">
        <f>Disk!N40</f>
        <v/>
      </c>
      <c r="G360" s="239">
        <f>Disk!A40</f>
        <v>0</v>
      </c>
      <c r="H360" s="153" t="s">
        <v>356</v>
      </c>
      <c r="I360" s="153">
        <f>Disk!G$4</f>
        <v>0</v>
      </c>
      <c r="J360" s="147" t="str">
        <f>'YARIŞMA BİLGİLERİ'!$F$21</f>
        <v>Erkekler</v>
      </c>
      <c r="K360" s="234" t="str">
        <f t="shared" si="13"/>
        <v>İzmir-Kulüpler Arası Atletizm Süper lig 1. Kademe Yarışmaları</v>
      </c>
      <c r="L360" s="151" t="str">
        <f>Disk!M$4</f>
        <v>04 Haziran 2014 16.50</v>
      </c>
      <c r="M360" s="151" t="s">
        <v>573</v>
      </c>
    </row>
    <row r="361" spans="1:13" s="235" customFormat="1" ht="26.25" customHeight="1" x14ac:dyDescent="0.2">
      <c r="A361" s="145">
        <v>623</v>
      </c>
      <c r="B361" s="236" t="s">
        <v>356</v>
      </c>
      <c r="C361" s="238" t="str">
        <f>Disk!D41</f>
        <v/>
      </c>
      <c r="D361" s="240" t="str">
        <f>Disk!E41</f>
        <v/>
      </c>
      <c r="E361" s="240" t="str">
        <f>Disk!F41</f>
        <v/>
      </c>
      <c r="F361" s="241" t="str">
        <f>Disk!N41</f>
        <v/>
      </c>
      <c r="G361" s="239">
        <f>Disk!A41</f>
        <v>0</v>
      </c>
      <c r="H361" s="153" t="s">
        <v>356</v>
      </c>
      <c r="I361" s="153">
        <f>Disk!G$4</f>
        <v>0</v>
      </c>
      <c r="J361" s="147" t="str">
        <f>'YARIŞMA BİLGİLERİ'!$F$21</f>
        <v>Erkekler</v>
      </c>
      <c r="K361" s="234" t="str">
        <f t="shared" si="13"/>
        <v>İzmir-Kulüpler Arası Atletizm Süper lig 1. Kademe Yarışmaları</v>
      </c>
      <c r="L361" s="151" t="str">
        <f>Disk!M$4</f>
        <v>04 Haziran 2014 16.50</v>
      </c>
      <c r="M361" s="151" t="s">
        <v>573</v>
      </c>
    </row>
    <row r="362" spans="1:13" s="235" customFormat="1" ht="26.25" customHeight="1" x14ac:dyDescent="0.2">
      <c r="A362" s="145">
        <v>624</v>
      </c>
      <c r="B362" s="236" t="s">
        <v>356</v>
      </c>
      <c r="C362" s="238" t="str">
        <f>Disk!D42</f>
        <v/>
      </c>
      <c r="D362" s="240" t="str">
        <f>Disk!E42</f>
        <v/>
      </c>
      <c r="E362" s="240" t="str">
        <f>Disk!F42</f>
        <v/>
      </c>
      <c r="F362" s="241" t="str">
        <f>Disk!N42</f>
        <v/>
      </c>
      <c r="G362" s="239">
        <f>Disk!A42</f>
        <v>0</v>
      </c>
      <c r="H362" s="153" t="s">
        <v>356</v>
      </c>
      <c r="I362" s="153">
        <f>Disk!G$4</f>
        <v>0</v>
      </c>
      <c r="J362" s="147" t="str">
        <f>'YARIŞMA BİLGİLERİ'!$F$21</f>
        <v>Erkekler</v>
      </c>
      <c r="K362" s="234" t="str">
        <f t="shared" si="13"/>
        <v>İzmir-Kulüpler Arası Atletizm Süper lig 1. Kademe Yarışmaları</v>
      </c>
      <c r="L362" s="151" t="str">
        <f>Disk!M$4</f>
        <v>04 Haziran 2014 16.50</v>
      </c>
      <c r="M362" s="151" t="s">
        <v>573</v>
      </c>
    </row>
    <row r="363" spans="1:13" s="235" customFormat="1" ht="26.25" customHeight="1" x14ac:dyDescent="0.2">
      <c r="A363" s="145">
        <v>625</v>
      </c>
      <c r="B363" s="236" t="s">
        <v>356</v>
      </c>
      <c r="C363" s="238" t="str">
        <f>Disk!D43</f>
        <v/>
      </c>
      <c r="D363" s="240" t="str">
        <f>Disk!E43</f>
        <v/>
      </c>
      <c r="E363" s="240" t="str">
        <f>Disk!F43</f>
        <v/>
      </c>
      <c r="F363" s="241" t="str">
        <f>Disk!N43</f>
        <v/>
      </c>
      <c r="G363" s="239">
        <f>Disk!A43</f>
        <v>0</v>
      </c>
      <c r="H363" s="153" t="s">
        <v>356</v>
      </c>
      <c r="I363" s="153">
        <f>Disk!G$4</f>
        <v>0</v>
      </c>
      <c r="J363" s="147" t="str">
        <f>'YARIŞMA BİLGİLERİ'!$F$21</f>
        <v>Erkekler</v>
      </c>
      <c r="K363" s="234" t="str">
        <f t="shared" si="13"/>
        <v>İzmir-Kulüpler Arası Atletizm Süper lig 1. Kademe Yarışmaları</v>
      </c>
      <c r="L363" s="151" t="str">
        <f>Disk!M$4</f>
        <v>04 Haziran 2014 16.50</v>
      </c>
      <c r="M363" s="151" t="s">
        <v>573</v>
      </c>
    </row>
    <row r="364" spans="1:13" s="235" customFormat="1" ht="26.25" customHeight="1" x14ac:dyDescent="0.2">
      <c r="A364" s="145">
        <v>626</v>
      </c>
      <c r="B364" s="236" t="s">
        <v>356</v>
      </c>
      <c r="C364" s="238" t="str">
        <f>Disk!D44</f>
        <v/>
      </c>
      <c r="D364" s="240" t="str">
        <f>Disk!E44</f>
        <v/>
      </c>
      <c r="E364" s="240" t="str">
        <f>Disk!F44</f>
        <v/>
      </c>
      <c r="F364" s="241" t="str">
        <f>Disk!N44</f>
        <v/>
      </c>
      <c r="G364" s="239">
        <f>Disk!A44</f>
        <v>0</v>
      </c>
      <c r="H364" s="153" t="s">
        <v>356</v>
      </c>
      <c r="I364" s="153">
        <f>Disk!G$4</f>
        <v>0</v>
      </c>
      <c r="J364" s="147" t="str">
        <f>'YARIŞMA BİLGİLERİ'!$F$21</f>
        <v>Erkekler</v>
      </c>
      <c r="K364" s="234" t="str">
        <f t="shared" si="13"/>
        <v>İzmir-Kulüpler Arası Atletizm Süper lig 1. Kademe Yarışmaları</v>
      </c>
      <c r="L364" s="151" t="str">
        <f>Disk!M$4</f>
        <v>04 Haziran 2014 16.50</v>
      </c>
      <c r="M364" s="151" t="s">
        <v>573</v>
      </c>
    </row>
    <row r="365" spans="1:13" s="235" customFormat="1" ht="26.25" customHeight="1" x14ac:dyDescent="0.2">
      <c r="A365" s="145">
        <v>627</v>
      </c>
      <c r="B365" s="236" t="s">
        <v>356</v>
      </c>
      <c r="C365" s="238" t="str">
        <f>Disk!D45</f>
        <v/>
      </c>
      <c r="D365" s="240" t="str">
        <f>Disk!E45</f>
        <v/>
      </c>
      <c r="E365" s="240" t="str">
        <f>Disk!F45</f>
        <v/>
      </c>
      <c r="F365" s="241" t="str">
        <f>Disk!N45</f>
        <v/>
      </c>
      <c r="G365" s="239">
        <f>Disk!A45</f>
        <v>0</v>
      </c>
      <c r="H365" s="153" t="s">
        <v>356</v>
      </c>
      <c r="I365" s="153">
        <f>Disk!G$4</f>
        <v>0</v>
      </c>
      <c r="J365" s="147" t="str">
        <f>'YARIŞMA BİLGİLERİ'!$F$21</f>
        <v>Erkekler</v>
      </c>
      <c r="K365" s="234" t="str">
        <f t="shared" si="13"/>
        <v>İzmir-Kulüpler Arası Atletizm Süper lig 1. Kademe Yarışmaları</v>
      </c>
      <c r="L365" s="151" t="str">
        <f>Disk!M$4</f>
        <v>04 Haziran 2014 16.50</v>
      </c>
      <c r="M365" s="151" t="s">
        <v>573</v>
      </c>
    </row>
    <row r="366" spans="1:13" s="235" customFormat="1" ht="26.25" customHeight="1" x14ac:dyDescent="0.2">
      <c r="A366" s="145">
        <v>628</v>
      </c>
      <c r="B366" s="236" t="s">
        <v>356</v>
      </c>
      <c r="C366" s="238" t="str">
        <f>Disk!D46</f>
        <v/>
      </c>
      <c r="D366" s="240" t="str">
        <f>Disk!E46</f>
        <v/>
      </c>
      <c r="E366" s="240" t="str">
        <f>Disk!F46</f>
        <v/>
      </c>
      <c r="F366" s="241" t="str">
        <f>Disk!N46</f>
        <v/>
      </c>
      <c r="G366" s="239">
        <f>Disk!A46</f>
        <v>0</v>
      </c>
      <c r="H366" s="153" t="s">
        <v>356</v>
      </c>
      <c r="I366" s="153">
        <f>Disk!G$4</f>
        <v>0</v>
      </c>
      <c r="J366" s="147" t="str">
        <f>'YARIŞMA BİLGİLERİ'!$F$21</f>
        <v>Erkekler</v>
      </c>
      <c r="K366" s="234" t="str">
        <f t="shared" si="13"/>
        <v>İzmir-Kulüpler Arası Atletizm Süper lig 1. Kademe Yarışmaları</v>
      </c>
      <c r="L366" s="151" t="str">
        <f>Disk!M$4</f>
        <v>04 Haziran 2014 16.50</v>
      </c>
      <c r="M366" s="151" t="s">
        <v>573</v>
      </c>
    </row>
    <row r="367" spans="1:13" s="235" customFormat="1" ht="26.25" customHeight="1" x14ac:dyDescent="0.2">
      <c r="A367" s="145">
        <v>629</v>
      </c>
      <c r="B367" s="236" t="s">
        <v>356</v>
      </c>
      <c r="C367" s="238" t="str">
        <f>Disk!D47</f>
        <v/>
      </c>
      <c r="D367" s="240" t="str">
        <f>Disk!E47</f>
        <v/>
      </c>
      <c r="E367" s="240" t="str">
        <f>Disk!F47</f>
        <v/>
      </c>
      <c r="F367" s="241" t="str">
        <f>Disk!N47</f>
        <v/>
      </c>
      <c r="G367" s="239">
        <f>Disk!A47</f>
        <v>0</v>
      </c>
      <c r="H367" s="153" t="s">
        <v>356</v>
      </c>
      <c r="I367" s="153">
        <f>Disk!G$4</f>
        <v>0</v>
      </c>
      <c r="J367" s="147" t="str">
        <f>'YARIŞMA BİLGİLERİ'!$F$21</f>
        <v>Erkekler</v>
      </c>
      <c r="K367" s="234" t="str">
        <f t="shared" si="13"/>
        <v>İzmir-Kulüpler Arası Atletizm Süper lig 1. Kademe Yarışmaları</v>
      </c>
      <c r="L367" s="151" t="str">
        <f>Disk!M$4</f>
        <v>04 Haziran 2014 16.50</v>
      </c>
      <c r="M367" s="151" t="s">
        <v>573</v>
      </c>
    </row>
    <row r="368" spans="1:13" s="235" customFormat="1" ht="26.25" customHeight="1" x14ac:dyDescent="0.2">
      <c r="A368" s="145">
        <v>635</v>
      </c>
      <c r="B368" s="236" t="s">
        <v>357</v>
      </c>
      <c r="C368" s="238">
        <f>Cirit!D8</f>
        <v>32509</v>
      </c>
      <c r="D368" s="240" t="str">
        <f>Cirit!E8</f>
        <v>FATİH AVAN</v>
      </c>
      <c r="E368" s="240" t="str">
        <f>Cirit!F8</f>
        <v>İSTANBUL-FENERBAHÇE</v>
      </c>
      <c r="F368" s="241">
        <f>Cirit!N8</f>
        <v>7520</v>
      </c>
      <c r="G368" s="239">
        <f>Cirit!A8</f>
        <v>1</v>
      </c>
      <c r="H368" s="153" t="s">
        <v>357</v>
      </c>
      <c r="I368" s="153">
        <f>Cirit!G$4</f>
        <v>0</v>
      </c>
      <c r="J368" s="147" t="str">
        <f>'YARIŞMA BİLGİLERİ'!$F$21</f>
        <v>Erkekler</v>
      </c>
      <c r="K368" s="234" t="str">
        <f t="shared" si="13"/>
        <v>İzmir-Kulüpler Arası Atletizm Süper lig 1. Kademe Yarışmaları</v>
      </c>
      <c r="L368" s="151" t="str">
        <f>Cirit!M$4</f>
        <v>04 Haziran 2014 15.20</v>
      </c>
      <c r="M368" s="151" t="s">
        <v>573</v>
      </c>
    </row>
    <row r="369" spans="1:13" s="235" customFormat="1" ht="26.25" customHeight="1" x14ac:dyDescent="0.2">
      <c r="A369" s="145">
        <v>636</v>
      </c>
      <c r="B369" s="236" t="s">
        <v>357</v>
      </c>
      <c r="C369" s="238">
        <f>Cirit!D9</f>
        <v>32661</v>
      </c>
      <c r="D369" s="240" t="str">
        <f>Cirit!E9</f>
        <v>AYKUT TANRIVERDİ</v>
      </c>
      <c r="E369" s="240" t="str">
        <f>Cirit!F9</f>
        <v>İSTANBUL-GALATASARAY</v>
      </c>
      <c r="F369" s="241">
        <f>Cirit!N9</f>
        <v>6799</v>
      </c>
      <c r="G369" s="239">
        <f>Cirit!A9</f>
        <v>2</v>
      </c>
      <c r="H369" s="153" t="s">
        <v>357</v>
      </c>
      <c r="I369" s="153">
        <f>Cirit!G$4</f>
        <v>0</v>
      </c>
      <c r="J369" s="147" t="str">
        <f>'YARIŞMA BİLGİLERİ'!$F$21</f>
        <v>Erkekler</v>
      </c>
      <c r="K369" s="234" t="str">
        <f t="shared" si="13"/>
        <v>İzmir-Kulüpler Arası Atletizm Süper lig 1. Kademe Yarışmaları</v>
      </c>
      <c r="L369" s="151" t="str">
        <f>Cirit!M$4</f>
        <v>04 Haziran 2014 15.20</v>
      </c>
      <c r="M369" s="151" t="s">
        <v>573</v>
      </c>
    </row>
    <row r="370" spans="1:13" s="235" customFormat="1" ht="26.25" customHeight="1" x14ac:dyDescent="0.2">
      <c r="A370" s="145">
        <v>637</v>
      </c>
      <c r="B370" s="236" t="s">
        <v>357</v>
      </c>
      <c r="C370" s="238">
        <f>Cirit!D10</f>
        <v>32973</v>
      </c>
      <c r="D370" s="240" t="str">
        <f>Cirit!E10</f>
        <v>MUSTAFA TAN</v>
      </c>
      <c r="E370" s="240" t="str">
        <f>Cirit!F10</f>
        <v>İSTANBUL-ENKA SPOR KULÜBÜ</v>
      </c>
      <c r="F370" s="241">
        <f>Cirit!N10</f>
        <v>6624</v>
      </c>
      <c r="G370" s="239">
        <f>Cirit!A10</f>
        <v>3</v>
      </c>
      <c r="H370" s="153" t="s">
        <v>357</v>
      </c>
      <c r="I370" s="153">
        <f>Cirit!G$4</f>
        <v>0</v>
      </c>
      <c r="J370" s="147" t="str">
        <f>'YARIŞMA BİLGİLERİ'!$F$21</f>
        <v>Erkekler</v>
      </c>
      <c r="K370" s="234" t="str">
        <f t="shared" si="13"/>
        <v>İzmir-Kulüpler Arası Atletizm Süper lig 1. Kademe Yarışmaları</v>
      </c>
      <c r="L370" s="151" t="str">
        <f>Cirit!M$4</f>
        <v>04 Haziran 2014 15.20</v>
      </c>
      <c r="M370" s="151" t="s">
        <v>573</v>
      </c>
    </row>
    <row r="371" spans="1:13" s="235" customFormat="1" ht="26.25" customHeight="1" x14ac:dyDescent="0.2">
      <c r="A371" s="145">
        <v>638</v>
      </c>
      <c r="B371" s="236" t="s">
        <v>357</v>
      </c>
      <c r="C371" s="238">
        <f>Cirit!D11</f>
        <v>32514</v>
      </c>
      <c r="D371" s="240" t="str">
        <f>Cirit!E11</f>
        <v>HAKAN YİĞİT</v>
      </c>
      <c r="E371" s="240" t="str">
        <f>Cirit!F11</f>
        <v>MERSİN-MESKİSPOR</v>
      </c>
      <c r="F371" s="241">
        <f>Cirit!N11</f>
        <v>6005</v>
      </c>
      <c r="G371" s="239">
        <f>Cirit!A11</f>
        <v>4</v>
      </c>
      <c r="H371" s="153" t="s">
        <v>357</v>
      </c>
      <c r="I371" s="153">
        <f>Cirit!G$4</f>
        <v>0</v>
      </c>
      <c r="J371" s="147" t="str">
        <f>'YARIŞMA BİLGİLERİ'!$F$21</f>
        <v>Erkekler</v>
      </c>
      <c r="K371" s="234" t="str">
        <f t="shared" si="13"/>
        <v>İzmir-Kulüpler Arası Atletizm Süper lig 1. Kademe Yarışmaları</v>
      </c>
      <c r="L371" s="151" t="str">
        <f>Cirit!M$4</f>
        <v>04 Haziran 2014 15.20</v>
      </c>
      <c r="M371" s="151" t="s">
        <v>573</v>
      </c>
    </row>
    <row r="372" spans="1:13" s="235" customFormat="1" ht="26.25" customHeight="1" x14ac:dyDescent="0.2">
      <c r="A372" s="145">
        <v>639</v>
      </c>
      <c r="B372" s="236" t="s">
        <v>357</v>
      </c>
      <c r="C372" s="238">
        <f>Cirit!D12</f>
        <v>34657</v>
      </c>
      <c r="D372" s="240" t="str">
        <f>Cirit!E12</f>
        <v>MUSTAFA AKKAYA</v>
      </c>
      <c r="E372" s="240" t="str">
        <f>Cirit!F12</f>
        <v>KOCAELİ BÜYÜKŞEHİR BELEDİYE KAĞITSPOR KULÜBÜ</v>
      </c>
      <c r="F372" s="241">
        <f>Cirit!N12</f>
        <v>5976</v>
      </c>
      <c r="G372" s="239">
        <f>Cirit!A12</f>
        <v>5</v>
      </c>
      <c r="H372" s="153" t="s">
        <v>357</v>
      </c>
      <c r="I372" s="153">
        <f>Cirit!G$4</f>
        <v>0</v>
      </c>
      <c r="J372" s="147" t="str">
        <f>'YARIŞMA BİLGİLERİ'!$F$21</f>
        <v>Erkekler</v>
      </c>
      <c r="K372" s="234" t="str">
        <f t="shared" si="13"/>
        <v>İzmir-Kulüpler Arası Atletizm Süper lig 1. Kademe Yarışmaları</v>
      </c>
      <c r="L372" s="151" t="str">
        <f>Cirit!M$4</f>
        <v>04 Haziran 2014 15.20</v>
      </c>
      <c r="M372" s="151" t="s">
        <v>573</v>
      </c>
    </row>
    <row r="373" spans="1:13" s="235" customFormat="1" ht="26.25" customHeight="1" x14ac:dyDescent="0.2">
      <c r="A373" s="145">
        <v>640</v>
      </c>
      <c r="B373" s="236" t="s">
        <v>357</v>
      </c>
      <c r="C373" s="238">
        <f>Cirit!D13</f>
        <v>35065</v>
      </c>
      <c r="D373" s="240" t="str">
        <f>Cirit!E13</f>
        <v>RAMAZAN ŞEN</v>
      </c>
      <c r="E373" s="240" t="str">
        <f>Cirit!F13</f>
        <v>KOCAELİ-DARICA BELEDİYE EĞİTİM SPOR KULÜBÜ</v>
      </c>
      <c r="F373" s="241">
        <f>Cirit!N13</f>
        <v>5353</v>
      </c>
      <c r="G373" s="239">
        <f>Cirit!A13</f>
        <v>6</v>
      </c>
      <c r="H373" s="153" t="s">
        <v>357</v>
      </c>
      <c r="I373" s="153">
        <f>Cirit!G$4</f>
        <v>0</v>
      </c>
      <c r="J373" s="147" t="str">
        <f>'YARIŞMA BİLGİLERİ'!$F$21</f>
        <v>Erkekler</v>
      </c>
      <c r="K373" s="234" t="str">
        <f t="shared" si="13"/>
        <v>İzmir-Kulüpler Arası Atletizm Süper lig 1. Kademe Yarışmaları</v>
      </c>
      <c r="L373" s="151" t="str">
        <f>Cirit!M$4</f>
        <v>04 Haziran 2014 15.20</v>
      </c>
      <c r="M373" s="151" t="s">
        <v>573</v>
      </c>
    </row>
    <row r="374" spans="1:13" s="235" customFormat="1" ht="26.25" customHeight="1" x14ac:dyDescent="0.2">
      <c r="A374" s="145">
        <v>641</v>
      </c>
      <c r="B374" s="236" t="s">
        <v>357</v>
      </c>
      <c r="C374" s="238">
        <f>Cirit!D14</f>
        <v>35948</v>
      </c>
      <c r="D374" s="240" t="str">
        <f>Cirit!E14</f>
        <v>İSMAİL ÇALIŞKANLI</v>
      </c>
      <c r="E374" s="240" t="str">
        <f>Cirit!F14</f>
        <v>ANKARA-EGO SPOR</v>
      </c>
      <c r="F374" s="241">
        <f>Cirit!N14</f>
        <v>4864</v>
      </c>
      <c r="G374" s="239">
        <f>Cirit!A14</f>
        <v>7</v>
      </c>
      <c r="H374" s="153" t="s">
        <v>357</v>
      </c>
      <c r="I374" s="153">
        <f>Cirit!G$4</f>
        <v>0</v>
      </c>
      <c r="J374" s="147" t="str">
        <f>'YARIŞMA BİLGİLERİ'!$F$21</f>
        <v>Erkekler</v>
      </c>
      <c r="K374" s="234" t="str">
        <f t="shared" si="13"/>
        <v>İzmir-Kulüpler Arası Atletizm Süper lig 1. Kademe Yarışmaları</v>
      </c>
      <c r="L374" s="151" t="str">
        <f>Cirit!M$4</f>
        <v>04 Haziran 2014 15.20</v>
      </c>
      <c r="M374" s="151" t="s">
        <v>573</v>
      </c>
    </row>
    <row r="375" spans="1:13" s="235" customFormat="1" ht="26.25" customHeight="1" x14ac:dyDescent="0.2">
      <c r="A375" s="145">
        <v>642</v>
      </c>
      <c r="B375" s="236" t="s">
        <v>357</v>
      </c>
      <c r="C375" s="238">
        <f>Cirit!D15</f>
        <v>35796</v>
      </c>
      <c r="D375" s="240" t="str">
        <f>Cirit!E15</f>
        <v>RAMAZAN UŞAR</v>
      </c>
      <c r="E375" s="240" t="str">
        <f>Cirit!F15</f>
        <v>İZMİR-İZMİR BÜYÜKŞEHİR BELEDİYE SPOR KLUBÜ</v>
      </c>
      <c r="F375" s="241">
        <f>Cirit!N15</f>
        <v>4112</v>
      </c>
      <c r="G375" s="239">
        <f>Cirit!A15</f>
        <v>8</v>
      </c>
      <c r="H375" s="153" t="s">
        <v>357</v>
      </c>
      <c r="I375" s="153">
        <f>Cirit!G$4</f>
        <v>0</v>
      </c>
      <c r="J375" s="147" t="str">
        <f>'YARIŞMA BİLGİLERİ'!$F$21</f>
        <v>Erkekler</v>
      </c>
      <c r="K375" s="234" t="str">
        <f t="shared" si="13"/>
        <v>İzmir-Kulüpler Arası Atletizm Süper lig 1. Kademe Yarışmaları</v>
      </c>
      <c r="L375" s="151" t="str">
        <f>Cirit!M$4</f>
        <v>04 Haziran 2014 15.20</v>
      </c>
      <c r="M375" s="151" t="s">
        <v>573</v>
      </c>
    </row>
    <row r="376" spans="1:13" s="235" customFormat="1" ht="26.25" customHeight="1" x14ac:dyDescent="0.2">
      <c r="A376" s="145">
        <v>643</v>
      </c>
      <c r="B376" s="236" t="s">
        <v>357</v>
      </c>
      <c r="C376" s="238" t="str">
        <f>Cirit!D16</f>
        <v/>
      </c>
      <c r="D376" s="240" t="str">
        <f>Cirit!E16</f>
        <v/>
      </c>
      <c r="E376" s="240" t="str">
        <f>Cirit!F16</f>
        <v/>
      </c>
      <c r="F376" s="241" t="str">
        <f>Cirit!N16</f>
        <v/>
      </c>
      <c r="G376" s="239">
        <f>Cirit!A16</f>
        <v>0</v>
      </c>
      <c r="H376" s="153" t="s">
        <v>357</v>
      </c>
      <c r="I376" s="153">
        <f>Cirit!G$4</f>
        <v>0</v>
      </c>
      <c r="J376" s="147" t="str">
        <f>'YARIŞMA BİLGİLERİ'!$F$21</f>
        <v>Erkekler</v>
      </c>
      <c r="K376" s="234" t="str">
        <f t="shared" ref="K376:K408" si="14">CONCATENATE(K$1,"-",A$1)</f>
        <v>İzmir-Kulüpler Arası Atletizm Süper lig 1. Kademe Yarışmaları</v>
      </c>
      <c r="L376" s="151" t="str">
        <f>Cirit!M$4</f>
        <v>04 Haziran 2014 15.20</v>
      </c>
      <c r="M376" s="151" t="s">
        <v>573</v>
      </c>
    </row>
    <row r="377" spans="1:13" s="235" customFormat="1" ht="26.25" customHeight="1" x14ac:dyDescent="0.2">
      <c r="A377" s="145">
        <v>644</v>
      </c>
      <c r="B377" s="236" t="s">
        <v>357</v>
      </c>
      <c r="C377" s="238" t="str">
        <f>Cirit!D17</f>
        <v/>
      </c>
      <c r="D377" s="240" t="str">
        <f>Cirit!E17</f>
        <v/>
      </c>
      <c r="E377" s="240" t="str">
        <f>Cirit!F17</f>
        <v/>
      </c>
      <c r="F377" s="241" t="str">
        <f>Cirit!N17</f>
        <v/>
      </c>
      <c r="G377" s="239">
        <f>Cirit!A17</f>
        <v>0</v>
      </c>
      <c r="H377" s="153" t="s">
        <v>357</v>
      </c>
      <c r="I377" s="153">
        <f>Cirit!G$4</f>
        <v>0</v>
      </c>
      <c r="J377" s="147" t="str">
        <f>'YARIŞMA BİLGİLERİ'!$F$21</f>
        <v>Erkekler</v>
      </c>
      <c r="K377" s="234" t="str">
        <f t="shared" si="14"/>
        <v>İzmir-Kulüpler Arası Atletizm Süper lig 1. Kademe Yarışmaları</v>
      </c>
      <c r="L377" s="151" t="str">
        <f>Cirit!M$4</f>
        <v>04 Haziran 2014 15.20</v>
      </c>
      <c r="M377" s="151" t="s">
        <v>573</v>
      </c>
    </row>
    <row r="378" spans="1:13" s="235" customFormat="1" ht="26.25" customHeight="1" x14ac:dyDescent="0.2">
      <c r="A378" s="145">
        <v>645</v>
      </c>
      <c r="B378" s="236" t="s">
        <v>357</v>
      </c>
      <c r="C378" s="238" t="str">
        <f>Cirit!D18</f>
        <v/>
      </c>
      <c r="D378" s="240" t="str">
        <f>Cirit!E18</f>
        <v/>
      </c>
      <c r="E378" s="240" t="str">
        <f>Cirit!F18</f>
        <v/>
      </c>
      <c r="F378" s="241" t="str">
        <f>Cirit!N18</f>
        <v/>
      </c>
      <c r="G378" s="239">
        <f>Cirit!A18</f>
        <v>0</v>
      </c>
      <c r="H378" s="153" t="s">
        <v>357</v>
      </c>
      <c r="I378" s="153">
        <f>Cirit!G$4</f>
        <v>0</v>
      </c>
      <c r="J378" s="147" t="str">
        <f>'YARIŞMA BİLGİLERİ'!$F$21</f>
        <v>Erkekler</v>
      </c>
      <c r="K378" s="234" t="str">
        <f t="shared" si="14"/>
        <v>İzmir-Kulüpler Arası Atletizm Süper lig 1. Kademe Yarışmaları</v>
      </c>
      <c r="L378" s="151" t="str">
        <f>Cirit!M$4</f>
        <v>04 Haziran 2014 15.20</v>
      </c>
      <c r="M378" s="151" t="s">
        <v>573</v>
      </c>
    </row>
    <row r="379" spans="1:13" s="235" customFormat="1" ht="26.25" customHeight="1" x14ac:dyDescent="0.2">
      <c r="A379" s="145">
        <v>646</v>
      </c>
      <c r="B379" s="236" t="s">
        <v>357</v>
      </c>
      <c r="C379" s="238" t="str">
        <f>Cirit!D19</f>
        <v/>
      </c>
      <c r="D379" s="240" t="str">
        <f>Cirit!E19</f>
        <v/>
      </c>
      <c r="E379" s="240" t="str">
        <f>Cirit!F19</f>
        <v/>
      </c>
      <c r="F379" s="241" t="str">
        <f>Cirit!N19</f>
        <v/>
      </c>
      <c r="G379" s="239">
        <f>Cirit!A19</f>
        <v>0</v>
      </c>
      <c r="H379" s="153" t="s">
        <v>357</v>
      </c>
      <c r="I379" s="153">
        <f>Cirit!G$4</f>
        <v>0</v>
      </c>
      <c r="J379" s="147" t="str">
        <f>'YARIŞMA BİLGİLERİ'!$F$21</f>
        <v>Erkekler</v>
      </c>
      <c r="K379" s="234" t="str">
        <f t="shared" si="14"/>
        <v>İzmir-Kulüpler Arası Atletizm Süper lig 1. Kademe Yarışmaları</v>
      </c>
      <c r="L379" s="151" t="str">
        <f>Cirit!M$4</f>
        <v>04 Haziran 2014 15.20</v>
      </c>
      <c r="M379" s="151" t="s">
        <v>573</v>
      </c>
    </row>
    <row r="380" spans="1:13" s="235" customFormat="1" ht="26.25" customHeight="1" x14ac:dyDescent="0.2">
      <c r="A380" s="145">
        <v>647</v>
      </c>
      <c r="B380" s="236" t="s">
        <v>357</v>
      </c>
      <c r="C380" s="238" t="str">
        <f>Cirit!D20</f>
        <v/>
      </c>
      <c r="D380" s="240" t="str">
        <f>Cirit!E20</f>
        <v/>
      </c>
      <c r="E380" s="240" t="str">
        <f>Cirit!F20</f>
        <v/>
      </c>
      <c r="F380" s="241" t="str">
        <f>Cirit!N20</f>
        <v/>
      </c>
      <c r="G380" s="239">
        <f>Cirit!A20</f>
        <v>0</v>
      </c>
      <c r="H380" s="153" t="s">
        <v>357</v>
      </c>
      <c r="I380" s="153">
        <f>Cirit!G$4</f>
        <v>0</v>
      </c>
      <c r="J380" s="147" t="str">
        <f>'YARIŞMA BİLGİLERİ'!$F$21</f>
        <v>Erkekler</v>
      </c>
      <c r="K380" s="234" t="str">
        <f t="shared" si="14"/>
        <v>İzmir-Kulüpler Arası Atletizm Süper lig 1. Kademe Yarışmaları</v>
      </c>
      <c r="L380" s="151" t="str">
        <f>Cirit!M$4</f>
        <v>04 Haziran 2014 15.20</v>
      </c>
      <c r="M380" s="151" t="s">
        <v>573</v>
      </c>
    </row>
    <row r="381" spans="1:13" s="235" customFormat="1" ht="26.25" customHeight="1" x14ac:dyDescent="0.2">
      <c r="A381" s="145">
        <v>648</v>
      </c>
      <c r="B381" s="236" t="s">
        <v>357</v>
      </c>
      <c r="C381" s="238" t="str">
        <f>Cirit!D21</f>
        <v/>
      </c>
      <c r="D381" s="240" t="str">
        <f>Cirit!E21</f>
        <v/>
      </c>
      <c r="E381" s="240" t="str">
        <f>Cirit!F21</f>
        <v/>
      </c>
      <c r="F381" s="241" t="str">
        <f>Cirit!N21</f>
        <v/>
      </c>
      <c r="G381" s="239">
        <f>Cirit!A21</f>
        <v>0</v>
      </c>
      <c r="H381" s="153" t="s">
        <v>357</v>
      </c>
      <c r="I381" s="153">
        <f>Cirit!G$4</f>
        <v>0</v>
      </c>
      <c r="J381" s="147" t="str">
        <f>'YARIŞMA BİLGİLERİ'!$F$21</f>
        <v>Erkekler</v>
      </c>
      <c r="K381" s="234" t="str">
        <f t="shared" si="14"/>
        <v>İzmir-Kulüpler Arası Atletizm Süper lig 1. Kademe Yarışmaları</v>
      </c>
      <c r="L381" s="151" t="str">
        <f>Cirit!M$4</f>
        <v>04 Haziran 2014 15.20</v>
      </c>
      <c r="M381" s="151" t="s">
        <v>573</v>
      </c>
    </row>
    <row r="382" spans="1:13" s="235" customFormat="1" ht="26.25" customHeight="1" x14ac:dyDescent="0.2">
      <c r="A382" s="145">
        <v>649</v>
      </c>
      <c r="B382" s="236" t="s">
        <v>357</v>
      </c>
      <c r="C382" s="238" t="str">
        <f>Cirit!D22</f>
        <v/>
      </c>
      <c r="D382" s="240" t="str">
        <f>Cirit!E22</f>
        <v/>
      </c>
      <c r="E382" s="240" t="str">
        <f>Cirit!F22</f>
        <v/>
      </c>
      <c r="F382" s="241" t="str">
        <f>Cirit!N22</f>
        <v/>
      </c>
      <c r="G382" s="239">
        <f>Cirit!A22</f>
        <v>0</v>
      </c>
      <c r="H382" s="153" t="s">
        <v>357</v>
      </c>
      <c r="I382" s="153">
        <f>Cirit!G$4</f>
        <v>0</v>
      </c>
      <c r="J382" s="147" t="str">
        <f>'YARIŞMA BİLGİLERİ'!$F$21</f>
        <v>Erkekler</v>
      </c>
      <c r="K382" s="234" t="str">
        <f t="shared" si="14"/>
        <v>İzmir-Kulüpler Arası Atletizm Süper lig 1. Kademe Yarışmaları</v>
      </c>
      <c r="L382" s="151" t="str">
        <f>Cirit!M$4</f>
        <v>04 Haziran 2014 15.20</v>
      </c>
      <c r="M382" s="151" t="s">
        <v>573</v>
      </c>
    </row>
    <row r="383" spans="1:13" s="235" customFormat="1" ht="26.25" customHeight="1" x14ac:dyDescent="0.2">
      <c r="A383" s="145">
        <v>650</v>
      </c>
      <c r="B383" s="236" t="s">
        <v>357</v>
      </c>
      <c r="C383" s="238" t="str">
        <f>Cirit!D23</f>
        <v/>
      </c>
      <c r="D383" s="240" t="str">
        <f>Cirit!E23</f>
        <v/>
      </c>
      <c r="E383" s="240" t="str">
        <f>Cirit!F23</f>
        <v/>
      </c>
      <c r="F383" s="241" t="str">
        <f>Cirit!N23</f>
        <v/>
      </c>
      <c r="G383" s="239">
        <f>Cirit!A23</f>
        <v>0</v>
      </c>
      <c r="H383" s="153" t="s">
        <v>357</v>
      </c>
      <c r="I383" s="153">
        <f>Cirit!G$4</f>
        <v>0</v>
      </c>
      <c r="J383" s="147" t="str">
        <f>'YARIŞMA BİLGİLERİ'!$F$21</f>
        <v>Erkekler</v>
      </c>
      <c r="K383" s="234" t="str">
        <f t="shared" si="14"/>
        <v>İzmir-Kulüpler Arası Atletizm Süper lig 1. Kademe Yarışmaları</v>
      </c>
      <c r="L383" s="151" t="str">
        <f>Cirit!M$4</f>
        <v>04 Haziran 2014 15.20</v>
      </c>
      <c r="M383" s="151" t="s">
        <v>573</v>
      </c>
    </row>
    <row r="384" spans="1:13" s="235" customFormat="1" ht="26.25" customHeight="1" x14ac:dyDescent="0.2">
      <c r="A384" s="145">
        <v>651</v>
      </c>
      <c r="B384" s="236" t="s">
        <v>357</v>
      </c>
      <c r="C384" s="238" t="str">
        <f>Cirit!D24</f>
        <v/>
      </c>
      <c r="D384" s="240" t="str">
        <f>Cirit!E24</f>
        <v/>
      </c>
      <c r="E384" s="240" t="str">
        <f>Cirit!F24</f>
        <v/>
      </c>
      <c r="F384" s="241" t="str">
        <f>Cirit!N24</f>
        <v/>
      </c>
      <c r="G384" s="239">
        <f>Cirit!A24</f>
        <v>0</v>
      </c>
      <c r="H384" s="153" t="s">
        <v>357</v>
      </c>
      <c r="I384" s="153">
        <f>Cirit!G$4</f>
        <v>0</v>
      </c>
      <c r="J384" s="147" t="str">
        <f>'YARIŞMA BİLGİLERİ'!$F$21</f>
        <v>Erkekler</v>
      </c>
      <c r="K384" s="234" t="str">
        <f t="shared" si="14"/>
        <v>İzmir-Kulüpler Arası Atletizm Süper lig 1. Kademe Yarışmaları</v>
      </c>
      <c r="L384" s="151" t="str">
        <f>Cirit!M$4</f>
        <v>04 Haziran 2014 15.20</v>
      </c>
      <c r="M384" s="151" t="s">
        <v>573</v>
      </c>
    </row>
    <row r="385" spans="1:13" s="235" customFormat="1" ht="26.25" customHeight="1" x14ac:dyDescent="0.2">
      <c r="A385" s="145">
        <v>652</v>
      </c>
      <c r="B385" s="236" t="s">
        <v>357</v>
      </c>
      <c r="C385" s="238" t="str">
        <f>Cirit!D25</f>
        <v/>
      </c>
      <c r="D385" s="240" t="str">
        <f>Cirit!E25</f>
        <v/>
      </c>
      <c r="E385" s="240" t="str">
        <f>Cirit!F25</f>
        <v/>
      </c>
      <c r="F385" s="241" t="str">
        <f>Cirit!N25</f>
        <v/>
      </c>
      <c r="G385" s="239">
        <f>Cirit!A25</f>
        <v>0</v>
      </c>
      <c r="H385" s="153" t="s">
        <v>357</v>
      </c>
      <c r="I385" s="153">
        <f>Cirit!G$4</f>
        <v>0</v>
      </c>
      <c r="J385" s="147" t="str">
        <f>'YARIŞMA BİLGİLERİ'!$F$21</f>
        <v>Erkekler</v>
      </c>
      <c r="K385" s="234" t="str">
        <f t="shared" si="14"/>
        <v>İzmir-Kulüpler Arası Atletizm Süper lig 1. Kademe Yarışmaları</v>
      </c>
      <c r="L385" s="151" t="str">
        <f>Cirit!M$4</f>
        <v>04 Haziran 2014 15.20</v>
      </c>
      <c r="M385" s="151" t="s">
        <v>573</v>
      </c>
    </row>
    <row r="386" spans="1:13" s="235" customFormat="1" ht="26.25" customHeight="1" x14ac:dyDescent="0.2">
      <c r="A386" s="145">
        <v>653</v>
      </c>
      <c r="B386" s="236" t="s">
        <v>357</v>
      </c>
      <c r="C386" s="238" t="str">
        <f>Cirit!D26</f>
        <v/>
      </c>
      <c r="D386" s="240" t="str">
        <f>Cirit!E26</f>
        <v/>
      </c>
      <c r="E386" s="240" t="str">
        <f>Cirit!F26</f>
        <v/>
      </c>
      <c r="F386" s="241" t="str">
        <f>Cirit!N26</f>
        <v/>
      </c>
      <c r="G386" s="239">
        <f>Cirit!A26</f>
        <v>0</v>
      </c>
      <c r="H386" s="153" t="s">
        <v>357</v>
      </c>
      <c r="I386" s="153">
        <f>Cirit!G$4</f>
        <v>0</v>
      </c>
      <c r="J386" s="147" t="str">
        <f>'YARIŞMA BİLGİLERİ'!$F$21</f>
        <v>Erkekler</v>
      </c>
      <c r="K386" s="234" t="str">
        <f t="shared" si="14"/>
        <v>İzmir-Kulüpler Arası Atletizm Süper lig 1. Kademe Yarışmaları</v>
      </c>
      <c r="L386" s="151" t="str">
        <f>Cirit!M$4</f>
        <v>04 Haziran 2014 15.20</v>
      </c>
      <c r="M386" s="151" t="s">
        <v>573</v>
      </c>
    </row>
    <row r="387" spans="1:13" s="235" customFormat="1" ht="26.25" customHeight="1" x14ac:dyDescent="0.2">
      <c r="A387" s="145">
        <v>654</v>
      </c>
      <c r="B387" s="236" t="s">
        <v>357</v>
      </c>
      <c r="C387" s="238" t="str">
        <f>Cirit!D27</f>
        <v/>
      </c>
      <c r="D387" s="240" t="str">
        <f>Cirit!E27</f>
        <v/>
      </c>
      <c r="E387" s="240" t="str">
        <f>Cirit!F27</f>
        <v/>
      </c>
      <c r="F387" s="241" t="str">
        <f>Cirit!N27</f>
        <v/>
      </c>
      <c r="G387" s="239">
        <f>Cirit!A27</f>
        <v>0</v>
      </c>
      <c r="H387" s="153" t="s">
        <v>357</v>
      </c>
      <c r="I387" s="153">
        <f>Cirit!G$4</f>
        <v>0</v>
      </c>
      <c r="J387" s="147" t="str">
        <f>'YARIŞMA BİLGİLERİ'!$F$21</f>
        <v>Erkekler</v>
      </c>
      <c r="K387" s="234" t="str">
        <f t="shared" si="14"/>
        <v>İzmir-Kulüpler Arası Atletizm Süper lig 1. Kademe Yarışmaları</v>
      </c>
      <c r="L387" s="151" t="str">
        <f>Cirit!M$4</f>
        <v>04 Haziran 2014 15.20</v>
      </c>
      <c r="M387" s="151" t="s">
        <v>573</v>
      </c>
    </row>
    <row r="388" spans="1:13" s="235" customFormat="1" ht="26.25" customHeight="1" x14ac:dyDescent="0.2">
      <c r="A388" s="145">
        <v>655</v>
      </c>
      <c r="B388" s="236" t="s">
        <v>357</v>
      </c>
      <c r="C388" s="238" t="str">
        <f>Cirit!D28</f>
        <v/>
      </c>
      <c r="D388" s="240" t="str">
        <f>Cirit!E28</f>
        <v/>
      </c>
      <c r="E388" s="240" t="str">
        <f>Cirit!F28</f>
        <v/>
      </c>
      <c r="F388" s="241" t="str">
        <f>Cirit!N28</f>
        <v/>
      </c>
      <c r="G388" s="239">
        <f>Cirit!A28</f>
        <v>0</v>
      </c>
      <c r="H388" s="153" t="s">
        <v>357</v>
      </c>
      <c r="I388" s="153">
        <f>Cirit!G$4</f>
        <v>0</v>
      </c>
      <c r="J388" s="147" t="str">
        <f>'YARIŞMA BİLGİLERİ'!$F$21</f>
        <v>Erkekler</v>
      </c>
      <c r="K388" s="234" t="str">
        <f t="shared" si="14"/>
        <v>İzmir-Kulüpler Arası Atletizm Süper lig 1. Kademe Yarışmaları</v>
      </c>
      <c r="L388" s="151" t="str">
        <f>Cirit!M$4</f>
        <v>04 Haziran 2014 15.20</v>
      </c>
      <c r="M388" s="151" t="s">
        <v>573</v>
      </c>
    </row>
    <row r="389" spans="1:13" s="235" customFormat="1" ht="26.25" customHeight="1" x14ac:dyDescent="0.2">
      <c r="A389" s="145">
        <v>656</v>
      </c>
      <c r="B389" s="236" t="s">
        <v>357</v>
      </c>
      <c r="C389" s="238" t="str">
        <f>Cirit!D29</f>
        <v/>
      </c>
      <c r="D389" s="240" t="str">
        <f>Cirit!E29</f>
        <v/>
      </c>
      <c r="E389" s="240" t="str">
        <f>Cirit!F29</f>
        <v/>
      </c>
      <c r="F389" s="241" t="str">
        <f>Cirit!N29</f>
        <v/>
      </c>
      <c r="G389" s="239">
        <f>Cirit!A29</f>
        <v>0</v>
      </c>
      <c r="H389" s="153" t="s">
        <v>357</v>
      </c>
      <c r="I389" s="153">
        <f>Cirit!G$4</f>
        <v>0</v>
      </c>
      <c r="J389" s="147" t="str">
        <f>'YARIŞMA BİLGİLERİ'!$F$21</f>
        <v>Erkekler</v>
      </c>
      <c r="K389" s="234" t="str">
        <f t="shared" si="14"/>
        <v>İzmir-Kulüpler Arası Atletizm Süper lig 1. Kademe Yarışmaları</v>
      </c>
      <c r="L389" s="151" t="str">
        <f>Cirit!M$4</f>
        <v>04 Haziran 2014 15.20</v>
      </c>
      <c r="M389" s="151" t="s">
        <v>573</v>
      </c>
    </row>
    <row r="390" spans="1:13" s="235" customFormat="1" ht="26.25" customHeight="1" x14ac:dyDescent="0.2">
      <c r="A390" s="145">
        <v>657</v>
      </c>
      <c r="B390" s="236" t="s">
        <v>357</v>
      </c>
      <c r="C390" s="238" t="str">
        <f>Cirit!D30</f>
        <v/>
      </c>
      <c r="D390" s="240" t="str">
        <f>Cirit!E30</f>
        <v/>
      </c>
      <c r="E390" s="240" t="str">
        <f>Cirit!F30</f>
        <v/>
      </c>
      <c r="F390" s="241" t="str">
        <f>Cirit!N30</f>
        <v/>
      </c>
      <c r="G390" s="239">
        <f>Cirit!A30</f>
        <v>0</v>
      </c>
      <c r="H390" s="153" t="s">
        <v>357</v>
      </c>
      <c r="I390" s="153">
        <f>Cirit!G$4</f>
        <v>0</v>
      </c>
      <c r="J390" s="147" t="str">
        <f>'YARIŞMA BİLGİLERİ'!$F$21</f>
        <v>Erkekler</v>
      </c>
      <c r="K390" s="234" t="str">
        <f t="shared" si="14"/>
        <v>İzmir-Kulüpler Arası Atletizm Süper lig 1. Kademe Yarışmaları</v>
      </c>
      <c r="L390" s="151" t="str">
        <f>Cirit!M$4</f>
        <v>04 Haziran 2014 15.20</v>
      </c>
      <c r="M390" s="151" t="s">
        <v>573</v>
      </c>
    </row>
    <row r="391" spans="1:13" s="235" customFormat="1" ht="26.25" customHeight="1" x14ac:dyDescent="0.2">
      <c r="A391" s="145">
        <v>658</v>
      </c>
      <c r="B391" s="236" t="s">
        <v>357</v>
      </c>
      <c r="C391" s="238" t="str">
        <f>Cirit!D31</f>
        <v/>
      </c>
      <c r="D391" s="240" t="str">
        <f>Cirit!E31</f>
        <v/>
      </c>
      <c r="E391" s="240" t="str">
        <f>Cirit!F31</f>
        <v/>
      </c>
      <c r="F391" s="241" t="str">
        <f>Cirit!N31</f>
        <v/>
      </c>
      <c r="G391" s="239">
        <f>Cirit!A31</f>
        <v>0</v>
      </c>
      <c r="H391" s="153" t="s">
        <v>357</v>
      </c>
      <c r="I391" s="153">
        <f>Cirit!G$4</f>
        <v>0</v>
      </c>
      <c r="J391" s="147" t="str">
        <f>'YARIŞMA BİLGİLERİ'!$F$21</f>
        <v>Erkekler</v>
      </c>
      <c r="K391" s="234" t="str">
        <f t="shared" si="14"/>
        <v>İzmir-Kulüpler Arası Atletizm Süper lig 1. Kademe Yarışmaları</v>
      </c>
      <c r="L391" s="151" t="str">
        <f>Cirit!M$4</f>
        <v>04 Haziran 2014 15.20</v>
      </c>
      <c r="M391" s="151" t="s">
        <v>573</v>
      </c>
    </row>
    <row r="392" spans="1:13" s="235" customFormat="1" ht="26.25" customHeight="1" x14ac:dyDescent="0.2">
      <c r="A392" s="145">
        <v>659</v>
      </c>
      <c r="B392" s="236" t="s">
        <v>357</v>
      </c>
      <c r="C392" s="238" t="str">
        <f>Cirit!D32</f>
        <v/>
      </c>
      <c r="D392" s="240" t="str">
        <f>Cirit!E32</f>
        <v/>
      </c>
      <c r="E392" s="240" t="str">
        <f>Cirit!F32</f>
        <v/>
      </c>
      <c r="F392" s="241" t="str">
        <f>Cirit!N32</f>
        <v/>
      </c>
      <c r="G392" s="239">
        <f>Cirit!A32</f>
        <v>0</v>
      </c>
      <c r="H392" s="153" t="s">
        <v>357</v>
      </c>
      <c r="I392" s="153">
        <f>Cirit!G$4</f>
        <v>0</v>
      </c>
      <c r="J392" s="147" t="str">
        <f>'YARIŞMA BİLGİLERİ'!$F$21</f>
        <v>Erkekler</v>
      </c>
      <c r="K392" s="234" t="str">
        <f t="shared" si="14"/>
        <v>İzmir-Kulüpler Arası Atletizm Süper lig 1. Kademe Yarışmaları</v>
      </c>
      <c r="L392" s="151" t="str">
        <f>Cirit!M$4</f>
        <v>04 Haziran 2014 15.20</v>
      </c>
      <c r="M392" s="151" t="s">
        <v>573</v>
      </c>
    </row>
    <row r="393" spans="1:13" s="235" customFormat="1" ht="26.25" customHeight="1" x14ac:dyDescent="0.2">
      <c r="A393" s="145">
        <v>660</v>
      </c>
      <c r="B393" s="236" t="s">
        <v>357</v>
      </c>
      <c r="C393" s="238" t="str">
        <f>Cirit!D33</f>
        <v/>
      </c>
      <c r="D393" s="240" t="str">
        <f>Cirit!E33</f>
        <v/>
      </c>
      <c r="E393" s="240" t="str">
        <f>Cirit!F33</f>
        <v/>
      </c>
      <c r="F393" s="241" t="str">
        <f>Cirit!N33</f>
        <v/>
      </c>
      <c r="G393" s="239">
        <f>Cirit!A33</f>
        <v>0</v>
      </c>
      <c r="H393" s="153" t="s">
        <v>357</v>
      </c>
      <c r="I393" s="153">
        <f>Cirit!G$4</f>
        <v>0</v>
      </c>
      <c r="J393" s="147" t="str">
        <f>'YARIŞMA BİLGİLERİ'!$F$21</f>
        <v>Erkekler</v>
      </c>
      <c r="K393" s="234" t="str">
        <f t="shared" si="14"/>
        <v>İzmir-Kulüpler Arası Atletizm Süper lig 1. Kademe Yarışmaları</v>
      </c>
      <c r="L393" s="151" t="str">
        <f>Cirit!M$4</f>
        <v>04 Haziran 2014 15.20</v>
      </c>
      <c r="M393" s="151" t="s">
        <v>573</v>
      </c>
    </row>
    <row r="394" spans="1:13" s="235" customFormat="1" ht="26.25" customHeight="1" x14ac:dyDescent="0.2">
      <c r="A394" s="145">
        <v>661</v>
      </c>
      <c r="B394" s="236" t="s">
        <v>357</v>
      </c>
      <c r="C394" s="238" t="str">
        <f>Cirit!D34</f>
        <v/>
      </c>
      <c r="D394" s="240" t="str">
        <f>Cirit!E34</f>
        <v/>
      </c>
      <c r="E394" s="240" t="str">
        <f>Cirit!F34</f>
        <v/>
      </c>
      <c r="F394" s="241" t="str">
        <f>Cirit!N34</f>
        <v/>
      </c>
      <c r="G394" s="239">
        <f>Cirit!A34</f>
        <v>0</v>
      </c>
      <c r="H394" s="153" t="s">
        <v>357</v>
      </c>
      <c r="I394" s="153">
        <f>Cirit!G$4</f>
        <v>0</v>
      </c>
      <c r="J394" s="147" t="str">
        <f>'YARIŞMA BİLGİLERİ'!$F$21</f>
        <v>Erkekler</v>
      </c>
      <c r="K394" s="234" t="str">
        <f t="shared" si="14"/>
        <v>İzmir-Kulüpler Arası Atletizm Süper lig 1. Kademe Yarışmaları</v>
      </c>
      <c r="L394" s="151" t="str">
        <f>Cirit!M$4</f>
        <v>04 Haziran 2014 15.20</v>
      </c>
      <c r="M394" s="151" t="s">
        <v>573</v>
      </c>
    </row>
    <row r="395" spans="1:13" s="235" customFormat="1" ht="26.25" customHeight="1" x14ac:dyDescent="0.2">
      <c r="A395" s="145">
        <v>662</v>
      </c>
      <c r="B395" s="236" t="s">
        <v>357</v>
      </c>
      <c r="C395" s="238" t="str">
        <f>Cirit!D35</f>
        <v/>
      </c>
      <c r="D395" s="240" t="str">
        <f>Cirit!E35</f>
        <v/>
      </c>
      <c r="E395" s="240" t="str">
        <f>Cirit!F35</f>
        <v/>
      </c>
      <c r="F395" s="241" t="str">
        <f>Cirit!N35</f>
        <v/>
      </c>
      <c r="G395" s="239">
        <f>Cirit!A35</f>
        <v>0</v>
      </c>
      <c r="H395" s="153" t="s">
        <v>357</v>
      </c>
      <c r="I395" s="153">
        <f>Cirit!G$4</f>
        <v>0</v>
      </c>
      <c r="J395" s="147" t="str">
        <f>'YARIŞMA BİLGİLERİ'!$F$21</f>
        <v>Erkekler</v>
      </c>
      <c r="K395" s="234" t="str">
        <f t="shared" si="14"/>
        <v>İzmir-Kulüpler Arası Atletizm Süper lig 1. Kademe Yarışmaları</v>
      </c>
      <c r="L395" s="151" t="str">
        <f>Cirit!M$4</f>
        <v>04 Haziran 2014 15.20</v>
      </c>
      <c r="M395" s="151" t="s">
        <v>573</v>
      </c>
    </row>
    <row r="396" spans="1:13" s="235" customFormat="1" ht="26.25" customHeight="1" x14ac:dyDescent="0.2">
      <c r="A396" s="145">
        <v>663</v>
      </c>
      <c r="B396" s="236" t="s">
        <v>357</v>
      </c>
      <c r="C396" s="238" t="str">
        <f>Cirit!D36</f>
        <v/>
      </c>
      <c r="D396" s="240" t="str">
        <f>Cirit!E36</f>
        <v/>
      </c>
      <c r="E396" s="240" t="str">
        <f>Cirit!F36</f>
        <v/>
      </c>
      <c r="F396" s="241" t="str">
        <f>Cirit!N36</f>
        <v/>
      </c>
      <c r="G396" s="239">
        <f>Cirit!A36</f>
        <v>0</v>
      </c>
      <c r="H396" s="153" t="s">
        <v>357</v>
      </c>
      <c r="I396" s="153">
        <f>Cirit!G$4</f>
        <v>0</v>
      </c>
      <c r="J396" s="147" t="str">
        <f>'YARIŞMA BİLGİLERİ'!$F$21</f>
        <v>Erkekler</v>
      </c>
      <c r="K396" s="234" t="str">
        <f t="shared" si="14"/>
        <v>İzmir-Kulüpler Arası Atletizm Süper lig 1. Kademe Yarışmaları</v>
      </c>
      <c r="L396" s="151" t="str">
        <f>Cirit!M$4</f>
        <v>04 Haziran 2014 15.20</v>
      </c>
      <c r="M396" s="151" t="s">
        <v>573</v>
      </c>
    </row>
    <row r="397" spans="1:13" s="235" customFormat="1" ht="26.25" customHeight="1" x14ac:dyDescent="0.2">
      <c r="A397" s="145">
        <v>664</v>
      </c>
      <c r="B397" s="236" t="s">
        <v>357</v>
      </c>
      <c r="C397" s="238" t="str">
        <f>Cirit!D37</f>
        <v/>
      </c>
      <c r="D397" s="240" t="str">
        <f>Cirit!E37</f>
        <v/>
      </c>
      <c r="E397" s="240" t="str">
        <f>Cirit!F37</f>
        <v/>
      </c>
      <c r="F397" s="241" t="str">
        <f>Cirit!N37</f>
        <v/>
      </c>
      <c r="G397" s="239">
        <f>Cirit!A37</f>
        <v>0</v>
      </c>
      <c r="H397" s="153" t="s">
        <v>357</v>
      </c>
      <c r="I397" s="153">
        <f>Cirit!G$4</f>
        <v>0</v>
      </c>
      <c r="J397" s="147" t="str">
        <f>'YARIŞMA BİLGİLERİ'!$F$21</f>
        <v>Erkekler</v>
      </c>
      <c r="K397" s="234" t="str">
        <f t="shared" si="14"/>
        <v>İzmir-Kulüpler Arası Atletizm Süper lig 1. Kademe Yarışmaları</v>
      </c>
      <c r="L397" s="151" t="str">
        <f>Cirit!M$4</f>
        <v>04 Haziran 2014 15.20</v>
      </c>
      <c r="M397" s="151" t="s">
        <v>573</v>
      </c>
    </row>
    <row r="398" spans="1:13" s="235" customFormat="1" ht="26.25" customHeight="1" x14ac:dyDescent="0.2">
      <c r="A398" s="145">
        <v>665</v>
      </c>
      <c r="B398" s="236" t="s">
        <v>357</v>
      </c>
      <c r="C398" s="238" t="str">
        <f>Cirit!D38</f>
        <v/>
      </c>
      <c r="D398" s="240" t="str">
        <f>Cirit!E38</f>
        <v/>
      </c>
      <c r="E398" s="240" t="str">
        <f>Cirit!F38</f>
        <v/>
      </c>
      <c r="F398" s="241" t="str">
        <f>Cirit!N38</f>
        <v/>
      </c>
      <c r="G398" s="239">
        <f>Cirit!A38</f>
        <v>0</v>
      </c>
      <c r="H398" s="153" t="s">
        <v>357</v>
      </c>
      <c r="I398" s="153">
        <f>Cirit!G$4</f>
        <v>0</v>
      </c>
      <c r="J398" s="147" t="str">
        <f>'YARIŞMA BİLGİLERİ'!$F$21</f>
        <v>Erkekler</v>
      </c>
      <c r="K398" s="234" t="str">
        <f t="shared" si="14"/>
        <v>İzmir-Kulüpler Arası Atletizm Süper lig 1. Kademe Yarışmaları</v>
      </c>
      <c r="L398" s="151" t="str">
        <f>Cirit!M$4</f>
        <v>04 Haziran 2014 15.20</v>
      </c>
      <c r="M398" s="151" t="s">
        <v>573</v>
      </c>
    </row>
    <row r="399" spans="1:13" s="235" customFormat="1" ht="26.25" customHeight="1" x14ac:dyDescent="0.2">
      <c r="A399" s="145">
        <v>666</v>
      </c>
      <c r="B399" s="236" t="s">
        <v>357</v>
      </c>
      <c r="C399" s="238" t="str">
        <f>Cirit!D39</f>
        <v/>
      </c>
      <c r="D399" s="240" t="str">
        <f>Cirit!E39</f>
        <v/>
      </c>
      <c r="E399" s="240" t="str">
        <f>Cirit!F39</f>
        <v/>
      </c>
      <c r="F399" s="241" t="str">
        <f>Cirit!N39</f>
        <v/>
      </c>
      <c r="G399" s="239">
        <f>Cirit!A39</f>
        <v>0</v>
      </c>
      <c r="H399" s="153" t="s">
        <v>357</v>
      </c>
      <c r="I399" s="153">
        <f>Cirit!G$4</f>
        <v>0</v>
      </c>
      <c r="J399" s="147" t="str">
        <f>'YARIŞMA BİLGİLERİ'!$F$21</f>
        <v>Erkekler</v>
      </c>
      <c r="K399" s="234" t="str">
        <f t="shared" si="14"/>
        <v>İzmir-Kulüpler Arası Atletizm Süper lig 1. Kademe Yarışmaları</v>
      </c>
      <c r="L399" s="151" t="str">
        <f>Cirit!M$4</f>
        <v>04 Haziran 2014 15.20</v>
      </c>
      <c r="M399" s="151" t="s">
        <v>573</v>
      </c>
    </row>
    <row r="400" spans="1:13" s="235" customFormat="1" ht="26.25" customHeight="1" x14ac:dyDescent="0.2">
      <c r="A400" s="145">
        <v>667</v>
      </c>
      <c r="B400" s="236" t="s">
        <v>357</v>
      </c>
      <c r="C400" s="238" t="str">
        <f>Cirit!D40</f>
        <v/>
      </c>
      <c r="D400" s="240" t="str">
        <f>Cirit!E40</f>
        <v/>
      </c>
      <c r="E400" s="240" t="str">
        <f>Cirit!F40</f>
        <v/>
      </c>
      <c r="F400" s="241" t="str">
        <f>Cirit!N40</f>
        <v/>
      </c>
      <c r="G400" s="239">
        <f>Cirit!A40</f>
        <v>0</v>
      </c>
      <c r="H400" s="153" t="s">
        <v>357</v>
      </c>
      <c r="I400" s="153">
        <f>Cirit!G$4</f>
        <v>0</v>
      </c>
      <c r="J400" s="147" t="str">
        <f>'YARIŞMA BİLGİLERİ'!$F$21</f>
        <v>Erkekler</v>
      </c>
      <c r="K400" s="234" t="str">
        <f t="shared" si="14"/>
        <v>İzmir-Kulüpler Arası Atletizm Süper lig 1. Kademe Yarışmaları</v>
      </c>
      <c r="L400" s="151" t="str">
        <f>Cirit!M$4</f>
        <v>04 Haziran 2014 15.20</v>
      </c>
      <c r="M400" s="151" t="s">
        <v>573</v>
      </c>
    </row>
    <row r="401" spans="1:13" s="235" customFormat="1" ht="26.25" customHeight="1" x14ac:dyDescent="0.2">
      <c r="A401" s="145">
        <v>668</v>
      </c>
      <c r="B401" s="236" t="s">
        <v>357</v>
      </c>
      <c r="C401" s="238" t="str">
        <f>Cirit!D41</f>
        <v/>
      </c>
      <c r="D401" s="240" t="str">
        <f>Cirit!E41</f>
        <v/>
      </c>
      <c r="E401" s="240" t="str">
        <f>Cirit!F41</f>
        <v/>
      </c>
      <c r="F401" s="241" t="str">
        <f>Cirit!N41</f>
        <v/>
      </c>
      <c r="G401" s="239">
        <f>Cirit!A41</f>
        <v>0</v>
      </c>
      <c r="H401" s="153" t="s">
        <v>357</v>
      </c>
      <c r="I401" s="153">
        <f>Cirit!G$4</f>
        <v>0</v>
      </c>
      <c r="J401" s="147" t="str">
        <f>'YARIŞMA BİLGİLERİ'!$F$21</f>
        <v>Erkekler</v>
      </c>
      <c r="K401" s="234" t="str">
        <f t="shared" si="14"/>
        <v>İzmir-Kulüpler Arası Atletizm Süper lig 1. Kademe Yarışmaları</v>
      </c>
      <c r="L401" s="151" t="str">
        <f>Cirit!M$4</f>
        <v>04 Haziran 2014 15.20</v>
      </c>
      <c r="M401" s="151" t="s">
        <v>573</v>
      </c>
    </row>
    <row r="402" spans="1:13" s="235" customFormat="1" ht="26.25" customHeight="1" x14ac:dyDescent="0.2">
      <c r="A402" s="145">
        <v>669</v>
      </c>
      <c r="B402" s="236" t="s">
        <v>357</v>
      </c>
      <c r="C402" s="238" t="str">
        <f>Cirit!D42</f>
        <v/>
      </c>
      <c r="D402" s="240" t="str">
        <f>Cirit!E42</f>
        <v/>
      </c>
      <c r="E402" s="240" t="str">
        <f>Cirit!F42</f>
        <v/>
      </c>
      <c r="F402" s="241" t="str">
        <f>Cirit!N42</f>
        <v/>
      </c>
      <c r="G402" s="239">
        <f>Cirit!A42</f>
        <v>0</v>
      </c>
      <c r="H402" s="153" t="s">
        <v>357</v>
      </c>
      <c r="I402" s="153">
        <f>Cirit!G$4</f>
        <v>0</v>
      </c>
      <c r="J402" s="147" t="str">
        <f>'YARIŞMA BİLGİLERİ'!$F$21</f>
        <v>Erkekler</v>
      </c>
      <c r="K402" s="234" t="str">
        <f t="shared" si="14"/>
        <v>İzmir-Kulüpler Arası Atletizm Süper lig 1. Kademe Yarışmaları</v>
      </c>
      <c r="L402" s="151" t="str">
        <f>Cirit!M$4</f>
        <v>04 Haziran 2014 15.20</v>
      </c>
      <c r="M402" s="151" t="s">
        <v>573</v>
      </c>
    </row>
    <row r="403" spans="1:13" s="235" customFormat="1" ht="26.25" customHeight="1" x14ac:dyDescent="0.2">
      <c r="A403" s="145">
        <v>670</v>
      </c>
      <c r="B403" s="236" t="s">
        <v>357</v>
      </c>
      <c r="C403" s="238" t="str">
        <f>Cirit!D43</f>
        <v/>
      </c>
      <c r="D403" s="240" t="str">
        <f>Cirit!E43</f>
        <v/>
      </c>
      <c r="E403" s="240" t="str">
        <f>Cirit!F43</f>
        <v/>
      </c>
      <c r="F403" s="241" t="str">
        <f>Cirit!N43</f>
        <v/>
      </c>
      <c r="G403" s="239">
        <f>Cirit!A43</f>
        <v>0</v>
      </c>
      <c r="H403" s="153" t="s">
        <v>357</v>
      </c>
      <c r="I403" s="153">
        <f>Cirit!G$4</f>
        <v>0</v>
      </c>
      <c r="J403" s="147" t="str">
        <f>'YARIŞMA BİLGİLERİ'!$F$21</f>
        <v>Erkekler</v>
      </c>
      <c r="K403" s="234" t="str">
        <f t="shared" si="14"/>
        <v>İzmir-Kulüpler Arası Atletizm Süper lig 1. Kademe Yarışmaları</v>
      </c>
      <c r="L403" s="151" t="str">
        <f>Cirit!M$4</f>
        <v>04 Haziran 2014 15.20</v>
      </c>
      <c r="M403" s="151" t="s">
        <v>573</v>
      </c>
    </row>
    <row r="404" spans="1:13" s="235" customFormat="1" ht="26.25" customHeight="1" x14ac:dyDescent="0.2">
      <c r="A404" s="145">
        <v>671</v>
      </c>
      <c r="B404" s="236" t="s">
        <v>357</v>
      </c>
      <c r="C404" s="238" t="str">
        <f>Cirit!D44</f>
        <v/>
      </c>
      <c r="D404" s="240" t="str">
        <f>Cirit!E44</f>
        <v/>
      </c>
      <c r="E404" s="240" t="str">
        <f>Cirit!F44</f>
        <v/>
      </c>
      <c r="F404" s="241" t="str">
        <f>Cirit!N44</f>
        <v/>
      </c>
      <c r="G404" s="239">
        <f>Cirit!A44</f>
        <v>0</v>
      </c>
      <c r="H404" s="153" t="s">
        <v>357</v>
      </c>
      <c r="I404" s="153">
        <f>Cirit!G$4</f>
        <v>0</v>
      </c>
      <c r="J404" s="147" t="str">
        <f>'YARIŞMA BİLGİLERİ'!$F$21</f>
        <v>Erkekler</v>
      </c>
      <c r="K404" s="234" t="str">
        <f t="shared" si="14"/>
        <v>İzmir-Kulüpler Arası Atletizm Süper lig 1. Kademe Yarışmaları</v>
      </c>
      <c r="L404" s="151" t="str">
        <f>Cirit!M$4</f>
        <v>04 Haziran 2014 15.20</v>
      </c>
      <c r="M404" s="151" t="s">
        <v>573</v>
      </c>
    </row>
    <row r="405" spans="1:13" s="235" customFormat="1" ht="26.25" customHeight="1" x14ac:dyDescent="0.2">
      <c r="A405" s="145">
        <v>672</v>
      </c>
      <c r="B405" s="236" t="s">
        <v>357</v>
      </c>
      <c r="C405" s="238" t="str">
        <f>Cirit!D45</f>
        <v/>
      </c>
      <c r="D405" s="240" t="str">
        <f>Cirit!E45</f>
        <v/>
      </c>
      <c r="E405" s="240" t="str">
        <f>Cirit!F45</f>
        <v/>
      </c>
      <c r="F405" s="241" t="str">
        <f>Cirit!N45</f>
        <v/>
      </c>
      <c r="G405" s="239">
        <f>Cirit!A45</f>
        <v>0</v>
      </c>
      <c r="H405" s="153" t="s">
        <v>357</v>
      </c>
      <c r="I405" s="153">
        <f>Cirit!G$4</f>
        <v>0</v>
      </c>
      <c r="J405" s="147" t="str">
        <f>'YARIŞMA BİLGİLERİ'!$F$21</f>
        <v>Erkekler</v>
      </c>
      <c r="K405" s="234" t="str">
        <f t="shared" si="14"/>
        <v>İzmir-Kulüpler Arası Atletizm Süper lig 1. Kademe Yarışmaları</v>
      </c>
      <c r="L405" s="151" t="str">
        <f>Cirit!M$4</f>
        <v>04 Haziran 2014 15.20</v>
      </c>
      <c r="M405" s="151" t="s">
        <v>573</v>
      </c>
    </row>
    <row r="406" spans="1:13" s="235" customFormat="1" ht="26.25" customHeight="1" x14ac:dyDescent="0.2">
      <c r="A406" s="145">
        <v>673</v>
      </c>
      <c r="B406" s="236" t="s">
        <v>357</v>
      </c>
      <c r="C406" s="238" t="str">
        <f>Cirit!D46</f>
        <v/>
      </c>
      <c r="D406" s="240" t="str">
        <f>Cirit!E46</f>
        <v/>
      </c>
      <c r="E406" s="240" t="str">
        <f>Cirit!F46</f>
        <v/>
      </c>
      <c r="F406" s="241" t="str">
        <f>Cirit!N46</f>
        <v/>
      </c>
      <c r="G406" s="239">
        <f>Cirit!A46</f>
        <v>0</v>
      </c>
      <c r="H406" s="153" t="s">
        <v>357</v>
      </c>
      <c r="I406" s="153">
        <f>Cirit!G$4</f>
        <v>0</v>
      </c>
      <c r="J406" s="147" t="str">
        <f>'YARIŞMA BİLGİLERİ'!$F$21</f>
        <v>Erkekler</v>
      </c>
      <c r="K406" s="234" t="str">
        <f t="shared" si="14"/>
        <v>İzmir-Kulüpler Arası Atletizm Süper lig 1. Kademe Yarışmaları</v>
      </c>
      <c r="L406" s="151" t="str">
        <f>Cirit!M$4</f>
        <v>04 Haziran 2014 15.20</v>
      </c>
      <c r="M406" s="151" t="s">
        <v>573</v>
      </c>
    </row>
    <row r="407" spans="1:13" s="235" customFormat="1" ht="26.25" customHeight="1" x14ac:dyDescent="0.2">
      <c r="A407" s="145">
        <v>674</v>
      </c>
      <c r="B407" s="236" t="s">
        <v>357</v>
      </c>
      <c r="C407" s="238" t="str">
        <f>Cirit!D47</f>
        <v/>
      </c>
      <c r="D407" s="240" t="str">
        <f>Cirit!E47</f>
        <v/>
      </c>
      <c r="E407" s="240" t="str">
        <f>Cirit!F47</f>
        <v/>
      </c>
      <c r="F407" s="241" t="str">
        <f>Cirit!N47</f>
        <v/>
      </c>
      <c r="G407" s="239">
        <f>Cirit!A47</f>
        <v>0</v>
      </c>
      <c r="H407" s="153" t="s">
        <v>357</v>
      </c>
      <c r="I407" s="153">
        <f>Cirit!G$4</f>
        <v>0</v>
      </c>
      <c r="J407" s="147" t="str">
        <f>'YARIŞMA BİLGİLERİ'!$F$21</f>
        <v>Erkekler</v>
      </c>
      <c r="K407" s="234" t="str">
        <f t="shared" si="14"/>
        <v>İzmir-Kulüpler Arası Atletizm Süper lig 1. Kademe Yarışmaları</v>
      </c>
      <c r="L407" s="151" t="str">
        <f>Cirit!M$4</f>
        <v>04 Haziran 2014 15.20</v>
      </c>
      <c r="M407" s="151" t="s">
        <v>573</v>
      </c>
    </row>
    <row r="408" spans="1:13" ht="24.75" customHeight="1" x14ac:dyDescent="0.2">
      <c r="A408" s="145">
        <v>675</v>
      </c>
      <c r="B408" s="236" t="s">
        <v>506</v>
      </c>
      <c r="C408" s="238">
        <f>'200m.'!C8</f>
        <v>33018</v>
      </c>
      <c r="D408" s="240" t="str">
        <f>'200m.'!D8</f>
        <v>RAMİL GULİYEV</v>
      </c>
      <c r="E408" s="240" t="str">
        <f>'200m.'!E8</f>
        <v>İSTANBUL-FENERBAHÇE</v>
      </c>
      <c r="F408" s="241">
        <f>'200m.'!F8</f>
        <v>2104</v>
      </c>
      <c r="G408" s="239">
        <f>'200m.'!A8</f>
        <v>1</v>
      </c>
      <c r="H408" s="153" t="s">
        <v>486</v>
      </c>
      <c r="I408" s="233"/>
      <c r="J408" s="147" t="str">
        <f>'YARIŞMA BİLGİLERİ'!$F$21</f>
        <v>Erkekler</v>
      </c>
      <c r="K408" s="234" t="str">
        <f t="shared" si="14"/>
        <v>İzmir-Kulüpler Arası Atletizm Süper lig 1. Kademe Yarışmaları</v>
      </c>
      <c r="L408" s="151" t="str">
        <f>'200m.'!N$4</f>
        <v>04 Haziran 2014 16.30</v>
      </c>
      <c r="M408" s="151" t="s">
        <v>573</v>
      </c>
    </row>
    <row r="409" spans="1:13" ht="24.75" customHeight="1" x14ac:dyDescent="0.2">
      <c r="A409" s="145">
        <v>676</v>
      </c>
      <c r="B409" s="236" t="s">
        <v>506</v>
      </c>
      <c r="C409" s="238">
        <f>'200m.'!C9</f>
        <v>33064</v>
      </c>
      <c r="D409" s="240" t="str">
        <f>'200m.'!D9</f>
        <v>İZZET SAFER</v>
      </c>
      <c r="E409" s="240" t="str">
        <f>'200m.'!E9</f>
        <v>İSTANBUL-ENKA SPOR KULÜBÜ</v>
      </c>
      <c r="F409" s="241">
        <f>'200m.'!F9</f>
        <v>2116</v>
      </c>
      <c r="G409" s="239">
        <f>'200m.'!A9</f>
        <v>2</v>
      </c>
      <c r="H409" s="153" t="s">
        <v>486</v>
      </c>
      <c r="I409" s="233"/>
      <c r="J409" s="147" t="str">
        <f>'YARIŞMA BİLGİLERİ'!$F$21</f>
        <v>Erkekler</v>
      </c>
      <c r="K409" s="234" t="str">
        <f t="shared" ref="K409:K446" si="15">CONCATENATE(K$1,"-",A$1)</f>
        <v>İzmir-Kulüpler Arası Atletizm Süper lig 1. Kademe Yarışmaları</v>
      </c>
      <c r="L409" s="151" t="str">
        <f>'200m.'!N$4</f>
        <v>04 Haziran 2014 16.30</v>
      </c>
      <c r="M409" s="151" t="s">
        <v>573</v>
      </c>
    </row>
    <row r="410" spans="1:13" ht="24.75" customHeight="1" x14ac:dyDescent="0.2">
      <c r="A410" s="145">
        <v>677</v>
      </c>
      <c r="B410" s="236" t="s">
        <v>506</v>
      </c>
      <c r="C410" s="238">
        <f>'200m.'!C10</f>
        <v>35183</v>
      </c>
      <c r="D410" s="240" t="str">
        <f>'200m.'!D10</f>
        <v>BATUHAN ALTINTAŞ</v>
      </c>
      <c r="E410" s="240" t="str">
        <f>'200m.'!E10</f>
        <v>İSTANBUL-GALATASARAY</v>
      </c>
      <c r="F410" s="241">
        <f>'200m.'!F10</f>
        <v>2161</v>
      </c>
      <c r="G410" s="239">
        <f>'200m.'!A10</f>
        <v>3</v>
      </c>
      <c r="H410" s="153" t="s">
        <v>486</v>
      </c>
      <c r="I410" s="233"/>
      <c r="J410" s="147" t="str">
        <f>'YARIŞMA BİLGİLERİ'!$F$21</f>
        <v>Erkekler</v>
      </c>
      <c r="K410" s="234" t="str">
        <f t="shared" si="15"/>
        <v>İzmir-Kulüpler Arası Atletizm Süper lig 1. Kademe Yarışmaları</v>
      </c>
      <c r="L410" s="151" t="str">
        <f>'200m.'!N$4</f>
        <v>04 Haziran 2014 16.30</v>
      </c>
      <c r="M410" s="151" t="s">
        <v>573</v>
      </c>
    </row>
    <row r="411" spans="1:13" ht="24.75" customHeight="1" x14ac:dyDescent="0.2">
      <c r="A411" s="145">
        <v>678</v>
      </c>
      <c r="B411" s="236" t="s">
        <v>506</v>
      </c>
      <c r="C411" s="238">
        <f>'200m.'!C11</f>
        <v>35350</v>
      </c>
      <c r="D411" s="240" t="str">
        <f>'200m.'!D11</f>
        <v>MİKTAT KAYA</v>
      </c>
      <c r="E411" s="240" t="str">
        <f>'200m.'!E11</f>
        <v>MERSİN-MESKİSPOR</v>
      </c>
      <c r="F411" s="241">
        <f>'200m.'!F11</f>
        <v>2219</v>
      </c>
      <c r="G411" s="239">
        <f>'200m.'!A11</f>
        <v>4</v>
      </c>
      <c r="H411" s="153" t="s">
        <v>486</v>
      </c>
      <c r="I411" s="233"/>
      <c r="J411" s="147" t="str">
        <f>'YARIŞMA BİLGİLERİ'!$F$21</f>
        <v>Erkekler</v>
      </c>
      <c r="K411" s="234" t="str">
        <f t="shared" si="15"/>
        <v>İzmir-Kulüpler Arası Atletizm Süper lig 1. Kademe Yarışmaları</v>
      </c>
      <c r="L411" s="151" t="str">
        <f>'200m.'!N$4</f>
        <v>04 Haziran 2014 16.30</v>
      </c>
      <c r="M411" s="151" t="s">
        <v>573</v>
      </c>
    </row>
    <row r="412" spans="1:13" ht="24.75" customHeight="1" x14ac:dyDescent="0.2">
      <c r="A412" s="145">
        <v>679</v>
      </c>
      <c r="B412" s="236" t="s">
        <v>506</v>
      </c>
      <c r="C412" s="238">
        <f>'200m.'!C12</f>
        <v>35681</v>
      </c>
      <c r="D412" s="240" t="str">
        <f>'200m.'!D12</f>
        <v>ONURCAN SEYHAN</v>
      </c>
      <c r="E412" s="240" t="str">
        <f>'200m.'!E12</f>
        <v>KOCAELİ BÜYÜKŞEHİR BELEDİYE KAĞITSPOR KULÜBÜ</v>
      </c>
      <c r="F412" s="241">
        <f>'200m.'!F12</f>
        <v>2236</v>
      </c>
      <c r="G412" s="239">
        <f>'200m.'!A12</f>
        <v>5</v>
      </c>
      <c r="H412" s="153" t="s">
        <v>486</v>
      </c>
      <c r="I412" s="233"/>
      <c r="J412" s="147" t="str">
        <f>'YARIŞMA BİLGİLERİ'!$F$21</f>
        <v>Erkekler</v>
      </c>
      <c r="K412" s="234" t="str">
        <f t="shared" si="15"/>
        <v>İzmir-Kulüpler Arası Atletizm Süper lig 1. Kademe Yarışmaları</v>
      </c>
      <c r="L412" s="151" t="str">
        <f>'200m.'!N$4</f>
        <v>04 Haziran 2014 16.30</v>
      </c>
      <c r="M412" s="151" t="s">
        <v>573</v>
      </c>
    </row>
    <row r="413" spans="1:13" ht="24.75" customHeight="1" x14ac:dyDescent="0.2">
      <c r="A413" s="145">
        <v>680</v>
      </c>
      <c r="B413" s="236" t="s">
        <v>506</v>
      </c>
      <c r="C413" s="238">
        <f>'200m.'!C13</f>
        <v>35678</v>
      </c>
      <c r="D413" s="240" t="str">
        <f>'200m.'!D13</f>
        <v>M.AKİF YILDIZ</v>
      </c>
      <c r="E413" s="240" t="str">
        <f>'200m.'!E13</f>
        <v>ANKARA-EGO SPOR</v>
      </c>
      <c r="F413" s="241">
        <f>'200m.'!F13</f>
        <v>2291</v>
      </c>
      <c r="G413" s="239">
        <f>'200m.'!A13</f>
        <v>6</v>
      </c>
      <c r="H413" s="153" t="s">
        <v>486</v>
      </c>
      <c r="I413" s="233"/>
      <c r="J413" s="147" t="str">
        <f>'YARIŞMA BİLGİLERİ'!$F$21</f>
        <v>Erkekler</v>
      </c>
      <c r="K413" s="234" t="str">
        <f t="shared" si="15"/>
        <v>İzmir-Kulüpler Arası Atletizm Süper lig 1. Kademe Yarışmaları</v>
      </c>
      <c r="L413" s="151" t="str">
        <f>'200m.'!N$4</f>
        <v>04 Haziran 2014 16.30</v>
      </c>
      <c r="M413" s="151" t="s">
        <v>573</v>
      </c>
    </row>
    <row r="414" spans="1:13" ht="24.75" customHeight="1" x14ac:dyDescent="0.2">
      <c r="A414" s="145">
        <v>681</v>
      </c>
      <c r="B414" s="236" t="s">
        <v>506</v>
      </c>
      <c r="C414" s="238">
        <f>'200m.'!C14</f>
        <v>34335</v>
      </c>
      <c r="D414" s="240" t="str">
        <f>'200m.'!D14</f>
        <v>SERKAN ŞİMŞEK</v>
      </c>
      <c r="E414" s="240" t="str">
        <f>'200m.'!E14</f>
        <v>KOCAELİ-DARICA BELEDİYE EĞİTİM SPOR KULÜBÜ</v>
      </c>
      <c r="F414" s="241">
        <f>'200m.'!F14</f>
        <v>2302</v>
      </c>
      <c r="G414" s="239">
        <f>'200m.'!A14</f>
        <v>7</v>
      </c>
      <c r="H414" s="153" t="s">
        <v>486</v>
      </c>
      <c r="I414" s="233"/>
      <c r="J414" s="147" t="str">
        <f>'YARIŞMA BİLGİLERİ'!$F$21</f>
        <v>Erkekler</v>
      </c>
      <c r="K414" s="234" t="str">
        <f t="shared" si="15"/>
        <v>İzmir-Kulüpler Arası Atletizm Süper lig 1. Kademe Yarışmaları</v>
      </c>
      <c r="L414" s="151" t="str">
        <f>'200m.'!N$4</f>
        <v>04 Haziran 2014 16.30</v>
      </c>
      <c r="M414" s="151" t="s">
        <v>573</v>
      </c>
    </row>
    <row r="415" spans="1:13" ht="24.75" customHeight="1" x14ac:dyDescent="0.2">
      <c r="A415" s="145">
        <v>682</v>
      </c>
      <c r="B415" s="236" t="s">
        <v>506</v>
      </c>
      <c r="C415" s="238">
        <f>'200m.'!C15</f>
        <v>34700</v>
      </c>
      <c r="D415" s="240" t="str">
        <f>'200m.'!D15</f>
        <v>MERT YOKUŞ</v>
      </c>
      <c r="E415" s="240" t="str">
        <f>'200m.'!E15</f>
        <v>İZMİR-İZMİR BÜYÜKŞEHİR BELEDİYE SPOR KLUBÜ</v>
      </c>
      <c r="F415" s="241">
        <f>'200m.'!F15</f>
        <v>2387</v>
      </c>
      <c r="G415" s="239">
        <f>'200m.'!A15</f>
        <v>8</v>
      </c>
      <c r="H415" s="153" t="s">
        <v>486</v>
      </c>
      <c r="I415" s="233"/>
      <c r="J415" s="147" t="str">
        <f>'YARIŞMA BİLGİLERİ'!$F$21</f>
        <v>Erkekler</v>
      </c>
      <c r="K415" s="234" t="str">
        <f t="shared" si="15"/>
        <v>İzmir-Kulüpler Arası Atletizm Süper lig 1. Kademe Yarışmaları</v>
      </c>
      <c r="L415" s="151" t="str">
        <f>'200m.'!N$4</f>
        <v>04 Haziran 2014 16.30</v>
      </c>
      <c r="M415" s="151" t="s">
        <v>573</v>
      </c>
    </row>
    <row r="416" spans="1:13" ht="24.75" customHeight="1" x14ac:dyDescent="0.2">
      <c r="A416" s="145">
        <v>683</v>
      </c>
      <c r="B416" s="236" t="s">
        <v>506</v>
      </c>
      <c r="C416" s="238">
        <f>'200m.'!C16</f>
        <v>0</v>
      </c>
      <c r="D416" s="240">
        <f>'200m.'!D16</f>
        <v>0</v>
      </c>
      <c r="E416" s="240">
        <f>'200m.'!E16</f>
        <v>0</v>
      </c>
      <c r="F416" s="241">
        <f>'200m.'!F16</f>
        <v>0</v>
      </c>
      <c r="G416" s="239">
        <f>'200m.'!A16</f>
        <v>0</v>
      </c>
      <c r="H416" s="153" t="s">
        <v>486</v>
      </c>
      <c r="I416" s="233"/>
      <c r="J416" s="147" t="str">
        <f>'YARIŞMA BİLGİLERİ'!$F$21</f>
        <v>Erkekler</v>
      </c>
      <c r="K416" s="234" t="str">
        <f t="shared" si="15"/>
        <v>İzmir-Kulüpler Arası Atletizm Süper lig 1. Kademe Yarışmaları</v>
      </c>
      <c r="L416" s="151" t="str">
        <f>'200m.'!N$4</f>
        <v>04 Haziran 2014 16.30</v>
      </c>
      <c r="M416" s="151" t="s">
        <v>573</v>
      </c>
    </row>
    <row r="417" spans="1:13" ht="24.75" customHeight="1" x14ac:dyDescent="0.2">
      <c r="A417" s="145">
        <v>684</v>
      </c>
      <c r="B417" s="236" t="s">
        <v>506</v>
      </c>
      <c r="C417" s="238">
        <f>'200m.'!C17</f>
        <v>0</v>
      </c>
      <c r="D417" s="240">
        <f>'200m.'!D17</f>
        <v>0</v>
      </c>
      <c r="E417" s="240">
        <f>'200m.'!E17</f>
        <v>0</v>
      </c>
      <c r="F417" s="241">
        <f>'200m.'!F17</f>
        <v>0</v>
      </c>
      <c r="G417" s="239">
        <f>'200m.'!A17</f>
        <v>0</v>
      </c>
      <c r="H417" s="153" t="s">
        <v>486</v>
      </c>
      <c r="I417" s="233"/>
      <c r="J417" s="147" t="str">
        <f>'YARIŞMA BİLGİLERİ'!$F$21</f>
        <v>Erkekler</v>
      </c>
      <c r="K417" s="234" t="str">
        <f t="shared" si="15"/>
        <v>İzmir-Kulüpler Arası Atletizm Süper lig 1. Kademe Yarışmaları</v>
      </c>
      <c r="L417" s="151" t="str">
        <f>'200m.'!N$4</f>
        <v>04 Haziran 2014 16.30</v>
      </c>
      <c r="M417" s="151" t="s">
        <v>573</v>
      </c>
    </row>
    <row r="418" spans="1:13" ht="24.75" customHeight="1" x14ac:dyDescent="0.2">
      <c r="A418" s="145">
        <v>685</v>
      </c>
      <c r="B418" s="236" t="s">
        <v>506</v>
      </c>
      <c r="C418" s="238">
        <f>'200m.'!C18</f>
        <v>0</v>
      </c>
      <c r="D418" s="240">
        <f>'200m.'!D18</f>
        <v>0</v>
      </c>
      <c r="E418" s="240">
        <f>'200m.'!E18</f>
        <v>0</v>
      </c>
      <c r="F418" s="241">
        <f>'200m.'!F18</f>
        <v>0</v>
      </c>
      <c r="G418" s="239">
        <f>'200m.'!A18</f>
        <v>0</v>
      </c>
      <c r="H418" s="153" t="s">
        <v>486</v>
      </c>
      <c r="I418" s="233"/>
      <c r="J418" s="147" t="str">
        <f>'YARIŞMA BİLGİLERİ'!$F$21</f>
        <v>Erkekler</v>
      </c>
      <c r="K418" s="234" t="str">
        <f t="shared" si="15"/>
        <v>İzmir-Kulüpler Arası Atletizm Süper lig 1. Kademe Yarışmaları</v>
      </c>
      <c r="L418" s="151" t="str">
        <f>'200m.'!N$4</f>
        <v>04 Haziran 2014 16.30</v>
      </c>
      <c r="M418" s="151" t="s">
        <v>573</v>
      </c>
    </row>
    <row r="419" spans="1:13" ht="24.75" customHeight="1" x14ac:dyDescent="0.2">
      <c r="A419" s="145">
        <v>686</v>
      </c>
      <c r="B419" s="236" t="s">
        <v>506</v>
      </c>
      <c r="C419" s="238">
        <f>'200m.'!C19</f>
        <v>0</v>
      </c>
      <c r="D419" s="240">
        <f>'200m.'!D19</f>
        <v>0</v>
      </c>
      <c r="E419" s="240">
        <f>'200m.'!E19</f>
        <v>0</v>
      </c>
      <c r="F419" s="241">
        <f>'200m.'!F19</f>
        <v>0</v>
      </c>
      <c r="G419" s="239">
        <f>'200m.'!A19</f>
        <v>0</v>
      </c>
      <c r="H419" s="153" t="s">
        <v>486</v>
      </c>
      <c r="I419" s="233"/>
      <c r="J419" s="147" t="str">
        <f>'YARIŞMA BİLGİLERİ'!$F$21</f>
        <v>Erkekler</v>
      </c>
      <c r="K419" s="234" t="str">
        <f t="shared" si="15"/>
        <v>İzmir-Kulüpler Arası Atletizm Süper lig 1. Kademe Yarışmaları</v>
      </c>
      <c r="L419" s="151" t="str">
        <f>'200m.'!N$4</f>
        <v>04 Haziran 2014 16.30</v>
      </c>
      <c r="M419" s="151" t="s">
        <v>573</v>
      </c>
    </row>
    <row r="420" spans="1:13" ht="24.75" customHeight="1" x14ac:dyDescent="0.2">
      <c r="A420" s="145">
        <v>687</v>
      </c>
      <c r="B420" s="236" t="s">
        <v>506</v>
      </c>
      <c r="C420" s="238">
        <f>'200m.'!C20</f>
        <v>0</v>
      </c>
      <c r="D420" s="240">
        <f>'200m.'!D20</f>
        <v>0</v>
      </c>
      <c r="E420" s="240">
        <f>'200m.'!E20</f>
        <v>0</v>
      </c>
      <c r="F420" s="241">
        <f>'200m.'!F20</f>
        <v>0</v>
      </c>
      <c r="G420" s="239">
        <f>'200m.'!A20</f>
        <v>0</v>
      </c>
      <c r="H420" s="153" t="s">
        <v>486</v>
      </c>
      <c r="I420" s="233"/>
      <c r="J420" s="147" t="str">
        <f>'YARIŞMA BİLGİLERİ'!$F$21</f>
        <v>Erkekler</v>
      </c>
      <c r="K420" s="234" t="str">
        <f t="shared" si="15"/>
        <v>İzmir-Kulüpler Arası Atletizm Süper lig 1. Kademe Yarışmaları</v>
      </c>
      <c r="L420" s="151" t="str">
        <f>'200m.'!N$4</f>
        <v>04 Haziran 2014 16.30</v>
      </c>
      <c r="M420" s="151" t="s">
        <v>573</v>
      </c>
    </row>
    <row r="421" spans="1:13" ht="24.75" customHeight="1" x14ac:dyDescent="0.2">
      <c r="A421" s="145">
        <v>688</v>
      </c>
      <c r="B421" s="236" t="s">
        <v>506</v>
      </c>
      <c r="C421" s="238">
        <f>'200m.'!C21</f>
        <v>0</v>
      </c>
      <c r="D421" s="240">
        <f>'200m.'!D21</f>
        <v>0</v>
      </c>
      <c r="E421" s="240">
        <f>'200m.'!E21</f>
        <v>0</v>
      </c>
      <c r="F421" s="241">
        <f>'200m.'!F21</f>
        <v>0</v>
      </c>
      <c r="G421" s="239">
        <f>'200m.'!A21</f>
        <v>0</v>
      </c>
      <c r="H421" s="153" t="s">
        <v>486</v>
      </c>
      <c r="I421" s="233"/>
      <c r="J421" s="147" t="str">
        <f>'YARIŞMA BİLGİLERİ'!$F$21</f>
        <v>Erkekler</v>
      </c>
      <c r="K421" s="234" t="str">
        <f t="shared" si="15"/>
        <v>İzmir-Kulüpler Arası Atletizm Süper lig 1. Kademe Yarışmaları</v>
      </c>
      <c r="L421" s="151" t="str">
        <f>'200m.'!N$4</f>
        <v>04 Haziran 2014 16.30</v>
      </c>
      <c r="M421" s="151" t="s">
        <v>573</v>
      </c>
    </row>
    <row r="422" spans="1:13" ht="24.75" customHeight="1" x14ac:dyDescent="0.2">
      <c r="A422" s="145">
        <v>689</v>
      </c>
      <c r="B422" s="236" t="s">
        <v>506</v>
      </c>
      <c r="C422" s="238">
        <f>'200m.'!C22</f>
        <v>0</v>
      </c>
      <c r="D422" s="240">
        <f>'200m.'!D22</f>
        <v>0</v>
      </c>
      <c r="E422" s="240">
        <f>'200m.'!E22</f>
        <v>0</v>
      </c>
      <c r="F422" s="241">
        <f>'200m.'!F22</f>
        <v>0</v>
      </c>
      <c r="G422" s="239">
        <f>'200m.'!A22</f>
        <v>0</v>
      </c>
      <c r="H422" s="153" t="s">
        <v>486</v>
      </c>
      <c r="I422" s="233"/>
      <c r="J422" s="147" t="str">
        <f>'YARIŞMA BİLGİLERİ'!$F$21</f>
        <v>Erkekler</v>
      </c>
      <c r="K422" s="234" t="str">
        <f t="shared" si="15"/>
        <v>İzmir-Kulüpler Arası Atletizm Süper lig 1. Kademe Yarışmaları</v>
      </c>
      <c r="L422" s="151" t="str">
        <f>'200m.'!N$4</f>
        <v>04 Haziran 2014 16.30</v>
      </c>
      <c r="M422" s="151" t="s">
        <v>573</v>
      </c>
    </row>
    <row r="423" spans="1:13" ht="24.75" customHeight="1" x14ac:dyDescent="0.2">
      <c r="A423" s="145">
        <v>690</v>
      </c>
      <c r="B423" s="236" t="s">
        <v>506</v>
      </c>
      <c r="C423" s="238">
        <f>'200m.'!C23</f>
        <v>0</v>
      </c>
      <c r="D423" s="240">
        <f>'200m.'!D23</f>
        <v>0</v>
      </c>
      <c r="E423" s="240">
        <f>'200m.'!E23</f>
        <v>0</v>
      </c>
      <c r="F423" s="241">
        <f>'200m.'!F23</f>
        <v>0</v>
      </c>
      <c r="G423" s="239">
        <f>'200m.'!A23</f>
        <v>0</v>
      </c>
      <c r="H423" s="153" t="s">
        <v>486</v>
      </c>
      <c r="I423" s="233"/>
      <c r="J423" s="147" t="str">
        <f>'YARIŞMA BİLGİLERİ'!$F$21</f>
        <v>Erkekler</v>
      </c>
      <c r="K423" s="234" t="str">
        <f t="shared" si="15"/>
        <v>İzmir-Kulüpler Arası Atletizm Süper lig 1. Kademe Yarışmaları</v>
      </c>
      <c r="L423" s="151" t="str">
        <f>'200m.'!N$4</f>
        <v>04 Haziran 2014 16.30</v>
      </c>
      <c r="M423" s="151" t="s">
        <v>573</v>
      </c>
    </row>
    <row r="424" spans="1:13" ht="24.75" customHeight="1" x14ac:dyDescent="0.2">
      <c r="A424" s="145">
        <v>691</v>
      </c>
      <c r="B424" s="236" t="s">
        <v>506</v>
      </c>
      <c r="C424" s="238">
        <f>'200m.'!C24</f>
        <v>0</v>
      </c>
      <c r="D424" s="240">
        <f>'200m.'!D24</f>
        <v>0</v>
      </c>
      <c r="E424" s="240">
        <f>'200m.'!E24</f>
        <v>0</v>
      </c>
      <c r="F424" s="241">
        <f>'200m.'!F24</f>
        <v>0</v>
      </c>
      <c r="G424" s="239">
        <f>'200m.'!A24</f>
        <v>0</v>
      </c>
      <c r="H424" s="153" t="s">
        <v>486</v>
      </c>
      <c r="I424" s="233"/>
      <c r="J424" s="147" t="str">
        <f>'YARIŞMA BİLGİLERİ'!$F$21</f>
        <v>Erkekler</v>
      </c>
      <c r="K424" s="234" t="str">
        <f t="shared" si="15"/>
        <v>İzmir-Kulüpler Arası Atletizm Süper lig 1. Kademe Yarışmaları</v>
      </c>
      <c r="L424" s="151" t="str">
        <f>'200m.'!N$4</f>
        <v>04 Haziran 2014 16.30</v>
      </c>
      <c r="M424" s="151" t="s">
        <v>573</v>
      </c>
    </row>
    <row r="425" spans="1:13" ht="24.75" customHeight="1" x14ac:dyDescent="0.2">
      <c r="A425" s="145">
        <v>692</v>
      </c>
      <c r="B425" s="236" t="s">
        <v>506</v>
      </c>
      <c r="C425" s="238">
        <f>'200m.'!C25</f>
        <v>0</v>
      </c>
      <c r="D425" s="240">
        <f>'200m.'!D25</f>
        <v>0</v>
      </c>
      <c r="E425" s="240">
        <f>'200m.'!E25</f>
        <v>0</v>
      </c>
      <c r="F425" s="241">
        <f>'200m.'!F25</f>
        <v>0</v>
      </c>
      <c r="G425" s="239">
        <f>'200m.'!A25</f>
        <v>0</v>
      </c>
      <c r="H425" s="153" t="s">
        <v>486</v>
      </c>
      <c r="I425" s="233"/>
      <c r="J425" s="147" t="str">
        <f>'YARIŞMA BİLGİLERİ'!$F$21</f>
        <v>Erkekler</v>
      </c>
      <c r="K425" s="234" t="str">
        <f t="shared" si="15"/>
        <v>İzmir-Kulüpler Arası Atletizm Süper lig 1. Kademe Yarışmaları</v>
      </c>
      <c r="L425" s="151" t="str">
        <f>'200m.'!N$4</f>
        <v>04 Haziran 2014 16.30</v>
      </c>
      <c r="M425" s="151" t="s">
        <v>573</v>
      </c>
    </row>
    <row r="426" spans="1:13" ht="24.75" customHeight="1" x14ac:dyDescent="0.2">
      <c r="A426" s="145">
        <v>693</v>
      </c>
      <c r="B426" s="236" t="s">
        <v>506</v>
      </c>
      <c r="C426" s="238">
        <f>'200m.'!C26</f>
        <v>0</v>
      </c>
      <c r="D426" s="240">
        <f>'200m.'!D26</f>
        <v>0</v>
      </c>
      <c r="E426" s="240">
        <f>'200m.'!E26</f>
        <v>0</v>
      </c>
      <c r="F426" s="241">
        <f>'200m.'!F26</f>
        <v>0</v>
      </c>
      <c r="G426" s="239">
        <f>'200m.'!A26</f>
        <v>19</v>
      </c>
      <c r="H426" s="153" t="s">
        <v>486</v>
      </c>
      <c r="I426" s="233"/>
      <c r="J426" s="147" t="str">
        <f>'YARIŞMA BİLGİLERİ'!$F$21</f>
        <v>Erkekler</v>
      </c>
      <c r="K426" s="234" t="str">
        <f t="shared" si="15"/>
        <v>İzmir-Kulüpler Arası Atletizm Süper lig 1. Kademe Yarışmaları</v>
      </c>
      <c r="L426" s="151" t="str">
        <f>'200m.'!N$4</f>
        <v>04 Haziran 2014 16.30</v>
      </c>
      <c r="M426" s="151" t="s">
        <v>573</v>
      </c>
    </row>
    <row r="427" spans="1:13" ht="24.75" customHeight="1" x14ac:dyDescent="0.2">
      <c r="A427" s="145">
        <v>694</v>
      </c>
      <c r="B427" s="236" t="s">
        <v>506</v>
      </c>
      <c r="C427" s="238">
        <f>'200m.'!C27</f>
        <v>0</v>
      </c>
      <c r="D427" s="240">
        <f>'200m.'!D27</f>
        <v>0</v>
      </c>
      <c r="E427" s="240">
        <f>'200m.'!E27</f>
        <v>0</v>
      </c>
      <c r="F427" s="241">
        <f>'200m.'!F27</f>
        <v>0</v>
      </c>
      <c r="G427" s="239">
        <f>'200m.'!A27</f>
        <v>20</v>
      </c>
      <c r="H427" s="153" t="s">
        <v>486</v>
      </c>
      <c r="I427" s="233"/>
      <c r="J427" s="147" t="str">
        <f>'YARIŞMA BİLGİLERİ'!$F$21</f>
        <v>Erkekler</v>
      </c>
      <c r="K427" s="234" t="str">
        <f t="shared" si="15"/>
        <v>İzmir-Kulüpler Arası Atletizm Süper lig 1. Kademe Yarışmaları</v>
      </c>
      <c r="L427" s="151" t="str">
        <f>'200m.'!N$4</f>
        <v>04 Haziran 2014 16.30</v>
      </c>
      <c r="M427" s="151" t="s">
        <v>573</v>
      </c>
    </row>
    <row r="428" spans="1:13" ht="24.75" customHeight="1" x14ac:dyDescent="0.2">
      <c r="A428" s="145">
        <v>695</v>
      </c>
      <c r="B428" s="236" t="s">
        <v>506</v>
      </c>
      <c r="C428" s="238">
        <f>'200m.'!C28</f>
        <v>0</v>
      </c>
      <c r="D428" s="240">
        <f>'200m.'!D28</f>
        <v>0</v>
      </c>
      <c r="E428" s="240">
        <f>'200m.'!E28</f>
        <v>0</v>
      </c>
      <c r="F428" s="241">
        <f>'200m.'!F28</f>
        <v>0</v>
      </c>
      <c r="G428" s="239">
        <f>'200m.'!A28</f>
        <v>21</v>
      </c>
      <c r="H428" s="153" t="s">
        <v>486</v>
      </c>
      <c r="I428" s="233"/>
      <c r="J428" s="147" t="str">
        <f>'YARIŞMA BİLGİLERİ'!$F$21</f>
        <v>Erkekler</v>
      </c>
      <c r="K428" s="234" t="str">
        <f t="shared" si="15"/>
        <v>İzmir-Kulüpler Arası Atletizm Süper lig 1. Kademe Yarışmaları</v>
      </c>
      <c r="L428" s="151" t="str">
        <f>'200m.'!N$4</f>
        <v>04 Haziran 2014 16.30</v>
      </c>
      <c r="M428" s="151" t="s">
        <v>573</v>
      </c>
    </row>
    <row r="429" spans="1:13" ht="24.75" customHeight="1" x14ac:dyDescent="0.2">
      <c r="A429" s="145">
        <v>696</v>
      </c>
      <c r="B429" s="236" t="s">
        <v>506</v>
      </c>
      <c r="C429" s="238">
        <f>'200m.'!C29</f>
        <v>0</v>
      </c>
      <c r="D429" s="240">
        <f>'200m.'!D29</f>
        <v>0</v>
      </c>
      <c r="E429" s="240">
        <f>'200m.'!E29</f>
        <v>0</v>
      </c>
      <c r="F429" s="241">
        <f>'200m.'!F29</f>
        <v>0</v>
      </c>
      <c r="G429" s="239">
        <f>'200m.'!A29</f>
        <v>22</v>
      </c>
      <c r="H429" s="153" t="s">
        <v>486</v>
      </c>
      <c r="I429" s="233"/>
      <c r="J429" s="147" t="str">
        <f>'YARIŞMA BİLGİLERİ'!$F$21</f>
        <v>Erkekler</v>
      </c>
      <c r="K429" s="234" t="str">
        <f t="shared" si="15"/>
        <v>İzmir-Kulüpler Arası Atletizm Süper lig 1. Kademe Yarışmaları</v>
      </c>
      <c r="L429" s="151" t="str">
        <f>'200m.'!N$4</f>
        <v>04 Haziran 2014 16.30</v>
      </c>
      <c r="M429" s="151" t="s">
        <v>573</v>
      </c>
    </row>
    <row r="430" spans="1:13" ht="24.75" customHeight="1" x14ac:dyDescent="0.2">
      <c r="A430" s="145">
        <v>697</v>
      </c>
      <c r="B430" s="236" t="s">
        <v>506</v>
      </c>
      <c r="C430" s="238">
        <f>'200m.'!C30</f>
        <v>0</v>
      </c>
      <c r="D430" s="240">
        <f>'200m.'!D30</f>
        <v>0</v>
      </c>
      <c r="E430" s="240">
        <f>'200m.'!E30</f>
        <v>0</v>
      </c>
      <c r="F430" s="241">
        <f>'200m.'!F30</f>
        <v>0</v>
      </c>
      <c r="G430" s="239">
        <f>'200m.'!A30</f>
        <v>23</v>
      </c>
      <c r="H430" s="153" t="s">
        <v>486</v>
      </c>
      <c r="I430" s="233"/>
      <c r="J430" s="147" t="str">
        <f>'YARIŞMA BİLGİLERİ'!$F$21</f>
        <v>Erkekler</v>
      </c>
      <c r="K430" s="234" t="str">
        <f t="shared" si="15"/>
        <v>İzmir-Kulüpler Arası Atletizm Süper lig 1. Kademe Yarışmaları</v>
      </c>
      <c r="L430" s="151" t="str">
        <f>'200m.'!N$4</f>
        <v>04 Haziran 2014 16.30</v>
      </c>
      <c r="M430" s="151" t="s">
        <v>573</v>
      </c>
    </row>
    <row r="431" spans="1:13" ht="24.75" customHeight="1" x14ac:dyDescent="0.2">
      <c r="A431" s="145">
        <v>698</v>
      </c>
      <c r="B431" s="236" t="s">
        <v>506</v>
      </c>
      <c r="C431" s="238">
        <f>'200m.'!C31</f>
        <v>0</v>
      </c>
      <c r="D431" s="240">
        <f>'200m.'!D31</f>
        <v>0</v>
      </c>
      <c r="E431" s="240">
        <f>'200m.'!E31</f>
        <v>0</v>
      </c>
      <c r="F431" s="241">
        <f>'200m.'!F31</f>
        <v>0</v>
      </c>
      <c r="G431" s="239">
        <f>'200m.'!A31</f>
        <v>24</v>
      </c>
      <c r="H431" s="153" t="s">
        <v>486</v>
      </c>
      <c r="I431" s="233"/>
      <c r="J431" s="147" t="str">
        <f>'YARIŞMA BİLGİLERİ'!$F$21</f>
        <v>Erkekler</v>
      </c>
      <c r="K431" s="234" t="str">
        <f t="shared" si="15"/>
        <v>İzmir-Kulüpler Arası Atletizm Süper lig 1. Kademe Yarışmaları</v>
      </c>
      <c r="L431" s="151" t="str">
        <f>'200m.'!N$4</f>
        <v>04 Haziran 2014 16.30</v>
      </c>
      <c r="M431" s="151" t="s">
        <v>573</v>
      </c>
    </row>
    <row r="432" spans="1:13" ht="24.75" customHeight="1" x14ac:dyDescent="0.2">
      <c r="A432" s="145">
        <v>699</v>
      </c>
      <c r="B432" s="236" t="s">
        <v>506</v>
      </c>
      <c r="C432" s="238">
        <f>'200m.'!C32</f>
        <v>0</v>
      </c>
      <c r="D432" s="240">
        <f>'200m.'!D32</f>
        <v>0</v>
      </c>
      <c r="E432" s="240">
        <f>'200m.'!E32</f>
        <v>0</v>
      </c>
      <c r="F432" s="241">
        <f>'200m.'!F32</f>
        <v>0</v>
      </c>
      <c r="G432" s="239">
        <f>'200m.'!A32</f>
        <v>25</v>
      </c>
      <c r="H432" s="153" t="s">
        <v>486</v>
      </c>
      <c r="I432" s="233"/>
      <c r="J432" s="147" t="str">
        <f>'YARIŞMA BİLGİLERİ'!$F$21</f>
        <v>Erkekler</v>
      </c>
      <c r="K432" s="234" t="str">
        <f t="shared" si="15"/>
        <v>İzmir-Kulüpler Arası Atletizm Süper lig 1. Kademe Yarışmaları</v>
      </c>
      <c r="L432" s="151" t="str">
        <f>'200m.'!N$4</f>
        <v>04 Haziran 2014 16.30</v>
      </c>
      <c r="M432" s="151" t="s">
        <v>573</v>
      </c>
    </row>
    <row r="433" spans="1:13" ht="24.75" customHeight="1" x14ac:dyDescent="0.2">
      <c r="A433" s="145">
        <v>700</v>
      </c>
      <c r="B433" s="236" t="s">
        <v>506</v>
      </c>
      <c r="C433" s="238">
        <f>'200m.'!C33</f>
        <v>0</v>
      </c>
      <c r="D433" s="240">
        <f>'200m.'!D33</f>
        <v>0</v>
      </c>
      <c r="E433" s="240">
        <f>'200m.'!E33</f>
        <v>0</v>
      </c>
      <c r="F433" s="241">
        <f>'200m.'!F33</f>
        <v>0</v>
      </c>
      <c r="G433" s="239">
        <f>'200m.'!A33</f>
        <v>26</v>
      </c>
      <c r="H433" s="153" t="s">
        <v>486</v>
      </c>
      <c r="I433" s="233"/>
      <c r="J433" s="147" t="str">
        <f>'YARIŞMA BİLGİLERİ'!$F$21</f>
        <v>Erkekler</v>
      </c>
      <c r="K433" s="234" t="str">
        <f t="shared" si="15"/>
        <v>İzmir-Kulüpler Arası Atletizm Süper lig 1. Kademe Yarışmaları</v>
      </c>
      <c r="L433" s="151" t="str">
        <f>'200m.'!N$4</f>
        <v>04 Haziran 2014 16.30</v>
      </c>
      <c r="M433" s="151" t="s">
        <v>573</v>
      </c>
    </row>
    <row r="434" spans="1:13" ht="24.75" customHeight="1" x14ac:dyDescent="0.2">
      <c r="A434" s="145">
        <v>701</v>
      </c>
      <c r="B434" s="236" t="s">
        <v>506</v>
      </c>
      <c r="C434" s="238">
        <f>'200m.'!C34</f>
        <v>0</v>
      </c>
      <c r="D434" s="240">
        <f>'200m.'!D34</f>
        <v>0</v>
      </c>
      <c r="E434" s="240">
        <f>'200m.'!E34</f>
        <v>0</v>
      </c>
      <c r="F434" s="241">
        <f>'200m.'!F34</f>
        <v>0</v>
      </c>
      <c r="G434" s="239">
        <f>'200m.'!A34</f>
        <v>27</v>
      </c>
      <c r="H434" s="153" t="s">
        <v>486</v>
      </c>
      <c r="I434" s="233"/>
      <c r="J434" s="147" t="str">
        <f>'YARIŞMA BİLGİLERİ'!$F$21</f>
        <v>Erkekler</v>
      </c>
      <c r="K434" s="234" t="str">
        <f t="shared" si="15"/>
        <v>İzmir-Kulüpler Arası Atletizm Süper lig 1. Kademe Yarışmaları</v>
      </c>
      <c r="L434" s="151" t="str">
        <f>'200m.'!N$4</f>
        <v>04 Haziran 2014 16.30</v>
      </c>
      <c r="M434" s="151" t="s">
        <v>573</v>
      </c>
    </row>
    <row r="435" spans="1:13" ht="24.75" customHeight="1" x14ac:dyDescent="0.2">
      <c r="A435" s="145">
        <v>702</v>
      </c>
      <c r="B435" s="236" t="s">
        <v>506</v>
      </c>
      <c r="C435" s="238">
        <f>'200m.'!C35</f>
        <v>0</v>
      </c>
      <c r="D435" s="240">
        <f>'200m.'!D35</f>
        <v>0</v>
      </c>
      <c r="E435" s="240">
        <f>'200m.'!E35</f>
        <v>0</v>
      </c>
      <c r="F435" s="241">
        <f>'200m.'!F35</f>
        <v>0</v>
      </c>
      <c r="G435" s="239">
        <f>'200m.'!A35</f>
        <v>28</v>
      </c>
      <c r="H435" s="153" t="s">
        <v>486</v>
      </c>
      <c r="I435" s="233"/>
      <c r="J435" s="147" t="str">
        <f>'YARIŞMA BİLGİLERİ'!$F$21</f>
        <v>Erkekler</v>
      </c>
      <c r="K435" s="234" t="str">
        <f t="shared" si="15"/>
        <v>İzmir-Kulüpler Arası Atletizm Süper lig 1. Kademe Yarışmaları</v>
      </c>
      <c r="L435" s="151" t="str">
        <f>'200m.'!N$4</f>
        <v>04 Haziran 2014 16.30</v>
      </c>
      <c r="M435" s="151" t="s">
        <v>573</v>
      </c>
    </row>
    <row r="436" spans="1:13" ht="24.75" customHeight="1" x14ac:dyDescent="0.2">
      <c r="A436" s="145">
        <v>703</v>
      </c>
      <c r="B436" s="236" t="s">
        <v>506</v>
      </c>
      <c r="C436" s="238">
        <f>'200m.'!C36</f>
        <v>0</v>
      </c>
      <c r="D436" s="240">
        <f>'200m.'!D36</f>
        <v>0</v>
      </c>
      <c r="E436" s="240">
        <f>'200m.'!E36</f>
        <v>0</v>
      </c>
      <c r="F436" s="241">
        <f>'200m.'!F36</f>
        <v>0</v>
      </c>
      <c r="G436" s="239">
        <f>'200m.'!A36</f>
        <v>29</v>
      </c>
      <c r="H436" s="153" t="s">
        <v>486</v>
      </c>
      <c r="I436" s="233"/>
      <c r="J436" s="147" t="str">
        <f>'YARIŞMA BİLGİLERİ'!$F$21</f>
        <v>Erkekler</v>
      </c>
      <c r="K436" s="234" t="str">
        <f t="shared" si="15"/>
        <v>İzmir-Kulüpler Arası Atletizm Süper lig 1. Kademe Yarışmaları</v>
      </c>
      <c r="L436" s="151" t="str">
        <f>'200m.'!N$4</f>
        <v>04 Haziran 2014 16.30</v>
      </c>
      <c r="M436" s="151" t="s">
        <v>573</v>
      </c>
    </row>
    <row r="437" spans="1:13" ht="24.75" customHeight="1" x14ac:dyDescent="0.2">
      <c r="A437" s="145">
        <v>704</v>
      </c>
      <c r="B437" s="236" t="s">
        <v>506</v>
      </c>
      <c r="C437" s="238">
        <f>'200m.'!C37</f>
        <v>0</v>
      </c>
      <c r="D437" s="240">
        <f>'200m.'!D37</f>
        <v>0</v>
      </c>
      <c r="E437" s="240">
        <f>'200m.'!E37</f>
        <v>0</v>
      </c>
      <c r="F437" s="241">
        <f>'200m.'!F37</f>
        <v>0</v>
      </c>
      <c r="G437" s="239">
        <f>'200m.'!A37</f>
        <v>30</v>
      </c>
      <c r="H437" s="153" t="s">
        <v>486</v>
      </c>
      <c r="I437" s="233"/>
      <c r="J437" s="147" t="str">
        <f>'YARIŞMA BİLGİLERİ'!$F$21</f>
        <v>Erkekler</v>
      </c>
      <c r="K437" s="234" t="str">
        <f t="shared" si="15"/>
        <v>İzmir-Kulüpler Arası Atletizm Süper lig 1. Kademe Yarışmaları</v>
      </c>
      <c r="L437" s="151" t="str">
        <f>'200m.'!N$4</f>
        <v>04 Haziran 2014 16.30</v>
      </c>
      <c r="M437" s="151" t="s">
        <v>573</v>
      </c>
    </row>
    <row r="438" spans="1:13" ht="24.75" customHeight="1" x14ac:dyDescent="0.2">
      <c r="A438" s="145">
        <v>705</v>
      </c>
      <c r="B438" s="236" t="s">
        <v>506</v>
      </c>
      <c r="C438" s="238">
        <f>'200m.'!C38</f>
        <v>0</v>
      </c>
      <c r="D438" s="240">
        <f>'200m.'!D38</f>
        <v>0</v>
      </c>
      <c r="E438" s="240">
        <f>'200m.'!E38</f>
        <v>0</v>
      </c>
      <c r="F438" s="241">
        <f>'200m.'!F38</f>
        <v>0</v>
      </c>
      <c r="G438" s="239">
        <f>'200m.'!A38</f>
        <v>31</v>
      </c>
      <c r="H438" s="153" t="s">
        <v>486</v>
      </c>
      <c r="I438" s="233"/>
      <c r="J438" s="147" t="str">
        <f>'YARIŞMA BİLGİLERİ'!$F$21</f>
        <v>Erkekler</v>
      </c>
      <c r="K438" s="234" t="str">
        <f t="shared" si="15"/>
        <v>İzmir-Kulüpler Arası Atletizm Süper lig 1. Kademe Yarışmaları</v>
      </c>
      <c r="L438" s="151" t="str">
        <f>'200m.'!N$4</f>
        <v>04 Haziran 2014 16.30</v>
      </c>
      <c r="M438" s="151" t="s">
        <v>573</v>
      </c>
    </row>
    <row r="439" spans="1:13" ht="24.75" customHeight="1" x14ac:dyDescent="0.2">
      <c r="A439" s="145">
        <v>706</v>
      </c>
      <c r="B439" s="236" t="s">
        <v>506</v>
      </c>
      <c r="C439" s="238">
        <f>'200m.'!C39</f>
        <v>0</v>
      </c>
      <c r="D439" s="240">
        <f>'200m.'!D39</f>
        <v>0</v>
      </c>
      <c r="E439" s="240">
        <f>'200m.'!E39</f>
        <v>0</v>
      </c>
      <c r="F439" s="241">
        <f>'200m.'!F39</f>
        <v>0</v>
      </c>
      <c r="G439" s="239">
        <f>'200m.'!A39</f>
        <v>32</v>
      </c>
      <c r="H439" s="153" t="s">
        <v>486</v>
      </c>
      <c r="I439" s="233"/>
      <c r="J439" s="147" t="str">
        <f>'YARIŞMA BİLGİLERİ'!$F$21</f>
        <v>Erkekler</v>
      </c>
      <c r="K439" s="234" t="str">
        <f t="shared" si="15"/>
        <v>İzmir-Kulüpler Arası Atletizm Süper lig 1. Kademe Yarışmaları</v>
      </c>
      <c r="L439" s="151" t="str">
        <f>'200m.'!N$4</f>
        <v>04 Haziran 2014 16.30</v>
      </c>
      <c r="M439" s="151" t="s">
        <v>573</v>
      </c>
    </row>
    <row r="440" spans="1:13" ht="24.75" customHeight="1" x14ac:dyDescent="0.2">
      <c r="A440" s="145">
        <v>707</v>
      </c>
      <c r="B440" s="236" t="s">
        <v>506</v>
      </c>
      <c r="C440" s="238">
        <f>'200m.'!C40</f>
        <v>0</v>
      </c>
      <c r="D440" s="240">
        <f>'200m.'!D40</f>
        <v>0</v>
      </c>
      <c r="E440" s="240">
        <f>'200m.'!E40</f>
        <v>0</v>
      </c>
      <c r="F440" s="241">
        <f>'200m.'!F40</f>
        <v>0</v>
      </c>
      <c r="G440" s="239">
        <f>'200m.'!A40</f>
        <v>33</v>
      </c>
      <c r="H440" s="153" t="s">
        <v>486</v>
      </c>
      <c r="I440" s="233"/>
      <c r="J440" s="147" t="str">
        <f>'YARIŞMA BİLGİLERİ'!$F$21</f>
        <v>Erkekler</v>
      </c>
      <c r="K440" s="234" t="str">
        <f t="shared" si="15"/>
        <v>İzmir-Kulüpler Arası Atletizm Süper lig 1. Kademe Yarışmaları</v>
      </c>
      <c r="L440" s="151" t="str">
        <f>'200m.'!N$4</f>
        <v>04 Haziran 2014 16.30</v>
      </c>
      <c r="M440" s="151" t="s">
        <v>573</v>
      </c>
    </row>
    <row r="441" spans="1:13" ht="24.75" customHeight="1" x14ac:dyDescent="0.2">
      <c r="A441" s="145">
        <v>708</v>
      </c>
      <c r="B441" s="236" t="s">
        <v>506</v>
      </c>
      <c r="C441" s="238">
        <f>'200m.'!C41</f>
        <v>0</v>
      </c>
      <c r="D441" s="240">
        <f>'200m.'!D41</f>
        <v>0</v>
      </c>
      <c r="E441" s="240">
        <f>'200m.'!E41</f>
        <v>0</v>
      </c>
      <c r="F441" s="241">
        <f>'200m.'!F41</f>
        <v>0</v>
      </c>
      <c r="G441" s="239">
        <f>'200m.'!A41</f>
        <v>34</v>
      </c>
      <c r="H441" s="153" t="s">
        <v>486</v>
      </c>
      <c r="I441" s="233"/>
      <c r="J441" s="147" t="str">
        <f>'YARIŞMA BİLGİLERİ'!$F$21</f>
        <v>Erkekler</v>
      </c>
      <c r="K441" s="234" t="str">
        <f t="shared" si="15"/>
        <v>İzmir-Kulüpler Arası Atletizm Süper lig 1. Kademe Yarışmaları</v>
      </c>
      <c r="L441" s="151" t="str">
        <f>'200m.'!N$4</f>
        <v>04 Haziran 2014 16.30</v>
      </c>
      <c r="M441" s="151" t="s">
        <v>573</v>
      </c>
    </row>
    <row r="442" spans="1:13" ht="24.75" customHeight="1" x14ac:dyDescent="0.2">
      <c r="A442" s="145">
        <v>709</v>
      </c>
      <c r="B442" s="236" t="s">
        <v>506</v>
      </c>
      <c r="C442" s="238">
        <f>'200m.'!C42</f>
        <v>0</v>
      </c>
      <c r="D442" s="240">
        <f>'200m.'!D42</f>
        <v>0</v>
      </c>
      <c r="E442" s="240">
        <f>'200m.'!E42</f>
        <v>0</v>
      </c>
      <c r="F442" s="241">
        <f>'200m.'!F42</f>
        <v>0</v>
      </c>
      <c r="G442" s="239">
        <f>'200m.'!A42</f>
        <v>35</v>
      </c>
      <c r="H442" s="153" t="s">
        <v>486</v>
      </c>
      <c r="I442" s="233"/>
      <c r="J442" s="147" t="str">
        <f>'YARIŞMA BİLGİLERİ'!$F$21</f>
        <v>Erkekler</v>
      </c>
      <c r="K442" s="234" t="str">
        <f t="shared" si="15"/>
        <v>İzmir-Kulüpler Arası Atletizm Süper lig 1. Kademe Yarışmaları</v>
      </c>
      <c r="L442" s="151" t="str">
        <f>'200m.'!N$4</f>
        <v>04 Haziran 2014 16.30</v>
      </c>
      <c r="M442" s="151" t="s">
        <v>573</v>
      </c>
    </row>
    <row r="443" spans="1:13" ht="24.75" customHeight="1" x14ac:dyDescent="0.2">
      <c r="A443" s="145">
        <v>710</v>
      </c>
      <c r="B443" s="236" t="s">
        <v>506</v>
      </c>
      <c r="C443" s="238">
        <f>'200m.'!C43</f>
        <v>0</v>
      </c>
      <c r="D443" s="240">
        <f>'200m.'!D43</f>
        <v>0</v>
      </c>
      <c r="E443" s="240">
        <f>'200m.'!E43</f>
        <v>0</v>
      </c>
      <c r="F443" s="241">
        <f>'200m.'!F43</f>
        <v>0</v>
      </c>
      <c r="G443" s="239">
        <f>'200m.'!A43</f>
        <v>36</v>
      </c>
      <c r="H443" s="153" t="s">
        <v>486</v>
      </c>
      <c r="I443" s="233"/>
      <c r="J443" s="147" t="str">
        <f>'YARIŞMA BİLGİLERİ'!$F$21</f>
        <v>Erkekler</v>
      </c>
      <c r="K443" s="234" t="str">
        <f t="shared" si="15"/>
        <v>İzmir-Kulüpler Arası Atletizm Süper lig 1. Kademe Yarışmaları</v>
      </c>
      <c r="L443" s="151" t="str">
        <f>'200m.'!N$4</f>
        <v>04 Haziran 2014 16.30</v>
      </c>
      <c r="M443" s="151" t="s">
        <v>573</v>
      </c>
    </row>
    <row r="444" spans="1:13" ht="24.75" customHeight="1" x14ac:dyDescent="0.2">
      <c r="A444" s="145">
        <v>711</v>
      </c>
      <c r="B444" s="236" t="s">
        <v>506</v>
      </c>
      <c r="C444" s="238">
        <f>'200m.'!C44</f>
        <v>0</v>
      </c>
      <c r="D444" s="240">
        <f>'200m.'!D44</f>
        <v>0</v>
      </c>
      <c r="E444" s="240">
        <f>'200m.'!E44</f>
        <v>0</v>
      </c>
      <c r="F444" s="241">
        <f>'200m.'!F44</f>
        <v>0</v>
      </c>
      <c r="G444" s="239">
        <f>'200m.'!A44</f>
        <v>37</v>
      </c>
      <c r="H444" s="153" t="s">
        <v>486</v>
      </c>
      <c r="I444" s="233"/>
      <c r="J444" s="147" t="str">
        <f>'YARIŞMA BİLGİLERİ'!$F$21</f>
        <v>Erkekler</v>
      </c>
      <c r="K444" s="234" t="str">
        <f t="shared" si="15"/>
        <v>İzmir-Kulüpler Arası Atletizm Süper lig 1. Kademe Yarışmaları</v>
      </c>
      <c r="L444" s="151" t="str">
        <f>'200m.'!N$4</f>
        <v>04 Haziran 2014 16.30</v>
      </c>
      <c r="M444" s="151" t="s">
        <v>573</v>
      </c>
    </row>
    <row r="445" spans="1:13" ht="24.75" customHeight="1" x14ac:dyDescent="0.2">
      <c r="A445" s="145">
        <v>712</v>
      </c>
      <c r="B445" s="236" t="s">
        <v>506</v>
      </c>
      <c r="C445" s="238">
        <f>'200m.'!C45</f>
        <v>0</v>
      </c>
      <c r="D445" s="240">
        <f>'200m.'!D45</f>
        <v>0</v>
      </c>
      <c r="E445" s="240">
        <f>'200m.'!E45</f>
        <v>0</v>
      </c>
      <c r="F445" s="241">
        <f>'200m.'!F45</f>
        <v>0</v>
      </c>
      <c r="G445" s="239">
        <f>'200m.'!A45</f>
        <v>38</v>
      </c>
      <c r="H445" s="153" t="s">
        <v>486</v>
      </c>
      <c r="I445" s="233"/>
      <c r="J445" s="147" t="str">
        <f>'YARIŞMA BİLGİLERİ'!$F$21</f>
        <v>Erkekler</v>
      </c>
      <c r="K445" s="234" t="str">
        <f t="shared" si="15"/>
        <v>İzmir-Kulüpler Arası Atletizm Süper lig 1. Kademe Yarışmaları</v>
      </c>
      <c r="L445" s="151" t="str">
        <f>'200m.'!N$4</f>
        <v>04 Haziran 2014 16.30</v>
      </c>
      <c r="M445" s="151" t="s">
        <v>573</v>
      </c>
    </row>
    <row r="446" spans="1:13" ht="24.75" customHeight="1" x14ac:dyDescent="0.2">
      <c r="A446" s="145">
        <v>737</v>
      </c>
      <c r="B446" s="236" t="s">
        <v>505</v>
      </c>
      <c r="C446" s="238">
        <f>'3000m.Eng'!C8</f>
        <v>30498</v>
      </c>
      <c r="D446" s="240" t="str">
        <f>'3000m.Eng'!D8</f>
        <v>HALİL AKKAŞ</v>
      </c>
      <c r="E446" s="240" t="str">
        <f>'3000m.Eng'!E8</f>
        <v>İSTANBUL-FENERBAHÇE</v>
      </c>
      <c r="F446" s="241">
        <f>'3000m.Eng'!F8</f>
        <v>83362</v>
      </c>
      <c r="G446" s="239">
        <f>'3000m.Eng'!A8</f>
        <v>1</v>
      </c>
      <c r="H446" s="153" t="s">
        <v>488</v>
      </c>
      <c r="I446" s="233"/>
      <c r="J446" s="147" t="str">
        <f>'YARIŞMA BİLGİLERİ'!$F$21</f>
        <v>Erkekler</v>
      </c>
      <c r="K446" s="234" t="str">
        <f t="shared" si="15"/>
        <v>İzmir-Kulüpler Arası Atletizm Süper lig 1. Kademe Yarışmaları</v>
      </c>
      <c r="L446" s="151" t="str">
        <f>'3000m.Eng'!N$4</f>
        <v>04 Haziran 2014 17.20</v>
      </c>
      <c r="M446" s="151" t="s">
        <v>573</v>
      </c>
    </row>
    <row r="447" spans="1:13" ht="24.75" customHeight="1" x14ac:dyDescent="0.2">
      <c r="A447" s="145">
        <v>738</v>
      </c>
      <c r="B447" s="236" t="s">
        <v>505</v>
      </c>
      <c r="C447" s="238">
        <f>'3000m.Eng'!C9</f>
        <v>32310</v>
      </c>
      <c r="D447" s="240" t="str">
        <f>'3000m.Eng'!D9</f>
        <v>TARIK LANGAT AKDAĞ</v>
      </c>
      <c r="E447" s="240" t="str">
        <f>'3000m.Eng'!E9</f>
        <v>İSTANBUL-ENKA SPOR KULÜBÜ</v>
      </c>
      <c r="F447" s="241">
        <f>'3000m.Eng'!F9</f>
        <v>83711</v>
      </c>
      <c r="G447" s="239">
        <f>'3000m.Eng'!A9</f>
        <v>2</v>
      </c>
      <c r="H447" s="153" t="s">
        <v>488</v>
      </c>
      <c r="I447" s="233"/>
      <c r="J447" s="147" t="str">
        <f>'YARIŞMA BİLGİLERİ'!$F$21</f>
        <v>Erkekler</v>
      </c>
      <c r="K447" s="234" t="str">
        <f t="shared" ref="K447:K480" si="16">CONCATENATE(K$1,"-",A$1)</f>
        <v>İzmir-Kulüpler Arası Atletizm Süper lig 1. Kademe Yarışmaları</v>
      </c>
      <c r="L447" s="151" t="str">
        <f>'3000m.Eng'!N$4</f>
        <v>04 Haziran 2014 17.20</v>
      </c>
      <c r="M447" s="151" t="s">
        <v>573</v>
      </c>
    </row>
    <row r="448" spans="1:13" ht="24.75" customHeight="1" x14ac:dyDescent="0.2">
      <c r="A448" s="145">
        <v>739</v>
      </c>
      <c r="B448" s="236" t="s">
        <v>505</v>
      </c>
      <c r="C448" s="238">
        <f>'3000m.Eng'!C10</f>
        <v>33027</v>
      </c>
      <c r="D448" s="240" t="str">
        <f>'3000m.Eng'!D10</f>
        <v>HAKAN DUVAR</v>
      </c>
      <c r="E448" s="240" t="str">
        <f>'3000m.Eng'!E10</f>
        <v>ANKARA-EGO SPOR</v>
      </c>
      <c r="F448" s="241">
        <f>'3000m.Eng'!F10</f>
        <v>90424</v>
      </c>
      <c r="G448" s="239">
        <f>'3000m.Eng'!A10</f>
        <v>3</v>
      </c>
      <c r="H448" s="153" t="s">
        <v>488</v>
      </c>
      <c r="I448" s="233"/>
      <c r="J448" s="147" t="str">
        <f>'YARIŞMA BİLGİLERİ'!$F$21</f>
        <v>Erkekler</v>
      </c>
      <c r="K448" s="234" t="str">
        <f t="shared" si="16"/>
        <v>İzmir-Kulüpler Arası Atletizm Süper lig 1. Kademe Yarışmaları</v>
      </c>
      <c r="L448" s="151" t="str">
        <f>'3000m.Eng'!N$4</f>
        <v>04 Haziran 2014 17.20</v>
      </c>
      <c r="M448" s="151" t="s">
        <v>573</v>
      </c>
    </row>
    <row r="449" spans="1:13" ht="24.75" customHeight="1" x14ac:dyDescent="0.2">
      <c r="A449" s="145">
        <v>740</v>
      </c>
      <c r="B449" s="236" t="s">
        <v>505</v>
      </c>
      <c r="C449" s="238">
        <f>'3000m.Eng'!C11</f>
        <v>33805</v>
      </c>
      <c r="D449" s="240" t="str">
        <f>'3000m.Eng'!D11</f>
        <v>MUHAMMET EMIN TAN</v>
      </c>
      <c r="E449" s="240" t="str">
        <f>'3000m.Eng'!E11</f>
        <v>İSTANBUL-GALATASARAY</v>
      </c>
      <c r="F449" s="241">
        <f>'3000m.Eng'!F11</f>
        <v>90644</v>
      </c>
      <c r="G449" s="239">
        <f>'3000m.Eng'!A11</f>
        <v>4</v>
      </c>
      <c r="H449" s="153" t="s">
        <v>488</v>
      </c>
      <c r="I449" s="233"/>
      <c r="J449" s="147" t="str">
        <f>'YARIŞMA BİLGİLERİ'!$F$21</f>
        <v>Erkekler</v>
      </c>
      <c r="K449" s="234" t="str">
        <f t="shared" si="16"/>
        <v>İzmir-Kulüpler Arası Atletizm Süper lig 1. Kademe Yarışmaları</v>
      </c>
      <c r="L449" s="151" t="str">
        <f>'3000m.Eng'!N$4</f>
        <v>04 Haziran 2014 17.20</v>
      </c>
      <c r="M449" s="151" t="s">
        <v>573</v>
      </c>
    </row>
    <row r="450" spans="1:13" ht="24.75" customHeight="1" x14ac:dyDescent="0.2">
      <c r="A450" s="145">
        <v>741</v>
      </c>
      <c r="B450" s="236" t="s">
        <v>505</v>
      </c>
      <c r="C450" s="238">
        <f>'3000m.Eng'!C12</f>
        <v>32302</v>
      </c>
      <c r="D450" s="240" t="str">
        <f>'3000m.Eng'!D12</f>
        <v>UZEYİR SÖYLEMEZ</v>
      </c>
      <c r="E450" s="240" t="str">
        <f>'3000m.Eng'!E12</f>
        <v>MERSİN-MESKİSPOR</v>
      </c>
      <c r="F450" s="241">
        <f>'3000m.Eng'!F12</f>
        <v>91523</v>
      </c>
      <c r="G450" s="239">
        <f>'3000m.Eng'!A12</f>
        <v>5</v>
      </c>
      <c r="H450" s="153" t="s">
        <v>488</v>
      </c>
      <c r="I450" s="233"/>
      <c r="J450" s="147" t="str">
        <f>'YARIŞMA BİLGİLERİ'!$F$21</f>
        <v>Erkekler</v>
      </c>
      <c r="K450" s="234" t="str">
        <f t="shared" si="16"/>
        <v>İzmir-Kulüpler Arası Atletizm Süper lig 1. Kademe Yarışmaları</v>
      </c>
      <c r="L450" s="151" t="str">
        <f>'3000m.Eng'!N$4</f>
        <v>04 Haziran 2014 17.20</v>
      </c>
      <c r="M450" s="151" t="s">
        <v>573</v>
      </c>
    </row>
    <row r="451" spans="1:13" ht="24.75" customHeight="1" x14ac:dyDescent="0.2">
      <c r="A451" s="145">
        <v>742</v>
      </c>
      <c r="B451" s="236" t="s">
        <v>505</v>
      </c>
      <c r="C451" s="238">
        <f>'3000m.Eng'!C13</f>
        <v>34335</v>
      </c>
      <c r="D451" s="240" t="str">
        <f>'3000m.Eng'!D13</f>
        <v>HAKAN ÇEÇEN</v>
      </c>
      <c r="E451" s="240" t="str">
        <f>'3000m.Eng'!E13</f>
        <v>KOCAELİ-DARICA BELEDİYE EĞİTİM SPOR KULÜBÜ</v>
      </c>
      <c r="F451" s="241">
        <f>'3000m.Eng'!F13</f>
        <v>91645</v>
      </c>
      <c r="G451" s="239">
        <f>'3000m.Eng'!A13</f>
        <v>6</v>
      </c>
      <c r="H451" s="153" t="s">
        <v>488</v>
      </c>
      <c r="I451" s="233"/>
      <c r="J451" s="147" t="str">
        <f>'YARIŞMA BİLGİLERİ'!$F$21</f>
        <v>Erkekler</v>
      </c>
      <c r="K451" s="234" t="str">
        <f t="shared" si="16"/>
        <v>İzmir-Kulüpler Arası Atletizm Süper lig 1. Kademe Yarışmaları</v>
      </c>
      <c r="L451" s="151" t="str">
        <f>'3000m.Eng'!N$4</f>
        <v>04 Haziran 2014 17.20</v>
      </c>
      <c r="M451" s="151" t="s">
        <v>573</v>
      </c>
    </row>
    <row r="452" spans="1:13" ht="24.75" customHeight="1" x14ac:dyDescent="0.2">
      <c r="A452" s="145">
        <v>743</v>
      </c>
      <c r="B452" s="236" t="s">
        <v>505</v>
      </c>
      <c r="C452" s="238">
        <f>'3000m.Eng'!C14</f>
        <v>34724</v>
      </c>
      <c r="D452" s="240" t="str">
        <f>'3000m.Eng'!D14</f>
        <v xml:space="preserve">TURGAY BAYRAM </v>
      </c>
      <c r="E452" s="240" t="str">
        <f>'3000m.Eng'!E14</f>
        <v>KOCAELİ BÜYÜKŞEHİR BELEDİYE KAĞITSPOR KULÜBÜ</v>
      </c>
      <c r="F452" s="241">
        <f>'3000m.Eng'!F14</f>
        <v>91937</v>
      </c>
      <c r="G452" s="239">
        <f>'3000m.Eng'!A14</f>
        <v>7</v>
      </c>
      <c r="H452" s="153" t="s">
        <v>488</v>
      </c>
      <c r="I452" s="233"/>
      <c r="J452" s="147" t="str">
        <f>'YARIŞMA BİLGİLERİ'!$F$21</f>
        <v>Erkekler</v>
      </c>
      <c r="K452" s="234" t="str">
        <f t="shared" si="16"/>
        <v>İzmir-Kulüpler Arası Atletizm Süper lig 1. Kademe Yarışmaları</v>
      </c>
      <c r="L452" s="151" t="str">
        <f>'3000m.Eng'!N$4</f>
        <v>04 Haziran 2014 17.20</v>
      </c>
      <c r="M452" s="151" t="s">
        <v>573</v>
      </c>
    </row>
    <row r="453" spans="1:13" ht="24.75" customHeight="1" x14ac:dyDescent="0.2">
      <c r="A453" s="145">
        <v>744</v>
      </c>
      <c r="B453" s="236" t="s">
        <v>505</v>
      </c>
      <c r="C453" s="238">
        <f>'3000m.Eng'!C15</f>
        <v>35065</v>
      </c>
      <c r="D453" s="240" t="str">
        <f>'3000m.Eng'!D15</f>
        <v>TANER KIRIŞ</v>
      </c>
      <c r="E453" s="240" t="str">
        <f>'3000m.Eng'!E15</f>
        <v>İZMİR-İZMİR BÜYÜKŞEHİR BELEDİYE SPOR KLUBÜ</v>
      </c>
      <c r="F453" s="241">
        <f>'3000m.Eng'!F15</f>
        <v>95654</v>
      </c>
      <c r="G453" s="239">
        <f>'3000m.Eng'!A15</f>
        <v>8</v>
      </c>
      <c r="H453" s="153" t="s">
        <v>488</v>
      </c>
      <c r="I453" s="233"/>
      <c r="J453" s="147" t="str">
        <f>'YARIŞMA BİLGİLERİ'!$F$21</f>
        <v>Erkekler</v>
      </c>
      <c r="K453" s="234" t="str">
        <f t="shared" si="16"/>
        <v>İzmir-Kulüpler Arası Atletizm Süper lig 1. Kademe Yarışmaları</v>
      </c>
      <c r="L453" s="151" t="str">
        <f>'3000m.Eng'!N$4</f>
        <v>04 Haziran 2014 17.20</v>
      </c>
      <c r="M453" s="151" t="s">
        <v>573</v>
      </c>
    </row>
    <row r="454" spans="1:13" ht="24.75" customHeight="1" x14ac:dyDescent="0.2">
      <c r="A454" s="145">
        <v>745</v>
      </c>
      <c r="B454" s="236" t="s">
        <v>505</v>
      </c>
      <c r="C454" s="238">
        <f>'3000m.Eng'!C20</f>
        <v>0</v>
      </c>
      <c r="D454" s="240">
        <f>'3000m.Eng'!D20</f>
        <v>0</v>
      </c>
      <c r="E454" s="240">
        <f>'3000m.Eng'!E20</f>
        <v>0</v>
      </c>
      <c r="F454" s="241">
        <f>'3000m.Eng'!F20</f>
        <v>0</v>
      </c>
      <c r="G454" s="239">
        <f>'3000m.Eng'!A20</f>
        <v>0</v>
      </c>
      <c r="H454" s="153" t="s">
        <v>488</v>
      </c>
      <c r="I454" s="233"/>
      <c r="J454" s="147" t="str">
        <f>'YARIŞMA BİLGİLERİ'!$F$21</f>
        <v>Erkekler</v>
      </c>
      <c r="K454" s="234" t="str">
        <f t="shared" si="16"/>
        <v>İzmir-Kulüpler Arası Atletizm Süper lig 1. Kademe Yarışmaları</v>
      </c>
      <c r="L454" s="151" t="str">
        <f>'3000m.Eng'!N$4</f>
        <v>04 Haziran 2014 17.20</v>
      </c>
      <c r="M454" s="151" t="s">
        <v>573</v>
      </c>
    </row>
    <row r="455" spans="1:13" ht="24.75" customHeight="1" x14ac:dyDescent="0.2">
      <c r="A455" s="145">
        <v>746</v>
      </c>
      <c r="B455" s="236" t="s">
        <v>505</v>
      </c>
      <c r="C455" s="238">
        <f>'3000m.Eng'!C21</f>
        <v>0</v>
      </c>
      <c r="D455" s="240">
        <f>'3000m.Eng'!D21</f>
        <v>0</v>
      </c>
      <c r="E455" s="240">
        <f>'3000m.Eng'!E21</f>
        <v>0</v>
      </c>
      <c r="F455" s="241">
        <f>'3000m.Eng'!F21</f>
        <v>0</v>
      </c>
      <c r="G455" s="239">
        <f>'3000m.Eng'!A21</f>
        <v>0</v>
      </c>
      <c r="H455" s="153" t="s">
        <v>488</v>
      </c>
      <c r="I455" s="233"/>
      <c r="J455" s="147" t="str">
        <f>'YARIŞMA BİLGİLERİ'!$F$21</f>
        <v>Erkekler</v>
      </c>
      <c r="K455" s="234" t="str">
        <f t="shared" si="16"/>
        <v>İzmir-Kulüpler Arası Atletizm Süper lig 1. Kademe Yarışmaları</v>
      </c>
      <c r="L455" s="151" t="str">
        <f>'3000m.Eng'!N$4</f>
        <v>04 Haziran 2014 17.20</v>
      </c>
      <c r="M455" s="151" t="s">
        <v>573</v>
      </c>
    </row>
    <row r="456" spans="1:13" ht="24.75" customHeight="1" x14ac:dyDescent="0.2">
      <c r="A456" s="145">
        <v>747</v>
      </c>
      <c r="B456" s="236" t="s">
        <v>505</v>
      </c>
      <c r="C456" s="238">
        <f>'3000m.Eng'!C22</f>
        <v>0</v>
      </c>
      <c r="D456" s="240">
        <f>'3000m.Eng'!D22</f>
        <v>0</v>
      </c>
      <c r="E456" s="240">
        <f>'3000m.Eng'!E22</f>
        <v>0</v>
      </c>
      <c r="F456" s="241">
        <f>'3000m.Eng'!F22</f>
        <v>0</v>
      </c>
      <c r="G456" s="239">
        <f>'3000m.Eng'!A22</f>
        <v>0</v>
      </c>
      <c r="H456" s="153" t="s">
        <v>488</v>
      </c>
      <c r="I456" s="233"/>
      <c r="J456" s="147" t="str">
        <f>'YARIŞMA BİLGİLERİ'!$F$21</f>
        <v>Erkekler</v>
      </c>
      <c r="K456" s="234" t="str">
        <f t="shared" si="16"/>
        <v>İzmir-Kulüpler Arası Atletizm Süper lig 1. Kademe Yarışmaları</v>
      </c>
      <c r="L456" s="151" t="str">
        <f>'3000m.Eng'!N$4</f>
        <v>04 Haziran 2014 17.20</v>
      </c>
      <c r="M456" s="151" t="s">
        <v>573</v>
      </c>
    </row>
    <row r="457" spans="1:13" ht="24.75" customHeight="1" x14ac:dyDescent="0.2">
      <c r="A457" s="145">
        <v>748</v>
      </c>
      <c r="B457" s="236" t="s">
        <v>505</v>
      </c>
      <c r="C457" s="238">
        <f>'3000m.Eng'!C23</f>
        <v>0</v>
      </c>
      <c r="D457" s="240">
        <f>'3000m.Eng'!D23</f>
        <v>0</v>
      </c>
      <c r="E457" s="240">
        <f>'3000m.Eng'!E23</f>
        <v>0</v>
      </c>
      <c r="F457" s="241">
        <f>'3000m.Eng'!F23</f>
        <v>0</v>
      </c>
      <c r="G457" s="239">
        <f>'3000m.Eng'!A23</f>
        <v>0</v>
      </c>
      <c r="H457" s="153" t="s">
        <v>488</v>
      </c>
      <c r="I457" s="233"/>
      <c r="J457" s="147" t="str">
        <f>'YARIŞMA BİLGİLERİ'!$F$21</f>
        <v>Erkekler</v>
      </c>
      <c r="K457" s="234" t="str">
        <f t="shared" si="16"/>
        <v>İzmir-Kulüpler Arası Atletizm Süper lig 1. Kademe Yarışmaları</v>
      </c>
      <c r="L457" s="151" t="str">
        <f>'3000m.Eng'!N$4</f>
        <v>04 Haziran 2014 17.20</v>
      </c>
      <c r="M457" s="151" t="s">
        <v>573</v>
      </c>
    </row>
    <row r="458" spans="1:13" ht="24.75" customHeight="1" x14ac:dyDescent="0.2">
      <c r="A458" s="145">
        <v>749</v>
      </c>
      <c r="B458" s="236" t="s">
        <v>505</v>
      </c>
      <c r="C458" s="238">
        <f>'3000m.Eng'!C24</f>
        <v>0</v>
      </c>
      <c r="D458" s="240">
        <f>'3000m.Eng'!D24</f>
        <v>0</v>
      </c>
      <c r="E458" s="240">
        <f>'3000m.Eng'!E24</f>
        <v>0</v>
      </c>
      <c r="F458" s="241">
        <f>'3000m.Eng'!F24</f>
        <v>0</v>
      </c>
      <c r="G458" s="239">
        <f>'3000m.Eng'!A24</f>
        <v>0</v>
      </c>
      <c r="H458" s="153" t="s">
        <v>488</v>
      </c>
      <c r="I458" s="233"/>
      <c r="J458" s="147" t="str">
        <f>'YARIŞMA BİLGİLERİ'!$F$21</f>
        <v>Erkekler</v>
      </c>
      <c r="K458" s="234" t="str">
        <f t="shared" si="16"/>
        <v>İzmir-Kulüpler Arası Atletizm Süper lig 1. Kademe Yarışmaları</v>
      </c>
      <c r="L458" s="151" t="str">
        <f>'3000m.Eng'!N$4</f>
        <v>04 Haziran 2014 17.20</v>
      </c>
      <c r="M458" s="151" t="s">
        <v>573</v>
      </c>
    </row>
    <row r="459" spans="1:13" ht="24.75" customHeight="1" x14ac:dyDescent="0.2">
      <c r="A459" s="145">
        <v>750</v>
      </c>
      <c r="B459" s="236" t="s">
        <v>505</v>
      </c>
      <c r="C459" s="238">
        <f>'3000m.Eng'!C25</f>
        <v>0</v>
      </c>
      <c r="D459" s="240">
        <f>'3000m.Eng'!D25</f>
        <v>0</v>
      </c>
      <c r="E459" s="240">
        <f>'3000m.Eng'!E25</f>
        <v>0</v>
      </c>
      <c r="F459" s="241">
        <f>'3000m.Eng'!F25</f>
        <v>0</v>
      </c>
      <c r="G459" s="239">
        <f>'3000m.Eng'!A25</f>
        <v>0</v>
      </c>
      <c r="H459" s="153" t="s">
        <v>488</v>
      </c>
      <c r="I459" s="233"/>
      <c r="J459" s="147" t="str">
        <f>'YARIŞMA BİLGİLERİ'!$F$21</f>
        <v>Erkekler</v>
      </c>
      <c r="K459" s="234" t="str">
        <f t="shared" si="16"/>
        <v>İzmir-Kulüpler Arası Atletizm Süper lig 1. Kademe Yarışmaları</v>
      </c>
      <c r="L459" s="151" t="str">
        <f>'3000m.Eng'!N$4</f>
        <v>04 Haziran 2014 17.20</v>
      </c>
      <c r="M459" s="151" t="s">
        <v>573</v>
      </c>
    </row>
    <row r="460" spans="1:13" ht="24.75" customHeight="1" x14ac:dyDescent="0.2">
      <c r="A460" s="145">
        <v>751</v>
      </c>
      <c r="B460" s="236" t="s">
        <v>505</v>
      </c>
      <c r="C460" s="238">
        <f>'3000m.Eng'!C26</f>
        <v>0</v>
      </c>
      <c r="D460" s="240">
        <f>'3000m.Eng'!D26</f>
        <v>0</v>
      </c>
      <c r="E460" s="240">
        <f>'3000m.Eng'!E26</f>
        <v>0</v>
      </c>
      <c r="F460" s="241">
        <f>'3000m.Eng'!F26</f>
        <v>0</v>
      </c>
      <c r="G460" s="239">
        <f>'3000m.Eng'!A26</f>
        <v>0</v>
      </c>
      <c r="H460" s="153" t="s">
        <v>488</v>
      </c>
      <c r="I460" s="233"/>
      <c r="J460" s="147" t="str">
        <f>'YARIŞMA BİLGİLERİ'!$F$21</f>
        <v>Erkekler</v>
      </c>
      <c r="K460" s="234" t="str">
        <f t="shared" si="16"/>
        <v>İzmir-Kulüpler Arası Atletizm Süper lig 1. Kademe Yarışmaları</v>
      </c>
      <c r="L460" s="151" t="str">
        <f>'3000m.Eng'!N$4</f>
        <v>04 Haziran 2014 17.20</v>
      </c>
      <c r="M460" s="151" t="s">
        <v>573</v>
      </c>
    </row>
    <row r="461" spans="1:13" ht="24.75" customHeight="1" x14ac:dyDescent="0.2">
      <c r="A461" s="145">
        <v>752</v>
      </c>
      <c r="B461" s="236" t="s">
        <v>505</v>
      </c>
      <c r="C461" s="238">
        <f>'3000m.Eng'!C27</f>
        <v>0</v>
      </c>
      <c r="D461" s="240">
        <f>'3000m.Eng'!D27</f>
        <v>0</v>
      </c>
      <c r="E461" s="240">
        <f>'3000m.Eng'!E27</f>
        <v>0</v>
      </c>
      <c r="F461" s="241">
        <f>'3000m.Eng'!F27</f>
        <v>0</v>
      </c>
      <c r="G461" s="239">
        <f>'3000m.Eng'!A27</f>
        <v>0</v>
      </c>
      <c r="H461" s="153" t="s">
        <v>488</v>
      </c>
      <c r="I461" s="233"/>
      <c r="J461" s="147" t="str">
        <f>'YARIŞMA BİLGİLERİ'!$F$21</f>
        <v>Erkekler</v>
      </c>
      <c r="K461" s="234" t="str">
        <f t="shared" si="16"/>
        <v>İzmir-Kulüpler Arası Atletizm Süper lig 1. Kademe Yarışmaları</v>
      </c>
      <c r="L461" s="151" t="str">
        <f>'3000m.Eng'!N$4</f>
        <v>04 Haziran 2014 17.20</v>
      </c>
      <c r="M461" s="151" t="s">
        <v>573</v>
      </c>
    </row>
    <row r="462" spans="1:13" ht="24.75" customHeight="1" x14ac:dyDescent="0.2">
      <c r="A462" s="145">
        <v>753</v>
      </c>
      <c r="B462" s="236" t="s">
        <v>505</v>
      </c>
      <c r="C462" s="238">
        <f>'3000m.Eng'!C28</f>
        <v>0</v>
      </c>
      <c r="D462" s="240">
        <f>'3000m.Eng'!D28</f>
        <v>0</v>
      </c>
      <c r="E462" s="240">
        <f>'3000m.Eng'!E28</f>
        <v>0</v>
      </c>
      <c r="F462" s="241">
        <f>'3000m.Eng'!F28</f>
        <v>0</v>
      </c>
      <c r="G462" s="239">
        <f>'3000m.Eng'!A28</f>
        <v>0</v>
      </c>
      <c r="H462" s="153" t="s">
        <v>488</v>
      </c>
      <c r="I462" s="233"/>
      <c r="J462" s="147" t="str">
        <f>'YARIŞMA BİLGİLERİ'!$F$21</f>
        <v>Erkekler</v>
      </c>
      <c r="K462" s="234" t="str">
        <f t="shared" si="16"/>
        <v>İzmir-Kulüpler Arası Atletizm Süper lig 1. Kademe Yarışmaları</v>
      </c>
      <c r="L462" s="151" t="str">
        <f>'3000m.Eng'!N$4</f>
        <v>04 Haziran 2014 17.20</v>
      </c>
      <c r="M462" s="151" t="s">
        <v>573</v>
      </c>
    </row>
    <row r="463" spans="1:13" ht="24.75" customHeight="1" x14ac:dyDescent="0.2">
      <c r="A463" s="145">
        <v>754</v>
      </c>
      <c r="B463" s="236" t="s">
        <v>505</v>
      </c>
      <c r="C463" s="238">
        <f>'3000m.Eng'!C29</f>
        <v>0</v>
      </c>
      <c r="D463" s="240">
        <f>'3000m.Eng'!D29</f>
        <v>0</v>
      </c>
      <c r="E463" s="240">
        <f>'3000m.Eng'!E29</f>
        <v>0</v>
      </c>
      <c r="F463" s="241">
        <f>'3000m.Eng'!F29</f>
        <v>0</v>
      </c>
      <c r="G463" s="239">
        <f>'3000m.Eng'!A29</f>
        <v>0</v>
      </c>
      <c r="H463" s="153" t="s">
        <v>488</v>
      </c>
      <c r="I463" s="233"/>
      <c r="J463" s="147" t="str">
        <f>'YARIŞMA BİLGİLERİ'!$F$21</f>
        <v>Erkekler</v>
      </c>
      <c r="K463" s="234" t="str">
        <f t="shared" si="16"/>
        <v>İzmir-Kulüpler Arası Atletizm Süper lig 1. Kademe Yarışmaları</v>
      </c>
      <c r="L463" s="151" t="str">
        <f>'3000m.Eng'!N$4</f>
        <v>04 Haziran 2014 17.20</v>
      </c>
      <c r="M463" s="151" t="s">
        <v>573</v>
      </c>
    </row>
    <row r="464" spans="1:13" ht="24.75" customHeight="1" x14ac:dyDescent="0.2">
      <c r="A464" s="145">
        <v>755</v>
      </c>
      <c r="B464" s="236" t="s">
        <v>505</v>
      </c>
      <c r="C464" s="238">
        <f>'3000m.Eng'!C34</f>
        <v>0</v>
      </c>
      <c r="D464" s="240">
        <f>'3000m.Eng'!D34</f>
        <v>0</v>
      </c>
      <c r="E464" s="240">
        <f>'3000m.Eng'!E34</f>
        <v>0</v>
      </c>
      <c r="F464" s="241">
        <f>'3000m.Eng'!F34</f>
        <v>0</v>
      </c>
      <c r="G464" s="239">
        <f>'3000m.Eng'!A34</f>
        <v>27</v>
      </c>
      <c r="H464" s="153" t="s">
        <v>488</v>
      </c>
      <c r="I464" s="233"/>
      <c r="J464" s="147" t="str">
        <f>'YARIŞMA BİLGİLERİ'!$F$21</f>
        <v>Erkekler</v>
      </c>
      <c r="K464" s="234" t="str">
        <f t="shared" si="16"/>
        <v>İzmir-Kulüpler Arası Atletizm Süper lig 1. Kademe Yarışmaları</v>
      </c>
      <c r="L464" s="151" t="str">
        <f>'3000m.Eng'!N$4</f>
        <v>04 Haziran 2014 17.20</v>
      </c>
      <c r="M464" s="151" t="s">
        <v>573</v>
      </c>
    </row>
    <row r="465" spans="1:13" ht="24.75" customHeight="1" x14ac:dyDescent="0.2">
      <c r="A465" s="145">
        <v>756</v>
      </c>
      <c r="B465" s="236" t="s">
        <v>505</v>
      </c>
      <c r="C465" s="238">
        <f>'3000m.Eng'!C35</f>
        <v>0</v>
      </c>
      <c r="D465" s="240">
        <f>'3000m.Eng'!D35</f>
        <v>0</v>
      </c>
      <c r="E465" s="240">
        <f>'3000m.Eng'!E35</f>
        <v>0</v>
      </c>
      <c r="F465" s="241">
        <f>'3000m.Eng'!F35</f>
        <v>0</v>
      </c>
      <c r="G465" s="239">
        <f>'3000m.Eng'!A35</f>
        <v>28</v>
      </c>
      <c r="H465" s="153" t="s">
        <v>488</v>
      </c>
      <c r="I465" s="233"/>
      <c r="J465" s="147" t="str">
        <f>'YARIŞMA BİLGİLERİ'!$F$21</f>
        <v>Erkekler</v>
      </c>
      <c r="K465" s="234" t="str">
        <f t="shared" si="16"/>
        <v>İzmir-Kulüpler Arası Atletizm Süper lig 1. Kademe Yarışmaları</v>
      </c>
      <c r="L465" s="151" t="str">
        <f>'3000m.Eng'!N$4</f>
        <v>04 Haziran 2014 17.20</v>
      </c>
      <c r="M465" s="151" t="s">
        <v>573</v>
      </c>
    </row>
    <row r="466" spans="1:13" ht="24.75" customHeight="1" x14ac:dyDescent="0.2">
      <c r="A466" s="145">
        <v>757</v>
      </c>
      <c r="B466" s="236" t="s">
        <v>505</v>
      </c>
      <c r="C466" s="238">
        <f>'3000m.Eng'!C36</f>
        <v>0</v>
      </c>
      <c r="D466" s="240">
        <f>'3000m.Eng'!D36</f>
        <v>0</v>
      </c>
      <c r="E466" s="240">
        <f>'3000m.Eng'!E36</f>
        <v>0</v>
      </c>
      <c r="F466" s="241">
        <f>'3000m.Eng'!F36</f>
        <v>0</v>
      </c>
      <c r="G466" s="239">
        <f>'3000m.Eng'!A36</f>
        <v>29</v>
      </c>
      <c r="H466" s="153" t="s">
        <v>488</v>
      </c>
      <c r="I466" s="233"/>
      <c r="J466" s="147" t="str">
        <f>'YARIŞMA BİLGİLERİ'!$F$21</f>
        <v>Erkekler</v>
      </c>
      <c r="K466" s="234" t="str">
        <f t="shared" si="16"/>
        <v>İzmir-Kulüpler Arası Atletizm Süper lig 1. Kademe Yarışmaları</v>
      </c>
      <c r="L466" s="151" t="str">
        <f>'3000m.Eng'!N$4</f>
        <v>04 Haziran 2014 17.20</v>
      </c>
      <c r="M466" s="151" t="s">
        <v>573</v>
      </c>
    </row>
    <row r="467" spans="1:13" ht="24.75" customHeight="1" x14ac:dyDescent="0.2">
      <c r="A467" s="145">
        <v>758</v>
      </c>
      <c r="B467" s="236" t="s">
        <v>505</v>
      </c>
      <c r="C467" s="238">
        <f>'3000m.Eng'!C37</f>
        <v>0</v>
      </c>
      <c r="D467" s="240">
        <f>'3000m.Eng'!D37</f>
        <v>0</v>
      </c>
      <c r="E467" s="240">
        <f>'3000m.Eng'!E37</f>
        <v>0</v>
      </c>
      <c r="F467" s="241">
        <f>'3000m.Eng'!F37</f>
        <v>0</v>
      </c>
      <c r="G467" s="239">
        <f>'3000m.Eng'!A37</f>
        <v>30</v>
      </c>
      <c r="H467" s="153" t="s">
        <v>488</v>
      </c>
      <c r="I467" s="233"/>
      <c r="J467" s="147" t="str">
        <f>'YARIŞMA BİLGİLERİ'!$F$21</f>
        <v>Erkekler</v>
      </c>
      <c r="K467" s="234" t="str">
        <f t="shared" si="16"/>
        <v>İzmir-Kulüpler Arası Atletizm Süper lig 1. Kademe Yarışmaları</v>
      </c>
      <c r="L467" s="151" t="str">
        <f>'3000m.Eng'!N$4</f>
        <v>04 Haziran 2014 17.20</v>
      </c>
      <c r="M467" s="151" t="s">
        <v>573</v>
      </c>
    </row>
    <row r="468" spans="1:13" ht="24.75" customHeight="1" x14ac:dyDescent="0.2">
      <c r="A468" s="145">
        <v>759</v>
      </c>
      <c r="B468" s="236" t="s">
        <v>505</v>
      </c>
      <c r="C468" s="238">
        <f>'3000m.Eng'!C38</f>
        <v>0</v>
      </c>
      <c r="D468" s="240">
        <f>'3000m.Eng'!D38</f>
        <v>0</v>
      </c>
      <c r="E468" s="240">
        <f>'3000m.Eng'!E38</f>
        <v>0</v>
      </c>
      <c r="F468" s="241">
        <f>'3000m.Eng'!F38</f>
        <v>0</v>
      </c>
      <c r="G468" s="239">
        <f>'3000m.Eng'!A38</f>
        <v>31</v>
      </c>
      <c r="H468" s="153" t="s">
        <v>488</v>
      </c>
      <c r="I468" s="233"/>
      <c r="J468" s="147" t="str">
        <f>'YARIŞMA BİLGİLERİ'!$F$21</f>
        <v>Erkekler</v>
      </c>
      <c r="K468" s="234" t="str">
        <f t="shared" si="16"/>
        <v>İzmir-Kulüpler Arası Atletizm Süper lig 1. Kademe Yarışmaları</v>
      </c>
      <c r="L468" s="151" t="str">
        <f>'3000m.Eng'!N$4</f>
        <v>04 Haziran 2014 17.20</v>
      </c>
      <c r="M468" s="151" t="s">
        <v>573</v>
      </c>
    </row>
    <row r="469" spans="1:13" ht="24.75" customHeight="1" x14ac:dyDescent="0.2">
      <c r="A469" s="145">
        <v>760</v>
      </c>
      <c r="B469" s="236" t="s">
        <v>505</v>
      </c>
      <c r="C469" s="238">
        <f>'3000m.Eng'!C39</f>
        <v>0</v>
      </c>
      <c r="D469" s="240">
        <f>'3000m.Eng'!D39</f>
        <v>0</v>
      </c>
      <c r="E469" s="240">
        <f>'3000m.Eng'!E39</f>
        <v>0</v>
      </c>
      <c r="F469" s="241">
        <f>'3000m.Eng'!F39</f>
        <v>0</v>
      </c>
      <c r="G469" s="239">
        <f>'3000m.Eng'!A39</f>
        <v>32</v>
      </c>
      <c r="H469" s="153" t="s">
        <v>488</v>
      </c>
      <c r="I469" s="233"/>
      <c r="J469" s="147" t="str">
        <f>'YARIŞMA BİLGİLERİ'!$F$21</f>
        <v>Erkekler</v>
      </c>
      <c r="K469" s="234" t="str">
        <f t="shared" si="16"/>
        <v>İzmir-Kulüpler Arası Atletizm Süper lig 1. Kademe Yarışmaları</v>
      </c>
      <c r="L469" s="151" t="str">
        <f>'3000m.Eng'!N$4</f>
        <v>04 Haziran 2014 17.20</v>
      </c>
      <c r="M469" s="151" t="s">
        <v>573</v>
      </c>
    </row>
    <row r="470" spans="1:13" ht="24.75" customHeight="1" x14ac:dyDescent="0.2">
      <c r="A470" s="145">
        <v>761</v>
      </c>
      <c r="B470" s="236" t="s">
        <v>505</v>
      </c>
      <c r="C470" s="238">
        <f>'3000m.Eng'!C40</f>
        <v>0</v>
      </c>
      <c r="D470" s="240">
        <f>'3000m.Eng'!D40</f>
        <v>0</v>
      </c>
      <c r="E470" s="240">
        <f>'3000m.Eng'!E40</f>
        <v>0</v>
      </c>
      <c r="F470" s="241">
        <f>'3000m.Eng'!F40</f>
        <v>0</v>
      </c>
      <c r="G470" s="239">
        <f>'3000m.Eng'!A40</f>
        <v>33</v>
      </c>
      <c r="H470" s="153" t="s">
        <v>488</v>
      </c>
      <c r="I470" s="233"/>
      <c r="J470" s="147" t="str">
        <f>'YARIŞMA BİLGİLERİ'!$F$21</f>
        <v>Erkekler</v>
      </c>
      <c r="K470" s="234" t="str">
        <f t="shared" si="16"/>
        <v>İzmir-Kulüpler Arası Atletizm Süper lig 1. Kademe Yarışmaları</v>
      </c>
      <c r="L470" s="151" t="str">
        <f>'3000m.Eng'!N$4</f>
        <v>04 Haziran 2014 17.20</v>
      </c>
      <c r="M470" s="151" t="s">
        <v>573</v>
      </c>
    </row>
    <row r="471" spans="1:13" ht="24.75" customHeight="1" x14ac:dyDescent="0.2">
      <c r="A471" s="145">
        <v>762</v>
      </c>
      <c r="B471" s="236" t="s">
        <v>505</v>
      </c>
      <c r="C471" s="238">
        <f>'3000m.Eng'!C41</f>
        <v>0</v>
      </c>
      <c r="D471" s="240">
        <f>'3000m.Eng'!D41</f>
        <v>0</v>
      </c>
      <c r="E471" s="240">
        <f>'3000m.Eng'!E41</f>
        <v>0</v>
      </c>
      <c r="F471" s="241">
        <f>'3000m.Eng'!F41</f>
        <v>0</v>
      </c>
      <c r="G471" s="239">
        <f>'3000m.Eng'!A41</f>
        <v>34</v>
      </c>
      <c r="H471" s="153" t="s">
        <v>488</v>
      </c>
      <c r="I471" s="233"/>
      <c r="J471" s="147" t="str">
        <f>'YARIŞMA BİLGİLERİ'!$F$21</f>
        <v>Erkekler</v>
      </c>
      <c r="K471" s="234" t="str">
        <f t="shared" si="16"/>
        <v>İzmir-Kulüpler Arası Atletizm Süper lig 1. Kademe Yarışmaları</v>
      </c>
      <c r="L471" s="151" t="str">
        <f>'3000m.Eng'!N$4</f>
        <v>04 Haziran 2014 17.20</v>
      </c>
      <c r="M471" s="151" t="s">
        <v>573</v>
      </c>
    </row>
    <row r="472" spans="1:13" ht="24.75" customHeight="1" x14ac:dyDescent="0.2">
      <c r="A472" s="145">
        <v>763</v>
      </c>
      <c r="B472" s="236" t="s">
        <v>505</v>
      </c>
      <c r="C472" s="238">
        <f>'3000m.Eng'!C42</f>
        <v>0</v>
      </c>
      <c r="D472" s="240">
        <f>'3000m.Eng'!D42</f>
        <v>0</v>
      </c>
      <c r="E472" s="240">
        <f>'3000m.Eng'!E42</f>
        <v>0</v>
      </c>
      <c r="F472" s="241">
        <f>'3000m.Eng'!F42</f>
        <v>0</v>
      </c>
      <c r="G472" s="239">
        <f>'3000m.Eng'!A42</f>
        <v>35</v>
      </c>
      <c r="H472" s="153" t="s">
        <v>488</v>
      </c>
      <c r="I472" s="233"/>
      <c r="J472" s="147" t="str">
        <f>'YARIŞMA BİLGİLERİ'!$F$21</f>
        <v>Erkekler</v>
      </c>
      <c r="K472" s="234" t="str">
        <f t="shared" si="16"/>
        <v>İzmir-Kulüpler Arası Atletizm Süper lig 1. Kademe Yarışmaları</v>
      </c>
      <c r="L472" s="151" t="str">
        <f>'3000m.Eng'!N$4</f>
        <v>04 Haziran 2014 17.20</v>
      </c>
      <c r="M472" s="151" t="s">
        <v>573</v>
      </c>
    </row>
    <row r="473" spans="1:13" ht="24.75" customHeight="1" x14ac:dyDescent="0.2">
      <c r="A473" s="145">
        <v>764</v>
      </c>
      <c r="B473" s="236" t="s">
        <v>505</v>
      </c>
      <c r="C473" s="238">
        <f>'3000m.Eng'!C43</f>
        <v>0</v>
      </c>
      <c r="D473" s="240">
        <f>'3000m.Eng'!D43</f>
        <v>0</v>
      </c>
      <c r="E473" s="240">
        <f>'3000m.Eng'!E43</f>
        <v>0</v>
      </c>
      <c r="F473" s="241">
        <f>'3000m.Eng'!F43</f>
        <v>0</v>
      </c>
      <c r="G473" s="239">
        <f>'3000m.Eng'!A43</f>
        <v>36</v>
      </c>
      <c r="H473" s="153" t="s">
        <v>488</v>
      </c>
      <c r="I473" s="233"/>
      <c r="J473" s="147" t="str">
        <f>'YARIŞMA BİLGİLERİ'!$F$21</f>
        <v>Erkekler</v>
      </c>
      <c r="K473" s="234" t="str">
        <f t="shared" si="16"/>
        <v>İzmir-Kulüpler Arası Atletizm Süper lig 1. Kademe Yarışmaları</v>
      </c>
      <c r="L473" s="151" t="str">
        <f>'3000m.Eng'!N$4</f>
        <v>04 Haziran 2014 17.20</v>
      </c>
      <c r="M473" s="151" t="s">
        <v>573</v>
      </c>
    </row>
    <row r="474" spans="1:13" ht="24.75" customHeight="1" x14ac:dyDescent="0.2">
      <c r="A474" s="145">
        <v>765</v>
      </c>
      <c r="B474" s="236" t="s">
        <v>505</v>
      </c>
      <c r="C474" s="238">
        <f>'3000m.Eng'!C48</f>
        <v>0</v>
      </c>
      <c r="D474" s="240">
        <f>'3000m.Eng'!D48</f>
        <v>0</v>
      </c>
      <c r="E474" s="240">
        <f>'3000m.Eng'!E48</f>
        <v>0</v>
      </c>
      <c r="F474" s="241">
        <f>'3000m.Eng'!F48</f>
        <v>0</v>
      </c>
      <c r="G474" s="239">
        <f>'3000m.Eng'!A48</f>
        <v>41</v>
      </c>
      <c r="H474" s="153" t="s">
        <v>488</v>
      </c>
      <c r="I474" s="233"/>
      <c r="J474" s="147" t="str">
        <f>'YARIŞMA BİLGİLERİ'!$F$21</f>
        <v>Erkekler</v>
      </c>
      <c r="K474" s="234" t="str">
        <f t="shared" si="16"/>
        <v>İzmir-Kulüpler Arası Atletizm Süper lig 1. Kademe Yarışmaları</v>
      </c>
      <c r="L474" s="151" t="str">
        <f>'3000m.Eng'!N$4</f>
        <v>04 Haziran 2014 17.20</v>
      </c>
      <c r="M474" s="151" t="s">
        <v>573</v>
      </c>
    </row>
    <row r="475" spans="1:13" ht="24.75" customHeight="1" x14ac:dyDescent="0.2">
      <c r="A475" s="145">
        <v>766</v>
      </c>
      <c r="B475" s="236" t="s">
        <v>505</v>
      </c>
      <c r="C475" s="238">
        <f>'3000m.Eng'!C49</f>
        <v>0</v>
      </c>
      <c r="D475" s="240">
        <f>'3000m.Eng'!D49</f>
        <v>0</v>
      </c>
      <c r="E475" s="240">
        <f>'3000m.Eng'!E49</f>
        <v>0</v>
      </c>
      <c r="F475" s="241">
        <f>'3000m.Eng'!F49</f>
        <v>0</v>
      </c>
      <c r="G475" s="239">
        <f>'3000m.Eng'!A49</f>
        <v>42</v>
      </c>
      <c r="H475" s="153" t="s">
        <v>488</v>
      </c>
      <c r="I475" s="233"/>
      <c r="J475" s="147" t="str">
        <f>'YARIŞMA BİLGİLERİ'!$F$21</f>
        <v>Erkekler</v>
      </c>
      <c r="K475" s="234" t="str">
        <f t="shared" si="16"/>
        <v>İzmir-Kulüpler Arası Atletizm Süper lig 1. Kademe Yarışmaları</v>
      </c>
      <c r="L475" s="151" t="str">
        <f>'3000m.Eng'!N$4</f>
        <v>04 Haziran 2014 17.20</v>
      </c>
      <c r="M475" s="151" t="s">
        <v>573</v>
      </c>
    </row>
    <row r="476" spans="1:13" ht="24.75" customHeight="1" x14ac:dyDescent="0.2">
      <c r="A476" s="145">
        <v>767</v>
      </c>
      <c r="B476" s="236" t="s">
        <v>505</v>
      </c>
      <c r="C476" s="238">
        <f>'3000m.Eng'!C50</f>
        <v>0</v>
      </c>
      <c r="D476" s="240">
        <f>'3000m.Eng'!D50</f>
        <v>0</v>
      </c>
      <c r="E476" s="240">
        <f>'3000m.Eng'!E50</f>
        <v>0</v>
      </c>
      <c r="F476" s="241">
        <f>'3000m.Eng'!F50</f>
        <v>0</v>
      </c>
      <c r="G476" s="239">
        <f>'3000m.Eng'!A50</f>
        <v>43</v>
      </c>
      <c r="H476" s="153" t="s">
        <v>488</v>
      </c>
      <c r="I476" s="233"/>
      <c r="J476" s="147" t="str">
        <f>'YARIŞMA BİLGİLERİ'!$F$21</f>
        <v>Erkekler</v>
      </c>
      <c r="K476" s="234" t="str">
        <f t="shared" si="16"/>
        <v>İzmir-Kulüpler Arası Atletizm Süper lig 1. Kademe Yarışmaları</v>
      </c>
      <c r="L476" s="151" t="str">
        <f>'3000m.Eng'!N$4</f>
        <v>04 Haziran 2014 17.20</v>
      </c>
      <c r="M476" s="151" t="s">
        <v>573</v>
      </c>
    </row>
    <row r="477" spans="1:13" ht="24.75" customHeight="1" x14ac:dyDescent="0.2">
      <c r="A477" s="145">
        <v>768</v>
      </c>
      <c r="B477" s="236" t="s">
        <v>505</v>
      </c>
      <c r="C477" s="238">
        <f>'3000m.Eng'!C51</f>
        <v>0</v>
      </c>
      <c r="D477" s="240">
        <f>'3000m.Eng'!D51</f>
        <v>0</v>
      </c>
      <c r="E477" s="240">
        <f>'3000m.Eng'!E51</f>
        <v>0</v>
      </c>
      <c r="F477" s="241">
        <f>'3000m.Eng'!F51</f>
        <v>0</v>
      </c>
      <c r="G477" s="239">
        <f>'3000m.Eng'!A51</f>
        <v>44</v>
      </c>
      <c r="H477" s="153" t="s">
        <v>488</v>
      </c>
      <c r="I477" s="233"/>
      <c r="J477" s="147" t="str">
        <f>'YARIŞMA BİLGİLERİ'!$F$21</f>
        <v>Erkekler</v>
      </c>
      <c r="K477" s="234" t="str">
        <f t="shared" si="16"/>
        <v>İzmir-Kulüpler Arası Atletizm Süper lig 1. Kademe Yarışmaları</v>
      </c>
      <c r="L477" s="151" t="str">
        <f>'3000m.Eng'!N$4</f>
        <v>04 Haziran 2014 17.20</v>
      </c>
      <c r="M477" s="151" t="s">
        <v>573</v>
      </c>
    </row>
    <row r="478" spans="1:13" ht="24.75" customHeight="1" x14ac:dyDescent="0.2">
      <c r="A478" s="145">
        <v>769</v>
      </c>
      <c r="B478" s="236" t="s">
        <v>505</v>
      </c>
      <c r="C478" s="238">
        <f>'3000m.Eng'!C52</f>
        <v>0</v>
      </c>
      <c r="D478" s="240">
        <f>'3000m.Eng'!D52</f>
        <v>0</v>
      </c>
      <c r="E478" s="240">
        <f>'3000m.Eng'!E52</f>
        <v>0</v>
      </c>
      <c r="F478" s="241">
        <f>'3000m.Eng'!F52</f>
        <v>0</v>
      </c>
      <c r="G478" s="239">
        <f>'3000m.Eng'!A52</f>
        <v>45</v>
      </c>
      <c r="H478" s="153" t="s">
        <v>488</v>
      </c>
      <c r="I478" s="233"/>
      <c r="J478" s="147" t="str">
        <f>'YARIŞMA BİLGİLERİ'!$F$21</f>
        <v>Erkekler</v>
      </c>
      <c r="K478" s="234" t="str">
        <f t="shared" si="16"/>
        <v>İzmir-Kulüpler Arası Atletizm Süper lig 1. Kademe Yarışmaları</v>
      </c>
      <c r="L478" s="151" t="str">
        <f>'3000m.Eng'!N$4</f>
        <v>04 Haziran 2014 17.20</v>
      </c>
      <c r="M478" s="151" t="s">
        <v>573</v>
      </c>
    </row>
    <row r="479" spans="1:13" ht="24.75" customHeight="1" x14ac:dyDescent="0.2">
      <c r="A479" s="145">
        <v>770</v>
      </c>
      <c r="B479" s="236" t="s">
        <v>505</v>
      </c>
      <c r="C479" s="238">
        <f>'3000m.Eng'!C53</f>
        <v>0</v>
      </c>
      <c r="D479" s="240">
        <f>'3000m.Eng'!D53</f>
        <v>0</v>
      </c>
      <c r="E479" s="240">
        <f>'3000m.Eng'!E53</f>
        <v>0</v>
      </c>
      <c r="F479" s="241">
        <f>'3000m.Eng'!F53</f>
        <v>0</v>
      </c>
      <c r="G479" s="239">
        <f>'3000m.Eng'!A53</f>
        <v>46</v>
      </c>
      <c r="H479" s="153" t="s">
        <v>488</v>
      </c>
      <c r="I479" s="233"/>
      <c r="J479" s="147" t="str">
        <f>'YARIŞMA BİLGİLERİ'!$F$21</f>
        <v>Erkekler</v>
      </c>
      <c r="K479" s="234" t="str">
        <f t="shared" si="16"/>
        <v>İzmir-Kulüpler Arası Atletizm Süper lig 1. Kademe Yarışmaları</v>
      </c>
      <c r="L479" s="151" t="str">
        <f>'3000m.Eng'!N$4</f>
        <v>04 Haziran 2014 17.20</v>
      </c>
      <c r="M479" s="151" t="s">
        <v>573</v>
      </c>
    </row>
    <row r="480" spans="1:13" ht="24.75" customHeight="1" x14ac:dyDescent="0.2">
      <c r="A480" s="145">
        <v>771</v>
      </c>
      <c r="B480" s="155" t="s">
        <v>490</v>
      </c>
      <c r="C480" s="146">
        <f>Sırık!D8</f>
        <v>34391</v>
      </c>
      <c r="D480" s="150" t="str">
        <f>Sırık!E8</f>
        <v>ÜMİT SUNGUR</v>
      </c>
      <c r="E480" s="150" t="str">
        <f>Sırık!F8</f>
        <v>İSTANBUL-ENKA SPOR KULÜBÜ</v>
      </c>
      <c r="F480" s="188">
        <f>Sırık!AS8</f>
        <v>470</v>
      </c>
      <c r="G480" s="148">
        <f>Sırık!A8</f>
        <v>1</v>
      </c>
      <c r="H480" s="147" t="s">
        <v>490</v>
      </c>
      <c r="I480" s="153"/>
      <c r="J480" s="147" t="str">
        <f>'YARIŞMA BİLGİLERİ'!$F$21</f>
        <v>Erkekler</v>
      </c>
      <c r="K480" s="150" t="str">
        <f t="shared" si="16"/>
        <v>İzmir-Kulüpler Arası Atletizm Süper lig 1. Kademe Yarışmaları</v>
      </c>
      <c r="L480" s="151">
        <f>Sırık!AA$4</f>
        <v>0</v>
      </c>
      <c r="M480" s="151" t="s">
        <v>573</v>
      </c>
    </row>
    <row r="481" spans="1:13" ht="24.75" customHeight="1" x14ac:dyDescent="0.2">
      <c r="A481" s="145">
        <v>772</v>
      </c>
      <c r="B481" s="155" t="s">
        <v>490</v>
      </c>
      <c r="C481" s="146">
        <f>Sırık!D9</f>
        <v>35432</v>
      </c>
      <c r="D481" s="150" t="str">
        <f>Sırık!E9</f>
        <v>MUSTAFA TİLKİ</v>
      </c>
      <c r="E481" s="150" t="str">
        <f>Sırık!F9</f>
        <v>İSTANBUL-FENERBAHÇE</v>
      </c>
      <c r="F481" s="188">
        <f>Sırık!AS9</f>
        <v>460</v>
      </c>
      <c r="G481" s="148">
        <f>Sırık!A9</f>
        <v>2</v>
      </c>
      <c r="H481" s="147" t="s">
        <v>490</v>
      </c>
      <c r="I481" s="153"/>
      <c r="J481" s="147" t="str">
        <f>'YARIŞMA BİLGİLERİ'!$F$21</f>
        <v>Erkekler</v>
      </c>
      <c r="K481" s="150" t="str">
        <f t="shared" ref="K481:K505" si="17">CONCATENATE(K$1,"-",A$1)</f>
        <v>İzmir-Kulüpler Arası Atletizm Süper lig 1. Kademe Yarışmaları</v>
      </c>
      <c r="L481" s="151">
        <f>Sırık!AA$4</f>
        <v>0</v>
      </c>
      <c r="M481" s="151" t="s">
        <v>573</v>
      </c>
    </row>
    <row r="482" spans="1:13" ht="24.75" customHeight="1" x14ac:dyDescent="0.2">
      <c r="A482" s="145">
        <v>773</v>
      </c>
      <c r="B482" s="155" t="s">
        <v>490</v>
      </c>
      <c r="C482" s="146">
        <f>Sırık!D10</f>
        <v>33726</v>
      </c>
      <c r="D482" s="150" t="str">
        <f>Sırık!E10</f>
        <v>HUSEYİN ORUÇSUZ</v>
      </c>
      <c r="E482" s="150" t="str">
        <f>Sırık!F10</f>
        <v>İSTANBUL-GALATASARAY</v>
      </c>
      <c r="F482" s="188">
        <f>Sırık!AS10</f>
        <v>450</v>
      </c>
      <c r="G482" s="148">
        <f>Sırık!A10</f>
        <v>3</v>
      </c>
      <c r="H482" s="147" t="s">
        <v>490</v>
      </c>
      <c r="I482" s="153"/>
      <c r="J482" s="147" t="str">
        <f>'YARIŞMA BİLGİLERİ'!$F$21</f>
        <v>Erkekler</v>
      </c>
      <c r="K482" s="150" t="str">
        <f t="shared" si="17"/>
        <v>İzmir-Kulüpler Arası Atletizm Süper lig 1. Kademe Yarışmaları</v>
      </c>
      <c r="L482" s="151">
        <f>Sırık!AA$4</f>
        <v>0</v>
      </c>
      <c r="M482" s="151" t="s">
        <v>573</v>
      </c>
    </row>
    <row r="483" spans="1:13" ht="24.75" customHeight="1" x14ac:dyDescent="0.2">
      <c r="A483" s="145">
        <v>774</v>
      </c>
      <c r="B483" s="155" t="s">
        <v>490</v>
      </c>
      <c r="C483" s="146">
        <f>Sırık!D11</f>
        <v>34758</v>
      </c>
      <c r="D483" s="150" t="str">
        <f>Sırık!E11</f>
        <v>YUSUF KARAPINAR</v>
      </c>
      <c r="E483" s="150" t="str">
        <f>Sırık!F11</f>
        <v>MERSİN-MESKİSPOR</v>
      </c>
      <c r="F483" s="188">
        <f>Sırık!AS11</f>
        <v>420</v>
      </c>
      <c r="G483" s="148">
        <f>Sırık!A11</f>
        <v>4</v>
      </c>
      <c r="H483" s="147" t="s">
        <v>490</v>
      </c>
      <c r="I483" s="153"/>
      <c r="J483" s="147" t="str">
        <f>'YARIŞMA BİLGİLERİ'!$F$21</f>
        <v>Erkekler</v>
      </c>
      <c r="K483" s="150" t="str">
        <f t="shared" si="17"/>
        <v>İzmir-Kulüpler Arası Atletizm Süper lig 1. Kademe Yarışmaları</v>
      </c>
      <c r="L483" s="151">
        <f>Sırık!AA$4</f>
        <v>0</v>
      </c>
      <c r="M483" s="151" t="s">
        <v>573</v>
      </c>
    </row>
    <row r="484" spans="1:13" ht="24.75" customHeight="1" x14ac:dyDescent="0.2">
      <c r="A484" s="145">
        <v>775</v>
      </c>
      <c r="B484" s="155" t="s">
        <v>490</v>
      </c>
      <c r="C484" s="146">
        <f>Sırık!D12</f>
        <v>34256</v>
      </c>
      <c r="D484" s="150" t="str">
        <f>Sırık!E12</f>
        <v xml:space="preserve">RAMAZAN CAN </v>
      </c>
      <c r="E484" s="150" t="str">
        <f>Sırık!F12</f>
        <v>KOCAELİ BÜYÜKŞEHİR BELEDİYE KAĞITSPOR KULÜBÜ</v>
      </c>
      <c r="F484" s="188">
        <f>Sırık!AS12</f>
        <v>420</v>
      </c>
      <c r="G484" s="148">
        <f>Sırık!A12</f>
        <v>5</v>
      </c>
      <c r="H484" s="147" t="s">
        <v>490</v>
      </c>
      <c r="I484" s="153"/>
      <c r="J484" s="147" t="str">
        <f>'YARIŞMA BİLGİLERİ'!$F$21</f>
        <v>Erkekler</v>
      </c>
      <c r="K484" s="150" t="str">
        <f t="shared" si="17"/>
        <v>İzmir-Kulüpler Arası Atletizm Süper lig 1. Kademe Yarışmaları</v>
      </c>
      <c r="L484" s="151">
        <f>Sırık!AA$4</f>
        <v>0</v>
      </c>
      <c r="M484" s="151" t="s">
        <v>573</v>
      </c>
    </row>
    <row r="485" spans="1:13" ht="24.75" customHeight="1" x14ac:dyDescent="0.2">
      <c r="A485" s="145">
        <v>776</v>
      </c>
      <c r="B485" s="155" t="s">
        <v>490</v>
      </c>
      <c r="C485" s="146">
        <f>Sırık!D13</f>
        <v>34700</v>
      </c>
      <c r="D485" s="150" t="str">
        <f>Sırık!E13</f>
        <v>BURAK YILMAZ</v>
      </c>
      <c r="E485" s="150" t="str">
        <f>Sırık!F13</f>
        <v>KOCAELİ-DARICA BELEDİYE EĞİTİM SPOR KULÜBÜ</v>
      </c>
      <c r="F485" s="188" t="str">
        <f>Sırık!AS13</f>
        <v>NM</v>
      </c>
      <c r="G485" s="148" t="str">
        <f>Sırık!A13</f>
        <v>-</v>
      </c>
      <c r="H485" s="147" t="s">
        <v>490</v>
      </c>
      <c r="I485" s="153"/>
      <c r="J485" s="147" t="str">
        <f>'YARIŞMA BİLGİLERİ'!$F$21</f>
        <v>Erkekler</v>
      </c>
      <c r="K485" s="150" t="str">
        <f t="shared" si="17"/>
        <v>İzmir-Kulüpler Arası Atletizm Süper lig 1. Kademe Yarışmaları</v>
      </c>
      <c r="L485" s="151">
        <f>Sırık!AA$4</f>
        <v>0</v>
      </c>
      <c r="M485" s="151" t="s">
        <v>573</v>
      </c>
    </row>
    <row r="486" spans="1:13" ht="24.75" customHeight="1" x14ac:dyDescent="0.2">
      <c r="A486" s="145">
        <v>777</v>
      </c>
      <c r="B486" s="155" t="s">
        <v>490</v>
      </c>
      <c r="C486" s="146">
        <f>Sırık!D14</f>
        <v>35217</v>
      </c>
      <c r="D486" s="150" t="str">
        <f>Sırık!E14</f>
        <v>SÜLEYMAN ULUTAŞ</v>
      </c>
      <c r="E486" s="150" t="str">
        <f>Sırık!F14</f>
        <v>ANKARA-EGO SPOR</v>
      </c>
      <c r="F486" s="188" t="str">
        <f>Sırık!AS14</f>
        <v>NM</v>
      </c>
      <c r="G486" s="148" t="str">
        <f>Sırık!A14</f>
        <v>-</v>
      </c>
      <c r="H486" s="147" t="s">
        <v>490</v>
      </c>
      <c r="I486" s="153"/>
      <c r="J486" s="147" t="str">
        <f>'YARIŞMA BİLGİLERİ'!$F$21</f>
        <v>Erkekler</v>
      </c>
      <c r="K486" s="150" t="str">
        <f t="shared" si="17"/>
        <v>İzmir-Kulüpler Arası Atletizm Süper lig 1. Kademe Yarışmaları</v>
      </c>
      <c r="L486" s="151">
        <f>Sırık!AA$4</f>
        <v>0</v>
      </c>
      <c r="M486" s="151" t="s">
        <v>573</v>
      </c>
    </row>
    <row r="487" spans="1:13" ht="24.75" customHeight="1" x14ac:dyDescent="0.2">
      <c r="A487" s="145">
        <v>778</v>
      </c>
      <c r="B487" s="155" t="s">
        <v>490</v>
      </c>
      <c r="C487" s="146">
        <f>Sırık!D15</f>
        <v>28856</v>
      </c>
      <c r="D487" s="150" t="str">
        <f>Sırık!E15</f>
        <v>H.İBRAHİM AYDIN</v>
      </c>
      <c r="E487" s="150" t="str">
        <f>Sırık!F15</f>
        <v>İZMİR-İZMİR BÜYÜKŞEHİR BELEDİYE SPOR KLUBÜ</v>
      </c>
      <c r="F487" s="188" t="str">
        <f>Sırık!AS15</f>
        <v>NM</v>
      </c>
      <c r="G487" s="148" t="str">
        <f>Sırık!A15</f>
        <v>-</v>
      </c>
      <c r="H487" s="147" t="s">
        <v>490</v>
      </c>
      <c r="I487" s="153"/>
      <c r="J487" s="147" t="str">
        <f>'YARIŞMA BİLGİLERİ'!$F$21</f>
        <v>Erkekler</v>
      </c>
      <c r="K487" s="150" t="str">
        <f t="shared" si="17"/>
        <v>İzmir-Kulüpler Arası Atletizm Süper lig 1. Kademe Yarışmaları</v>
      </c>
      <c r="L487" s="151">
        <f>Sırık!AA$4</f>
        <v>0</v>
      </c>
      <c r="M487" s="151" t="s">
        <v>573</v>
      </c>
    </row>
    <row r="488" spans="1:13" ht="24.75" customHeight="1" x14ac:dyDescent="0.2">
      <c r="A488" s="145">
        <v>779</v>
      </c>
      <c r="B488" s="155" t="s">
        <v>490</v>
      </c>
      <c r="C488" s="146" t="str">
        <f>Sırık!D16</f>
        <v/>
      </c>
      <c r="D488" s="150" t="str">
        <f>Sırık!E16</f>
        <v/>
      </c>
      <c r="E488" s="150" t="str">
        <f>Sırık!F16</f>
        <v/>
      </c>
      <c r="F488" s="188">
        <f>Sırık!AS16</f>
        <v>0</v>
      </c>
      <c r="G488" s="148">
        <f>Sırık!A16</f>
        <v>0</v>
      </c>
      <c r="H488" s="147" t="s">
        <v>490</v>
      </c>
      <c r="I488" s="153"/>
      <c r="J488" s="147" t="str">
        <f>'YARIŞMA BİLGİLERİ'!$F$21</f>
        <v>Erkekler</v>
      </c>
      <c r="K488" s="150" t="str">
        <f t="shared" si="17"/>
        <v>İzmir-Kulüpler Arası Atletizm Süper lig 1. Kademe Yarışmaları</v>
      </c>
      <c r="L488" s="151">
        <f>Sırık!AA$4</f>
        <v>0</v>
      </c>
      <c r="M488" s="151" t="s">
        <v>573</v>
      </c>
    </row>
    <row r="489" spans="1:13" ht="24.75" customHeight="1" x14ac:dyDescent="0.2">
      <c r="A489" s="145">
        <v>780</v>
      </c>
      <c r="B489" s="155" t="s">
        <v>490</v>
      </c>
      <c r="C489" s="146">
        <f>Sırık!D17</f>
        <v>0</v>
      </c>
      <c r="D489" s="150">
        <f>Sırık!E17</f>
        <v>0</v>
      </c>
      <c r="E489" s="150">
        <f>Sırık!F17</f>
        <v>0</v>
      </c>
      <c r="F489" s="188">
        <f>Sırık!AS17</f>
        <v>0</v>
      </c>
      <c r="G489" s="148">
        <f>Sırık!A17</f>
        <v>0</v>
      </c>
      <c r="H489" s="147" t="s">
        <v>490</v>
      </c>
      <c r="I489" s="153"/>
      <c r="J489" s="147" t="str">
        <f>'YARIŞMA BİLGİLERİ'!$F$21</f>
        <v>Erkekler</v>
      </c>
      <c r="K489" s="150" t="str">
        <f t="shared" si="17"/>
        <v>İzmir-Kulüpler Arası Atletizm Süper lig 1. Kademe Yarışmaları</v>
      </c>
      <c r="L489" s="151">
        <f>Sırık!AA$4</f>
        <v>0</v>
      </c>
      <c r="M489" s="151" t="s">
        <v>573</v>
      </c>
    </row>
    <row r="490" spans="1:13" ht="24.75" customHeight="1" x14ac:dyDescent="0.2">
      <c r="A490" s="145">
        <v>781</v>
      </c>
      <c r="B490" s="155" t="s">
        <v>490</v>
      </c>
      <c r="C490" s="146" t="str">
        <f>Sırık!D18</f>
        <v/>
      </c>
      <c r="D490" s="150" t="str">
        <f>Sırık!E18</f>
        <v/>
      </c>
      <c r="E490" s="150" t="str">
        <f>Sırık!F18</f>
        <v/>
      </c>
      <c r="F490" s="188">
        <f>Sırık!AS18</f>
        <v>0</v>
      </c>
      <c r="G490" s="148">
        <f>Sırık!A18</f>
        <v>0</v>
      </c>
      <c r="H490" s="147" t="s">
        <v>490</v>
      </c>
      <c r="I490" s="153"/>
      <c r="J490" s="147" t="str">
        <f>'YARIŞMA BİLGİLERİ'!$F$21</f>
        <v>Erkekler</v>
      </c>
      <c r="K490" s="150" t="str">
        <f t="shared" si="17"/>
        <v>İzmir-Kulüpler Arası Atletizm Süper lig 1. Kademe Yarışmaları</v>
      </c>
      <c r="L490" s="151">
        <f>Sırık!AA$4</f>
        <v>0</v>
      </c>
      <c r="M490" s="151" t="s">
        <v>573</v>
      </c>
    </row>
    <row r="491" spans="1:13" ht="24.75" customHeight="1" x14ac:dyDescent="0.2">
      <c r="A491" s="145">
        <v>782</v>
      </c>
      <c r="B491" s="155" t="s">
        <v>490</v>
      </c>
      <c r="C491" s="146" t="str">
        <f>Sırık!D19</f>
        <v/>
      </c>
      <c r="D491" s="150" t="str">
        <f>Sırık!E19</f>
        <v/>
      </c>
      <c r="E491" s="150" t="str">
        <f>Sırık!F19</f>
        <v/>
      </c>
      <c r="F491" s="188">
        <f>Sırık!AS19</f>
        <v>0</v>
      </c>
      <c r="G491" s="148">
        <f>Sırık!A19</f>
        <v>0</v>
      </c>
      <c r="H491" s="147" t="s">
        <v>490</v>
      </c>
      <c r="I491" s="153"/>
      <c r="J491" s="147" t="str">
        <f>'YARIŞMA BİLGİLERİ'!$F$21</f>
        <v>Erkekler</v>
      </c>
      <c r="K491" s="150" t="str">
        <f t="shared" si="17"/>
        <v>İzmir-Kulüpler Arası Atletizm Süper lig 1. Kademe Yarışmaları</v>
      </c>
      <c r="L491" s="151">
        <f>Sırık!AA$4</f>
        <v>0</v>
      </c>
      <c r="M491" s="151" t="s">
        <v>573</v>
      </c>
    </row>
    <row r="492" spans="1:13" ht="24.75" customHeight="1" x14ac:dyDescent="0.2">
      <c r="A492" s="145">
        <v>783</v>
      </c>
      <c r="B492" s="155" t="s">
        <v>490</v>
      </c>
      <c r="C492" s="146" t="str">
        <f>Sırık!D20</f>
        <v/>
      </c>
      <c r="D492" s="150" t="str">
        <f>Sırık!E20</f>
        <v/>
      </c>
      <c r="E492" s="150" t="str">
        <f>Sırık!F20</f>
        <v/>
      </c>
      <c r="F492" s="188">
        <f>Sırık!AS20</f>
        <v>0</v>
      </c>
      <c r="G492" s="148">
        <f>Sırık!A20</f>
        <v>0</v>
      </c>
      <c r="H492" s="147" t="s">
        <v>490</v>
      </c>
      <c r="I492" s="153"/>
      <c r="J492" s="147" t="str">
        <f>'YARIŞMA BİLGİLERİ'!$F$21</f>
        <v>Erkekler</v>
      </c>
      <c r="K492" s="150" t="str">
        <f t="shared" si="17"/>
        <v>İzmir-Kulüpler Arası Atletizm Süper lig 1. Kademe Yarışmaları</v>
      </c>
      <c r="L492" s="151">
        <f>Sırık!AA$4</f>
        <v>0</v>
      </c>
      <c r="M492" s="151" t="s">
        <v>573</v>
      </c>
    </row>
    <row r="493" spans="1:13" ht="24.75" customHeight="1" x14ac:dyDescent="0.2">
      <c r="A493" s="145">
        <v>784</v>
      </c>
      <c r="B493" s="155" t="s">
        <v>490</v>
      </c>
      <c r="C493" s="146" t="str">
        <f>Sırık!D21</f>
        <v/>
      </c>
      <c r="D493" s="150" t="str">
        <f>Sırık!E21</f>
        <v/>
      </c>
      <c r="E493" s="150" t="str">
        <f>Sırık!F21</f>
        <v/>
      </c>
      <c r="F493" s="188">
        <f>Sırık!AS21</f>
        <v>0</v>
      </c>
      <c r="G493" s="148">
        <f>Sırık!A21</f>
        <v>0</v>
      </c>
      <c r="H493" s="147" t="s">
        <v>490</v>
      </c>
      <c r="I493" s="153"/>
      <c r="J493" s="147" t="str">
        <f>'YARIŞMA BİLGİLERİ'!$F$21</f>
        <v>Erkekler</v>
      </c>
      <c r="K493" s="150" t="str">
        <f t="shared" si="17"/>
        <v>İzmir-Kulüpler Arası Atletizm Süper lig 1. Kademe Yarışmaları</v>
      </c>
      <c r="L493" s="151">
        <f>Sırık!AA$4</f>
        <v>0</v>
      </c>
      <c r="M493" s="151" t="s">
        <v>573</v>
      </c>
    </row>
    <row r="494" spans="1:13" ht="24.75" customHeight="1" x14ac:dyDescent="0.2">
      <c r="A494" s="145">
        <v>785</v>
      </c>
      <c r="B494" s="155" t="s">
        <v>490</v>
      </c>
      <c r="C494" s="146" t="str">
        <f>Sırık!D22</f>
        <v/>
      </c>
      <c r="D494" s="150" t="str">
        <f>Sırık!E22</f>
        <v/>
      </c>
      <c r="E494" s="150" t="str">
        <f>Sırık!F22</f>
        <v/>
      </c>
      <c r="F494" s="188">
        <f>Sırık!AS22</f>
        <v>0</v>
      </c>
      <c r="G494" s="148">
        <f>Sırık!A22</f>
        <v>0</v>
      </c>
      <c r="H494" s="147" t="s">
        <v>490</v>
      </c>
      <c r="I494" s="153"/>
      <c r="J494" s="147" t="str">
        <f>'YARIŞMA BİLGİLERİ'!$F$21</f>
        <v>Erkekler</v>
      </c>
      <c r="K494" s="150" t="str">
        <f t="shared" si="17"/>
        <v>İzmir-Kulüpler Arası Atletizm Süper lig 1. Kademe Yarışmaları</v>
      </c>
      <c r="L494" s="151">
        <f>Sırık!AA$4</f>
        <v>0</v>
      </c>
      <c r="M494" s="151" t="s">
        <v>573</v>
      </c>
    </row>
    <row r="495" spans="1:13" ht="24.75" customHeight="1" x14ac:dyDescent="0.2">
      <c r="A495" s="145">
        <v>786</v>
      </c>
      <c r="B495" s="155" t="s">
        <v>490</v>
      </c>
      <c r="C495" s="146" t="str">
        <f>Sırık!D23</f>
        <v/>
      </c>
      <c r="D495" s="150" t="str">
        <f>Sırık!E23</f>
        <v/>
      </c>
      <c r="E495" s="150" t="str">
        <f>Sırık!F23</f>
        <v/>
      </c>
      <c r="F495" s="188">
        <f>Sırık!AS23</f>
        <v>0</v>
      </c>
      <c r="G495" s="148">
        <f>Sırık!A23</f>
        <v>0</v>
      </c>
      <c r="H495" s="147" t="s">
        <v>490</v>
      </c>
      <c r="I495" s="153"/>
      <c r="J495" s="147" t="str">
        <f>'YARIŞMA BİLGİLERİ'!$F$21</f>
        <v>Erkekler</v>
      </c>
      <c r="K495" s="150" t="str">
        <f t="shared" si="17"/>
        <v>İzmir-Kulüpler Arası Atletizm Süper lig 1. Kademe Yarışmaları</v>
      </c>
      <c r="L495" s="151">
        <f>Sırık!AA$4</f>
        <v>0</v>
      </c>
      <c r="M495" s="151" t="s">
        <v>573</v>
      </c>
    </row>
    <row r="496" spans="1:13" ht="24.75" customHeight="1" x14ac:dyDescent="0.2">
      <c r="A496" s="145">
        <v>787</v>
      </c>
      <c r="B496" s="155" t="s">
        <v>490</v>
      </c>
      <c r="C496" s="146" t="str">
        <f>Sırık!D24</f>
        <v/>
      </c>
      <c r="D496" s="150" t="str">
        <f>Sırık!E24</f>
        <v/>
      </c>
      <c r="E496" s="150" t="str">
        <f>Sırık!F24</f>
        <v/>
      </c>
      <c r="F496" s="188">
        <f>Sırık!AS24</f>
        <v>0</v>
      </c>
      <c r="G496" s="148">
        <f>Sırık!A24</f>
        <v>0</v>
      </c>
      <c r="H496" s="147" t="s">
        <v>490</v>
      </c>
      <c r="I496" s="153"/>
      <c r="J496" s="147" t="str">
        <f>'YARIŞMA BİLGİLERİ'!$F$21</f>
        <v>Erkekler</v>
      </c>
      <c r="K496" s="150" t="str">
        <f t="shared" si="17"/>
        <v>İzmir-Kulüpler Arası Atletizm Süper lig 1. Kademe Yarışmaları</v>
      </c>
      <c r="L496" s="151">
        <f>Sırık!AA$4</f>
        <v>0</v>
      </c>
      <c r="M496" s="151" t="s">
        <v>573</v>
      </c>
    </row>
    <row r="497" spans="1:13" ht="24.75" customHeight="1" x14ac:dyDescent="0.2">
      <c r="A497" s="145">
        <v>788</v>
      </c>
      <c r="B497" s="155" t="s">
        <v>490</v>
      </c>
      <c r="C497" s="146" t="str">
        <f>Sırık!D25</f>
        <v/>
      </c>
      <c r="D497" s="150" t="str">
        <f>Sırık!E25</f>
        <v/>
      </c>
      <c r="E497" s="150" t="str">
        <f>Sırık!F25</f>
        <v/>
      </c>
      <c r="F497" s="188">
        <f>Sırık!AS25</f>
        <v>0</v>
      </c>
      <c r="G497" s="148">
        <f>Sırık!A25</f>
        <v>0</v>
      </c>
      <c r="H497" s="147" t="s">
        <v>490</v>
      </c>
      <c r="I497" s="153"/>
      <c r="J497" s="147" t="str">
        <f>'YARIŞMA BİLGİLERİ'!$F$21</f>
        <v>Erkekler</v>
      </c>
      <c r="K497" s="150" t="str">
        <f t="shared" si="17"/>
        <v>İzmir-Kulüpler Arası Atletizm Süper lig 1. Kademe Yarışmaları</v>
      </c>
      <c r="L497" s="151">
        <f>Sırık!AA$4</f>
        <v>0</v>
      </c>
      <c r="M497" s="151" t="s">
        <v>573</v>
      </c>
    </row>
    <row r="498" spans="1:13" ht="24.75" customHeight="1" x14ac:dyDescent="0.2">
      <c r="A498" s="145">
        <v>789</v>
      </c>
      <c r="B498" s="155" t="s">
        <v>490</v>
      </c>
      <c r="C498" s="146" t="str">
        <f>Sırık!D26</f>
        <v/>
      </c>
      <c r="D498" s="150" t="str">
        <f>Sırık!E26</f>
        <v/>
      </c>
      <c r="E498" s="150" t="str">
        <f>Sırık!F26</f>
        <v/>
      </c>
      <c r="F498" s="188">
        <f>Sırık!AS26</f>
        <v>0</v>
      </c>
      <c r="G498" s="148">
        <f>Sırık!A26</f>
        <v>0</v>
      </c>
      <c r="H498" s="147" t="s">
        <v>490</v>
      </c>
      <c r="I498" s="153"/>
      <c r="J498" s="147" t="str">
        <f>'YARIŞMA BİLGİLERİ'!$F$21</f>
        <v>Erkekler</v>
      </c>
      <c r="K498" s="150" t="str">
        <f t="shared" si="17"/>
        <v>İzmir-Kulüpler Arası Atletizm Süper lig 1. Kademe Yarışmaları</v>
      </c>
      <c r="L498" s="151">
        <f>Sırık!AA$4</f>
        <v>0</v>
      </c>
      <c r="M498" s="151" t="s">
        <v>573</v>
      </c>
    </row>
    <row r="499" spans="1:13" ht="24.75" customHeight="1" x14ac:dyDescent="0.2">
      <c r="A499" s="145">
        <v>790</v>
      </c>
      <c r="B499" s="155" t="s">
        <v>490</v>
      </c>
      <c r="C499" s="146" t="str">
        <f>Sırık!D27</f>
        <v/>
      </c>
      <c r="D499" s="150" t="str">
        <f>Sırık!E27</f>
        <v/>
      </c>
      <c r="E499" s="150" t="str">
        <f>Sırık!F27</f>
        <v/>
      </c>
      <c r="F499" s="188">
        <f>Sırık!AS27</f>
        <v>0</v>
      </c>
      <c r="G499" s="148">
        <f>Sırık!A27</f>
        <v>0</v>
      </c>
      <c r="H499" s="147" t="s">
        <v>490</v>
      </c>
      <c r="I499" s="153"/>
      <c r="J499" s="147" t="str">
        <f>'YARIŞMA BİLGİLERİ'!$F$21</f>
        <v>Erkekler</v>
      </c>
      <c r="K499" s="150" t="str">
        <f t="shared" si="17"/>
        <v>İzmir-Kulüpler Arası Atletizm Süper lig 1. Kademe Yarışmaları</v>
      </c>
      <c r="L499" s="151">
        <f>Sırık!AA$4</f>
        <v>0</v>
      </c>
      <c r="M499" s="151" t="s">
        <v>573</v>
      </c>
    </row>
    <row r="500" spans="1:13" ht="24.75" customHeight="1" x14ac:dyDescent="0.2">
      <c r="A500" s="145">
        <v>791</v>
      </c>
      <c r="B500" s="155" t="s">
        <v>490</v>
      </c>
      <c r="C500" s="146" t="str">
        <f>Sırık!D28</f>
        <v/>
      </c>
      <c r="D500" s="150" t="str">
        <f>Sırık!E28</f>
        <v/>
      </c>
      <c r="E500" s="150" t="str">
        <f>Sırık!F28</f>
        <v/>
      </c>
      <c r="F500" s="188">
        <f>Sırık!AS28</f>
        <v>0</v>
      </c>
      <c r="G500" s="148">
        <f>Sırık!A28</f>
        <v>0</v>
      </c>
      <c r="H500" s="147" t="s">
        <v>490</v>
      </c>
      <c r="I500" s="153"/>
      <c r="J500" s="147" t="str">
        <f>'YARIŞMA BİLGİLERİ'!$F$21</f>
        <v>Erkekler</v>
      </c>
      <c r="K500" s="150" t="str">
        <f t="shared" si="17"/>
        <v>İzmir-Kulüpler Arası Atletizm Süper lig 1. Kademe Yarışmaları</v>
      </c>
      <c r="L500" s="151">
        <f>Sırık!AA$4</f>
        <v>0</v>
      </c>
      <c r="M500" s="151" t="s">
        <v>573</v>
      </c>
    </row>
    <row r="501" spans="1:13" ht="24.75" customHeight="1" x14ac:dyDescent="0.2">
      <c r="A501" s="145">
        <v>792</v>
      </c>
      <c r="B501" s="155" t="s">
        <v>490</v>
      </c>
      <c r="C501" s="146" t="str">
        <f>Sırık!D29</f>
        <v/>
      </c>
      <c r="D501" s="150" t="str">
        <f>Sırık!E29</f>
        <v/>
      </c>
      <c r="E501" s="150" t="str">
        <f>Sırık!F29</f>
        <v/>
      </c>
      <c r="F501" s="188">
        <f>Sırık!AS29</f>
        <v>0</v>
      </c>
      <c r="G501" s="148">
        <f>Sırık!A29</f>
        <v>0</v>
      </c>
      <c r="H501" s="147" t="s">
        <v>490</v>
      </c>
      <c r="I501" s="153"/>
      <c r="J501" s="147" t="str">
        <f>'YARIŞMA BİLGİLERİ'!$F$21</f>
        <v>Erkekler</v>
      </c>
      <c r="K501" s="150" t="str">
        <f t="shared" si="17"/>
        <v>İzmir-Kulüpler Arası Atletizm Süper lig 1. Kademe Yarışmaları</v>
      </c>
      <c r="L501" s="151">
        <f>Sırık!AA$4</f>
        <v>0</v>
      </c>
      <c r="M501" s="151" t="s">
        <v>573</v>
      </c>
    </row>
    <row r="502" spans="1:13" ht="24.75" customHeight="1" x14ac:dyDescent="0.2">
      <c r="A502" s="145">
        <v>793</v>
      </c>
      <c r="B502" s="155" t="s">
        <v>490</v>
      </c>
      <c r="C502" s="146" t="str">
        <f>Sırık!D30</f>
        <v/>
      </c>
      <c r="D502" s="150" t="str">
        <f>Sırık!E30</f>
        <v/>
      </c>
      <c r="E502" s="150" t="str">
        <f>Sırık!F30</f>
        <v/>
      </c>
      <c r="F502" s="188">
        <f>Sırık!AS30</f>
        <v>0</v>
      </c>
      <c r="G502" s="148">
        <f>Sırık!A30</f>
        <v>0</v>
      </c>
      <c r="H502" s="147" t="s">
        <v>490</v>
      </c>
      <c r="I502" s="153"/>
      <c r="J502" s="147" t="str">
        <f>'YARIŞMA BİLGİLERİ'!$F$21</f>
        <v>Erkekler</v>
      </c>
      <c r="K502" s="150" t="str">
        <f t="shared" si="17"/>
        <v>İzmir-Kulüpler Arası Atletizm Süper lig 1. Kademe Yarışmaları</v>
      </c>
      <c r="L502" s="151">
        <f>Sırık!AA$4</f>
        <v>0</v>
      </c>
      <c r="M502" s="151" t="s">
        <v>573</v>
      </c>
    </row>
    <row r="503" spans="1:13" ht="24.75" customHeight="1" x14ac:dyDescent="0.2">
      <c r="A503" s="145">
        <v>794</v>
      </c>
      <c r="B503" s="155" t="s">
        <v>490</v>
      </c>
      <c r="C503" s="146" t="str">
        <f>Sırık!D31</f>
        <v/>
      </c>
      <c r="D503" s="150" t="str">
        <f>Sırık!E31</f>
        <v/>
      </c>
      <c r="E503" s="150" t="str">
        <f>Sırık!F31</f>
        <v/>
      </c>
      <c r="F503" s="188">
        <f>Sırık!AS31</f>
        <v>0</v>
      </c>
      <c r="G503" s="148">
        <f>Sırık!A31</f>
        <v>0</v>
      </c>
      <c r="H503" s="147" t="s">
        <v>490</v>
      </c>
      <c r="I503" s="153"/>
      <c r="J503" s="147" t="str">
        <f>'YARIŞMA BİLGİLERİ'!$F$21</f>
        <v>Erkekler</v>
      </c>
      <c r="K503" s="150" t="str">
        <f t="shared" si="17"/>
        <v>İzmir-Kulüpler Arası Atletizm Süper lig 1. Kademe Yarışmaları</v>
      </c>
      <c r="L503" s="151">
        <f>Sırık!AA$4</f>
        <v>0</v>
      </c>
      <c r="M503" s="151" t="s">
        <v>573</v>
      </c>
    </row>
    <row r="504" spans="1:13" ht="24.75" customHeight="1" x14ac:dyDescent="0.2">
      <c r="A504" s="145">
        <v>795</v>
      </c>
      <c r="B504" s="155" t="s">
        <v>490</v>
      </c>
      <c r="C504" s="146" t="str">
        <f>Sırık!D32</f>
        <v/>
      </c>
      <c r="D504" s="150" t="str">
        <f>Sırık!E32</f>
        <v/>
      </c>
      <c r="E504" s="150" t="str">
        <f>Sırık!F32</f>
        <v/>
      </c>
      <c r="F504" s="188">
        <f>Sırık!AS32</f>
        <v>0</v>
      </c>
      <c r="G504" s="148">
        <f>Sırık!A32</f>
        <v>0</v>
      </c>
      <c r="H504" s="147" t="s">
        <v>490</v>
      </c>
      <c r="I504" s="153"/>
      <c r="J504" s="147" t="str">
        <f>'YARIŞMA BİLGİLERİ'!$F$21</f>
        <v>Erkekler</v>
      </c>
      <c r="K504" s="150" t="str">
        <f t="shared" si="17"/>
        <v>İzmir-Kulüpler Arası Atletizm Süper lig 1. Kademe Yarışmaları</v>
      </c>
      <c r="L504" s="151">
        <f>Sırık!AA$4</f>
        <v>0</v>
      </c>
      <c r="M504" s="151" t="s">
        <v>573</v>
      </c>
    </row>
    <row r="505" spans="1:13" ht="24" customHeight="1" x14ac:dyDescent="0.2">
      <c r="A505" s="145">
        <v>796</v>
      </c>
      <c r="B505" s="236" t="s">
        <v>625</v>
      </c>
      <c r="C505" s="238">
        <f>'3000m.'!C8</f>
        <v>33989</v>
      </c>
      <c r="D505" s="240" t="str">
        <f>'3000m.'!D8</f>
        <v>YITAYAL ATNAFU ZERIHUN</v>
      </c>
      <c r="E505" s="240" t="str">
        <f>'3000m.'!E8</f>
        <v>İSTANBUL-FENERBAHÇE</v>
      </c>
      <c r="F505" s="242">
        <f>'3000m.'!F8</f>
        <v>81451</v>
      </c>
      <c r="G505" s="239">
        <f>'3000m.'!A8</f>
        <v>1</v>
      </c>
      <c r="H505" s="153" t="s">
        <v>576</v>
      </c>
      <c r="I505" s="233"/>
      <c r="J505" s="147" t="str">
        <f>'YARIŞMA BİLGİLERİ'!$F$21</f>
        <v>Erkekler</v>
      </c>
      <c r="K505" s="234" t="str">
        <f t="shared" si="17"/>
        <v>İzmir-Kulüpler Arası Atletizm Süper lig 1. Kademe Yarışmaları</v>
      </c>
      <c r="L505" s="151" t="str">
        <f>'3000m.'!N$4</f>
        <v>04 Haziran 2014 18.05</v>
      </c>
      <c r="M505" s="151" t="s">
        <v>573</v>
      </c>
    </row>
    <row r="506" spans="1:13" ht="24" customHeight="1" x14ac:dyDescent="0.2">
      <c r="A506" s="145">
        <v>797</v>
      </c>
      <c r="B506" s="236" t="s">
        <v>625</v>
      </c>
      <c r="C506" s="238">
        <f>'3000m.'!C9</f>
        <v>34444</v>
      </c>
      <c r="D506" s="240" t="str">
        <f>'3000m.'!D9</f>
        <v>ALİ KAYA</v>
      </c>
      <c r="E506" s="240" t="str">
        <f>'3000m.'!E9</f>
        <v>İSTANBUL-ENKA SPOR KULÜBÜ</v>
      </c>
      <c r="F506" s="242">
        <f>'3000m.'!F9</f>
        <v>81501</v>
      </c>
      <c r="G506" s="239">
        <f>'3000m.'!A9</f>
        <v>2</v>
      </c>
      <c r="H506" s="153" t="s">
        <v>576</v>
      </c>
      <c r="I506" s="233"/>
      <c r="J506" s="147" t="str">
        <f>'YARIŞMA BİLGİLERİ'!$F$21</f>
        <v>Erkekler</v>
      </c>
      <c r="K506" s="234" t="str">
        <f t="shared" ref="K506:K526" si="18">CONCATENATE(K$1,"-",A$1)</f>
        <v>İzmir-Kulüpler Arası Atletizm Süper lig 1. Kademe Yarışmaları</v>
      </c>
      <c r="L506" s="151" t="str">
        <f>'3000m.'!N$4</f>
        <v>04 Haziran 2014 18.05</v>
      </c>
      <c r="M506" s="151" t="s">
        <v>573</v>
      </c>
    </row>
    <row r="507" spans="1:13" ht="24" customHeight="1" x14ac:dyDescent="0.2">
      <c r="A507" s="145">
        <v>798</v>
      </c>
      <c r="B507" s="236" t="s">
        <v>625</v>
      </c>
      <c r="C507" s="238">
        <f>'3000m.'!C10</f>
        <v>33426</v>
      </c>
      <c r="D507" s="240" t="str">
        <f>'3000m.'!D10</f>
        <v>RAMAZAN ÖZDEMİR</v>
      </c>
      <c r="E507" s="240" t="str">
        <f>'3000m.'!E10</f>
        <v>ANKARA-EGO SPOR</v>
      </c>
      <c r="F507" s="242">
        <f>'3000m.'!F10</f>
        <v>81634</v>
      </c>
      <c r="G507" s="239">
        <f>'3000m.'!A10</f>
        <v>3</v>
      </c>
      <c r="H507" s="153" t="s">
        <v>576</v>
      </c>
      <c r="I507" s="233"/>
      <c r="J507" s="147" t="str">
        <f>'YARIŞMA BİLGİLERİ'!$F$21</f>
        <v>Erkekler</v>
      </c>
      <c r="K507" s="234" t="str">
        <f t="shared" si="18"/>
        <v>İzmir-Kulüpler Arası Atletizm Süper lig 1. Kademe Yarışmaları</v>
      </c>
      <c r="L507" s="151" t="str">
        <f>'3000m.'!N$4</f>
        <v>04 Haziran 2014 18.05</v>
      </c>
      <c r="M507" s="151" t="s">
        <v>573</v>
      </c>
    </row>
    <row r="508" spans="1:13" ht="24" customHeight="1" x14ac:dyDescent="0.2">
      <c r="A508" s="145">
        <v>799</v>
      </c>
      <c r="B508" s="236" t="s">
        <v>625</v>
      </c>
      <c r="C508" s="238">
        <f>'3000m.'!C11</f>
        <v>30871</v>
      </c>
      <c r="D508" s="240" t="str">
        <f>'3000m.'!D11</f>
        <v>SERKAN KAYA</v>
      </c>
      <c r="E508" s="240" t="str">
        <f>'3000m.'!E11</f>
        <v>İSTANBUL-GALATASARAY</v>
      </c>
      <c r="F508" s="242">
        <f>'3000m.'!F11</f>
        <v>82355</v>
      </c>
      <c r="G508" s="239">
        <f>'3000m.'!A11</f>
        <v>4</v>
      </c>
      <c r="H508" s="153" t="s">
        <v>576</v>
      </c>
      <c r="I508" s="233"/>
      <c r="J508" s="147" t="str">
        <f>'YARIŞMA BİLGİLERİ'!$F$21</f>
        <v>Erkekler</v>
      </c>
      <c r="K508" s="234" t="str">
        <f t="shared" si="18"/>
        <v>İzmir-Kulüpler Arası Atletizm Süper lig 1. Kademe Yarışmaları</v>
      </c>
      <c r="L508" s="151" t="str">
        <f>'3000m.'!N$4</f>
        <v>04 Haziran 2014 18.05</v>
      </c>
      <c r="M508" s="151" t="s">
        <v>573</v>
      </c>
    </row>
    <row r="509" spans="1:13" ht="24" customHeight="1" x14ac:dyDescent="0.2">
      <c r="A509" s="145">
        <v>800</v>
      </c>
      <c r="B509" s="236" t="s">
        <v>625</v>
      </c>
      <c r="C509" s="238">
        <f>'3000m.'!C12</f>
        <v>34335</v>
      </c>
      <c r="D509" s="240" t="str">
        <f>'3000m.'!D12</f>
        <v>SEBAHATTİN YILDIRIMCI</v>
      </c>
      <c r="E509" s="240" t="str">
        <f>'3000m.'!E12</f>
        <v>KOCAELİ-DARICA BELEDİYE EĞİTİM SPOR KULÜBÜ</v>
      </c>
      <c r="F509" s="242">
        <f>'3000m.'!F12</f>
        <v>82399</v>
      </c>
      <c r="G509" s="239">
        <f>'3000m.'!A12</f>
        <v>5</v>
      </c>
      <c r="H509" s="153" t="s">
        <v>576</v>
      </c>
      <c r="I509" s="233"/>
      <c r="J509" s="147" t="str">
        <f>'YARIŞMA BİLGİLERİ'!$F$21</f>
        <v>Erkekler</v>
      </c>
      <c r="K509" s="234" t="str">
        <f t="shared" si="18"/>
        <v>İzmir-Kulüpler Arası Atletizm Süper lig 1. Kademe Yarışmaları</v>
      </c>
      <c r="L509" s="151" t="str">
        <f>'3000m.'!N$4</f>
        <v>04 Haziran 2014 18.05</v>
      </c>
      <c r="M509" s="151" t="s">
        <v>573</v>
      </c>
    </row>
    <row r="510" spans="1:13" ht="24" customHeight="1" x14ac:dyDescent="0.2">
      <c r="A510" s="145">
        <v>801</v>
      </c>
      <c r="B510" s="236" t="s">
        <v>625</v>
      </c>
      <c r="C510" s="238">
        <f>'3000m.'!C13</f>
        <v>34335</v>
      </c>
      <c r="D510" s="240" t="str">
        <f>'3000m.'!D13</f>
        <v>ERKAN ÇELİK</v>
      </c>
      <c r="E510" s="240" t="str">
        <f>'3000m.'!E13</f>
        <v>MERSİN-MESKİSPOR</v>
      </c>
      <c r="F510" s="242">
        <f>'3000m.'!F13</f>
        <v>83468</v>
      </c>
      <c r="G510" s="239">
        <f>'3000m.'!A13</f>
        <v>6</v>
      </c>
      <c r="H510" s="153" t="s">
        <v>576</v>
      </c>
      <c r="I510" s="233"/>
      <c r="J510" s="147" t="str">
        <f>'YARIŞMA BİLGİLERİ'!$F$21</f>
        <v>Erkekler</v>
      </c>
      <c r="K510" s="234" t="str">
        <f t="shared" si="18"/>
        <v>İzmir-Kulüpler Arası Atletizm Süper lig 1. Kademe Yarışmaları</v>
      </c>
      <c r="L510" s="151" t="str">
        <f>'3000m.'!N$4</f>
        <v>04 Haziran 2014 18.05</v>
      </c>
      <c r="M510" s="151" t="s">
        <v>573</v>
      </c>
    </row>
    <row r="511" spans="1:13" ht="24" customHeight="1" x14ac:dyDescent="0.2">
      <c r="A511" s="145">
        <v>802</v>
      </c>
      <c r="B511" s="236" t="s">
        <v>625</v>
      </c>
      <c r="C511" s="238">
        <f>'3000m.'!C14</f>
        <v>34700</v>
      </c>
      <c r="D511" s="240" t="str">
        <f>'3000m.'!D14</f>
        <v>HAKAN ÇOBAN</v>
      </c>
      <c r="E511" s="240" t="str">
        <f>'3000m.'!E14</f>
        <v>KOCAELİ BÜYÜKŞEHİR BELEDİYE KAĞITSPOR KULÜBÜ</v>
      </c>
      <c r="F511" s="242">
        <f>'3000m.'!F14</f>
        <v>83740</v>
      </c>
      <c r="G511" s="239">
        <f>'3000m.'!A14</f>
        <v>7</v>
      </c>
      <c r="H511" s="153" t="s">
        <v>576</v>
      </c>
      <c r="I511" s="233"/>
      <c r="J511" s="147" t="str">
        <f>'YARIŞMA BİLGİLERİ'!$F$21</f>
        <v>Erkekler</v>
      </c>
      <c r="K511" s="234" t="str">
        <f t="shared" si="18"/>
        <v>İzmir-Kulüpler Arası Atletizm Süper lig 1. Kademe Yarışmaları</v>
      </c>
      <c r="L511" s="151" t="str">
        <f>'3000m.'!N$4</f>
        <v>04 Haziran 2014 18.05</v>
      </c>
      <c r="M511" s="151" t="s">
        <v>573</v>
      </c>
    </row>
    <row r="512" spans="1:13" ht="24" customHeight="1" x14ac:dyDescent="0.2">
      <c r="A512" s="145">
        <v>803</v>
      </c>
      <c r="B512" s="236" t="s">
        <v>625</v>
      </c>
      <c r="C512" s="238">
        <f>'3000m.'!C15</f>
        <v>34486</v>
      </c>
      <c r="D512" s="240" t="str">
        <f>'3000m.'!D15</f>
        <v>YAHYA TEDBİRLİ</v>
      </c>
      <c r="E512" s="240" t="str">
        <f>'3000m.'!E15</f>
        <v>İZMİR-İZMİR BÜYÜKŞEHİR BELEDİYE SPOR KLUBÜ</v>
      </c>
      <c r="F512" s="242">
        <f>'3000m.'!F15</f>
        <v>83973</v>
      </c>
      <c r="G512" s="239">
        <f>'3000m.'!A15</f>
        <v>8</v>
      </c>
      <c r="H512" s="153" t="s">
        <v>576</v>
      </c>
      <c r="I512" s="233"/>
      <c r="J512" s="147" t="str">
        <f>'YARIŞMA BİLGİLERİ'!$F$21</f>
        <v>Erkekler</v>
      </c>
      <c r="K512" s="234" t="str">
        <f t="shared" si="18"/>
        <v>İzmir-Kulüpler Arası Atletizm Süper lig 1. Kademe Yarışmaları</v>
      </c>
      <c r="L512" s="151" t="str">
        <f>'3000m.'!N$4</f>
        <v>04 Haziran 2014 18.05</v>
      </c>
      <c r="M512" s="151" t="s">
        <v>573</v>
      </c>
    </row>
    <row r="513" spans="1:13" ht="24" customHeight="1" x14ac:dyDescent="0.2">
      <c r="A513" s="145">
        <v>804</v>
      </c>
      <c r="B513" s="236" t="s">
        <v>625</v>
      </c>
      <c r="C513" s="238">
        <f>'3000m.'!C16</f>
        <v>0</v>
      </c>
      <c r="D513" s="240">
        <f>'3000m.'!D16</f>
        <v>0</v>
      </c>
      <c r="E513" s="240">
        <f>'3000m.'!E16</f>
        <v>0</v>
      </c>
      <c r="F513" s="242">
        <f>'3000m.'!F16</f>
        <v>0</v>
      </c>
      <c r="G513" s="239">
        <f>'3000m.'!A16</f>
        <v>0</v>
      </c>
      <c r="H513" s="153" t="s">
        <v>576</v>
      </c>
      <c r="I513" s="233"/>
      <c r="J513" s="147" t="str">
        <f>'YARIŞMA BİLGİLERİ'!$F$21</f>
        <v>Erkekler</v>
      </c>
      <c r="K513" s="234" t="str">
        <f t="shared" si="18"/>
        <v>İzmir-Kulüpler Arası Atletizm Süper lig 1. Kademe Yarışmaları</v>
      </c>
      <c r="L513" s="151" t="str">
        <f>'3000m.'!N$4</f>
        <v>04 Haziran 2014 18.05</v>
      </c>
      <c r="M513" s="151" t="s">
        <v>573</v>
      </c>
    </row>
    <row r="514" spans="1:13" ht="24" customHeight="1" x14ac:dyDescent="0.2">
      <c r="A514" s="145">
        <v>805</v>
      </c>
      <c r="B514" s="236" t="s">
        <v>625</v>
      </c>
      <c r="C514" s="238">
        <f>'3000m.'!C17</f>
        <v>0</v>
      </c>
      <c r="D514" s="240">
        <f>'3000m.'!D17</f>
        <v>0</v>
      </c>
      <c r="E514" s="240">
        <f>'3000m.'!E17</f>
        <v>0</v>
      </c>
      <c r="F514" s="242">
        <f>'3000m.'!F17</f>
        <v>0</v>
      </c>
      <c r="G514" s="239">
        <f>'3000m.'!A17</f>
        <v>0</v>
      </c>
      <c r="H514" s="153" t="s">
        <v>576</v>
      </c>
      <c r="I514" s="233"/>
      <c r="J514" s="147" t="str">
        <f>'YARIŞMA BİLGİLERİ'!$F$21</f>
        <v>Erkekler</v>
      </c>
      <c r="K514" s="234" t="str">
        <f t="shared" si="18"/>
        <v>İzmir-Kulüpler Arası Atletizm Süper lig 1. Kademe Yarışmaları</v>
      </c>
      <c r="L514" s="151" t="str">
        <f>'3000m.'!N$4</f>
        <v>04 Haziran 2014 18.05</v>
      </c>
      <c r="M514" s="151" t="s">
        <v>573</v>
      </c>
    </row>
    <row r="515" spans="1:13" ht="24" customHeight="1" x14ac:dyDescent="0.2">
      <c r="A515" s="145">
        <v>806</v>
      </c>
      <c r="B515" s="236" t="s">
        <v>625</v>
      </c>
      <c r="C515" s="238">
        <f>'3000m.'!C18</f>
        <v>0</v>
      </c>
      <c r="D515" s="240">
        <f>'3000m.'!D18</f>
        <v>0</v>
      </c>
      <c r="E515" s="240">
        <f>'3000m.'!E18</f>
        <v>0</v>
      </c>
      <c r="F515" s="242">
        <f>'3000m.'!F18</f>
        <v>0</v>
      </c>
      <c r="G515" s="239">
        <f>'3000m.'!A18</f>
        <v>0</v>
      </c>
      <c r="H515" s="153" t="s">
        <v>576</v>
      </c>
      <c r="I515" s="233"/>
      <c r="J515" s="147" t="str">
        <f>'YARIŞMA BİLGİLERİ'!$F$21</f>
        <v>Erkekler</v>
      </c>
      <c r="K515" s="234" t="str">
        <f t="shared" si="18"/>
        <v>İzmir-Kulüpler Arası Atletizm Süper lig 1. Kademe Yarışmaları</v>
      </c>
      <c r="L515" s="151" t="str">
        <f>'3000m.'!N$4</f>
        <v>04 Haziran 2014 18.05</v>
      </c>
      <c r="M515" s="151" t="s">
        <v>573</v>
      </c>
    </row>
    <row r="516" spans="1:13" ht="24" customHeight="1" x14ac:dyDescent="0.2">
      <c r="A516" s="145">
        <v>807</v>
      </c>
      <c r="B516" s="236" t="s">
        <v>625</v>
      </c>
      <c r="C516" s="238">
        <f>'3000m.'!C19</f>
        <v>0</v>
      </c>
      <c r="D516" s="240">
        <f>'3000m.'!D19</f>
        <v>0</v>
      </c>
      <c r="E516" s="240">
        <f>'3000m.'!E19</f>
        <v>0</v>
      </c>
      <c r="F516" s="242">
        <f>'3000m.'!F19</f>
        <v>0</v>
      </c>
      <c r="G516" s="239">
        <f>'3000m.'!A19</f>
        <v>0</v>
      </c>
      <c r="H516" s="153" t="s">
        <v>576</v>
      </c>
      <c r="I516" s="233"/>
      <c r="J516" s="147" t="str">
        <f>'YARIŞMA BİLGİLERİ'!$F$21</f>
        <v>Erkekler</v>
      </c>
      <c r="K516" s="234" t="str">
        <f t="shared" si="18"/>
        <v>İzmir-Kulüpler Arası Atletizm Süper lig 1. Kademe Yarışmaları</v>
      </c>
      <c r="L516" s="151" t="str">
        <f>'3000m.'!N$4</f>
        <v>04 Haziran 2014 18.05</v>
      </c>
      <c r="M516" s="151" t="s">
        <v>573</v>
      </c>
    </row>
    <row r="517" spans="1:13" ht="24" customHeight="1" x14ac:dyDescent="0.2">
      <c r="A517" s="145">
        <v>808</v>
      </c>
      <c r="B517" s="236" t="s">
        <v>625</v>
      </c>
      <c r="C517" s="238">
        <f>'3000m.'!C20</f>
        <v>0</v>
      </c>
      <c r="D517" s="240">
        <f>'3000m.'!D20</f>
        <v>0</v>
      </c>
      <c r="E517" s="240">
        <f>'3000m.'!E20</f>
        <v>0</v>
      </c>
      <c r="F517" s="242">
        <f>'3000m.'!F20</f>
        <v>0</v>
      </c>
      <c r="G517" s="239">
        <f>'3000m.'!A20</f>
        <v>0</v>
      </c>
      <c r="H517" s="153" t="s">
        <v>576</v>
      </c>
      <c r="I517" s="233"/>
      <c r="J517" s="147" t="str">
        <f>'YARIŞMA BİLGİLERİ'!$F$21</f>
        <v>Erkekler</v>
      </c>
      <c r="K517" s="234" t="str">
        <f t="shared" si="18"/>
        <v>İzmir-Kulüpler Arası Atletizm Süper lig 1. Kademe Yarışmaları</v>
      </c>
      <c r="L517" s="151" t="str">
        <f>'3000m.'!N$4</f>
        <v>04 Haziran 2014 18.05</v>
      </c>
      <c r="M517" s="151" t="s">
        <v>573</v>
      </c>
    </row>
    <row r="518" spans="1:13" ht="24" customHeight="1" x14ac:dyDescent="0.2">
      <c r="A518" s="145">
        <v>809</v>
      </c>
      <c r="B518" s="236" t="s">
        <v>625</v>
      </c>
      <c r="C518" s="238">
        <f>'3000m.'!C21</f>
        <v>0</v>
      </c>
      <c r="D518" s="240">
        <f>'3000m.'!D21</f>
        <v>0</v>
      </c>
      <c r="E518" s="240">
        <f>'3000m.'!E21</f>
        <v>0</v>
      </c>
      <c r="F518" s="242">
        <f>'3000m.'!F21</f>
        <v>0</v>
      </c>
      <c r="G518" s="239">
        <f>'3000m.'!A21</f>
        <v>0</v>
      </c>
      <c r="H518" s="153" t="s">
        <v>576</v>
      </c>
      <c r="I518" s="233"/>
      <c r="J518" s="147" t="str">
        <f>'YARIŞMA BİLGİLERİ'!$F$21</f>
        <v>Erkekler</v>
      </c>
      <c r="K518" s="234" t="str">
        <f t="shared" si="18"/>
        <v>İzmir-Kulüpler Arası Atletizm Süper lig 1. Kademe Yarışmaları</v>
      </c>
      <c r="L518" s="151" t="str">
        <f>'3000m.'!N$4</f>
        <v>04 Haziran 2014 18.05</v>
      </c>
      <c r="M518" s="151" t="s">
        <v>573</v>
      </c>
    </row>
    <row r="519" spans="1:13" ht="24" customHeight="1" x14ac:dyDescent="0.2">
      <c r="A519" s="145">
        <v>810</v>
      </c>
      <c r="B519" s="236" t="s">
        <v>625</v>
      </c>
      <c r="C519" s="238">
        <f>'3000m.'!C22</f>
        <v>0</v>
      </c>
      <c r="D519" s="240">
        <f>'3000m.'!D22</f>
        <v>0</v>
      </c>
      <c r="E519" s="240">
        <f>'3000m.'!E22</f>
        <v>0</v>
      </c>
      <c r="F519" s="242">
        <f>'3000m.'!F22</f>
        <v>0</v>
      </c>
      <c r="G519" s="239">
        <f>'3000m.'!A22</f>
        <v>0</v>
      </c>
      <c r="H519" s="153" t="s">
        <v>576</v>
      </c>
      <c r="I519" s="233"/>
      <c r="J519" s="147" t="str">
        <f>'YARIŞMA BİLGİLERİ'!$F$21</f>
        <v>Erkekler</v>
      </c>
      <c r="K519" s="234" t="str">
        <f t="shared" si="18"/>
        <v>İzmir-Kulüpler Arası Atletizm Süper lig 1. Kademe Yarışmaları</v>
      </c>
      <c r="L519" s="151" t="str">
        <f>'3000m.'!N$4</f>
        <v>04 Haziran 2014 18.05</v>
      </c>
      <c r="M519" s="151" t="s">
        <v>573</v>
      </c>
    </row>
    <row r="520" spans="1:13" ht="24" customHeight="1" x14ac:dyDescent="0.2">
      <c r="A520" s="145">
        <v>811</v>
      </c>
      <c r="B520" s="236" t="s">
        <v>625</v>
      </c>
      <c r="C520" s="238">
        <f>'3000m.'!C23</f>
        <v>0</v>
      </c>
      <c r="D520" s="240">
        <f>'3000m.'!D23</f>
        <v>0</v>
      </c>
      <c r="E520" s="240">
        <f>'3000m.'!E23</f>
        <v>0</v>
      </c>
      <c r="F520" s="242">
        <f>'3000m.'!F23</f>
        <v>0</v>
      </c>
      <c r="G520" s="239">
        <f>'3000m.'!A23</f>
        <v>0</v>
      </c>
      <c r="H520" s="153" t="s">
        <v>576</v>
      </c>
      <c r="I520" s="233"/>
      <c r="J520" s="147" t="str">
        <f>'YARIŞMA BİLGİLERİ'!$F$21</f>
        <v>Erkekler</v>
      </c>
      <c r="K520" s="234" t="str">
        <f t="shared" si="18"/>
        <v>İzmir-Kulüpler Arası Atletizm Süper lig 1. Kademe Yarışmaları</v>
      </c>
      <c r="L520" s="151" t="str">
        <f>'3000m.'!N$4</f>
        <v>04 Haziran 2014 18.05</v>
      </c>
      <c r="M520" s="151" t="s">
        <v>573</v>
      </c>
    </row>
    <row r="521" spans="1:13" ht="24" customHeight="1" x14ac:dyDescent="0.2">
      <c r="A521" s="145">
        <v>812</v>
      </c>
      <c r="B521" s="236" t="s">
        <v>625</v>
      </c>
      <c r="C521" s="238">
        <f>'3000m.'!C24</f>
        <v>0</v>
      </c>
      <c r="D521" s="240">
        <f>'3000m.'!D24</f>
        <v>0</v>
      </c>
      <c r="E521" s="240">
        <f>'3000m.'!E24</f>
        <v>0</v>
      </c>
      <c r="F521" s="242">
        <f>'3000m.'!F24</f>
        <v>0</v>
      </c>
      <c r="G521" s="239">
        <f>'3000m.'!A24</f>
        <v>0</v>
      </c>
      <c r="H521" s="153" t="s">
        <v>576</v>
      </c>
      <c r="I521" s="233"/>
      <c r="J521" s="147" t="str">
        <f>'YARIŞMA BİLGİLERİ'!$F$21</f>
        <v>Erkekler</v>
      </c>
      <c r="K521" s="234" t="str">
        <f t="shared" si="18"/>
        <v>İzmir-Kulüpler Arası Atletizm Süper lig 1. Kademe Yarışmaları</v>
      </c>
      <c r="L521" s="151" t="str">
        <f>'3000m.'!N$4</f>
        <v>04 Haziran 2014 18.05</v>
      </c>
      <c r="M521" s="151" t="s">
        <v>573</v>
      </c>
    </row>
    <row r="522" spans="1:13" ht="24" customHeight="1" x14ac:dyDescent="0.2">
      <c r="A522" s="145">
        <v>813</v>
      </c>
      <c r="B522" s="236" t="s">
        <v>625</v>
      </c>
      <c r="C522" s="238">
        <f>'3000m.'!C25</f>
        <v>0</v>
      </c>
      <c r="D522" s="240">
        <f>'3000m.'!D25</f>
        <v>0</v>
      </c>
      <c r="E522" s="240">
        <f>'3000m.'!E25</f>
        <v>0</v>
      </c>
      <c r="F522" s="242">
        <f>'3000m.'!F25</f>
        <v>0</v>
      </c>
      <c r="G522" s="239">
        <f>'3000m.'!A25</f>
        <v>0</v>
      </c>
      <c r="H522" s="153" t="s">
        <v>576</v>
      </c>
      <c r="I522" s="233"/>
      <c r="J522" s="147" t="str">
        <f>'YARIŞMA BİLGİLERİ'!$F$21</f>
        <v>Erkekler</v>
      </c>
      <c r="K522" s="234" t="str">
        <f t="shared" si="18"/>
        <v>İzmir-Kulüpler Arası Atletizm Süper lig 1. Kademe Yarışmaları</v>
      </c>
      <c r="L522" s="151" t="str">
        <f>'3000m.'!N$4</f>
        <v>04 Haziran 2014 18.05</v>
      </c>
      <c r="M522" s="151" t="s">
        <v>573</v>
      </c>
    </row>
    <row r="523" spans="1:13" ht="24" customHeight="1" x14ac:dyDescent="0.2">
      <c r="A523" s="145">
        <v>814</v>
      </c>
      <c r="B523" s="236" t="s">
        <v>625</v>
      </c>
      <c r="C523" s="238">
        <f>'3000m.'!C26</f>
        <v>0</v>
      </c>
      <c r="D523" s="240">
        <f>'3000m.'!D26</f>
        <v>0</v>
      </c>
      <c r="E523" s="240">
        <f>'3000m.'!E26</f>
        <v>0</v>
      </c>
      <c r="F523" s="242">
        <f>'3000m.'!F26</f>
        <v>0</v>
      </c>
      <c r="G523" s="239">
        <f>'3000m.'!A26</f>
        <v>0</v>
      </c>
      <c r="H523" s="153" t="s">
        <v>576</v>
      </c>
      <c r="I523" s="233"/>
      <c r="J523" s="147" t="str">
        <f>'YARIŞMA BİLGİLERİ'!$F$21</f>
        <v>Erkekler</v>
      </c>
      <c r="K523" s="234" t="str">
        <f t="shared" si="18"/>
        <v>İzmir-Kulüpler Arası Atletizm Süper lig 1. Kademe Yarışmaları</v>
      </c>
      <c r="L523" s="151" t="str">
        <f>'3000m.'!N$4</f>
        <v>04 Haziran 2014 18.05</v>
      </c>
      <c r="M523" s="151" t="s">
        <v>573</v>
      </c>
    </row>
    <row r="524" spans="1:13" ht="24" customHeight="1" x14ac:dyDescent="0.2">
      <c r="A524" s="145">
        <v>815</v>
      </c>
      <c r="B524" s="236" t="s">
        <v>625</v>
      </c>
      <c r="C524" s="238">
        <f>'3000m.'!C27</f>
        <v>0</v>
      </c>
      <c r="D524" s="240">
        <f>'3000m.'!D27</f>
        <v>0</v>
      </c>
      <c r="E524" s="240">
        <f>'3000m.'!E27</f>
        <v>0</v>
      </c>
      <c r="F524" s="242">
        <f>'3000m.'!F27</f>
        <v>0</v>
      </c>
      <c r="G524" s="239">
        <f>'3000m.'!A27</f>
        <v>0</v>
      </c>
      <c r="H524" s="153" t="s">
        <v>576</v>
      </c>
      <c r="I524" s="233"/>
      <c r="J524" s="147" t="str">
        <f>'YARIŞMA BİLGİLERİ'!$F$21</f>
        <v>Erkekler</v>
      </c>
      <c r="K524" s="234" t="str">
        <f t="shared" si="18"/>
        <v>İzmir-Kulüpler Arası Atletizm Süper lig 1. Kademe Yarışmaları</v>
      </c>
      <c r="L524" s="151" t="str">
        <f>'3000m.'!N$4</f>
        <v>04 Haziran 2014 18.05</v>
      </c>
      <c r="M524" s="151" t="s">
        <v>573</v>
      </c>
    </row>
    <row r="525" spans="1:13" ht="24" customHeight="1" x14ac:dyDescent="0.2">
      <c r="A525" s="145">
        <v>816</v>
      </c>
      <c r="B525" s="236" t="s">
        <v>625</v>
      </c>
      <c r="C525" s="238">
        <f>'3000m.'!C28</f>
        <v>0</v>
      </c>
      <c r="D525" s="240">
        <f>'3000m.'!D28</f>
        <v>0</v>
      </c>
      <c r="E525" s="240">
        <f>'3000m.'!E28</f>
        <v>0</v>
      </c>
      <c r="F525" s="242">
        <f>'3000m.'!F28</f>
        <v>0</v>
      </c>
      <c r="G525" s="239">
        <f>'3000m.'!A28</f>
        <v>0</v>
      </c>
      <c r="H525" s="153" t="s">
        <v>576</v>
      </c>
      <c r="I525" s="233"/>
      <c r="J525" s="147" t="str">
        <f>'YARIŞMA BİLGİLERİ'!$F$21</f>
        <v>Erkekler</v>
      </c>
      <c r="K525" s="234" t="str">
        <f t="shared" si="18"/>
        <v>İzmir-Kulüpler Arası Atletizm Süper lig 1. Kademe Yarışmaları</v>
      </c>
      <c r="L525" s="151" t="str">
        <f>'3000m.'!N$4</f>
        <v>04 Haziran 2014 18.05</v>
      </c>
      <c r="M525" s="151" t="s">
        <v>573</v>
      </c>
    </row>
    <row r="526" spans="1:13" ht="24" customHeight="1" x14ac:dyDescent="0.2">
      <c r="A526" s="145">
        <v>817</v>
      </c>
      <c r="B526" s="236" t="s">
        <v>625</v>
      </c>
      <c r="C526" s="238">
        <f>'3000m.'!C29</f>
        <v>0</v>
      </c>
      <c r="D526" s="240">
        <f>'3000m.'!D29</f>
        <v>0</v>
      </c>
      <c r="E526" s="240">
        <f>'3000m.'!E29</f>
        <v>0</v>
      </c>
      <c r="F526" s="242">
        <f>'3000m.'!F29</f>
        <v>0</v>
      </c>
      <c r="G526" s="239">
        <f>'3000m.'!A29</f>
        <v>0</v>
      </c>
      <c r="H526" s="153" t="s">
        <v>576</v>
      </c>
      <c r="I526" s="233"/>
      <c r="J526" s="147" t="str">
        <f>'YARIŞMA BİLGİLERİ'!$F$21</f>
        <v>Erkekler</v>
      </c>
      <c r="K526" s="234" t="str">
        <f t="shared" si="18"/>
        <v>İzmir-Kulüpler Arası Atletizm Süper lig 1. Kademe Yarışmaları</v>
      </c>
      <c r="L526" s="151" t="str">
        <f>'3000m.'!N$4</f>
        <v>04 Haziran 2014 18.05</v>
      </c>
      <c r="M526" s="151" t="s">
        <v>573</v>
      </c>
    </row>
    <row r="527" spans="1:13" ht="24" customHeight="1" x14ac:dyDescent="0.2"/>
    <row r="528" spans="1:13" ht="24" customHeight="1" x14ac:dyDescent="0.2"/>
    <row r="529" ht="24" customHeight="1" x14ac:dyDescent="0.2"/>
    <row r="530" ht="24" customHeight="1" x14ac:dyDescent="0.2"/>
    <row r="531" ht="24" customHeight="1" x14ac:dyDescent="0.2"/>
    <row r="532" ht="24" customHeight="1" x14ac:dyDescent="0.2"/>
    <row r="533" ht="24" customHeight="1" x14ac:dyDescent="0.2"/>
    <row r="534" ht="24" customHeight="1" x14ac:dyDescent="0.2"/>
    <row r="535" ht="24" customHeight="1" x14ac:dyDescent="0.2"/>
    <row r="536" ht="24" customHeight="1" x14ac:dyDescent="0.2"/>
    <row r="537" ht="24" customHeight="1" x14ac:dyDescent="0.2"/>
    <row r="538" ht="24" customHeight="1" x14ac:dyDescent="0.2"/>
  </sheetData>
  <autoFilter ref="A2:M407"/>
  <mergeCells count="2">
    <mergeCell ref="L1:M1"/>
    <mergeCell ref="A1:J1"/>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26</vt:i4>
      </vt:variant>
    </vt:vector>
  </HeadingPairs>
  <TitlesOfParts>
    <vt:vector size="54" baseType="lpstr">
      <vt:lpstr>Rekorlar</vt:lpstr>
      <vt:lpstr>YARIŞMA BİLGİLERİ</vt:lpstr>
      <vt:lpstr>YARIŞMA PROGRAMI</vt:lpstr>
      <vt:lpstr>1.Gün Start Listesi</vt:lpstr>
      <vt:lpstr>Çekiç</vt:lpstr>
      <vt:lpstr>110m.Eng</vt:lpstr>
      <vt:lpstr>100m.</vt:lpstr>
      <vt:lpstr>400m.</vt:lpstr>
      <vt:lpstr>1500m.</vt:lpstr>
      <vt:lpstr>Gülle</vt:lpstr>
      <vt:lpstr>Uzun</vt:lpstr>
      <vt:lpstr>Yüksek</vt:lpstr>
      <vt:lpstr>5000m.</vt:lpstr>
      <vt:lpstr>4x100metre</vt:lpstr>
      <vt:lpstr>Genel Puan Tablosu</vt:lpstr>
      <vt:lpstr>KAYIT LİSTESİ</vt:lpstr>
      <vt:lpstr>400m.Eng</vt:lpstr>
      <vt:lpstr>200m.</vt:lpstr>
      <vt:lpstr>Cirit</vt:lpstr>
      <vt:lpstr>800m.</vt:lpstr>
      <vt:lpstr>3000m.Eng</vt:lpstr>
      <vt:lpstr>Disk</vt:lpstr>
      <vt:lpstr>3000m.</vt:lpstr>
      <vt:lpstr>Sırık</vt:lpstr>
      <vt:lpstr>Üçadım</vt:lpstr>
      <vt:lpstr>4X400m.</vt:lpstr>
      <vt:lpstr>2.Gün Start Listesi </vt:lpstr>
      <vt:lpstr>ALMANAK TOPLU SONUÇ</vt:lpstr>
      <vt:lpstr>'1.Gün Start Listesi'!Yazdırma_Alanı</vt:lpstr>
      <vt:lpstr>'100m.'!Yazdırma_Alanı</vt:lpstr>
      <vt:lpstr>'110m.Eng'!Yazdırma_Alanı</vt:lpstr>
      <vt:lpstr>'1500m.'!Yazdırma_Alanı</vt:lpstr>
      <vt:lpstr>'2.Gün Start Listesi '!Yazdırma_Alanı</vt:lpstr>
      <vt:lpstr>'200m.'!Yazdırma_Alanı</vt:lpstr>
      <vt:lpstr>'3000m.'!Yazdırma_Alanı</vt:lpstr>
      <vt:lpstr>'3000m.Eng'!Yazdırma_Alanı</vt:lpstr>
      <vt:lpstr>'400m.'!Yazdırma_Alanı</vt:lpstr>
      <vt:lpstr>'400m.Eng'!Yazdırma_Alanı</vt:lpstr>
      <vt:lpstr>'4x100metre'!Yazdırma_Alanı</vt:lpstr>
      <vt:lpstr>'4X400m.'!Yazdırma_Alanı</vt:lpstr>
      <vt:lpstr>'5000m.'!Yazdırma_Alanı</vt:lpstr>
      <vt:lpstr>'800m.'!Yazdırma_Alanı</vt:lpstr>
      <vt:lpstr>Cirit!Yazdırma_Alanı</vt:lpstr>
      <vt:lpstr>Çekiç!Yazdırma_Alanı</vt:lpstr>
      <vt:lpstr>Disk!Yazdırma_Alanı</vt:lpstr>
      <vt:lpstr>'Genel Puan Tablosu'!Yazdırma_Alanı</vt:lpstr>
      <vt:lpstr>Gülle!Yazdırma_Alanı</vt:lpstr>
      <vt:lpstr>'KAYIT LİSTESİ'!Yazdırma_Alanı</vt:lpstr>
      <vt:lpstr>Sırık!Yazdırma_Alanı</vt:lpstr>
      <vt:lpstr>Uzun!Yazdırma_Alanı</vt:lpstr>
      <vt:lpstr>Üçadım!Yazdırma_Alanı</vt:lpstr>
      <vt:lpstr>Yüksek!Yazdırma_Alanı</vt:lpstr>
      <vt:lpstr>'Genel Puan Tablosu'!Yazdırma_Başlıkları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TAF13</cp:lastModifiedBy>
  <cp:lastPrinted>2014-06-06T21:56:07Z</cp:lastPrinted>
  <dcterms:created xsi:type="dcterms:W3CDTF">2004-05-10T13:01:28Z</dcterms:created>
  <dcterms:modified xsi:type="dcterms:W3CDTF">2014-08-27T10:18:31Z</dcterms:modified>
</cp:coreProperties>
</file>