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activeTab="2"/>
  </bookViews>
  <sheets>
    <sheet name="KAPAK" sheetId="1" r:id="rId1"/>
    <sheet name="START LİSTE" sheetId="2" r:id="rId2"/>
    <sheet name="FERDİ SONUÇ" sheetId="3" r:id="rId3"/>
    <sheet name="BAYAN KAYIT" sheetId="4" r:id="rId4"/>
    <sheet name="B.TAKIM SONUÇ" sheetId="5" r:id="rId5"/>
    <sheet name="BAYAN GENEL" sheetId="6" state="hidden" r:id="rId6"/>
    <sheet name="BAYAN 35-44" sheetId="7" r:id="rId7"/>
    <sheet name="BAYAN 45-54" sheetId="8" r:id="rId8"/>
    <sheet name="BAYAN 55+" sheetId="9" r:id="rId9"/>
    <sheet name="START LİSTE (2)" sheetId="10" state="hidden" r:id="rId10"/>
    <sheet name="KULLANMA BİLGİLERİ" sheetId="11" state="hidden" r:id="rId11"/>
  </sheets>
  <externalReferences>
    <externalReference r:id="rId14"/>
  </externalReferences>
  <definedNames>
    <definedName name="_xlnm._FilterDatabase" localSheetId="5" hidden="1">'BAYAN GENEL'!$A$5:$G$48</definedName>
    <definedName name="_xlnm._FilterDatabase" localSheetId="2" hidden="1">'FERDİ SONUÇ'!$A$5:$G$45</definedName>
    <definedName name="_xlnm._FilterDatabase" localSheetId="1" hidden="1">'START LİSTE'!$A$5:$G$45</definedName>
    <definedName name="_xlnm._FilterDatabase" localSheetId="9" hidden="1">'START LİSTE (2)'!$A$5:$G$215</definedName>
    <definedName name="EsasPuan" localSheetId="4">#REF!</definedName>
    <definedName name="EsasPuan" localSheetId="6">#REF!</definedName>
    <definedName name="EsasPuan" localSheetId="7">#REF!</definedName>
    <definedName name="EsasPuan" localSheetId="8">#REF!</definedName>
    <definedName name="EsasPuan" localSheetId="5">#REF!</definedName>
    <definedName name="EsasPuan" localSheetId="3">#REF!</definedName>
    <definedName name="EsasPuan" localSheetId="0">#REF!</definedName>
    <definedName name="EsasPuan" localSheetId="10">#REF!</definedName>
    <definedName name="EsasPuan" localSheetId="9">#REF!</definedName>
    <definedName name="EsasPuan">#REF!</definedName>
    <definedName name="Kodlama" localSheetId="4">#REF!</definedName>
    <definedName name="Kodlama" localSheetId="6">#REF!</definedName>
    <definedName name="Kodlama" localSheetId="7">#REF!</definedName>
    <definedName name="Kodlama" localSheetId="8">#REF!</definedName>
    <definedName name="Kodlama" localSheetId="5">#REF!</definedName>
    <definedName name="Kodlama" localSheetId="3">#REF!</definedName>
    <definedName name="Kodlama" localSheetId="0">#REF!</definedName>
    <definedName name="Kodlama" localSheetId="10">#REF!</definedName>
    <definedName name="Kodlama" localSheetId="9">#REF!</definedName>
    <definedName name="Kodlama">#REF!</definedName>
    <definedName name="Puanlama" localSheetId="4">#REF!</definedName>
    <definedName name="Puanlama" localSheetId="6">#REF!</definedName>
    <definedName name="Puanlama" localSheetId="7">#REF!</definedName>
    <definedName name="Puanlama" localSheetId="8">#REF!</definedName>
    <definedName name="Puanlama" localSheetId="5">#REF!</definedName>
    <definedName name="Puanlama" localSheetId="3">#REF!</definedName>
    <definedName name="Puanlama" localSheetId="0">#REF!</definedName>
    <definedName name="Puanlama" localSheetId="10">#REF!</definedName>
    <definedName name="Puanlama" localSheetId="9">#REF!</definedName>
    <definedName name="Puanlama">#REF!</definedName>
    <definedName name="Sonuc" localSheetId="4">#REF!</definedName>
    <definedName name="Sonuc" localSheetId="6">#REF!</definedName>
    <definedName name="Sonuc" localSheetId="7">#REF!</definedName>
    <definedName name="Sonuc" localSheetId="8">#REF!</definedName>
    <definedName name="Sonuc" localSheetId="5">#REF!</definedName>
    <definedName name="Sonuc" localSheetId="3">#REF!</definedName>
    <definedName name="Sonuc" localSheetId="0">#REF!</definedName>
    <definedName name="Sonuc" localSheetId="10">#REF!</definedName>
    <definedName name="Sonuc" localSheetId="9">#REF!</definedName>
    <definedName name="Sonuc">#REF!</definedName>
    <definedName name="Sporcular" localSheetId="4">#REF!</definedName>
    <definedName name="Sporcular" localSheetId="6">#REF!</definedName>
    <definedName name="Sporcular" localSheetId="7">#REF!</definedName>
    <definedName name="Sporcular" localSheetId="8">#REF!</definedName>
    <definedName name="Sporcular" localSheetId="5">#REF!</definedName>
    <definedName name="Sporcular" localSheetId="3">#REF!</definedName>
    <definedName name="Sporcular" localSheetId="0">#REF!</definedName>
    <definedName name="Sporcular" localSheetId="10">#REF!</definedName>
    <definedName name="Sporcular" localSheetId="9">#REF!</definedName>
    <definedName name="Sporcular">#REF!</definedName>
    <definedName name="TakımData" localSheetId="4">#REF!</definedName>
    <definedName name="TakımData" localSheetId="6">#REF!</definedName>
    <definedName name="TakımData" localSheetId="7">#REF!</definedName>
    <definedName name="TakımData" localSheetId="8">#REF!</definedName>
    <definedName name="TakımData" localSheetId="5">#REF!</definedName>
    <definedName name="TakımData" localSheetId="3">#REF!</definedName>
    <definedName name="TakımData" localSheetId="0">#REF!</definedName>
    <definedName name="TakımData" localSheetId="10">#REF!</definedName>
    <definedName name="TakımData" localSheetId="9">#REF!</definedName>
    <definedName name="TakımData">#REF!</definedName>
    <definedName name="TakımKod" localSheetId="4">#REF!</definedName>
    <definedName name="TakımKod" localSheetId="6">#REF!</definedName>
    <definedName name="TakımKod" localSheetId="7">#REF!</definedName>
    <definedName name="TakımKod" localSheetId="8">#REF!</definedName>
    <definedName name="TakımKod" localSheetId="5">#REF!</definedName>
    <definedName name="TakımKod" localSheetId="3">#REF!</definedName>
    <definedName name="TakımKod" localSheetId="0">#REF!</definedName>
    <definedName name="TakımKod" localSheetId="10">#REF!</definedName>
    <definedName name="TakımKod" localSheetId="9">#REF!</definedName>
    <definedName name="TakımKod">#REF!</definedName>
    <definedName name="TakımKod2" localSheetId="4">#REF!</definedName>
    <definedName name="TakımKod2" localSheetId="6">#REF!</definedName>
    <definedName name="TakımKod2" localSheetId="7">#REF!</definedName>
    <definedName name="TakımKod2" localSheetId="8">#REF!</definedName>
    <definedName name="TakımKod2" localSheetId="5">#REF!</definedName>
    <definedName name="TakımKod2" localSheetId="3">#REF!</definedName>
    <definedName name="TakımKod2" localSheetId="0">#REF!</definedName>
    <definedName name="TakımKod2" localSheetId="10">#REF!</definedName>
    <definedName name="TakımKod2" localSheetId="9">#REF!</definedName>
    <definedName name="TakımKod2">#REF!</definedName>
    <definedName name="TakımPuan" localSheetId="4">#REF!</definedName>
    <definedName name="TakımPuan" localSheetId="6">#REF!</definedName>
    <definedName name="TakımPuan" localSheetId="7">#REF!</definedName>
    <definedName name="TakımPuan" localSheetId="8">#REF!</definedName>
    <definedName name="TakımPuan" localSheetId="5">#REF!</definedName>
    <definedName name="TakımPuan" localSheetId="3">#REF!</definedName>
    <definedName name="TakımPuan" localSheetId="0">#REF!</definedName>
    <definedName name="TakımPuan" localSheetId="10">#REF!</definedName>
    <definedName name="TakımPuan" localSheetId="9">#REF!</definedName>
    <definedName name="TakımPuan">#REF!</definedName>
    <definedName name="ToplamPuanlar" localSheetId="4">#REF!</definedName>
    <definedName name="ToplamPuanlar" localSheetId="6">#REF!</definedName>
    <definedName name="ToplamPuanlar" localSheetId="7">#REF!</definedName>
    <definedName name="ToplamPuanlar" localSheetId="8">#REF!</definedName>
    <definedName name="ToplamPuanlar" localSheetId="5">#REF!</definedName>
    <definedName name="ToplamPuanlar" localSheetId="3">#REF!</definedName>
    <definedName name="ToplamPuanlar" localSheetId="0">#REF!</definedName>
    <definedName name="ToplamPuanlar" localSheetId="10">#REF!</definedName>
    <definedName name="ToplamPuanlar" localSheetId="9">#REF!</definedName>
    <definedName name="ToplamPuanlar">#REF!</definedName>
    <definedName name="_xlnm.Print_Area" localSheetId="4">'B.TAKIM SONUÇ'!$A$1:$H$9</definedName>
    <definedName name="_xlnm.Print_Area" localSheetId="6">'BAYAN 35-44'!$A$1:$H$10</definedName>
    <definedName name="_xlnm.Print_Area" localSheetId="7">'BAYAN 45-54'!$A$1:$H$7</definedName>
    <definedName name="_xlnm.Print_Area" localSheetId="8">'BAYAN 55+'!$A$1:$H$6</definedName>
    <definedName name="_xlnm.Print_Area" localSheetId="5">'BAYAN GENEL'!$A$1:$H$48</definedName>
    <definedName name="_xlnm.Print_Area" localSheetId="3">'BAYAN KAYIT'!$A$1:$J$17</definedName>
    <definedName name="_xlnm.Print_Area" localSheetId="2">'FERDİ SONUÇ'!$A$1:$H$45</definedName>
    <definedName name="_xlnm.Print_Area" localSheetId="1">'START LİSTE'!$A$1:$F$45</definedName>
    <definedName name="_xlnm.Print_Area" localSheetId="9">'START LİSTE (2)'!$A$1:$F$215</definedName>
    <definedName name="_xlnm.Print_Titles" localSheetId="4">'B.TAKIM SONUÇ'!$4:$5</definedName>
    <definedName name="_xlnm.Print_Titles" localSheetId="6">'BAYAN 35-44'!$4:$5</definedName>
    <definedName name="_xlnm.Print_Titles" localSheetId="7">'BAYAN 45-54'!$4:$5</definedName>
    <definedName name="_xlnm.Print_Titles" localSheetId="8">'BAYAN 55+'!$4:$5</definedName>
    <definedName name="_xlnm.Print_Titles" localSheetId="5">'BAYAN GENEL'!$4:$5</definedName>
    <definedName name="_xlnm.Print_Titles" localSheetId="3">'BAYAN KAYIT'!$4:$5</definedName>
    <definedName name="_xlnm.Print_Titles" localSheetId="2">'FERDİ SONUÇ'!$4:$5</definedName>
    <definedName name="_xlnm.Print_Titles" localSheetId="1">'START LİSTE'!$4:$5</definedName>
    <definedName name="_xlnm.Print_Titles" localSheetId="9">'START LİSTE (2)'!$4:$5</definedName>
  </definedNames>
  <calcPr fullCalcOnLoad="1"/>
</workbook>
</file>

<file path=xl/sharedStrings.xml><?xml version="1.0" encoding="utf-8"?>
<sst xmlns="http://schemas.openxmlformats.org/spreadsheetml/2006/main" count="960" uniqueCount="334">
  <si>
    <t>Sıra No</t>
  </si>
  <si>
    <t>Göğüs No</t>
  </si>
  <si>
    <t>Doğum Tarihi</t>
  </si>
  <si>
    <t>Adı Soyadı</t>
  </si>
  <si>
    <t>Derecesi</t>
  </si>
  <si>
    <t>Takım Sırası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</si>
  <si>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</si>
  <si>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</si>
  <si>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</si>
  <si>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</si>
  <si>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</si>
  <si>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</si>
  <si>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</si>
  <si>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</si>
  <si>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</si>
  <si>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</si>
  <si>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</si>
  <si>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</si>
  <si>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</si>
  <si>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</si>
  <si>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</si>
  <si>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</si>
  <si>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</si>
  <si>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</si>
  <si>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</si>
  <si>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</si>
  <si>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</si>
  <si>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Takım Sayısı</t>
  </si>
  <si>
    <t>Sporcu Sayısı</t>
  </si>
  <si>
    <t>Takım Süresi</t>
  </si>
  <si>
    <t>Geliş Süresi</t>
  </si>
  <si>
    <r>
      <rPr>
        <b/>
        <i/>
        <sz val="14"/>
        <color indexed="8"/>
        <rFont val="Cambria"/>
        <family val="1"/>
      </rPr>
      <t xml:space="preserve">Türkiye Atletizm Federasyonu
</t>
    </r>
    <r>
      <rPr>
        <b/>
        <i/>
        <sz val="14"/>
        <color indexed="10"/>
        <rFont val="Cambria"/>
        <family val="1"/>
      </rPr>
      <t xml:space="preserve">Balıkesir </t>
    </r>
    <r>
      <rPr>
        <b/>
        <i/>
        <sz val="12"/>
        <color indexed="10"/>
        <rFont val="Cambria"/>
        <family val="1"/>
      </rPr>
      <t>Atletizm İl Temsilciliği</t>
    </r>
  </si>
  <si>
    <t>İsmail Akçay 10 Km. Yol Koşusu</t>
  </si>
  <si>
    <t>10 Km.</t>
  </si>
  <si>
    <t>Balıkesir</t>
  </si>
  <si>
    <t>Bayanlar Genel Sonuçları</t>
  </si>
  <si>
    <t>Bayanlar 35-44 Yaş Grubu</t>
  </si>
  <si>
    <t>Bayanlar 45-54 Yaş Grubu</t>
  </si>
  <si>
    <t>Bayanlar 55 Yaş Üstü Grubu</t>
  </si>
  <si>
    <t>BÜŞRA IŞIK</t>
  </si>
  <si>
    <t>AKSARAY</t>
  </si>
  <si>
    <t>B18</t>
  </si>
  <si>
    <t>CANSU GEDİK</t>
  </si>
  <si>
    <t>ESKİŞEHİR</t>
  </si>
  <si>
    <t>CEVRİYE TUNÇ</t>
  </si>
  <si>
    <t>İSTANBUL</t>
  </si>
  <si>
    <t>B35</t>
  </si>
  <si>
    <t>DAMLA GÜNDÜZ</t>
  </si>
  <si>
    <t>İZMİR-İBB</t>
  </si>
  <si>
    <t>DAMLA POYRAZ</t>
  </si>
  <si>
    <t>DENİZLİ</t>
  </si>
  <si>
    <t>DEMET DİNÇ</t>
  </si>
  <si>
    <t>DEREJE MENGESHA BIRU</t>
  </si>
  <si>
    <t>ETİYOPYA</t>
  </si>
  <si>
    <t>DERYA KAYA</t>
  </si>
  <si>
    <t>AYDIN</t>
  </si>
  <si>
    <t>DUYGU BOYAN</t>
  </si>
  <si>
    <t>EKİN ESRA KALIR</t>
  </si>
  <si>
    <t>ANKARA</t>
  </si>
  <si>
    <t>ELİF KARABULUT</t>
  </si>
  <si>
    <t>İSTANBUL-FENERBAHÇE</t>
  </si>
  <si>
    <t>ELİF SULTAN ALTINIŞIK</t>
  </si>
  <si>
    <t>EDİRNE</t>
  </si>
  <si>
    <t>ELİF TOZLU</t>
  </si>
  <si>
    <t xml:space="preserve">ESRA OTLU </t>
  </si>
  <si>
    <t>FADİME SARI</t>
  </si>
  <si>
    <t>FATMA HACIKÖYLÜ</t>
  </si>
  <si>
    <t>GÜLAY ŞAPPAK</t>
  </si>
  <si>
    <t>MUĞLA</t>
  </si>
  <si>
    <t>H.MELİKE YILMAZ</t>
  </si>
  <si>
    <t>BALIKESİR</t>
  </si>
  <si>
    <t>HADDANİ AMİNA </t>
  </si>
  <si>
    <t>FAS</t>
  </si>
  <si>
    <t>HANDAN ESER</t>
  </si>
  <si>
    <t>İST.MASTER ATLETİZM KULÜBÜ</t>
  </si>
  <si>
    <t>B55+</t>
  </si>
  <si>
    <t>KADER CEYHAN</t>
  </si>
  <si>
    <t>BURSA</t>
  </si>
  <si>
    <t>MERYEM ERDOĞAN</t>
  </si>
  <si>
    <t>N.DEFNE DOĞAN</t>
  </si>
  <si>
    <t>NURSEL YILDIZ</t>
  </si>
  <si>
    <t>MERSİN</t>
  </si>
  <si>
    <t>QALLOUJ HANANE</t>
  </si>
  <si>
    <t>SEBAHAT AKPINAR</t>
  </si>
  <si>
    <t>KÜTAHYA</t>
  </si>
  <si>
    <t xml:space="preserve">SEYRAN ADANIR </t>
  </si>
  <si>
    <t>İZMİR</t>
  </si>
  <si>
    <t>SİBEL YÖRÜKOĞLU</t>
  </si>
  <si>
    <t>SVETLANA SEPELİOVA</t>
  </si>
  <si>
    <t>TİRASPOL MOLDOVA</t>
  </si>
  <si>
    <t>B45</t>
  </si>
  <si>
    <t>TUĞBA  KOYUNCU</t>
  </si>
  <si>
    <t>KAYSERİ</t>
  </si>
  <si>
    <t>TUĞÇE YAVUZ</t>
  </si>
  <si>
    <t>TÜRKAN ÖZATA</t>
  </si>
  <si>
    <t>YASEMİN ŞEN</t>
  </si>
  <si>
    <t>ZEKİYE ÇELİK</t>
  </si>
  <si>
    <t>ZEYNEP İNKAYA</t>
  </si>
  <si>
    <t>ZİNNUR GÖNÜLLÜ</t>
  </si>
  <si>
    <t>ESMA AYDEMİR</t>
  </si>
  <si>
    <t>İSTANBUL-ÜSKÜDAR BELEDİYESPOR</t>
  </si>
  <si>
    <t>T</t>
  </si>
  <si>
    <t>ÖZLEM KAYA</t>
  </si>
  <si>
    <t>BURCU BÜYÜKBEZGİN</t>
  </si>
  <si>
    <t>ABDULLAH ÖZER</t>
  </si>
  <si>
    <t>E75+</t>
  </si>
  <si>
    <t>AHMET BAŞIBÜYÜK</t>
  </si>
  <si>
    <t>E45</t>
  </si>
  <si>
    <t>AHMET KAÇMAZ</t>
  </si>
  <si>
    <t>E18</t>
  </si>
  <si>
    <t>AHMET KUŞKAYAL</t>
  </si>
  <si>
    <t>E55</t>
  </si>
  <si>
    <t>AHMET ÖZREK</t>
  </si>
  <si>
    <t>KOCAELİ</t>
  </si>
  <si>
    <t>ALAATTİN ÖZDEMİR</t>
  </si>
  <si>
    <t>ALAEDDİN  FİDANCIOĞLU</t>
  </si>
  <si>
    <t>BURSA-AKUT</t>
  </si>
  <si>
    <t>ALİ KARTAL</t>
  </si>
  <si>
    <t>E60</t>
  </si>
  <si>
    <t>ALP GÖKBORA ULUBELİ</t>
  </si>
  <si>
    <t>ALPASLAN ÜN</t>
  </si>
  <si>
    <t>E40</t>
  </si>
  <si>
    <t>AOUAD ZOUHAİR</t>
  </si>
  <si>
    <t>FAS </t>
  </si>
  <si>
    <t xml:space="preserve">ATİLLA EREN </t>
  </si>
  <si>
    <t>E50</t>
  </si>
  <si>
    <t>ATMAN ÇAPAT</t>
  </si>
  <si>
    <t>MARDİN</t>
  </si>
  <si>
    <t>BAHATTİN ARSLAN</t>
  </si>
  <si>
    <t>BARIŞ KÜÇÜKASLAN</t>
  </si>
  <si>
    <t>BASRİ  SEVİNÇ</t>
  </si>
  <si>
    <t>BAYRAM PORGALI</t>
  </si>
  <si>
    <t>BOLU</t>
  </si>
  <si>
    <t>BÜLENT YAVUZ</t>
  </si>
  <si>
    <t>COŞKUN AKSOY</t>
  </si>
  <si>
    <t>CUNEYT ADALI</t>
  </si>
  <si>
    <t>ISTANBUL</t>
  </si>
  <si>
    <t>DURALİ TÜRKOĞLU</t>
  </si>
  <si>
    <t>EKREM TOKTİMUR</t>
  </si>
  <si>
    <t>EL MOUAZİZ ABDELHADİ</t>
  </si>
  <si>
    <t>ENGİN GÜLENÇ</t>
  </si>
  <si>
    <t>BURSA-BOSCH SPOR KULÜBÜ</t>
  </si>
  <si>
    <t>ENİS KORKMAZ</t>
  </si>
  <si>
    <t>ERZURUM</t>
  </si>
  <si>
    <t>ERCAN MUSLU</t>
  </si>
  <si>
    <t>GÜMÜŞHANE</t>
  </si>
  <si>
    <t>ERCAN TORUN</t>
  </si>
  <si>
    <t>ERDİ AKSU</t>
  </si>
  <si>
    <t>İSTANBUL-BEŞTELSİZ</t>
  </si>
  <si>
    <t>ERGÜN KIZILASLAN</t>
  </si>
  <si>
    <t>ERKAN AKTAŞ</t>
  </si>
  <si>
    <t>ERSİN SARAÇ</t>
  </si>
  <si>
    <t>ERTUĞRUL MISIRLIOĞLU</t>
  </si>
  <si>
    <t>E65</t>
  </si>
  <si>
    <t>ESAT POLAT</t>
  </si>
  <si>
    <t>ETEM SOY</t>
  </si>
  <si>
    <t>E70</t>
  </si>
  <si>
    <t>FAHRİ DÜVENCİ</t>
  </si>
  <si>
    <t>FATİH KORKONÇ</t>
  </si>
  <si>
    <t>FATİH SOYDAN</t>
  </si>
  <si>
    <t>FERİT GÜNDOĞDU</t>
  </si>
  <si>
    <t>FİKRET AKBAYIR</t>
  </si>
  <si>
    <t>FİKRET TETİK</t>
  </si>
  <si>
    <t>FURKAN BOYAN</t>
  </si>
  <si>
    <t>ANTALYA</t>
  </si>
  <si>
    <t>GÖKSEL  UYSAL</t>
  </si>
  <si>
    <t>GÜRCAN BABAOĞLU</t>
  </si>
  <si>
    <t>İSTANBUL-MASTERLERİ ATLETİZM KULÜBÜ</t>
  </si>
  <si>
    <t>GÜRKAN AKYOL</t>
  </si>
  <si>
    <t>08.08.1964</t>
  </si>
  <si>
    <t>GÜVEN SEKENDÜR</t>
  </si>
  <si>
    <t>HALUK DUŞ</t>
  </si>
  <si>
    <t xml:space="preserve">HASAN AKYOL </t>
  </si>
  <si>
    <t>BURSA BOSCH SPOR KLB</t>
  </si>
  <si>
    <t>HASAN PARLAK</t>
  </si>
  <si>
    <t>HASAN ULUDAĞ</t>
  </si>
  <si>
    <t>HÜSEYİN DOĞAN</t>
  </si>
  <si>
    <t>HÜSEYİN TÜREN</t>
  </si>
  <si>
    <t>ÇANAKKALE</t>
  </si>
  <si>
    <t>İBRAHİM CENİK</t>
  </si>
  <si>
    <t>İBRAHİM ÇETİN</t>
  </si>
  <si>
    <t>İBRAHİM KAPTAN</t>
  </si>
  <si>
    <t>İLHAN YOLCU</t>
  </si>
  <si>
    <t>İLKER KÖMÜRCÜ</t>
  </si>
  <si>
    <t>ZONGULDAK</t>
  </si>
  <si>
    <t>İSA BİNGÖL</t>
  </si>
  <si>
    <t>İSMAİL ERGÜL</t>
  </si>
  <si>
    <t>İSMAİL YÖRÜKOĞLU</t>
  </si>
  <si>
    <t>JAOUAD ELİAZOULİ</t>
  </si>
  <si>
    <t>KADİR AKBULUT</t>
  </si>
  <si>
    <t>KADİR ERGİN</t>
  </si>
  <si>
    <t>KEFYALEW DEJA BURUSE</t>
  </si>
  <si>
    <t>ETH</t>
  </si>
  <si>
    <t>KEMAL KOYUNCU</t>
  </si>
  <si>
    <t>VAN</t>
  </si>
  <si>
    <t>KENAN YALÇIN</t>
  </si>
  <si>
    <t>KUDRET KUPŞİ</t>
  </si>
  <si>
    <t>LEVENT KUVA</t>
  </si>
  <si>
    <t>MEDENİ DEMİR</t>
  </si>
  <si>
    <t>MEHMET ALTINIŞIK</t>
  </si>
  <si>
    <t>MEHMET DEMİR</t>
  </si>
  <si>
    <t>DİYARBAKIR</t>
  </si>
  <si>
    <t>MEHMET İNCİ</t>
  </si>
  <si>
    <t>MEHMET SARI</t>
  </si>
  <si>
    <t>MEHMET SEMERCİ</t>
  </si>
  <si>
    <t>MESTAN TURHAN</t>
  </si>
  <si>
    <t>METİN AKBAŞ</t>
  </si>
  <si>
    <t>İSTANBUL-YAPI KREDİ BANKASI SPOR KLB.</t>
  </si>
  <si>
    <t>MOSES TOO </t>
  </si>
  <si>
    <t>KENYA</t>
  </si>
  <si>
    <t>MUSTAFA ARSLAN</t>
  </si>
  <si>
    <t>MUSTAFA BEYAZYÜZ</t>
  </si>
  <si>
    <t>MUSTAFA ÇAKICI</t>
  </si>
  <si>
    <t>MUSTAFA ÇAM</t>
  </si>
  <si>
    <t>MUSTAFA KOCATEPE</t>
  </si>
  <si>
    <t>NEVŞEHİR</t>
  </si>
  <si>
    <t>MUSTAFA KÖMÜRCÜ</t>
  </si>
  <si>
    <t>MUSTAFA SELAMET</t>
  </si>
  <si>
    <t>MUSTAFA YOLDAR</t>
  </si>
  <si>
    <t>MUZAFFER ŞAHİN</t>
  </si>
  <si>
    <t>TRABZONSPOR</t>
  </si>
  <si>
    <t>NEJAT ÇETİN</t>
  </si>
  <si>
    <t>NURİ ŞEN</t>
  </si>
  <si>
    <t>ORÇUN OCAKOĞLU</t>
  </si>
  <si>
    <t>ÖMER CANDÖNMEZ</t>
  </si>
  <si>
    <t>ÖNDER ÖZCAN</t>
  </si>
  <si>
    <t>ÖZCAN ALKAYA</t>
  </si>
  <si>
    <t>RAİF SAVAŞ</t>
  </si>
  <si>
    <t>RAMAZAN ÇİFTÇİ</t>
  </si>
  <si>
    <t>RAMAZAN İŞMEL</t>
  </si>
  <si>
    <t>RAMAZAN ÖZDEMİR</t>
  </si>
  <si>
    <t>REMZİ SELÇUK</t>
  </si>
  <si>
    <t>MALATYA</t>
  </si>
  <si>
    <t>RESUL KAYI</t>
  </si>
  <si>
    <t>RİZVAN ŞAHİN</t>
  </si>
  <si>
    <t>SAFA HET</t>
  </si>
  <si>
    <t>SAFFET  ACAR</t>
  </si>
  <si>
    <t>SAİT ÖZDEMİR</t>
  </si>
  <si>
    <t>TOKAT</t>
  </si>
  <si>
    <t>SELÇUK BALDAŞ</t>
  </si>
  <si>
    <t>SERKAN KUCUR</t>
  </si>
  <si>
    <t>SERKAN KUVET</t>
  </si>
  <si>
    <t>SERKAN PALAKAN</t>
  </si>
  <si>
    <t>SERMET DÜZYOL</t>
  </si>
  <si>
    <t>SEYFETTİN ÖZKAN</t>
  </si>
  <si>
    <t>SEYFETTİN ÖZTÜRK</t>
  </si>
  <si>
    <t>SEYİT ÇIRAK</t>
  </si>
  <si>
    <t>SONER ÇINTIMAR</t>
  </si>
  <si>
    <t>SÜLEYMAN KARA</t>
  </si>
  <si>
    <t>ŞAHAN İLSEVEN</t>
  </si>
  <si>
    <t>ŞERAFTTİN TÜFEKÇİ</t>
  </si>
  <si>
    <t>11.04.1960</t>
  </si>
  <si>
    <t>TUNCAY GÜRSOY</t>
  </si>
  <si>
    <t>UMUT ÇAVUŞOĞLU</t>
  </si>
  <si>
    <t>KARABÜK</t>
  </si>
  <si>
    <t>VEDAT DOĞRUVAR</t>
  </si>
  <si>
    <t>VEYSEL YILDIRIM</t>
  </si>
  <si>
    <t>VOLKAN BAYRAKTAR</t>
  </si>
  <si>
    <t>BURSA FERDİ</t>
  </si>
  <si>
    <t xml:space="preserve">VOLKAN BAYRAKTAR </t>
  </si>
  <si>
    <t>WENDMAGEGN SEİD EGİSO</t>
  </si>
  <si>
    <t>YAHYA TEDBİRLİ</t>
  </si>
  <si>
    <t>YASİN CEYLAN</t>
  </si>
  <si>
    <t>KIRIKKALE</t>
  </si>
  <si>
    <t>YILMAZ DUMAN</t>
  </si>
  <si>
    <t>YURDALAN ÜNLÜ</t>
  </si>
  <si>
    <t>YUSUF ALİCİ</t>
  </si>
  <si>
    <t>YUSUF SAGIT</t>
  </si>
  <si>
    <t>YUSUF ÜZER</t>
  </si>
  <si>
    <t>MUĞLA /FETHİYE</t>
  </si>
  <si>
    <t>YUSUF ZEPAK</t>
  </si>
  <si>
    <t>AĞRI</t>
  </si>
  <si>
    <t>ZEKİ KOÇYİĞİT</t>
  </si>
  <si>
    <t>ZEKİ YILMAZ</t>
  </si>
  <si>
    <t>30.01.1968</t>
  </si>
  <si>
    <t>ZİYA SUVAR</t>
  </si>
  <si>
    <t>07.06.1956</t>
  </si>
  <si>
    <t>TANZER DURSUN</t>
  </si>
  <si>
    <t>BURSA M.K.PAŞA BELEDİYESİ</t>
  </si>
  <si>
    <t>OKTAY CAN</t>
  </si>
  <si>
    <t>MEHMET SARIOĞULLARI</t>
  </si>
  <si>
    <t>CEMALETTİN SUNTUR</t>
  </si>
  <si>
    <t>HASAN  SARIŞIN</t>
  </si>
  <si>
    <t>ÖZCAN  VATANSEVER</t>
  </si>
  <si>
    <t>METİN SAYAN</t>
  </si>
  <si>
    <t>HASAN  KIRAN</t>
  </si>
  <si>
    <t>OĞUZHAN YILMAZ</t>
  </si>
  <si>
    <t>AYKUT TAŞDEMİR</t>
  </si>
  <si>
    <t>ÖMER ALKANOĞLU</t>
  </si>
  <si>
    <t>METİN AKSOY</t>
  </si>
  <si>
    <t>MURAT KAYA</t>
  </si>
  <si>
    <t>RIDVAN ALPER AFACAN</t>
  </si>
  <si>
    <t>HASAN DENİZ KALAYCI</t>
  </si>
  <si>
    <t>TAYFUN CARLI</t>
  </si>
  <si>
    <t>BURSA-EKER I RUN TEAM</t>
  </si>
  <si>
    <t>12.11.1962</t>
  </si>
  <si>
    <t>ZEKİ GÜNEŞ</t>
  </si>
  <si>
    <t>15.05.1989</t>
  </si>
  <si>
    <t>ALİ TURAN</t>
  </si>
  <si>
    <t>20.05.1960</t>
  </si>
  <si>
    <t>HAKAN ALP</t>
  </si>
  <si>
    <t>25.03.1972</t>
  </si>
  <si>
    <t>MURATCAN KARAPINAR</t>
  </si>
  <si>
    <t>BALIKESİR -AYVALIK ATLETİZM</t>
  </si>
  <si>
    <t>ÖZGÜR OZAN PAMUK</t>
  </si>
  <si>
    <t>ERSİN TACİR</t>
  </si>
  <si>
    <t>-</t>
  </si>
  <si>
    <t>DUDU POLAT</t>
  </si>
  <si>
    <t>GAZİANTEP</t>
  </si>
  <si>
    <t>GÜLTEN AYAZ</t>
  </si>
  <si>
    <t>SERDAR ALBAYRAK</t>
  </si>
  <si>
    <t>MUSTAFA KÖSE</t>
  </si>
  <si>
    <t>YÜKSEL DENİZ YÜKSEL</t>
  </si>
  <si>
    <t>AHMET MELİH IŞIKÇI</t>
  </si>
  <si>
    <t>ENGİN KAN</t>
  </si>
  <si>
    <t>SAKARYA</t>
  </si>
  <si>
    <t>ALPER DEMİR</t>
  </si>
  <si>
    <t>SATILMIŞ ÖZCAN</t>
  </si>
  <si>
    <t>SERKAN KAYA</t>
  </si>
  <si>
    <t>YÜKSEL KOCAŞAHAN</t>
  </si>
  <si>
    <t>HAMZA ÖZÇELİK</t>
  </si>
  <si>
    <t>MEHMET AYBEK</t>
  </si>
  <si>
    <t>MEHMET ALİ AKBULUT</t>
  </si>
  <si>
    <t>İSTANBUL MASTERLERİ ATLETİZM KULÜBÜ</t>
  </si>
  <si>
    <t>SALİH ŞENGÜL</t>
  </si>
  <si>
    <t>YUSUF YÜKSEL</t>
  </si>
  <si>
    <t>ERTUĞRUL YAMAN</t>
  </si>
  <si>
    <t>TURAN POYRAZ</t>
  </si>
  <si>
    <t>BAYAN:39</t>
  </si>
  <si>
    <t>BAYAN: 1</t>
  </si>
  <si>
    <t>Bayanlar</t>
  </si>
  <si>
    <t>DNS</t>
  </si>
  <si>
    <t>DNF</t>
  </si>
  <si>
    <t>00:45.19</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</si>
</sst>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hh:mm;@"/>
    <numFmt numFmtId="187" formatCode="00\:00"/>
    <numFmt numFmtId="188" formatCode="[$-F400]h:mm:ss\ AM/PM"/>
  </numFmts>
  <fonts count="65">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sz val="10"/>
      <color indexed="1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b/>
      <sz val="11"/>
      <name val="Cambria"/>
      <family val="1"/>
    </font>
    <font>
      <b/>
      <sz val="11"/>
      <color indexed="8"/>
      <name val="Cambria"/>
      <family val="1"/>
    </font>
    <font>
      <b/>
      <sz val="11"/>
      <color indexed="10"/>
      <name val="Cambria"/>
      <family val="1"/>
    </font>
    <font>
      <sz val="8"/>
      <name val="Tahoma"/>
      <family val="2"/>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sz val="10"/>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thin"/>
      <right style="hair"/>
      <top/>
      <bottom/>
    </border>
    <border>
      <left style="hair"/>
      <right style="hair"/>
      <top/>
      <bottom/>
    </border>
    <border>
      <left style="hair"/>
      <right style="hair"/>
      <top style="hair"/>
      <bottom style="hair"/>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right/>
      <top style="thin"/>
      <bottom style="thin"/>
    </border>
    <border>
      <left style="thin"/>
      <right style="thin"/>
      <top style="thin"/>
      <bottom style="hair"/>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style="hair"/>
      <right style="thin"/>
      <top style="thin"/>
      <bottom style="thin"/>
    </border>
    <border>
      <left style="hair"/>
      <right style="thin"/>
      <top style="thin"/>
      <bottom style="hair"/>
    </border>
    <border>
      <left style="hair"/>
      <right style="thin"/>
      <top style="hair"/>
      <bottom style="hair"/>
    </border>
    <border>
      <left style="thin"/>
      <right style="thin"/>
      <top style="hair"/>
      <bottom style="medium"/>
    </border>
    <border>
      <left style="thin"/>
      <right style="thin"/>
      <top style="hair"/>
      <bottom>
        <color indexed="63"/>
      </bottom>
    </border>
    <border>
      <left/>
      <right style="thin"/>
      <top style="hair"/>
      <bottom>
        <color indexed="63"/>
      </bottom>
    </border>
    <border>
      <left/>
      <right style="thin"/>
      <top style="thin"/>
      <bottom style="hair"/>
    </border>
    <border>
      <left style="thin"/>
      <right style="thin"/>
      <top style="medium"/>
      <bottom style="hair"/>
    </border>
    <border>
      <left/>
      <right style="thin"/>
      <top style="medium"/>
      <bottom style="hair"/>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32" fillId="0" borderId="0" xfId="0" applyFont="1" applyAlignment="1" applyProtection="1">
      <alignment horizontal="center" vertical="center"/>
      <protection hidden="1"/>
    </xf>
    <xf numFmtId="0" fontId="52" fillId="0" borderId="0" xfId="0" applyFont="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32" fillId="0" borderId="0" xfId="0" applyFont="1" applyBorder="1" applyAlignment="1" applyProtection="1">
      <alignment horizontal="center" vertical="center" wrapText="1"/>
      <protection hidden="1"/>
    </xf>
    <xf numFmtId="0" fontId="52" fillId="0" borderId="0" xfId="0" applyFont="1" applyBorder="1" applyAlignment="1" applyProtection="1">
      <alignment horizontal="center" vertical="center" wrapText="1"/>
      <protection hidden="1"/>
    </xf>
    <xf numFmtId="0" fontId="34" fillId="24" borderId="10" xfId="0" applyFont="1" applyFill="1" applyBorder="1" applyAlignment="1" applyProtection="1">
      <alignment horizontal="center" vertical="center"/>
      <protection hidden="1"/>
    </xf>
    <xf numFmtId="0" fontId="32" fillId="25" borderId="11"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center" vertical="center"/>
      <protection hidden="1"/>
    </xf>
    <xf numFmtId="0" fontId="34" fillId="24" borderId="13" xfId="0" applyFont="1" applyFill="1" applyBorder="1" applyAlignment="1" applyProtection="1">
      <alignment horizontal="center" vertical="center"/>
      <protection hidden="1"/>
    </xf>
    <xf numFmtId="0" fontId="32" fillId="25" borderId="14" xfId="0" applyFont="1" applyFill="1" applyBorder="1" applyAlignment="1" applyProtection="1">
      <alignment horizontal="left" vertical="center" shrinkToFit="1"/>
      <protection hidden="1"/>
    </xf>
    <xf numFmtId="0" fontId="32" fillId="24" borderId="15" xfId="0" applyFont="1" applyFill="1" applyBorder="1" applyAlignment="1" applyProtection="1">
      <alignment horizontal="left" vertical="center" shrinkToFit="1"/>
      <protection hidden="1"/>
    </xf>
    <xf numFmtId="0" fontId="32" fillId="24" borderId="15"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52" fillId="0" borderId="0" xfId="0" applyFont="1" applyAlignment="1" applyProtection="1">
      <alignment horizontal="center" vertical="center" wrapText="1"/>
      <protection hidden="1"/>
    </xf>
    <xf numFmtId="1" fontId="32" fillId="26" borderId="12" xfId="0" applyNumberFormat="1" applyFont="1" applyFill="1" applyBorder="1" applyAlignment="1" applyProtection="1">
      <alignment horizontal="center" vertical="center"/>
      <protection locked="0"/>
    </xf>
    <xf numFmtId="1" fontId="32" fillId="26" borderId="15" xfId="0" applyNumberFormat="1" applyFont="1" applyFill="1" applyBorder="1" applyAlignment="1" applyProtection="1">
      <alignment horizontal="center" vertical="center"/>
      <protection locked="0"/>
    </xf>
    <xf numFmtId="0" fontId="35" fillId="26" borderId="13" xfId="0" applyFont="1" applyFill="1" applyBorder="1" applyAlignment="1" applyProtection="1">
      <alignment horizontal="center" vertical="center"/>
      <protection locked="0"/>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4" fillId="27" borderId="16" xfId="0" applyFont="1" applyFill="1" applyBorder="1" applyAlignment="1">
      <alignment horizontal="center" vertical="center" wrapText="1"/>
    </xf>
    <xf numFmtId="0" fontId="34" fillId="27" borderId="17" xfId="0" applyFont="1" applyFill="1" applyBorder="1" applyAlignment="1">
      <alignment horizontal="center" vertical="center" wrapText="1"/>
    </xf>
    <xf numFmtId="14" fontId="34" fillId="27" borderId="17" xfId="0" applyNumberFormat="1"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xf>
    <xf numFmtId="0" fontId="36" fillId="24" borderId="18" xfId="0" applyFont="1" applyFill="1" applyBorder="1" applyAlignment="1" applyProtection="1">
      <alignment horizontal="center" vertical="center"/>
      <protection hidden="1"/>
    </xf>
    <xf numFmtId="0" fontId="32" fillId="28" borderId="19" xfId="0" applyFont="1" applyFill="1" applyBorder="1" applyAlignment="1" applyProtection="1">
      <alignment horizontal="center" vertical="center"/>
      <protection locked="0"/>
    </xf>
    <xf numFmtId="0" fontId="32" fillId="24" borderId="19" xfId="0" applyFont="1" applyFill="1" applyBorder="1" applyAlignment="1" applyProtection="1">
      <alignment horizontal="left" vertical="center" shrinkToFit="1"/>
      <protection hidden="1"/>
    </xf>
    <xf numFmtId="0" fontId="32" fillId="24" borderId="19" xfId="0" applyFont="1" applyFill="1" applyBorder="1" applyAlignment="1" applyProtection="1">
      <alignment horizontal="center" vertical="center"/>
      <protection hidden="1"/>
    </xf>
    <xf numFmtId="14" fontId="32" fillId="24" borderId="19" xfId="0" applyNumberFormat="1" applyFont="1" applyFill="1" applyBorder="1" applyAlignment="1" applyProtection="1">
      <alignment horizontal="center" vertical="center"/>
      <protection hidden="1"/>
    </xf>
    <xf numFmtId="0" fontId="32" fillId="24" borderId="20" xfId="0" applyFont="1" applyFill="1" applyBorder="1" applyAlignment="1" applyProtection="1">
      <alignment horizontal="center" vertical="center"/>
      <protection hidden="1"/>
    </xf>
    <xf numFmtId="0" fontId="32" fillId="0" borderId="0" xfId="0" applyFont="1" applyAlignment="1">
      <alignment horizontal="left" vertical="center"/>
    </xf>
    <xf numFmtId="184" fontId="53" fillId="29" borderId="21" xfId="0" applyNumberFormat="1" applyFont="1" applyFill="1" applyBorder="1" applyAlignment="1">
      <alignment horizontal="center" vertical="center"/>
    </xf>
    <xf numFmtId="184" fontId="53" fillId="29" borderId="21" xfId="0" applyNumberFormat="1" applyFont="1" applyFill="1" applyBorder="1" applyAlignment="1">
      <alignment vertical="center"/>
    </xf>
    <xf numFmtId="181" fontId="53" fillId="29" borderId="21" xfId="0" applyNumberFormat="1" applyFont="1" applyFill="1" applyBorder="1" applyAlignment="1" applyProtection="1">
      <alignment vertical="center"/>
      <protection hidden="1"/>
    </xf>
    <xf numFmtId="0" fontId="34" fillId="27" borderId="22" xfId="0" applyFont="1" applyFill="1" applyBorder="1" applyAlignment="1" applyProtection="1">
      <alignment horizontal="center" vertical="center" wrapText="1"/>
      <protection hidden="1"/>
    </xf>
    <xf numFmtId="1" fontId="32" fillId="24" borderId="12" xfId="0" applyNumberFormat="1" applyFont="1" applyFill="1" applyBorder="1" applyAlignment="1" applyProtection="1">
      <alignment horizontal="center" vertical="center"/>
      <protection hidden="1"/>
    </xf>
    <xf numFmtId="1" fontId="32" fillId="24" borderId="15" xfId="0" applyNumberFormat="1" applyFont="1" applyFill="1" applyBorder="1" applyAlignment="1" applyProtection="1">
      <alignment horizontal="center" vertical="center"/>
      <protection hidden="1"/>
    </xf>
    <xf numFmtId="0" fontId="35" fillId="24" borderId="13" xfId="0" applyFont="1" applyFill="1" applyBorder="1" applyAlignment="1" applyProtection="1">
      <alignment horizontal="center" vertical="center"/>
      <protection hidden="1"/>
    </xf>
    <xf numFmtId="0" fontId="34" fillId="27" borderId="23" xfId="0" applyFont="1" applyFill="1" applyBorder="1" applyAlignment="1" applyProtection="1">
      <alignment horizontal="center" vertical="center" wrapText="1"/>
      <protection hidden="1"/>
    </xf>
    <xf numFmtId="14" fontId="34" fillId="27" borderId="22" xfId="0" applyNumberFormat="1" applyFont="1" applyFill="1" applyBorder="1" applyAlignment="1" applyProtection="1">
      <alignment horizontal="center" vertical="center" wrapText="1"/>
      <protection hidden="1"/>
    </xf>
    <xf numFmtId="0" fontId="32" fillId="0" borderId="0" xfId="0" applyFont="1" applyFill="1" applyAlignment="1">
      <alignment vertical="center"/>
    </xf>
    <xf numFmtId="184" fontId="53" fillId="29" borderId="0" xfId="0" applyNumberFormat="1" applyFont="1" applyFill="1" applyBorder="1" applyAlignment="1">
      <alignment horizontal="left" vertical="center"/>
    </xf>
    <xf numFmtId="0" fontId="34" fillId="30" borderId="16" xfId="0" applyFont="1" applyFill="1" applyBorder="1" applyAlignment="1">
      <alignment horizontal="center" vertical="center" wrapText="1"/>
    </xf>
    <xf numFmtId="0" fontId="34" fillId="30" borderId="24" xfId="0" applyFont="1" applyFill="1" applyBorder="1" applyAlignment="1">
      <alignment horizontal="center" vertical="center" wrapText="1"/>
    </xf>
    <xf numFmtId="14" fontId="34" fillId="30" borderId="16" xfId="0" applyNumberFormat="1"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25"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9" xfId="0" applyFont="1" applyFill="1" applyBorder="1" applyAlignment="1">
      <alignment horizontal="left" vertical="center"/>
    </xf>
    <xf numFmtId="0" fontId="32" fillId="0" borderId="19" xfId="0" applyFont="1" applyFill="1" applyBorder="1" applyAlignment="1">
      <alignment horizontal="left" vertical="center" shrinkToFit="1"/>
    </xf>
    <xf numFmtId="0" fontId="32" fillId="0" borderId="19" xfId="0" applyFont="1" applyFill="1" applyBorder="1" applyAlignment="1">
      <alignment horizontal="center" vertical="center" wrapText="1"/>
    </xf>
    <xf numFmtId="14" fontId="32" fillId="0" borderId="19" xfId="0" applyNumberFormat="1" applyFont="1" applyFill="1" applyBorder="1" applyAlignment="1">
      <alignment horizontal="center" vertical="center"/>
    </xf>
    <xf numFmtId="0" fontId="32" fillId="0" borderId="26" xfId="0" applyFont="1" applyFill="1" applyBorder="1" applyAlignment="1">
      <alignment horizontal="center" vertical="center"/>
    </xf>
    <xf numFmtId="0" fontId="32" fillId="0" borderId="26" xfId="0" applyFont="1" applyFill="1" applyBorder="1" applyAlignment="1">
      <alignment horizontal="left" vertical="center"/>
    </xf>
    <xf numFmtId="0" fontId="32" fillId="0" borderId="26" xfId="0" applyFont="1" applyFill="1" applyBorder="1" applyAlignment="1">
      <alignment horizontal="center" vertical="center" wrapText="1"/>
    </xf>
    <xf numFmtId="14" fontId="32" fillId="0" borderId="26" xfId="0" applyNumberFormat="1" applyFont="1" applyFill="1" applyBorder="1" applyAlignment="1">
      <alignment horizontal="center" vertical="center"/>
    </xf>
    <xf numFmtId="0" fontId="32" fillId="0" borderId="20" xfId="0" applyFont="1" applyFill="1" applyBorder="1" applyAlignment="1">
      <alignment horizontal="center" vertical="center"/>
    </xf>
    <xf numFmtId="0" fontId="32" fillId="0" borderId="20" xfId="0" applyFont="1" applyFill="1" applyBorder="1" applyAlignment="1">
      <alignment horizontal="left" vertical="center"/>
    </xf>
    <xf numFmtId="0" fontId="32" fillId="0" borderId="20" xfId="0" applyFont="1" applyFill="1" applyBorder="1" applyAlignment="1">
      <alignment horizontal="center" vertical="center" wrapText="1"/>
    </xf>
    <xf numFmtId="14" fontId="32" fillId="0" borderId="20" xfId="0"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182" fontId="34" fillId="27" borderId="17" xfId="0" applyNumberFormat="1" applyFont="1" applyFill="1" applyBorder="1" applyAlignment="1">
      <alignment horizontal="center" vertical="center" wrapText="1"/>
    </xf>
    <xf numFmtId="182" fontId="32" fillId="0" borderId="0" xfId="0" applyNumberFormat="1" applyFont="1" applyAlignment="1">
      <alignment horizontal="center" vertical="center"/>
    </xf>
    <xf numFmtId="0" fontId="27" fillId="30" borderId="16"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horizontal="center" vertical="center" wrapText="1"/>
      <protection hidden="1"/>
    </xf>
    <xf numFmtId="0" fontId="25" fillId="0" borderId="16"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27"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28"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4" fillId="31" borderId="27" xfId="0" applyFont="1" applyFill="1" applyBorder="1" applyAlignment="1" applyProtection="1">
      <alignment vertical="center"/>
      <protection hidden="1"/>
    </xf>
    <xf numFmtId="0" fontId="55" fillId="31" borderId="0" xfId="0" applyFont="1" applyFill="1" applyBorder="1" applyAlignment="1" applyProtection="1">
      <alignment horizontal="center" vertical="center"/>
      <protection hidden="1"/>
    </xf>
    <xf numFmtId="0" fontId="54" fillId="31" borderId="28"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29" xfId="0" applyFont="1" applyFill="1" applyBorder="1" applyAlignment="1" applyProtection="1">
      <alignment vertical="center"/>
      <protection hidden="1"/>
    </xf>
    <xf numFmtId="0" fontId="21" fillId="31" borderId="30" xfId="0" applyFont="1" applyFill="1" applyBorder="1" applyAlignment="1" applyProtection="1">
      <alignment vertical="center"/>
      <protection hidden="1"/>
    </xf>
    <xf numFmtId="0" fontId="21" fillId="31" borderId="31" xfId="0" applyFont="1" applyFill="1" applyBorder="1" applyAlignment="1" applyProtection="1">
      <alignment vertical="center"/>
      <protection hidden="1"/>
    </xf>
    <xf numFmtId="0" fontId="56" fillId="32" borderId="27" xfId="0" applyFont="1" applyFill="1" applyBorder="1" applyAlignment="1" applyProtection="1">
      <alignment horizontal="right" vertical="center" wrapText="1"/>
      <protection hidden="1"/>
    </xf>
    <xf numFmtId="0" fontId="56" fillId="32" borderId="27" xfId="0" applyFont="1" applyFill="1" applyBorder="1" applyAlignment="1" applyProtection="1">
      <alignment horizontal="right" vertical="center"/>
      <protection hidden="1"/>
    </xf>
    <xf numFmtId="0" fontId="56" fillId="32" borderId="29" xfId="0" applyFont="1" applyFill="1" applyBorder="1" applyAlignment="1" applyProtection="1">
      <alignment horizontal="right" vertical="center" wrapText="1"/>
      <protection hidden="1"/>
    </xf>
    <xf numFmtId="0" fontId="57" fillId="31" borderId="27" xfId="0" applyFont="1" applyFill="1" applyBorder="1" applyAlignment="1" applyProtection="1">
      <alignment horizontal="right" vertical="center" wrapText="1"/>
      <protection hidden="1"/>
    </xf>
    <xf numFmtId="181" fontId="58" fillId="31" borderId="0" xfId="0" applyNumberFormat="1" applyFont="1" applyFill="1" applyBorder="1" applyAlignment="1" applyProtection="1">
      <alignment horizontal="left" vertical="center" wrapText="1"/>
      <protection hidden="1"/>
    </xf>
    <xf numFmtId="181" fontId="58" fillId="31" borderId="28" xfId="0" applyNumberFormat="1" applyFont="1" applyFill="1" applyBorder="1" applyAlignment="1" applyProtection="1">
      <alignment horizontal="left" vertical="center" wrapText="1"/>
      <protection hidden="1"/>
    </xf>
    <xf numFmtId="0" fontId="23" fillId="31" borderId="32" xfId="0" applyFont="1" applyFill="1" applyBorder="1" applyAlignment="1" applyProtection="1">
      <alignment horizontal="left" vertical="center"/>
      <protection hidden="1"/>
    </xf>
    <xf numFmtId="0" fontId="23" fillId="31" borderId="33" xfId="0" applyFont="1" applyFill="1" applyBorder="1" applyAlignment="1" applyProtection="1">
      <alignment vertical="center" wrapText="1"/>
      <protection hidden="1"/>
    </xf>
    <xf numFmtId="0" fontId="24" fillId="31" borderId="34" xfId="0" applyFont="1" applyFill="1" applyBorder="1" applyAlignment="1" applyProtection="1">
      <alignment vertical="center"/>
      <protection hidden="1"/>
    </xf>
    <xf numFmtId="184" fontId="59" fillId="32" borderId="35" xfId="0" applyNumberFormat="1" applyFont="1" applyFill="1" applyBorder="1" applyAlignment="1" applyProtection="1">
      <alignment vertical="center" wrapText="1"/>
      <protection locked="0"/>
    </xf>
    <xf numFmtId="0" fontId="59" fillId="32" borderId="36" xfId="0" applyNumberFormat="1" applyFont="1" applyFill="1" applyBorder="1" applyAlignment="1" applyProtection="1">
      <alignment horizontal="left" vertical="center" wrapText="1"/>
      <protection locked="0"/>
    </xf>
    <xf numFmtId="188" fontId="34" fillId="27" borderId="37" xfId="0" applyNumberFormat="1" applyFont="1" applyFill="1" applyBorder="1" applyAlignment="1" applyProtection="1">
      <alignment horizontal="center" vertical="center" wrapText="1"/>
      <protection hidden="1"/>
    </xf>
    <xf numFmtId="188" fontId="32" fillId="24" borderId="38" xfId="0" applyNumberFormat="1" applyFont="1" applyFill="1" applyBorder="1" applyAlignment="1" applyProtection="1">
      <alignment horizontal="center" vertical="center"/>
      <protection hidden="1"/>
    </xf>
    <xf numFmtId="188" fontId="32" fillId="24" borderId="39" xfId="0" applyNumberFormat="1" applyFont="1" applyFill="1" applyBorder="1" applyAlignment="1" applyProtection="1">
      <alignment horizontal="center" vertical="center"/>
      <protection hidden="1"/>
    </xf>
    <xf numFmtId="188" fontId="32" fillId="0" borderId="0" xfId="0" applyNumberFormat="1" applyFont="1" applyAlignment="1" applyProtection="1">
      <alignment horizontal="center" vertical="center" wrapText="1"/>
      <protection hidden="1"/>
    </xf>
    <xf numFmtId="188" fontId="34" fillId="27" borderId="22" xfId="0" applyNumberFormat="1" applyFont="1" applyFill="1" applyBorder="1" applyAlignment="1" applyProtection="1">
      <alignment horizontal="center" vertical="center" wrapText="1"/>
      <protection hidden="1"/>
    </xf>
    <xf numFmtId="188" fontId="34" fillId="24" borderId="11" xfId="0" applyNumberFormat="1" applyFont="1" applyFill="1" applyBorder="1" applyAlignment="1" applyProtection="1">
      <alignment horizontal="center" vertical="center"/>
      <protection hidden="1"/>
    </xf>
    <xf numFmtId="188" fontId="34" fillId="24" borderId="14" xfId="0" applyNumberFormat="1" applyFont="1" applyFill="1" applyBorder="1" applyAlignment="1" applyProtection="1">
      <alignment horizontal="center" vertical="center"/>
      <protection hidden="1"/>
    </xf>
    <xf numFmtId="188" fontId="35" fillId="24" borderId="14" xfId="0" applyNumberFormat="1" applyFont="1" applyFill="1" applyBorder="1" applyAlignment="1" applyProtection="1">
      <alignment horizontal="center" vertical="center"/>
      <protection hidden="1"/>
    </xf>
    <xf numFmtId="188" fontId="34" fillId="0" borderId="0" xfId="0" applyNumberFormat="1" applyFont="1" applyAlignment="1" applyProtection="1">
      <alignment horizontal="center" vertical="center" wrapText="1"/>
      <protection hidden="1"/>
    </xf>
    <xf numFmtId="188" fontId="32" fillId="28" borderId="19" xfId="0" applyNumberFormat="1" applyFont="1" applyFill="1" applyBorder="1" applyAlignment="1" applyProtection="1">
      <alignment horizontal="center" vertical="center"/>
      <protection locked="0"/>
    </xf>
    <xf numFmtId="188" fontId="32" fillId="24" borderId="12" xfId="0" applyNumberFormat="1" applyFont="1" applyFill="1" applyBorder="1" applyAlignment="1" applyProtection="1">
      <alignment horizontal="center" vertical="center"/>
      <protection hidden="1"/>
    </xf>
    <xf numFmtId="188" fontId="32" fillId="24" borderId="15" xfId="0" applyNumberFormat="1" applyFont="1" applyFill="1" applyBorder="1" applyAlignment="1" applyProtection="1">
      <alignment horizontal="center" vertical="center"/>
      <protection hidden="1"/>
    </xf>
    <xf numFmtId="188" fontId="32" fillId="26" borderId="12" xfId="0" applyNumberFormat="1" applyFont="1" applyFill="1" applyBorder="1" applyAlignment="1" applyProtection="1">
      <alignment horizontal="center" vertical="center"/>
      <protection hidden="1"/>
    </xf>
    <xf numFmtId="188" fontId="32" fillId="26" borderId="15" xfId="0" applyNumberFormat="1" applyFont="1" applyFill="1" applyBorder="1" applyAlignment="1" applyProtection="1">
      <alignment horizontal="center" vertical="center"/>
      <protection hidden="1"/>
    </xf>
    <xf numFmtId="184" fontId="53" fillId="29" borderId="21" xfId="0" applyNumberFormat="1"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left" vertical="center"/>
    </xf>
    <xf numFmtId="0" fontId="32" fillId="0" borderId="42" xfId="0" applyFont="1" applyFill="1" applyBorder="1" applyAlignment="1">
      <alignment horizontal="center" vertical="center" wrapText="1"/>
    </xf>
    <xf numFmtId="14" fontId="32" fillId="0" borderId="42" xfId="0" applyNumberFormat="1" applyFont="1" applyFill="1" applyBorder="1" applyAlignment="1">
      <alignment horizontal="center" vertical="center"/>
    </xf>
    <xf numFmtId="0" fontId="60" fillId="0" borderId="25" xfId="0" applyFont="1" applyFill="1" applyBorder="1" applyAlignment="1">
      <alignment horizontal="center" vertical="center"/>
    </xf>
    <xf numFmtId="0" fontId="60" fillId="0" borderId="43" xfId="0" applyFont="1" applyFill="1" applyBorder="1" applyAlignment="1">
      <alignment horizontal="left" vertical="center"/>
    </xf>
    <xf numFmtId="0" fontId="60" fillId="0" borderId="43" xfId="0" applyFont="1" applyFill="1" applyBorder="1" applyAlignment="1">
      <alignment horizontal="left" vertical="center" shrinkToFit="1"/>
    </xf>
    <xf numFmtId="0" fontId="60" fillId="0" borderId="43" xfId="0" applyFont="1" applyFill="1" applyBorder="1" applyAlignment="1">
      <alignment horizontal="center" vertical="center" wrapText="1"/>
    </xf>
    <xf numFmtId="14" fontId="60" fillId="0" borderId="43" xfId="0" applyNumberFormat="1" applyFont="1" applyFill="1" applyBorder="1" applyAlignment="1">
      <alignment horizontal="center" vertical="center"/>
    </xf>
    <xf numFmtId="0" fontId="60" fillId="0" borderId="18" xfId="0" applyFont="1" applyFill="1" applyBorder="1" applyAlignment="1">
      <alignment horizontal="center" vertical="center"/>
    </xf>
    <xf numFmtId="0" fontId="60" fillId="0" borderId="19" xfId="0" applyFont="1" applyFill="1" applyBorder="1" applyAlignment="1">
      <alignment horizontal="left" vertical="center"/>
    </xf>
    <xf numFmtId="0" fontId="60" fillId="0" borderId="19" xfId="0" applyFont="1" applyFill="1" applyBorder="1" applyAlignment="1">
      <alignment horizontal="left" vertical="center" shrinkToFit="1"/>
    </xf>
    <xf numFmtId="0" fontId="60" fillId="0" borderId="19" xfId="0" applyFont="1" applyFill="1" applyBorder="1" applyAlignment="1">
      <alignment horizontal="center" vertical="center" wrapText="1"/>
    </xf>
    <xf numFmtId="14" fontId="60" fillId="0" borderId="19" xfId="0" applyNumberFormat="1" applyFont="1" applyFill="1" applyBorder="1" applyAlignment="1">
      <alignment horizontal="center" vertical="center"/>
    </xf>
    <xf numFmtId="0" fontId="60" fillId="0" borderId="18" xfId="0" applyFont="1" applyFill="1" applyBorder="1" applyAlignment="1">
      <alignment horizontal="left" vertical="center" shrinkToFit="1"/>
    </xf>
    <xf numFmtId="0" fontId="60" fillId="0" borderId="20" xfId="0" applyFont="1" applyFill="1" applyBorder="1" applyAlignment="1">
      <alignment horizontal="center" vertical="center"/>
    </xf>
    <xf numFmtId="0" fontId="60" fillId="0" borderId="20" xfId="0" applyFont="1" applyFill="1" applyBorder="1" applyAlignment="1">
      <alignment horizontal="left" vertical="center"/>
    </xf>
    <xf numFmtId="0" fontId="60" fillId="0" borderId="20" xfId="0" applyFont="1" applyFill="1" applyBorder="1" applyAlignment="1">
      <alignment horizontal="left" vertical="center" shrinkToFit="1"/>
    </xf>
    <xf numFmtId="0" fontId="60" fillId="0" borderId="20" xfId="0" applyFont="1" applyFill="1" applyBorder="1" applyAlignment="1">
      <alignment horizontal="center" vertical="center" wrapText="1"/>
    </xf>
    <xf numFmtId="14" fontId="60" fillId="0" borderId="20" xfId="0" applyNumberFormat="1" applyFont="1" applyFill="1" applyBorder="1" applyAlignment="1">
      <alignment horizontal="center" vertical="center"/>
    </xf>
    <xf numFmtId="0" fontId="60" fillId="0" borderId="19"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6" xfId="0" applyFont="1" applyFill="1" applyBorder="1" applyAlignment="1">
      <alignment horizontal="left" vertical="center"/>
    </xf>
    <xf numFmtId="0" fontId="60" fillId="0" borderId="26" xfId="0" applyFont="1" applyFill="1" applyBorder="1" applyAlignment="1">
      <alignment horizontal="left" vertical="center" shrinkToFit="1"/>
    </xf>
    <xf numFmtId="0" fontId="60" fillId="0" borderId="26" xfId="0" applyFont="1" applyFill="1" applyBorder="1" applyAlignment="1">
      <alignment horizontal="center" vertical="center" wrapText="1"/>
    </xf>
    <xf numFmtId="14" fontId="60" fillId="0" borderId="26" xfId="0" applyNumberFormat="1"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left" vertical="center"/>
    </xf>
    <xf numFmtId="0" fontId="32" fillId="0" borderId="18" xfId="0" applyFont="1" applyFill="1" applyBorder="1" applyAlignment="1">
      <alignment horizontal="left" vertical="center"/>
    </xf>
    <xf numFmtId="0" fontId="60" fillId="0" borderId="45" xfId="0" applyFont="1" applyFill="1" applyBorder="1" applyAlignment="1">
      <alignment horizontal="left" vertical="center" shrinkToFit="1"/>
    </xf>
    <xf numFmtId="0" fontId="60" fillId="0" borderId="45" xfId="0" applyFont="1" applyFill="1" applyBorder="1" applyAlignment="1">
      <alignment horizontal="center" vertical="center" wrapText="1"/>
    </xf>
    <xf numFmtId="14" fontId="60" fillId="0" borderId="45" xfId="0" applyNumberFormat="1" applyFont="1" applyFill="1" applyBorder="1" applyAlignment="1">
      <alignment horizontal="center" vertical="center"/>
    </xf>
    <xf numFmtId="0" fontId="61" fillId="32" borderId="36" xfId="0" applyFont="1" applyFill="1" applyBorder="1" applyAlignment="1" applyProtection="1">
      <alignment horizontal="left" vertical="center" wrapText="1"/>
      <protection locked="0"/>
    </xf>
    <xf numFmtId="0" fontId="61" fillId="32" borderId="35" xfId="0" applyFont="1" applyFill="1" applyBorder="1" applyAlignment="1" applyProtection="1">
      <alignment horizontal="left" vertical="center" wrapText="1"/>
      <protection locked="0"/>
    </xf>
    <xf numFmtId="184" fontId="59" fillId="32" borderId="36" xfId="0" applyNumberFormat="1" applyFont="1" applyFill="1" applyBorder="1" applyAlignment="1" applyProtection="1">
      <alignment horizontal="left" vertical="center" wrapText="1"/>
      <protection locked="0"/>
    </xf>
    <xf numFmtId="184" fontId="59" fillId="32" borderId="35" xfId="0" applyNumberFormat="1" applyFont="1" applyFill="1" applyBorder="1" applyAlignment="1" applyProtection="1">
      <alignment horizontal="left" vertical="center" wrapText="1"/>
      <protection locked="0"/>
    </xf>
    <xf numFmtId="0" fontId="19" fillId="31" borderId="46" xfId="0" applyFont="1" applyFill="1" applyBorder="1" applyAlignment="1" applyProtection="1">
      <alignment horizontal="center" wrapText="1"/>
      <protection hidden="1"/>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62" fillId="31" borderId="27" xfId="0" applyFont="1" applyFill="1" applyBorder="1" applyAlignment="1" applyProtection="1">
      <alignment horizontal="center" vertical="center" wrapText="1"/>
      <protection locked="0"/>
    </xf>
    <xf numFmtId="0" fontId="62" fillId="31" borderId="0" xfId="0" applyFont="1" applyFill="1" applyBorder="1" applyAlignment="1" applyProtection="1">
      <alignment horizontal="center" vertical="center"/>
      <protection locked="0"/>
    </xf>
    <xf numFmtId="0" fontId="62" fillId="31" borderId="28" xfId="0" applyFont="1" applyFill="1" applyBorder="1" applyAlignment="1" applyProtection="1">
      <alignment horizontal="center" vertical="center"/>
      <protection locked="0"/>
    </xf>
    <xf numFmtId="0" fontId="62" fillId="31" borderId="27" xfId="0" applyFont="1" applyFill="1" applyBorder="1" applyAlignment="1" applyProtection="1">
      <alignment horizontal="center" vertical="center"/>
      <protection hidden="1"/>
    </xf>
    <xf numFmtId="0" fontId="62" fillId="31" borderId="0" xfId="0" applyFont="1" applyFill="1" applyBorder="1" applyAlignment="1" applyProtection="1">
      <alignment horizontal="center" vertical="center"/>
      <protection hidden="1"/>
    </xf>
    <xf numFmtId="0" fontId="62" fillId="31" borderId="28" xfId="0" applyFont="1" applyFill="1" applyBorder="1" applyAlignment="1" applyProtection="1">
      <alignment horizontal="center" vertical="center"/>
      <protection hidden="1"/>
    </xf>
    <xf numFmtId="0" fontId="55" fillId="31" borderId="27" xfId="0" applyFont="1" applyFill="1" applyBorder="1" applyAlignment="1" applyProtection="1">
      <alignment horizontal="center" vertical="center" wrapText="1"/>
      <protection hidden="1"/>
    </xf>
    <xf numFmtId="0" fontId="55" fillId="31" borderId="0" xfId="0" applyFont="1" applyFill="1" applyBorder="1" applyAlignment="1" applyProtection="1">
      <alignment horizontal="center" vertical="center"/>
      <protection hidden="1"/>
    </xf>
    <xf numFmtId="0" fontId="55" fillId="31" borderId="28" xfId="0" applyFont="1" applyFill="1" applyBorder="1" applyAlignment="1" applyProtection="1">
      <alignment horizontal="center" vertical="center"/>
      <protection hidden="1"/>
    </xf>
    <xf numFmtId="0" fontId="55" fillId="31" borderId="27" xfId="0" applyFont="1" applyFill="1" applyBorder="1" applyAlignment="1" applyProtection="1">
      <alignment horizontal="center" vertical="center"/>
      <protection hidden="1"/>
    </xf>
    <xf numFmtId="0" fontId="53" fillId="29" borderId="0" xfId="0" applyFont="1" applyFill="1" applyBorder="1" applyAlignment="1">
      <alignment horizontal="left" vertical="center"/>
    </xf>
    <xf numFmtId="0" fontId="35" fillId="29" borderId="0" xfId="0" applyFont="1" applyFill="1" applyAlignment="1">
      <alignment horizontal="center" vertical="center" wrapText="1"/>
    </xf>
    <xf numFmtId="0" fontId="35" fillId="29" borderId="0" xfId="0" applyFont="1" applyFill="1" applyAlignment="1">
      <alignment horizontal="center" vertical="center"/>
    </xf>
    <xf numFmtId="0" fontId="46" fillId="30" borderId="0" xfId="0" applyFont="1" applyFill="1" applyAlignment="1">
      <alignment horizontal="center" vertical="center" wrapText="1"/>
    </xf>
    <xf numFmtId="180" fontId="63" fillId="29" borderId="0" xfId="0" applyNumberFormat="1" applyFont="1" applyFill="1" applyAlignment="1">
      <alignment horizontal="center" vertical="center" wrapText="1"/>
    </xf>
    <xf numFmtId="184" fontId="53" fillId="29" borderId="21" xfId="0" applyNumberFormat="1" applyFont="1" applyFill="1" applyBorder="1" applyAlignment="1">
      <alignment horizontal="left" vertical="center"/>
    </xf>
    <xf numFmtId="0" fontId="37" fillId="29" borderId="0" xfId="0" applyFont="1" applyFill="1" applyBorder="1" applyAlignment="1">
      <alignment horizontal="left" vertical="center"/>
    </xf>
    <xf numFmtId="0" fontId="48" fillId="29" borderId="0" xfId="0" applyFont="1" applyFill="1" applyAlignment="1">
      <alignment horizontal="center" vertical="center" wrapText="1"/>
    </xf>
    <xf numFmtId="0" fontId="46" fillId="27" borderId="0" xfId="0" applyNumberFormat="1" applyFont="1" applyFill="1" applyAlignment="1">
      <alignment horizontal="center" vertical="center" wrapText="1"/>
    </xf>
    <xf numFmtId="0" fontId="64" fillId="29" borderId="0" xfId="0" applyNumberFormat="1" applyFont="1" applyFill="1" applyAlignment="1">
      <alignment horizontal="center" vertical="center" wrapText="1"/>
    </xf>
    <xf numFmtId="184" fontId="53" fillId="29" borderId="21" xfId="0" applyNumberFormat="1" applyFont="1" applyFill="1" applyBorder="1" applyAlignment="1">
      <alignment horizontal="center" vertical="center"/>
    </xf>
    <xf numFmtId="0" fontId="48" fillId="29" borderId="0" xfId="0" applyFont="1" applyFill="1" applyAlignment="1" applyProtection="1">
      <alignment horizontal="center" vertical="center" wrapText="1"/>
      <protection hidden="1"/>
    </xf>
    <xf numFmtId="0" fontId="46" fillId="27" borderId="0" xfId="0" applyFont="1" applyFill="1" applyAlignment="1" applyProtection="1">
      <alignment horizontal="center" vertical="center" wrapText="1"/>
      <protection hidden="1"/>
    </xf>
    <xf numFmtId="181" fontId="64" fillId="29" borderId="0" xfId="0" applyNumberFormat="1" applyFont="1" applyFill="1" applyAlignment="1" applyProtection="1">
      <alignment horizontal="center" wrapText="1"/>
      <protection hidden="1"/>
    </xf>
    <xf numFmtId="0" fontId="37" fillId="29" borderId="21" xfId="0" applyFont="1" applyFill="1" applyBorder="1" applyAlignment="1" applyProtection="1">
      <alignment horizontal="left" vertical="center"/>
      <protection hidden="1"/>
    </xf>
    <xf numFmtId="181" fontId="53" fillId="29" borderId="21" xfId="0" applyNumberFormat="1" applyFont="1" applyFill="1" applyBorder="1" applyAlignment="1" applyProtection="1">
      <alignment horizontal="left" vertical="center"/>
      <protection hidden="1"/>
    </xf>
    <xf numFmtId="184" fontId="53" fillId="29" borderId="21" xfId="0" applyNumberFormat="1" applyFont="1" applyFill="1" applyBorder="1" applyAlignment="1" applyProtection="1">
      <alignment horizontal="center" vertical="center"/>
      <protection hidden="1"/>
    </xf>
    <xf numFmtId="0" fontId="50" fillId="27" borderId="0" xfId="0" applyFont="1" applyFill="1" applyAlignment="1" applyProtection="1">
      <alignment horizontal="center" vertical="center" wrapText="1"/>
      <protection hidden="1"/>
    </xf>
    <xf numFmtId="181" fontId="64" fillId="29"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228600</xdr:rowOff>
    </xdr:from>
    <xdr:to>
      <xdr:col>1</xdr:col>
      <xdr:colOff>1762125</xdr:colOff>
      <xdr:row>6</xdr:row>
      <xdr:rowOff>28575</xdr:rowOff>
    </xdr:to>
    <xdr:pic>
      <xdr:nvPicPr>
        <xdr:cNvPr id="1" name="Resim 1"/>
        <xdr:cNvPicPr preferRelativeResize="1">
          <a:picLocks noChangeAspect="0"/>
        </xdr:cNvPicPr>
      </xdr:nvPicPr>
      <xdr:blipFill>
        <a:blip r:embed="rId1"/>
        <a:stretch>
          <a:fillRect/>
        </a:stretch>
      </xdr:blipFill>
      <xdr:spPr>
        <a:xfrm>
          <a:off x="2847975" y="1076325"/>
          <a:ext cx="1228725" cy="105727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505700"/>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133350</xdr:rowOff>
    </xdr:from>
    <xdr:to>
      <xdr:col>2</xdr:col>
      <xdr:colOff>923925</xdr:colOff>
      <xdr:row>2</xdr:row>
      <xdr:rowOff>161925</xdr:rowOff>
    </xdr:to>
    <xdr:pic>
      <xdr:nvPicPr>
        <xdr:cNvPr id="1" name="Resim 1"/>
        <xdr:cNvPicPr preferRelativeResize="1">
          <a:picLocks noChangeAspect="0"/>
        </xdr:cNvPicPr>
      </xdr:nvPicPr>
      <xdr:blipFill>
        <a:blip r:embed="rId1"/>
        <a:stretch>
          <a:fillRect/>
        </a:stretch>
      </xdr:blipFill>
      <xdr:spPr>
        <a:xfrm>
          <a:off x="981075" y="133350"/>
          <a:ext cx="8191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133350</xdr:rowOff>
    </xdr:from>
    <xdr:to>
      <xdr:col>2</xdr:col>
      <xdr:colOff>923925</xdr:colOff>
      <xdr:row>2</xdr:row>
      <xdr:rowOff>161925</xdr:rowOff>
    </xdr:to>
    <xdr:pic>
      <xdr:nvPicPr>
        <xdr:cNvPr id="1" name="Resim 1"/>
        <xdr:cNvPicPr preferRelativeResize="1">
          <a:picLocks noChangeAspect="0"/>
        </xdr:cNvPicPr>
      </xdr:nvPicPr>
      <xdr:blipFill>
        <a:blip r:embed="rId1"/>
        <a:stretch>
          <a:fillRect/>
        </a:stretch>
      </xdr:blipFill>
      <xdr:spPr>
        <a:xfrm>
          <a:off x="981075" y="133350"/>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95250</xdr:rowOff>
    </xdr:from>
    <xdr:to>
      <xdr:col>2</xdr:col>
      <xdr:colOff>1000125</xdr:colOff>
      <xdr:row>3</xdr:row>
      <xdr:rowOff>9525</xdr:rowOff>
    </xdr:to>
    <xdr:pic>
      <xdr:nvPicPr>
        <xdr:cNvPr id="1" name="Resim 1"/>
        <xdr:cNvPicPr preferRelativeResize="1">
          <a:picLocks noChangeAspect="0"/>
        </xdr:cNvPicPr>
      </xdr:nvPicPr>
      <xdr:blipFill>
        <a:blip r:embed="rId1"/>
        <a:stretch>
          <a:fillRect/>
        </a:stretch>
      </xdr:blipFill>
      <xdr:spPr>
        <a:xfrm>
          <a:off x="1000125" y="95250"/>
          <a:ext cx="87630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0</xdr:row>
      <xdr:rowOff>114300</xdr:rowOff>
    </xdr:from>
    <xdr:to>
      <xdr:col>1</xdr:col>
      <xdr:colOff>1152525</xdr:colOff>
      <xdr:row>3</xdr:row>
      <xdr:rowOff>28575</xdr:rowOff>
    </xdr:to>
    <xdr:pic>
      <xdr:nvPicPr>
        <xdr:cNvPr id="1" name="Resim 1"/>
        <xdr:cNvPicPr preferRelativeResize="1">
          <a:picLocks noChangeAspect="0"/>
        </xdr:cNvPicPr>
      </xdr:nvPicPr>
      <xdr:blipFill>
        <a:blip r:embed="rId1"/>
        <a:stretch>
          <a:fillRect/>
        </a:stretch>
      </xdr:blipFill>
      <xdr:spPr>
        <a:xfrm>
          <a:off x="828675" y="114300"/>
          <a:ext cx="8191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104775</xdr:rowOff>
    </xdr:from>
    <xdr:to>
      <xdr:col>1</xdr:col>
      <xdr:colOff>1228725</xdr:colOff>
      <xdr:row>3</xdr:row>
      <xdr:rowOff>38100</xdr:rowOff>
    </xdr:to>
    <xdr:pic>
      <xdr:nvPicPr>
        <xdr:cNvPr id="1" name="Resim 1"/>
        <xdr:cNvPicPr preferRelativeResize="1">
          <a:picLocks noChangeAspect="0"/>
        </xdr:cNvPicPr>
      </xdr:nvPicPr>
      <xdr:blipFill>
        <a:blip r:embed="rId1"/>
        <a:stretch>
          <a:fillRect/>
        </a:stretch>
      </xdr:blipFill>
      <xdr:spPr>
        <a:xfrm>
          <a:off x="942975" y="104775"/>
          <a:ext cx="79057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76200</xdr:rowOff>
    </xdr:from>
    <xdr:to>
      <xdr:col>2</xdr:col>
      <xdr:colOff>495300</xdr:colOff>
      <xdr:row>2</xdr:row>
      <xdr:rowOff>171450</xdr:rowOff>
    </xdr:to>
    <xdr:pic>
      <xdr:nvPicPr>
        <xdr:cNvPr id="1" name="Resim 1"/>
        <xdr:cNvPicPr preferRelativeResize="1">
          <a:picLocks noChangeAspect="0"/>
        </xdr:cNvPicPr>
      </xdr:nvPicPr>
      <xdr:blipFill>
        <a:blip r:embed="rId1"/>
        <a:stretch>
          <a:fillRect/>
        </a:stretch>
      </xdr:blipFill>
      <xdr:spPr>
        <a:xfrm>
          <a:off x="495300" y="76200"/>
          <a:ext cx="876300"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95250</xdr:rowOff>
    </xdr:from>
    <xdr:to>
      <xdr:col>2</xdr:col>
      <xdr:colOff>1000125</xdr:colOff>
      <xdr:row>3</xdr:row>
      <xdr:rowOff>9525</xdr:rowOff>
    </xdr:to>
    <xdr:pic>
      <xdr:nvPicPr>
        <xdr:cNvPr id="1" name="Resim 1"/>
        <xdr:cNvPicPr preferRelativeResize="1">
          <a:picLocks noChangeAspect="0"/>
        </xdr:cNvPicPr>
      </xdr:nvPicPr>
      <xdr:blipFill>
        <a:blip r:embed="rId1"/>
        <a:stretch>
          <a:fillRect/>
        </a:stretch>
      </xdr:blipFill>
      <xdr:spPr>
        <a:xfrm>
          <a:off x="1000125" y="95250"/>
          <a:ext cx="87630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95250</xdr:rowOff>
    </xdr:from>
    <xdr:to>
      <xdr:col>2</xdr:col>
      <xdr:colOff>1000125</xdr:colOff>
      <xdr:row>3</xdr:row>
      <xdr:rowOff>9525</xdr:rowOff>
    </xdr:to>
    <xdr:pic>
      <xdr:nvPicPr>
        <xdr:cNvPr id="1" name="Resim 1"/>
        <xdr:cNvPicPr preferRelativeResize="1">
          <a:picLocks noChangeAspect="0"/>
        </xdr:cNvPicPr>
      </xdr:nvPicPr>
      <xdr:blipFill>
        <a:blip r:embed="rId1"/>
        <a:stretch>
          <a:fillRect/>
        </a:stretch>
      </xdr:blipFill>
      <xdr:spPr>
        <a:xfrm>
          <a:off x="1000125" y="95250"/>
          <a:ext cx="876300"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95250</xdr:rowOff>
    </xdr:from>
    <xdr:to>
      <xdr:col>2</xdr:col>
      <xdr:colOff>1000125</xdr:colOff>
      <xdr:row>3</xdr:row>
      <xdr:rowOff>9525</xdr:rowOff>
    </xdr:to>
    <xdr:pic>
      <xdr:nvPicPr>
        <xdr:cNvPr id="1" name="Resim 1"/>
        <xdr:cNvPicPr preferRelativeResize="1">
          <a:picLocks noChangeAspect="0"/>
        </xdr:cNvPicPr>
      </xdr:nvPicPr>
      <xdr:blipFill>
        <a:blip r:embed="rId1"/>
        <a:stretch>
          <a:fillRect/>
        </a:stretch>
      </xdr:blipFill>
      <xdr:spPr>
        <a:xfrm>
          <a:off x="1000125" y="95250"/>
          <a:ext cx="876300"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22">
      <selection activeCell="G26" sqref="G26"/>
    </sheetView>
  </sheetViews>
  <sheetFormatPr defaultColWidth="9.00390625" defaultRowHeight="12.75"/>
  <cols>
    <col min="1" max="2" width="30.375" style="77" customWidth="1"/>
    <col min="3" max="3" width="30.875" style="77" customWidth="1"/>
    <col min="4" max="7" width="6.75390625" style="77" customWidth="1"/>
    <col min="8" max="8" width="9.125" style="77" bestFit="1" customWidth="1"/>
    <col min="9" max="9" width="8.875" style="77" bestFit="1" customWidth="1"/>
    <col min="10" max="10" width="8.75390625" style="77" bestFit="1" customWidth="1"/>
    <col min="11" max="11" width="6.625" style="77" customWidth="1"/>
    <col min="12" max="12" width="6.75390625" style="77" customWidth="1"/>
    <col min="13" max="13" width="7.25390625" style="77" customWidth="1"/>
    <col min="14" max="14" width="7.00390625" style="77" customWidth="1"/>
    <col min="15" max="16384" width="9.125" style="77" customWidth="1"/>
  </cols>
  <sheetData>
    <row r="1" spans="1:3" ht="24" customHeight="1">
      <c r="A1" s="154"/>
      <c r="B1" s="155"/>
      <c r="C1" s="156"/>
    </row>
    <row r="2" spans="1:5" ht="42.75" customHeight="1">
      <c r="A2" s="157" t="s">
        <v>31</v>
      </c>
      <c r="B2" s="158"/>
      <c r="C2" s="159"/>
      <c r="D2" s="78"/>
      <c r="E2" s="78"/>
    </row>
    <row r="3" spans="1:5" ht="24.75" customHeight="1">
      <c r="A3" s="160"/>
      <c r="B3" s="161"/>
      <c r="C3" s="162"/>
      <c r="D3" s="79"/>
      <c r="E3" s="79"/>
    </row>
    <row r="4" spans="1:3" s="83" customFormat="1" ht="24.75" customHeight="1">
      <c r="A4" s="80"/>
      <c r="B4" s="81"/>
      <c r="C4" s="82"/>
    </row>
    <row r="5" spans="1:3" s="83" customFormat="1" ht="24.75" customHeight="1">
      <c r="A5" s="80"/>
      <c r="B5" s="81"/>
      <c r="C5" s="82"/>
    </row>
    <row r="6" spans="1:3" s="83" customFormat="1" ht="24.75" customHeight="1">
      <c r="A6" s="80"/>
      <c r="B6" s="81"/>
      <c r="C6" s="82"/>
    </row>
    <row r="7" spans="1:3" s="83" customFormat="1" ht="24.75" customHeight="1">
      <c r="A7" s="80"/>
      <c r="B7" s="81"/>
      <c r="C7" s="82"/>
    </row>
    <row r="8" spans="1:3" s="83" customFormat="1" ht="24.75" customHeight="1">
      <c r="A8" s="80"/>
      <c r="B8" s="81"/>
      <c r="C8" s="82"/>
    </row>
    <row r="9" spans="1:3" ht="22.5">
      <c r="A9" s="80"/>
      <c r="B9" s="81"/>
      <c r="C9" s="82"/>
    </row>
    <row r="10" spans="1:3" ht="22.5">
      <c r="A10" s="80"/>
      <c r="B10" s="81"/>
      <c r="C10" s="82"/>
    </row>
    <row r="11" spans="1:3" ht="22.5">
      <c r="A11" s="80"/>
      <c r="B11" s="81"/>
      <c r="C11" s="82"/>
    </row>
    <row r="12" spans="1:3" ht="22.5">
      <c r="A12" s="80"/>
      <c r="B12" s="81"/>
      <c r="C12" s="82"/>
    </row>
    <row r="13" spans="1:3" ht="22.5">
      <c r="A13" s="80"/>
      <c r="B13" s="81"/>
      <c r="C13" s="82"/>
    </row>
    <row r="14" spans="1:3" ht="22.5">
      <c r="A14" s="80"/>
      <c r="B14" s="81"/>
      <c r="C14" s="82"/>
    </row>
    <row r="15" spans="1:3" ht="22.5">
      <c r="A15" s="80"/>
      <c r="B15" s="81"/>
      <c r="C15" s="82"/>
    </row>
    <row r="16" spans="1:3" ht="22.5">
      <c r="A16" s="80"/>
      <c r="B16" s="81"/>
      <c r="C16" s="82"/>
    </row>
    <row r="17" spans="1:3" ht="22.5">
      <c r="A17" s="80"/>
      <c r="B17" s="81"/>
      <c r="C17" s="82"/>
    </row>
    <row r="18" spans="1:3" ht="18" customHeight="1">
      <c r="A18" s="163" t="str">
        <f>B24</f>
        <v>İsmail Akçay 10 Km. Yol Koşusu</v>
      </c>
      <c r="B18" s="164"/>
      <c r="C18" s="165"/>
    </row>
    <row r="19" spans="1:3" ht="31.5" customHeight="1">
      <c r="A19" s="166"/>
      <c r="B19" s="164"/>
      <c r="C19" s="165"/>
    </row>
    <row r="20" spans="1:3" ht="25.5" customHeight="1">
      <c r="A20" s="84"/>
      <c r="B20" s="85" t="str">
        <f>B27</f>
        <v>Balıkesir</v>
      </c>
      <c r="C20" s="86"/>
    </row>
    <row r="21" spans="1:3" ht="25.5" customHeight="1">
      <c r="A21" s="80"/>
      <c r="B21" s="87"/>
      <c r="C21" s="82"/>
    </row>
    <row r="22" spans="1:3" ht="25.5" customHeight="1">
      <c r="A22" s="80"/>
      <c r="B22" s="87"/>
      <c r="C22" s="82"/>
    </row>
    <row r="23" spans="1:3" ht="22.5">
      <c r="A23" s="88"/>
      <c r="B23" s="89"/>
      <c r="C23" s="90"/>
    </row>
    <row r="24" spans="1:3" ht="21" customHeight="1">
      <c r="A24" s="91" t="s">
        <v>9</v>
      </c>
      <c r="B24" s="150" t="s">
        <v>32</v>
      </c>
      <c r="C24" s="151"/>
    </row>
    <row r="25" spans="1:3" ht="21" customHeight="1">
      <c r="A25" s="91" t="s">
        <v>10</v>
      </c>
      <c r="B25" s="150" t="s">
        <v>33</v>
      </c>
      <c r="C25" s="151"/>
    </row>
    <row r="26" spans="1:3" ht="21" customHeight="1">
      <c r="A26" s="92" t="s">
        <v>11</v>
      </c>
      <c r="B26" s="150" t="s">
        <v>330</v>
      </c>
      <c r="C26" s="151"/>
    </row>
    <row r="27" spans="1:3" ht="21" customHeight="1">
      <c r="A27" s="91" t="s">
        <v>12</v>
      </c>
      <c r="B27" s="150" t="s">
        <v>34</v>
      </c>
      <c r="C27" s="151"/>
    </row>
    <row r="28" spans="1:3" ht="21" customHeight="1">
      <c r="A28" s="93" t="s">
        <v>15</v>
      </c>
      <c r="B28" s="152">
        <v>41889.416666666664</v>
      </c>
      <c r="C28" s="153"/>
    </row>
    <row r="29" spans="1:3" ht="21" customHeight="1">
      <c r="A29" s="93" t="s">
        <v>28</v>
      </c>
      <c r="B29" s="101" t="s">
        <v>328</v>
      </c>
      <c r="C29" s="100"/>
    </row>
    <row r="30" spans="1:3" ht="21" customHeight="1">
      <c r="A30" s="93" t="s">
        <v>27</v>
      </c>
      <c r="B30" s="101" t="s">
        <v>329</v>
      </c>
      <c r="C30" s="100"/>
    </row>
    <row r="31" spans="1:3" ht="21" customHeight="1">
      <c r="A31" s="94"/>
      <c r="B31" s="95"/>
      <c r="C31" s="96"/>
    </row>
    <row r="32" spans="1:3" ht="21" customHeight="1">
      <c r="A32" s="94"/>
      <c r="B32" s="95"/>
      <c r="C32" s="96"/>
    </row>
    <row r="33" spans="1:3" ht="18.75" thickBot="1">
      <c r="A33" s="97"/>
      <c r="B33" s="98"/>
      <c r="C33" s="99"/>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abColor rgb="FF0000FF"/>
  </sheetPr>
  <dimension ref="A1:H227"/>
  <sheetViews>
    <sheetView view="pageBreakPreview" zoomScaleSheetLayoutView="100" zoomScalePageLayoutView="0" workbookViewId="0" topLeftCell="A1">
      <selection activeCell="I12" sqref="I12"/>
    </sheetView>
  </sheetViews>
  <sheetFormatPr defaultColWidth="9.00390625" defaultRowHeight="12.75"/>
  <cols>
    <col min="1" max="1" width="5.125" style="66" customWidth="1"/>
    <col min="2" max="2" width="6.375" style="66" bestFit="1" customWidth="1"/>
    <col min="3" max="3" width="29.75390625" style="67" customWidth="1"/>
    <col min="4" max="4" width="35.75390625" style="67" customWidth="1"/>
    <col min="5" max="5" width="7.125" style="66" customWidth="1"/>
    <col min="6" max="6" width="14.25390625" style="68" customWidth="1"/>
    <col min="7" max="16384" width="9.125" style="44" customWidth="1"/>
  </cols>
  <sheetData>
    <row r="1" spans="1:6" ht="35.25" customHeight="1">
      <c r="A1" s="168" t="str">
        <f>KAPAK!A2</f>
        <v>Türkiye Atletizm Federasyonu
Balıkesir Atletizm İl Temsilciliği</v>
      </c>
      <c r="B1" s="169"/>
      <c r="C1" s="169"/>
      <c r="D1" s="169"/>
      <c r="E1" s="169"/>
      <c r="F1" s="169"/>
    </row>
    <row r="2" spans="1:6" ht="18.75" customHeight="1">
      <c r="A2" s="170" t="str">
        <f>KAPAK!B24</f>
        <v>İsmail Akçay 10 Km. Yol Koşusu</v>
      </c>
      <c r="B2" s="170"/>
      <c r="C2" s="170"/>
      <c r="D2" s="170"/>
      <c r="E2" s="170"/>
      <c r="F2" s="170"/>
    </row>
    <row r="3" spans="1:6" ht="15.75" customHeight="1">
      <c r="A3" s="171" t="str">
        <f>KAPAK!B27</f>
        <v>Balıkesir</v>
      </c>
      <c r="B3" s="171"/>
      <c r="C3" s="171"/>
      <c r="D3" s="171"/>
      <c r="E3" s="171"/>
      <c r="F3" s="171"/>
    </row>
    <row r="4" spans="1:6" ht="15.75" customHeight="1">
      <c r="A4" s="167" t="str">
        <f>KAPAK!B26</f>
        <v>Bayanlar</v>
      </c>
      <c r="B4" s="167"/>
      <c r="C4" s="167"/>
      <c r="D4" s="45" t="str">
        <f>KAPAK!B25</f>
        <v>10 Km.</v>
      </c>
      <c r="E4" s="172">
        <f>KAPAK!B28</f>
        <v>41889.416666666664</v>
      </c>
      <c r="F4" s="172"/>
    </row>
    <row r="5" spans="1:8" s="49" customFormat="1" ht="25.5">
      <c r="A5" s="46" t="s">
        <v>0</v>
      </c>
      <c r="B5" s="46" t="s">
        <v>1</v>
      </c>
      <c r="C5" s="47" t="s">
        <v>3</v>
      </c>
      <c r="D5" s="46" t="s">
        <v>26</v>
      </c>
      <c r="E5" s="46" t="s">
        <v>7</v>
      </c>
      <c r="F5" s="48" t="s">
        <v>2</v>
      </c>
      <c r="G5" s="50"/>
      <c r="H5" s="50"/>
    </row>
    <row r="6" spans="1:6" ht="16.5" customHeight="1">
      <c r="A6" s="51">
        <v>1</v>
      </c>
      <c r="B6" s="122">
        <v>1</v>
      </c>
      <c r="C6" s="123" t="s">
        <v>103</v>
      </c>
      <c r="D6" s="124" t="s">
        <v>100</v>
      </c>
      <c r="E6" s="125" t="s">
        <v>101</v>
      </c>
      <c r="F6" s="126">
        <v>33496</v>
      </c>
    </row>
    <row r="7" spans="1:6" ht="16.5" customHeight="1">
      <c r="A7" s="52">
        <v>2</v>
      </c>
      <c r="B7" s="127">
        <v>2</v>
      </c>
      <c r="C7" s="128" t="s">
        <v>42</v>
      </c>
      <c r="D7" s="129" t="s">
        <v>43</v>
      </c>
      <c r="E7" s="130" t="s">
        <v>41</v>
      </c>
      <c r="F7" s="131">
        <v>35360</v>
      </c>
    </row>
    <row r="8" spans="1:6" ht="16.5" customHeight="1">
      <c r="A8" s="52">
        <v>3</v>
      </c>
      <c r="B8" s="127">
        <v>3</v>
      </c>
      <c r="C8" s="128" t="s">
        <v>44</v>
      </c>
      <c r="D8" s="129" t="s">
        <v>45</v>
      </c>
      <c r="E8" s="130" t="s">
        <v>46</v>
      </c>
      <c r="F8" s="131">
        <v>27440</v>
      </c>
    </row>
    <row r="9" spans="1:6" ht="16.5" customHeight="1">
      <c r="A9" s="52">
        <v>4</v>
      </c>
      <c r="B9" s="127">
        <v>4</v>
      </c>
      <c r="C9" s="128" t="s">
        <v>47</v>
      </c>
      <c r="D9" s="129" t="s">
        <v>48</v>
      </c>
      <c r="E9" s="130" t="s">
        <v>41</v>
      </c>
      <c r="F9" s="131">
        <v>34973</v>
      </c>
    </row>
    <row r="10" spans="1:6" ht="16.5" customHeight="1">
      <c r="A10" s="52">
        <v>5</v>
      </c>
      <c r="B10" s="127">
        <v>5</v>
      </c>
      <c r="C10" s="128" t="s">
        <v>57</v>
      </c>
      <c r="D10" s="129" t="s">
        <v>58</v>
      </c>
      <c r="E10" s="130" t="s">
        <v>41</v>
      </c>
      <c r="F10" s="131">
        <v>35190</v>
      </c>
    </row>
    <row r="11" spans="1:6" ht="16.5" customHeight="1">
      <c r="A11" s="52">
        <v>6</v>
      </c>
      <c r="B11" s="127">
        <v>6</v>
      </c>
      <c r="C11" s="128" t="s">
        <v>59</v>
      </c>
      <c r="D11" s="129" t="s">
        <v>60</v>
      </c>
      <c r="E11" s="130" t="s">
        <v>41</v>
      </c>
      <c r="F11" s="131">
        <v>33458</v>
      </c>
    </row>
    <row r="12" spans="1:6" ht="16.5" customHeight="1">
      <c r="A12" s="52">
        <v>7</v>
      </c>
      <c r="B12" s="127">
        <v>7</v>
      </c>
      <c r="C12" s="128" t="s">
        <v>61</v>
      </c>
      <c r="D12" s="129" t="s">
        <v>62</v>
      </c>
      <c r="E12" s="130" t="s">
        <v>46</v>
      </c>
      <c r="F12" s="131">
        <v>26794</v>
      </c>
    </row>
    <row r="13" spans="1:6" ht="16.5" customHeight="1">
      <c r="A13" s="52">
        <v>8</v>
      </c>
      <c r="B13" s="127">
        <v>8</v>
      </c>
      <c r="C13" s="128" t="s">
        <v>64</v>
      </c>
      <c r="D13" s="129" t="s">
        <v>58</v>
      </c>
      <c r="E13" s="130" t="s">
        <v>41</v>
      </c>
      <c r="F13" s="131">
        <v>33973</v>
      </c>
    </row>
    <row r="14" spans="1:6" ht="16.5" customHeight="1">
      <c r="A14" s="52">
        <v>9</v>
      </c>
      <c r="B14" s="127">
        <v>9</v>
      </c>
      <c r="C14" s="128" t="s">
        <v>71</v>
      </c>
      <c r="D14" s="129" t="s">
        <v>72</v>
      </c>
      <c r="E14" s="130" t="s">
        <v>41</v>
      </c>
      <c r="F14" s="131">
        <v>33493</v>
      </c>
    </row>
    <row r="15" spans="1:6" ht="16.5" customHeight="1">
      <c r="A15" s="52">
        <v>10</v>
      </c>
      <c r="B15" s="127">
        <v>10</v>
      </c>
      <c r="C15" s="128" t="s">
        <v>82</v>
      </c>
      <c r="D15" s="129" t="s">
        <v>72</v>
      </c>
      <c r="E15" s="130" t="s">
        <v>41</v>
      </c>
      <c r="F15" s="131">
        <v>33635</v>
      </c>
    </row>
    <row r="16" spans="1:6" ht="16.5" customHeight="1">
      <c r="A16" s="52">
        <v>11</v>
      </c>
      <c r="B16" s="127">
        <v>11</v>
      </c>
      <c r="C16" s="128" t="s">
        <v>85</v>
      </c>
      <c r="D16" s="129" t="s">
        <v>86</v>
      </c>
      <c r="E16" s="130" t="s">
        <v>41</v>
      </c>
      <c r="F16" s="131">
        <v>33981</v>
      </c>
    </row>
    <row r="17" spans="1:6" ht="16.5" customHeight="1">
      <c r="A17" s="52">
        <v>12</v>
      </c>
      <c r="B17" s="127">
        <v>12</v>
      </c>
      <c r="C17" s="128" t="s">
        <v>87</v>
      </c>
      <c r="D17" s="132" t="s">
        <v>43</v>
      </c>
      <c r="E17" s="130" t="s">
        <v>46</v>
      </c>
      <c r="F17" s="131">
        <v>26206</v>
      </c>
    </row>
    <row r="18" spans="1:6" ht="16.5" customHeight="1">
      <c r="A18" s="52">
        <v>13</v>
      </c>
      <c r="B18" s="127">
        <v>13</v>
      </c>
      <c r="C18" s="128" t="s">
        <v>88</v>
      </c>
      <c r="D18" s="129" t="s">
        <v>89</v>
      </c>
      <c r="E18" s="130" t="s">
        <v>90</v>
      </c>
      <c r="F18" s="131">
        <v>25333</v>
      </c>
    </row>
    <row r="19" spans="1:6" ht="16.5" customHeight="1">
      <c r="A19" s="52">
        <v>14</v>
      </c>
      <c r="B19" s="127">
        <v>14</v>
      </c>
      <c r="C19" s="128" t="s">
        <v>94</v>
      </c>
      <c r="D19" s="129" t="s">
        <v>58</v>
      </c>
      <c r="E19" s="130" t="s">
        <v>41</v>
      </c>
      <c r="F19" s="131">
        <v>30901</v>
      </c>
    </row>
    <row r="20" spans="1:6" ht="16.5" customHeight="1">
      <c r="A20" s="52">
        <v>15</v>
      </c>
      <c r="B20" s="127">
        <v>15</v>
      </c>
      <c r="C20" s="128" t="s">
        <v>39</v>
      </c>
      <c r="D20" s="129" t="s">
        <v>40</v>
      </c>
      <c r="E20" s="130" t="s">
        <v>41</v>
      </c>
      <c r="F20" s="131">
        <v>34743</v>
      </c>
    </row>
    <row r="21" spans="1:6" ht="16.5" customHeight="1">
      <c r="A21" s="52">
        <v>16</v>
      </c>
      <c r="B21" s="52">
        <v>16</v>
      </c>
      <c r="C21" s="54" t="s">
        <v>52</v>
      </c>
      <c r="D21" s="146" t="s">
        <v>53</v>
      </c>
      <c r="E21" s="56" t="s">
        <v>109</v>
      </c>
      <c r="F21" s="57">
        <v>32591</v>
      </c>
    </row>
    <row r="22" spans="1:6" ht="16.5" customHeight="1">
      <c r="A22" s="52">
        <v>17</v>
      </c>
      <c r="B22" s="127">
        <v>17</v>
      </c>
      <c r="C22" s="128" t="s">
        <v>80</v>
      </c>
      <c r="D22" s="129" t="s">
        <v>81</v>
      </c>
      <c r="E22" s="130" t="s">
        <v>41</v>
      </c>
      <c r="F22" s="131">
        <v>32337</v>
      </c>
    </row>
    <row r="23" spans="1:6" ht="16.5" customHeight="1">
      <c r="A23" s="52">
        <v>18</v>
      </c>
      <c r="B23" s="127">
        <v>18</v>
      </c>
      <c r="C23" s="128" t="s">
        <v>67</v>
      </c>
      <c r="D23" s="129" t="s">
        <v>68</v>
      </c>
      <c r="E23" s="130" t="s">
        <v>46</v>
      </c>
      <c r="F23" s="131">
        <v>27123</v>
      </c>
    </row>
    <row r="24" spans="1:6" ht="16.5" customHeight="1">
      <c r="A24" s="52">
        <v>19</v>
      </c>
      <c r="B24" s="127">
        <v>19</v>
      </c>
      <c r="C24" s="128" t="s">
        <v>73</v>
      </c>
      <c r="D24" s="129" t="s">
        <v>74</v>
      </c>
      <c r="E24" s="130" t="s">
        <v>75</v>
      </c>
      <c r="F24" s="131">
        <v>21040</v>
      </c>
    </row>
    <row r="25" spans="1:6" ht="16.5" customHeight="1">
      <c r="A25" s="52">
        <v>20</v>
      </c>
      <c r="B25" s="127">
        <v>20</v>
      </c>
      <c r="C25" s="128" t="s">
        <v>76</v>
      </c>
      <c r="D25" s="129" t="s">
        <v>77</v>
      </c>
      <c r="E25" s="130" t="s">
        <v>41</v>
      </c>
      <c r="F25" s="131">
        <v>34237</v>
      </c>
    </row>
    <row r="26" spans="1:6" ht="16.5" customHeight="1">
      <c r="A26" s="52">
        <v>21</v>
      </c>
      <c r="B26" s="52">
        <v>21</v>
      </c>
      <c r="C26" s="54" t="s">
        <v>98</v>
      </c>
      <c r="D26" s="54" t="s">
        <v>70</v>
      </c>
      <c r="E26" s="56" t="s">
        <v>111</v>
      </c>
      <c r="F26" s="57">
        <v>20348</v>
      </c>
    </row>
    <row r="27" spans="1:6" ht="16.5" customHeight="1">
      <c r="A27" s="52">
        <v>22</v>
      </c>
      <c r="B27" s="127">
        <v>22</v>
      </c>
      <c r="C27" s="128" t="s">
        <v>93</v>
      </c>
      <c r="D27" s="129" t="s">
        <v>70</v>
      </c>
      <c r="E27" s="130" t="s">
        <v>41</v>
      </c>
      <c r="F27" s="131">
        <v>34569</v>
      </c>
    </row>
    <row r="28" spans="1:6" ht="16.5" customHeight="1">
      <c r="A28" s="52">
        <v>23</v>
      </c>
      <c r="B28" s="127">
        <v>23</v>
      </c>
      <c r="C28" s="128" t="s">
        <v>69</v>
      </c>
      <c r="D28" s="129" t="s">
        <v>70</v>
      </c>
      <c r="E28" s="130" t="s">
        <v>41</v>
      </c>
      <c r="F28" s="131">
        <v>35372</v>
      </c>
    </row>
    <row r="29" spans="1:6" ht="16.5" customHeight="1">
      <c r="A29" s="52">
        <v>24</v>
      </c>
      <c r="B29" s="127">
        <v>24</v>
      </c>
      <c r="C29" s="128" t="s">
        <v>66</v>
      </c>
      <c r="D29" s="129" t="s">
        <v>55</v>
      </c>
      <c r="E29" s="130" t="s">
        <v>41</v>
      </c>
      <c r="F29" s="131">
        <v>30989</v>
      </c>
    </row>
    <row r="30" spans="1:6" ht="16.5" customHeight="1">
      <c r="A30" s="52">
        <v>25</v>
      </c>
      <c r="B30" s="127">
        <v>25</v>
      </c>
      <c r="C30" s="128" t="s">
        <v>54</v>
      </c>
      <c r="D30" s="129" t="s">
        <v>55</v>
      </c>
      <c r="E30" s="130" t="s">
        <v>41</v>
      </c>
      <c r="F30" s="131">
        <v>34464</v>
      </c>
    </row>
    <row r="31" spans="1:6" ht="16.5" customHeight="1">
      <c r="A31" s="52">
        <v>26</v>
      </c>
      <c r="B31" s="127">
        <v>26</v>
      </c>
      <c r="C31" s="128" t="s">
        <v>65</v>
      </c>
      <c r="D31" s="129" t="s">
        <v>55</v>
      </c>
      <c r="E31" s="130" t="s">
        <v>41</v>
      </c>
      <c r="F31" s="131">
        <v>35025</v>
      </c>
    </row>
    <row r="32" spans="1:6" ht="16.5" customHeight="1">
      <c r="A32" s="52">
        <v>27</v>
      </c>
      <c r="B32" s="127">
        <v>27</v>
      </c>
      <c r="C32" s="128" t="s">
        <v>96</v>
      </c>
      <c r="D32" s="129" t="s">
        <v>55</v>
      </c>
      <c r="E32" s="130" t="s">
        <v>41</v>
      </c>
      <c r="F32" s="131">
        <v>34257</v>
      </c>
    </row>
    <row r="33" spans="1:6" ht="16.5" customHeight="1">
      <c r="A33" s="52">
        <v>28</v>
      </c>
      <c r="B33" s="127">
        <v>28</v>
      </c>
      <c r="C33" s="128" t="s">
        <v>49</v>
      </c>
      <c r="D33" s="129" t="s">
        <v>50</v>
      </c>
      <c r="E33" s="130" t="s">
        <v>41</v>
      </c>
      <c r="F33" s="131">
        <v>33849</v>
      </c>
    </row>
    <row r="34" spans="1:6" ht="16.5" customHeight="1">
      <c r="A34" s="52">
        <v>29</v>
      </c>
      <c r="B34" s="127">
        <v>29</v>
      </c>
      <c r="C34" s="128" t="s">
        <v>91</v>
      </c>
      <c r="D34" s="129" t="s">
        <v>92</v>
      </c>
      <c r="E34" s="130" t="s">
        <v>41</v>
      </c>
      <c r="F34" s="131">
        <v>32633</v>
      </c>
    </row>
    <row r="35" spans="1:6" ht="16.5" customHeight="1">
      <c r="A35" s="52">
        <v>30</v>
      </c>
      <c r="B35" s="127">
        <v>30</v>
      </c>
      <c r="C35" s="128" t="s">
        <v>79</v>
      </c>
      <c r="D35" s="129" t="s">
        <v>58</v>
      </c>
      <c r="E35" s="130" t="s">
        <v>46</v>
      </c>
      <c r="F35" s="131">
        <v>26114</v>
      </c>
    </row>
    <row r="36" spans="1:6" ht="16.5" customHeight="1">
      <c r="A36" s="52">
        <v>31</v>
      </c>
      <c r="B36" s="127">
        <v>31</v>
      </c>
      <c r="C36" s="128" t="s">
        <v>78</v>
      </c>
      <c r="D36" s="129" t="s">
        <v>45</v>
      </c>
      <c r="E36" s="130" t="s">
        <v>41</v>
      </c>
      <c r="F36" s="131">
        <v>32987</v>
      </c>
    </row>
    <row r="37" spans="1:6" ht="16.5" customHeight="1">
      <c r="A37" s="52">
        <v>32</v>
      </c>
      <c r="B37" s="127">
        <v>32</v>
      </c>
      <c r="C37" s="128" t="s">
        <v>95</v>
      </c>
      <c r="D37" s="129" t="s">
        <v>45</v>
      </c>
      <c r="E37" s="130" t="s">
        <v>41</v>
      </c>
      <c r="F37" s="131">
        <v>31048</v>
      </c>
    </row>
    <row r="38" spans="1:6" ht="16.5" customHeight="1">
      <c r="A38" s="52">
        <v>33</v>
      </c>
      <c r="B38" s="127">
        <v>33</v>
      </c>
      <c r="C38" s="128" t="s">
        <v>97</v>
      </c>
      <c r="D38" s="129" t="s">
        <v>77</v>
      </c>
      <c r="E38" s="130" t="s">
        <v>41</v>
      </c>
      <c r="F38" s="131">
        <v>29947</v>
      </c>
    </row>
    <row r="39" spans="1:6" ht="16.5" customHeight="1">
      <c r="A39" s="52">
        <v>34</v>
      </c>
      <c r="B39" s="127">
        <v>34</v>
      </c>
      <c r="C39" s="128" t="s">
        <v>63</v>
      </c>
      <c r="D39" s="129" t="s">
        <v>45</v>
      </c>
      <c r="E39" s="130" t="s">
        <v>41</v>
      </c>
      <c r="F39" s="131">
        <v>32874</v>
      </c>
    </row>
    <row r="40" spans="1:6" ht="16.5" customHeight="1">
      <c r="A40" s="52">
        <v>35</v>
      </c>
      <c r="B40" s="127">
        <v>35</v>
      </c>
      <c r="C40" s="128" t="s">
        <v>51</v>
      </c>
      <c r="D40" s="129" t="s">
        <v>43</v>
      </c>
      <c r="E40" s="130" t="s">
        <v>41</v>
      </c>
      <c r="F40" s="131">
        <v>33045</v>
      </c>
    </row>
    <row r="41" spans="1:6" ht="16.5" customHeight="1">
      <c r="A41" s="52">
        <v>36</v>
      </c>
      <c r="B41" s="127">
        <v>36</v>
      </c>
      <c r="C41" s="128" t="s">
        <v>83</v>
      </c>
      <c r="D41" s="129" t="s">
        <v>84</v>
      </c>
      <c r="E41" s="130" t="s">
        <v>41</v>
      </c>
      <c r="F41" s="131">
        <v>34170</v>
      </c>
    </row>
    <row r="42" spans="1:7" ht="16.5" customHeight="1">
      <c r="A42" s="52">
        <v>37</v>
      </c>
      <c r="B42" s="133">
        <v>37</v>
      </c>
      <c r="C42" s="134" t="s">
        <v>56</v>
      </c>
      <c r="D42" s="135" t="s">
        <v>43</v>
      </c>
      <c r="E42" s="136" t="s">
        <v>41</v>
      </c>
      <c r="F42" s="137">
        <v>32690</v>
      </c>
      <c r="G42" s="44" t="s">
        <v>41</v>
      </c>
    </row>
    <row r="43" spans="1:7" ht="16.5" customHeight="1">
      <c r="A43" s="52">
        <v>38</v>
      </c>
      <c r="B43" s="138">
        <v>38</v>
      </c>
      <c r="C43" s="128" t="s">
        <v>99</v>
      </c>
      <c r="D43" s="129" t="s">
        <v>100</v>
      </c>
      <c r="E43" s="130" t="s">
        <v>101</v>
      </c>
      <c r="F43" s="131">
        <v>33604</v>
      </c>
      <c r="G43" s="44" t="s">
        <v>41</v>
      </c>
    </row>
    <row r="44" spans="1:7" ht="16.5" customHeight="1">
      <c r="A44" s="52">
        <v>39</v>
      </c>
      <c r="B44" s="138">
        <v>39</v>
      </c>
      <c r="C44" s="128" t="s">
        <v>102</v>
      </c>
      <c r="D44" s="129" t="s">
        <v>100</v>
      </c>
      <c r="E44" s="130" t="s">
        <v>101</v>
      </c>
      <c r="F44" s="131">
        <v>32983</v>
      </c>
      <c r="G44" s="44" t="s">
        <v>41</v>
      </c>
    </row>
    <row r="45" spans="1:6" ht="16.5" customHeight="1" thickBot="1">
      <c r="A45" s="52"/>
      <c r="B45" s="139">
        <v>40</v>
      </c>
      <c r="C45" s="140" t="s">
        <v>307</v>
      </c>
      <c r="D45" s="141" t="s">
        <v>308</v>
      </c>
      <c r="E45" s="142" t="s">
        <v>41</v>
      </c>
      <c r="F45" s="143">
        <v>31362</v>
      </c>
    </row>
    <row r="46" spans="1:6" ht="16.5" customHeight="1">
      <c r="A46" s="52">
        <v>1</v>
      </c>
      <c r="B46" s="144">
        <v>41</v>
      </c>
      <c r="C46" s="145" t="s">
        <v>309</v>
      </c>
      <c r="D46" s="147" t="s">
        <v>58</v>
      </c>
      <c r="E46" s="148" t="s">
        <v>90</v>
      </c>
      <c r="F46" s="149">
        <v>24112</v>
      </c>
    </row>
    <row r="47" spans="1:6" ht="16.5" customHeight="1">
      <c r="A47" s="52">
        <v>2</v>
      </c>
      <c r="B47" s="52">
        <v>101</v>
      </c>
      <c r="C47" s="54" t="s">
        <v>104</v>
      </c>
      <c r="D47" s="55" t="s">
        <v>70</v>
      </c>
      <c r="E47" s="56" t="s">
        <v>105</v>
      </c>
      <c r="F47" s="57">
        <v>13027</v>
      </c>
    </row>
    <row r="48" spans="1:6" ht="16.5" customHeight="1">
      <c r="A48" s="52">
        <v>3</v>
      </c>
      <c r="B48" s="52">
        <v>102</v>
      </c>
      <c r="C48" s="54" t="s">
        <v>112</v>
      </c>
      <c r="D48" s="55" t="s">
        <v>113</v>
      </c>
      <c r="E48" s="56" t="s">
        <v>109</v>
      </c>
      <c r="F48" s="57">
        <v>34250</v>
      </c>
    </row>
    <row r="49" spans="1:6" ht="16.5" customHeight="1">
      <c r="A49" s="52">
        <v>4</v>
      </c>
      <c r="B49" s="52">
        <v>103</v>
      </c>
      <c r="C49" s="54" t="s">
        <v>114</v>
      </c>
      <c r="D49" s="55" t="s">
        <v>77</v>
      </c>
      <c r="E49" s="56" t="s">
        <v>109</v>
      </c>
      <c r="F49" s="57">
        <v>27695</v>
      </c>
    </row>
    <row r="50" spans="1:6" ht="16.5" customHeight="1">
      <c r="A50" s="52">
        <v>5</v>
      </c>
      <c r="B50" s="52">
        <v>104</v>
      </c>
      <c r="C50" s="54" t="s">
        <v>115</v>
      </c>
      <c r="D50" s="55" t="s">
        <v>116</v>
      </c>
      <c r="E50" s="56" t="s">
        <v>111</v>
      </c>
      <c r="F50" s="57">
        <v>20117</v>
      </c>
    </row>
    <row r="51" spans="1:6" ht="16.5" customHeight="1">
      <c r="A51" s="52">
        <v>6</v>
      </c>
      <c r="B51" s="52">
        <v>105</v>
      </c>
      <c r="C51" s="54" t="s">
        <v>117</v>
      </c>
      <c r="D51" s="55" t="s">
        <v>70</v>
      </c>
      <c r="E51" s="56" t="s">
        <v>118</v>
      </c>
      <c r="F51" s="57">
        <v>19511</v>
      </c>
    </row>
    <row r="52" spans="1:6" ht="16.5" customHeight="1">
      <c r="A52" s="52">
        <v>7</v>
      </c>
      <c r="B52" s="52">
        <v>106</v>
      </c>
      <c r="C52" s="54" t="s">
        <v>119</v>
      </c>
      <c r="D52" s="55" t="s">
        <v>70</v>
      </c>
      <c r="E52" s="56" t="s">
        <v>109</v>
      </c>
      <c r="F52" s="57">
        <v>30571</v>
      </c>
    </row>
    <row r="53" spans="1:6" ht="16.5" customHeight="1">
      <c r="A53" s="52">
        <v>8</v>
      </c>
      <c r="B53" s="52">
        <v>107</v>
      </c>
      <c r="C53" s="54" t="s">
        <v>122</v>
      </c>
      <c r="D53" s="55" t="s">
        <v>123</v>
      </c>
      <c r="E53" s="56" t="s">
        <v>109</v>
      </c>
      <c r="F53" s="57">
        <v>32605</v>
      </c>
    </row>
    <row r="54" spans="1:6" ht="16.5" customHeight="1">
      <c r="A54" s="52">
        <v>9</v>
      </c>
      <c r="B54" s="52">
        <v>108</v>
      </c>
      <c r="C54" s="54" t="s">
        <v>126</v>
      </c>
      <c r="D54" s="55" t="s">
        <v>127</v>
      </c>
      <c r="E54" s="56" t="s">
        <v>109</v>
      </c>
      <c r="F54" s="57">
        <v>33125</v>
      </c>
    </row>
    <row r="55" spans="1:6" ht="16.5" customHeight="1">
      <c r="A55" s="52">
        <v>10</v>
      </c>
      <c r="B55" s="52">
        <v>109</v>
      </c>
      <c r="C55" s="54" t="s">
        <v>236</v>
      </c>
      <c r="D55" s="54" t="s">
        <v>55</v>
      </c>
      <c r="E55" s="56" t="s">
        <v>118</v>
      </c>
      <c r="F55" s="57">
        <v>18752</v>
      </c>
    </row>
    <row r="56" spans="1:6" ht="16.5" customHeight="1">
      <c r="A56" s="52">
        <v>11</v>
      </c>
      <c r="B56" s="52">
        <v>110</v>
      </c>
      <c r="C56" s="54" t="s">
        <v>129</v>
      </c>
      <c r="D56" s="55" t="s">
        <v>77</v>
      </c>
      <c r="E56" s="56" t="s">
        <v>109</v>
      </c>
      <c r="F56" s="57">
        <v>29768</v>
      </c>
    </row>
    <row r="57" spans="1:6" ht="16.5" customHeight="1">
      <c r="A57" s="52">
        <v>12</v>
      </c>
      <c r="B57" s="52">
        <v>111</v>
      </c>
      <c r="C57" s="54" t="s">
        <v>130</v>
      </c>
      <c r="D57" s="55" t="s">
        <v>77</v>
      </c>
      <c r="E57" s="56" t="s">
        <v>107</v>
      </c>
      <c r="F57" s="57">
        <v>24069</v>
      </c>
    </row>
    <row r="58" spans="1:6" ht="16.5" customHeight="1">
      <c r="A58" s="52">
        <v>13</v>
      </c>
      <c r="B58" s="52">
        <v>112</v>
      </c>
      <c r="C58" s="54" t="s">
        <v>135</v>
      </c>
      <c r="D58" s="55" t="s">
        <v>136</v>
      </c>
      <c r="E58" s="56" t="s">
        <v>109</v>
      </c>
      <c r="F58" s="57">
        <v>30781</v>
      </c>
    </row>
    <row r="59" spans="1:6" ht="16.5" customHeight="1">
      <c r="A59" s="52">
        <v>14</v>
      </c>
      <c r="B59" s="52">
        <v>113</v>
      </c>
      <c r="C59" s="54" t="s">
        <v>137</v>
      </c>
      <c r="D59" s="55" t="s">
        <v>77</v>
      </c>
      <c r="E59" s="56" t="s">
        <v>121</v>
      </c>
      <c r="F59" s="57">
        <v>27174</v>
      </c>
    </row>
    <row r="60" spans="1:6" ht="16.5" customHeight="1">
      <c r="A60" s="52">
        <v>15</v>
      </c>
      <c r="B60" s="52">
        <v>114</v>
      </c>
      <c r="C60" s="54" t="s">
        <v>138</v>
      </c>
      <c r="D60" s="55" t="s">
        <v>77</v>
      </c>
      <c r="E60" s="56" t="s">
        <v>107</v>
      </c>
      <c r="F60" s="57">
        <v>23775</v>
      </c>
    </row>
    <row r="61" spans="1:6" ht="16.5" customHeight="1">
      <c r="A61" s="52">
        <v>16</v>
      </c>
      <c r="B61" s="52">
        <v>115</v>
      </c>
      <c r="C61" s="54" t="s">
        <v>139</v>
      </c>
      <c r="D61" s="55" t="s">
        <v>72</v>
      </c>
      <c r="E61" s="56" t="s">
        <v>109</v>
      </c>
      <c r="F61" s="57">
        <v>28126</v>
      </c>
    </row>
    <row r="62" spans="1:6" ht="16.5" customHeight="1">
      <c r="A62" s="52">
        <v>17</v>
      </c>
      <c r="B62" s="52">
        <v>116</v>
      </c>
      <c r="C62" s="54" t="s">
        <v>146</v>
      </c>
      <c r="D62" s="55" t="s">
        <v>77</v>
      </c>
      <c r="E62" s="56" t="s">
        <v>109</v>
      </c>
      <c r="F62" s="57">
        <v>30018</v>
      </c>
    </row>
    <row r="63" spans="1:6" ht="16.5" customHeight="1">
      <c r="A63" s="52">
        <v>18</v>
      </c>
      <c r="B63" s="52">
        <v>117</v>
      </c>
      <c r="C63" s="54" t="s">
        <v>147</v>
      </c>
      <c r="D63" s="55" t="s">
        <v>148</v>
      </c>
      <c r="E63" s="56" t="s">
        <v>109</v>
      </c>
      <c r="F63" s="57">
        <v>33530</v>
      </c>
    </row>
    <row r="64" spans="1:6" ht="16.5" customHeight="1">
      <c r="A64" s="52">
        <v>19</v>
      </c>
      <c r="B64" s="52">
        <v>118</v>
      </c>
      <c r="C64" s="54" t="s">
        <v>151</v>
      </c>
      <c r="D64" s="55" t="s">
        <v>143</v>
      </c>
      <c r="E64" s="56" t="s">
        <v>109</v>
      </c>
      <c r="F64" s="57">
        <v>30168</v>
      </c>
    </row>
    <row r="65" spans="1:6" ht="16.5" customHeight="1">
      <c r="A65" s="52">
        <v>20</v>
      </c>
      <c r="B65" s="52">
        <v>119</v>
      </c>
      <c r="C65" s="54" t="s">
        <v>155</v>
      </c>
      <c r="D65" s="54" t="s">
        <v>77</v>
      </c>
      <c r="E65" s="56" t="s">
        <v>156</v>
      </c>
      <c r="F65" s="57">
        <v>15618</v>
      </c>
    </row>
    <row r="66" spans="1:6" ht="16.5" customHeight="1">
      <c r="A66" s="52">
        <v>21</v>
      </c>
      <c r="B66" s="52">
        <v>120</v>
      </c>
      <c r="C66" s="54" t="s">
        <v>165</v>
      </c>
      <c r="D66" s="54" t="s">
        <v>116</v>
      </c>
      <c r="E66" s="56" t="s">
        <v>107</v>
      </c>
      <c r="F66" s="57">
        <v>24430</v>
      </c>
    </row>
    <row r="67" spans="1:6" ht="16.5" customHeight="1">
      <c r="A67" s="52">
        <v>22</v>
      </c>
      <c r="B67" s="52">
        <v>121</v>
      </c>
      <c r="C67" s="54" t="s">
        <v>166</v>
      </c>
      <c r="D67" s="54" t="s">
        <v>167</v>
      </c>
      <c r="E67" s="56" t="s">
        <v>107</v>
      </c>
      <c r="F67" s="57">
        <v>24102</v>
      </c>
    </row>
    <row r="68" spans="1:6" ht="16.5" customHeight="1">
      <c r="A68" s="52">
        <v>23</v>
      </c>
      <c r="B68" s="52">
        <v>122</v>
      </c>
      <c r="C68" s="54" t="s">
        <v>170</v>
      </c>
      <c r="D68" s="54" t="s">
        <v>45</v>
      </c>
      <c r="E68" s="56" t="s">
        <v>109</v>
      </c>
      <c r="F68" s="57">
        <v>34820</v>
      </c>
    </row>
    <row r="69" spans="1:6" ht="16.5" customHeight="1">
      <c r="A69" s="52">
        <v>24</v>
      </c>
      <c r="B69" s="52">
        <v>123</v>
      </c>
      <c r="C69" s="54" t="s">
        <v>172</v>
      </c>
      <c r="D69" s="54" t="s">
        <v>173</v>
      </c>
      <c r="E69" s="56" t="s">
        <v>109</v>
      </c>
      <c r="F69" s="57">
        <v>31690</v>
      </c>
    </row>
    <row r="70" spans="1:6" ht="16.5" customHeight="1">
      <c r="A70" s="52">
        <v>25</v>
      </c>
      <c r="B70" s="52">
        <v>124</v>
      </c>
      <c r="C70" s="54" t="s">
        <v>175</v>
      </c>
      <c r="D70" s="54" t="s">
        <v>45</v>
      </c>
      <c r="E70" s="56" t="s">
        <v>118</v>
      </c>
      <c r="F70" s="57">
        <v>19032</v>
      </c>
    </row>
    <row r="71" spans="1:6" ht="16.5" customHeight="1">
      <c r="A71" s="52">
        <v>26</v>
      </c>
      <c r="B71" s="52">
        <v>125</v>
      </c>
      <c r="C71" s="54" t="s">
        <v>176</v>
      </c>
      <c r="D71" s="54" t="s">
        <v>323</v>
      </c>
      <c r="E71" s="56" t="s">
        <v>101</v>
      </c>
      <c r="F71" s="57">
        <v>17168</v>
      </c>
    </row>
    <row r="72" spans="1:6" ht="16.5" customHeight="1">
      <c r="A72" s="52">
        <v>27</v>
      </c>
      <c r="B72" s="52">
        <v>126</v>
      </c>
      <c r="C72" s="54" t="s">
        <v>182</v>
      </c>
      <c r="D72" s="54" t="s">
        <v>77</v>
      </c>
      <c r="E72" s="56" t="s">
        <v>121</v>
      </c>
      <c r="F72" s="57">
        <v>26299</v>
      </c>
    </row>
    <row r="73" spans="1:6" ht="16.5" customHeight="1">
      <c r="A73" s="52">
        <v>28</v>
      </c>
      <c r="B73" s="52">
        <v>127</v>
      </c>
      <c r="C73" s="54" t="s">
        <v>183</v>
      </c>
      <c r="D73" s="54" t="s">
        <v>184</v>
      </c>
      <c r="E73" s="56" t="s">
        <v>109</v>
      </c>
      <c r="F73" s="57">
        <v>28641</v>
      </c>
    </row>
    <row r="74" spans="1:6" ht="16.5" customHeight="1">
      <c r="A74" s="52">
        <v>29</v>
      </c>
      <c r="B74" s="52">
        <v>128</v>
      </c>
      <c r="C74" s="54" t="s">
        <v>185</v>
      </c>
      <c r="D74" s="54" t="s">
        <v>70</v>
      </c>
      <c r="E74" s="56" t="s">
        <v>121</v>
      </c>
      <c r="F74" s="57">
        <v>25805</v>
      </c>
    </row>
    <row r="75" spans="1:6" ht="16.5" customHeight="1">
      <c r="A75" s="52">
        <v>30</v>
      </c>
      <c r="B75" s="52">
        <v>129</v>
      </c>
      <c r="C75" s="54" t="s">
        <v>186</v>
      </c>
      <c r="D75" s="54" t="s">
        <v>77</v>
      </c>
      <c r="E75" s="56" t="s">
        <v>121</v>
      </c>
      <c r="F75" s="57">
        <v>26682</v>
      </c>
    </row>
    <row r="76" spans="1:6" ht="16.5" customHeight="1">
      <c r="A76" s="52">
        <v>31</v>
      </c>
      <c r="B76" s="52">
        <v>130</v>
      </c>
      <c r="C76" s="54" t="s">
        <v>187</v>
      </c>
      <c r="D76" s="54" t="s">
        <v>43</v>
      </c>
      <c r="E76" s="56" t="s">
        <v>153</v>
      </c>
      <c r="F76" s="57">
        <v>17688</v>
      </c>
    </row>
    <row r="77" spans="1:6" ht="16.5" customHeight="1">
      <c r="A77" s="52">
        <v>32</v>
      </c>
      <c r="B77" s="52">
        <v>131</v>
      </c>
      <c r="C77" s="54" t="s">
        <v>188</v>
      </c>
      <c r="D77" s="54" t="s">
        <v>123</v>
      </c>
      <c r="E77" s="56" t="s">
        <v>109</v>
      </c>
      <c r="F77" s="57">
        <v>30700</v>
      </c>
    </row>
    <row r="78" spans="1:6" ht="16.5" customHeight="1">
      <c r="A78" s="52">
        <v>33</v>
      </c>
      <c r="B78" s="52">
        <v>132</v>
      </c>
      <c r="C78" s="54" t="s">
        <v>190</v>
      </c>
      <c r="D78" s="54" t="s">
        <v>113</v>
      </c>
      <c r="E78" s="56" t="s">
        <v>121</v>
      </c>
      <c r="F78" s="57">
        <v>26611</v>
      </c>
    </row>
    <row r="79" spans="1:6" ht="16.5" customHeight="1">
      <c r="A79" s="52">
        <v>34</v>
      </c>
      <c r="B79" s="52">
        <v>133</v>
      </c>
      <c r="C79" s="54" t="s">
        <v>191</v>
      </c>
      <c r="D79" s="54" t="s">
        <v>192</v>
      </c>
      <c r="E79" s="56" t="s">
        <v>109</v>
      </c>
      <c r="F79" s="57">
        <v>30275</v>
      </c>
    </row>
    <row r="80" spans="1:6" ht="16.5" customHeight="1">
      <c r="A80" s="52">
        <v>35</v>
      </c>
      <c r="B80" s="52">
        <v>134</v>
      </c>
      <c r="C80" s="54" t="s">
        <v>195</v>
      </c>
      <c r="D80" s="54" t="s">
        <v>113</v>
      </c>
      <c r="E80" s="56" t="s">
        <v>109</v>
      </c>
      <c r="F80" s="57">
        <v>35004</v>
      </c>
    </row>
    <row r="81" spans="1:6" ht="16.5" customHeight="1">
      <c r="A81" s="52">
        <v>36</v>
      </c>
      <c r="B81" s="52">
        <v>135</v>
      </c>
      <c r="C81" s="54" t="s">
        <v>177</v>
      </c>
      <c r="D81" s="54" t="s">
        <v>178</v>
      </c>
      <c r="E81" s="56" t="s">
        <v>125</v>
      </c>
      <c r="F81" s="57">
        <v>23747</v>
      </c>
    </row>
    <row r="82" spans="1:6" ht="16.5" customHeight="1">
      <c r="A82" s="52">
        <v>37</v>
      </c>
      <c r="B82" s="52">
        <v>136</v>
      </c>
      <c r="C82" s="54" t="s">
        <v>196</v>
      </c>
      <c r="D82" s="54" t="s">
        <v>323</v>
      </c>
      <c r="E82" s="56" t="s">
        <v>101</v>
      </c>
      <c r="F82" s="57">
        <v>19171</v>
      </c>
    </row>
    <row r="83" spans="1:6" ht="16.5" customHeight="1">
      <c r="A83" s="52">
        <v>38</v>
      </c>
      <c r="B83" s="52">
        <v>137</v>
      </c>
      <c r="C83" s="54" t="s">
        <v>197</v>
      </c>
      <c r="D83" s="54" t="s">
        <v>77</v>
      </c>
      <c r="E83" s="56" t="s">
        <v>109</v>
      </c>
      <c r="F83" s="57">
        <v>29296</v>
      </c>
    </row>
    <row r="84" spans="1:6" ht="16.5" customHeight="1">
      <c r="A84" s="52">
        <v>39</v>
      </c>
      <c r="B84" s="52">
        <v>138</v>
      </c>
      <c r="C84" s="54" t="s">
        <v>199</v>
      </c>
      <c r="D84" s="54" t="s">
        <v>62</v>
      </c>
      <c r="E84" s="56" t="s">
        <v>107</v>
      </c>
      <c r="F84" s="57">
        <v>24212</v>
      </c>
    </row>
    <row r="85" spans="1:6" ht="16.5" customHeight="1">
      <c r="A85" s="52">
        <v>40</v>
      </c>
      <c r="B85" s="52">
        <v>139</v>
      </c>
      <c r="C85" s="54" t="s">
        <v>200</v>
      </c>
      <c r="D85" s="54" t="s">
        <v>201</v>
      </c>
      <c r="E85" s="56" t="s">
        <v>121</v>
      </c>
      <c r="F85" s="57">
        <v>25594</v>
      </c>
    </row>
    <row r="86" spans="1:6" ht="16.5" customHeight="1">
      <c r="A86" s="52">
        <v>41</v>
      </c>
      <c r="B86" s="52">
        <v>140</v>
      </c>
      <c r="C86" s="54" t="s">
        <v>203</v>
      </c>
      <c r="D86" s="54" t="s">
        <v>70</v>
      </c>
      <c r="E86" s="56" t="s">
        <v>118</v>
      </c>
      <c r="F86" s="57">
        <v>19277</v>
      </c>
    </row>
    <row r="87" spans="1:6" ht="16.5" customHeight="1">
      <c r="A87" s="52">
        <v>42</v>
      </c>
      <c r="B87" s="52">
        <v>141</v>
      </c>
      <c r="C87" s="54" t="s">
        <v>204</v>
      </c>
      <c r="D87" s="54" t="s">
        <v>70</v>
      </c>
      <c r="E87" s="56" t="s">
        <v>111</v>
      </c>
      <c r="F87" s="57">
        <v>21562</v>
      </c>
    </row>
    <row r="88" spans="1:6" ht="16.5" customHeight="1">
      <c r="A88" s="52">
        <v>43</v>
      </c>
      <c r="B88" s="52">
        <v>142</v>
      </c>
      <c r="C88" s="54" t="s">
        <v>206</v>
      </c>
      <c r="D88" s="54" t="s">
        <v>207</v>
      </c>
      <c r="E88" s="56" t="s">
        <v>125</v>
      </c>
      <c r="F88" s="57">
        <v>22055</v>
      </c>
    </row>
    <row r="89" spans="1:6" ht="16.5" customHeight="1">
      <c r="A89" s="52">
        <v>44</v>
      </c>
      <c r="B89" s="52">
        <v>143</v>
      </c>
      <c r="C89" s="54" t="s">
        <v>208</v>
      </c>
      <c r="D89" s="54" t="s">
        <v>209</v>
      </c>
      <c r="E89" s="56" t="s">
        <v>109</v>
      </c>
      <c r="F89" s="57">
        <v>30232</v>
      </c>
    </row>
    <row r="90" spans="1:6" ht="16.5" customHeight="1">
      <c r="A90" s="52">
        <v>45</v>
      </c>
      <c r="B90" s="52">
        <v>144</v>
      </c>
      <c r="C90" s="54" t="s">
        <v>140</v>
      </c>
      <c r="D90" s="55" t="s">
        <v>141</v>
      </c>
      <c r="E90" s="56" t="s">
        <v>109</v>
      </c>
      <c r="F90" s="57">
        <v>27385</v>
      </c>
    </row>
    <row r="91" spans="1:6" ht="16.5" customHeight="1">
      <c r="A91" s="52">
        <v>46</v>
      </c>
      <c r="B91" s="52">
        <v>145</v>
      </c>
      <c r="C91" s="54" t="s">
        <v>210</v>
      </c>
      <c r="D91" s="54" t="s">
        <v>86</v>
      </c>
      <c r="E91" s="56" t="s">
        <v>109</v>
      </c>
      <c r="F91" s="57">
        <v>32998</v>
      </c>
    </row>
    <row r="92" spans="1:6" ht="16.5" customHeight="1">
      <c r="A92" s="52">
        <v>47</v>
      </c>
      <c r="B92" s="52">
        <v>146</v>
      </c>
      <c r="C92" s="54" t="s">
        <v>211</v>
      </c>
      <c r="D92" s="54" t="s">
        <v>77</v>
      </c>
      <c r="E92" s="56" t="s">
        <v>107</v>
      </c>
      <c r="F92" s="57">
        <v>25370</v>
      </c>
    </row>
    <row r="93" spans="1:6" ht="16.5" customHeight="1">
      <c r="A93" s="52">
        <v>48</v>
      </c>
      <c r="B93" s="52">
        <v>147</v>
      </c>
      <c r="C93" s="54" t="s">
        <v>212</v>
      </c>
      <c r="D93" s="54" t="s">
        <v>77</v>
      </c>
      <c r="E93" s="56" t="s">
        <v>121</v>
      </c>
      <c r="F93" s="57">
        <v>27174</v>
      </c>
    </row>
    <row r="94" spans="1:6" ht="16.5" customHeight="1">
      <c r="A94" s="52">
        <v>49</v>
      </c>
      <c r="B94" s="52">
        <v>148</v>
      </c>
      <c r="C94" s="54" t="s">
        <v>213</v>
      </c>
      <c r="D94" s="54" t="s">
        <v>77</v>
      </c>
      <c r="E94" s="56" t="s">
        <v>121</v>
      </c>
      <c r="F94" s="57">
        <v>27070</v>
      </c>
    </row>
    <row r="95" spans="1:6" ht="16.5" customHeight="1">
      <c r="A95" s="52">
        <v>50</v>
      </c>
      <c r="B95" s="52">
        <v>149</v>
      </c>
      <c r="C95" s="54" t="s">
        <v>214</v>
      </c>
      <c r="D95" s="54" t="s">
        <v>215</v>
      </c>
      <c r="E95" s="56" t="s">
        <v>109</v>
      </c>
      <c r="F95" s="57">
        <v>34693</v>
      </c>
    </row>
    <row r="96" spans="1:6" ht="16.5" customHeight="1">
      <c r="A96" s="52">
        <v>51</v>
      </c>
      <c r="B96" s="52">
        <v>150</v>
      </c>
      <c r="C96" s="54" t="s">
        <v>216</v>
      </c>
      <c r="D96" s="54" t="s">
        <v>184</v>
      </c>
      <c r="E96" s="56" t="s">
        <v>111</v>
      </c>
      <c r="F96" s="57">
        <v>21432</v>
      </c>
    </row>
    <row r="97" spans="1:6" ht="16.5" customHeight="1">
      <c r="A97" s="52">
        <v>52</v>
      </c>
      <c r="B97" s="52">
        <v>151</v>
      </c>
      <c r="C97" s="54" t="s">
        <v>217</v>
      </c>
      <c r="D97" s="54" t="s">
        <v>323</v>
      </c>
      <c r="E97" s="56" t="s">
        <v>101</v>
      </c>
      <c r="F97" s="57">
        <v>19273</v>
      </c>
    </row>
    <row r="98" spans="1:6" ht="16.5" customHeight="1">
      <c r="A98" s="52">
        <v>53</v>
      </c>
      <c r="B98" s="52">
        <v>152</v>
      </c>
      <c r="C98" s="54" t="s">
        <v>219</v>
      </c>
      <c r="D98" s="54" t="s">
        <v>220</v>
      </c>
      <c r="E98" s="56" t="s">
        <v>118</v>
      </c>
      <c r="F98" s="57">
        <v>18849</v>
      </c>
    </row>
    <row r="99" spans="1:6" ht="16.5" customHeight="1">
      <c r="A99" s="52">
        <v>54</v>
      </c>
      <c r="B99" s="52">
        <v>153</v>
      </c>
      <c r="C99" s="54" t="s">
        <v>221</v>
      </c>
      <c r="D99" s="54" t="s">
        <v>77</v>
      </c>
      <c r="E99" s="56" t="s">
        <v>107</v>
      </c>
      <c r="F99" s="57">
        <v>24456</v>
      </c>
    </row>
    <row r="100" spans="1:6" ht="16.5" customHeight="1">
      <c r="A100" s="52">
        <v>55</v>
      </c>
      <c r="B100" s="52">
        <v>154</v>
      </c>
      <c r="C100" s="54" t="s">
        <v>222</v>
      </c>
      <c r="D100" s="54" t="s">
        <v>77</v>
      </c>
      <c r="E100" s="56" t="s">
        <v>107</v>
      </c>
      <c r="F100" s="57">
        <v>24155</v>
      </c>
    </row>
    <row r="101" spans="1:6" ht="16.5" customHeight="1">
      <c r="A101" s="52">
        <v>56</v>
      </c>
      <c r="B101" s="52">
        <v>155</v>
      </c>
      <c r="C101" s="54" t="s">
        <v>223</v>
      </c>
      <c r="D101" s="54" t="s">
        <v>45</v>
      </c>
      <c r="E101" s="56" t="s">
        <v>109</v>
      </c>
      <c r="F101" s="57">
        <v>29657</v>
      </c>
    </row>
    <row r="102" spans="1:6" ht="16.5" customHeight="1">
      <c r="A102" s="52">
        <v>57</v>
      </c>
      <c r="B102" s="52">
        <v>156</v>
      </c>
      <c r="C102" s="54" t="s">
        <v>225</v>
      </c>
      <c r="D102" s="54" t="s">
        <v>70</v>
      </c>
      <c r="E102" s="56" t="s">
        <v>109</v>
      </c>
      <c r="F102" s="57">
        <v>28061</v>
      </c>
    </row>
    <row r="103" spans="1:6" ht="16.5" customHeight="1">
      <c r="A103" s="52">
        <v>58</v>
      </c>
      <c r="B103" s="52">
        <v>157</v>
      </c>
      <c r="C103" s="54" t="s">
        <v>227</v>
      </c>
      <c r="D103" s="54" t="s">
        <v>70</v>
      </c>
      <c r="E103" s="56" t="s">
        <v>125</v>
      </c>
      <c r="F103" s="57">
        <v>22395</v>
      </c>
    </row>
    <row r="104" spans="1:6" ht="16.5" customHeight="1">
      <c r="A104" s="52">
        <v>59</v>
      </c>
      <c r="B104" s="52">
        <v>158</v>
      </c>
      <c r="C104" s="54" t="s">
        <v>229</v>
      </c>
      <c r="D104" s="54" t="s">
        <v>86</v>
      </c>
      <c r="E104" s="56" t="s">
        <v>109</v>
      </c>
      <c r="F104" s="57">
        <v>32112</v>
      </c>
    </row>
    <row r="105" spans="1:6" ht="16.5" customHeight="1">
      <c r="A105" s="52">
        <v>60</v>
      </c>
      <c r="B105" s="52">
        <v>159</v>
      </c>
      <c r="C105" s="54" t="s">
        <v>230</v>
      </c>
      <c r="D105" s="54" t="s">
        <v>58</v>
      </c>
      <c r="E105" s="56" t="s">
        <v>109</v>
      </c>
      <c r="F105" s="57">
        <v>33425</v>
      </c>
    </row>
    <row r="106" spans="1:6" ht="16.5" customHeight="1">
      <c r="A106" s="52">
        <v>61</v>
      </c>
      <c r="B106" s="52">
        <v>160</v>
      </c>
      <c r="C106" s="54" t="s">
        <v>231</v>
      </c>
      <c r="D106" s="54" t="s">
        <v>232</v>
      </c>
      <c r="E106" s="56" t="s">
        <v>109</v>
      </c>
      <c r="F106" s="57">
        <v>28043</v>
      </c>
    </row>
    <row r="107" spans="1:6" ht="16.5" customHeight="1">
      <c r="A107" s="52">
        <v>62</v>
      </c>
      <c r="B107" s="52">
        <v>161</v>
      </c>
      <c r="C107" s="54" t="s">
        <v>237</v>
      </c>
      <c r="D107" s="54" t="s">
        <v>238</v>
      </c>
      <c r="E107" s="56" t="s">
        <v>109</v>
      </c>
      <c r="F107" s="57">
        <v>33099</v>
      </c>
    </row>
    <row r="108" spans="1:6" ht="16.5" customHeight="1">
      <c r="A108" s="52">
        <v>63</v>
      </c>
      <c r="B108" s="52">
        <v>162</v>
      </c>
      <c r="C108" s="54" t="s">
        <v>240</v>
      </c>
      <c r="D108" s="54" t="s">
        <v>238</v>
      </c>
      <c r="E108" s="56" t="s">
        <v>109</v>
      </c>
      <c r="F108" s="57">
        <v>34556</v>
      </c>
    </row>
    <row r="109" spans="1:6" ht="16.5" customHeight="1">
      <c r="A109" s="52">
        <v>64</v>
      </c>
      <c r="B109" s="52">
        <v>163</v>
      </c>
      <c r="C109" s="54" t="s">
        <v>241</v>
      </c>
      <c r="D109" s="54" t="s">
        <v>77</v>
      </c>
      <c r="E109" s="56" t="s">
        <v>109</v>
      </c>
      <c r="F109" s="57">
        <v>27923</v>
      </c>
    </row>
    <row r="110" spans="1:6" ht="16.5" customHeight="1">
      <c r="A110" s="52">
        <v>65</v>
      </c>
      <c r="B110" s="52">
        <v>165</v>
      </c>
      <c r="C110" s="54" t="s">
        <v>245</v>
      </c>
      <c r="D110" s="54" t="s">
        <v>220</v>
      </c>
      <c r="E110" s="56" t="s">
        <v>109</v>
      </c>
      <c r="F110" s="57">
        <v>29841</v>
      </c>
    </row>
    <row r="111" spans="1:6" ht="16.5" customHeight="1">
      <c r="A111" s="52">
        <v>66</v>
      </c>
      <c r="B111" s="52">
        <v>166</v>
      </c>
      <c r="C111" s="54" t="s">
        <v>247</v>
      </c>
      <c r="D111" s="54" t="s">
        <v>143</v>
      </c>
      <c r="E111" s="56" t="s">
        <v>109</v>
      </c>
      <c r="F111" s="57">
        <v>33584</v>
      </c>
    </row>
    <row r="112" spans="1:6" ht="16.5" customHeight="1">
      <c r="A112" s="52">
        <v>67</v>
      </c>
      <c r="B112" s="52">
        <v>167</v>
      </c>
      <c r="C112" s="54" t="s">
        <v>248</v>
      </c>
      <c r="D112" s="54" t="s">
        <v>70</v>
      </c>
      <c r="E112" s="56" t="s">
        <v>121</v>
      </c>
      <c r="F112" s="57">
        <v>26720</v>
      </c>
    </row>
    <row r="113" spans="1:6" ht="16.5" customHeight="1">
      <c r="A113" s="52">
        <v>68</v>
      </c>
      <c r="B113" s="52">
        <v>168</v>
      </c>
      <c r="C113" s="54" t="s">
        <v>249</v>
      </c>
      <c r="D113" s="54" t="s">
        <v>323</v>
      </c>
      <c r="E113" s="56" t="s">
        <v>101</v>
      </c>
      <c r="F113" s="57">
        <v>23012</v>
      </c>
    </row>
    <row r="114" spans="1:6" ht="16.5" customHeight="1">
      <c r="A114" s="52">
        <v>69</v>
      </c>
      <c r="B114" s="52">
        <v>169</v>
      </c>
      <c r="C114" s="54" t="s">
        <v>252</v>
      </c>
      <c r="D114" s="54" t="s">
        <v>77</v>
      </c>
      <c r="E114" s="56" t="s">
        <v>121</v>
      </c>
      <c r="F114" s="57">
        <v>25708</v>
      </c>
    </row>
    <row r="115" spans="1:6" ht="16.5" customHeight="1">
      <c r="A115" s="52">
        <v>70</v>
      </c>
      <c r="B115" s="52">
        <v>170</v>
      </c>
      <c r="C115" s="54" t="s">
        <v>257</v>
      </c>
      <c r="D115" s="54" t="s">
        <v>258</v>
      </c>
      <c r="E115" s="56" t="s">
        <v>109</v>
      </c>
      <c r="F115" s="57">
        <v>30531</v>
      </c>
    </row>
    <row r="116" spans="1:6" ht="16.5" customHeight="1">
      <c r="A116" s="52">
        <v>71</v>
      </c>
      <c r="B116" s="52">
        <v>171</v>
      </c>
      <c r="C116" s="54" t="s">
        <v>259</v>
      </c>
      <c r="D116" s="54" t="s">
        <v>77</v>
      </c>
      <c r="E116" s="56" t="s">
        <v>109</v>
      </c>
      <c r="F116" s="57">
        <v>30531</v>
      </c>
    </row>
    <row r="117" spans="1:6" ht="16.5" customHeight="1">
      <c r="A117" s="52">
        <v>72</v>
      </c>
      <c r="B117" s="52">
        <v>172</v>
      </c>
      <c r="C117" s="54" t="s">
        <v>260</v>
      </c>
      <c r="D117" s="54" t="s">
        <v>192</v>
      </c>
      <c r="E117" s="56" t="s">
        <v>109</v>
      </c>
      <c r="F117" s="57">
        <v>32124</v>
      </c>
    </row>
    <row r="118" spans="1:6" ht="16.5" customHeight="1">
      <c r="A118" s="52">
        <v>73</v>
      </c>
      <c r="B118" s="52">
        <v>173</v>
      </c>
      <c r="C118" s="54" t="s">
        <v>261</v>
      </c>
      <c r="D118" s="54" t="s">
        <v>77</v>
      </c>
      <c r="E118" s="56" t="s">
        <v>109</v>
      </c>
      <c r="F118" s="57">
        <v>34486</v>
      </c>
    </row>
    <row r="119" spans="1:6" ht="16.5" customHeight="1">
      <c r="A119" s="52">
        <v>74</v>
      </c>
      <c r="B119" s="52">
        <v>174</v>
      </c>
      <c r="C119" s="54" t="s">
        <v>262</v>
      </c>
      <c r="D119" s="54" t="s">
        <v>263</v>
      </c>
      <c r="E119" s="56" t="s">
        <v>109</v>
      </c>
      <c r="F119" s="57">
        <v>30682</v>
      </c>
    </row>
    <row r="120" spans="1:6" ht="16.5" customHeight="1">
      <c r="A120" s="52">
        <v>75</v>
      </c>
      <c r="B120" s="52">
        <v>175</v>
      </c>
      <c r="C120" s="54" t="s">
        <v>264</v>
      </c>
      <c r="D120" s="54" t="s">
        <v>77</v>
      </c>
      <c r="E120" s="56" t="s">
        <v>109</v>
      </c>
      <c r="F120" s="57">
        <v>29302</v>
      </c>
    </row>
    <row r="121" spans="1:6" ht="16.5" customHeight="1">
      <c r="A121" s="52">
        <v>76</v>
      </c>
      <c r="B121" s="52">
        <v>176</v>
      </c>
      <c r="C121" s="54" t="s">
        <v>265</v>
      </c>
      <c r="D121" s="54" t="s">
        <v>77</v>
      </c>
      <c r="E121" s="56" t="s">
        <v>109</v>
      </c>
      <c r="F121" s="57">
        <v>29302</v>
      </c>
    </row>
    <row r="122" spans="1:6" ht="16.5" customHeight="1">
      <c r="A122" s="52">
        <v>77</v>
      </c>
      <c r="B122" s="52">
        <v>177</v>
      </c>
      <c r="C122" s="54" t="s">
        <v>267</v>
      </c>
      <c r="D122" s="54" t="s">
        <v>70</v>
      </c>
      <c r="E122" s="56" t="s">
        <v>111</v>
      </c>
      <c r="F122" s="57">
        <v>21627</v>
      </c>
    </row>
    <row r="123" spans="1:6" ht="16.5" customHeight="1">
      <c r="A123" s="52">
        <v>78</v>
      </c>
      <c r="B123" s="52">
        <v>178</v>
      </c>
      <c r="C123" s="54" t="s">
        <v>268</v>
      </c>
      <c r="D123" s="54" t="s">
        <v>269</v>
      </c>
      <c r="E123" s="56" t="s">
        <v>153</v>
      </c>
      <c r="F123" s="57">
        <v>17047</v>
      </c>
    </row>
    <row r="124" spans="1:6" ht="16.5" customHeight="1">
      <c r="A124" s="52">
        <v>79</v>
      </c>
      <c r="B124" s="52">
        <v>179</v>
      </c>
      <c r="C124" s="54" t="s">
        <v>270</v>
      </c>
      <c r="D124" s="54" t="s">
        <v>271</v>
      </c>
      <c r="E124" s="56" t="s">
        <v>109</v>
      </c>
      <c r="F124" s="57">
        <v>29203</v>
      </c>
    </row>
    <row r="125" spans="1:6" ht="16.5" customHeight="1">
      <c r="A125" s="52">
        <v>80</v>
      </c>
      <c r="B125" s="52">
        <v>180</v>
      </c>
      <c r="C125" s="54" t="s">
        <v>131</v>
      </c>
      <c r="D125" s="55" t="s">
        <v>132</v>
      </c>
      <c r="E125" s="56" t="s">
        <v>118</v>
      </c>
      <c r="F125" s="57">
        <v>19970</v>
      </c>
    </row>
    <row r="126" spans="1:6" ht="16.5" customHeight="1">
      <c r="A126" s="52">
        <v>81</v>
      </c>
      <c r="B126" s="52">
        <v>181</v>
      </c>
      <c r="C126" s="54" t="s">
        <v>180</v>
      </c>
      <c r="D126" s="54" t="s">
        <v>70</v>
      </c>
      <c r="E126" s="56" t="s">
        <v>118</v>
      </c>
      <c r="F126" s="57">
        <v>18743</v>
      </c>
    </row>
    <row r="127" spans="1:6" ht="16.5" customHeight="1">
      <c r="A127" s="52">
        <v>82</v>
      </c>
      <c r="B127" s="52">
        <v>182</v>
      </c>
      <c r="C127" s="54" t="s">
        <v>246</v>
      </c>
      <c r="D127" s="54" t="s">
        <v>70</v>
      </c>
      <c r="E127" s="56" t="s">
        <v>118</v>
      </c>
      <c r="F127" s="57">
        <v>19366</v>
      </c>
    </row>
    <row r="128" spans="1:6" ht="16.5" customHeight="1">
      <c r="A128" s="52">
        <v>83</v>
      </c>
      <c r="B128" s="52">
        <v>183</v>
      </c>
      <c r="C128" s="54" t="s">
        <v>256</v>
      </c>
      <c r="D128" s="54" t="s">
        <v>58</v>
      </c>
      <c r="E128" s="56" t="s">
        <v>109</v>
      </c>
      <c r="F128" s="57">
        <v>33790</v>
      </c>
    </row>
    <row r="129" spans="1:6" ht="16.5" customHeight="1">
      <c r="A129" s="52">
        <v>84</v>
      </c>
      <c r="B129" s="52">
        <v>184</v>
      </c>
      <c r="C129" s="54" t="s">
        <v>108</v>
      </c>
      <c r="D129" s="55" t="s">
        <v>58</v>
      </c>
      <c r="E129" s="56" t="s">
        <v>109</v>
      </c>
      <c r="F129" s="57">
        <v>31048</v>
      </c>
    </row>
    <row r="130" spans="1:6" ht="16.5" customHeight="1">
      <c r="A130" s="52">
        <v>85</v>
      </c>
      <c r="B130" s="52">
        <v>185</v>
      </c>
      <c r="C130" s="54" t="s">
        <v>159</v>
      </c>
      <c r="D130" s="54" t="s">
        <v>58</v>
      </c>
      <c r="E130" s="56" t="s">
        <v>109</v>
      </c>
      <c r="F130" s="57">
        <v>34335</v>
      </c>
    </row>
    <row r="131" spans="1:6" ht="16.5" customHeight="1">
      <c r="A131" s="52">
        <v>86</v>
      </c>
      <c r="B131" s="52">
        <v>186</v>
      </c>
      <c r="C131" s="54" t="s">
        <v>218</v>
      </c>
      <c r="D131" s="54" t="s">
        <v>58</v>
      </c>
      <c r="E131" s="56" t="s">
        <v>109</v>
      </c>
      <c r="F131" s="57">
        <v>29307</v>
      </c>
    </row>
    <row r="132" spans="1:6" ht="16.5" customHeight="1">
      <c r="A132" s="52">
        <v>87</v>
      </c>
      <c r="B132" s="52">
        <v>187</v>
      </c>
      <c r="C132" s="54" t="s">
        <v>128</v>
      </c>
      <c r="D132" s="55" t="s">
        <v>58</v>
      </c>
      <c r="E132" s="56" t="s">
        <v>107</v>
      </c>
      <c r="F132" s="57">
        <v>24139</v>
      </c>
    </row>
    <row r="133" spans="1:6" ht="16.5" customHeight="1">
      <c r="A133" s="52">
        <v>88</v>
      </c>
      <c r="B133" s="52">
        <v>188</v>
      </c>
      <c r="C133" s="54" t="s">
        <v>154</v>
      </c>
      <c r="D133" s="54" t="s">
        <v>70</v>
      </c>
      <c r="E133" s="56" t="s">
        <v>118</v>
      </c>
      <c r="F133" s="57">
        <v>19475</v>
      </c>
    </row>
    <row r="134" spans="1:6" ht="16.5" customHeight="1">
      <c r="A134" s="52">
        <v>89</v>
      </c>
      <c r="B134" s="52">
        <v>189</v>
      </c>
      <c r="C134" s="54" t="s">
        <v>162</v>
      </c>
      <c r="D134" s="54" t="s">
        <v>70</v>
      </c>
      <c r="E134" s="56" t="s">
        <v>111</v>
      </c>
      <c r="F134" s="57">
        <v>21763</v>
      </c>
    </row>
    <row r="135" spans="1:6" ht="16.5" customHeight="1">
      <c r="A135" s="52">
        <v>90</v>
      </c>
      <c r="B135" s="52">
        <v>190</v>
      </c>
      <c r="C135" s="54" t="s">
        <v>124</v>
      </c>
      <c r="D135" s="55" t="s">
        <v>70</v>
      </c>
      <c r="E135" s="56" t="s">
        <v>125</v>
      </c>
      <c r="F135" s="57">
        <v>22695</v>
      </c>
    </row>
    <row r="136" spans="1:6" ht="16.5" customHeight="1">
      <c r="A136" s="52">
        <v>91</v>
      </c>
      <c r="B136" s="52">
        <v>191</v>
      </c>
      <c r="C136" s="54" t="s">
        <v>224</v>
      </c>
      <c r="D136" s="54" t="s">
        <v>70</v>
      </c>
      <c r="E136" s="56" t="s">
        <v>109</v>
      </c>
      <c r="F136" s="57">
        <v>27482</v>
      </c>
    </row>
    <row r="137" spans="1:6" ht="16.5" customHeight="1">
      <c r="A137" s="52">
        <v>92</v>
      </c>
      <c r="B137" s="52">
        <v>192</v>
      </c>
      <c r="C137" s="54" t="s">
        <v>228</v>
      </c>
      <c r="D137" s="54" t="s">
        <v>70</v>
      </c>
      <c r="E137" s="56" t="s">
        <v>118</v>
      </c>
      <c r="F137" s="57">
        <v>19798</v>
      </c>
    </row>
    <row r="138" spans="1:6" ht="16.5" customHeight="1">
      <c r="A138" s="52">
        <v>93</v>
      </c>
      <c r="B138" s="52">
        <v>193</v>
      </c>
      <c r="C138" s="54" t="s">
        <v>234</v>
      </c>
      <c r="D138" s="54" t="s">
        <v>77</v>
      </c>
      <c r="E138" s="56" t="s">
        <v>107</v>
      </c>
      <c r="F138" s="57">
        <v>24086</v>
      </c>
    </row>
    <row r="139" spans="1:6" ht="16.5" customHeight="1">
      <c r="A139" s="52">
        <v>94</v>
      </c>
      <c r="B139" s="52">
        <v>194</v>
      </c>
      <c r="C139" s="54" t="s">
        <v>255</v>
      </c>
      <c r="D139" s="54" t="s">
        <v>77</v>
      </c>
      <c r="E139" s="56" t="s">
        <v>156</v>
      </c>
      <c r="F139" s="57">
        <v>14685</v>
      </c>
    </row>
    <row r="140" spans="1:6" ht="16.5" customHeight="1">
      <c r="A140" s="52">
        <v>95</v>
      </c>
      <c r="B140" s="52">
        <v>195</v>
      </c>
      <c r="C140" s="54" t="s">
        <v>110</v>
      </c>
      <c r="D140" s="55" t="s">
        <v>77</v>
      </c>
      <c r="E140" s="56" t="s">
        <v>111</v>
      </c>
      <c r="F140" s="57">
        <v>21754</v>
      </c>
    </row>
    <row r="141" spans="1:6" ht="16.5" customHeight="1">
      <c r="A141" s="52">
        <v>96</v>
      </c>
      <c r="B141" s="52">
        <v>196</v>
      </c>
      <c r="C141" s="54" t="s">
        <v>202</v>
      </c>
      <c r="D141" s="54" t="s">
        <v>77</v>
      </c>
      <c r="E141" s="56" t="s">
        <v>121</v>
      </c>
      <c r="F141" s="57">
        <v>27148</v>
      </c>
    </row>
    <row r="142" spans="1:6" ht="16.5" customHeight="1">
      <c r="A142" s="52">
        <v>97</v>
      </c>
      <c r="B142" s="52">
        <v>197</v>
      </c>
      <c r="C142" s="54" t="s">
        <v>174</v>
      </c>
      <c r="D142" s="54" t="s">
        <v>70</v>
      </c>
      <c r="E142" s="56" t="s">
        <v>118</v>
      </c>
      <c r="F142" s="57">
        <v>18264</v>
      </c>
    </row>
    <row r="143" spans="1:6" ht="16.5" customHeight="1">
      <c r="A143" s="52">
        <v>98</v>
      </c>
      <c r="B143" s="52">
        <v>198</v>
      </c>
      <c r="C143" s="54" t="s">
        <v>120</v>
      </c>
      <c r="D143" s="55" t="s">
        <v>70</v>
      </c>
      <c r="E143" s="56" t="s">
        <v>121</v>
      </c>
      <c r="F143" s="57">
        <v>27211</v>
      </c>
    </row>
    <row r="144" spans="1:6" ht="16.5" customHeight="1">
      <c r="A144" s="52">
        <v>99</v>
      </c>
      <c r="B144" s="52">
        <v>199</v>
      </c>
      <c r="C144" s="54" t="s">
        <v>239</v>
      </c>
      <c r="D144" s="54" t="s">
        <v>70</v>
      </c>
      <c r="E144" s="56" t="s">
        <v>121</v>
      </c>
      <c r="F144" s="57">
        <v>25807</v>
      </c>
    </row>
    <row r="145" spans="1:6" ht="16.5" customHeight="1">
      <c r="A145" s="52">
        <v>100</v>
      </c>
      <c r="B145" s="52">
        <v>200</v>
      </c>
      <c r="C145" s="54" t="s">
        <v>243</v>
      </c>
      <c r="D145" s="54" t="s">
        <v>70</v>
      </c>
      <c r="E145" s="56" t="s">
        <v>107</v>
      </c>
      <c r="F145" s="57">
        <v>24720</v>
      </c>
    </row>
    <row r="146" spans="1:6" ht="16.5" customHeight="1">
      <c r="A146" s="52">
        <v>101</v>
      </c>
      <c r="B146" s="52">
        <v>201</v>
      </c>
      <c r="C146" s="54" t="s">
        <v>205</v>
      </c>
      <c r="D146" s="54" t="s">
        <v>45</v>
      </c>
      <c r="E146" s="56" t="s">
        <v>109</v>
      </c>
      <c r="F146" s="57">
        <v>34981</v>
      </c>
    </row>
    <row r="147" spans="1:6" ht="16.5" customHeight="1">
      <c r="A147" s="52">
        <v>102</v>
      </c>
      <c r="B147" s="52">
        <v>202</v>
      </c>
      <c r="C147" s="54" t="s">
        <v>158</v>
      </c>
      <c r="D147" s="54" t="s">
        <v>45</v>
      </c>
      <c r="E147" s="56" t="s">
        <v>109</v>
      </c>
      <c r="F147" s="57">
        <v>34104</v>
      </c>
    </row>
    <row r="148" spans="1:6" ht="16.5" customHeight="1">
      <c r="A148" s="52">
        <v>103</v>
      </c>
      <c r="B148" s="52">
        <v>203</v>
      </c>
      <c r="C148" s="54" t="s">
        <v>189</v>
      </c>
      <c r="D148" s="54" t="s">
        <v>45</v>
      </c>
      <c r="E148" s="56" t="s">
        <v>109</v>
      </c>
      <c r="F148" s="57">
        <v>35138</v>
      </c>
    </row>
    <row r="149" spans="1:6" ht="16.5" customHeight="1">
      <c r="A149" s="52">
        <v>104</v>
      </c>
      <c r="B149" s="52">
        <v>204</v>
      </c>
      <c r="C149" s="54" t="s">
        <v>161</v>
      </c>
      <c r="D149" s="54" t="s">
        <v>70</v>
      </c>
      <c r="E149" s="56" t="s">
        <v>125</v>
      </c>
      <c r="F149" s="57">
        <v>23579</v>
      </c>
    </row>
    <row r="150" spans="1:6" ht="16.5" customHeight="1">
      <c r="A150" s="52">
        <v>105</v>
      </c>
      <c r="B150" s="52">
        <v>205</v>
      </c>
      <c r="C150" s="54" t="s">
        <v>160</v>
      </c>
      <c r="D150" s="54" t="s">
        <v>81</v>
      </c>
      <c r="E150" s="56" t="s">
        <v>111</v>
      </c>
      <c r="F150" s="57">
        <v>20090</v>
      </c>
    </row>
    <row r="151" spans="1:6" ht="16.5" customHeight="1">
      <c r="A151" s="52">
        <v>106</v>
      </c>
      <c r="B151" s="52">
        <v>206</v>
      </c>
      <c r="C151" s="54" t="s">
        <v>272</v>
      </c>
      <c r="D151" s="54" t="s">
        <v>81</v>
      </c>
      <c r="E151" s="56" t="s">
        <v>121</v>
      </c>
      <c r="F151" s="57">
        <v>25778</v>
      </c>
    </row>
    <row r="152" spans="1:6" ht="16.5" customHeight="1">
      <c r="A152" s="52">
        <v>107</v>
      </c>
      <c r="B152" s="52">
        <v>207</v>
      </c>
      <c r="C152" s="54" t="s">
        <v>273</v>
      </c>
      <c r="D152" s="54" t="s">
        <v>77</v>
      </c>
      <c r="E152" s="56" t="s">
        <v>107</v>
      </c>
      <c r="F152" s="57" t="s">
        <v>274</v>
      </c>
    </row>
    <row r="153" spans="1:6" ht="16.5" customHeight="1">
      <c r="A153" s="52">
        <v>108</v>
      </c>
      <c r="B153" s="52">
        <v>208</v>
      </c>
      <c r="C153" s="54" t="s">
        <v>275</v>
      </c>
      <c r="D153" s="54" t="s">
        <v>77</v>
      </c>
      <c r="E153" s="56" t="s">
        <v>111</v>
      </c>
      <c r="F153" s="57" t="s">
        <v>276</v>
      </c>
    </row>
    <row r="154" spans="1:6" ht="16.5" customHeight="1">
      <c r="A154" s="52">
        <v>109</v>
      </c>
      <c r="B154" s="52">
        <v>209</v>
      </c>
      <c r="C154" s="54" t="s">
        <v>233</v>
      </c>
      <c r="D154" s="54" t="s">
        <v>70</v>
      </c>
      <c r="E154" s="56" t="s">
        <v>109</v>
      </c>
      <c r="F154" s="57">
        <v>27516</v>
      </c>
    </row>
    <row r="155" spans="1:6" ht="16.5" customHeight="1">
      <c r="A155" s="52">
        <v>110</v>
      </c>
      <c r="B155" s="52">
        <v>210</v>
      </c>
      <c r="C155" s="54" t="s">
        <v>157</v>
      </c>
      <c r="D155" s="54" t="s">
        <v>77</v>
      </c>
      <c r="E155" s="56" t="s">
        <v>107</v>
      </c>
      <c r="F155" s="57">
        <v>25361</v>
      </c>
    </row>
    <row r="156" spans="1:6" ht="16.5" customHeight="1">
      <c r="A156" s="52">
        <v>111</v>
      </c>
      <c r="B156" s="52">
        <v>211</v>
      </c>
      <c r="C156" s="54" t="s">
        <v>193</v>
      </c>
      <c r="D156" s="54" t="s">
        <v>194</v>
      </c>
      <c r="E156" s="56" t="s">
        <v>109</v>
      </c>
      <c r="F156" s="57">
        <v>31172</v>
      </c>
    </row>
    <row r="157" spans="1:6" ht="16.5" customHeight="1">
      <c r="A157" s="52">
        <v>112</v>
      </c>
      <c r="B157" s="52">
        <v>212</v>
      </c>
      <c r="C157" s="54" t="s">
        <v>150</v>
      </c>
      <c r="D157" s="55" t="s">
        <v>58</v>
      </c>
      <c r="E157" s="56" t="s">
        <v>109</v>
      </c>
      <c r="F157" s="57">
        <v>27760</v>
      </c>
    </row>
    <row r="158" spans="1:6" ht="16.5" customHeight="1">
      <c r="A158" s="52">
        <v>113</v>
      </c>
      <c r="B158" s="52">
        <v>217</v>
      </c>
      <c r="C158" s="54" t="s">
        <v>277</v>
      </c>
      <c r="D158" s="54" t="s">
        <v>278</v>
      </c>
      <c r="E158" s="56" t="s">
        <v>101</v>
      </c>
      <c r="F158" s="57">
        <v>25451</v>
      </c>
    </row>
    <row r="159" spans="1:6" ht="16.5" customHeight="1">
      <c r="A159" s="52">
        <v>114</v>
      </c>
      <c r="B159" s="52">
        <v>218</v>
      </c>
      <c r="C159" s="54" t="s">
        <v>279</v>
      </c>
      <c r="D159" s="54" t="s">
        <v>278</v>
      </c>
      <c r="E159" s="56" t="s">
        <v>101</v>
      </c>
      <c r="F159" s="57">
        <v>30700</v>
      </c>
    </row>
    <row r="160" spans="1:6" ht="16.5" customHeight="1">
      <c r="A160" s="52">
        <v>115</v>
      </c>
      <c r="B160" s="52">
        <v>219</v>
      </c>
      <c r="C160" s="54" t="s">
        <v>280</v>
      </c>
      <c r="D160" s="54" t="s">
        <v>278</v>
      </c>
      <c r="E160" s="56" t="s">
        <v>101</v>
      </c>
      <c r="F160" s="57">
        <v>27820</v>
      </c>
    </row>
    <row r="161" spans="1:6" ht="16.5" customHeight="1">
      <c r="A161" s="52">
        <v>116</v>
      </c>
      <c r="B161" s="52">
        <v>220</v>
      </c>
      <c r="C161" s="54" t="s">
        <v>281</v>
      </c>
      <c r="D161" s="54" t="s">
        <v>278</v>
      </c>
      <c r="E161" s="56" t="s">
        <v>101</v>
      </c>
      <c r="F161" s="57">
        <v>25297</v>
      </c>
    </row>
    <row r="162" spans="1:6" ht="16.5" customHeight="1">
      <c r="A162" s="52">
        <v>117</v>
      </c>
      <c r="B162" s="52">
        <v>221</v>
      </c>
      <c r="C162" s="54" t="s">
        <v>282</v>
      </c>
      <c r="D162" s="54" t="s">
        <v>116</v>
      </c>
      <c r="E162" s="56" t="s">
        <v>101</v>
      </c>
      <c r="F162" s="57">
        <v>28326</v>
      </c>
    </row>
    <row r="163" spans="1:6" ht="16.5" customHeight="1">
      <c r="A163" s="52">
        <v>118</v>
      </c>
      <c r="B163" s="52">
        <v>222</v>
      </c>
      <c r="C163" s="54" t="s">
        <v>283</v>
      </c>
      <c r="D163" s="54" t="s">
        <v>116</v>
      </c>
      <c r="E163" s="56" t="s">
        <v>101</v>
      </c>
      <c r="F163" s="57">
        <v>25619</v>
      </c>
    </row>
    <row r="164" spans="1:6" ht="16.5" customHeight="1">
      <c r="A164" s="52">
        <v>119</v>
      </c>
      <c r="B164" s="52">
        <v>223</v>
      </c>
      <c r="C164" s="54" t="s">
        <v>284</v>
      </c>
      <c r="D164" s="54" t="s">
        <v>116</v>
      </c>
      <c r="E164" s="56" t="s">
        <v>101</v>
      </c>
      <c r="F164" s="57">
        <v>25108</v>
      </c>
    </row>
    <row r="165" spans="1:6" ht="16.5" customHeight="1">
      <c r="A165" s="52">
        <v>120</v>
      </c>
      <c r="B165" s="52">
        <v>224</v>
      </c>
      <c r="C165" s="54" t="s">
        <v>285</v>
      </c>
      <c r="D165" s="54" t="s">
        <v>116</v>
      </c>
      <c r="E165" s="56" t="s">
        <v>101</v>
      </c>
      <c r="F165" s="57">
        <v>20592</v>
      </c>
    </row>
    <row r="166" spans="1:6" ht="16.5" customHeight="1">
      <c r="A166" s="52">
        <v>121</v>
      </c>
      <c r="B166" s="52">
        <v>225</v>
      </c>
      <c r="C166" s="54" t="s">
        <v>286</v>
      </c>
      <c r="D166" s="54" t="s">
        <v>148</v>
      </c>
      <c r="E166" s="56" t="s">
        <v>101</v>
      </c>
      <c r="F166" s="57">
        <v>33393</v>
      </c>
    </row>
    <row r="167" spans="1:6" ht="16.5" customHeight="1">
      <c r="A167" s="52">
        <v>122</v>
      </c>
      <c r="B167" s="52">
        <v>226</v>
      </c>
      <c r="C167" s="54" t="s">
        <v>287</v>
      </c>
      <c r="D167" s="54" t="s">
        <v>148</v>
      </c>
      <c r="E167" s="56" t="s">
        <v>101</v>
      </c>
      <c r="F167" s="57">
        <v>33258</v>
      </c>
    </row>
    <row r="168" spans="1:6" ht="16.5" customHeight="1">
      <c r="A168" s="52">
        <v>123</v>
      </c>
      <c r="B168" s="52">
        <v>227</v>
      </c>
      <c r="C168" s="54" t="s">
        <v>288</v>
      </c>
      <c r="D168" s="54" t="s">
        <v>148</v>
      </c>
      <c r="E168" s="56" t="s">
        <v>101</v>
      </c>
      <c r="F168" s="57">
        <v>33476</v>
      </c>
    </row>
    <row r="169" spans="1:6" ht="16.5" customHeight="1">
      <c r="A169" s="52">
        <v>124</v>
      </c>
      <c r="B169" s="52">
        <v>228</v>
      </c>
      <c r="C169" s="54" t="s">
        <v>289</v>
      </c>
      <c r="D169" s="54" t="s">
        <v>148</v>
      </c>
      <c r="E169" s="56" t="s">
        <v>101</v>
      </c>
      <c r="F169" s="57">
        <v>25023</v>
      </c>
    </row>
    <row r="170" spans="1:6" ht="16.5" customHeight="1">
      <c r="A170" s="52">
        <v>125</v>
      </c>
      <c r="B170" s="52">
        <v>229</v>
      </c>
      <c r="C170" s="54" t="s">
        <v>290</v>
      </c>
      <c r="D170" s="54" t="s">
        <v>220</v>
      </c>
      <c r="E170" s="56" t="s">
        <v>101</v>
      </c>
      <c r="F170" s="57">
        <v>26917</v>
      </c>
    </row>
    <row r="171" spans="1:6" ht="16.5" customHeight="1">
      <c r="A171" s="52">
        <v>126</v>
      </c>
      <c r="B171" s="52">
        <v>230</v>
      </c>
      <c r="C171" s="54" t="s">
        <v>244</v>
      </c>
      <c r="D171" s="54" t="s">
        <v>220</v>
      </c>
      <c r="E171" s="56" t="s">
        <v>101</v>
      </c>
      <c r="F171" s="57">
        <v>29635</v>
      </c>
    </row>
    <row r="172" spans="1:6" ht="16.5" customHeight="1">
      <c r="A172" s="52">
        <v>127</v>
      </c>
      <c r="B172" s="52">
        <v>231</v>
      </c>
      <c r="C172" s="54" t="s">
        <v>291</v>
      </c>
      <c r="D172" s="54" t="s">
        <v>220</v>
      </c>
      <c r="E172" s="56" t="s">
        <v>101</v>
      </c>
      <c r="F172" s="57">
        <v>29778</v>
      </c>
    </row>
    <row r="173" spans="1:6" ht="16.5" customHeight="1">
      <c r="A173" s="52">
        <v>128</v>
      </c>
      <c r="B173" s="52">
        <v>232</v>
      </c>
      <c r="C173" s="54" t="s">
        <v>292</v>
      </c>
      <c r="D173" s="54" t="s">
        <v>220</v>
      </c>
      <c r="E173" s="56" t="s">
        <v>101</v>
      </c>
      <c r="F173" s="57">
        <v>31115</v>
      </c>
    </row>
    <row r="174" spans="1:6" ht="16.5" customHeight="1">
      <c r="A174" s="52">
        <v>129</v>
      </c>
      <c r="B174" s="52">
        <v>233</v>
      </c>
      <c r="C174" s="54" t="s">
        <v>293</v>
      </c>
      <c r="D174" s="54" t="s">
        <v>294</v>
      </c>
      <c r="E174" s="56" t="s">
        <v>101</v>
      </c>
      <c r="F174" s="57" t="s">
        <v>295</v>
      </c>
    </row>
    <row r="175" spans="1:6" ht="16.5" customHeight="1">
      <c r="A175" s="52">
        <v>130</v>
      </c>
      <c r="B175" s="52">
        <v>234</v>
      </c>
      <c r="C175" s="54" t="s">
        <v>296</v>
      </c>
      <c r="D175" s="54" t="s">
        <v>294</v>
      </c>
      <c r="E175" s="56" t="s">
        <v>101</v>
      </c>
      <c r="F175" s="57" t="s">
        <v>297</v>
      </c>
    </row>
    <row r="176" spans="1:6" ht="16.5" customHeight="1">
      <c r="A176" s="52">
        <v>131</v>
      </c>
      <c r="B176" s="52">
        <v>235</v>
      </c>
      <c r="C176" s="54" t="s">
        <v>298</v>
      </c>
      <c r="D176" s="54" t="s">
        <v>294</v>
      </c>
      <c r="E176" s="56" t="s">
        <v>125</v>
      </c>
      <c r="F176" s="57" t="s">
        <v>299</v>
      </c>
    </row>
    <row r="177" spans="1:6" ht="16.5" customHeight="1">
      <c r="A177" s="52">
        <v>132</v>
      </c>
      <c r="B177" s="52">
        <v>236</v>
      </c>
      <c r="C177" s="54" t="s">
        <v>300</v>
      </c>
      <c r="D177" s="54" t="s">
        <v>294</v>
      </c>
      <c r="E177" s="56" t="s">
        <v>101</v>
      </c>
      <c r="F177" s="57" t="s">
        <v>301</v>
      </c>
    </row>
    <row r="178" spans="1:6" ht="16.5" customHeight="1">
      <c r="A178" s="52">
        <v>133</v>
      </c>
      <c r="B178" s="52">
        <v>237</v>
      </c>
      <c r="C178" s="54" t="s">
        <v>235</v>
      </c>
      <c r="D178" s="54" t="s">
        <v>58</v>
      </c>
      <c r="E178" s="56" t="s">
        <v>111</v>
      </c>
      <c r="F178" s="57">
        <v>21734</v>
      </c>
    </row>
    <row r="179" spans="1:6" ht="16.5" customHeight="1">
      <c r="A179" s="52">
        <v>134</v>
      </c>
      <c r="B179" s="52">
        <v>238</v>
      </c>
      <c r="C179" s="54" t="s">
        <v>106</v>
      </c>
      <c r="D179" s="55" t="s">
        <v>70</v>
      </c>
      <c r="E179" s="56" t="s">
        <v>107</v>
      </c>
      <c r="F179" s="57">
        <v>25297</v>
      </c>
    </row>
    <row r="180" spans="1:6" ht="16.5" customHeight="1">
      <c r="A180" s="52">
        <v>135</v>
      </c>
      <c r="B180" s="52">
        <v>239</v>
      </c>
      <c r="C180" s="54" t="s">
        <v>171</v>
      </c>
      <c r="D180" s="54" t="s">
        <v>141</v>
      </c>
      <c r="E180" s="56" t="s">
        <v>107</v>
      </c>
      <c r="F180" s="57">
        <v>25034</v>
      </c>
    </row>
    <row r="181" spans="1:6" ht="16.5" customHeight="1">
      <c r="A181" s="52">
        <v>136</v>
      </c>
      <c r="B181" s="52">
        <v>240</v>
      </c>
      <c r="C181" s="54" t="s">
        <v>266</v>
      </c>
      <c r="D181" s="54" t="s">
        <v>143</v>
      </c>
      <c r="E181" s="56" t="s">
        <v>109</v>
      </c>
      <c r="F181" s="57">
        <v>33335</v>
      </c>
    </row>
    <row r="182" spans="1:6" ht="16.5" customHeight="1">
      <c r="A182" s="52">
        <v>137</v>
      </c>
      <c r="B182" s="52">
        <v>241</v>
      </c>
      <c r="C182" s="54" t="s">
        <v>142</v>
      </c>
      <c r="D182" s="55" t="s">
        <v>143</v>
      </c>
      <c r="E182" s="56" t="s">
        <v>109</v>
      </c>
      <c r="F182" s="57">
        <v>35269</v>
      </c>
    </row>
    <row r="183" spans="1:6" ht="16.5" customHeight="1">
      <c r="A183" s="52">
        <v>138</v>
      </c>
      <c r="B183" s="52">
        <v>242</v>
      </c>
      <c r="C183" s="54" t="s">
        <v>149</v>
      </c>
      <c r="D183" s="55" t="s">
        <v>58</v>
      </c>
      <c r="E183" s="56" t="s">
        <v>121</v>
      </c>
      <c r="F183" s="57">
        <v>27122</v>
      </c>
    </row>
    <row r="184" spans="1:6" ht="16.5" customHeight="1">
      <c r="A184" s="52">
        <v>139</v>
      </c>
      <c r="B184" s="52">
        <v>243</v>
      </c>
      <c r="C184" s="54" t="s">
        <v>152</v>
      </c>
      <c r="D184" s="55" t="s">
        <v>43</v>
      </c>
      <c r="E184" s="56" t="s">
        <v>153</v>
      </c>
      <c r="F184" s="57">
        <v>17090</v>
      </c>
    </row>
    <row r="185" spans="1:6" ht="16.5" customHeight="1">
      <c r="A185" s="52">
        <v>140</v>
      </c>
      <c r="B185" s="52">
        <v>244</v>
      </c>
      <c r="C185" s="54" t="s">
        <v>253</v>
      </c>
      <c r="D185" s="54" t="s">
        <v>254</v>
      </c>
      <c r="E185" s="56" t="s">
        <v>109</v>
      </c>
      <c r="F185" s="57">
        <v>28916</v>
      </c>
    </row>
    <row r="186" spans="1:6" ht="16.5" customHeight="1">
      <c r="A186" s="52">
        <v>141</v>
      </c>
      <c r="B186" s="52">
        <v>245</v>
      </c>
      <c r="C186" s="54" t="s">
        <v>133</v>
      </c>
      <c r="D186" s="55" t="s">
        <v>77</v>
      </c>
      <c r="E186" s="56" t="s">
        <v>109</v>
      </c>
      <c r="F186" s="57">
        <v>27451</v>
      </c>
    </row>
    <row r="187" spans="1:6" ht="16.5" customHeight="1">
      <c r="A187" s="52">
        <v>142</v>
      </c>
      <c r="B187" s="52">
        <v>246</v>
      </c>
      <c r="C187" s="54" t="s">
        <v>144</v>
      </c>
      <c r="D187" s="55" t="s">
        <v>145</v>
      </c>
      <c r="E187" s="56" t="s">
        <v>109</v>
      </c>
      <c r="F187" s="57">
        <v>32143</v>
      </c>
    </row>
    <row r="188" spans="1:6" ht="16.5" customHeight="1">
      <c r="A188" s="52">
        <v>143</v>
      </c>
      <c r="B188" s="52">
        <v>247</v>
      </c>
      <c r="C188" s="54" t="s">
        <v>134</v>
      </c>
      <c r="D188" s="55" t="s">
        <v>70</v>
      </c>
      <c r="E188" s="56" t="s">
        <v>105</v>
      </c>
      <c r="F188" s="57">
        <v>13961</v>
      </c>
    </row>
    <row r="189" spans="1:6" ht="16.5" customHeight="1">
      <c r="A189" s="52">
        <v>144</v>
      </c>
      <c r="B189" s="118">
        <v>248</v>
      </c>
      <c r="C189" s="119" t="s">
        <v>181</v>
      </c>
      <c r="D189" s="119" t="s">
        <v>58</v>
      </c>
      <c r="E189" s="120" t="s">
        <v>153</v>
      </c>
      <c r="F189" s="121">
        <v>17911</v>
      </c>
    </row>
    <row r="190" spans="1:6" ht="16.5" customHeight="1" thickBot="1">
      <c r="A190" s="52">
        <v>145</v>
      </c>
      <c r="B190" s="117">
        <v>249</v>
      </c>
      <c r="C190" s="59" t="s">
        <v>226</v>
      </c>
      <c r="D190" s="59" t="s">
        <v>70</v>
      </c>
      <c r="E190" s="60" t="s">
        <v>107</v>
      </c>
      <c r="F190" s="61">
        <v>23912</v>
      </c>
    </row>
    <row r="191" spans="1:7" ht="16.5" customHeight="1">
      <c r="A191" s="52">
        <v>146</v>
      </c>
      <c r="B191" s="62">
        <v>250</v>
      </c>
      <c r="C191" s="63" t="s">
        <v>242</v>
      </c>
      <c r="D191" s="63" t="s">
        <v>70</v>
      </c>
      <c r="E191" s="64" t="s">
        <v>109</v>
      </c>
      <c r="F191" s="65">
        <v>34904</v>
      </c>
      <c r="G191" s="44" t="s">
        <v>107</v>
      </c>
    </row>
    <row r="192" spans="1:7" ht="16.5" customHeight="1">
      <c r="A192" s="52">
        <v>147</v>
      </c>
      <c r="B192" s="53">
        <v>251</v>
      </c>
      <c r="C192" s="54" t="s">
        <v>163</v>
      </c>
      <c r="D192" s="54" t="s">
        <v>164</v>
      </c>
      <c r="E192" s="56" t="s">
        <v>121</v>
      </c>
      <c r="F192" s="57">
        <v>27280</v>
      </c>
      <c r="G192" s="44" t="s">
        <v>109</v>
      </c>
    </row>
    <row r="193" spans="1:7" ht="16.5" customHeight="1">
      <c r="A193" s="52">
        <v>148</v>
      </c>
      <c r="B193" s="53">
        <v>252</v>
      </c>
      <c r="C193" s="54" t="s">
        <v>168</v>
      </c>
      <c r="D193" s="54" t="s">
        <v>70</v>
      </c>
      <c r="E193" s="56" t="s">
        <v>125</v>
      </c>
      <c r="F193" s="57" t="s">
        <v>169</v>
      </c>
      <c r="G193" s="44" t="s">
        <v>109</v>
      </c>
    </row>
    <row r="194" spans="1:7" ht="16.5" customHeight="1" thickBot="1">
      <c r="A194" s="52">
        <v>149</v>
      </c>
      <c r="B194" s="58">
        <v>253</v>
      </c>
      <c r="C194" s="59" t="s">
        <v>250</v>
      </c>
      <c r="D194" s="59" t="s">
        <v>70</v>
      </c>
      <c r="E194" s="60" t="s">
        <v>125</v>
      </c>
      <c r="F194" s="61" t="s">
        <v>251</v>
      </c>
      <c r="G194" s="44" t="s">
        <v>107</v>
      </c>
    </row>
    <row r="195" spans="1:7" ht="16.5" customHeight="1">
      <c r="A195" s="52">
        <v>150</v>
      </c>
      <c r="B195" s="62">
        <v>254</v>
      </c>
      <c r="C195" s="63" t="s">
        <v>198</v>
      </c>
      <c r="D195" s="63" t="s">
        <v>84</v>
      </c>
      <c r="E195" s="64" t="s">
        <v>109</v>
      </c>
      <c r="F195" s="65">
        <v>32937</v>
      </c>
      <c r="G195" s="44" t="s">
        <v>109</v>
      </c>
    </row>
    <row r="196" spans="1:7" ht="16.5" customHeight="1">
      <c r="A196" s="52">
        <v>151</v>
      </c>
      <c r="B196" s="53">
        <v>255</v>
      </c>
      <c r="C196" s="54" t="s">
        <v>179</v>
      </c>
      <c r="D196" s="54" t="s">
        <v>84</v>
      </c>
      <c r="E196" s="56" t="s">
        <v>109</v>
      </c>
      <c r="F196" s="57">
        <v>34211</v>
      </c>
      <c r="G196" s="44" t="s">
        <v>121</v>
      </c>
    </row>
    <row r="197" spans="1:7" ht="16.5" customHeight="1">
      <c r="A197" s="52">
        <v>152</v>
      </c>
      <c r="B197" s="53">
        <v>256</v>
      </c>
      <c r="C197" s="54" t="s">
        <v>302</v>
      </c>
      <c r="D197" s="54" t="s">
        <v>303</v>
      </c>
      <c r="E197" s="56" t="s">
        <v>101</v>
      </c>
      <c r="F197" s="57">
        <v>35285</v>
      </c>
      <c r="G197" s="44" t="s">
        <v>107</v>
      </c>
    </row>
    <row r="198" spans="1:7" ht="16.5" customHeight="1" thickBot="1">
      <c r="A198" s="52">
        <v>153</v>
      </c>
      <c r="B198" s="58">
        <v>257</v>
      </c>
      <c r="C198" s="59" t="s">
        <v>304</v>
      </c>
      <c r="D198" s="59" t="s">
        <v>303</v>
      </c>
      <c r="E198" s="60" t="s">
        <v>101</v>
      </c>
      <c r="F198" s="61">
        <v>34107</v>
      </c>
      <c r="G198" s="44" t="s">
        <v>111</v>
      </c>
    </row>
    <row r="199" spans="1:7" ht="16.5" customHeight="1">
      <c r="A199" s="52">
        <v>154</v>
      </c>
      <c r="B199" s="62">
        <v>258</v>
      </c>
      <c r="C199" s="63" t="s">
        <v>305</v>
      </c>
      <c r="D199" s="63" t="s">
        <v>303</v>
      </c>
      <c r="E199" s="64" t="s">
        <v>101</v>
      </c>
      <c r="F199" s="65">
        <v>31138</v>
      </c>
      <c r="G199" s="44" t="s">
        <v>109</v>
      </c>
    </row>
    <row r="200" spans="1:7" ht="16.5" customHeight="1">
      <c r="A200" s="52">
        <v>155</v>
      </c>
      <c r="B200" s="53">
        <v>259</v>
      </c>
      <c r="C200" s="54" t="s">
        <v>310</v>
      </c>
      <c r="D200" s="54" t="s">
        <v>70</v>
      </c>
      <c r="E200" s="56" t="s">
        <v>125</v>
      </c>
      <c r="F200" s="57">
        <v>23377</v>
      </c>
      <c r="G200" s="44" t="s">
        <v>109</v>
      </c>
    </row>
    <row r="201" spans="1:7" ht="16.5" customHeight="1">
      <c r="A201" s="52">
        <v>156</v>
      </c>
      <c r="B201" s="53">
        <v>260</v>
      </c>
      <c r="C201" s="54" t="s">
        <v>311</v>
      </c>
      <c r="D201" s="54" t="s">
        <v>70</v>
      </c>
      <c r="E201" s="56" t="s">
        <v>156</v>
      </c>
      <c r="F201" s="57">
        <v>15342</v>
      </c>
      <c r="G201" s="44" t="s">
        <v>109</v>
      </c>
    </row>
    <row r="202" spans="1:7" ht="16.5" customHeight="1" thickBot="1">
      <c r="A202" s="52">
        <v>157</v>
      </c>
      <c r="B202" s="58">
        <v>261</v>
      </c>
      <c r="C202" s="59" t="s">
        <v>312</v>
      </c>
      <c r="D202" s="59" t="s">
        <v>70</v>
      </c>
      <c r="E202" s="60" t="s">
        <v>109</v>
      </c>
      <c r="F202" s="61">
        <v>31445</v>
      </c>
      <c r="G202" s="44" t="s">
        <v>107</v>
      </c>
    </row>
    <row r="203" spans="1:7" ht="16.5" customHeight="1">
      <c r="A203" s="52">
        <v>158</v>
      </c>
      <c r="B203" s="62">
        <v>262</v>
      </c>
      <c r="C203" s="63" t="s">
        <v>324</v>
      </c>
      <c r="D203" s="63" t="s">
        <v>70</v>
      </c>
      <c r="E203" s="64" t="s">
        <v>118</v>
      </c>
      <c r="F203" s="65">
        <v>19088</v>
      </c>
      <c r="G203" s="44" t="s">
        <v>121</v>
      </c>
    </row>
    <row r="204" spans="1:7" ht="16.5" customHeight="1">
      <c r="A204" s="52">
        <v>159</v>
      </c>
      <c r="B204" s="53">
        <v>263</v>
      </c>
      <c r="C204" s="54" t="s">
        <v>313</v>
      </c>
      <c r="D204" s="54" t="s">
        <v>70</v>
      </c>
      <c r="E204" s="56" t="s">
        <v>125</v>
      </c>
      <c r="F204" s="57">
        <v>22549</v>
      </c>
      <c r="G204" s="44" t="s">
        <v>109</v>
      </c>
    </row>
    <row r="205" spans="1:7" ht="16.5" customHeight="1">
      <c r="A205" s="52">
        <v>160</v>
      </c>
      <c r="B205" s="53">
        <v>264</v>
      </c>
      <c r="C205" s="54" t="s">
        <v>325</v>
      </c>
      <c r="D205" s="54" t="s">
        <v>70</v>
      </c>
      <c r="E205" s="56" t="s">
        <v>121</v>
      </c>
      <c r="F205" s="57">
        <v>26511</v>
      </c>
      <c r="G205" s="44" t="s">
        <v>109</v>
      </c>
    </row>
    <row r="206" spans="1:7" ht="16.5" customHeight="1" thickBot="1">
      <c r="A206" s="52">
        <v>161</v>
      </c>
      <c r="B206" s="58">
        <v>265</v>
      </c>
      <c r="C206" s="59" t="s">
        <v>314</v>
      </c>
      <c r="D206" s="59" t="s">
        <v>315</v>
      </c>
      <c r="E206" s="60" t="s">
        <v>109</v>
      </c>
      <c r="F206" s="61">
        <v>29052</v>
      </c>
      <c r="G206" s="44" t="s">
        <v>109</v>
      </c>
    </row>
    <row r="207" spans="1:7" ht="16.5" customHeight="1">
      <c r="A207" s="52">
        <v>162</v>
      </c>
      <c r="B207" s="62">
        <v>266</v>
      </c>
      <c r="C207" s="63" t="s">
        <v>326</v>
      </c>
      <c r="D207" s="63" t="s">
        <v>70</v>
      </c>
      <c r="E207" s="64" t="s">
        <v>153</v>
      </c>
      <c r="F207" s="65">
        <v>17228</v>
      </c>
      <c r="G207" s="44" t="s">
        <v>125</v>
      </c>
    </row>
    <row r="208" spans="1:7" ht="16.5" customHeight="1">
      <c r="A208" s="52">
        <v>163</v>
      </c>
      <c r="B208" s="53">
        <v>267</v>
      </c>
      <c r="C208" s="54" t="s">
        <v>316</v>
      </c>
      <c r="D208" s="54" t="s">
        <v>84</v>
      </c>
      <c r="E208" s="56" t="s">
        <v>109</v>
      </c>
      <c r="F208" s="57">
        <v>32879</v>
      </c>
      <c r="G208" s="44" t="s">
        <v>109</v>
      </c>
    </row>
    <row r="209" spans="1:7" ht="16.5" customHeight="1">
      <c r="A209" s="52">
        <v>164</v>
      </c>
      <c r="B209" s="53">
        <v>268</v>
      </c>
      <c r="C209" s="54" t="s">
        <v>327</v>
      </c>
      <c r="D209" s="54" t="s">
        <v>70</v>
      </c>
      <c r="E209" s="56" t="s">
        <v>121</v>
      </c>
      <c r="F209" s="57">
        <v>26978</v>
      </c>
      <c r="G209" s="44" t="s">
        <v>121</v>
      </c>
    </row>
    <row r="210" spans="1:6" ht="16.5" customHeight="1" thickBot="1">
      <c r="A210" s="52">
        <v>165</v>
      </c>
      <c r="B210" s="58">
        <v>269</v>
      </c>
      <c r="C210" s="59" t="s">
        <v>317</v>
      </c>
      <c r="D210" s="59" t="s">
        <v>43</v>
      </c>
      <c r="E210" s="60" t="s">
        <v>107</v>
      </c>
      <c r="F210" s="61">
        <v>24141</v>
      </c>
    </row>
    <row r="211" spans="1:7" ht="16.5" customHeight="1">
      <c r="A211" s="52">
        <v>166</v>
      </c>
      <c r="B211" s="62">
        <v>271</v>
      </c>
      <c r="C211" s="63" t="s">
        <v>318</v>
      </c>
      <c r="D211" s="63" t="s">
        <v>84</v>
      </c>
      <c r="E211" s="64" t="s">
        <v>109</v>
      </c>
      <c r="F211" s="65">
        <v>30871</v>
      </c>
      <c r="G211" s="44" t="s">
        <v>109</v>
      </c>
    </row>
    <row r="212" spans="1:7" ht="16.5" customHeight="1">
      <c r="A212" s="52">
        <v>167</v>
      </c>
      <c r="B212" s="53">
        <v>273</v>
      </c>
      <c r="C212" s="54" t="s">
        <v>319</v>
      </c>
      <c r="D212" s="54" t="s">
        <v>70</v>
      </c>
      <c r="E212" s="56" t="s">
        <v>125</v>
      </c>
      <c r="F212" s="57">
        <v>23377</v>
      </c>
      <c r="G212" s="44" t="s">
        <v>109</v>
      </c>
    </row>
    <row r="213" spans="1:7" ht="16.5" customHeight="1">
      <c r="A213" s="52">
        <v>168</v>
      </c>
      <c r="B213" s="53">
        <v>275</v>
      </c>
      <c r="C213" s="54" t="s">
        <v>320</v>
      </c>
      <c r="D213" s="54" t="s">
        <v>70</v>
      </c>
      <c r="E213" s="56" t="s">
        <v>111</v>
      </c>
      <c r="F213" s="57">
        <v>21551</v>
      </c>
      <c r="G213" s="44" t="s">
        <v>109</v>
      </c>
    </row>
    <row r="214" spans="1:6" ht="16.5" customHeight="1" thickBot="1">
      <c r="A214" s="52">
        <v>169</v>
      </c>
      <c r="B214" s="58">
        <v>277</v>
      </c>
      <c r="C214" s="59" t="s">
        <v>321</v>
      </c>
      <c r="D214" s="59" t="s">
        <v>58</v>
      </c>
      <c r="E214" s="60" t="s">
        <v>111</v>
      </c>
      <c r="F214" s="61">
        <v>21287</v>
      </c>
    </row>
    <row r="215" spans="1:7" ht="16.5" customHeight="1">
      <c r="A215" s="52">
        <v>170</v>
      </c>
      <c r="B215" s="62">
        <v>279</v>
      </c>
      <c r="C215" s="63" t="s">
        <v>322</v>
      </c>
      <c r="D215" s="63" t="s">
        <v>45</v>
      </c>
      <c r="E215" s="64" t="s">
        <v>107</v>
      </c>
      <c r="F215" s="65">
        <v>24671</v>
      </c>
      <c r="G215" s="44" t="s">
        <v>153</v>
      </c>
    </row>
    <row r="216" ht="18" customHeight="1"/>
    <row r="217" ht="18" customHeight="1"/>
    <row r="218" spans="3:8" s="66" customFormat="1" ht="18" customHeight="1">
      <c r="C218" s="67"/>
      <c r="D218" s="67"/>
      <c r="F218" s="68"/>
      <c r="G218" s="44"/>
      <c r="H218" s="44"/>
    </row>
    <row r="219" spans="3:8" s="66" customFormat="1" ht="18" customHeight="1">
      <c r="C219" s="67"/>
      <c r="D219" s="67"/>
      <c r="F219" s="68"/>
      <c r="G219" s="44"/>
      <c r="H219" s="44"/>
    </row>
    <row r="220" spans="3:8" s="66" customFormat="1" ht="18" customHeight="1">
      <c r="C220" s="67"/>
      <c r="D220" s="67"/>
      <c r="F220" s="68"/>
      <c r="G220" s="44"/>
      <c r="H220" s="44"/>
    </row>
    <row r="221" spans="3:8" s="66" customFormat="1" ht="18" customHeight="1">
      <c r="C221" s="67"/>
      <c r="D221" s="67"/>
      <c r="F221" s="68"/>
      <c r="G221" s="44"/>
      <c r="H221" s="44"/>
    </row>
    <row r="222" spans="3:8" s="66" customFormat="1" ht="18" customHeight="1">
      <c r="C222" s="67"/>
      <c r="D222" s="67"/>
      <c r="F222" s="68"/>
      <c r="G222" s="44"/>
      <c r="H222" s="44"/>
    </row>
    <row r="223" spans="3:8" s="66" customFormat="1" ht="18" customHeight="1">
      <c r="C223" s="67"/>
      <c r="D223" s="67"/>
      <c r="F223" s="68"/>
      <c r="G223" s="44"/>
      <c r="H223" s="44"/>
    </row>
    <row r="224" spans="3:8" s="66" customFormat="1" ht="18" customHeight="1">
      <c r="C224" s="67"/>
      <c r="D224" s="67"/>
      <c r="F224" s="68"/>
      <c r="G224" s="44"/>
      <c r="H224" s="44"/>
    </row>
    <row r="225" spans="3:8" s="66" customFormat="1" ht="18" customHeight="1">
      <c r="C225" s="67"/>
      <c r="D225" s="67"/>
      <c r="F225" s="68"/>
      <c r="G225" s="44"/>
      <c r="H225" s="44"/>
    </row>
    <row r="226" spans="3:8" s="66" customFormat="1" ht="18" customHeight="1">
      <c r="C226" s="67"/>
      <c r="D226" s="67"/>
      <c r="F226" s="68"/>
      <c r="G226" s="44"/>
      <c r="H226" s="44"/>
    </row>
    <row r="227" spans="3:8" s="66" customFormat="1" ht="18" customHeight="1">
      <c r="C227" s="67"/>
      <c r="D227" s="67"/>
      <c r="F227" s="68"/>
      <c r="G227" s="44"/>
      <c r="H227" s="44"/>
    </row>
  </sheetData>
  <sheetProtection/>
  <autoFilter ref="A5:G215"/>
  <mergeCells count="5">
    <mergeCell ref="A1:F1"/>
    <mergeCell ref="A2:F2"/>
    <mergeCell ref="A3:F3"/>
    <mergeCell ref="A4:C4"/>
    <mergeCell ref="E4:F4"/>
  </mergeCells>
  <conditionalFormatting sqref="B6:B215">
    <cfRule type="duplicateValues" priority="3" dxfId="26" stopIfTrue="1">
      <formula>AND(COUNTIF($B$6:$B$215,B6)&gt;1,NOT(ISBLANK(B6)))</formula>
    </cfRule>
  </conditionalFormatting>
  <conditionalFormatting sqref="C6:C215">
    <cfRule type="duplicateValues" priority="4" dxfId="26" stopIfTrue="1">
      <formula>AND(COUNTIF($C$6:$C$215,C6)&gt;1,NOT(ISBLANK(C6)))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72" customWidth="1"/>
    <col min="2" max="16384" width="9.125" style="72" customWidth="1"/>
  </cols>
  <sheetData>
    <row r="1" ht="30.75" customHeight="1">
      <c r="A1" s="71" t="s">
        <v>18</v>
      </c>
    </row>
    <row r="2" s="74" customFormat="1" ht="37.5" customHeight="1">
      <c r="A2" s="73" t="s">
        <v>16</v>
      </c>
    </row>
    <row r="3" s="74" customFormat="1" ht="47.25" customHeight="1">
      <c r="A3" s="73" t="s">
        <v>19</v>
      </c>
    </row>
    <row r="4" s="74" customFormat="1" ht="52.5" customHeight="1">
      <c r="A4" s="73" t="s">
        <v>20</v>
      </c>
    </row>
    <row r="5" s="74" customFormat="1" ht="39.75" customHeight="1">
      <c r="A5" s="73" t="s">
        <v>21</v>
      </c>
    </row>
    <row r="6" s="74" customFormat="1" ht="30.75" customHeight="1">
      <c r="A6" s="73" t="s">
        <v>22</v>
      </c>
    </row>
    <row r="7" ht="39.75" customHeight="1">
      <c r="A7" s="73" t="s">
        <v>23</v>
      </c>
    </row>
    <row r="8" ht="44.25" customHeight="1">
      <c r="A8" s="75" t="s">
        <v>24</v>
      </c>
    </row>
    <row r="9" ht="59.25" customHeight="1">
      <c r="A9" s="75" t="s">
        <v>25</v>
      </c>
    </row>
    <row r="10" ht="31.5" customHeight="1">
      <c r="A10" s="76" t="s">
        <v>17</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00FF"/>
  </sheetPr>
  <dimension ref="A1:H45"/>
  <sheetViews>
    <sheetView view="pageBreakPreview" zoomScaleSheetLayoutView="100" zoomScalePageLayoutView="0" workbookViewId="0" topLeftCell="A1">
      <selection activeCell="B6" sqref="B6:B44"/>
    </sheetView>
  </sheetViews>
  <sheetFormatPr defaultColWidth="9.00390625" defaultRowHeight="12.75"/>
  <cols>
    <col min="1" max="1" width="5.125" style="66" customWidth="1"/>
    <col min="2" max="2" width="6.375" style="66" bestFit="1" customWidth="1"/>
    <col min="3" max="3" width="29.75390625" style="67" customWidth="1"/>
    <col min="4" max="4" width="35.75390625" style="67" customWidth="1"/>
    <col min="5" max="5" width="7.125" style="66" customWidth="1"/>
    <col min="6" max="6" width="14.25390625" style="68" customWidth="1"/>
    <col min="7" max="16384" width="9.125" style="44" customWidth="1"/>
  </cols>
  <sheetData>
    <row r="1" spans="1:6" ht="35.25" customHeight="1">
      <c r="A1" s="168" t="str">
        <f>KAPAK!A2</f>
        <v>Türkiye Atletizm Federasyonu
Balıkesir Atletizm İl Temsilciliği</v>
      </c>
      <c r="B1" s="169"/>
      <c r="C1" s="169"/>
      <c r="D1" s="169"/>
      <c r="E1" s="169"/>
      <c r="F1" s="169"/>
    </row>
    <row r="2" spans="1:6" ht="18.75" customHeight="1">
      <c r="A2" s="170" t="str">
        <f>KAPAK!B24</f>
        <v>İsmail Akçay 10 Km. Yol Koşusu</v>
      </c>
      <c r="B2" s="170"/>
      <c r="C2" s="170"/>
      <c r="D2" s="170"/>
      <c r="E2" s="170"/>
      <c r="F2" s="170"/>
    </row>
    <row r="3" spans="1:6" ht="15.75" customHeight="1">
      <c r="A3" s="171" t="str">
        <f>KAPAK!B27</f>
        <v>Balıkesir</v>
      </c>
      <c r="B3" s="171"/>
      <c r="C3" s="171"/>
      <c r="D3" s="171"/>
      <c r="E3" s="171"/>
      <c r="F3" s="171"/>
    </row>
    <row r="4" spans="1:6" ht="15.75" customHeight="1">
      <c r="A4" s="167" t="str">
        <f>KAPAK!B26</f>
        <v>Bayanlar</v>
      </c>
      <c r="B4" s="167"/>
      <c r="C4" s="167"/>
      <c r="D4" s="45" t="str">
        <f>KAPAK!B25</f>
        <v>10 Km.</v>
      </c>
      <c r="E4" s="172">
        <f>KAPAK!B28</f>
        <v>41889.416666666664</v>
      </c>
      <c r="F4" s="172"/>
    </row>
    <row r="5" spans="1:8" s="49" customFormat="1" ht="25.5">
      <c r="A5" s="46" t="s">
        <v>0</v>
      </c>
      <c r="B5" s="46" t="s">
        <v>1</v>
      </c>
      <c r="C5" s="47" t="s">
        <v>3</v>
      </c>
      <c r="D5" s="46" t="s">
        <v>26</v>
      </c>
      <c r="E5" s="46" t="s">
        <v>7</v>
      </c>
      <c r="F5" s="48" t="s">
        <v>2</v>
      </c>
      <c r="G5" s="50"/>
      <c r="H5" s="50"/>
    </row>
    <row r="6" spans="1:6" ht="16.5" customHeight="1">
      <c r="A6" s="51">
        <v>1</v>
      </c>
      <c r="B6" s="122">
        <v>15</v>
      </c>
      <c r="C6" s="123" t="s">
        <v>39</v>
      </c>
      <c r="D6" s="124" t="s">
        <v>40</v>
      </c>
      <c r="E6" s="125" t="s">
        <v>41</v>
      </c>
      <c r="F6" s="126">
        <v>34743</v>
      </c>
    </row>
    <row r="7" spans="1:6" ht="16.5" customHeight="1">
      <c r="A7" s="52">
        <v>2</v>
      </c>
      <c r="B7" s="127">
        <v>2</v>
      </c>
      <c r="C7" s="128" t="s">
        <v>42</v>
      </c>
      <c r="D7" s="129" t="s">
        <v>43</v>
      </c>
      <c r="E7" s="130" t="s">
        <v>41</v>
      </c>
      <c r="F7" s="131">
        <v>35360</v>
      </c>
    </row>
    <row r="8" spans="1:6" ht="16.5" customHeight="1">
      <c r="A8" s="52">
        <v>3</v>
      </c>
      <c r="B8" s="127">
        <v>3</v>
      </c>
      <c r="C8" s="128" t="s">
        <v>44</v>
      </c>
      <c r="D8" s="129" t="s">
        <v>45</v>
      </c>
      <c r="E8" s="130" t="s">
        <v>46</v>
      </c>
      <c r="F8" s="131">
        <v>27440</v>
      </c>
    </row>
    <row r="9" spans="1:6" ht="16.5" customHeight="1">
      <c r="A9" s="52">
        <v>4</v>
      </c>
      <c r="B9" s="127">
        <v>4</v>
      </c>
      <c r="C9" s="128" t="s">
        <v>47</v>
      </c>
      <c r="D9" s="129" t="s">
        <v>48</v>
      </c>
      <c r="E9" s="130" t="s">
        <v>41</v>
      </c>
      <c r="F9" s="131">
        <v>34973</v>
      </c>
    </row>
    <row r="10" spans="1:6" ht="16.5" customHeight="1">
      <c r="A10" s="52">
        <v>5</v>
      </c>
      <c r="B10" s="127">
        <v>28</v>
      </c>
      <c r="C10" s="128" t="s">
        <v>49</v>
      </c>
      <c r="D10" s="129" t="s">
        <v>50</v>
      </c>
      <c r="E10" s="130" t="s">
        <v>41</v>
      </c>
      <c r="F10" s="131">
        <v>33849</v>
      </c>
    </row>
    <row r="11" spans="1:6" ht="16.5" customHeight="1">
      <c r="A11" s="52">
        <v>6</v>
      </c>
      <c r="B11" s="127">
        <v>35</v>
      </c>
      <c r="C11" s="128" t="s">
        <v>51</v>
      </c>
      <c r="D11" s="129" t="s">
        <v>43</v>
      </c>
      <c r="E11" s="130" t="s">
        <v>41</v>
      </c>
      <c r="F11" s="131">
        <v>33045</v>
      </c>
    </row>
    <row r="12" spans="1:6" ht="16.5" customHeight="1">
      <c r="A12" s="52">
        <v>7</v>
      </c>
      <c r="B12" s="127">
        <v>25</v>
      </c>
      <c r="C12" s="128" t="s">
        <v>54</v>
      </c>
      <c r="D12" s="129" t="s">
        <v>55</v>
      </c>
      <c r="E12" s="130" t="s">
        <v>41</v>
      </c>
      <c r="F12" s="131">
        <v>34464</v>
      </c>
    </row>
    <row r="13" spans="1:6" ht="16.5" customHeight="1">
      <c r="A13" s="52">
        <v>8</v>
      </c>
      <c r="B13" s="127">
        <v>40</v>
      </c>
      <c r="C13" s="128" t="s">
        <v>307</v>
      </c>
      <c r="D13" s="129" t="s">
        <v>308</v>
      </c>
      <c r="E13" s="130" t="s">
        <v>41</v>
      </c>
      <c r="F13" s="131">
        <v>31362</v>
      </c>
    </row>
    <row r="14" spans="1:6" ht="16.5" customHeight="1">
      <c r="A14" s="52">
        <v>9</v>
      </c>
      <c r="B14" s="127">
        <v>37</v>
      </c>
      <c r="C14" s="128" t="s">
        <v>56</v>
      </c>
      <c r="D14" s="129" t="s">
        <v>43</v>
      </c>
      <c r="E14" s="130" t="s">
        <v>41</v>
      </c>
      <c r="F14" s="131">
        <v>32690</v>
      </c>
    </row>
    <row r="15" spans="1:6" ht="16.5" customHeight="1">
      <c r="A15" s="52">
        <v>10</v>
      </c>
      <c r="B15" s="127">
        <v>5</v>
      </c>
      <c r="C15" s="128" t="s">
        <v>57</v>
      </c>
      <c r="D15" s="129" t="s">
        <v>58</v>
      </c>
      <c r="E15" s="130" t="s">
        <v>41</v>
      </c>
      <c r="F15" s="131">
        <v>35190</v>
      </c>
    </row>
    <row r="16" spans="1:6" ht="16.5" customHeight="1">
      <c r="A16" s="52">
        <v>11</v>
      </c>
      <c r="B16" s="127">
        <v>6</v>
      </c>
      <c r="C16" s="128" t="s">
        <v>59</v>
      </c>
      <c r="D16" s="129" t="s">
        <v>60</v>
      </c>
      <c r="E16" s="130" t="s">
        <v>41</v>
      </c>
      <c r="F16" s="131">
        <v>33458</v>
      </c>
    </row>
    <row r="17" spans="1:6" ht="16.5" customHeight="1">
      <c r="A17" s="52">
        <v>12</v>
      </c>
      <c r="B17" s="127">
        <v>7</v>
      </c>
      <c r="C17" s="128" t="s">
        <v>61</v>
      </c>
      <c r="D17" s="132" t="s">
        <v>62</v>
      </c>
      <c r="E17" s="130" t="s">
        <v>46</v>
      </c>
      <c r="F17" s="131">
        <v>26794</v>
      </c>
    </row>
    <row r="18" spans="1:6" ht="16.5" customHeight="1">
      <c r="A18" s="52">
        <v>13</v>
      </c>
      <c r="B18" s="127">
        <v>34</v>
      </c>
      <c r="C18" s="128" t="s">
        <v>63</v>
      </c>
      <c r="D18" s="129" t="s">
        <v>45</v>
      </c>
      <c r="E18" s="130" t="s">
        <v>41</v>
      </c>
      <c r="F18" s="131">
        <v>32874</v>
      </c>
    </row>
    <row r="19" spans="1:6" ht="16.5" customHeight="1">
      <c r="A19" s="52">
        <v>14</v>
      </c>
      <c r="B19" s="127">
        <v>8</v>
      </c>
      <c r="C19" s="128" t="s">
        <v>64</v>
      </c>
      <c r="D19" s="129" t="s">
        <v>58</v>
      </c>
      <c r="E19" s="130" t="s">
        <v>41</v>
      </c>
      <c r="F19" s="131">
        <v>33973</v>
      </c>
    </row>
    <row r="20" spans="1:6" ht="16.5" customHeight="1">
      <c r="A20" s="52">
        <v>15</v>
      </c>
      <c r="B20" s="127">
        <v>26</v>
      </c>
      <c r="C20" s="128" t="s">
        <v>65</v>
      </c>
      <c r="D20" s="129" t="s">
        <v>55</v>
      </c>
      <c r="E20" s="130" t="s">
        <v>41</v>
      </c>
      <c r="F20" s="131">
        <v>35025</v>
      </c>
    </row>
    <row r="21" spans="1:6" ht="16.5" customHeight="1">
      <c r="A21" s="52">
        <v>16</v>
      </c>
      <c r="B21" s="127">
        <v>24</v>
      </c>
      <c r="C21" s="128" t="s">
        <v>66</v>
      </c>
      <c r="D21" s="132" t="s">
        <v>55</v>
      </c>
      <c r="E21" s="130" t="s">
        <v>41</v>
      </c>
      <c r="F21" s="131">
        <v>30989</v>
      </c>
    </row>
    <row r="22" spans="1:6" ht="16.5" customHeight="1">
      <c r="A22" s="52">
        <v>17</v>
      </c>
      <c r="B22" s="127">
        <v>18</v>
      </c>
      <c r="C22" s="128" t="s">
        <v>67</v>
      </c>
      <c r="D22" s="129" t="s">
        <v>68</v>
      </c>
      <c r="E22" s="130" t="s">
        <v>46</v>
      </c>
      <c r="F22" s="131">
        <v>27123</v>
      </c>
    </row>
    <row r="23" spans="1:6" ht="16.5" customHeight="1">
      <c r="A23" s="52">
        <v>18</v>
      </c>
      <c r="B23" s="127">
        <v>41</v>
      </c>
      <c r="C23" s="128" t="s">
        <v>309</v>
      </c>
      <c r="D23" s="129" t="s">
        <v>58</v>
      </c>
      <c r="E23" s="130" t="s">
        <v>90</v>
      </c>
      <c r="F23" s="131">
        <v>24112</v>
      </c>
    </row>
    <row r="24" spans="1:6" ht="16.5" customHeight="1">
      <c r="A24" s="52">
        <v>19</v>
      </c>
      <c r="B24" s="127">
        <v>23</v>
      </c>
      <c r="C24" s="128" t="s">
        <v>69</v>
      </c>
      <c r="D24" s="129" t="s">
        <v>70</v>
      </c>
      <c r="E24" s="130" t="s">
        <v>41</v>
      </c>
      <c r="F24" s="131">
        <v>35372</v>
      </c>
    </row>
    <row r="25" spans="1:6" ht="16.5" customHeight="1">
      <c r="A25" s="52">
        <v>20</v>
      </c>
      <c r="B25" s="127">
        <v>9</v>
      </c>
      <c r="C25" s="128" t="s">
        <v>71</v>
      </c>
      <c r="D25" s="129" t="s">
        <v>72</v>
      </c>
      <c r="E25" s="130" t="s">
        <v>41</v>
      </c>
      <c r="F25" s="131">
        <v>33493</v>
      </c>
    </row>
    <row r="26" spans="1:6" ht="16.5" customHeight="1">
      <c r="A26" s="52">
        <v>21</v>
      </c>
      <c r="B26" s="127">
        <v>19</v>
      </c>
      <c r="C26" s="128" t="s">
        <v>73</v>
      </c>
      <c r="D26" s="129" t="s">
        <v>74</v>
      </c>
      <c r="E26" s="130" t="s">
        <v>75</v>
      </c>
      <c r="F26" s="131">
        <v>21040</v>
      </c>
    </row>
    <row r="27" spans="1:6" ht="16.5" customHeight="1">
      <c r="A27" s="52">
        <v>22</v>
      </c>
      <c r="B27" s="127">
        <v>20</v>
      </c>
      <c r="C27" s="128" t="s">
        <v>76</v>
      </c>
      <c r="D27" s="129" t="s">
        <v>77</v>
      </c>
      <c r="E27" s="130" t="s">
        <v>41</v>
      </c>
      <c r="F27" s="131">
        <v>34237</v>
      </c>
    </row>
    <row r="28" spans="1:6" ht="16.5" customHeight="1">
      <c r="A28" s="52">
        <v>23</v>
      </c>
      <c r="B28" s="127">
        <v>31</v>
      </c>
      <c r="C28" s="128" t="s">
        <v>78</v>
      </c>
      <c r="D28" s="129" t="s">
        <v>45</v>
      </c>
      <c r="E28" s="130" t="s">
        <v>41</v>
      </c>
      <c r="F28" s="131">
        <v>32987</v>
      </c>
    </row>
    <row r="29" spans="1:6" ht="16.5" customHeight="1">
      <c r="A29" s="52">
        <v>24</v>
      </c>
      <c r="B29" s="127">
        <v>30</v>
      </c>
      <c r="C29" s="128" t="s">
        <v>79</v>
      </c>
      <c r="D29" s="129" t="s">
        <v>58</v>
      </c>
      <c r="E29" s="130" t="s">
        <v>46</v>
      </c>
      <c r="F29" s="131">
        <v>26114</v>
      </c>
    </row>
    <row r="30" spans="1:6" ht="16.5" customHeight="1">
      <c r="A30" s="52">
        <v>25</v>
      </c>
      <c r="B30" s="127">
        <v>17</v>
      </c>
      <c r="C30" s="128" t="s">
        <v>80</v>
      </c>
      <c r="D30" s="129" t="s">
        <v>81</v>
      </c>
      <c r="E30" s="130" t="s">
        <v>41</v>
      </c>
      <c r="F30" s="131">
        <v>32337</v>
      </c>
    </row>
    <row r="31" spans="1:6" ht="16.5" customHeight="1">
      <c r="A31" s="52">
        <v>26</v>
      </c>
      <c r="B31" s="127">
        <v>10</v>
      </c>
      <c r="C31" s="128" t="s">
        <v>82</v>
      </c>
      <c r="D31" s="129" t="s">
        <v>72</v>
      </c>
      <c r="E31" s="130" t="s">
        <v>41</v>
      </c>
      <c r="F31" s="131">
        <v>33635</v>
      </c>
    </row>
    <row r="32" spans="1:6" ht="16.5" customHeight="1">
      <c r="A32" s="52">
        <v>27</v>
      </c>
      <c r="B32" s="127">
        <v>36</v>
      </c>
      <c r="C32" s="128" t="s">
        <v>83</v>
      </c>
      <c r="D32" s="129" t="s">
        <v>84</v>
      </c>
      <c r="E32" s="130" t="s">
        <v>41</v>
      </c>
      <c r="F32" s="131">
        <v>34170</v>
      </c>
    </row>
    <row r="33" spans="1:6" ht="16.5" customHeight="1">
      <c r="A33" s="52">
        <v>28</v>
      </c>
      <c r="B33" s="127">
        <v>11</v>
      </c>
      <c r="C33" s="128" t="s">
        <v>85</v>
      </c>
      <c r="D33" s="129" t="s">
        <v>86</v>
      </c>
      <c r="E33" s="130" t="s">
        <v>41</v>
      </c>
      <c r="F33" s="131">
        <v>33981</v>
      </c>
    </row>
    <row r="34" spans="1:6" ht="16.5" customHeight="1">
      <c r="A34" s="52">
        <v>29</v>
      </c>
      <c r="B34" s="127">
        <v>12</v>
      </c>
      <c r="C34" s="128" t="s">
        <v>87</v>
      </c>
      <c r="D34" s="129" t="s">
        <v>43</v>
      </c>
      <c r="E34" s="130" t="s">
        <v>46</v>
      </c>
      <c r="F34" s="131">
        <v>26206</v>
      </c>
    </row>
    <row r="35" spans="1:6" ht="16.5" customHeight="1">
      <c r="A35" s="52">
        <v>30</v>
      </c>
      <c r="B35" s="127">
        <v>13</v>
      </c>
      <c r="C35" s="128" t="s">
        <v>88</v>
      </c>
      <c r="D35" s="129" t="s">
        <v>89</v>
      </c>
      <c r="E35" s="130" t="s">
        <v>90</v>
      </c>
      <c r="F35" s="131">
        <v>25333</v>
      </c>
    </row>
    <row r="36" spans="1:6" ht="16.5" customHeight="1">
      <c r="A36" s="52">
        <v>31</v>
      </c>
      <c r="B36" s="127">
        <v>29</v>
      </c>
      <c r="C36" s="128" t="s">
        <v>91</v>
      </c>
      <c r="D36" s="129" t="s">
        <v>92</v>
      </c>
      <c r="E36" s="130" t="s">
        <v>41</v>
      </c>
      <c r="F36" s="131">
        <v>32633</v>
      </c>
    </row>
    <row r="37" spans="1:6" ht="16.5" customHeight="1">
      <c r="A37" s="52">
        <v>32</v>
      </c>
      <c r="B37" s="127">
        <v>22</v>
      </c>
      <c r="C37" s="128" t="s">
        <v>93</v>
      </c>
      <c r="D37" s="129" t="s">
        <v>70</v>
      </c>
      <c r="E37" s="130" t="s">
        <v>41</v>
      </c>
      <c r="F37" s="131">
        <v>34569</v>
      </c>
    </row>
    <row r="38" spans="1:6" ht="16.5" customHeight="1">
      <c r="A38" s="52">
        <v>33</v>
      </c>
      <c r="B38" s="127">
        <v>14</v>
      </c>
      <c r="C38" s="128" t="s">
        <v>94</v>
      </c>
      <c r="D38" s="129" t="s">
        <v>58</v>
      </c>
      <c r="E38" s="130" t="s">
        <v>41</v>
      </c>
      <c r="F38" s="131">
        <v>30901</v>
      </c>
    </row>
    <row r="39" spans="1:6" ht="16.5" customHeight="1">
      <c r="A39" s="52">
        <v>34</v>
      </c>
      <c r="B39" s="127">
        <v>32</v>
      </c>
      <c r="C39" s="128" t="s">
        <v>95</v>
      </c>
      <c r="D39" s="129" t="s">
        <v>45</v>
      </c>
      <c r="E39" s="130" t="s">
        <v>41</v>
      </c>
      <c r="F39" s="131">
        <v>31048</v>
      </c>
    </row>
    <row r="40" spans="1:6" ht="16.5" customHeight="1">
      <c r="A40" s="52">
        <v>35</v>
      </c>
      <c r="B40" s="127">
        <v>27</v>
      </c>
      <c r="C40" s="128" t="s">
        <v>96</v>
      </c>
      <c r="D40" s="129" t="s">
        <v>55</v>
      </c>
      <c r="E40" s="130" t="s">
        <v>41</v>
      </c>
      <c r="F40" s="131">
        <v>34257</v>
      </c>
    </row>
    <row r="41" spans="1:6" ht="16.5" customHeight="1">
      <c r="A41" s="52">
        <v>36</v>
      </c>
      <c r="B41" s="127">
        <v>33</v>
      </c>
      <c r="C41" s="128" t="s">
        <v>97</v>
      </c>
      <c r="D41" s="129" t="s">
        <v>77</v>
      </c>
      <c r="E41" s="130" t="s">
        <v>41</v>
      </c>
      <c r="F41" s="131">
        <v>29947</v>
      </c>
    </row>
    <row r="42" spans="1:7" ht="16.5" customHeight="1">
      <c r="A42" s="52">
        <v>37</v>
      </c>
      <c r="B42" s="133">
        <v>38</v>
      </c>
      <c r="C42" s="134" t="s">
        <v>99</v>
      </c>
      <c r="D42" s="135" t="s">
        <v>100</v>
      </c>
      <c r="E42" s="136" t="s">
        <v>101</v>
      </c>
      <c r="F42" s="137">
        <v>33604</v>
      </c>
      <c r="G42" s="44" t="s">
        <v>41</v>
      </c>
    </row>
    <row r="43" spans="1:7" ht="16.5" customHeight="1">
      <c r="A43" s="52">
        <v>38</v>
      </c>
      <c r="B43" s="138">
        <v>39</v>
      </c>
      <c r="C43" s="128" t="s">
        <v>102</v>
      </c>
      <c r="D43" s="129" t="s">
        <v>100</v>
      </c>
      <c r="E43" s="130" t="s">
        <v>101</v>
      </c>
      <c r="F43" s="131">
        <v>32983</v>
      </c>
      <c r="G43" s="44" t="s">
        <v>41</v>
      </c>
    </row>
    <row r="44" spans="1:7" ht="16.5" customHeight="1">
      <c r="A44" s="52">
        <v>39</v>
      </c>
      <c r="B44" s="138">
        <v>1</v>
      </c>
      <c r="C44" s="128" t="s">
        <v>103</v>
      </c>
      <c r="D44" s="129" t="s">
        <v>100</v>
      </c>
      <c r="E44" s="130" t="s">
        <v>101</v>
      </c>
      <c r="F44" s="131">
        <v>33496</v>
      </c>
      <c r="G44" s="44" t="s">
        <v>41</v>
      </c>
    </row>
    <row r="45" spans="1:6" ht="16.5" customHeight="1" thickBot="1">
      <c r="A45" s="52"/>
      <c r="B45" s="139" t="s">
        <v>306</v>
      </c>
      <c r="C45" s="140" t="s">
        <v>306</v>
      </c>
      <c r="D45" s="141" t="s">
        <v>100</v>
      </c>
      <c r="E45" s="142" t="s">
        <v>101</v>
      </c>
      <c r="F45" s="143" t="s">
        <v>306</v>
      </c>
    </row>
    <row r="46" ht="18" customHeight="1"/>
    <row r="47" ht="18" customHeight="1"/>
    <row r="48" ht="18" customHeight="1"/>
    <row r="49" ht="18" customHeight="1"/>
    <row r="50" ht="18" customHeight="1"/>
    <row r="51" ht="18" customHeight="1"/>
  </sheetData>
  <sheetProtection/>
  <autoFilter ref="A5:G45"/>
  <mergeCells count="5">
    <mergeCell ref="A4:C4"/>
    <mergeCell ref="A1:F1"/>
    <mergeCell ref="A2:F2"/>
    <mergeCell ref="A3:F3"/>
    <mergeCell ref="E4:F4"/>
  </mergeCells>
  <conditionalFormatting sqref="B6:B45">
    <cfRule type="duplicateValues" priority="17" dxfId="26" stopIfTrue="1">
      <formula>AND(COUNTIF($B$6:$B$45,B6)&gt;1,NOT(ISBLANK(B6)))</formula>
    </cfRule>
  </conditionalFormatting>
  <conditionalFormatting sqref="C6:C45">
    <cfRule type="duplicateValues" priority="18" dxfId="26" stopIfTrue="1">
      <formula>AND(COUNTIF($C$6:$C$45,C6)&gt;1,NOT(ISBLANK(C6)))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O45"/>
  <sheetViews>
    <sheetView tabSelected="1" view="pageBreakPreview" zoomScaleSheetLayoutView="100" zoomScalePageLayoutView="0" workbookViewId="0" topLeftCell="A1">
      <selection activeCell="J22" sqref="J22"/>
    </sheetView>
  </sheetViews>
  <sheetFormatPr defaultColWidth="9.00390625" defaultRowHeight="12.75"/>
  <cols>
    <col min="1" max="1" width="5.125" style="21" customWidth="1"/>
    <col min="2" max="2" width="6.375" style="21" bestFit="1" customWidth="1"/>
    <col min="3" max="3" width="24.375" style="34" customWidth="1"/>
    <col min="4" max="4" width="31.75390625" style="34" customWidth="1"/>
    <col min="5" max="5" width="7.125" style="20" customWidth="1"/>
    <col min="6" max="6" width="10.125" style="21" bestFit="1" customWidth="1"/>
    <col min="7" max="7" width="9.125" style="70" customWidth="1"/>
    <col min="8" max="8" width="11.375" style="20" hidden="1" customWidth="1"/>
    <col min="9" max="16384" width="9.125" style="20" customWidth="1"/>
  </cols>
  <sheetData>
    <row r="1" spans="1:8" ht="33.75" customHeight="1">
      <c r="A1" s="174" t="str">
        <f>KAPAK!A2</f>
        <v>Türkiye Atletizm Federasyonu
Balıkesir Atletizm İl Temsilciliği</v>
      </c>
      <c r="B1" s="174"/>
      <c r="C1" s="174"/>
      <c r="D1" s="174"/>
      <c r="E1" s="174"/>
      <c r="F1" s="174"/>
      <c r="G1" s="174"/>
      <c r="H1" s="174"/>
    </row>
    <row r="2" spans="1:8" ht="15.75">
      <c r="A2" s="175" t="str">
        <f>KAPAK!B24</f>
        <v>İsmail Akçay 10 Km. Yol Koşusu</v>
      </c>
      <c r="B2" s="175"/>
      <c r="C2" s="175"/>
      <c r="D2" s="175"/>
      <c r="E2" s="175"/>
      <c r="F2" s="175"/>
      <c r="G2" s="175"/>
      <c r="H2" s="175"/>
    </row>
    <row r="3" spans="1:9" ht="14.25">
      <c r="A3" s="176" t="str">
        <f>KAPAK!B27</f>
        <v>Balıkesir</v>
      </c>
      <c r="B3" s="176"/>
      <c r="C3" s="176"/>
      <c r="D3" s="176"/>
      <c r="E3" s="176"/>
      <c r="F3" s="176"/>
      <c r="G3" s="176"/>
      <c r="H3" s="176"/>
      <c r="I3" s="22"/>
    </row>
    <row r="4" spans="1:8" ht="15.75" customHeight="1">
      <c r="A4" s="173" t="str">
        <f>KAPAK!B26</f>
        <v>Bayanlar</v>
      </c>
      <c r="B4" s="173"/>
      <c r="C4" s="173"/>
      <c r="D4" s="35" t="str">
        <f>KAPAK!B25</f>
        <v>10 Km.</v>
      </c>
      <c r="E4" s="36"/>
      <c r="F4" s="177">
        <f>KAPAK!B28</f>
        <v>41889.416666666664</v>
      </c>
      <c r="G4" s="177"/>
      <c r="H4" s="177"/>
    </row>
    <row r="5" spans="1:15" s="26" customFormat="1" ht="25.5">
      <c r="A5" s="23" t="s">
        <v>0</v>
      </c>
      <c r="B5" s="24" t="s">
        <v>1</v>
      </c>
      <c r="C5" s="24" t="s">
        <v>3</v>
      </c>
      <c r="D5" s="24" t="s">
        <v>26</v>
      </c>
      <c r="E5" s="24" t="s">
        <v>7</v>
      </c>
      <c r="F5" s="25" t="s">
        <v>2</v>
      </c>
      <c r="G5" s="69" t="s">
        <v>4</v>
      </c>
      <c r="H5" s="24" t="s">
        <v>14</v>
      </c>
      <c r="K5" s="27"/>
      <c r="L5" s="27"/>
      <c r="M5" s="27"/>
      <c r="N5" s="27"/>
      <c r="O5" s="27"/>
    </row>
    <row r="6" spans="1:8" ht="18" customHeight="1">
      <c r="A6" s="28">
        <f>IF(B6&lt;&gt;"",1,"")</f>
        <v>1</v>
      </c>
      <c r="B6" s="29">
        <v>38</v>
      </c>
      <c r="C6" s="30" t="str">
        <f>IF(ISERROR(VLOOKUP(B6,'START LİSTE'!$B$6:$F$999,2,0)),"",VLOOKUP(B6,'START LİSTE'!$B$6:$F$999,2,0))</f>
        <v>ESMA AYDEMİR</v>
      </c>
      <c r="D6" s="30" t="str">
        <f>IF(ISERROR(VLOOKUP(B6,'START LİSTE'!$B$6:$F$999,3,0)),"",VLOOKUP(B6,'START LİSTE'!$B$6:$F$999,3,0))</f>
        <v>İSTANBUL-ÜSKÜDAR BELEDİYESPOR</v>
      </c>
      <c r="E6" s="31" t="str">
        <f>IF(ISERROR(VLOOKUP(B6,'START LİSTE'!$B$6:$F$999,4,0)),"",VLOOKUP(B6,'START LİSTE'!$B$6:$F$999,4,0))</f>
        <v>T</v>
      </c>
      <c r="F6" s="32">
        <f>IF(ISERROR(VLOOKUP($B6,'START LİSTE'!$B$6:$F$999,5,0)),"",VLOOKUP($B6,'START LİSTE'!$B$6:$F$999,5,0))</f>
        <v>33604</v>
      </c>
      <c r="G6" s="111">
        <v>0.025648148148148146</v>
      </c>
      <c r="H6" s="33">
        <f>IF(OR(G6="DQ",G6="DNF",G6="DNS"),"-",IF(B6&lt;&gt;"",IF(E6="F",0,1),""))</f>
        <v>1</v>
      </c>
    </row>
    <row r="7" spans="1:8" ht="18" customHeight="1">
      <c r="A7" s="28">
        <f aca="true" t="shared" si="0" ref="A7:A25">IF(B7&lt;&gt;"",A6+1,"")</f>
        <v>2</v>
      </c>
      <c r="B7" s="29">
        <v>39</v>
      </c>
      <c r="C7" s="30" t="str">
        <f>IF(ISERROR(VLOOKUP(B7,'START LİSTE'!$B$6:$F$999,2,0)),"",VLOOKUP(B7,'START LİSTE'!$B$6:$F$999,2,0))</f>
        <v>ÖZLEM KAYA</v>
      </c>
      <c r="D7" s="30" t="str">
        <f>IF(ISERROR(VLOOKUP(B7,'START LİSTE'!$B$6:$F$999,3,0)),"",VLOOKUP(B7,'START LİSTE'!$B$6:$F$999,3,0))</f>
        <v>İSTANBUL-ÜSKÜDAR BELEDİYESPOR</v>
      </c>
      <c r="E7" s="31" t="str">
        <f>IF(ISERROR(VLOOKUP(B7,'START LİSTE'!$B$6:$F$999,4,0)),"",VLOOKUP(B7,'START LİSTE'!$B$6:$F$999,4,0))</f>
        <v>T</v>
      </c>
      <c r="F7" s="32">
        <f>IF(ISERROR(VLOOKUP($B7,'START LİSTE'!$B$6:$F$999,5,0)),"",VLOOKUP($B7,'START LİSTE'!$B$6:$F$999,5,0))</f>
        <v>32983</v>
      </c>
      <c r="G7" s="111">
        <v>0.02568287037037037</v>
      </c>
      <c r="H7" s="33">
        <f aca="true" t="shared" si="1" ref="H7:H45">IF(OR(G7="DQ",G7="DNF",G7="DNS"),"-",IF(B7&lt;&gt;"",IF(E7="F",H6,H6+1),""))</f>
        <v>2</v>
      </c>
    </row>
    <row r="8" spans="1:8" ht="18" customHeight="1">
      <c r="A8" s="28">
        <f t="shared" si="0"/>
        <v>3</v>
      </c>
      <c r="B8" s="29">
        <v>1</v>
      </c>
      <c r="C8" s="30" t="str">
        <f>IF(ISERROR(VLOOKUP(B8,'START LİSTE'!$B$6:$F$999,2,0)),"",VLOOKUP(B8,'START LİSTE'!$B$6:$F$999,2,0))</f>
        <v>BURCU BÜYÜKBEZGİN</v>
      </c>
      <c r="D8" s="30" t="str">
        <f>IF(ISERROR(VLOOKUP(B8,'START LİSTE'!$B$6:$F$999,3,0)),"",VLOOKUP(B8,'START LİSTE'!$B$6:$F$999,3,0))</f>
        <v>İSTANBUL-ÜSKÜDAR BELEDİYESPOR</v>
      </c>
      <c r="E8" s="31" t="str">
        <f>IF(ISERROR(VLOOKUP(B8,'START LİSTE'!$B$6:$F$999,4,0)),"",VLOOKUP(B8,'START LİSTE'!$B$6:$F$999,4,0))</f>
        <v>T</v>
      </c>
      <c r="F8" s="32">
        <f>IF(ISERROR(VLOOKUP($B8,'START LİSTE'!$B$6:$F$999,5,0)),"",VLOOKUP($B8,'START LİSTE'!$B$6:$F$999,5,0))</f>
        <v>33496</v>
      </c>
      <c r="G8" s="111">
        <v>0.02578703703703704</v>
      </c>
      <c r="H8" s="33">
        <f t="shared" si="1"/>
        <v>3</v>
      </c>
    </row>
    <row r="9" spans="1:8" ht="18" customHeight="1">
      <c r="A9" s="28">
        <f t="shared" si="0"/>
        <v>4</v>
      </c>
      <c r="B9" s="29">
        <v>40</v>
      </c>
      <c r="C9" s="30" t="str">
        <f>IF(ISERROR(VLOOKUP(B9,'START LİSTE'!$B$6:$F$999,2,0)),"",VLOOKUP(B9,'START LİSTE'!$B$6:$F$999,2,0))</f>
        <v>DUDU POLAT</v>
      </c>
      <c r="D9" s="30" t="str">
        <f>IF(ISERROR(VLOOKUP(B9,'START LİSTE'!$B$6:$F$999,3,0)),"",VLOOKUP(B9,'START LİSTE'!$B$6:$F$999,3,0))</f>
        <v>GAZİANTEP</v>
      </c>
      <c r="E9" s="31" t="str">
        <f>IF(ISERROR(VLOOKUP(B9,'START LİSTE'!$B$6:$F$999,4,0)),"",VLOOKUP(B9,'START LİSTE'!$B$6:$F$999,4,0))</f>
        <v>B18</v>
      </c>
      <c r="F9" s="32">
        <f>IF(ISERROR(VLOOKUP($B9,'START LİSTE'!$B$6:$F$999,5,0)),"",VLOOKUP($B9,'START LİSTE'!$B$6:$F$999,5,0))</f>
        <v>31362</v>
      </c>
      <c r="G9" s="111">
        <v>0.025925925925925925</v>
      </c>
      <c r="H9" s="33">
        <f t="shared" si="1"/>
        <v>4</v>
      </c>
    </row>
    <row r="10" spans="1:8" ht="18" customHeight="1">
      <c r="A10" s="28">
        <f t="shared" si="0"/>
        <v>5</v>
      </c>
      <c r="B10" s="29">
        <v>14</v>
      </c>
      <c r="C10" s="30" t="str">
        <f>IF(ISERROR(VLOOKUP(B10,'START LİSTE'!$B$6:$F$999,2,0)),"",VLOOKUP(B10,'START LİSTE'!$B$6:$F$999,2,0))</f>
        <v>TÜRKAN ÖZATA</v>
      </c>
      <c r="D10" s="30" t="str">
        <f>IF(ISERROR(VLOOKUP(B10,'START LİSTE'!$B$6:$F$999,3,0)),"",VLOOKUP(B10,'START LİSTE'!$B$6:$F$999,3,0))</f>
        <v>ANKARA</v>
      </c>
      <c r="E10" s="31" t="str">
        <f>IF(ISERROR(VLOOKUP(B10,'START LİSTE'!$B$6:$F$999,4,0)),"",VLOOKUP(B10,'START LİSTE'!$B$6:$F$999,4,0))</f>
        <v>B18</v>
      </c>
      <c r="F10" s="32">
        <f>IF(ISERROR(VLOOKUP($B10,'START LİSTE'!$B$6:$F$999,5,0)),"",VLOOKUP($B10,'START LİSTE'!$B$6:$F$999,5,0))</f>
        <v>30901</v>
      </c>
      <c r="G10" s="111">
        <v>0.026099537037037036</v>
      </c>
      <c r="H10" s="33">
        <f t="shared" si="1"/>
        <v>5</v>
      </c>
    </row>
    <row r="11" spans="1:8" ht="18" customHeight="1">
      <c r="A11" s="28">
        <f t="shared" si="0"/>
        <v>6</v>
      </c>
      <c r="B11" s="29">
        <v>6</v>
      </c>
      <c r="C11" s="30" t="str">
        <f>IF(ISERROR(VLOOKUP(B11,'START LİSTE'!$B$6:$F$999,2,0)),"",VLOOKUP(B11,'START LİSTE'!$B$6:$F$999,2,0))</f>
        <v>ELİF KARABULUT</v>
      </c>
      <c r="D11" s="30" t="str">
        <f>IF(ISERROR(VLOOKUP(B11,'START LİSTE'!$B$6:$F$999,3,0)),"",VLOOKUP(B11,'START LİSTE'!$B$6:$F$999,3,0))</f>
        <v>İSTANBUL-FENERBAHÇE</v>
      </c>
      <c r="E11" s="31" t="str">
        <f>IF(ISERROR(VLOOKUP(B11,'START LİSTE'!$B$6:$F$999,4,0)),"",VLOOKUP(B11,'START LİSTE'!$B$6:$F$999,4,0))</f>
        <v>B18</v>
      </c>
      <c r="F11" s="32">
        <f>IF(ISERROR(VLOOKUP($B11,'START LİSTE'!$B$6:$F$999,5,0)),"",VLOOKUP($B11,'START LİSTE'!$B$6:$F$999,5,0))</f>
        <v>33458</v>
      </c>
      <c r="G11" s="111">
        <v>0.02667824074074074</v>
      </c>
      <c r="H11" s="33">
        <f t="shared" si="1"/>
        <v>6</v>
      </c>
    </row>
    <row r="12" spans="1:8" ht="18" customHeight="1">
      <c r="A12" s="28">
        <f t="shared" si="0"/>
        <v>7</v>
      </c>
      <c r="B12" s="29">
        <v>36</v>
      </c>
      <c r="C12" s="30" t="str">
        <f>IF(ISERROR(VLOOKUP(B12,'START LİSTE'!$B$6:$F$999,2,0)),"",VLOOKUP(B12,'START LİSTE'!$B$6:$F$999,2,0))</f>
        <v>SEBAHAT AKPINAR</v>
      </c>
      <c r="D12" s="30" t="str">
        <f>IF(ISERROR(VLOOKUP(B12,'START LİSTE'!$B$6:$F$999,3,0)),"",VLOOKUP(B12,'START LİSTE'!$B$6:$F$999,3,0))</f>
        <v>KÜTAHYA</v>
      </c>
      <c r="E12" s="31" t="str">
        <f>IF(ISERROR(VLOOKUP(B12,'START LİSTE'!$B$6:$F$999,4,0)),"",VLOOKUP(B12,'START LİSTE'!$B$6:$F$999,4,0))</f>
        <v>B18</v>
      </c>
      <c r="F12" s="32">
        <f>IF(ISERROR(VLOOKUP($B12,'START LİSTE'!$B$6:$F$999,5,0)),"",VLOOKUP($B12,'START LİSTE'!$B$6:$F$999,5,0))</f>
        <v>34170</v>
      </c>
      <c r="G12" s="111">
        <v>0.026782407407407408</v>
      </c>
      <c r="H12" s="33">
        <f t="shared" si="1"/>
        <v>7</v>
      </c>
    </row>
    <row r="13" spans="1:8" ht="18" customHeight="1">
      <c r="A13" s="28">
        <f t="shared" si="0"/>
        <v>8</v>
      </c>
      <c r="B13" s="29">
        <v>29</v>
      </c>
      <c r="C13" s="30" t="str">
        <f>IF(ISERROR(VLOOKUP(B13,'START LİSTE'!$B$6:$F$999,2,0)),"",VLOOKUP(B13,'START LİSTE'!$B$6:$F$999,2,0))</f>
        <v>TUĞBA  KOYUNCU</v>
      </c>
      <c r="D13" s="30" t="str">
        <f>IF(ISERROR(VLOOKUP(B13,'START LİSTE'!$B$6:$F$999,3,0)),"",VLOOKUP(B13,'START LİSTE'!$B$6:$F$999,3,0))</f>
        <v>KAYSERİ</v>
      </c>
      <c r="E13" s="31" t="str">
        <f>IF(ISERROR(VLOOKUP(B13,'START LİSTE'!$B$6:$F$999,4,0)),"",VLOOKUP(B13,'START LİSTE'!$B$6:$F$999,4,0))</f>
        <v>B18</v>
      </c>
      <c r="F13" s="32">
        <f>IF(ISERROR(VLOOKUP($B13,'START LİSTE'!$B$6:$F$999,5,0)),"",VLOOKUP($B13,'START LİSTE'!$B$6:$F$999,5,0))</f>
        <v>32633</v>
      </c>
      <c r="G13" s="111">
        <v>0.02732638888888889</v>
      </c>
      <c r="H13" s="33">
        <f t="shared" si="1"/>
        <v>8</v>
      </c>
    </row>
    <row r="14" spans="1:8" ht="18" customHeight="1">
      <c r="A14" s="28">
        <f t="shared" si="0"/>
        <v>9</v>
      </c>
      <c r="B14" s="29">
        <v>5</v>
      </c>
      <c r="C14" s="30" t="str">
        <f>IF(ISERROR(VLOOKUP(B14,'START LİSTE'!$B$6:$F$999,2,0)),"",VLOOKUP(B14,'START LİSTE'!$B$6:$F$999,2,0))</f>
        <v>EKİN ESRA KALIR</v>
      </c>
      <c r="D14" s="30" t="str">
        <f>IF(ISERROR(VLOOKUP(B14,'START LİSTE'!$B$6:$F$999,3,0)),"",VLOOKUP(B14,'START LİSTE'!$B$6:$F$999,3,0))</f>
        <v>ANKARA</v>
      </c>
      <c r="E14" s="31" t="str">
        <f>IF(ISERROR(VLOOKUP(B14,'START LİSTE'!$B$6:$F$999,4,0)),"",VLOOKUP(B14,'START LİSTE'!$B$6:$F$999,4,0))</f>
        <v>B18</v>
      </c>
      <c r="F14" s="32">
        <f>IF(ISERROR(VLOOKUP($B14,'START LİSTE'!$B$6:$F$999,5,0)),"",VLOOKUP($B14,'START LİSTE'!$B$6:$F$999,5,0))</f>
        <v>35190</v>
      </c>
      <c r="G14" s="111">
        <v>0.027962962962962964</v>
      </c>
      <c r="H14" s="33">
        <f t="shared" si="1"/>
        <v>9</v>
      </c>
    </row>
    <row r="15" spans="1:8" ht="18" customHeight="1">
      <c r="A15" s="28">
        <f t="shared" si="0"/>
        <v>10</v>
      </c>
      <c r="B15" s="29">
        <v>34</v>
      </c>
      <c r="C15" s="30" t="str">
        <f>IF(ISERROR(VLOOKUP(B15,'START LİSTE'!$B$6:$F$999,2,0)),"",VLOOKUP(B15,'START LİSTE'!$B$6:$F$999,2,0))</f>
        <v>ELİF TOZLU</v>
      </c>
      <c r="D15" s="30" t="str">
        <f>IF(ISERROR(VLOOKUP(B15,'START LİSTE'!$B$6:$F$999,3,0)),"",VLOOKUP(B15,'START LİSTE'!$B$6:$F$999,3,0))</f>
        <v>İSTANBUL</v>
      </c>
      <c r="E15" s="31" t="str">
        <f>IF(ISERROR(VLOOKUP(B15,'START LİSTE'!$B$6:$F$999,4,0)),"",VLOOKUP(B15,'START LİSTE'!$B$6:$F$999,4,0))</f>
        <v>B18</v>
      </c>
      <c r="F15" s="32">
        <f>IF(ISERROR(VLOOKUP($B15,'START LİSTE'!$B$6:$F$999,5,0)),"",VLOOKUP($B15,'START LİSTE'!$B$6:$F$999,5,0))</f>
        <v>32874</v>
      </c>
      <c r="G15" s="111">
        <v>0.028252314814814813</v>
      </c>
      <c r="H15" s="33">
        <f t="shared" si="1"/>
        <v>10</v>
      </c>
    </row>
    <row r="16" spans="1:8" ht="18" customHeight="1">
      <c r="A16" s="28">
        <f t="shared" si="0"/>
        <v>11</v>
      </c>
      <c r="B16" s="29">
        <v>13</v>
      </c>
      <c r="C16" s="30" t="str">
        <f>IF(ISERROR(VLOOKUP(B16,'START LİSTE'!$B$6:$F$999,2,0)),"",VLOOKUP(B16,'START LİSTE'!$B$6:$F$999,2,0))</f>
        <v>SVETLANA SEPELİOVA</v>
      </c>
      <c r="D16" s="30" t="str">
        <f>IF(ISERROR(VLOOKUP(B16,'START LİSTE'!$B$6:$F$999,3,0)),"",VLOOKUP(B16,'START LİSTE'!$B$6:$F$999,3,0))</f>
        <v>TİRASPOL MOLDOVA</v>
      </c>
      <c r="E16" s="31" t="str">
        <f>IF(ISERROR(VLOOKUP(B16,'START LİSTE'!$B$6:$F$999,4,0)),"",VLOOKUP(B16,'START LİSTE'!$B$6:$F$999,4,0))</f>
        <v>B45</v>
      </c>
      <c r="F16" s="32">
        <f>IF(ISERROR(VLOOKUP($B16,'START LİSTE'!$B$6:$F$999,5,0)),"",VLOOKUP($B16,'START LİSTE'!$B$6:$F$999,5,0))</f>
        <v>25333</v>
      </c>
      <c r="G16" s="111">
        <v>0.028657407407407406</v>
      </c>
      <c r="H16" s="33">
        <f t="shared" si="1"/>
        <v>11</v>
      </c>
    </row>
    <row r="17" spans="1:8" ht="18" customHeight="1">
      <c r="A17" s="28">
        <f t="shared" si="0"/>
        <v>12</v>
      </c>
      <c r="B17" s="29">
        <v>8</v>
      </c>
      <c r="C17" s="30" t="str">
        <f>IF(ISERROR(VLOOKUP(B17,'START LİSTE'!$B$6:$F$999,2,0)),"",VLOOKUP(B17,'START LİSTE'!$B$6:$F$999,2,0))</f>
        <v>ESRA OTLU </v>
      </c>
      <c r="D17" s="30" t="str">
        <f>IF(ISERROR(VLOOKUP(B17,'START LİSTE'!$B$6:$F$999,3,0)),"",VLOOKUP(B17,'START LİSTE'!$B$6:$F$999,3,0))</f>
        <v>ANKARA</v>
      </c>
      <c r="E17" s="31" t="str">
        <f>IF(ISERROR(VLOOKUP(B17,'START LİSTE'!$B$6:$F$999,4,0)),"",VLOOKUP(B17,'START LİSTE'!$B$6:$F$999,4,0))</f>
        <v>B18</v>
      </c>
      <c r="F17" s="32">
        <f>IF(ISERROR(VLOOKUP($B17,'START LİSTE'!$B$6:$F$999,5,0)),"",VLOOKUP($B17,'START LİSTE'!$B$6:$F$999,5,0))</f>
        <v>33973</v>
      </c>
      <c r="G17" s="111" t="s">
        <v>333</v>
      </c>
      <c r="H17" s="33">
        <f t="shared" si="1"/>
        <v>12</v>
      </c>
    </row>
    <row r="18" spans="1:8" ht="18" customHeight="1">
      <c r="A18" s="28">
        <f t="shared" si="0"/>
        <v>13</v>
      </c>
      <c r="B18" s="29">
        <v>19</v>
      </c>
      <c r="C18" s="30" t="str">
        <f>IF(ISERROR(VLOOKUP(B18,'START LİSTE'!$B$6:$F$999,2,0)),"",VLOOKUP(B18,'START LİSTE'!$B$6:$F$999,2,0))</f>
        <v>HANDAN ESER</v>
      </c>
      <c r="D18" s="30" t="str">
        <f>IF(ISERROR(VLOOKUP(B18,'START LİSTE'!$B$6:$F$999,3,0)),"",VLOOKUP(B18,'START LİSTE'!$B$6:$F$999,3,0))</f>
        <v>İST.MASTER ATLETİZM KULÜBÜ</v>
      </c>
      <c r="E18" s="31" t="str">
        <f>IF(ISERROR(VLOOKUP(B18,'START LİSTE'!$B$6:$F$999,4,0)),"",VLOOKUP(B18,'START LİSTE'!$B$6:$F$999,4,0))</f>
        <v>B55+</v>
      </c>
      <c r="F18" s="32">
        <f>IF(ISERROR(VLOOKUP($B18,'START LİSTE'!$B$6:$F$999,5,0)),"",VLOOKUP($B18,'START LİSTE'!$B$6:$F$999,5,0))</f>
        <v>21040</v>
      </c>
      <c r="G18" s="111">
        <v>0.03380787037037037</v>
      </c>
      <c r="H18" s="33">
        <f t="shared" si="1"/>
        <v>13</v>
      </c>
    </row>
    <row r="19" spans="1:8" ht="18" customHeight="1">
      <c r="A19" s="28">
        <f t="shared" si="0"/>
        <v>14</v>
      </c>
      <c r="B19" s="29">
        <v>15</v>
      </c>
      <c r="C19" s="30" t="str">
        <f>IF(ISERROR(VLOOKUP(B19,'START LİSTE'!$B$6:$F$999,2,0)),"",VLOOKUP(B19,'START LİSTE'!$B$6:$F$999,2,0))</f>
        <v>BÜŞRA IŞIK</v>
      </c>
      <c r="D19" s="30" t="str">
        <f>IF(ISERROR(VLOOKUP(B19,'START LİSTE'!$B$6:$F$999,3,0)),"",VLOOKUP(B19,'START LİSTE'!$B$6:$F$999,3,0))</f>
        <v>AKSARAY</v>
      </c>
      <c r="E19" s="31" t="str">
        <f>IF(ISERROR(VLOOKUP(B19,'START LİSTE'!$B$6:$F$999,4,0)),"",VLOOKUP(B19,'START LİSTE'!$B$6:$F$999,4,0))</f>
        <v>B18</v>
      </c>
      <c r="F19" s="32">
        <f>IF(ISERROR(VLOOKUP($B19,'START LİSTE'!$B$6:$F$999,5,0)),"",VLOOKUP($B19,'START LİSTE'!$B$6:$F$999,5,0))</f>
        <v>34743</v>
      </c>
      <c r="G19" s="111">
        <v>0.037349537037037035</v>
      </c>
      <c r="H19" s="33">
        <f t="shared" si="1"/>
        <v>14</v>
      </c>
    </row>
    <row r="20" spans="1:8" ht="18" customHeight="1">
      <c r="A20" s="28">
        <f t="shared" si="0"/>
        <v>15</v>
      </c>
      <c r="B20" s="29">
        <v>33</v>
      </c>
      <c r="C20" s="30" t="str">
        <f>IF(ISERROR(VLOOKUP(B20,'START LİSTE'!$B$6:$F$999,2,0)),"",VLOOKUP(B20,'START LİSTE'!$B$6:$F$999,2,0))</f>
        <v>ZEYNEP İNKAYA</v>
      </c>
      <c r="D20" s="30" t="str">
        <f>IF(ISERROR(VLOOKUP(B20,'START LİSTE'!$B$6:$F$999,3,0)),"",VLOOKUP(B20,'START LİSTE'!$B$6:$F$999,3,0))</f>
        <v>BURSA</v>
      </c>
      <c r="E20" s="31" t="str">
        <f>IF(ISERROR(VLOOKUP(B20,'START LİSTE'!$B$6:$F$999,4,0)),"",VLOOKUP(B20,'START LİSTE'!$B$6:$F$999,4,0))</f>
        <v>B18</v>
      </c>
      <c r="F20" s="32">
        <f>IF(ISERROR(VLOOKUP($B20,'START LİSTE'!$B$6:$F$999,5,0)),"",VLOOKUP($B20,'START LİSTE'!$B$6:$F$999,5,0))</f>
        <v>29947</v>
      </c>
      <c r="G20" s="111">
        <v>0.03760416666666667</v>
      </c>
      <c r="H20" s="33">
        <f t="shared" si="1"/>
        <v>15</v>
      </c>
    </row>
    <row r="21" spans="1:8" ht="18" customHeight="1">
      <c r="A21" s="28">
        <f t="shared" si="0"/>
        <v>16</v>
      </c>
      <c r="B21" s="29">
        <v>32</v>
      </c>
      <c r="C21" s="30" t="str">
        <f>IF(ISERROR(VLOOKUP(B21,'START LİSTE'!$B$6:$F$999,2,0)),"",VLOOKUP(B21,'START LİSTE'!$B$6:$F$999,2,0))</f>
        <v>YASEMİN ŞEN</v>
      </c>
      <c r="D21" s="30" t="str">
        <f>IF(ISERROR(VLOOKUP(B21,'START LİSTE'!$B$6:$F$999,3,0)),"",VLOOKUP(B21,'START LİSTE'!$B$6:$F$999,3,0))</f>
        <v>İSTANBUL</v>
      </c>
      <c r="E21" s="31" t="str">
        <f>IF(ISERROR(VLOOKUP(B21,'START LİSTE'!$B$6:$F$999,4,0)),"",VLOOKUP(B21,'START LİSTE'!$B$6:$F$999,4,0))</f>
        <v>B18</v>
      </c>
      <c r="F21" s="32">
        <f>IF(ISERROR(VLOOKUP($B21,'START LİSTE'!$B$6:$F$999,5,0)),"",VLOOKUP($B21,'START LİSTE'!$B$6:$F$999,5,0))</f>
        <v>31048</v>
      </c>
      <c r="G21" s="111">
        <v>0.03821759259259259</v>
      </c>
      <c r="H21" s="33">
        <f t="shared" si="1"/>
        <v>16</v>
      </c>
    </row>
    <row r="22" spans="1:8" ht="18" customHeight="1">
      <c r="A22" s="28">
        <f t="shared" si="0"/>
        <v>17</v>
      </c>
      <c r="B22" s="29">
        <v>41</v>
      </c>
      <c r="C22" s="30" t="str">
        <f>IF(ISERROR(VLOOKUP(B22,'START LİSTE'!$B$6:$F$999,2,0)),"",VLOOKUP(B22,'START LİSTE'!$B$6:$F$999,2,0))</f>
        <v>GÜLTEN AYAZ</v>
      </c>
      <c r="D22" s="30" t="str">
        <f>IF(ISERROR(VLOOKUP(B22,'START LİSTE'!$B$6:$F$999,3,0)),"",VLOOKUP(B22,'START LİSTE'!$B$6:$F$999,3,0))</f>
        <v>ANKARA</v>
      </c>
      <c r="E22" s="31" t="str">
        <f>IF(ISERROR(VLOOKUP(B22,'START LİSTE'!$B$6:$F$999,4,0)),"",VLOOKUP(B22,'START LİSTE'!$B$6:$F$999,4,0))</f>
        <v>B45</v>
      </c>
      <c r="F22" s="32">
        <f>IF(ISERROR(VLOOKUP($B22,'START LİSTE'!$B$6:$F$999,5,0)),"",VLOOKUP($B22,'START LİSTE'!$B$6:$F$999,5,0))</f>
        <v>24112</v>
      </c>
      <c r="G22" s="111">
        <v>0.039293981481481485</v>
      </c>
      <c r="H22" s="33">
        <f t="shared" si="1"/>
        <v>17</v>
      </c>
    </row>
    <row r="23" spans="1:8" ht="18" customHeight="1">
      <c r="A23" s="28">
        <f t="shared" si="0"/>
        <v>18</v>
      </c>
      <c r="B23" s="29">
        <v>23</v>
      </c>
      <c r="C23" s="30" t="str">
        <f>IF(ISERROR(VLOOKUP(B23,'START LİSTE'!$B$6:$F$999,2,0)),"",VLOOKUP(B23,'START LİSTE'!$B$6:$F$999,2,0))</f>
        <v>H.MELİKE YILMAZ</v>
      </c>
      <c r="D23" s="30" t="str">
        <f>IF(ISERROR(VLOOKUP(B23,'START LİSTE'!$B$6:$F$999,3,0)),"",VLOOKUP(B23,'START LİSTE'!$B$6:$F$999,3,0))</f>
        <v>BALIKESİR</v>
      </c>
      <c r="E23" s="31" t="str">
        <f>IF(ISERROR(VLOOKUP(B23,'START LİSTE'!$B$6:$F$999,4,0)),"",VLOOKUP(B23,'START LİSTE'!$B$6:$F$999,4,0))</f>
        <v>B18</v>
      </c>
      <c r="F23" s="32">
        <f>IF(ISERROR(VLOOKUP($B23,'START LİSTE'!$B$6:$F$999,5,0)),"",VLOOKUP($B23,'START LİSTE'!$B$6:$F$999,5,0))</f>
        <v>35372</v>
      </c>
      <c r="G23" s="111">
        <v>0.04096064814814815</v>
      </c>
      <c r="H23" s="33">
        <f t="shared" si="1"/>
        <v>18</v>
      </c>
    </row>
    <row r="24" spans="1:8" ht="18" customHeight="1">
      <c r="A24" s="28">
        <f t="shared" si="0"/>
        <v>19</v>
      </c>
      <c r="B24" s="29">
        <v>22</v>
      </c>
      <c r="C24" s="30" t="str">
        <f>IF(ISERROR(VLOOKUP(B24,'START LİSTE'!$B$6:$F$999,2,0)),"",VLOOKUP(B24,'START LİSTE'!$B$6:$F$999,2,0))</f>
        <v>TUĞÇE YAVUZ</v>
      </c>
      <c r="D24" s="30" t="str">
        <f>IF(ISERROR(VLOOKUP(B24,'START LİSTE'!$B$6:$F$999,3,0)),"",VLOOKUP(B24,'START LİSTE'!$B$6:$F$999,3,0))</f>
        <v>BALIKESİR</v>
      </c>
      <c r="E24" s="31" t="str">
        <f>IF(ISERROR(VLOOKUP(B24,'START LİSTE'!$B$6:$F$999,4,0)),"",VLOOKUP(B24,'START LİSTE'!$B$6:$F$999,4,0))</f>
        <v>B18</v>
      </c>
      <c r="F24" s="32">
        <f>IF(ISERROR(VLOOKUP($B24,'START LİSTE'!$B$6:$F$999,5,0)),"",VLOOKUP($B24,'START LİSTE'!$B$6:$F$999,5,0))</f>
        <v>34569</v>
      </c>
      <c r="G24" s="111">
        <v>0.04266203703703703</v>
      </c>
      <c r="H24" s="33">
        <f t="shared" si="1"/>
        <v>19</v>
      </c>
    </row>
    <row r="25" spans="1:8" ht="18" customHeight="1">
      <c r="A25" s="28">
        <f t="shared" si="0"/>
        <v>20</v>
      </c>
      <c r="B25" s="29">
        <v>3</v>
      </c>
      <c r="C25" s="30" t="str">
        <f>IF(ISERROR(VLOOKUP(B25,'START LİSTE'!$B$6:$F$999,2,0)),"",VLOOKUP(B25,'START LİSTE'!$B$6:$F$999,2,0))</f>
        <v>CEVRİYE TUNÇ</v>
      </c>
      <c r="D25" s="30" t="str">
        <f>IF(ISERROR(VLOOKUP(B25,'START LİSTE'!$B$6:$F$999,3,0)),"",VLOOKUP(B25,'START LİSTE'!$B$6:$F$999,3,0))</f>
        <v>İSTANBUL</v>
      </c>
      <c r="E25" s="31" t="str">
        <f>IF(ISERROR(VLOOKUP(B25,'START LİSTE'!$B$6:$F$999,4,0)),"",VLOOKUP(B25,'START LİSTE'!$B$6:$F$999,4,0))</f>
        <v>B35</v>
      </c>
      <c r="F25" s="32">
        <f>IF(ISERROR(VLOOKUP($B25,'START LİSTE'!$B$6:$F$999,5,0)),"",VLOOKUP($B25,'START LİSTE'!$B$6:$F$999,5,0))</f>
        <v>27440</v>
      </c>
      <c r="G25" s="111">
        <v>0.04503472222222222</v>
      </c>
      <c r="H25" s="33">
        <f t="shared" si="1"/>
        <v>20</v>
      </c>
    </row>
    <row r="26" spans="1:8" ht="18" customHeight="1">
      <c r="A26" s="28" t="s">
        <v>306</v>
      </c>
      <c r="B26" s="29">
        <v>28</v>
      </c>
      <c r="C26" s="30" t="str">
        <f>IF(ISERROR(VLOOKUP(B26,'START LİSTE'!$B$6:$F$999,2,0)),"",VLOOKUP(B26,'START LİSTE'!$B$6:$F$999,2,0))</f>
        <v>DAMLA POYRAZ</v>
      </c>
      <c r="D26" s="30" t="str">
        <f>IF(ISERROR(VLOOKUP(B26,'START LİSTE'!$B$6:$F$999,3,0)),"",VLOOKUP(B26,'START LİSTE'!$B$6:$F$999,3,0))</f>
        <v>DENİZLİ</v>
      </c>
      <c r="E26" s="31" t="str">
        <f>IF(ISERROR(VLOOKUP(B26,'START LİSTE'!$B$6:$F$999,4,0)),"",VLOOKUP(B26,'START LİSTE'!$B$6:$F$999,4,0))</f>
        <v>B18</v>
      </c>
      <c r="F26" s="32">
        <f>IF(ISERROR(VLOOKUP($B26,'START LİSTE'!$B$6:$F$999,5,0)),"",VLOOKUP($B26,'START LİSTE'!$B$6:$F$999,5,0))</f>
        <v>33849</v>
      </c>
      <c r="G26" s="111" t="s">
        <v>332</v>
      </c>
      <c r="H26" s="33" t="str">
        <f t="shared" si="1"/>
        <v>-</v>
      </c>
    </row>
    <row r="27" spans="1:8" ht="18" customHeight="1">
      <c r="A27" s="28" t="s">
        <v>306</v>
      </c>
      <c r="B27" s="29">
        <v>2</v>
      </c>
      <c r="C27" s="30" t="str">
        <f>IF(ISERROR(VLOOKUP(B27,'START LİSTE'!$B$6:$F$999,2,0)),"",VLOOKUP(B27,'START LİSTE'!$B$6:$F$999,2,0))</f>
        <v>CANSU GEDİK</v>
      </c>
      <c r="D27" s="30" t="str">
        <f>IF(ISERROR(VLOOKUP(B27,'START LİSTE'!$B$6:$F$999,3,0)),"",VLOOKUP(B27,'START LİSTE'!$B$6:$F$999,3,0))</f>
        <v>ESKİŞEHİR</v>
      </c>
      <c r="E27" s="31" t="str">
        <f>IF(ISERROR(VLOOKUP(B27,'START LİSTE'!$B$6:$F$999,4,0)),"",VLOOKUP(B27,'START LİSTE'!$B$6:$F$999,4,0))</f>
        <v>B18</v>
      </c>
      <c r="F27" s="32">
        <f>IF(ISERROR(VLOOKUP($B27,'START LİSTE'!$B$6:$F$999,5,0)),"",VLOOKUP($B27,'START LİSTE'!$B$6:$F$999,5,0))</f>
        <v>35360</v>
      </c>
      <c r="G27" s="111" t="s">
        <v>331</v>
      </c>
      <c r="H27" s="33" t="str">
        <f t="shared" si="1"/>
        <v>-</v>
      </c>
    </row>
    <row r="28" spans="1:8" ht="18" customHeight="1">
      <c r="A28" s="28" t="s">
        <v>306</v>
      </c>
      <c r="B28" s="29">
        <v>4</v>
      </c>
      <c r="C28" s="30" t="str">
        <f>IF(ISERROR(VLOOKUP(B28,'START LİSTE'!$B$6:$F$999,2,0)),"",VLOOKUP(B28,'START LİSTE'!$B$6:$F$999,2,0))</f>
        <v>DAMLA GÜNDÜZ</v>
      </c>
      <c r="D28" s="30" t="str">
        <f>IF(ISERROR(VLOOKUP(B28,'START LİSTE'!$B$6:$F$999,3,0)),"",VLOOKUP(B28,'START LİSTE'!$B$6:$F$999,3,0))</f>
        <v>İZMİR-İBB</v>
      </c>
      <c r="E28" s="31" t="str">
        <f>IF(ISERROR(VLOOKUP(B28,'START LİSTE'!$B$6:$F$999,4,0)),"",VLOOKUP(B28,'START LİSTE'!$B$6:$F$999,4,0))</f>
        <v>B18</v>
      </c>
      <c r="F28" s="32">
        <f>IF(ISERROR(VLOOKUP($B28,'START LİSTE'!$B$6:$F$999,5,0)),"",VLOOKUP($B28,'START LİSTE'!$B$6:$F$999,5,0))</f>
        <v>34973</v>
      </c>
      <c r="G28" s="111" t="s">
        <v>331</v>
      </c>
      <c r="H28" s="33" t="str">
        <f t="shared" si="1"/>
        <v>-</v>
      </c>
    </row>
    <row r="29" spans="1:8" ht="18" customHeight="1">
      <c r="A29" s="28" t="s">
        <v>306</v>
      </c>
      <c r="B29" s="29">
        <v>35</v>
      </c>
      <c r="C29" s="30" t="str">
        <f>IF(ISERROR(VLOOKUP(B29,'START LİSTE'!$B$6:$F$999,2,0)),"",VLOOKUP(B29,'START LİSTE'!$B$6:$F$999,2,0))</f>
        <v>DEMET DİNÇ</v>
      </c>
      <c r="D29" s="30" t="str">
        <f>IF(ISERROR(VLOOKUP(B29,'START LİSTE'!$B$6:$F$999,3,0)),"",VLOOKUP(B29,'START LİSTE'!$B$6:$F$999,3,0))</f>
        <v>ESKİŞEHİR</v>
      </c>
      <c r="E29" s="31" t="str">
        <f>IF(ISERROR(VLOOKUP(B29,'START LİSTE'!$B$6:$F$999,4,0)),"",VLOOKUP(B29,'START LİSTE'!$B$6:$F$999,4,0))</f>
        <v>B18</v>
      </c>
      <c r="F29" s="32">
        <f>IF(ISERROR(VLOOKUP($B29,'START LİSTE'!$B$6:$F$999,5,0)),"",VLOOKUP($B29,'START LİSTE'!$B$6:$F$999,5,0))</f>
        <v>33045</v>
      </c>
      <c r="G29" s="111" t="s">
        <v>331</v>
      </c>
      <c r="H29" s="33" t="str">
        <f t="shared" si="1"/>
        <v>-</v>
      </c>
    </row>
    <row r="30" spans="1:8" ht="18" customHeight="1">
      <c r="A30" s="28" t="s">
        <v>306</v>
      </c>
      <c r="B30" s="29">
        <v>25</v>
      </c>
      <c r="C30" s="30" t="str">
        <f>IF(ISERROR(VLOOKUP(B30,'START LİSTE'!$B$6:$F$999,2,0)),"",VLOOKUP(B30,'START LİSTE'!$B$6:$F$999,2,0))</f>
        <v>DERYA KAYA</v>
      </c>
      <c r="D30" s="30" t="str">
        <f>IF(ISERROR(VLOOKUP(B30,'START LİSTE'!$B$6:$F$999,3,0)),"",VLOOKUP(B30,'START LİSTE'!$B$6:$F$999,3,0))</f>
        <v>AYDIN</v>
      </c>
      <c r="E30" s="31" t="str">
        <f>IF(ISERROR(VLOOKUP(B30,'START LİSTE'!$B$6:$F$999,4,0)),"",VLOOKUP(B30,'START LİSTE'!$B$6:$F$999,4,0))</f>
        <v>B18</v>
      </c>
      <c r="F30" s="32">
        <f>IF(ISERROR(VLOOKUP($B30,'START LİSTE'!$B$6:$F$999,5,0)),"",VLOOKUP($B30,'START LİSTE'!$B$6:$F$999,5,0))</f>
        <v>34464</v>
      </c>
      <c r="G30" s="111" t="s">
        <v>331</v>
      </c>
      <c r="H30" s="33" t="str">
        <f t="shared" si="1"/>
        <v>-</v>
      </c>
    </row>
    <row r="31" spans="1:8" ht="18" customHeight="1">
      <c r="A31" s="28" t="s">
        <v>306</v>
      </c>
      <c r="B31" s="29">
        <v>37</v>
      </c>
      <c r="C31" s="30" t="str">
        <f>IF(ISERROR(VLOOKUP(B31,'START LİSTE'!$B$6:$F$999,2,0)),"",VLOOKUP(B31,'START LİSTE'!$B$6:$F$999,2,0))</f>
        <v>DUYGU BOYAN</v>
      </c>
      <c r="D31" s="30" t="str">
        <f>IF(ISERROR(VLOOKUP(B31,'START LİSTE'!$B$6:$F$999,3,0)),"",VLOOKUP(B31,'START LİSTE'!$B$6:$F$999,3,0))</f>
        <v>ESKİŞEHİR</v>
      </c>
      <c r="E31" s="31" t="str">
        <f>IF(ISERROR(VLOOKUP(B31,'START LİSTE'!$B$6:$F$999,4,0)),"",VLOOKUP(B31,'START LİSTE'!$B$6:$F$999,4,0))</f>
        <v>B18</v>
      </c>
      <c r="F31" s="32">
        <f>IF(ISERROR(VLOOKUP($B31,'START LİSTE'!$B$6:$F$999,5,0)),"",VLOOKUP($B31,'START LİSTE'!$B$6:$F$999,5,0))</f>
        <v>32690</v>
      </c>
      <c r="G31" s="111" t="s">
        <v>331</v>
      </c>
      <c r="H31" s="33" t="str">
        <f t="shared" si="1"/>
        <v>-</v>
      </c>
    </row>
    <row r="32" spans="1:8" ht="18" customHeight="1">
      <c r="A32" s="28" t="s">
        <v>306</v>
      </c>
      <c r="B32" s="29">
        <v>7</v>
      </c>
      <c r="C32" s="30" t="str">
        <f>IF(ISERROR(VLOOKUP(B32,'START LİSTE'!$B$6:$F$999,2,0)),"",VLOOKUP(B32,'START LİSTE'!$B$6:$F$999,2,0))</f>
        <v>ELİF SULTAN ALTINIŞIK</v>
      </c>
      <c r="D32" s="30" t="str">
        <f>IF(ISERROR(VLOOKUP(B32,'START LİSTE'!$B$6:$F$999,3,0)),"",VLOOKUP(B32,'START LİSTE'!$B$6:$F$999,3,0))</f>
        <v>EDİRNE</v>
      </c>
      <c r="E32" s="31" t="str">
        <f>IF(ISERROR(VLOOKUP(B32,'START LİSTE'!$B$6:$F$999,4,0)),"",VLOOKUP(B32,'START LİSTE'!$B$6:$F$999,4,0))</f>
        <v>B35</v>
      </c>
      <c r="F32" s="32">
        <f>IF(ISERROR(VLOOKUP($B32,'START LİSTE'!$B$6:$F$999,5,0)),"",VLOOKUP($B32,'START LİSTE'!$B$6:$F$999,5,0))</f>
        <v>26794</v>
      </c>
      <c r="G32" s="111" t="s">
        <v>331</v>
      </c>
      <c r="H32" s="33" t="str">
        <f t="shared" si="1"/>
        <v>-</v>
      </c>
    </row>
    <row r="33" spans="1:8" ht="18" customHeight="1">
      <c r="A33" s="28" t="s">
        <v>306</v>
      </c>
      <c r="B33" s="29">
        <v>26</v>
      </c>
      <c r="C33" s="30" t="str">
        <f>IF(ISERROR(VLOOKUP(B33,'START LİSTE'!$B$6:$F$999,2,0)),"",VLOOKUP(B33,'START LİSTE'!$B$6:$F$999,2,0))</f>
        <v>FADİME SARI</v>
      </c>
      <c r="D33" s="30" t="str">
        <f>IF(ISERROR(VLOOKUP(B33,'START LİSTE'!$B$6:$F$999,3,0)),"",VLOOKUP(B33,'START LİSTE'!$B$6:$F$999,3,0))</f>
        <v>AYDIN</v>
      </c>
      <c r="E33" s="31" t="str">
        <f>IF(ISERROR(VLOOKUP(B33,'START LİSTE'!$B$6:$F$999,4,0)),"",VLOOKUP(B33,'START LİSTE'!$B$6:$F$999,4,0))</f>
        <v>B18</v>
      </c>
      <c r="F33" s="32">
        <f>IF(ISERROR(VLOOKUP($B33,'START LİSTE'!$B$6:$F$999,5,0)),"",VLOOKUP($B33,'START LİSTE'!$B$6:$F$999,5,0))</f>
        <v>35025</v>
      </c>
      <c r="G33" s="111" t="s">
        <v>331</v>
      </c>
      <c r="H33" s="33" t="str">
        <f t="shared" si="1"/>
        <v>-</v>
      </c>
    </row>
    <row r="34" spans="1:8" ht="18" customHeight="1">
      <c r="A34" s="28" t="s">
        <v>306</v>
      </c>
      <c r="B34" s="29">
        <v>24</v>
      </c>
      <c r="C34" s="30" t="str">
        <f>IF(ISERROR(VLOOKUP(B34,'START LİSTE'!$B$6:$F$999,2,0)),"",VLOOKUP(B34,'START LİSTE'!$B$6:$F$999,2,0))</f>
        <v>FATMA HACIKÖYLÜ</v>
      </c>
      <c r="D34" s="30" t="str">
        <f>IF(ISERROR(VLOOKUP(B34,'START LİSTE'!$B$6:$F$999,3,0)),"",VLOOKUP(B34,'START LİSTE'!$B$6:$F$999,3,0))</f>
        <v>AYDIN</v>
      </c>
      <c r="E34" s="31" t="str">
        <f>IF(ISERROR(VLOOKUP(B34,'START LİSTE'!$B$6:$F$999,4,0)),"",VLOOKUP(B34,'START LİSTE'!$B$6:$F$999,4,0))</f>
        <v>B18</v>
      </c>
      <c r="F34" s="32">
        <f>IF(ISERROR(VLOOKUP($B34,'START LİSTE'!$B$6:$F$999,5,0)),"",VLOOKUP($B34,'START LİSTE'!$B$6:$F$999,5,0))</f>
        <v>30989</v>
      </c>
      <c r="G34" s="111" t="s">
        <v>331</v>
      </c>
      <c r="H34" s="33" t="str">
        <f t="shared" si="1"/>
        <v>-</v>
      </c>
    </row>
    <row r="35" spans="1:8" ht="18" customHeight="1">
      <c r="A35" s="28" t="s">
        <v>306</v>
      </c>
      <c r="B35" s="29">
        <v>18</v>
      </c>
      <c r="C35" s="30" t="str">
        <f>IF(ISERROR(VLOOKUP(B35,'START LİSTE'!$B$6:$F$999,2,0)),"",VLOOKUP(B35,'START LİSTE'!$B$6:$F$999,2,0))</f>
        <v>GÜLAY ŞAPPAK</v>
      </c>
      <c r="D35" s="30" t="str">
        <f>IF(ISERROR(VLOOKUP(B35,'START LİSTE'!$B$6:$F$999,3,0)),"",VLOOKUP(B35,'START LİSTE'!$B$6:$F$999,3,0))</f>
        <v>MUĞLA</v>
      </c>
      <c r="E35" s="31" t="str">
        <f>IF(ISERROR(VLOOKUP(B35,'START LİSTE'!$B$6:$F$999,4,0)),"",VLOOKUP(B35,'START LİSTE'!$B$6:$F$999,4,0))</f>
        <v>B35</v>
      </c>
      <c r="F35" s="32">
        <f>IF(ISERROR(VLOOKUP($B35,'START LİSTE'!$B$6:$F$999,5,0)),"",VLOOKUP($B35,'START LİSTE'!$B$6:$F$999,5,0))</f>
        <v>27123</v>
      </c>
      <c r="G35" s="111" t="s">
        <v>331</v>
      </c>
      <c r="H35" s="33" t="str">
        <f t="shared" si="1"/>
        <v>-</v>
      </c>
    </row>
    <row r="36" spans="1:8" ht="18" customHeight="1">
      <c r="A36" s="28" t="s">
        <v>306</v>
      </c>
      <c r="B36" s="29">
        <v>9</v>
      </c>
      <c r="C36" s="30" t="str">
        <f>IF(ISERROR(VLOOKUP(B36,'START LİSTE'!$B$6:$F$999,2,0)),"",VLOOKUP(B36,'START LİSTE'!$B$6:$F$999,2,0))</f>
        <v>HADDANİ AMİNA </v>
      </c>
      <c r="D36" s="30" t="str">
        <f>IF(ISERROR(VLOOKUP(B36,'START LİSTE'!$B$6:$F$999,3,0)),"",VLOOKUP(B36,'START LİSTE'!$B$6:$F$999,3,0))</f>
        <v>FAS</v>
      </c>
      <c r="E36" s="31" t="str">
        <f>IF(ISERROR(VLOOKUP(B36,'START LİSTE'!$B$6:$F$999,4,0)),"",VLOOKUP(B36,'START LİSTE'!$B$6:$F$999,4,0))</f>
        <v>B18</v>
      </c>
      <c r="F36" s="32">
        <f>IF(ISERROR(VLOOKUP($B36,'START LİSTE'!$B$6:$F$999,5,0)),"",VLOOKUP($B36,'START LİSTE'!$B$6:$F$999,5,0))</f>
        <v>33493</v>
      </c>
      <c r="G36" s="111" t="s">
        <v>331</v>
      </c>
      <c r="H36" s="33" t="str">
        <f t="shared" si="1"/>
        <v>-</v>
      </c>
    </row>
    <row r="37" spans="1:8" ht="18" customHeight="1">
      <c r="A37" s="28" t="s">
        <v>306</v>
      </c>
      <c r="B37" s="29">
        <v>20</v>
      </c>
      <c r="C37" s="30" t="str">
        <f>IF(ISERROR(VLOOKUP(B37,'START LİSTE'!$B$6:$F$999,2,0)),"",VLOOKUP(B37,'START LİSTE'!$B$6:$F$999,2,0))</f>
        <v>KADER CEYHAN</v>
      </c>
      <c r="D37" s="30" t="str">
        <f>IF(ISERROR(VLOOKUP(B37,'START LİSTE'!$B$6:$F$999,3,0)),"",VLOOKUP(B37,'START LİSTE'!$B$6:$F$999,3,0))</f>
        <v>BURSA</v>
      </c>
      <c r="E37" s="31" t="str">
        <f>IF(ISERROR(VLOOKUP(B37,'START LİSTE'!$B$6:$F$999,4,0)),"",VLOOKUP(B37,'START LİSTE'!$B$6:$F$999,4,0))</f>
        <v>B18</v>
      </c>
      <c r="F37" s="32">
        <f>IF(ISERROR(VLOOKUP($B37,'START LİSTE'!$B$6:$F$999,5,0)),"",VLOOKUP($B37,'START LİSTE'!$B$6:$F$999,5,0))</f>
        <v>34237</v>
      </c>
      <c r="G37" s="111" t="s">
        <v>331</v>
      </c>
      <c r="H37" s="33" t="str">
        <f t="shared" si="1"/>
        <v>-</v>
      </c>
    </row>
    <row r="38" spans="1:8" ht="18" customHeight="1">
      <c r="A38" s="28" t="s">
        <v>306</v>
      </c>
      <c r="B38" s="29">
        <v>31</v>
      </c>
      <c r="C38" s="30" t="str">
        <f>IF(ISERROR(VLOOKUP(B38,'START LİSTE'!$B$6:$F$999,2,0)),"",VLOOKUP(B38,'START LİSTE'!$B$6:$F$999,2,0))</f>
        <v>MERYEM ERDOĞAN</v>
      </c>
      <c r="D38" s="30" t="str">
        <f>IF(ISERROR(VLOOKUP(B38,'START LİSTE'!$B$6:$F$999,3,0)),"",VLOOKUP(B38,'START LİSTE'!$B$6:$F$999,3,0))</f>
        <v>İSTANBUL</v>
      </c>
      <c r="E38" s="31" t="str">
        <f>IF(ISERROR(VLOOKUP(B38,'START LİSTE'!$B$6:$F$999,4,0)),"",VLOOKUP(B38,'START LİSTE'!$B$6:$F$999,4,0))</f>
        <v>B18</v>
      </c>
      <c r="F38" s="32">
        <f>IF(ISERROR(VLOOKUP($B38,'START LİSTE'!$B$6:$F$999,5,0)),"",VLOOKUP($B38,'START LİSTE'!$B$6:$F$999,5,0))</f>
        <v>32987</v>
      </c>
      <c r="G38" s="111" t="s">
        <v>331</v>
      </c>
      <c r="H38" s="33" t="str">
        <f t="shared" si="1"/>
        <v>-</v>
      </c>
    </row>
    <row r="39" spans="1:8" ht="18" customHeight="1">
      <c r="A39" s="28" t="s">
        <v>306</v>
      </c>
      <c r="B39" s="29">
        <v>30</v>
      </c>
      <c r="C39" s="30" t="str">
        <f>IF(ISERROR(VLOOKUP(B39,'START LİSTE'!$B$6:$F$999,2,0)),"",VLOOKUP(B39,'START LİSTE'!$B$6:$F$999,2,0))</f>
        <v>N.DEFNE DOĞAN</v>
      </c>
      <c r="D39" s="30" t="str">
        <f>IF(ISERROR(VLOOKUP(B39,'START LİSTE'!$B$6:$F$999,3,0)),"",VLOOKUP(B39,'START LİSTE'!$B$6:$F$999,3,0))</f>
        <v>ANKARA</v>
      </c>
      <c r="E39" s="31" t="str">
        <f>IF(ISERROR(VLOOKUP(B39,'START LİSTE'!$B$6:$F$999,4,0)),"",VLOOKUP(B39,'START LİSTE'!$B$6:$F$999,4,0))</f>
        <v>B35</v>
      </c>
      <c r="F39" s="32">
        <f>IF(ISERROR(VLOOKUP($B39,'START LİSTE'!$B$6:$F$999,5,0)),"",VLOOKUP($B39,'START LİSTE'!$B$6:$F$999,5,0))</f>
        <v>26114</v>
      </c>
      <c r="G39" s="111" t="s">
        <v>331</v>
      </c>
      <c r="H39" s="33" t="str">
        <f t="shared" si="1"/>
        <v>-</v>
      </c>
    </row>
    <row r="40" spans="1:8" ht="18" customHeight="1">
      <c r="A40" s="28" t="s">
        <v>306</v>
      </c>
      <c r="B40" s="29">
        <v>17</v>
      </c>
      <c r="C40" s="30" t="str">
        <f>IF(ISERROR(VLOOKUP(B40,'START LİSTE'!$B$6:$F$999,2,0)),"",VLOOKUP(B40,'START LİSTE'!$B$6:$F$999,2,0))</f>
        <v>NURSEL YILDIZ</v>
      </c>
      <c r="D40" s="30" t="str">
        <f>IF(ISERROR(VLOOKUP(B40,'START LİSTE'!$B$6:$F$999,3,0)),"",VLOOKUP(B40,'START LİSTE'!$B$6:$F$999,3,0))</f>
        <v>MERSİN</v>
      </c>
      <c r="E40" s="31" t="str">
        <f>IF(ISERROR(VLOOKUP(B40,'START LİSTE'!$B$6:$F$999,4,0)),"",VLOOKUP(B40,'START LİSTE'!$B$6:$F$999,4,0))</f>
        <v>B18</v>
      </c>
      <c r="F40" s="32">
        <f>IF(ISERROR(VLOOKUP($B40,'START LİSTE'!$B$6:$F$999,5,0)),"",VLOOKUP($B40,'START LİSTE'!$B$6:$F$999,5,0))</f>
        <v>32337</v>
      </c>
      <c r="G40" s="111" t="s">
        <v>331</v>
      </c>
      <c r="H40" s="33" t="str">
        <f t="shared" si="1"/>
        <v>-</v>
      </c>
    </row>
    <row r="41" spans="1:8" ht="18" customHeight="1">
      <c r="A41" s="28" t="s">
        <v>306</v>
      </c>
      <c r="B41" s="29">
        <v>10</v>
      </c>
      <c r="C41" s="30" t="str">
        <f>IF(ISERROR(VLOOKUP(B41,'START LİSTE'!$B$6:$F$999,2,0)),"",VLOOKUP(B41,'START LİSTE'!$B$6:$F$999,2,0))</f>
        <v>QALLOUJ HANANE</v>
      </c>
      <c r="D41" s="30" t="str">
        <f>IF(ISERROR(VLOOKUP(B41,'START LİSTE'!$B$6:$F$999,3,0)),"",VLOOKUP(B41,'START LİSTE'!$B$6:$F$999,3,0))</f>
        <v>FAS</v>
      </c>
      <c r="E41" s="31" t="str">
        <f>IF(ISERROR(VLOOKUP(B41,'START LİSTE'!$B$6:$F$999,4,0)),"",VLOOKUP(B41,'START LİSTE'!$B$6:$F$999,4,0))</f>
        <v>B18</v>
      </c>
      <c r="F41" s="32">
        <f>IF(ISERROR(VLOOKUP($B41,'START LİSTE'!$B$6:$F$999,5,0)),"",VLOOKUP($B41,'START LİSTE'!$B$6:$F$999,5,0))</f>
        <v>33635</v>
      </c>
      <c r="G41" s="111" t="s">
        <v>331</v>
      </c>
      <c r="H41" s="33" t="str">
        <f t="shared" si="1"/>
        <v>-</v>
      </c>
    </row>
    <row r="42" spans="1:8" ht="18" customHeight="1">
      <c r="A42" s="28" t="s">
        <v>306</v>
      </c>
      <c r="B42" s="29">
        <v>11</v>
      </c>
      <c r="C42" s="30" t="str">
        <f>IF(ISERROR(VLOOKUP(B42,'START LİSTE'!$B$6:$F$999,2,0)),"",VLOOKUP(B42,'START LİSTE'!$B$6:$F$999,2,0))</f>
        <v>SEYRAN ADANIR </v>
      </c>
      <c r="D42" s="30" t="str">
        <f>IF(ISERROR(VLOOKUP(B42,'START LİSTE'!$B$6:$F$999,3,0)),"",VLOOKUP(B42,'START LİSTE'!$B$6:$F$999,3,0))</f>
        <v>İZMİR</v>
      </c>
      <c r="E42" s="31" t="str">
        <f>IF(ISERROR(VLOOKUP(B42,'START LİSTE'!$B$6:$F$999,4,0)),"",VLOOKUP(B42,'START LİSTE'!$B$6:$F$999,4,0))</f>
        <v>B18</v>
      </c>
      <c r="F42" s="32">
        <f>IF(ISERROR(VLOOKUP($B42,'START LİSTE'!$B$6:$F$999,5,0)),"",VLOOKUP($B42,'START LİSTE'!$B$6:$F$999,5,0))</f>
        <v>33981</v>
      </c>
      <c r="G42" s="111" t="s">
        <v>331</v>
      </c>
      <c r="H42" s="33" t="str">
        <f t="shared" si="1"/>
        <v>-</v>
      </c>
    </row>
    <row r="43" spans="1:8" ht="18" customHeight="1">
      <c r="A43" s="28" t="s">
        <v>306</v>
      </c>
      <c r="B43" s="29">
        <v>12</v>
      </c>
      <c r="C43" s="30" t="str">
        <f>IF(ISERROR(VLOOKUP(B43,'START LİSTE'!$B$6:$F$999,2,0)),"",VLOOKUP(B43,'START LİSTE'!$B$6:$F$999,2,0))</f>
        <v>SİBEL YÖRÜKOĞLU</v>
      </c>
      <c r="D43" s="30" t="str">
        <f>IF(ISERROR(VLOOKUP(B43,'START LİSTE'!$B$6:$F$999,3,0)),"",VLOOKUP(B43,'START LİSTE'!$B$6:$F$999,3,0))</f>
        <v>ESKİŞEHİR</v>
      </c>
      <c r="E43" s="31" t="str">
        <f>IF(ISERROR(VLOOKUP(B43,'START LİSTE'!$B$6:$F$999,4,0)),"",VLOOKUP(B43,'START LİSTE'!$B$6:$F$999,4,0))</f>
        <v>B35</v>
      </c>
      <c r="F43" s="32">
        <f>IF(ISERROR(VLOOKUP($B43,'START LİSTE'!$B$6:$F$999,5,0)),"",VLOOKUP($B43,'START LİSTE'!$B$6:$F$999,5,0))</f>
        <v>26206</v>
      </c>
      <c r="G43" s="111" t="s">
        <v>331</v>
      </c>
      <c r="H43" s="33" t="str">
        <f t="shared" si="1"/>
        <v>-</v>
      </c>
    </row>
    <row r="44" spans="1:8" ht="18" customHeight="1">
      <c r="A44" s="28" t="s">
        <v>306</v>
      </c>
      <c r="B44" s="29">
        <v>27</v>
      </c>
      <c r="C44" s="30" t="str">
        <f>IF(ISERROR(VLOOKUP(B44,'START LİSTE'!$B$6:$F$999,2,0)),"",VLOOKUP(B44,'START LİSTE'!$B$6:$F$999,2,0))</f>
        <v>ZEKİYE ÇELİK</v>
      </c>
      <c r="D44" s="30" t="str">
        <f>IF(ISERROR(VLOOKUP(B44,'START LİSTE'!$B$6:$F$999,3,0)),"",VLOOKUP(B44,'START LİSTE'!$B$6:$F$999,3,0))</f>
        <v>AYDIN</v>
      </c>
      <c r="E44" s="31" t="str">
        <f>IF(ISERROR(VLOOKUP(B44,'START LİSTE'!$B$6:$F$999,4,0)),"",VLOOKUP(B44,'START LİSTE'!$B$6:$F$999,4,0))</f>
        <v>B18</v>
      </c>
      <c r="F44" s="32">
        <f>IF(ISERROR(VLOOKUP($B44,'START LİSTE'!$B$6:$F$999,5,0)),"",VLOOKUP($B44,'START LİSTE'!$B$6:$F$999,5,0))</f>
        <v>34257</v>
      </c>
      <c r="G44" s="111" t="s">
        <v>331</v>
      </c>
      <c r="H44" s="33" t="str">
        <f t="shared" si="1"/>
        <v>-</v>
      </c>
    </row>
    <row r="45" spans="1:8" ht="18" customHeight="1">
      <c r="A45" s="28"/>
      <c r="B45" s="29"/>
      <c r="C45" s="30">
        <f>IF(ISERROR(VLOOKUP(B45,'START LİSTE'!$B$6:$F$999,2,0)),"",VLOOKUP(B45,'START LİSTE'!$B$6:$F$999,2,0))</f>
      </c>
      <c r="D45" s="30">
        <f>IF(ISERROR(VLOOKUP(B45,'START LİSTE'!$B$6:$F$999,3,0)),"",VLOOKUP(B45,'START LİSTE'!$B$6:$F$999,3,0))</f>
      </c>
      <c r="E45" s="31">
        <f>IF(ISERROR(VLOOKUP(B45,'START LİSTE'!$B$6:$F$999,4,0)),"",VLOOKUP(B45,'START LİSTE'!$B$6:$F$999,4,0))</f>
      </c>
      <c r="F45" s="32">
        <f>IF(ISERROR(VLOOKUP($B45,'START LİSTE'!$B$6:$F$999,5,0)),"",VLOOKUP($B45,'START LİSTE'!$B$6:$F$999,5,0))</f>
      </c>
      <c r="G45" s="111"/>
      <c r="H45" s="33">
        <f t="shared" si="1"/>
      </c>
    </row>
  </sheetData>
  <sheetProtection/>
  <autoFilter ref="A5:G45"/>
  <mergeCells count="5">
    <mergeCell ref="A4:C4"/>
    <mergeCell ref="A1:H1"/>
    <mergeCell ref="A2:H2"/>
    <mergeCell ref="A3:H3"/>
    <mergeCell ref="F4:H4"/>
  </mergeCells>
  <conditionalFormatting sqref="H6:H45">
    <cfRule type="containsText" priority="2" dxfId="26" operator="containsText" stopIfTrue="1" text="$E$7=&quot;&quot;F&quot;&quot;">
      <formula>NOT(ISERROR(SEARCH("$E$7=""F""",H6)))</formula>
    </cfRule>
    <cfRule type="containsText" priority="4" dxfId="26" operator="containsText" stopIfTrue="1" text="F=E7">
      <formula>NOT(ISERROR(SEARCH("F=E7",H6)))</formula>
    </cfRule>
  </conditionalFormatting>
  <conditionalFormatting sqref="B6:B45">
    <cfRule type="duplicateValues" priority="7" dxfId="26" stopIfTrue="1">
      <formula>AND(COUNTIF($B$6:$B$45,B6)&gt;1,NOT(ISBLANK(B6)))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22"/>
  <sheetViews>
    <sheetView view="pageBreakPreview" zoomScaleSheetLayoutView="100" zoomScalePageLayoutView="0" workbookViewId="0" topLeftCell="A1">
      <selection activeCell="M23" sqref="M23"/>
    </sheetView>
  </sheetViews>
  <sheetFormatPr defaultColWidth="9.00390625" defaultRowHeight="12.75"/>
  <cols>
    <col min="1" max="1" width="6.375" style="15" customWidth="1"/>
    <col min="2" max="2" width="30.75390625" style="14" customWidth="1"/>
    <col min="3" max="3" width="6.125" style="14" customWidth="1"/>
    <col min="4" max="4" width="23.75390625" style="14" customWidth="1"/>
    <col min="5" max="5" width="6.75390625" style="14" customWidth="1"/>
    <col min="6" max="6" width="7.875" style="105" hidden="1" customWidth="1"/>
    <col min="7" max="7" width="10.75390625" style="105" hidden="1" customWidth="1"/>
    <col min="8" max="8" width="8.875" style="105" hidden="1" customWidth="1"/>
    <col min="9" max="9" width="10.875" style="105" customWidth="1"/>
    <col min="10" max="10" width="13.25390625" style="110" customWidth="1"/>
    <col min="11" max="12" width="8.875" style="14" customWidth="1"/>
    <col min="13" max="52" width="9.125" style="14" customWidth="1"/>
    <col min="53" max="53" width="0" style="16" hidden="1" customWidth="1"/>
    <col min="54" max="16384" width="9.125" style="14" customWidth="1"/>
  </cols>
  <sheetData>
    <row r="1" spans="1:53" s="1" customFormat="1" ht="30" customHeight="1">
      <c r="A1" s="178" t="str">
        <f>KAPAK!A2</f>
        <v>Türkiye Atletizm Federasyonu
Balıkesir Atletizm İl Temsilciliği</v>
      </c>
      <c r="B1" s="178"/>
      <c r="C1" s="178"/>
      <c r="D1" s="178"/>
      <c r="E1" s="178"/>
      <c r="F1" s="178"/>
      <c r="G1" s="178"/>
      <c r="H1" s="178"/>
      <c r="I1" s="178"/>
      <c r="J1" s="178"/>
      <c r="BA1" s="2"/>
    </row>
    <row r="2" spans="1:53" s="1" customFormat="1" ht="18" customHeight="1">
      <c r="A2" s="179" t="str">
        <f>KAPAK!B24</f>
        <v>İsmail Akçay 10 Km. Yol Koşusu</v>
      </c>
      <c r="B2" s="179"/>
      <c r="C2" s="179"/>
      <c r="D2" s="179"/>
      <c r="E2" s="179"/>
      <c r="F2" s="179"/>
      <c r="G2" s="179"/>
      <c r="H2" s="179"/>
      <c r="I2" s="179"/>
      <c r="J2" s="179"/>
      <c r="BA2" s="2"/>
    </row>
    <row r="3" spans="1:53" s="1" customFormat="1" ht="14.25" customHeight="1">
      <c r="A3" s="180" t="str">
        <f>KAPAK!B27</f>
        <v>Balıkesir</v>
      </c>
      <c r="B3" s="180"/>
      <c r="C3" s="180"/>
      <c r="D3" s="180"/>
      <c r="E3" s="180"/>
      <c r="F3" s="180"/>
      <c r="G3" s="180"/>
      <c r="H3" s="180"/>
      <c r="I3" s="180"/>
      <c r="J3" s="180"/>
      <c r="BA3" s="2"/>
    </row>
    <row r="4" spans="1:53" s="1" customFormat="1" ht="18" customHeight="1">
      <c r="A4" s="181" t="str">
        <f>KAPAK!B26</f>
        <v>Bayanlar</v>
      </c>
      <c r="B4" s="181"/>
      <c r="C4" s="182" t="str">
        <f>KAPAK!B25</f>
        <v>10 Km.</v>
      </c>
      <c r="D4" s="182"/>
      <c r="E4" s="183">
        <f>KAPAK!B28</f>
        <v>41889.416666666664</v>
      </c>
      <c r="F4" s="183"/>
      <c r="G4" s="183"/>
      <c r="H4" s="183"/>
      <c r="I4" s="183"/>
      <c r="J4" s="183"/>
      <c r="BA4" s="2"/>
    </row>
    <row r="5" spans="1:53" s="4" customFormat="1" ht="26.25" customHeight="1">
      <c r="A5" s="42" t="s">
        <v>5</v>
      </c>
      <c r="B5" s="38" t="s">
        <v>26</v>
      </c>
      <c r="C5" s="43" t="s">
        <v>1</v>
      </c>
      <c r="D5" s="38" t="s">
        <v>3</v>
      </c>
      <c r="E5" s="38" t="s">
        <v>7</v>
      </c>
      <c r="F5" s="106" t="s">
        <v>6</v>
      </c>
      <c r="G5" s="106" t="s">
        <v>8</v>
      </c>
      <c r="H5" s="106" t="s">
        <v>14</v>
      </c>
      <c r="I5" s="102" t="s">
        <v>13</v>
      </c>
      <c r="J5" s="106" t="s">
        <v>29</v>
      </c>
      <c r="K5" s="3"/>
      <c r="L5" s="3"/>
      <c r="M5" s="3"/>
      <c r="N5" s="3"/>
      <c r="BA5" s="5"/>
    </row>
    <row r="6" spans="1:53" s="1" customFormat="1" ht="15" customHeight="1">
      <c r="A6" s="6"/>
      <c r="B6" s="7"/>
      <c r="C6" s="17">
        <v>38</v>
      </c>
      <c r="D6" s="8" t="str">
        <f>IF(ISERROR(VLOOKUP($C6,'START LİSTE'!$B$6:$F$771,2,0)),"",VLOOKUP($C6,'START LİSTE'!$B$6:$F$771,2,0))</f>
        <v>ESMA AYDEMİR</v>
      </c>
      <c r="E6" s="9" t="str">
        <f>IF(ISERROR(VLOOKUP($C6,'START LİSTE'!$B$6:$F$771,4,0)),"",VLOOKUP($C6,'START LİSTE'!$B$6:$F$771,4,0))</f>
        <v>T</v>
      </c>
      <c r="F6" s="112">
        <f>IF(ISERROR(VLOOKUP($C6,'FERDİ SONUÇ'!$B$6:$H$928,6,0)),"",VLOOKUP($C6,'FERDİ SONUÇ'!$B$6:$H$928,6,0))</f>
        <v>0.025648148148148146</v>
      </c>
      <c r="G6" s="114">
        <f>IF(OR(E6="",F6="DQ",F6="DNF",F6="DNS",F6=""),"-",VLOOKUP(C6,'FERDİ SONUÇ'!$B$6:$H$928,6,0))</f>
        <v>0.025648148148148146</v>
      </c>
      <c r="H6" s="112">
        <f>IF(OR(E6="",E6="F",F6="DQ",F6="DNF",F6="DNS",F6=""),"-",VLOOKUP(C6,'FERDİ SONUÇ'!$B$6:$H$928,6,0))</f>
        <v>0.025648148148148146</v>
      </c>
      <c r="I6" s="103">
        <f>IF(ISERROR(SMALL(H6:H9,1)),"-",SMALL(H6:H9,1))</f>
        <v>0.025648148148148146</v>
      </c>
      <c r="J6" s="107"/>
      <c r="K6" s="3"/>
      <c r="BA6" s="2">
        <v>1000</v>
      </c>
    </row>
    <row r="7" spans="1:53" s="1" customFormat="1" ht="15" customHeight="1">
      <c r="A7" s="10"/>
      <c r="B7" s="11"/>
      <c r="C7" s="18">
        <v>39</v>
      </c>
      <c r="D7" s="12" t="str">
        <f>IF(ISERROR(VLOOKUP($C7,'START LİSTE'!$B$6:$F$771,2,0)),"",VLOOKUP($C7,'START LİSTE'!$B$6:$F$771,2,0))</f>
        <v>ÖZLEM KAYA</v>
      </c>
      <c r="E7" s="13" t="str">
        <f>IF(ISERROR(VLOOKUP($C7,'START LİSTE'!$B$6:$F$771,4,0)),"",VLOOKUP($C7,'START LİSTE'!$B$6:$F$771,4,0))</f>
        <v>T</v>
      </c>
      <c r="F7" s="113">
        <f>IF(ISERROR(VLOOKUP($C7,'FERDİ SONUÇ'!$B$6:$H$928,6,0)),"",VLOOKUP($C7,'FERDİ SONUÇ'!$B$6:$H$928,6,0))</f>
        <v>0.02568287037037037</v>
      </c>
      <c r="G7" s="115">
        <f>IF(OR(E7="",F7="DQ",F7="DNF",F7="DNS",F7=""),"-",VLOOKUP(C7,'FERDİ SONUÇ'!$B$6:$H$928,6,0))</f>
        <v>0.02568287037037037</v>
      </c>
      <c r="H7" s="113">
        <f>IF(OR(E7="",E7="F",F7="DQ",F7="DNF",F7="DNS",F7=""),"-",VLOOKUP(C7,'FERDİ SONUÇ'!$B$6:$H$928,6,0))</f>
        <v>0.02568287037037037</v>
      </c>
      <c r="I7" s="104">
        <f>IF(ISERROR(SMALL(H6:H9,2)),"-",SMALL(H6:H9,2))</f>
        <v>0.02568287037037037</v>
      </c>
      <c r="J7" s="108"/>
      <c r="K7" s="3"/>
      <c r="BA7" s="2">
        <v>1001</v>
      </c>
    </row>
    <row r="8" spans="1:53" s="1" customFormat="1" ht="15" customHeight="1">
      <c r="A8" s="19">
        <f>IF(AND(B8&lt;&gt;"",J8&lt;&gt;"DQ"),COUNT(J$6:J$17)-(RANK(J8,J$6:J$17)+COUNTIF(J$6:J8,J8))+2,IF(C6&lt;&gt;"",BA8,""))</f>
        <v>1</v>
      </c>
      <c r="B8" s="11" t="str">
        <f>IF(ISERROR(VLOOKUP(C6,'START LİSTE'!$B$6:$F$771,3,0)),"",VLOOKUP(C6,'START LİSTE'!$B$6:$F$771,3,0))</f>
        <v>İSTANBUL-ÜSKÜDAR BELEDİYESPOR</v>
      </c>
      <c r="C8" s="18">
        <v>1</v>
      </c>
      <c r="D8" s="12" t="str">
        <f>IF(ISERROR(VLOOKUP($C8,'START LİSTE'!$B$6:$F$771,2,0)),"",VLOOKUP($C8,'START LİSTE'!$B$6:$F$771,2,0))</f>
        <v>BURCU BÜYÜKBEZGİN</v>
      </c>
      <c r="E8" s="13" t="str">
        <f>IF(ISERROR(VLOOKUP($C8,'START LİSTE'!$B$6:$F$771,4,0)),"",VLOOKUP($C8,'START LİSTE'!$B$6:$F$771,4,0))</f>
        <v>T</v>
      </c>
      <c r="F8" s="113">
        <f>IF(ISERROR(VLOOKUP($C8,'FERDİ SONUÇ'!$B$6:$H$928,6,0)),"",VLOOKUP($C8,'FERDİ SONUÇ'!$B$6:$H$928,6,0))</f>
        <v>0.02578703703703704</v>
      </c>
      <c r="G8" s="115">
        <f>IF(OR(E8="",F8="DQ",F8="DNF",F8="DNS",F8=""),"-",VLOOKUP(C8,'FERDİ SONUÇ'!$B$6:$H$928,6,0))</f>
        <v>0.02578703703703704</v>
      </c>
      <c r="H8" s="113">
        <f>IF(OR(E8="",E8="F",F8="DQ",F8="DNF",F8="DNS",F8=""),"-",VLOOKUP(C8,'FERDİ SONUÇ'!$B$6:$H$928,6,0))</f>
        <v>0.02578703703703704</v>
      </c>
      <c r="I8" s="104">
        <f>IF(ISERROR(SMALL(H6:H9,3)),"-",SMALL(H6:H9,3))</f>
        <v>0.02578703703703704</v>
      </c>
      <c r="J8" s="109">
        <f>IF(C6="","",IF(OR(I6="-",I7="-",I8="-"),"DQ",SUM(I6,I7,I8)))</f>
        <v>0.07711805555555555</v>
      </c>
      <c r="K8" s="3"/>
      <c r="BA8" s="2">
        <v>1002</v>
      </c>
    </row>
    <row r="9" spans="1:53" s="1" customFormat="1" ht="15" customHeight="1">
      <c r="A9" s="10"/>
      <c r="B9" s="11"/>
      <c r="C9" s="18" t="s">
        <v>306</v>
      </c>
      <c r="D9" s="12" t="str">
        <f>IF(ISERROR(VLOOKUP($C9,'START LİSTE'!$B$6:$F$771,2,0)),"",VLOOKUP($C9,'START LİSTE'!$B$6:$F$771,2,0))</f>
        <v>-</v>
      </c>
      <c r="E9" s="13" t="str">
        <f>IF(ISERROR(VLOOKUP($C9,'START LİSTE'!$B$6:$F$771,4,0)),"",VLOOKUP($C9,'START LİSTE'!$B$6:$F$771,4,0))</f>
        <v>T</v>
      </c>
      <c r="F9" s="113">
        <f>IF(ISERROR(VLOOKUP($C9,'FERDİ SONUÇ'!$B$6:$H$928,6,0)),"",VLOOKUP($C9,'FERDİ SONUÇ'!$B$6:$H$928,6,0))</f>
      </c>
      <c r="G9" s="115" t="str">
        <f>IF(OR(E9="",F9="DQ",F9="DNF",F9="DNS",F9=""),"-",VLOOKUP(C9,'FERDİ SONUÇ'!$B$6:$H$928,6,0))</f>
        <v>-</v>
      </c>
      <c r="H9" s="113" t="str">
        <f>IF(OR(E9="",E9="F",F9="DQ",F9="DNF",F9="DNS",F9=""),"-",VLOOKUP(C9,'FERDİ SONUÇ'!$B$6:$H$928,6,0))</f>
        <v>-</v>
      </c>
      <c r="I9" s="104" t="str">
        <f>IF(ISERROR(SMALL(H6:H9,4)),"-",SMALL(H6:H9,4))</f>
        <v>-</v>
      </c>
      <c r="J9" s="108"/>
      <c r="K9" s="3"/>
      <c r="BA9" s="2">
        <v>1003</v>
      </c>
    </row>
    <row r="10" spans="1:53" ht="15" customHeight="1">
      <c r="A10" s="6"/>
      <c r="B10" s="7"/>
      <c r="C10" s="17"/>
      <c r="D10" s="8">
        <f>IF(ISERROR(VLOOKUP($C10,'START LİSTE'!$B$6:$F$771,2,0)),"",VLOOKUP($C10,'START LİSTE'!$B$6:$F$771,2,0))</f>
      </c>
      <c r="E10" s="9">
        <f>IF(ISERROR(VLOOKUP($C10,'START LİSTE'!$B$6:$F$771,4,0)),"",VLOOKUP($C10,'START LİSTE'!$B$6:$F$771,4,0))</f>
      </c>
      <c r="F10" s="112">
        <f>IF(ISERROR(VLOOKUP($C10,'FERDİ SONUÇ'!$B$6:$H$928,6,0)),"",VLOOKUP($C10,'FERDİ SONUÇ'!$B$6:$H$928,6,0))</f>
      </c>
      <c r="G10" s="114" t="str">
        <f>IF(OR(E10="",F10="DQ",F10="DNF",F10="DNS",F10=""),"-",VLOOKUP(C10,'FERDİ SONUÇ'!$B$6:$H$928,6,0))</f>
        <v>-</v>
      </c>
      <c r="H10" s="112" t="str">
        <f>IF(OR(E10="",E10="F",F10="DQ",F10="DNF",F10="DNS",F10=""),"-",VLOOKUP(C10,'FERDİ SONUÇ'!$B$6:$H$928,6,0))</f>
        <v>-</v>
      </c>
      <c r="I10" s="103" t="str">
        <f>IF(ISERROR(SMALL(H10:H13,1)),"-",SMALL(H10:H13,1))</f>
        <v>-</v>
      </c>
      <c r="J10" s="107"/>
      <c r="BA10" s="2">
        <v>1006</v>
      </c>
    </row>
    <row r="11" spans="1:53" ht="15" customHeight="1">
      <c r="A11" s="10"/>
      <c r="B11" s="11"/>
      <c r="C11" s="18"/>
      <c r="D11" s="12">
        <f>IF(ISERROR(VLOOKUP($C11,'START LİSTE'!$B$6:$F$771,2,0)),"",VLOOKUP($C11,'START LİSTE'!$B$6:$F$771,2,0))</f>
      </c>
      <c r="E11" s="13">
        <f>IF(ISERROR(VLOOKUP($C11,'START LİSTE'!$B$6:$F$771,4,0)),"",VLOOKUP($C11,'START LİSTE'!$B$6:$F$771,4,0))</f>
      </c>
      <c r="F11" s="113">
        <f>IF(ISERROR(VLOOKUP($C11,'FERDİ SONUÇ'!$B$6:$H$928,6,0)),"",VLOOKUP($C11,'FERDİ SONUÇ'!$B$6:$H$928,6,0))</f>
      </c>
      <c r="G11" s="115" t="str">
        <f>IF(OR(E11="",F11="DQ",F11="DNF",F11="DNS",F11=""),"-",VLOOKUP(C11,'FERDİ SONUÇ'!$B$6:$H$928,6,0))</f>
        <v>-</v>
      </c>
      <c r="H11" s="113" t="str">
        <f>IF(OR(E11="",E11="F",F11="DQ",F11="DNF",F11="DNS",F11=""),"-",VLOOKUP(C11,'FERDİ SONUÇ'!$B$6:$H$928,6,0))</f>
        <v>-</v>
      </c>
      <c r="I11" s="104" t="str">
        <f>IF(ISERROR(SMALL(H10:H13,2)),"-",SMALL(H10:H13,2))</f>
        <v>-</v>
      </c>
      <c r="J11" s="108"/>
      <c r="BA11" s="2">
        <v>1007</v>
      </c>
    </row>
    <row r="12" spans="1:53" ht="15" customHeight="1">
      <c r="A12" s="19">
        <f>IF(AND(B12&lt;&gt;"",J12&lt;&gt;"DQ"),COUNT(J$6:J$17)-(RANK(J12,J$6:J$17)+COUNTIF(J$6:J12,J12))+2,IF(C10&lt;&gt;"",BA12,""))</f>
      </c>
      <c r="B12" s="11">
        <f>IF(ISERROR(VLOOKUP(C10,'START LİSTE'!$B$6:$F$771,3,0)),"",VLOOKUP(C10,'START LİSTE'!$B$6:$F$771,3,0))</f>
      </c>
      <c r="C12" s="18"/>
      <c r="D12" s="12">
        <f>IF(ISERROR(VLOOKUP($C12,'START LİSTE'!$B$6:$F$771,2,0)),"",VLOOKUP($C12,'START LİSTE'!$B$6:$F$771,2,0))</f>
      </c>
      <c r="E12" s="13">
        <f>IF(ISERROR(VLOOKUP($C12,'START LİSTE'!$B$6:$F$771,4,0)),"",VLOOKUP($C12,'START LİSTE'!$B$6:$F$771,4,0))</f>
      </c>
      <c r="F12" s="113">
        <f>IF(ISERROR(VLOOKUP($C12,'FERDİ SONUÇ'!$B$6:$H$928,6,0)),"",VLOOKUP($C12,'FERDİ SONUÇ'!$B$6:$H$928,6,0))</f>
      </c>
      <c r="G12" s="115" t="str">
        <f>IF(OR(E12="",F12="DQ",F12="DNF",F12="DNS",F12=""),"-",VLOOKUP(C12,'FERDİ SONUÇ'!$B$6:$H$928,6,0))</f>
        <v>-</v>
      </c>
      <c r="H12" s="113" t="str">
        <f>IF(OR(E12="",E12="F",F12="DQ",F12="DNF",F12="DNS",F12=""),"-",VLOOKUP(C12,'FERDİ SONUÇ'!$B$6:$H$928,6,0))</f>
        <v>-</v>
      </c>
      <c r="I12" s="104" t="str">
        <f>IF(ISERROR(SMALL(H10:H13,3)),"-",SMALL(H10:H13,3))</f>
        <v>-</v>
      </c>
      <c r="J12" s="109">
        <f>IF(C10="","",IF(OR(I10="-",I11="-",I12="-"),"DQ",SUM(I10,I11,I12)))</f>
      </c>
      <c r="BA12" s="2">
        <v>1008</v>
      </c>
    </row>
    <row r="13" spans="1:53" ht="15" customHeight="1">
      <c r="A13" s="10"/>
      <c r="B13" s="11"/>
      <c r="C13" s="18"/>
      <c r="D13" s="12">
        <f>IF(ISERROR(VLOOKUP($C13,'START LİSTE'!$B$6:$F$771,2,0)),"",VLOOKUP($C13,'START LİSTE'!$B$6:$F$771,2,0))</f>
      </c>
      <c r="E13" s="13">
        <f>IF(ISERROR(VLOOKUP($C13,'START LİSTE'!$B$6:$F$771,4,0)),"",VLOOKUP($C13,'START LİSTE'!$B$6:$F$771,4,0))</f>
      </c>
      <c r="F13" s="113">
        <f>IF(ISERROR(VLOOKUP($C13,'FERDİ SONUÇ'!$B$6:$H$928,6,0)),"",VLOOKUP($C13,'FERDİ SONUÇ'!$B$6:$H$928,6,0))</f>
      </c>
      <c r="G13" s="115" t="str">
        <f>IF(OR(E13="",F13="DQ",F13="DNF",F13="DNS",F13=""),"-",VLOOKUP(C13,'FERDİ SONUÇ'!$B$6:$H$928,6,0))</f>
        <v>-</v>
      </c>
      <c r="H13" s="113" t="str">
        <f>IF(OR(E13="",E13="F",F13="DQ",F13="DNF",F13="DNS",F13=""),"-",VLOOKUP(C13,'FERDİ SONUÇ'!$B$6:$H$928,6,0))</f>
        <v>-</v>
      </c>
      <c r="I13" s="104" t="str">
        <f>IF(ISERROR(SMALL(H10:H13,4)),"-",SMALL(H10:H13,4))</f>
        <v>-</v>
      </c>
      <c r="J13" s="108"/>
      <c r="BA13" s="2">
        <v>1009</v>
      </c>
    </row>
    <row r="14" spans="1:53" ht="15" customHeight="1">
      <c r="A14" s="6"/>
      <c r="B14" s="7"/>
      <c r="C14" s="17"/>
      <c r="D14" s="8">
        <f>IF(ISERROR(VLOOKUP($C14,'START LİSTE'!$B$6:$F$771,2,0)),"",VLOOKUP($C14,'START LİSTE'!$B$6:$F$771,2,0))</f>
      </c>
      <c r="E14" s="9">
        <f>IF(ISERROR(VLOOKUP($C14,'START LİSTE'!$B$6:$F$771,4,0)),"",VLOOKUP($C14,'START LİSTE'!$B$6:$F$771,4,0))</f>
      </c>
      <c r="F14" s="112">
        <f>IF(ISERROR(VLOOKUP($C14,'FERDİ SONUÇ'!$B$6:$H$928,6,0)),"",VLOOKUP($C14,'FERDİ SONUÇ'!$B$6:$H$928,6,0))</f>
      </c>
      <c r="G14" s="114" t="str">
        <f>IF(OR(E14="",F14="DQ",F14="DNF",F14="DNS",F14=""),"-",VLOOKUP(C14,'FERDİ SONUÇ'!$B$6:$H$928,6,0))</f>
        <v>-</v>
      </c>
      <c r="H14" s="112" t="str">
        <f>IF(OR(E14="",E14="F",F14="DQ",F14="DNF",F14="DNS",F14=""),"-",VLOOKUP(C14,'FERDİ SONUÇ'!$B$6:$H$928,6,0))</f>
        <v>-</v>
      </c>
      <c r="I14" s="103" t="str">
        <f>IF(ISERROR(SMALL(H14:H17,1)),"-",SMALL(H14:H17,1))</f>
        <v>-</v>
      </c>
      <c r="J14" s="107"/>
      <c r="BA14" s="2">
        <v>1012</v>
      </c>
    </row>
    <row r="15" spans="1:53" ht="15" customHeight="1">
      <c r="A15" s="10"/>
      <c r="B15" s="11"/>
      <c r="C15" s="18"/>
      <c r="D15" s="12">
        <f>IF(ISERROR(VLOOKUP($C15,'START LİSTE'!$B$6:$F$771,2,0)),"",VLOOKUP($C15,'START LİSTE'!$B$6:$F$771,2,0))</f>
      </c>
      <c r="E15" s="13">
        <f>IF(ISERROR(VLOOKUP($C15,'START LİSTE'!$B$6:$F$771,4,0)),"",VLOOKUP($C15,'START LİSTE'!$B$6:$F$771,4,0))</f>
      </c>
      <c r="F15" s="113">
        <f>IF(ISERROR(VLOOKUP($C15,'FERDİ SONUÇ'!$B$6:$H$928,6,0)),"",VLOOKUP($C15,'FERDİ SONUÇ'!$B$6:$H$928,6,0))</f>
      </c>
      <c r="G15" s="115" t="str">
        <f>IF(OR(E15="",F15="DQ",F15="DNF",F15="DNS",F15=""),"-",VLOOKUP(C15,'FERDİ SONUÇ'!$B$6:$H$928,6,0))</f>
        <v>-</v>
      </c>
      <c r="H15" s="113" t="str">
        <f>IF(OR(E15="",E15="F",F15="DQ",F15="DNF",F15="DNS",F15=""),"-",VLOOKUP(C15,'FERDİ SONUÇ'!$B$6:$H$928,6,0))</f>
        <v>-</v>
      </c>
      <c r="I15" s="104" t="str">
        <f>IF(ISERROR(SMALL(H14:H17,2)),"-",SMALL(H14:H17,2))</f>
        <v>-</v>
      </c>
      <c r="J15" s="108"/>
      <c r="BA15" s="2">
        <v>1013</v>
      </c>
    </row>
    <row r="16" spans="1:53" ht="15" customHeight="1">
      <c r="A16" s="19">
        <f>IF(AND(B16&lt;&gt;"",J16&lt;&gt;"DQ"),COUNT(J$6:J$17)-(RANK(J16,J$6:J$17)+COUNTIF(J$6:J16,J16))+2,IF(C14&lt;&gt;"",BA16,""))</f>
      </c>
      <c r="B16" s="11">
        <f>IF(ISERROR(VLOOKUP(C14,'START LİSTE'!$B$6:$F$771,3,0)),"",VLOOKUP(C14,'START LİSTE'!$B$6:$F$771,3,0))</f>
      </c>
      <c r="C16" s="18"/>
      <c r="D16" s="12">
        <f>IF(ISERROR(VLOOKUP($C16,'START LİSTE'!$B$6:$F$771,2,0)),"",VLOOKUP($C16,'START LİSTE'!$B$6:$F$771,2,0))</f>
      </c>
      <c r="E16" s="13">
        <f>IF(ISERROR(VLOOKUP($C16,'START LİSTE'!$B$6:$F$771,4,0)),"",VLOOKUP($C16,'START LİSTE'!$B$6:$F$771,4,0))</f>
      </c>
      <c r="F16" s="113">
        <f>IF(ISERROR(VLOOKUP($C16,'FERDİ SONUÇ'!$B$6:$H$928,6,0)),"",VLOOKUP($C16,'FERDİ SONUÇ'!$B$6:$H$928,6,0))</f>
      </c>
      <c r="G16" s="115" t="str">
        <f>IF(OR(E16="",F16="DQ",F16="DNF",F16="DNS",F16=""),"-",VLOOKUP(C16,'FERDİ SONUÇ'!$B$6:$H$928,6,0))</f>
        <v>-</v>
      </c>
      <c r="H16" s="113" t="str">
        <f>IF(OR(E16="",E16="F",F16="DQ",F16="DNF",F16="DNS",F16=""),"-",VLOOKUP(C16,'FERDİ SONUÇ'!$B$6:$H$928,6,0))</f>
        <v>-</v>
      </c>
      <c r="I16" s="104" t="str">
        <f>IF(ISERROR(SMALL(H14:H17,3)),"-",SMALL(H14:H17,3))</f>
        <v>-</v>
      </c>
      <c r="J16" s="109">
        <f>IF(C14="","",IF(OR(I14="-",I15="-",I16="-"),"DQ",SUM(I14,I15,I16)))</f>
      </c>
      <c r="BA16" s="2">
        <v>1014</v>
      </c>
    </row>
    <row r="17" spans="1:53" ht="15" customHeight="1">
      <c r="A17" s="10"/>
      <c r="B17" s="11"/>
      <c r="C17" s="18"/>
      <c r="D17" s="12">
        <f>IF(ISERROR(VLOOKUP($C17,'START LİSTE'!$B$6:$F$771,2,0)),"",VLOOKUP($C17,'START LİSTE'!$B$6:$F$771,2,0))</f>
      </c>
      <c r="E17" s="13">
        <f>IF(ISERROR(VLOOKUP($C17,'START LİSTE'!$B$6:$F$771,4,0)),"",VLOOKUP($C17,'START LİSTE'!$B$6:$F$771,4,0))</f>
      </c>
      <c r="F17" s="113">
        <f>IF(ISERROR(VLOOKUP($C17,'FERDİ SONUÇ'!$B$6:$H$928,6,0)),"",VLOOKUP($C17,'FERDİ SONUÇ'!$B$6:$H$928,6,0))</f>
      </c>
      <c r="G17" s="115" t="str">
        <f>IF(OR(E17="",F17="DQ",F17="DNF",F17="DNS",F17=""),"-",VLOOKUP(C17,'FERDİ SONUÇ'!$B$6:$H$928,6,0))</f>
        <v>-</v>
      </c>
      <c r="H17" s="113" t="str">
        <f>IF(OR(E17="",E17="F",F17="DQ",F17="DNF",F17="DNS",F17=""),"-",VLOOKUP(C17,'FERDİ SONUÇ'!$B$6:$H$928,6,0))</f>
        <v>-</v>
      </c>
      <c r="I17" s="104" t="str">
        <f>IF(ISERROR(SMALL(H14:H17,4)),"-",SMALL(H14:H17,4))</f>
        <v>-</v>
      </c>
      <c r="J17" s="108"/>
      <c r="BA17" s="2">
        <v>1015</v>
      </c>
    </row>
    <row r="18" ht="12.75">
      <c r="BA18" s="2"/>
    </row>
    <row r="19" ht="12.75">
      <c r="BA19" s="2"/>
    </row>
    <row r="20" ht="12.75">
      <c r="BA20" s="2"/>
    </row>
    <row r="21" ht="12.75">
      <c r="BA21" s="2"/>
    </row>
    <row r="22" ht="12.75">
      <c r="BA22" s="2"/>
    </row>
  </sheetData>
  <sheetProtection/>
  <mergeCells count="6">
    <mergeCell ref="A1:J1"/>
    <mergeCell ref="A2:J2"/>
    <mergeCell ref="A3:J3"/>
    <mergeCell ref="A4:B4"/>
    <mergeCell ref="C4:D4"/>
    <mergeCell ref="E4:J4"/>
  </mergeCells>
  <conditionalFormatting sqref="B5">
    <cfRule type="duplicateValues" priority="2" dxfId="26" stopIfTrue="1">
      <formula>AND(COUNTIF($B$5:$B$5,B5)&gt;1,NOT(ISBLANK(B5)))</formula>
    </cfRule>
  </conditionalFormatting>
  <conditionalFormatting sqref="A6:A17">
    <cfRule type="cellIs" priority="1" dxfId="27" operator="greaterThan">
      <formula>1000</formula>
    </cfRule>
  </conditionalFormatting>
  <conditionalFormatting sqref="J6:J17">
    <cfRule type="duplicateValues" priority="6" dxfId="0" stopIfTrue="1">
      <formula>AND(COUNTIF($J$6:$J$17,J6)&gt;1,NOT(ISBLANK(J6)))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H9"/>
  <sheetViews>
    <sheetView view="pageBreakPreview" zoomScaleSheetLayoutView="100" zoomScalePageLayoutView="0" workbookViewId="0" topLeftCell="A1">
      <selection activeCell="G14" sqref="G14"/>
    </sheetView>
  </sheetViews>
  <sheetFormatPr defaultColWidth="9.00390625" defaultRowHeight="12.75"/>
  <cols>
    <col min="1" max="1" width="6.625" style="15" customWidth="1"/>
    <col min="2" max="2" width="30.75390625" style="14" customWidth="1"/>
    <col min="3" max="3" width="5.875" style="14" customWidth="1"/>
    <col min="4" max="4" width="24.25390625" style="14" customWidth="1"/>
    <col min="5" max="5" width="6.625" style="14" hidden="1" customWidth="1"/>
    <col min="6" max="6" width="11.375" style="105" hidden="1" customWidth="1"/>
    <col min="7" max="7" width="11.00390625" style="105" customWidth="1"/>
    <col min="8" max="8" width="10.125" style="110" bestFit="1" customWidth="1"/>
    <col min="9" max="16384" width="9.125" style="14" customWidth="1"/>
  </cols>
  <sheetData>
    <row r="1" spans="1:8" s="1" customFormat="1" ht="30" customHeight="1">
      <c r="A1" s="178" t="str">
        <f>KAPAK!A2</f>
        <v>Türkiye Atletizm Federasyonu
Balıkesir Atletizm İl Temsilciliği</v>
      </c>
      <c r="B1" s="178"/>
      <c r="C1" s="178"/>
      <c r="D1" s="178"/>
      <c r="E1" s="178"/>
      <c r="F1" s="178"/>
      <c r="G1" s="178"/>
      <c r="H1" s="178"/>
    </row>
    <row r="2" spans="1:8" s="1" customFormat="1" ht="14.25">
      <c r="A2" s="184" t="str">
        <f>KAPAK!B24</f>
        <v>İsmail Akçay 10 Km. Yol Koşusu</v>
      </c>
      <c r="B2" s="184"/>
      <c r="C2" s="184"/>
      <c r="D2" s="184"/>
      <c r="E2" s="184"/>
      <c r="F2" s="184"/>
      <c r="G2" s="184"/>
      <c r="H2" s="184"/>
    </row>
    <row r="3" spans="1:8" s="1" customFormat="1" ht="14.25">
      <c r="A3" s="185" t="str">
        <f>KAPAK!B27</f>
        <v>Balıkesir</v>
      </c>
      <c r="B3" s="185"/>
      <c r="C3" s="185"/>
      <c r="D3" s="185"/>
      <c r="E3" s="185"/>
      <c r="F3" s="185"/>
      <c r="G3" s="185"/>
      <c r="H3" s="185"/>
    </row>
    <row r="4" spans="1:8" s="1" customFormat="1" ht="17.25" customHeight="1">
      <c r="A4" s="181" t="s">
        <v>330</v>
      </c>
      <c r="B4" s="181"/>
      <c r="C4" s="182" t="str">
        <f>KAPAK!B25</f>
        <v>10 Km.</v>
      </c>
      <c r="D4" s="182"/>
      <c r="E4" s="37"/>
      <c r="F4" s="183">
        <f>KAPAK!B28</f>
        <v>41889.416666666664</v>
      </c>
      <c r="G4" s="183"/>
      <c r="H4" s="183"/>
    </row>
    <row r="5" spans="1:8" s="4" customFormat="1" ht="29.25" customHeight="1">
      <c r="A5" s="42" t="s">
        <v>5</v>
      </c>
      <c r="B5" s="38" t="s">
        <v>26</v>
      </c>
      <c r="C5" s="43" t="s">
        <v>1</v>
      </c>
      <c r="D5" s="38" t="s">
        <v>3</v>
      </c>
      <c r="E5" s="38" t="s">
        <v>7</v>
      </c>
      <c r="F5" s="106" t="s">
        <v>6</v>
      </c>
      <c r="G5" s="102" t="s">
        <v>30</v>
      </c>
      <c r="H5" s="106" t="s">
        <v>29</v>
      </c>
    </row>
    <row r="6" spans="1:8" s="1" customFormat="1" ht="14.25" customHeight="1">
      <c r="A6" s="6"/>
      <c r="B6" s="7"/>
      <c r="C6" s="39">
        <f>IF(A8="","",INDEX('BAYAN KAYIT'!$C$6:$C$17,MATCH(C8,'BAYAN KAYIT'!$C$6:$C$17,0)-2))</f>
        <v>38</v>
      </c>
      <c r="D6" s="8" t="str">
        <f>IF(ISERROR(VLOOKUP($C6,'START LİSTE'!$B$6:$F$771,2,0)),"",VLOOKUP($C6,'START LİSTE'!$B$6:$F$771,2,0))</f>
        <v>ESMA AYDEMİR</v>
      </c>
      <c r="E6" s="9" t="str">
        <f>IF(ISERROR(VLOOKUP($C6,'START LİSTE'!$B$6:$F$771,4,0)),"",VLOOKUP($C6,'START LİSTE'!$B$6:$F$771,4,0))</f>
        <v>T</v>
      </c>
      <c r="F6" s="112">
        <f>IF(ISERROR(VLOOKUP($C6,'FERDİ SONUÇ'!$B$6:$H$928,6,0)),"",VLOOKUP($C6,'FERDİ SONUÇ'!$B$6:$H$928,6,0))</f>
        <v>0.025648148148148146</v>
      </c>
      <c r="G6" s="103">
        <f>IF(OR(E6="",F6="DQ",F6="DNF",F6="DNS",F6=""),"-",VLOOKUP(C6,'FERDİ SONUÇ'!$B$6:$H$928,6,0))</f>
        <v>0.025648148148148146</v>
      </c>
      <c r="H6" s="107"/>
    </row>
    <row r="7" spans="1:8" s="1" customFormat="1" ht="14.25" customHeight="1">
      <c r="A7" s="10"/>
      <c r="B7" s="11"/>
      <c r="C7" s="40">
        <f>IF(A8="","",INDEX('BAYAN KAYIT'!$C$6:$C$17,MATCH(C8,'BAYAN KAYIT'!$C$6:$C$17,0)-1))</f>
        <v>39</v>
      </c>
      <c r="D7" s="12" t="str">
        <f>IF(ISERROR(VLOOKUP($C7,'START LİSTE'!$B$6:$F$771,2,0)),"",VLOOKUP($C7,'START LİSTE'!$B$6:$F$771,2,0))</f>
        <v>ÖZLEM KAYA</v>
      </c>
      <c r="E7" s="13" t="str">
        <f>IF(ISERROR(VLOOKUP($C7,'START LİSTE'!$B$6:$F$771,4,0)),"",VLOOKUP($C7,'START LİSTE'!$B$6:$F$771,4,0))</f>
        <v>T</v>
      </c>
      <c r="F7" s="113">
        <f>IF(ISERROR(VLOOKUP($C7,'FERDİ SONUÇ'!$B$6:$H$928,6,0)),"",VLOOKUP($C7,'FERDİ SONUÇ'!$B$6:$H$928,6,0))</f>
        <v>0.02568287037037037</v>
      </c>
      <c r="G7" s="104">
        <f>IF(OR(E7="",F7="DQ",F7="DNF",F7="DNS",F7=""),"-",VLOOKUP(C7,'FERDİ SONUÇ'!$B$6:$H$928,6,0))</f>
        <v>0.02568287037037037</v>
      </c>
      <c r="H7" s="108"/>
    </row>
    <row r="8" spans="1:8" s="1" customFormat="1" ht="14.25" customHeight="1">
      <c r="A8" s="41">
        <f>IF(ISERROR(SMALL('BAYAN KAYIT'!$A$6:$A$17,1)),"",SMALL('BAYAN KAYIT'!$A$6:$A$17,1))</f>
        <v>1</v>
      </c>
      <c r="B8" s="11" t="str">
        <f>IF(A8="","",VLOOKUP(A8,'BAYAN KAYIT'!$A$6:$J$17,2,FALSE))</f>
        <v>İSTANBUL-ÜSKÜDAR BELEDİYESPOR</v>
      </c>
      <c r="C8" s="40">
        <f>IF(A8="","",VLOOKUP(A8,'BAYAN KAYIT'!$A$6:$J$17,3,FALSE))</f>
        <v>1</v>
      </c>
      <c r="D8" s="12" t="str">
        <f>IF(ISERROR(VLOOKUP($C8,'START LİSTE'!$B$6:$F$771,2,0)),"",VLOOKUP($C8,'START LİSTE'!$B$6:$F$771,2,0))</f>
        <v>BURCU BÜYÜKBEZGİN</v>
      </c>
      <c r="E8" s="13" t="str">
        <f>IF(ISERROR(VLOOKUP($C8,'START LİSTE'!$B$6:$F$771,4,0)),"",VLOOKUP($C8,'START LİSTE'!$B$6:$F$771,4,0))</f>
        <v>T</v>
      </c>
      <c r="F8" s="113">
        <f>IF(ISERROR(VLOOKUP($C8,'FERDİ SONUÇ'!$B$6:$H$928,6,0)),"",VLOOKUP($C8,'FERDİ SONUÇ'!$B$6:$H$928,6,0))</f>
        <v>0.02578703703703704</v>
      </c>
      <c r="G8" s="104">
        <f>IF(OR(E8="",F8="DQ",F8="DNF",F8="DNS",F8=""),"-",VLOOKUP(C8,'FERDİ SONUÇ'!$B$6:$H$928,6,0))</f>
        <v>0.02578703703703704</v>
      </c>
      <c r="H8" s="109">
        <f>IF(A8="","",VLOOKUP(A8,'BAYAN KAYIT'!$A$6:$K$17,10,FALSE))</f>
        <v>0.07711805555555555</v>
      </c>
    </row>
    <row r="9" spans="1:8" s="1" customFormat="1" ht="14.25" customHeight="1">
      <c r="A9" s="10"/>
      <c r="B9" s="11"/>
      <c r="C9" s="40" t="str">
        <f>IF(A8="","",INDEX('BAYAN KAYIT'!$C$6:$C$17,MATCH(C8,'BAYAN KAYIT'!$C$6:$C$17,0)+1))</f>
        <v>-</v>
      </c>
      <c r="D9" s="12" t="str">
        <f>IF(ISERROR(VLOOKUP($C9,'START LİSTE'!$B$6:$F$771,2,0)),"",VLOOKUP($C9,'START LİSTE'!$B$6:$F$771,2,0))</f>
        <v>-</v>
      </c>
      <c r="E9" s="13" t="str">
        <f>IF(ISERROR(VLOOKUP($C9,'START LİSTE'!$B$6:$F$771,4,0)),"",VLOOKUP($C9,'START LİSTE'!$B$6:$F$771,4,0))</f>
        <v>T</v>
      </c>
      <c r="F9" s="113">
        <f>IF(ISERROR(VLOOKUP($C9,'FERDİ SONUÇ'!$B$6:$H$928,6,0)),"",VLOOKUP($C9,'FERDİ SONUÇ'!$B$6:$H$928,6,0))</f>
      </c>
      <c r="G9" s="104" t="str">
        <f>IF(OR(E9="",F9="DQ",F9="DNF",F9="DNS",F9=""),"-",VLOOKUP(C9,'FERDİ SONUÇ'!$B$6:$H$928,6,0))</f>
        <v>-</v>
      </c>
      <c r="H9" s="108"/>
    </row>
  </sheetData>
  <sheetProtection/>
  <mergeCells count="6">
    <mergeCell ref="A1:H1"/>
    <mergeCell ref="A2:H2"/>
    <mergeCell ref="A3:H3"/>
    <mergeCell ref="A4:B4"/>
    <mergeCell ref="C4:D4"/>
    <mergeCell ref="F4:H4"/>
  </mergeCells>
  <conditionalFormatting sqref="B5">
    <cfRule type="duplicateValues" priority="3" dxfId="26" stopIfTrue="1">
      <formula>AND(COUNTIF($B$5:$B$5,B5)&gt;1,NOT(ISBLANK(B5)))</formula>
    </cfRule>
  </conditionalFormatting>
  <conditionalFormatting sqref="A6:A9">
    <cfRule type="cellIs" priority="1" dxfId="27" operator="greaterThan">
      <formula>1000</formula>
    </cfRule>
    <cfRule type="cellIs" priority="2" dxfId="26" operator="greaterThan">
      <formula>"&gt;1000"</formula>
    </cfRule>
  </conditionalFormatting>
  <conditionalFormatting sqref="H6:H9">
    <cfRule type="duplicateValues" priority="12" dxfId="0" stopIfTrue="1">
      <formula>AND(COUNTIF($H$6:$H$9,H6)&gt;1,NOT(ISBLANK(H6)))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6" r:id="rId2"/>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O48"/>
  <sheetViews>
    <sheetView view="pageBreakPreview" zoomScaleSheetLayoutView="100" zoomScalePageLayoutView="0" workbookViewId="0" topLeftCell="A1">
      <selection activeCell="M8" sqref="M8"/>
    </sheetView>
  </sheetViews>
  <sheetFormatPr defaultColWidth="9.00390625" defaultRowHeight="12.75"/>
  <cols>
    <col min="1" max="1" width="5.125" style="21" customWidth="1"/>
    <col min="2" max="2" width="6.375" style="21" bestFit="1" customWidth="1"/>
    <col min="3" max="3" width="24.375" style="34" customWidth="1"/>
    <col min="4" max="4" width="31.75390625" style="34" customWidth="1"/>
    <col min="5" max="5" width="7.125" style="20" customWidth="1"/>
    <col min="6" max="6" width="10.125" style="21" bestFit="1" customWidth="1"/>
    <col min="7" max="7" width="9.125" style="70" customWidth="1"/>
    <col min="8" max="8" width="11.375" style="20" hidden="1" customWidth="1"/>
    <col min="9" max="16384" width="9.125" style="20" customWidth="1"/>
  </cols>
  <sheetData>
    <row r="1" spans="1:8" ht="33.75" customHeight="1">
      <c r="A1" s="174" t="str">
        <f>KAPAK!A2</f>
        <v>Türkiye Atletizm Federasyonu
Balıkesir Atletizm İl Temsilciliği</v>
      </c>
      <c r="B1" s="174"/>
      <c r="C1" s="174"/>
      <c r="D1" s="174"/>
      <c r="E1" s="174"/>
      <c r="F1" s="174"/>
      <c r="G1" s="174"/>
      <c r="H1" s="174"/>
    </row>
    <row r="2" spans="1:8" ht="15.75">
      <c r="A2" s="175" t="str">
        <f>KAPAK!B24</f>
        <v>İsmail Akçay 10 Km. Yol Koşusu</v>
      </c>
      <c r="B2" s="175"/>
      <c r="C2" s="175"/>
      <c r="D2" s="175"/>
      <c r="E2" s="175"/>
      <c r="F2" s="175"/>
      <c r="G2" s="175"/>
      <c r="H2" s="175"/>
    </row>
    <row r="3" spans="1:9" ht="14.25">
      <c r="A3" s="176" t="str">
        <f>KAPAK!B27</f>
        <v>Balıkesir</v>
      </c>
      <c r="B3" s="176"/>
      <c r="C3" s="176"/>
      <c r="D3" s="176"/>
      <c r="E3" s="176"/>
      <c r="F3" s="176"/>
      <c r="G3" s="176"/>
      <c r="H3" s="176"/>
      <c r="I3" s="22"/>
    </row>
    <row r="4" spans="1:8" ht="15.75" customHeight="1">
      <c r="A4" s="173" t="s">
        <v>35</v>
      </c>
      <c r="B4" s="173"/>
      <c r="C4" s="173"/>
      <c r="D4" s="116" t="str">
        <f>KAPAK!B25</f>
        <v>10 Km.</v>
      </c>
      <c r="E4" s="36"/>
      <c r="F4" s="177">
        <f>KAPAK!B28</f>
        <v>41889.416666666664</v>
      </c>
      <c r="G4" s="177"/>
      <c r="H4" s="177"/>
    </row>
    <row r="5" spans="1:15" s="26" customFormat="1" ht="25.5">
      <c r="A5" s="23" t="s">
        <v>0</v>
      </c>
      <c r="B5" s="24" t="s">
        <v>1</v>
      </c>
      <c r="C5" s="24" t="s">
        <v>3</v>
      </c>
      <c r="D5" s="24" t="s">
        <v>26</v>
      </c>
      <c r="E5" s="24" t="s">
        <v>7</v>
      </c>
      <c r="F5" s="25" t="s">
        <v>2</v>
      </c>
      <c r="G5" s="69" t="s">
        <v>4</v>
      </c>
      <c r="H5" s="24" t="s">
        <v>14</v>
      </c>
      <c r="K5" s="27"/>
      <c r="L5" s="27"/>
      <c r="M5" s="27"/>
      <c r="N5" s="27"/>
      <c r="O5" s="27"/>
    </row>
    <row r="6" spans="1:8" ht="18" customHeight="1">
      <c r="A6" s="28">
        <v>1</v>
      </c>
      <c r="B6" s="29"/>
      <c r="C6" s="30"/>
      <c r="D6" s="30"/>
      <c r="E6" s="31"/>
      <c r="F6" s="32"/>
      <c r="G6" s="111"/>
      <c r="H6" s="33">
        <f>IF(OR(G6="DQ",G6="DNF",G6="DNS"),"-",IF(B6&lt;&gt;"",IF(E6="F",0,1),""))</f>
      </c>
    </row>
    <row r="7" spans="1:8" ht="18" customHeight="1">
      <c r="A7" s="28">
        <v>2</v>
      </c>
      <c r="B7" s="29"/>
      <c r="C7" s="30"/>
      <c r="D7" s="30"/>
      <c r="E7" s="31"/>
      <c r="F7" s="32"/>
      <c r="G7" s="111"/>
      <c r="H7" s="33">
        <f aca="true" t="shared" si="0" ref="H7:H48">IF(OR(G7="DQ",G7="DNF",G7="DNS"),"-",IF(B7&lt;&gt;"",IF(E7="F",H6,H6+1),""))</f>
      </c>
    </row>
    <row r="8" spans="1:8" ht="18" customHeight="1">
      <c r="A8" s="28">
        <v>3</v>
      </c>
      <c r="B8" s="29"/>
      <c r="C8" s="30"/>
      <c r="D8" s="30"/>
      <c r="E8" s="31"/>
      <c r="F8" s="32"/>
      <c r="G8" s="111"/>
      <c r="H8" s="33">
        <f t="shared" si="0"/>
      </c>
    </row>
    <row r="9" spans="1:8" ht="18" customHeight="1">
      <c r="A9" s="28">
        <v>4</v>
      </c>
      <c r="B9" s="29"/>
      <c r="C9" s="30"/>
      <c r="D9" s="30"/>
      <c r="E9" s="31"/>
      <c r="F9" s="32"/>
      <c r="G9" s="111"/>
      <c r="H9" s="33">
        <f t="shared" si="0"/>
      </c>
    </row>
    <row r="10" spans="1:8" ht="18" customHeight="1">
      <c r="A10" s="28">
        <v>5</v>
      </c>
      <c r="B10" s="29"/>
      <c r="C10" s="30"/>
      <c r="D10" s="30"/>
      <c r="E10" s="31"/>
      <c r="F10" s="32"/>
      <c r="G10" s="111"/>
      <c r="H10" s="33">
        <f t="shared" si="0"/>
      </c>
    </row>
    <row r="11" spans="1:8" ht="18" customHeight="1">
      <c r="A11" s="28">
        <v>6</v>
      </c>
      <c r="B11" s="29"/>
      <c r="C11" s="30"/>
      <c r="D11" s="30"/>
      <c r="E11" s="31"/>
      <c r="F11" s="32"/>
      <c r="G11" s="111"/>
      <c r="H11" s="33">
        <f t="shared" si="0"/>
      </c>
    </row>
    <row r="12" spans="1:8" ht="18" customHeight="1">
      <c r="A12" s="28">
        <v>7</v>
      </c>
      <c r="B12" s="29"/>
      <c r="C12" s="30"/>
      <c r="D12" s="30"/>
      <c r="E12" s="31"/>
      <c r="F12" s="32"/>
      <c r="G12" s="111"/>
      <c r="H12" s="33">
        <f t="shared" si="0"/>
      </c>
    </row>
    <row r="13" spans="1:8" ht="18" customHeight="1">
      <c r="A13" s="28">
        <v>8</v>
      </c>
      <c r="B13" s="29"/>
      <c r="C13" s="30"/>
      <c r="D13" s="30"/>
      <c r="E13" s="31"/>
      <c r="F13" s="32"/>
      <c r="G13" s="111"/>
      <c r="H13" s="33">
        <f t="shared" si="0"/>
      </c>
    </row>
    <row r="14" spans="1:8" ht="18" customHeight="1">
      <c r="A14" s="28">
        <v>9</v>
      </c>
      <c r="B14" s="29"/>
      <c r="C14" s="30"/>
      <c r="D14" s="30"/>
      <c r="E14" s="31"/>
      <c r="F14" s="32"/>
      <c r="G14" s="111"/>
      <c r="H14" s="33">
        <f t="shared" si="0"/>
      </c>
    </row>
    <row r="15" spans="1:8" ht="18" customHeight="1">
      <c r="A15" s="28">
        <v>10</v>
      </c>
      <c r="B15" s="29"/>
      <c r="C15" s="30"/>
      <c r="D15" s="30"/>
      <c r="E15" s="31"/>
      <c r="F15" s="32"/>
      <c r="G15" s="111"/>
      <c r="H15" s="33">
        <f t="shared" si="0"/>
      </c>
    </row>
    <row r="16" spans="1:8" ht="18" customHeight="1">
      <c r="A16" s="28">
        <v>11</v>
      </c>
      <c r="B16" s="29"/>
      <c r="C16" s="30"/>
      <c r="D16" s="30"/>
      <c r="E16" s="31"/>
      <c r="F16" s="32"/>
      <c r="G16" s="111"/>
      <c r="H16" s="33">
        <f t="shared" si="0"/>
      </c>
    </row>
    <row r="17" spans="1:8" ht="18" customHeight="1">
      <c r="A17" s="28">
        <v>12</v>
      </c>
      <c r="B17" s="29"/>
      <c r="C17" s="30"/>
      <c r="D17" s="30"/>
      <c r="E17" s="31"/>
      <c r="F17" s="32"/>
      <c r="G17" s="111"/>
      <c r="H17" s="33">
        <f t="shared" si="0"/>
      </c>
    </row>
    <row r="18" spans="1:8" ht="18" customHeight="1">
      <c r="A18" s="28">
        <v>13</v>
      </c>
      <c r="B18" s="29"/>
      <c r="C18" s="30"/>
      <c r="D18" s="30"/>
      <c r="E18" s="31"/>
      <c r="F18" s="32"/>
      <c r="G18" s="111"/>
      <c r="H18" s="33">
        <f t="shared" si="0"/>
      </c>
    </row>
    <row r="19" spans="1:8" ht="18" customHeight="1">
      <c r="A19" s="28">
        <v>14</v>
      </c>
      <c r="B19" s="29"/>
      <c r="C19" s="30"/>
      <c r="D19" s="30"/>
      <c r="E19" s="31"/>
      <c r="F19" s="32"/>
      <c r="G19" s="111"/>
      <c r="H19" s="33">
        <f t="shared" si="0"/>
      </c>
    </row>
    <row r="20" spans="1:8" ht="18" customHeight="1">
      <c r="A20" s="28">
        <v>15</v>
      </c>
      <c r="B20" s="29"/>
      <c r="C20" s="30"/>
      <c r="D20" s="30"/>
      <c r="E20" s="31"/>
      <c r="F20" s="32"/>
      <c r="G20" s="111"/>
      <c r="H20" s="33">
        <f t="shared" si="0"/>
      </c>
    </row>
    <row r="21" spans="1:8" ht="18" customHeight="1">
      <c r="A21" s="28">
        <v>16</v>
      </c>
      <c r="B21" s="29"/>
      <c r="C21" s="30"/>
      <c r="D21" s="30"/>
      <c r="E21" s="31"/>
      <c r="F21" s="32"/>
      <c r="G21" s="111"/>
      <c r="H21" s="33">
        <f t="shared" si="0"/>
      </c>
    </row>
    <row r="22" spans="1:8" ht="18" customHeight="1">
      <c r="A22" s="28">
        <v>17</v>
      </c>
      <c r="B22" s="29"/>
      <c r="C22" s="30"/>
      <c r="D22" s="30"/>
      <c r="E22" s="31"/>
      <c r="F22" s="32"/>
      <c r="G22" s="111"/>
      <c r="H22" s="33">
        <f t="shared" si="0"/>
      </c>
    </row>
    <row r="23" spans="1:8" ht="18" customHeight="1">
      <c r="A23" s="28">
        <v>18</v>
      </c>
      <c r="B23" s="29"/>
      <c r="C23" s="30"/>
      <c r="D23" s="30"/>
      <c r="E23" s="31"/>
      <c r="F23" s="32"/>
      <c r="G23" s="111"/>
      <c r="H23" s="33">
        <f t="shared" si="0"/>
      </c>
    </row>
    <row r="24" spans="1:8" ht="18" customHeight="1">
      <c r="A24" s="28">
        <v>19</v>
      </c>
      <c r="B24" s="29"/>
      <c r="C24" s="30"/>
      <c r="D24" s="30"/>
      <c r="E24" s="31"/>
      <c r="F24" s="32"/>
      <c r="G24" s="111"/>
      <c r="H24" s="33">
        <f t="shared" si="0"/>
      </c>
    </row>
    <row r="25" spans="1:8" ht="18" customHeight="1">
      <c r="A25" s="28">
        <v>20</v>
      </c>
      <c r="B25" s="29"/>
      <c r="C25" s="30"/>
      <c r="D25" s="30"/>
      <c r="E25" s="31"/>
      <c r="F25" s="32"/>
      <c r="G25" s="111"/>
      <c r="H25" s="33">
        <f t="shared" si="0"/>
      </c>
    </row>
    <row r="26" spans="1:8" ht="18" customHeight="1">
      <c r="A26" s="28">
        <v>21</v>
      </c>
      <c r="B26" s="29"/>
      <c r="C26" s="30"/>
      <c r="D26" s="30"/>
      <c r="E26" s="31"/>
      <c r="F26" s="32"/>
      <c r="G26" s="111"/>
      <c r="H26" s="33">
        <f t="shared" si="0"/>
      </c>
    </row>
    <row r="27" spans="1:8" ht="18" customHeight="1">
      <c r="A27" s="28">
        <v>22</v>
      </c>
      <c r="B27" s="29"/>
      <c r="C27" s="30"/>
      <c r="D27" s="30"/>
      <c r="E27" s="31"/>
      <c r="F27" s="32"/>
      <c r="G27" s="111"/>
      <c r="H27" s="33">
        <f t="shared" si="0"/>
      </c>
    </row>
    <row r="28" spans="1:8" ht="18" customHeight="1">
      <c r="A28" s="28">
        <v>23</v>
      </c>
      <c r="B28" s="29"/>
      <c r="C28" s="30"/>
      <c r="D28" s="30"/>
      <c r="E28" s="31"/>
      <c r="F28" s="32"/>
      <c r="G28" s="111"/>
      <c r="H28" s="33">
        <f t="shared" si="0"/>
      </c>
    </row>
    <row r="29" spans="1:8" ht="18" customHeight="1">
      <c r="A29" s="28">
        <v>24</v>
      </c>
      <c r="B29" s="29"/>
      <c r="C29" s="30"/>
      <c r="D29" s="30"/>
      <c r="E29" s="31"/>
      <c r="F29" s="32"/>
      <c r="G29" s="111"/>
      <c r="H29" s="33">
        <f t="shared" si="0"/>
      </c>
    </row>
    <row r="30" spans="1:8" ht="18" customHeight="1">
      <c r="A30" s="28">
        <v>25</v>
      </c>
      <c r="B30" s="29"/>
      <c r="C30" s="30"/>
      <c r="D30" s="30"/>
      <c r="E30" s="31"/>
      <c r="F30" s="32"/>
      <c r="G30" s="111"/>
      <c r="H30" s="33">
        <f t="shared" si="0"/>
      </c>
    </row>
    <row r="31" spans="1:8" ht="18" customHeight="1">
      <c r="A31" s="28">
        <v>26</v>
      </c>
      <c r="B31" s="29"/>
      <c r="C31" s="30"/>
      <c r="D31" s="30"/>
      <c r="E31" s="31"/>
      <c r="F31" s="32"/>
      <c r="G31" s="111"/>
      <c r="H31" s="33">
        <f t="shared" si="0"/>
      </c>
    </row>
    <row r="32" spans="1:8" ht="18" customHeight="1">
      <c r="A32" s="28">
        <v>27</v>
      </c>
      <c r="B32" s="29"/>
      <c r="C32" s="30"/>
      <c r="D32" s="30"/>
      <c r="E32" s="31"/>
      <c r="F32" s="32"/>
      <c r="G32" s="111"/>
      <c r="H32" s="33">
        <f t="shared" si="0"/>
      </c>
    </row>
    <row r="33" spans="1:8" ht="18" customHeight="1">
      <c r="A33" s="28">
        <v>28</v>
      </c>
      <c r="B33" s="29"/>
      <c r="C33" s="30"/>
      <c r="D33" s="30"/>
      <c r="E33" s="31"/>
      <c r="F33" s="32"/>
      <c r="G33" s="111"/>
      <c r="H33" s="33">
        <f t="shared" si="0"/>
      </c>
    </row>
    <row r="34" spans="1:8" ht="18" customHeight="1">
      <c r="A34" s="28">
        <v>29</v>
      </c>
      <c r="B34" s="29"/>
      <c r="C34" s="30"/>
      <c r="D34" s="30"/>
      <c r="E34" s="31"/>
      <c r="F34" s="32"/>
      <c r="G34" s="111"/>
      <c r="H34" s="33">
        <f t="shared" si="0"/>
      </c>
    </row>
    <row r="35" spans="1:8" ht="18" customHeight="1">
      <c r="A35" s="28">
        <v>30</v>
      </c>
      <c r="B35" s="29"/>
      <c r="C35" s="30"/>
      <c r="D35" s="30"/>
      <c r="E35" s="31"/>
      <c r="F35" s="32"/>
      <c r="G35" s="111"/>
      <c r="H35" s="33">
        <f t="shared" si="0"/>
      </c>
    </row>
    <row r="36" spans="1:8" ht="18" customHeight="1">
      <c r="A36" s="28">
        <v>31</v>
      </c>
      <c r="B36" s="29"/>
      <c r="C36" s="30">
        <f>IF(ISERROR(VLOOKUP(B36,'START LİSTE'!$B$6:$F$999,2,0)),"",VLOOKUP(B36,'START LİSTE'!$B$6:$F$999,2,0))</f>
      </c>
      <c r="D36" s="30">
        <f>IF(ISERROR(VLOOKUP(B36,'START LİSTE'!$B$6:$F$999,3,0)),"",VLOOKUP(B36,'START LİSTE'!$B$6:$F$999,3,0))</f>
      </c>
      <c r="E36" s="31">
        <f>IF(ISERROR(VLOOKUP(B36,'START LİSTE'!$B$6:$F$999,4,0)),"",VLOOKUP(B36,'START LİSTE'!$B$6:$F$999,4,0))</f>
      </c>
      <c r="F36" s="32">
        <f>IF(ISERROR(VLOOKUP($B36,'START LİSTE'!$B$6:$F$999,5,0)),"",VLOOKUP($B36,'START LİSTE'!$B$6:$F$999,5,0))</f>
      </c>
      <c r="G36" s="111"/>
      <c r="H36" s="33">
        <f t="shared" si="0"/>
      </c>
    </row>
    <row r="37" spans="1:8" ht="18" customHeight="1">
      <c r="A37" s="28">
        <v>32</v>
      </c>
      <c r="B37" s="29"/>
      <c r="C37" s="30">
        <f>IF(ISERROR(VLOOKUP(B37,'START LİSTE'!$B$6:$F$999,2,0)),"",VLOOKUP(B37,'START LİSTE'!$B$6:$F$999,2,0))</f>
      </c>
      <c r="D37" s="30">
        <f>IF(ISERROR(VLOOKUP(B37,'START LİSTE'!$B$6:$F$999,3,0)),"",VLOOKUP(B37,'START LİSTE'!$B$6:$F$999,3,0))</f>
      </c>
      <c r="E37" s="31">
        <f>IF(ISERROR(VLOOKUP(B37,'START LİSTE'!$B$6:$F$999,4,0)),"",VLOOKUP(B37,'START LİSTE'!$B$6:$F$999,4,0))</f>
      </c>
      <c r="F37" s="32">
        <f>IF(ISERROR(VLOOKUP($B37,'START LİSTE'!$B$6:$F$999,5,0)),"",VLOOKUP($B37,'START LİSTE'!$B$6:$F$999,5,0))</f>
      </c>
      <c r="G37" s="111"/>
      <c r="H37" s="33">
        <f t="shared" si="0"/>
      </c>
    </row>
    <row r="38" spans="1:8" ht="18" customHeight="1">
      <c r="A38" s="28">
        <v>33</v>
      </c>
      <c r="B38" s="29"/>
      <c r="C38" s="30">
        <f>IF(ISERROR(VLOOKUP(B38,'START LİSTE'!$B$6:$F$999,2,0)),"",VLOOKUP(B38,'START LİSTE'!$B$6:$F$999,2,0))</f>
      </c>
      <c r="D38" s="30">
        <f>IF(ISERROR(VLOOKUP(B38,'START LİSTE'!$B$6:$F$999,3,0)),"",VLOOKUP(B38,'START LİSTE'!$B$6:$F$999,3,0))</f>
      </c>
      <c r="E38" s="31">
        <f>IF(ISERROR(VLOOKUP(B38,'START LİSTE'!$B$6:$F$999,4,0)),"",VLOOKUP(B38,'START LİSTE'!$B$6:$F$999,4,0))</f>
      </c>
      <c r="F38" s="32">
        <f>IF(ISERROR(VLOOKUP($B38,'START LİSTE'!$B$6:$F$999,5,0)),"",VLOOKUP($B38,'START LİSTE'!$B$6:$F$999,5,0))</f>
      </c>
      <c r="G38" s="111"/>
      <c r="H38" s="33">
        <f t="shared" si="0"/>
      </c>
    </row>
    <row r="39" spans="1:8" ht="18" customHeight="1">
      <c r="A39" s="28">
        <v>34</v>
      </c>
      <c r="B39" s="29"/>
      <c r="C39" s="30">
        <f>IF(ISERROR(VLOOKUP(B39,'START LİSTE'!$B$6:$F$999,2,0)),"",VLOOKUP(B39,'START LİSTE'!$B$6:$F$999,2,0))</f>
      </c>
      <c r="D39" s="30">
        <f>IF(ISERROR(VLOOKUP(B39,'START LİSTE'!$B$6:$F$999,3,0)),"",VLOOKUP(B39,'START LİSTE'!$B$6:$F$999,3,0))</f>
      </c>
      <c r="E39" s="31">
        <f>IF(ISERROR(VLOOKUP(B39,'START LİSTE'!$B$6:$F$999,4,0)),"",VLOOKUP(B39,'START LİSTE'!$B$6:$F$999,4,0))</f>
      </c>
      <c r="F39" s="32">
        <f>IF(ISERROR(VLOOKUP($B39,'START LİSTE'!$B$6:$F$999,5,0)),"",VLOOKUP($B39,'START LİSTE'!$B$6:$F$999,5,0))</f>
      </c>
      <c r="G39" s="111"/>
      <c r="H39" s="33">
        <f t="shared" si="0"/>
      </c>
    </row>
    <row r="40" spans="1:8" ht="18" customHeight="1">
      <c r="A40" s="28">
        <v>35</v>
      </c>
      <c r="B40" s="29"/>
      <c r="C40" s="30">
        <f>IF(ISERROR(VLOOKUP(B40,'START LİSTE'!$B$6:$F$999,2,0)),"",VLOOKUP(B40,'START LİSTE'!$B$6:$F$999,2,0))</f>
      </c>
      <c r="D40" s="30">
        <f>IF(ISERROR(VLOOKUP(B40,'START LİSTE'!$B$6:$F$999,3,0)),"",VLOOKUP(B40,'START LİSTE'!$B$6:$F$999,3,0))</f>
      </c>
      <c r="E40" s="31">
        <f>IF(ISERROR(VLOOKUP(B40,'START LİSTE'!$B$6:$F$999,4,0)),"",VLOOKUP(B40,'START LİSTE'!$B$6:$F$999,4,0))</f>
      </c>
      <c r="F40" s="32">
        <f>IF(ISERROR(VLOOKUP($B40,'START LİSTE'!$B$6:$F$999,5,0)),"",VLOOKUP($B40,'START LİSTE'!$B$6:$F$999,5,0))</f>
      </c>
      <c r="G40" s="111"/>
      <c r="H40" s="33">
        <f t="shared" si="0"/>
      </c>
    </row>
    <row r="41" spans="1:8" ht="18" customHeight="1">
      <c r="A41" s="28">
        <v>36</v>
      </c>
      <c r="B41" s="29"/>
      <c r="C41" s="30">
        <f>IF(ISERROR(VLOOKUP(B41,'START LİSTE'!$B$6:$F$999,2,0)),"",VLOOKUP(B41,'START LİSTE'!$B$6:$F$999,2,0))</f>
      </c>
      <c r="D41" s="30">
        <f>IF(ISERROR(VLOOKUP(B41,'START LİSTE'!$B$6:$F$999,3,0)),"",VLOOKUP(B41,'START LİSTE'!$B$6:$F$999,3,0))</f>
      </c>
      <c r="E41" s="31">
        <f>IF(ISERROR(VLOOKUP(B41,'START LİSTE'!$B$6:$F$999,4,0)),"",VLOOKUP(B41,'START LİSTE'!$B$6:$F$999,4,0))</f>
      </c>
      <c r="F41" s="32">
        <f>IF(ISERROR(VLOOKUP($B41,'START LİSTE'!$B$6:$F$999,5,0)),"",VLOOKUP($B41,'START LİSTE'!$B$6:$F$999,5,0))</f>
      </c>
      <c r="G41" s="111"/>
      <c r="H41" s="33">
        <f t="shared" si="0"/>
      </c>
    </row>
    <row r="42" spans="1:8" ht="18" customHeight="1">
      <c r="A42" s="28">
        <v>37</v>
      </c>
      <c r="B42" s="29"/>
      <c r="C42" s="30">
        <f>IF(ISERROR(VLOOKUP(B42,'START LİSTE'!$B$6:$F$999,2,0)),"",VLOOKUP(B42,'START LİSTE'!$B$6:$F$999,2,0))</f>
      </c>
      <c r="D42" s="30">
        <f>IF(ISERROR(VLOOKUP(B42,'START LİSTE'!$B$6:$F$999,3,0)),"",VLOOKUP(B42,'START LİSTE'!$B$6:$F$999,3,0))</f>
      </c>
      <c r="E42" s="31">
        <f>IF(ISERROR(VLOOKUP(B42,'START LİSTE'!$B$6:$F$999,4,0)),"",VLOOKUP(B42,'START LİSTE'!$B$6:$F$999,4,0))</f>
      </c>
      <c r="F42" s="32">
        <f>IF(ISERROR(VLOOKUP($B42,'START LİSTE'!$B$6:$F$999,5,0)),"",VLOOKUP($B42,'START LİSTE'!$B$6:$F$999,5,0))</f>
      </c>
      <c r="G42" s="111"/>
      <c r="H42" s="33">
        <f t="shared" si="0"/>
      </c>
    </row>
    <row r="43" spans="1:8" ht="18" customHeight="1">
      <c r="A43" s="28">
        <v>38</v>
      </c>
      <c r="B43" s="29"/>
      <c r="C43" s="30">
        <f>IF(ISERROR(VLOOKUP(B43,'START LİSTE'!$B$6:$F$999,2,0)),"",VLOOKUP(B43,'START LİSTE'!$B$6:$F$999,2,0))</f>
      </c>
      <c r="D43" s="30">
        <f>IF(ISERROR(VLOOKUP(B43,'START LİSTE'!$B$6:$F$999,3,0)),"",VLOOKUP(B43,'START LİSTE'!$B$6:$F$999,3,0))</f>
      </c>
      <c r="E43" s="31">
        <f>IF(ISERROR(VLOOKUP(B43,'START LİSTE'!$B$6:$F$999,4,0)),"",VLOOKUP(B43,'START LİSTE'!$B$6:$F$999,4,0))</f>
      </c>
      <c r="F43" s="32">
        <f>IF(ISERROR(VLOOKUP($B43,'START LİSTE'!$B$6:$F$999,5,0)),"",VLOOKUP($B43,'START LİSTE'!$B$6:$F$999,5,0))</f>
      </c>
      <c r="G43" s="111"/>
      <c r="H43" s="33">
        <f t="shared" si="0"/>
      </c>
    </row>
    <row r="44" spans="1:8" ht="18" customHeight="1">
      <c r="A44" s="28">
        <v>39</v>
      </c>
      <c r="B44" s="29"/>
      <c r="C44" s="30">
        <f>IF(ISERROR(VLOOKUP(B44,'START LİSTE'!$B$6:$F$999,2,0)),"",VLOOKUP(B44,'START LİSTE'!$B$6:$F$999,2,0))</f>
      </c>
      <c r="D44" s="30">
        <f>IF(ISERROR(VLOOKUP(B44,'START LİSTE'!$B$6:$F$999,3,0)),"",VLOOKUP(B44,'START LİSTE'!$B$6:$F$999,3,0))</f>
      </c>
      <c r="E44" s="31">
        <f>IF(ISERROR(VLOOKUP(B44,'START LİSTE'!$B$6:$F$999,4,0)),"",VLOOKUP(B44,'START LİSTE'!$B$6:$F$999,4,0))</f>
      </c>
      <c r="F44" s="32">
        <f>IF(ISERROR(VLOOKUP($B44,'START LİSTE'!$B$6:$F$999,5,0)),"",VLOOKUP($B44,'START LİSTE'!$B$6:$F$999,5,0))</f>
      </c>
      <c r="G44" s="111"/>
      <c r="H44" s="33">
        <f t="shared" si="0"/>
      </c>
    </row>
    <row r="45" spans="1:8" ht="18" customHeight="1">
      <c r="A45" s="28">
        <v>40</v>
      </c>
      <c r="B45" s="29"/>
      <c r="C45" s="30">
        <f>IF(ISERROR(VLOOKUP(B45,'START LİSTE'!$B$6:$F$999,2,0)),"",VLOOKUP(B45,'START LİSTE'!$B$6:$F$999,2,0))</f>
      </c>
      <c r="D45" s="30">
        <f>IF(ISERROR(VLOOKUP(B45,'START LİSTE'!$B$6:$F$999,3,0)),"",VLOOKUP(B45,'START LİSTE'!$B$6:$F$999,3,0))</f>
      </c>
      <c r="E45" s="31">
        <f>IF(ISERROR(VLOOKUP(B45,'START LİSTE'!$B$6:$F$999,4,0)),"",VLOOKUP(B45,'START LİSTE'!$B$6:$F$999,4,0))</f>
      </c>
      <c r="F45" s="32">
        <f>IF(ISERROR(VLOOKUP($B45,'START LİSTE'!$B$6:$F$999,5,0)),"",VLOOKUP($B45,'START LİSTE'!$B$6:$F$999,5,0))</f>
      </c>
      <c r="G45" s="111"/>
      <c r="H45" s="33">
        <f t="shared" si="0"/>
      </c>
    </row>
    <row r="46" spans="1:8" ht="18" customHeight="1">
      <c r="A46" s="28">
        <v>41</v>
      </c>
      <c r="B46" s="29"/>
      <c r="C46" s="30">
        <f>IF(ISERROR(VLOOKUP(B46,'START LİSTE'!$B$6:$F$999,2,0)),"",VLOOKUP(B46,'START LİSTE'!$B$6:$F$999,2,0))</f>
      </c>
      <c r="D46" s="30">
        <f>IF(ISERROR(VLOOKUP(B46,'START LİSTE'!$B$6:$F$999,3,0)),"",VLOOKUP(B46,'START LİSTE'!$B$6:$F$999,3,0))</f>
      </c>
      <c r="E46" s="31">
        <f>IF(ISERROR(VLOOKUP(B46,'START LİSTE'!$B$6:$F$999,4,0)),"",VLOOKUP(B46,'START LİSTE'!$B$6:$F$999,4,0))</f>
      </c>
      <c r="F46" s="32">
        <f>IF(ISERROR(VLOOKUP($B46,'START LİSTE'!$B$6:$F$999,5,0)),"",VLOOKUP($B46,'START LİSTE'!$B$6:$F$999,5,0))</f>
      </c>
      <c r="G46" s="111"/>
      <c r="H46" s="33">
        <f t="shared" si="0"/>
      </c>
    </row>
    <row r="47" spans="1:8" ht="18" customHeight="1">
      <c r="A47" s="28">
        <v>42</v>
      </c>
      <c r="B47" s="29"/>
      <c r="C47" s="30">
        <f>IF(ISERROR(VLOOKUP(B47,'START LİSTE'!$B$6:$F$999,2,0)),"",VLOOKUP(B47,'START LİSTE'!$B$6:$F$999,2,0))</f>
      </c>
      <c r="D47" s="30">
        <f>IF(ISERROR(VLOOKUP(B47,'START LİSTE'!$B$6:$F$999,3,0)),"",VLOOKUP(B47,'START LİSTE'!$B$6:$F$999,3,0))</f>
      </c>
      <c r="E47" s="31">
        <f>IF(ISERROR(VLOOKUP(B47,'START LİSTE'!$B$6:$F$999,4,0)),"",VLOOKUP(B47,'START LİSTE'!$B$6:$F$999,4,0))</f>
      </c>
      <c r="F47" s="32">
        <f>IF(ISERROR(VLOOKUP($B47,'START LİSTE'!$B$6:$F$999,5,0)),"",VLOOKUP($B47,'START LİSTE'!$B$6:$F$999,5,0))</f>
      </c>
      <c r="G47" s="111"/>
      <c r="H47" s="33">
        <f t="shared" si="0"/>
      </c>
    </row>
    <row r="48" spans="1:8" ht="18" customHeight="1">
      <c r="A48" s="28">
        <v>43</v>
      </c>
      <c r="B48" s="29"/>
      <c r="C48" s="30">
        <f>IF(ISERROR(VLOOKUP(B48,'START LİSTE'!$B$6:$F$999,2,0)),"",VLOOKUP(B48,'START LİSTE'!$B$6:$F$999,2,0))</f>
      </c>
      <c r="D48" s="30">
        <f>IF(ISERROR(VLOOKUP(B48,'START LİSTE'!$B$6:$F$999,3,0)),"",VLOOKUP(B48,'START LİSTE'!$B$6:$F$999,3,0))</f>
      </c>
      <c r="E48" s="31">
        <f>IF(ISERROR(VLOOKUP(B48,'START LİSTE'!$B$6:$F$999,4,0)),"",VLOOKUP(B48,'START LİSTE'!$B$6:$F$999,4,0))</f>
      </c>
      <c r="F48" s="32">
        <f>IF(ISERROR(VLOOKUP($B48,'START LİSTE'!$B$6:$F$999,5,0)),"",VLOOKUP($B48,'START LİSTE'!$B$6:$F$999,5,0))</f>
      </c>
      <c r="G48" s="111"/>
      <c r="H48" s="33">
        <f t="shared" si="0"/>
      </c>
    </row>
  </sheetData>
  <sheetProtection/>
  <autoFilter ref="A5:G48"/>
  <mergeCells count="5">
    <mergeCell ref="A1:H1"/>
    <mergeCell ref="A2:H2"/>
    <mergeCell ref="A3:H3"/>
    <mergeCell ref="A4:C4"/>
    <mergeCell ref="F4:H4"/>
  </mergeCells>
  <conditionalFormatting sqref="H6:H48">
    <cfRule type="containsText" priority="2" dxfId="26" operator="containsText" stopIfTrue="1" text="$E$7=&quot;&quot;F&quot;&quot;">
      <formula>NOT(ISERROR(SEARCH("$E$7=""F""",H6)))</formula>
    </cfRule>
    <cfRule type="containsText" priority="3" dxfId="26" operator="containsText" stopIfTrue="1" text="F=E7">
      <formula>NOT(ISERROR(SEARCH("F=E7",H6)))</formula>
    </cfRule>
  </conditionalFormatting>
  <conditionalFormatting sqref="B6:B48">
    <cfRule type="duplicateValues" priority="6" dxfId="26" stopIfTrue="1">
      <formula>AND(COUNTIF($B$6:$B$48,B6)&gt;1,NOT(ISBLANK(B6)))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7.xml><?xml version="1.0" encoding="utf-8"?>
<worksheet xmlns="http://schemas.openxmlformats.org/spreadsheetml/2006/main" xmlns:r="http://schemas.openxmlformats.org/officeDocument/2006/relationships">
  <sheetPr>
    <tabColor rgb="FF7030A0"/>
  </sheetPr>
  <dimension ref="A1:O10"/>
  <sheetViews>
    <sheetView view="pageBreakPreview" zoomScaleSheetLayoutView="100" zoomScalePageLayoutView="0" workbookViewId="0" topLeftCell="A1">
      <selection activeCell="K9" sqref="K9"/>
    </sheetView>
  </sheetViews>
  <sheetFormatPr defaultColWidth="9.00390625" defaultRowHeight="12.75"/>
  <cols>
    <col min="1" max="1" width="5.125" style="21" customWidth="1"/>
    <col min="2" max="2" width="6.375" style="21" bestFit="1" customWidth="1"/>
    <col min="3" max="3" width="24.375" style="34" customWidth="1"/>
    <col min="4" max="4" width="31.75390625" style="34" customWidth="1"/>
    <col min="5" max="5" width="7.125" style="20" customWidth="1"/>
    <col min="6" max="6" width="10.125" style="21" bestFit="1" customWidth="1"/>
    <col min="7" max="7" width="9.125" style="70" customWidth="1"/>
    <col min="8" max="8" width="11.375" style="20" hidden="1" customWidth="1"/>
    <col min="9" max="16384" width="9.125" style="20" customWidth="1"/>
  </cols>
  <sheetData>
    <row r="1" spans="1:8" ht="33.75" customHeight="1">
      <c r="A1" s="174" t="str">
        <f>KAPAK!A2</f>
        <v>Türkiye Atletizm Federasyonu
Balıkesir Atletizm İl Temsilciliği</v>
      </c>
      <c r="B1" s="174"/>
      <c r="C1" s="174"/>
      <c r="D1" s="174"/>
      <c r="E1" s="174"/>
      <c r="F1" s="174"/>
      <c r="G1" s="174"/>
      <c r="H1" s="174"/>
    </row>
    <row r="2" spans="1:8" ht="15.75">
      <c r="A2" s="175" t="str">
        <f>KAPAK!B24</f>
        <v>İsmail Akçay 10 Km. Yol Koşusu</v>
      </c>
      <c r="B2" s="175"/>
      <c r="C2" s="175"/>
      <c r="D2" s="175"/>
      <c r="E2" s="175"/>
      <c r="F2" s="175"/>
      <c r="G2" s="175"/>
      <c r="H2" s="175"/>
    </row>
    <row r="3" spans="1:9" ht="14.25">
      <c r="A3" s="176" t="str">
        <f>KAPAK!B27</f>
        <v>Balıkesir</v>
      </c>
      <c r="B3" s="176"/>
      <c r="C3" s="176"/>
      <c r="D3" s="176"/>
      <c r="E3" s="176"/>
      <c r="F3" s="176"/>
      <c r="G3" s="176"/>
      <c r="H3" s="176"/>
      <c r="I3" s="22"/>
    </row>
    <row r="4" spans="1:8" ht="15.75" customHeight="1">
      <c r="A4" s="173" t="s">
        <v>36</v>
      </c>
      <c r="B4" s="173"/>
      <c r="C4" s="173"/>
      <c r="D4" s="116" t="str">
        <f>KAPAK!B25</f>
        <v>10 Km.</v>
      </c>
      <c r="E4" s="36"/>
      <c r="F4" s="177">
        <f>KAPAK!B28</f>
        <v>41889.416666666664</v>
      </c>
      <c r="G4" s="177"/>
      <c r="H4" s="177"/>
    </row>
    <row r="5" spans="1:15" s="26" customFormat="1" ht="25.5">
      <c r="A5" s="23" t="s">
        <v>0</v>
      </c>
      <c r="B5" s="24" t="s">
        <v>1</v>
      </c>
      <c r="C5" s="24" t="s">
        <v>3</v>
      </c>
      <c r="D5" s="24" t="s">
        <v>26</v>
      </c>
      <c r="E5" s="24" t="s">
        <v>7</v>
      </c>
      <c r="F5" s="25" t="s">
        <v>2</v>
      </c>
      <c r="G5" s="69" t="s">
        <v>4</v>
      </c>
      <c r="H5" s="24" t="s">
        <v>14</v>
      </c>
      <c r="K5" s="27"/>
      <c r="L5" s="27"/>
      <c r="M5" s="27"/>
      <c r="N5" s="27"/>
      <c r="O5" s="27"/>
    </row>
    <row r="6" spans="1:8" ht="18" customHeight="1">
      <c r="A6" s="28">
        <f>IF(B6&lt;&gt;"",1,"")</f>
        <v>1</v>
      </c>
      <c r="B6" s="29">
        <v>3</v>
      </c>
      <c r="C6" s="30" t="s">
        <v>44</v>
      </c>
      <c r="D6" s="30" t="s">
        <v>45</v>
      </c>
      <c r="E6" s="31" t="s">
        <v>46</v>
      </c>
      <c r="F6" s="32">
        <v>27440</v>
      </c>
      <c r="G6" s="111">
        <v>0.04503472222222222</v>
      </c>
      <c r="H6" s="33">
        <f>IF(OR(G6="DQ",G6="DNF",G6="DNS"),"-",IF(B6&lt;&gt;"",IF(E6="F",0,1),""))</f>
        <v>1</v>
      </c>
    </row>
    <row r="7" spans="1:8" ht="18" customHeight="1">
      <c r="A7" s="28" t="s">
        <v>306</v>
      </c>
      <c r="B7" s="29">
        <v>7</v>
      </c>
      <c r="C7" s="30" t="s">
        <v>61</v>
      </c>
      <c r="D7" s="30" t="s">
        <v>62</v>
      </c>
      <c r="E7" s="31" t="s">
        <v>46</v>
      </c>
      <c r="F7" s="32">
        <v>26794</v>
      </c>
      <c r="G7" s="111" t="s">
        <v>331</v>
      </c>
      <c r="H7" s="33" t="str">
        <f>IF(OR(G7="DQ",G7="DNF",G7="DNS"),"-",IF(B7&lt;&gt;"",IF(E7="F",H6,H6+1),""))</f>
        <v>-</v>
      </c>
    </row>
    <row r="8" spans="1:8" ht="18" customHeight="1">
      <c r="A8" s="28" t="s">
        <v>306</v>
      </c>
      <c r="B8" s="29">
        <v>18</v>
      </c>
      <c r="C8" s="30" t="s">
        <v>67</v>
      </c>
      <c r="D8" s="30" t="s">
        <v>68</v>
      </c>
      <c r="E8" s="31" t="s">
        <v>46</v>
      </c>
      <c r="F8" s="32">
        <v>27123</v>
      </c>
      <c r="G8" s="111" t="s">
        <v>331</v>
      </c>
      <c r="H8" s="33" t="str">
        <f>IF(OR(G8="DQ",G8="DNF",G8="DNS"),"-",IF(B8&lt;&gt;"",IF(E8="F",H7,H7+1),""))</f>
        <v>-</v>
      </c>
    </row>
    <row r="9" spans="1:8" ht="18" customHeight="1">
      <c r="A9" s="28" t="s">
        <v>306</v>
      </c>
      <c r="B9" s="29">
        <v>30</v>
      </c>
      <c r="C9" s="30" t="s">
        <v>79</v>
      </c>
      <c r="D9" s="30" t="s">
        <v>58</v>
      </c>
      <c r="E9" s="31" t="s">
        <v>46</v>
      </c>
      <c r="F9" s="32">
        <v>26114</v>
      </c>
      <c r="G9" s="111" t="s">
        <v>331</v>
      </c>
      <c r="H9" s="33" t="str">
        <f>IF(OR(G9="DQ",G9="DNF",G9="DNS"),"-",IF(B9&lt;&gt;"",IF(E9="F",H8,H8+1),""))</f>
        <v>-</v>
      </c>
    </row>
    <row r="10" spans="1:8" ht="18" customHeight="1">
      <c r="A10" s="28" t="s">
        <v>306</v>
      </c>
      <c r="B10" s="29">
        <v>12</v>
      </c>
      <c r="C10" s="30" t="s">
        <v>87</v>
      </c>
      <c r="D10" s="30" t="s">
        <v>43</v>
      </c>
      <c r="E10" s="31" t="s">
        <v>46</v>
      </c>
      <c r="F10" s="32">
        <v>26206</v>
      </c>
      <c r="G10" s="111" t="s">
        <v>331</v>
      </c>
      <c r="H10" s="33" t="str">
        <f>IF(OR(G10="DQ",G10="DNF",G10="DNS"),"-",IF(B10&lt;&gt;"",IF(E10="F",H9,H9+1),""))</f>
        <v>-</v>
      </c>
    </row>
  </sheetData>
  <sheetProtection/>
  <mergeCells count="5">
    <mergeCell ref="A1:H1"/>
    <mergeCell ref="A2:H2"/>
    <mergeCell ref="A3:H3"/>
    <mergeCell ref="A4:C4"/>
    <mergeCell ref="F4:H4"/>
  </mergeCells>
  <conditionalFormatting sqref="H6:H10">
    <cfRule type="containsText" priority="2" dxfId="26" operator="containsText" stopIfTrue="1" text="$E$7=&quot;&quot;F&quot;&quot;">
      <formula>NOT(ISERROR(SEARCH("$E$7=""F""",H6)))</formula>
    </cfRule>
    <cfRule type="containsText" priority="3" dxfId="26" operator="containsText" stopIfTrue="1" text="F=E7">
      <formula>NOT(ISERROR(SEARCH("F=E7",H6)))</formula>
    </cfRule>
  </conditionalFormatting>
  <conditionalFormatting sqref="B6:B10">
    <cfRule type="duplicateValues" priority="9" dxfId="26" stopIfTrue="1">
      <formula>AND(COUNTIF($B$6:$B$10,B6)&gt;1,NOT(ISBLANK(B6)))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O7"/>
  <sheetViews>
    <sheetView view="pageBreakPreview" zoomScaleSheetLayoutView="100" zoomScalePageLayoutView="0" workbookViewId="0" topLeftCell="A1">
      <selection activeCell="L5" sqref="L5"/>
    </sheetView>
  </sheetViews>
  <sheetFormatPr defaultColWidth="9.00390625" defaultRowHeight="12.75"/>
  <cols>
    <col min="1" max="1" width="5.125" style="21" customWidth="1"/>
    <col min="2" max="2" width="6.375" style="21" bestFit="1" customWidth="1"/>
    <col min="3" max="3" width="24.375" style="34" customWidth="1"/>
    <col min="4" max="4" width="31.75390625" style="34" customWidth="1"/>
    <col min="5" max="5" width="7.125" style="20" customWidth="1"/>
    <col min="6" max="6" width="10.125" style="21" bestFit="1" customWidth="1"/>
    <col min="7" max="7" width="9.125" style="70" customWidth="1"/>
    <col min="8" max="8" width="11.375" style="20" hidden="1" customWidth="1"/>
    <col min="9" max="16384" width="9.125" style="20" customWidth="1"/>
  </cols>
  <sheetData>
    <row r="1" spans="1:8" ht="33.75" customHeight="1">
      <c r="A1" s="174" t="str">
        <f>KAPAK!A2</f>
        <v>Türkiye Atletizm Federasyonu
Balıkesir Atletizm İl Temsilciliği</v>
      </c>
      <c r="B1" s="174"/>
      <c r="C1" s="174"/>
      <c r="D1" s="174"/>
      <c r="E1" s="174"/>
      <c r="F1" s="174"/>
      <c r="G1" s="174"/>
      <c r="H1" s="174"/>
    </row>
    <row r="2" spans="1:8" ht="15.75">
      <c r="A2" s="175" t="str">
        <f>KAPAK!B24</f>
        <v>İsmail Akçay 10 Km. Yol Koşusu</v>
      </c>
      <c r="B2" s="175"/>
      <c r="C2" s="175"/>
      <c r="D2" s="175"/>
      <c r="E2" s="175"/>
      <c r="F2" s="175"/>
      <c r="G2" s="175"/>
      <c r="H2" s="175"/>
    </row>
    <row r="3" spans="1:9" ht="14.25">
      <c r="A3" s="176" t="str">
        <f>KAPAK!B27</f>
        <v>Balıkesir</v>
      </c>
      <c r="B3" s="176"/>
      <c r="C3" s="176"/>
      <c r="D3" s="176"/>
      <c r="E3" s="176"/>
      <c r="F3" s="176"/>
      <c r="G3" s="176"/>
      <c r="H3" s="176"/>
      <c r="I3" s="22"/>
    </row>
    <row r="4" spans="1:8" ht="15.75" customHeight="1">
      <c r="A4" s="173" t="s">
        <v>37</v>
      </c>
      <c r="B4" s="173"/>
      <c r="C4" s="173"/>
      <c r="D4" s="116" t="str">
        <f>KAPAK!B25</f>
        <v>10 Km.</v>
      </c>
      <c r="E4" s="36"/>
      <c r="F4" s="177">
        <f>KAPAK!B28</f>
        <v>41889.416666666664</v>
      </c>
      <c r="G4" s="177"/>
      <c r="H4" s="177"/>
    </row>
    <row r="5" spans="1:15" s="26" customFormat="1" ht="25.5">
      <c r="A5" s="23" t="s">
        <v>0</v>
      </c>
      <c r="B5" s="24" t="s">
        <v>1</v>
      </c>
      <c r="C5" s="24" t="s">
        <v>3</v>
      </c>
      <c r="D5" s="24" t="s">
        <v>26</v>
      </c>
      <c r="E5" s="24" t="s">
        <v>7</v>
      </c>
      <c r="F5" s="25" t="s">
        <v>2</v>
      </c>
      <c r="G5" s="69" t="s">
        <v>4</v>
      </c>
      <c r="H5" s="24" t="s">
        <v>14</v>
      </c>
      <c r="K5" s="27"/>
      <c r="L5" s="27"/>
      <c r="M5" s="27"/>
      <c r="N5" s="27"/>
      <c r="O5" s="27"/>
    </row>
    <row r="6" spans="1:8" ht="18" customHeight="1">
      <c r="A6" s="28">
        <f>IF(B6&lt;&gt;"",1,"")</f>
        <v>1</v>
      </c>
      <c r="B6" s="29">
        <v>13</v>
      </c>
      <c r="C6" s="30" t="s">
        <v>88</v>
      </c>
      <c r="D6" s="30" t="s">
        <v>89</v>
      </c>
      <c r="E6" s="31" t="s">
        <v>90</v>
      </c>
      <c r="F6" s="32">
        <v>25333</v>
      </c>
      <c r="G6" s="111">
        <v>0.028657407407407406</v>
      </c>
      <c r="H6" s="33">
        <f>IF(OR(G6="DQ",G6="DNF",G6="DNS"),"-",IF(B6&lt;&gt;"",IF(E6="F",0,1),""))</f>
        <v>1</v>
      </c>
    </row>
    <row r="7" spans="1:8" ht="18" customHeight="1">
      <c r="A7" s="28">
        <f>IF(B7&lt;&gt;"",A6+1,"")</f>
        <v>2</v>
      </c>
      <c r="B7" s="29">
        <v>41</v>
      </c>
      <c r="C7" s="30" t="s">
        <v>309</v>
      </c>
      <c r="D7" s="30" t="s">
        <v>58</v>
      </c>
      <c r="E7" s="31" t="s">
        <v>90</v>
      </c>
      <c r="F7" s="32">
        <v>24112</v>
      </c>
      <c r="G7" s="111">
        <v>0.039293981481481485</v>
      </c>
      <c r="H7" s="33">
        <f>IF(OR(G7="DQ",G7="DNF",G7="DNS"),"-",IF(B7&lt;&gt;"",IF(E7="F",H6,H6+1),""))</f>
        <v>2</v>
      </c>
    </row>
  </sheetData>
  <sheetProtection/>
  <mergeCells count="5">
    <mergeCell ref="A1:H1"/>
    <mergeCell ref="A2:H2"/>
    <mergeCell ref="A3:H3"/>
    <mergeCell ref="A4:C4"/>
    <mergeCell ref="F4:H4"/>
  </mergeCells>
  <conditionalFormatting sqref="H6:H7">
    <cfRule type="containsText" priority="3" dxfId="26" operator="containsText" stopIfTrue="1" text="$E$7=&quot;&quot;F&quot;&quot;">
      <formula>NOT(ISERROR(SEARCH("$E$7=""F""",H6)))</formula>
    </cfRule>
    <cfRule type="containsText" priority="4" dxfId="26" operator="containsText" stopIfTrue="1" text="F=E7">
      <formula>NOT(ISERROR(SEARCH("F=E7",H6)))</formula>
    </cfRule>
  </conditionalFormatting>
  <conditionalFormatting sqref="B6:B7">
    <cfRule type="duplicateValues" priority="1" dxfId="26" stopIfTrue="1">
      <formula>AND(COUNTIF($B$6:$B$7,B6)&gt;1,NOT(ISBLANK(B6)))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O6"/>
  <sheetViews>
    <sheetView view="pageBreakPreview" zoomScaleSheetLayoutView="100" zoomScalePageLayoutView="0" workbookViewId="0" topLeftCell="A1">
      <selection activeCell="E16" sqref="E16"/>
    </sheetView>
  </sheetViews>
  <sheetFormatPr defaultColWidth="9.00390625" defaultRowHeight="12.75"/>
  <cols>
    <col min="1" max="1" width="5.125" style="21" customWidth="1"/>
    <col min="2" max="2" width="6.375" style="21" bestFit="1" customWidth="1"/>
    <col min="3" max="3" width="24.375" style="34" customWidth="1"/>
    <col min="4" max="4" width="31.75390625" style="34" customWidth="1"/>
    <col min="5" max="5" width="7.125" style="20" customWidth="1"/>
    <col min="6" max="6" width="10.125" style="21" bestFit="1" customWidth="1"/>
    <col min="7" max="7" width="9.125" style="70" customWidth="1"/>
    <col min="8" max="8" width="11.375" style="20" hidden="1" customWidth="1"/>
    <col min="9" max="16384" width="9.125" style="20" customWidth="1"/>
  </cols>
  <sheetData>
    <row r="1" spans="1:8" ht="33.75" customHeight="1">
      <c r="A1" s="174" t="str">
        <f>KAPAK!A2</f>
        <v>Türkiye Atletizm Federasyonu
Balıkesir Atletizm İl Temsilciliği</v>
      </c>
      <c r="B1" s="174"/>
      <c r="C1" s="174"/>
      <c r="D1" s="174"/>
      <c r="E1" s="174"/>
      <c r="F1" s="174"/>
      <c r="G1" s="174"/>
      <c r="H1" s="174"/>
    </row>
    <row r="2" spans="1:8" ht="15.75">
      <c r="A2" s="175" t="str">
        <f>KAPAK!B24</f>
        <v>İsmail Akçay 10 Km. Yol Koşusu</v>
      </c>
      <c r="B2" s="175"/>
      <c r="C2" s="175"/>
      <c r="D2" s="175"/>
      <c r="E2" s="175"/>
      <c r="F2" s="175"/>
      <c r="G2" s="175"/>
      <c r="H2" s="175"/>
    </row>
    <row r="3" spans="1:9" ht="14.25">
      <c r="A3" s="176" t="str">
        <f>KAPAK!B27</f>
        <v>Balıkesir</v>
      </c>
      <c r="B3" s="176"/>
      <c r="C3" s="176"/>
      <c r="D3" s="176"/>
      <c r="E3" s="176"/>
      <c r="F3" s="176"/>
      <c r="G3" s="176"/>
      <c r="H3" s="176"/>
      <c r="I3" s="22"/>
    </row>
    <row r="4" spans="1:8" ht="15.75" customHeight="1">
      <c r="A4" s="173" t="s">
        <v>38</v>
      </c>
      <c r="B4" s="173"/>
      <c r="C4" s="173"/>
      <c r="D4" s="116" t="str">
        <f>KAPAK!B25</f>
        <v>10 Km.</v>
      </c>
      <c r="E4" s="36"/>
      <c r="F4" s="177">
        <f>KAPAK!B28</f>
        <v>41889.416666666664</v>
      </c>
      <c r="G4" s="177"/>
      <c r="H4" s="177"/>
    </row>
    <row r="5" spans="1:15" s="26" customFormat="1" ht="25.5">
      <c r="A5" s="23" t="s">
        <v>0</v>
      </c>
      <c r="B5" s="24" t="s">
        <v>1</v>
      </c>
      <c r="C5" s="24" t="s">
        <v>3</v>
      </c>
      <c r="D5" s="24" t="s">
        <v>26</v>
      </c>
      <c r="E5" s="24" t="s">
        <v>7</v>
      </c>
      <c r="F5" s="25" t="s">
        <v>2</v>
      </c>
      <c r="G5" s="69" t="s">
        <v>4</v>
      </c>
      <c r="H5" s="24" t="s">
        <v>14</v>
      </c>
      <c r="K5" s="27"/>
      <c r="L5" s="27"/>
      <c r="M5" s="27"/>
      <c r="N5" s="27"/>
      <c r="O5" s="27"/>
    </row>
    <row r="6" spans="1:8" ht="18" customHeight="1">
      <c r="A6" s="28">
        <f>IF(B6&lt;&gt;"",1,"")</f>
        <v>1</v>
      </c>
      <c r="B6" s="29">
        <v>19</v>
      </c>
      <c r="C6" s="30" t="s">
        <v>73</v>
      </c>
      <c r="D6" s="30" t="s">
        <v>74</v>
      </c>
      <c r="E6" s="31" t="s">
        <v>75</v>
      </c>
      <c r="F6" s="32">
        <v>21040</v>
      </c>
      <c r="G6" s="111">
        <v>0.03380787037037037</v>
      </c>
      <c r="H6" s="33">
        <f>IF(OR(G6="DQ",G6="DNF",G6="DNS"),"-",IF(B6&lt;&gt;"",IF(E6="F",0,1),""))</f>
        <v>1</v>
      </c>
    </row>
  </sheetData>
  <sheetProtection/>
  <mergeCells count="5">
    <mergeCell ref="A1:H1"/>
    <mergeCell ref="A2:H2"/>
    <mergeCell ref="A3:H3"/>
    <mergeCell ref="A4:C4"/>
    <mergeCell ref="F4:H4"/>
  </mergeCells>
  <conditionalFormatting sqref="H6">
    <cfRule type="containsText" priority="2" dxfId="26" operator="containsText" stopIfTrue="1" text="$E$7=&quot;&quot;F&quot;&quot;">
      <formula>NOT(ISERROR(SEARCH("$E$7=""F""",H6)))</formula>
    </cfRule>
    <cfRule type="containsText" priority="3" dxfId="26" operator="containsText" stopIfTrue="1" text="F=E7">
      <formula>NOT(ISERROR(SEARCH("F=E7",H6)))</formula>
    </cfRule>
  </conditionalFormatting>
  <conditionalFormatting sqref="B6">
    <cfRule type="duplicateValues" priority="9" dxfId="26" stopIfTrue="1">
      <formula>AND(COUNTIF($B$6:$B$6,B6)&gt;1,NOT(ISBLANK(B6)))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CENGİZ ÇİÇEK</Manager>
  <Company>CENGİZ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CENGİZ ÇİÇEK</dc:title>
  <dc:subject>YÜRÜYÜŞ</dc:subject>
  <dc:creator>CENGİZ ÇİÇEK</dc:creator>
  <cp:keywords/>
  <dc:description/>
  <cp:lastModifiedBy>TAF13</cp:lastModifiedBy>
  <cp:lastPrinted>2014-09-07T09:05:48Z</cp:lastPrinted>
  <dcterms:created xsi:type="dcterms:W3CDTF">2008-08-11T14:10:37Z</dcterms:created>
  <dcterms:modified xsi:type="dcterms:W3CDTF">2014-09-08T10:25:23Z</dcterms:modified>
  <cp:category/>
  <cp:version/>
  <cp:contentType/>
  <cp:contentStatus/>
</cp:coreProperties>
</file>